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T:\14-FONDS_EUROPE\FEADER\PSN\6. SAFRAN\1. Dispositifs PSN\78.01 - Formations et conseils\2. Parametrage demande de paiement\3. Mise en production\"/>
    </mc:Choice>
  </mc:AlternateContent>
  <bookViews>
    <workbookView xWindow="0" yWindow="0" windowWidth="28800" windowHeight="12210" tabRatio="665" activeTab="6"/>
  </bookViews>
  <sheets>
    <sheet name="Notice" sheetId="22" r:id="rId1"/>
    <sheet name="Synthèse dépenses bénéficiaire" sheetId="20" r:id="rId2"/>
    <sheet name="Factures - Autres" sheetId="24" r:id="rId3"/>
    <sheet name="Frais de personnel" sheetId="26" r:id="rId4"/>
    <sheet name="Frais réels" sheetId="27" r:id="rId5"/>
    <sheet name="Barèmes" sheetId="28" r:id="rId6"/>
    <sheet name="OCS" sheetId="36" r:id="rId7"/>
    <sheet name="IDP_Synthèse dépenses SI" sheetId="21" state="hidden" r:id="rId8"/>
    <sheet name="IDP_Factures - Autres" sheetId="29" state="hidden" r:id="rId9"/>
    <sheet name="IDP_Frais de personnel" sheetId="31" state="hidden" r:id="rId10"/>
    <sheet name="IDP_Frais réels" sheetId="32" state="hidden" r:id="rId11"/>
    <sheet name="IDP_Barèmes" sheetId="33" state="hidden" r:id="rId12"/>
    <sheet name="IDP_OCS" sheetId="37" state="hidden" r:id="rId13"/>
    <sheet name="version " sheetId="48" state="hidden" r:id="rId14"/>
    <sheet name="IDP_Synthèse Réinstruction SI" sheetId="40" state="hidden" r:id="rId15"/>
    <sheet name="IDP_Factures- Autres_RX" sheetId="42" state="hidden" r:id="rId16"/>
    <sheet name="IDP_Frais personnel_RX" sheetId="43" state="hidden" r:id="rId17"/>
    <sheet name="IDP_Frais réels_RX" sheetId="45" state="hidden" r:id="rId18"/>
    <sheet name="IDP_Barèmes_RX" sheetId="46" state="hidden" r:id="rId19"/>
    <sheet name="IDP_OCS_RX" sheetId="47" state="hidden" r:id="rId20"/>
    <sheet name="Listes" sheetId="2" state="hidden" r:id="rId21"/>
  </sheets>
  <definedNames>
    <definedName name="_xlnm._FilterDatabase" localSheetId="10" hidden="1">'IDP_Frais réels'!$A$5:$Z$507</definedName>
    <definedName name="_xlnm._FilterDatabase" localSheetId="17" hidden="1">'IDP_Frais réels_RX'!$A$5:$Z$507</definedName>
    <definedName name="Salaire_chercheur" localSheetId="18">Listes!#REF!</definedName>
    <definedName name="Salaire_chercheur" localSheetId="15">Listes!#REF!</definedName>
    <definedName name="Salaire_chercheur" localSheetId="17">Listes!#REF!</definedName>
    <definedName name="Salaire_chercheur" localSheetId="19">Listes!#REF!</definedName>
    <definedName name="Salaire_chercheur">Listes!#REF!</definedName>
    <definedName name="Salaire_directeur" localSheetId="18">Listes!#REF!</definedName>
    <definedName name="Salaire_directeur" localSheetId="15">Listes!#REF!</definedName>
    <definedName name="Salaire_directeur" localSheetId="17">Listes!#REF!</definedName>
    <definedName name="Salaire_directeur" localSheetId="19">Listes!#REF!</definedName>
    <definedName name="Salaire_directeur">Listes!#REF!</definedName>
    <definedName name="Salaire_ingénieur" localSheetId="18">Listes!#REF!</definedName>
    <definedName name="Salaire_ingénieur" localSheetId="15">Listes!#REF!</definedName>
    <definedName name="Salaire_ingénieur" localSheetId="17">Listes!#REF!</definedName>
    <definedName name="Salaire_ingénieur" localSheetId="19">Listes!#REF!</definedName>
    <definedName name="Salaire_ingénieur">Listes!#REF!</definedName>
    <definedName name="Salaire_technicien" localSheetId="18">Listes!#REF!</definedName>
    <definedName name="Salaire_technicien" localSheetId="15">Listes!#REF!</definedName>
    <definedName name="Salaire_technicien" localSheetId="17">Listes!#REF!</definedName>
    <definedName name="Salaire_technicien" localSheetId="19">Listes!#REF!</definedName>
    <definedName name="Salaire_technicien">Listes!#REF!</definedName>
    <definedName name="_xlnm.Print_Area" localSheetId="7">'IDP_Synthèse dépenses SI'!$B$1:$G$102</definedName>
    <definedName name="_xlnm.Print_Area" localSheetId="14">'IDP_Synthèse Réinstruction SI'!$B$1:$G$102</definedName>
    <definedName name="_xlnm.Print_Area" localSheetId="1">'Synthèse dépenses bénéficiaire'!$A$1:$G$30</definedName>
  </definedNames>
  <calcPr calcId="162913"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K8" i="32" l="1"/>
  <c r="K7" i="32"/>
  <c r="B7" i="32"/>
  <c r="H442" i="32"/>
  <c r="H443" i="32"/>
  <c r="H444" i="32"/>
  <c r="H445" i="32"/>
  <c r="H446" i="32"/>
  <c r="H447" i="32"/>
  <c r="H448" i="32"/>
  <c r="H449" i="32"/>
  <c r="H450" i="32"/>
  <c r="H451" i="32"/>
  <c r="H452" i="32"/>
  <c r="H453" i="32"/>
  <c r="H454" i="32"/>
  <c r="H455" i="32"/>
  <c r="H456" i="32"/>
  <c r="H457" i="32"/>
  <c r="H458" i="32"/>
  <c r="H459" i="32"/>
  <c r="H460" i="32"/>
  <c r="H461" i="32"/>
  <c r="H462" i="32"/>
  <c r="H463" i="32"/>
  <c r="H464" i="32"/>
  <c r="H465" i="32"/>
  <c r="H466" i="32"/>
  <c r="H467" i="32"/>
  <c r="H468" i="32"/>
  <c r="H469" i="32"/>
  <c r="H470" i="32"/>
  <c r="H471" i="32"/>
  <c r="H472" i="32"/>
  <c r="H473" i="32"/>
  <c r="H474" i="32"/>
  <c r="H475" i="32"/>
  <c r="H476" i="32"/>
  <c r="H477" i="32"/>
  <c r="H478" i="32"/>
  <c r="H479" i="32"/>
  <c r="H480" i="32"/>
  <c r="H481" i="32"/>
  <c r="H482" i="32"/>
  <c r="H483" i="32"/>
  <c r="H484" i="32"/>
  <c r="H485" i="32"/>
  <c r="H486" i="32"/>
  <c r="H487" i="32"/>
  <c r="H488" i="32"/>
  <c r="H489" i="32"/>
  <c r="H490" i="32"/>
  <c r="H491" i="32"/>
  <c r="H492" i="32"/>
  <c r="H493" i="32"/>
  <c r="H494" i="32"/>
  <c r="H495" i="32"/>
  <c r="H496" i="32"/>
  <c r="H497" i="32"/>
  <c r="H498" i="32"/>
  <c r="H499" i="32"/>
  <c r="H500" i="32"/>
  <c r="H501" i="32"/>
  <c r="H502" i="32"/>
  <c r="H503" i="32"/>
  <c r="H504" i="32"/>
  <c r="H505" i="32"/>
  <c r="H506" i="32"/>
  <c r="P8" i="37"/>
  <c r="P9" i="37"/>
  <c r="P10" i="37"/>
  <c r="P11" i="37"/>
  <c r="P12" i="37"/>
  <c r="P13" i="37"/>
  <c r="P14" i="37"/>
  <c r="P15" i="37"/>
  <c r="P16" i="37"/>
  <c r="P17" i="37"/>
  <c r="P18" i="37"/>
  <c r="P19" i="37"/>
  <c r="P20" i="37"/>
  <c r="P21" i="37"/>
  <c r="P22" i="37"/>
  <c r="P23" i="37"/>
  <c r="P24" i="37"/>
  <c r="P25" i="37"/>
  <c r="P26" i="37"/>
  <c r="P27" i="37"/>
  <c r="P28" i="37"/>
  <c r="P29" i="37"/>
  <c r="P30" i="37"/>
  <c r="P31" i="37"/>
  <c r="P32" i="37"/>
  <c r="P33" i="37"/>
  <c r="P34" i="37"/>
  <c r="P35" i="37"/>
  <c r="P36" i="37"/>
  <c r="P37" i="37"/>
  <c r="P38" i="37"/>
  <c r="P39" i="37"/>
  <c r="P40" i="37"/>
  <c r="P41" i="37"/>
  <c r="P42" i="37"/>
  <c r="P43" i="37"/>
  <c r="P44" i="37"/>
  <c r="P45" i="37"/>
  <c r="P46" i="37"/>
  <c r="P47" i="37"/>
  <c r="P48" i="37"/>
  <c r="P49" i="37"/>
  <c r="P50" i="37"/>
  <c r="P51" i="37"/>
  <c r="P52" i="37"/>
  <c r="P53" i="37"/>
  <c r="P54" i="37"/>
  <c r="P55" i="37"/>
  <c r="P56" i="37"/>
  <c r="P57" i="37"/>
  <c r="P58" i="37"/>
  <c r="P59" i="37"/>
  <c r="P60" i="37"/>
  <c r="P61" i="37"/>
  <c r="P62" i="37"/>
  <c r="P63" i="37"/>
  <c r="P64" i="37"/>
  <c r="P65" i="37"/>
  <c r="P66" i="37"/>
  <c r="P67" i="37"/>
  <c r="P68" i="37"/>
  <c r="P69" i="37"/>
  <c r="P70" i="37"/>
  <c r="P71" i="37"/>
  <c r="P72" i="37"/>
  <c r="P73" i="37"/>
  <c r="P74" i="37"/>
  <c r="P75" i="37"/>
  <c r="P76" i="37"/>
  <c r="P77" i="37"/>
  <c r="P78" i="37"/>
  <c r="P79" i="37"/>
  <c r="P80" i="37"/>
  <c r="P81" i="37"/>
  <c r="P82" i="37"/>
  <c r="P83" i="37"/>
  <c r="P84" i="37"/>
  <c r="P85" i="37"/>
  <c r="P86" i="37"/>
  <c r="P87" i="37"/>
  <c r="P88" i="37"/>
  <c r="P89" i="37"/>
  <c r="P90" i="37"/>
  <c r="P91" i="37"/>
  <c r="P92" i="37"/>
  <c r="P93" i="37"/>
  <c r="P94" i="37"/>
  <c r="P95" i="37"/>
  <c r="P96" i="37"/>
  <c r="P97" i="37"/>
  <c r="P98" i="37"/>
  <c r="P99" i="37"/>
  <c r="P100" i="37"/>
  <c r="P101" i="37"/>
  <c r="P102" i="37"/>
  <c r="P103" i="37"/>
  <c r="P104" i="37"/>
  <c r="P105" i="37"/>
  <c r="P106" i="37"/>
  <c r="P107" i="37"/>
  <c r="P108" i="37"/>
  <c r="P109" i="37"/>
  <c r="P110" i="37"/>
  <c r="P111" i="37"/>
  <c r="P112" i="37"/>
  <c r="P113" i="37"/>
  <c r="P114" i="37"/>
  <c r="P115" i="37"/>
  <c r="P116" i="37"/>
  <c r="P117" i="37"/>
  <c r="P118" i="37"/>
  <c r="P119" i="37"/>
  <c r="P120" i="37"/>
  <c r="P121" i="37"/>
  <c r="P122" i="37"/>
  <c r="P123" i="37"/>
  <c r="P124" i="37"/>
  <c r="P125" i="37"/>
  <c r="P126" i="37"/>
  <c r="P127" i="37"/>
  <c r="P128" i="37"/>
  <c r="P129" i="37"/>
  <c r="P130" i="37"/>
  <c r="P131" i="37"/>
  <c r="P132" i="37"/>
  <c r="P133" i="37"/>
  <c r="P134" i="37"/>
  <c r="P135" i="37"/>
  <c r="P136" i="37"/>
  <c r="P137" i="37"/>
  <c r="P138" i="37"/>
  <c r="P139" i="37"/>
  <c r="P140" i="37"/>
  <c r="P141" i="37"/>
  <c r="P142" i="37"/>
  <c r="P143" i="37"/>
  <c r="P144" i="37"/>
  <c r="P145" i="37"/>
  <c r="P146" i="37"/>
  <c r="P147" i="37"/>
  <c r="P148" i="37"/>
  <c r="P149" i="37"/>
  <c r="P150" i="37"/>
  <c r="P151" i="37"/>
  <c r="P152" i="37"/>
  <c r="P153" i="37"/>
  <c r="P154" i="37"/>
  <c r="P155" i="37"/>
  <c r="P156" i="37"/>
  <c r="P157" i="37"/>
  <c r="P158" i="37"/>
  <c r="P159" i="37"/>
  <c r="P160" i="37"/>
  <c r="P161" i="37"/>
  <c r="P162" i="37"/>
  <c r="P163" i="37"/>
  <c r="P164" i="37"/>
  <c r="P165" i="37"/>
  <c r="P166" i="37"/>
  <c r="P167" i="37"/>
  <c r="P168" i="37"/>
  <c r="P169" i="37"/>
  <c r="P170" i="37"/>
  <c r="P171" i="37"/>
  <c r="P172" i="37"/>
  <c r="P173" i="37"/>
  <c r="P174" i="37"/>
  <c r="P175" i="37"/>
  <c r="P176" i="37"/>
  <c r="P177" i="37"/>
  <c r="P178" i="37"/>
  <c r="P179" i="37"/>
  <c r="P180" i="37"/>
  <c r="P181" i="37"/>
  <c r="P182" i="37"/>
  <c r="P183" i="37"/>
  <c r="P184" i="37"/>
  <c r="P185" i="37"/>
  <c r="P186" i="37"/>
  <c r="P187" i="37"/>
  <c r="P188" i="37"/>
  <c r="P189" i="37"/>
  <c r="P190" i="37"/>
  <c r="P191" i="37"/>
  <c r="P192" i="37"/>
  <c r="P193" i="37"/>
  <c r="P194" i="37"/>
  <c r="P195" i="37"/>
  <c r="P196" i="37"/>
  <c r="P197" i="37"/>
  <c r="P198" i="37"/>
  <c r="P199" i="37"/>
  <c r="P200" i="37"/>
  <c r="P201" i="37"/>
  <c r="P202" i="37"/>
  <c r="P203" i="37"/>
  <c r="P204" i="37"/>
  <c r="P205" i="37"/>
  <c r="P206" i="37"/>
  <c r="P207" i="37"/>
  <c r="P208" i="37"/>
  <c r="P209" i="37"/>
  <c r="P210" i="37"/>
  <c r="P211" i="37"/>
  <c r="P212" i="37"/>
  <c r="P213" i="37"/>
  <c r="P214" i="37"/>
  <c r="P215" i="37"/>
  <c r="P216" i="37"/>
  <c r="P217" i="37"/>
  <c r="P218" i="37"/>
  <c r="P219" i="37"/>
  <c r="P220" i="37"/>
  <c r="P221" i="37"/>
  <c r="P222" i="37"/>
  <c r="P223" i="37"/>
  <c r="P224" i="37"/>
  <c r="P225" i="37"/>
  <c r="P226" i="37"/>
  <c r="P227" i="37"/>
  <c r="P228" i="37"/>
  <c r="P229" i="37"/>
  <c r="P230" i="37"/>
  <c r="P231" i="37"/>
  <c r="P232" i="37"/>
  <c r="P233" i="37"/>
  <c r="P234" i="37"/>
  <c r="P235" i="37"/>
  <c r="P236" i="37"/>
  <c r="P237" i="37"/>
  <c r="P238" i="37"/>
  <c r="P239" i="37"/>
  <c r="P240" i="37"/>
  <c r="P241" i="37"/>
  <c r="P242" i="37"/>
  <c r="P243" i="37"/>
  <c r="P244" i="37"/>
  <c r="P245" i="37"/>
  <c r="P246" i="37"/>
  <c r="P247" i="37"/>
  <c r="P248" i="37"/>
  <c r="P249" i="37"/>
  <c r="P250" i="37"/>
  <c r="P251" i="37"/>
  <c r="P252" i="37"/>
  <c r="P253" i="37"/>
  <c r="P254" i="37"/>
  <c r="P255" i="37"/>
  <c r="P256" i="37"/>
  <c r="P257" i="37"/>
  <c r="P258" i="37"/>
  <c r="P259" i="37"/>
  <c r="P260" i="37"/>
  <c r="P261" i="37"/>
  <c r="P262" i="37"/>
  <c r="P263" i="37"/>
  <c r="P264" i="37"/>
  <c r="P265" i="37"/>
  <c r="P266" i="37"/>
  <c r="P267" i="37"/>
  <c r="P268" i="37"/>
  <c r="P269" i="37"/>
  <c r="P270" i="37"/>
  <c r="P271" i="37"/>
  <c r="P272" i="37"/>
  <c r="P273" i="37"/>
  <c r="P274" i="37"/>
  <c r="P275" i="37"/>
  <c r="P276" i="37"/>
  <c r="P277" i="37"/>
  <c r="P278" i="37"/>
  <c r="P279" i="37"/>
  <c r="P280" i="37"/>
  <c r="P281" i="37"/>
  <c r="P282" i="37"/>
  <c r="P283" i="37"/>
  <c r="P284" i="37"/>
  <c r="P285" i="37"/>
  <c r="P286" i="37"/>
  <c r="P287" i="37"/>
  <c r="P288" i="37"/>
  <c r="P289" i="37"/>
  <c r="P290" i="37"/>
  <c r="P291" i="37"/>
  <c r="P292" i="37"/>
  <c r="P293" i="37"/>
  <c r="P294" i="37"/>
  <c r="P295" i="37"/>
  <c r="P296" i="37"/>
  <c r="P297" i="37"/>
  <c r="P298" i="37"/>
  <c r="P299" i="37"/>
  <c r="P300" i="37"/>
  <c r="P301" i="37"/>
  <c r="P302" i="37"/>
  <c r="P303" i="37"/>
  <c r="P304" i="37"/>
  <c r="P305" i="37"/>
  <c r="P306" i="37"/>
  <c r="P307" i="37"/>
  <c r="P308" i="37"/>
  <c r="P309" i="37"/>
  <c r="P310" i="37"/>
  <c r="P311" i="37"/>
  <c r="P312" i="37"/>
  <c r="P313" i="37"/>
  <c r="P314" i="37"/>
  <c r="P315" i="37"/>
  <c r="P316" i="37"/>
  <c r="P317" i="37"/>
  <c r="P318" i="37"/>
  <c r="P319" i="37"/>
  <c r="P320" i="37"/>
  <c r="P321" i="37"/>
  <c r="P322" i="37"/>
  <c r="P323" i="37"/>
  <c r="P324" i="37"/>
  <c r="P325" i="37"/>
  <c r="P326" i="37"/>
  <c r="P327" i="37"/>
  <c r="P328" i="37"/>
  <c r="P329" i="37"/>
  <c r="P330" i="37"/>
  <c r="P331" i="37"/>
  <c r="P332" i="37"/>
  <c r="P333" i="37"/>
  <c r="P334" i="37"/>
  <c r="P335" i="37"/>
  <c r="P336" i="37"/>
  <c r="P337" i="37"/>
  <c r="P338" i="37"/>
  <c r="P339" i="37"/>
  <c r="P340" i="37"/>
  <c r="P341" i="37"/>
  <c r="P342" i="37"/>
  <c r="P343" i="37"/>
  <c r="P344" i="37"/>
  <c r="P345" i="37"/>
  <c r="P346" i="37"/>
  <c r="P347" i="37"/>
  <c r="P348" i="37"/>
  <c r="P349" i="37"/>
  <c r="P350" i="37"/>
  <c r="P351" i="37"/>
  <c r="P352" i="37"/>
  <c r="P353" i="37"/>
  <c r="P354" i="37"/>
  <c r="P355" i="37"/>
  <c r="P356" i="37"/>
  <c r="P357" i="37"/>
  <c r="P358" i="37"/>
  <c r="P359" i="37"/>
  <c r="P360" i="37"/>
  <c r="P361" i="37"/>
  <c r="P362" i="37"/>
  <c r="P363" i="37"/>
  <c r="P364" i="37"/>
  <c r="P365" i="37"/>
  <c r="P366" i="37"/>
  <c r="P367" i="37"/>
  <c r="P368" i="37"/>
  <c r="P369" i="37"/>
  <c r="P370" i="37"/>
  <c r="P371" i="37"/>
  <c r="P372" i="37"/>
  <c r="P373" i="37"/>
  <c r="P374" i="37"/>
  <c r="P375" i="37"/>
  <c r="P376" i="37"/>
  <c r="P377" i="37"/>
  <c r="P378" i="37"/>
  <c r="P379" i="37"/>
  <c r="P380" i="37"/>
  <c r="P381" i="37"/>
  <c r="P382" i="37"/>
  <c r="P383" i="37"/>
  <c r="P384" i="37"/>
  <c r="P385" i="37"/>
  <c r="P386" i="37"/>
  <c r="P387" i="37"/>
  <c r="P388" i="37"/>
  <c r="P389" i="37"/>
  <c r="P390" i="37"/>
  <c r="P391" i="37"/>
  <c r="P392" i="37"/>
  <c r="P393" i="37"/>
  <c r="P394" i="37"/>
  <c r="P395" i="37"/>
  <c r="P396" i="37"/>
  <c r="P397" i="37"/>
  <c r="P398" i="37"/>
  <c r="P399" i="37"/>
  <c r="P400" i="37"/>
  <c r="P401" i="37"/>
  <c r="P402" i="37"/>
  <c r="P403" i="37"/>
  <c r="P404" i="37"/>
  <c r="P405" i="37"/>
  <c r="P406" i="37"/>
  <c r="P407" i="37"/>
  <c r="P408" i="37"/>
  <c r="P409" i="37"/>
  <c r="P410" i="37"/>
  <c r="P411" i="37"/>
  <c r="P412" i="37"/>
  <c r="P413" i="37"/>
  <c r="P414" i="37"/>
  <c r="P415" i="37"/>
  <c r="P416" i="37"/>
  <c r="P417" i="37"/>
  <c r="P418" i="37"/>
  <c r="P419" i="37"/>
  <c r="P420" i="37"/>
  <c r="P421" i="37"/>
  <c r="P422" i="37"/>
  <c r="P423" i="37"/>
  <c r="P424" i="37"/>
  <c r="P425" i="37"/>
  <c r="P426" i="37"/>
  <c r="P427" i="37"/>
  <c r="P428" i="37"/>
  <c r="P429" i="37"/>
  <c r="P430" i="37"/>
  <c r="P431" i="37"/>
  <c r="P432" i="37"/>
  <c r="P433" i="37"/>
  <c r="P434" i="37"/>
  <c r="P435" i="37"/>
  <c r="P436" i="37"/>
  <c r="P437" i="37"/>
  <c r="P438" i="37"/>
  <c r="P439" i="37"/>
  <c r="P440" i="37"/>
  <c r="P441" i="37"/>
  <c r="P442" i="37"/>
  <c r="P443" i="37"/>
  <c r="P444" i="37"/>
  <c r="P445" i="37"/>
  <c r="P446" i="37"/>
  <c r="P447" i="37"/>
  <c r="P448" i="37"/>
  <c r="P449" i="37"/>
  <c r="P450" i="37"/>
  <c r="P451" i="37"/>
  <c r="P452" i="37"/>
  <c r="P453" i="37"/>
  <c r="P454" i="37"/>
  <c r="P455" i="37"/>
  <c r="P456" i="37"/>
  <c r="P457" i="37"/>
  <c r="P458" i="37"/>
  <c r="P459" i="37"/>
  <c r="P460" i="37"/>
  <c r="P461" i="37"/>
  <c r="P462" i="37"/>
  <c r="P463" i="37"/>
  <c r="P464" i="37"/>
  <c r="P465" i="37"/>
  <c r="P466" i="37"/>
  <c r="P467" i="37"/>
  <c r="P468" i="37"/>
  <c r="P469" i="37"/>
  <c r="P470" i="37"/>
  <c r="P471" i="37"/>
  <c r="P472" i="37"/>
  <c r="P473" i="37"/>
  <c r="P474" i="37"/>
  <c r="P475" i="37"/>
  <c r="P476" i="37"/>
  <c r="P477" i="37"/>
  <c r="P478" i="37"/>
  <c r="P479" i="37"/>
  <c r="P480" i="37"/>
  <c r="P481" i="37"/>
  <c r="P482" i="37"/>
  <c r="P483" i="37"/>
  <c r="P484" i="37"/>
  <c r="P485" i="37"/>
  <c r="P486" i="37"/>
  <c r="P487" i="37"/>
  <c r="P488" i="37"/>
  <c r="P489" i="37"/>
  <c r="P490" i="37"/>
  <c r="P491" i="37"/>
  <c r="P492" i="37"/>
  <c r="P493" i="37"/>
  <c r="P494" i="37"/>
  <c r="P495" i="37"/>
  <c r="P496" i="37"/>
  <c r="P497" i="37"/>
  <c r="P498" i="37"/>
  <c r="P499" i="37"/>
  <c r="P500" i="37"/>
  <c r="P501" i="37"/>
  <c r="P502" i="37"/>
  <c r="P503" i="37"/>
  <c r="P504" i="37"/>
  <c r="P505" i="37"/>
  <c r="P506" i="37"/>
  <c r="P7" i="37"/>
  <c r="I7" i="32"/>
  <c r="H7" i="29"/>
  <c r="J7" i="29"/>
  <c r="K7" i="29"/>
  <c r="O7" i="37"/>
  <c r="I8" i="36"/>
  <c r="I9" i="36"/>
  <c r="I10" i="36"/>
  <c r="I11" i="36"/>
  <c r="I12" i="36"/>
  <c r="I13" i="36"/>
  <c r="I14" i="36"/>
  <c r="I15" i="36"/>
  <c r="I16" i="36"/>
  <c r="I17" i="36"/>
  <c r="I18" i="36"/>
  <c r="I19" i="36"/>
  <c r="I20" i="36"/>
  <c r="I21" i="36"/>
  <c r="I22" i="36"/>
  <c r="I23" i="36"/>
  <c r="I24" i="36"/>
  <c r="I25" i="36"/>
  <c r="I26" i="36"/>
  <c r="I27" i="36"/>
  <c r="I28" i="36"/>
  <c r="I29" i="36"/>
  <c r="I30" i="36"/>
  <c r="I31" i="36"/>
  <c r="I32" i="36"/>
  <c r="I33" i="36"/>
  <c r="I34" i="36"/>
  <c r="I35" i="36"/>
  <c r="I36" i="36"/>
  <c r="I37" i="36"/>
  <c r="I38" i="36"/>
  <c r="I39" i="36"/>
  <c r="I40" i="36"/>
  <c r="I41" i="36"/>
  <c r="I42" i="36"/>
  <c r="I43" i="36"/>
  <c r="I44" i="36"/>
  <c r="I45" i="36"/>
  <c r="I46" i="36"/>
  <c r="I47" i="36"/>
  <c r="I48" i="36"/>
  <c r="I49" i="36"/>
  <c r="I50" i="36"/>
  <c r="I51" i="36"/>
  <c r="I52" i="36"/>
  <c r="I53" i="36"/>
  <c r="I54" i="36"/>
  <c r="I55" i="36"/>
  <c r="I56" i="36"/>
  <c r="I57" i="36"/>
  <c r="I58" i="36"/>
  <c r="I59" i="36"/>
  <c r="I60" i="36"/>
  <c r="I61" i="36"/>
  <c r="I62" i="36"/>
  <c r="I63" i="36"/>
  <c r="I64" i="36"/>
  <c r="I65" i="36"/>
  <c r="I66" i="36"/>
  <c r="I67" i="36"/>
  <c r="I68" i="36"/>
  <c r="I69" i="36"/>
  <c r="I70" i="36"/>
  <c r="I71" i="36"/>
  <c r="I72" i="36"/>
  <c r="I73" i="36"/>
  <c r="I74" i="36"/>
  <c r="I75" i="36"/>
  <c r="I76" i="36"/>
  <c r="I77" i="36"/>
  <c r="I78" i="36"/>
  <c r="I79" i="36"/>
  <c r="I80" i="36"/>
  <c r="I81" i="36"/>
  <c r="I82" i="36"/>
  <c r="I83" i="36"/>
  <c r="I84" i="36"/>
  <c r="I85" i="36"/>
  <c r="I86" i="36"/>
  <c r="I87" i="36"/>
  <c r="I88" i="36"/>
  <c r="I89" i="36"/>
  <c r="I90" i="36"/>
  <c r="I91" i="36"/>
  <c r="I92" i="36"/>
  <c r="I93" i="36"/>
  <c r="I94" i="36"/>
  <c r="I95" i="36"/>
  <c r="I96" i="36"/>
  <c r="I97" i="36"/>
  <c r="I98" i="36"/>
  <c r="I99" i="36"/>
  <c r="I100" i="36"/>
  <c r="I101" i="36"/>
  <c r="I102" i="36"/>
  <c r="I103" i="36"/>
  <c r="I104" i="36"/>
  <c r="I105" i="36"/>
  <c r="I106" i="36"/>
  <c r="I107" i="36"/>
  <c r="I108" i="36"/>
  <c r="I109" i="36"/>
  <c r="I110" i="36"/>
  <c r="I111" i="36"/>
  <c r="I112" i="36"/>
  <c r="I113" i="36"/>
  <c r="I114" i="36"/>
  <c r="I115" i="36"/>
  <c r="I116" i="36"/>
  <c r="I117" i="36"/>
  <c r="I118" i="36"/>
  <c r="I119" i="36"/>
  <c r="I120" i="36"/>
  <c r="I121" i="36"/>
  <c r="I122" i="36"/>
  <c r="I123" i="36"/>
  <c r="I124" i="36"/>
  <c r="I125" i="36"/>
  <c r="I126" i="36"/>
  <c r="I127" i="36"/>
  <c r="I128" i="36"/>
  <c r="I129" i="36"/>
  <c r="I130" i="36"/>
  <c r="I131" i="36"/>
  <c r="I132" i="36"/>
  <c r="I133" i="36"/>
  <c r="I134" i="36"/>
  <c r="I135" i="36"/>
  <c r="I136" i="36"/>
  <c r="I137" i="36"/>
  <c r="I138" i="36"/>
  <c r="I139" i="36"/>
  <c r="I140" i="36"/>
  <c r="I141" i="36"/>
  <c r="I142" i="36"/>
  <c r="I143" i="36"/>
  <c r="I144" i="36"/>
  <c r="I145" i="36"/>
  <c r="I146" i="36"/>
  <c r="I147" i="36"/>
  <c r="I148" i="36"/>
  <c r="I149" i="36"/>
  <c r="I150" i="36"/>
  <c r="I151" i="36"/>
  <c r="I152" i="36"/>
  <c r="I153" i="36"/>
  <c r="I154" i="36"/>
  <c r="I155" i="36"/>
  <c r="I156" i="36"/>
  <c r="I157" i="36"/>
  <c r="I158" i="36"/>
  <c r="I159" i="36"/>
  <c r="I160" i="36"/>
  <c r="I161" i="36"/>
  <c r="I162" i="36"/>
  <c r="I163" i="36"/>
  <c r="I164" i="36"/>
  <c r="I165" i="36"/>
  <c r="I166" i="36"/>
  <c r="I167" i="36"/>
  <c r="I168" i="36"/>
  <c r="I169" i="36"/>
  <c r="I170" i="36"/>
  <c r="I171" i="36"/>
  <c r="I172" i="36"/>
  <c r="I173" i="36"/>
  <c r="I174" i="36"/>
  <c r="I175" i="36"/>
  <c r="I176" i="36"/>
  <c r="I177" i="36"/>
  <c r="I178" i="36"/>
  <c r="I179" i="36"/>
  <c r="I180" i="36"/>
  <c r="I181" i="36"/>
  <c r="I182" i="36"/>
  <c r="I183" i="36"/>
  <c r="I184" i="36"/>
  <c r="I185" i="36"/>
  <c r="I186" i="36"/>
  <c r="I187" i="36"/>
  <c r="I188" i="36"/>
  <c r="I189" i="36"/>
  <c r="I190" i="36"/>
  <c r="I191" i="36"/>
  <c r="I192" i="36"/>
  <c r="I193" i="36"/>
  <c r="I194" i="36"/>
  <c r="I195" i="36"/>
  <c r="I196" i="36"/>
  <c r="I197" i="36"/>
  <c r="I198" i="36"/>
  <c r="I199" i="36"/>
  <c r="I200" i="36"/>
  <c r="I201" i="36"/>
  <c r="I202" i="36"/>
  <c r="I203" i="36"/>
  <c r="I204" i="36"/>
  <c r="I205" i="36"/>
  <c r="I206" i="36"/>
  <c r="I207" i="36"/>
  <c r="I208" i="36"/>
  <c r="I209" i="36"/>
  <c r="I210" i="36"/>
  <c r="I211" i="36"/>
  <c r="I212" i="36"/>
  <c r="I213" i="36"/>
  <c r="I214" i="36"/>
  <c r="I215" i="36"/>
  <c r="I216" i="36"/>
  <c r="I217" i="36"/>
  <c r="I218" i="36"/>
  <c r="I219" i="36"/>
  <c r="I220" i="36"/>
  <c r="I221" i="36"/>
  <c r="I222" i="36"/>
  <c r="I223" i="36"/>
  <c r="I224" i="36"/>
  <c r="I225" i="36"/>
  <c r="I226" i="36"/>
  <c r="I227" i="36"/>
  <c r="I228" i="36"/>
  <c r="I229" i="36"/>
  <c r="I230" i="36"/>
  <c r="I231" i="36"/>
  <c r="I232" i="36"/>
  <c r="I233" i="36"/>
  <c r="I234" i="36"/>
  <c r="I235" i="36"/>
  <c r="I236" i="36"/>
  <c r="I237" i="36"/>
  <c r="I238" i="36"/>
  <c r="I239" i="36"/>
  <c r="I240" i="36"/>
  <c r="I241" i="36"/>
  <c r="I242" i="36"/>
  <c r="I243" i="36"/>
  <c r="I244" i="36"/>
  <c r="I245" i="36"/>
  <c r="I246" i="36"/>
  <c r="I247" i="36"/>
  <c r="I248" i="36"/>
  <c r="I249" i="36"/>
  <c r="I250" i="36"/>
  <c r="I251" i="36"/>
  <c r="I252" i="36"/>
  <c r="I253" i="36"/>
  <c r="I254" i="36"/>
  <c r="I255" i="36"/>
  <c r="I256" i="36"/>
  <c r="I257" i="36"/>
  <c r="I258" i="36"/>
  <c r="I259" i="36"/>
  <c r="I260" i="36"/>
  <c r="I261" i="36"/>
  <c r="I262" i="36"/>
  <c r="I263" i="36"/>
  <c r="I264" i="36"/>
  <c r="I265" i="36"/>
  <c r="I266" i="36"/>
  <c r="I267" i="36"/>
  <c r="I268" i="36"/>
  <c r="I269" i="36"/>
  <c r="I270" i="36"/>
  <c r="I271" i="36"/>
  <c r="I272" i="36"/>
  <c r="I273" i="36"/>
  <c r="I274" i="36"/>
  <c r="I275" i="36"/>
  <c r="I276" i="36"/>
  <c r="I277" i="36"/>
  <c r="I278" i="36"/>
  <c r="I279" i="36"/>
  <c r="I280" i="36"/>
  <c r="I281" i="36"/>
  <c r="I282" i="36"/>
  <c r="I283" i="36"/>
  <c r="I284" i="36"/>
  <c r="I285" i="36"/>
  <c r="I286" i="36"/>
  <c r="I287" i="36"/>
  <c r="I288" i="36"/>
  <c r="I289" i="36"/>
  <c r="I290" i="36"/>
  <c r="I291" i="36"/>
  <c r="I292" i="36"/>
  <c r="I293" i="36"/>
  <c r="I294" i="36"/>
  <c r="I295" i="36"/>
  <c r="I296" i="36"/>
  <c r="I297" i="36"/>
  <c r="I298" i="36"/>
  <c r="I299" i="36"/>
  <c r="I300" i="36"/>
  <c r="I301" i="36"/>
  <c r="I302" i="36"/>
  <c r="I303" i="36"/>
  <c r="I304" i="36"/>
  <c r="I305" i="36"/>
  <c r="I306" i="36"/>
  <c r="I307" i="36"/>
  <c r="I308" i="36"/>
  <c r="I309" i="36"/>
  <c r="I310" i="36"/>
  <c r="I311" i="36"/>
  <c r="I312" i="36"/>
  <c r="I313" i="36"/>
  <c r="I314" i="36"/>
  <c r="I315" i="36"/>
  <c r="I316" i="36"/>
  <c r="I317" i="36"/>
  <c r="I318" i="36"/>
  <c r="I319" i="36"/>
  <c r="I320" i="36"/>
  <c r="I321" i="36"/>
  <c r="I322" i="36"/>
  <c r="I323" i="36"/>
  <c r="I324" i="36"/>
  <c r="I325" i="36"/>
  <c r="I326" i="36"/>
  <c r="I327" i="36"/>
  <c r="I328" i="36"/>
  <c r="I329" i="36"/>
  <c r="I330" i="36"/>
  <c r="I331" i="36"/>
  <c r="I332" i="36"/>
  <c r="I333" i="36"/>
  <c r="I334" i="36"/>
  <c r="I335" i="36"/>
  <c r="I336" i="36"/>
  <c r="I337" i="36"/>
  <c r="I338" i="36"/>
  <c r="I339" i="36"/>
  <c r="I340" i="36"/>
  <c r="I341" i="36"/>
  <c r="I342" i="36"/>
  <c r="I343" i="36"/>
  <c r="I344" i="36"/>
  <c r="I345" i="36"/>
  <c r="I346" i="36"/>
  <c r="I347" i="36"/>
  <c r="I348" i="36"/>
  <c r="I349" i="36"/>
  <c r="I350" i="36"/>
  <c r="I351" i="36"/>
  <c r="I352" i="36"/>
  <c r="I353" i="36"/>
  <c r="I354" i="36"/>
  <c r="I355" i="36"/>
  <c r="I356" i="36"/>
  <c r="I357" i="36"/>
  <c r="I358" i="36"/>
  <c r="I359" i="36"/>
  <c r="I360" i="36"/>
  <c r="I361" i="36"/>
  <c r="I362" i="36"/>
  <c r="I363" i="36"/>
  <c r="I364" i="36"/>
  <c r="I365" i="36"/>
  <c r="I366" i="36"/>
  <c r="I367" i="36"/>
  <c r="I368" i="36"/>
  <c r="I369" i="36"/>
  <c r="I370" i="36"/>
  <c r="I371" i="36"/>
  <c r="I372" i="36"/>
  <c r="I373" i="36"/>
  <c r="I374" i="36"/>
  <c r="I375" i="36"/>
  <c r="I376" i="36"/>
  <c r="I377" i="36"/>
  <c r="I378" i="36"/>
  <c r="I379" i="36"/>
  <c r="I380" i="36"/>
  <c r="I381" i="36"/>
  <c r="I382" i="36"/>
  <c r="I383" i="36"/>
  <c r="I384" i="36"/>
  <c r="I385" i="36"/>
  <c r="I386" i="36"/>
  <c r="I387" i="36"/>
  <c r="I388" i="36"/>
  <c r="I389" i="36"/>
  <c r="I390" i="36"/>
  <c r="I391" i="36"/>
  <c r="I392" i="36"/>
  <c r="I393" i="36"/>
  <c r="I394" i="36"/>
  <c r="I395" i="36"/>
  <c r="I396" i="36"/>
  <c r="I397" i="36"/>
  <c r="I398" i="36"/>
  <c r="I399" i="36"/>
  <c r="I400" i="36"/>
  <c r="I401" i="36"/>
  <c r="I402" i="36"/>
  <c r="I403" i="36"/>
  <c r="I404" i="36"/>
  <c r="I405" i="36"/>
  <c r="I406" i="36"/>
  <c r="I407" i="36"/>
  <c r="I408" i="36"/>
  <c r="I409" i="36"/>
  <c r="I410" i="36"/>
  <c r="I411" i="36"/>
  <c r="I412" i="36"/>
  <c r="I413" i="36"/>
  <c r="I414" i="36"/>
  <c r="I415" i="36"/>
  <c r="I416" i="36"/>
  <c r="I417" i="36"/>
  <c r="I418" i="36"/>
  <c r="I419" i="36"/>
  <c r="I420" i="36"/>
  <c r="I421" i="36"/>
  <c r="I422" i="36"/>
  <c r="I423" i="36"/>
  <c r="I424" i="36"/>
  <c r="I425" i="36"/>
  <c r="I426" i="36"/>
  <c r="I427" i="36"/>
  <c r="I428" i="36"/>
  <c r="I429" i="36"/>
  <c r="I430" i="36"/>
  <c r="I431" i="36"/>
  <c r="I432" i="36"/>
  <c r="I433" i="36"/>
  <c r="I434" i="36"/>
  <c r="I435" i="36"/>
  <c r="I436" i="36"/>
  <c r="I437" i="36"/>
  <c r="I438" i="36"/>
  <c r="I439" i="36"/>
  <c r="I440" i="36"/>
  <c r="I441" i="36"/>
  <c r="I442" i="36"/>
  <c r="I443" i="36"/>
  <c r="I444" i="36"/>
  <c r="I445" i="36"/>
  <c r="I446" i="36"/>
  <c r="I447" i="36"/>
  <c r="I448" i="36"/>
  <c r="I449" i="36"/>
  <c r="I450" i="36"/>
  <c r="I451" i="36"/>
  <c r="I452" i="36"/>
  <c r="I453" i="36"/>
  <c r="I454" i="36"/>
  <c r="I455" i="36"/>
  <c r="I456" i="36"/>
  <c r="I457" i="36"/>
  <c r="I458" i="36"/>
  <c r="I459" i="36"/>
  <c r="I460" i="36"/>
  <c r="I461" i="36"/>
  <c r="I462" i="36"/>
  <c r="I463" i="36"/>
  <c r="I464" i="36"/>
  <c r="I465" i="36"/>
  <c r="I466" i="36"/>
  <c r="I467" i="36"/>
  <c r="I468" i="36"/>
  <c r="I469" i="36"/>
  <c r="I470" i="36"/>
  <c r="I471" i="36"/>
  <c r="I472" i="36"/>
  <c r="I473" i="36"/>
  <c r="I474" i="36"/>
  <c r="I475" i="36"/>
  <c r="I476" i="36"/>
  <c r="I477" i="36"/>
  <c r="I478" i="36"/>
  <c r="I479" i="36"/>
  <c r="I480" i="36"/>
  <c r="I481" i="36"/>
  <c r="I482" i="36"/>
  <c r="I483" i="36"/>
  <c r="I484" i="36"/>
  <c r="I485" i="36"/>
  <c r="I486" i="36"/>
  <c r="I487" i="36"/>
  <c r="I488" i="36"/>
  <c r="I489" i="36"/>
  <c r="I490" i="36"/>
  <c r="I491" i="36"/>
  <c r="I492" i="36"/>
  <c r="I493" i="36"/>
  <c r="I494" i="36"/>
  <c r="I495" i="36"/>
  <c r="I496" i="36"/>
  <c r="I497" i="36"/>
  <c r="I498" i="36"/>
  <c r="I499" i="36"/>
  <c r="I500" i="36"/>
  <c r="I501" i="36"/>
  <c r="I502" i="36"/>
  <c r="I503" i="36"/>
  <c r="I504" i="36"/>
  <c r="I505" i="36"/>
  <c r="I506" i="36"/>
  <c r="I5" i="36"/>
  <c r="I7" i="36"/>
  <c r="A2" i="28"/>
  <c r="A2" i="27"/>
  <c r="A2" i="24"/>
  <c r="K8" i="26"/>
  <c r="K8" i="31"/>
  <c r="Q8" i="31"/>
  <c r="K9" i="26"/>
  <c r="K9" i="31"/>
  <c r="Q9" i="31"/>
  <c r="Q10" i="31"/>
  <c r="Q11" i="31"/>
  <c r="Q12" i="31"/>
  <c r="Q13" i="31"/>
  <c r="Q14" i="31"/>
  <c r="Q15" i="31"/>
  <c r="Q16" i="31"/>
  <c r="K17" i="26"/>
  <c r="K17" i="31"/>
  <c r="Q17" i="31"/>
  <c r="Q18" i="31"/>
  <c r="Q19" i="31"/>
  <c r="Q20" i="31"/>
  <c r="Q21" i="31"/>
  <c r="Q22" i="31"/>
  <c r="Q23" i="31"/>
  <c r="Q24" i="31"/>
  <c r="Q25" i="31"/>
  <c r="Q26" i="31"/>
  <c r="Q27" i="31"/>
  <c r="Q28" i="31"/>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K7" i="26"/>
  <c r="K7" i="31"/>
  <c r="Q7" i="31"/>
  <c r="P7" i="31"/>
  <c r="D8" i="37"/>
  <c r="D9" i="37"/>
  <c r="D10" i="37"/>
  <c r="D11" i="37"/>
  <c r="D12" i="37"/>
  <c r="D13" i="37"/>
  <c r="D14" i="37"/>
  <c r="D15" i="37"/>
  <c r="D16" i="37"/>
  <c r="D17" i="37"/>
  <c r="D18" i="37"/>
  <c r="D19" i="37"/>
  <c r="D20" i="37"/>
  <c r="D21" i="37"/>
  <c r="D22" i="37"/>
  <c r="D23" i="37"/>
  <c r="D24" i="37"/>
  <c r="D25" i="37"/>
  <c r="D26" i="37"/>
  <c r="D27" i="37"/>
  <c r="D28" i="37"/>
  <c r="D29" i="37"/>
  <c r="D30" i="37"/>
  <c r="D31" i="37"/>
  <c r="D32" i="37"/>
  <c r="D33" i="37"/>
  <c r="D34" i="37"/>
  <c r="D35" i="37"/>
  <c r="D36" i="37"/>
  <c r="D37" i="37"/>
  <c r="D38" i="37"/>
  <c r="D39" i="37"/>
  <c r="D40" i="37"/>
  <c r="D41" i="37"/>
  <c r="D42" i="37"/>
  <c r="D43" i="37"/>
  <c r="D44" i="37"/>
  <c r="D45" i="37"/>
  <c r="D46" i="37"/>
  <c r="D47" i="37"/>
  <c r="D48" i="37"/>
  <c r="D49" i="37"/>
  <c r="D50" i="37"/>
  <c r="D51" i="37"/>
  <c r="D52" i="37"/>
  <c r="D53" i="37"/>
  <c r="D54" i="37"/>
  <c r="D55" i="37"/>
  <c r="D56" i="37"/>
  <c r="D57" i="37"/>
  <c r="D58" i="37"/>
  <c r="D59" i="37"/>
  <c r="D60" i="37"/>
  <c r="D61" i="37"/>
  <c r="D62" i="37"/>
  <c r="D63" i="37"/>
  <c r="D64" i="37"/>
  <c r="D65" i="37"/>
  <c r="D66" i="37"/>
  <c r="D67" i="37"/>
  <c r="D68" i="37"/>
  <c r="D69" i="37"/>
  <c r="D70" i="37"/>
  <c r="D71" i="37"/>
  <c r="D72" i="37"/>
  <c r="D73" i="37"/>
  <c r="D74" i="37"/>
  <c r="D75" i="37"/>
  <c r="D76" i="37"/>
  <c r="D77" i="37"/>
  <c r="D78" i="37"/>
  <c r="D79" i="37"/>
  <c r="D80" i="37"/>
  <c r="D81" i="37"/>
  <c r="D82" i="37"/>
  <c r="D83" i="37"/>
  <c r="D84" i="37"/>
  <c r="D85" i="37"/>
  <c r="D86" i="37"/>
  <c r="D87" i="37"/>
  <c r="D88" i="37"/>
  <c r="D89" i="37"/>
  <c r="D90" i="37"/>
  <c r="D91" i="37"/>
  <c r="D92" i="37"/>
  <c r="D93" i="37"/>
  <c r="D94" i="37"/>
  <c r="D95" i="37"/>
  <c r="D96" i="37"/>
  <c r="D97" i="37"/>
  <c r="D98" i="37"/>
  <c r="D99" i="37"/>
  <c r="D100" i="37"/>
  <c r="D101" i="37"/>
  <c r="D102" i="37"/>
  <c r="D103" i="37"/>
  <c r="D104" i="37"/>
  <c r="D105" i="37"/>
  <c r="D106" i="37"/>
  <c r="D107" i="37"/>
  <c r="D108" i="37"/>
  <c r="D109" i="37"/>
  <c r="D110" i="37"/>
  <c r="D111" i="37"/>
  <c r="D112" i="37"/>
  <c r="D113" i="37"/>
  <c r="D114" i="37"/>
  <c r="D115" i="37"/>
  <c r="D116" i="37"/>
  <c r="D117" i="37"/>
  <c r="D118" i="37"/>
  <c r="D119" i="37"/>
  <c r="D120" i="37"/>
  <c r="D121" i="37"/>
  <c r="D122" i="37"/>
  <c r="D123" i="37"/>
  <c r="D124" i="37"/>
  <c r="D125" i="37"/>
  <c r="D126" i="37"/>
  <c r="D127" i="37"/>
  <c r="D128" i="37"/>
  <c r="D129" i="37"/>
  <c r="D130" i="37"/>
  <c r="D131" i="37"/>
  <c r="D132" i="37"/>
  <c r="D133" i="37"/>
  <c r="D134" i="37"/>
  <c r="D135" i="37"/>
  <c r="D136" i="37"/>
  <c r="D137" i="37"/>
  <c r="D138" i="37"/>
  <c r="D139" i="37"/>
  <c r="D140" i="37"/>
  <c r="D141" i="37"/>
  <c r="D142" i="37"/>
  <c r="D143" i="37"/>
  <c r="D144" i="37"/>
  <c r="D145" i="37"/>
  <c r="D146" i="37"/>
  <c r="D147" i="37"/>
  <c r="D148" i="37"/>
  <c r="D149" i="37"/>
  <c r="D150" i="37"/>
  <c r="D151" i="37"/>
  <c r="D152" i="37"/>
  <c r="D153" i="37"/>
  <c r="D154" i="37"/>
  <c r="D155" i="37"/>
  <c r="D156" i="37"/>
  <c r="D157" i="37"/>
  <c r="D158" i="37"/>
  <c r="D159" i="37"/>
  <c r="D160" i="37"/>
  <c r="D161" i="37"/>
  <c r="D162" i="37"/>
  <c r="D163" i="37"/>
  <c r="D164" i="37"/>
  <c r="D165" i="37"/>
  <c r="D166" i="37"/>
  <c r="D167" i="37"/>
  <c r="D168" i="37"/>
  <c r="D169" i="37"/>
  <c r="D170" i="37"/>
  <c r="D171" i="37"/>
  <c r="D172" i="37"/>
  <c r="D173" i="37"/>
  <c r="D174" i="37"/>
  <c r="D175" i="37"/>
  <c r="D176" i="37"/>
  <c r="D177" i="37"/>
  <c r="D178" i="37"/>
  <c r="D179" i="37"/>
  <c r="D180" i="37"/>
  <c r="D181" i="37"/>
  <c r="D182" i="37"/>
  <c r="D183" i="37"/>
  <c r="D184" i="37"/>
  <c r="D185" i="37"/>
  <c r="D186" i="37"/>
  <c r="D187" i="37"/>
  <c r="D188" i="37"/>
  <c r="D189" i="37"/>
  <c r="D190" i="37"/>
  <c r="D191" i="37"/>
  <c r="D192" i="37"/>
  <c r="D193" i="37"/>
  <c r="D194" i="37"/>
  <c r="D195" i="37"/>
  <c r="D196" i="37"/>
  <c r="D197" i="37"/>
  <c r="D198" i="37"/>
  <c r="D199" i="37"/>
  <c r="D200" i="37"/>
  <c r="D201" i="37"/>
  <c r="D202" i="37"/>
  <c r="D203" i="37"/>
  <c r="D204" i="37"/>
  <c r="D205" i="37"/>
  <c r="D206" i="37"/>
  <c r="D207" i="37"/>
  <c r="D208" i="37"/>
  <c r="D209" i="37"/>
  <c r="D210" i="37"/>
  <c r="D211" i="37"/>
  <c r="D212" i="37"/>
  <c r="D213" i="37"/>
  <c r="D214" i="37"/>
  <c r="D215" i="37"/>
  <c r="D216" i="37"/>
  <c r="D217" i="37"/>
  <c r="D218" i="37"/>
  <c r="D219" i="37"/>
  <c r="D220" i="37"/>
  <c r="D221" i="37"/>
  <c r="D222" i="37"/>
  <c r="D223" i="37"/>
  <c r="D224" i="37"/>
  <c r="D225" i="37"/>
  <c r="D226" i="37"/>
  <c r="D227" i="37"/>
  <c r="D228" i="37"/>
  <c r="D229" i="37"/>
  <c r="D230" i="37"/>
  <c r="D231" i="37"/>
  <c r="D232" i="37"/>
  <c r="D233" i="37"/>
  <c r="D234" i="37"/>
  <c r="D235" i="37"/>
  <c r="D236" i="37"/>
  <c r="D237" i="37"/>
  <c r="D238" i="37"/>
  <c r="D239" i="37"/>
  <c r="D240" i="37"/>
  <c r="D241" i="37"/>
  <c r="D242" i="37"/>
  <c r="D243" i="37"/>
  <c r="D244" i="37"/>
  <c r="D245" i="37"/>
  <c r="D246" i="37"/>
  <c r="D247" i="37"/>
  <c r="D248" i="37"/>
  <c r="D249" i="37"/>
  <c r="D250" i="37"/>
  <c r="D251" i="37"/>
  <c r="D252" i="37"/>
  <c r="D253" i="37"/>
  <c r="D254" i="37"/>
  <c r="D255" i="37"/>
  <c r="D256" i="37"/>
  <c r="D257" i="37"/>
  <c r="D258" i="37"/>
  <c r="D259" i="37"/>
  <c r="D260" i="37"/>
  <c r="D261" i="37"/>
  <c r="D262" i="37"/>
  <c r="D263" i="37"/>
  <c r="D264" i="37"/>
  <c r="D265" i="37"/>
  <c r="D266" i="37"/>
  <c r="D267" i="37"/>
  <c r="D268" i="37"/>
  <c r="D269" i="37"/>
  <c r="D270" i="37"/>
  <c r="D271" i="37"/>
  <c r="D272" i="37"/>
  <c r="D273" i="37"/>
  <c r="D274" i="37"/>
  <c r="D275" i="37"/>
  <c r="D276" i="37"/>
  <c r="D277" i="37"/>
  <c r="D278" i="37"/>
  <c r="D279" i="37"/>
  <c r="D280" i="37"/>
  <c r="D281" i="37"/>
  <c r="D282" i="37"/>
  <c r="D283" i="37"/>
  <c r="D284" i="37"/>
  <c r="D285" i="37"/>
  <c r="D286" i="37"/>
  <c r="D287" i="37"/>
  <c r="D288" i="37"/>
  <c r="D289" i="37"/>
  <c r="D290" i="37"/>
  <c r="D291" i="37"/>
  <c r="D292" i="37"/>
  <c r="D293" i="37"/>
  <c r="D294" i="37"/>
  <c r="D295" i="37"/>
  <c r="D296" i="37"/>
  <c r="D297" i="37"/>
  <c r="D298" i="37"/>
  <c r="D299" i="37"/>
  <c r="D300" i="37"/>
  <c r="D301" i="37"/>
  <c r="D302" i="37"/>
  <c r="D303" i="37"/>
  <c r="D304" i="37"/>
  <c r="D305" i="37"/>
  <c r="D306" i="37"/>
  <c r="D307" i="37"/>
  <c r="D308" i="37"/>
  <c r="D309" i="37"/>
  <c r="D310" i="37"/>
  <c r="D311" i="37"/>
  <c r="D312" i="37"/>
  <c r="D313" i="37"/>
  <c r="D314" i="37"/>
  <c r="D315" i="37"/>
  <c r="D316" i="37"/>
  <c r="D317" i="37"/>
  <c r="D318" i="37"/>
  <c r="D319" i="37"/>
  <c r="D320" i="37"/>
  <c r="D321" i="37"/>
  <c r="D322" i="37"/>
  <c r="D323" i="37"/>
  <c r="D324" i="37"/>
  <c r="D325" i="37"/>
  <c r="D326" i="37"/>
  <c r="D327" i="37"/>
  <c r="D328" i="37"/>
  <c r="D329" i="37"/>
  <c r="D330" i="37"/>
  <c r="D331" i="37"/>
  <c r="D332" i="37"/>
  <c r="D333" i="37"/>
  <c r="D334" i="37"/>
  <c r="D335" i="37"/>
  <c r="D336" i="37"/>
  <c r="D337" i="37"/>
  <c r="D338" i="37"/>
  <c r="D339" i="37"/>
  <c r="D340" i="37"/>
  <c r="D341" i="37"/>
  <c r="D342" i="37"/>
  <c r="D343" i="37"/>
  <c r="D344" i="37"/>
  <c r="D345" i="37"/>
  <c r="D346" i="37"/>
  <c r="D347" i="37"/>
  <c r="D348" i="37"/>
  <c r="D349" i="37"/>
  <c r="D350" i="37"/>
  <c r="D351" i="37"/>
  <c r="D352" i="37"/>
  <c r="D353" i="37"/>
  <c r="D354" i="37"/>
  <c r="D355" i="37"/>
  <c r="D356" i="37"/>
  <c r="D357" i="37"/>
  <c r="D358" i="37"/>
  <c r="D359" i="37"/>
  <c r="D360" i="37"/>
  <c r="D361" i="37"/>
  <c r="D362" i="37"/>
  <c r="D363" i="37"/>
  <c r="D364" i="37"/>
  <c r="D365" i="37"/>
  <c r="D366" i="37"/>
  <c r="D367" i="37"/>
  <c r="D368" i="37"/>
  <c r="D369" i="37"/>
  <c r="D370" i="37"/>
  <c r="D371" i="37"/>
  <c r="D372" i="37"/>
  <c r="D373" i="37"/>
  <c r="D374" i="37"/>
  <c r="D375" i="37"/>
  <c r="D376" i="37"/>
  <c r="D377" i="37"/>
  <c r="D378" i="37"/>
  <c r="D379" i="37"/>
  <c r="D380" i="37"/>
  <c r="D381" i="37"/>
  <c r="D382" i="37"/>
  <c r="D383" i="37"/>
  <c r="D384" i="37"/>
  <c r="D385" i="37"/>
  <c r="D386" i="37"/>
  <c r="D387" i="37"/>
  <c r="D388" i="37"/>
  <c r="D389" i="37"/>
  <c r="D390" i="37"/>
  <c r="D391" i="37"/>
  <c r="D392" i="37"/>
  <c r="D393" i="37"/>
  <c r="D394" i="37"/>
  <c r="D395" i="37"/>
  <c r="D396" i="37"/>
  <c r="D397" i="37"/>
  <c r="D398" i="37"/>
  <c r="D399" i="37"/>
  <c r="D400" i="37"/>
  <c r="D401" i="37"/>
  <c r="D402" i="37"/>
  <c r="D403" i="37"/>
  <c r="D404" i="37"/>
  <c r="D405" i="37"/>
  <c r="D406" i="37"/>
  <c r="D407" i="37"/>
  <c r="D408" i="37"/>
  <c r="D409" i="37"/>
  <c r="D410" i="37"/>
  <c r="D411" i="37"/>
  <c r="D412" i="37"/>
  <c r="D413" i="37"/>
  <c r="D414" i="37"/>
  <c r="D415" i="37"/>
  <c r="D416" i="37"/>
  <c r="D417" i="37"/>
  <c r="D418" i="37"/>
  <c r="D419" i="37"/>
  <c r="D420" i="37"/>
  <c r="D421" i="37"/>
  <c r="D422" i="37"/>
  <c r="D423" i="37"/>
  <c r="D424" i="37"/>
  <c r="D425" i="37"/>
  <c r="D426" i="37"/>
  <c r="D427" i="37"/>
  <c r="D428" i="37"/>
  <c r="D429" i="37"/>
  <c r="D430" i="37"/>
  <c r="D431" i="37"/>
  <c r="D432" i="37"/>
  <c r="D433" i="37"/>
  <c r="D434" i="37"/>
  <c r="D435" i="37"/>
  <c r="D436" i="37"/>
  <c r="D437" i="37"/>
  <c r="D438" i="37"/>
  <c r="D439" i="37"/>
  <c r="D440" i="37"/>
  <c r="D441" i="37"/>
  <c r="D442" i="37"/>
  <c r="D443" i="37"/>
  <c r="D444" i="37"/>
  <c r="D445" i="37"/>
  <c r="D446" i="37"/>
  <c r="D447" i="37"/>
  <c r="D448" i="37"/>
  <c r="D449" i="37"/>
  <c r="D450" i="37"/>
  <c r="D451" i="37"/>
  <c r="D452" i="37"/>
  <c r="D453" i="37"/>
  <c r="D454" i="37"/>
  <c r="D455" i="37"/>
  <c r="D456" i="37"/>
  <c r="D457" i="37"/>
  <c r="D458" i="37"/>
  <c r="D459" i="37"/>
  <c r="D460" i="37"/>
  <c r="D461" i="37"/>
  <c r="D462" i="37"/>
  <c r="D463" i="37"/>
  <c r="D464" i="37"/>
  <c r="D465" i="37"/>
  <c r="D466" i="37"/>
  <c r="D467" i="37"/>
  <c r="D468" i="37"/>
  <c r="D469" i="37"/>
  <c r="D470" i="37"/>
  <c r="D471" i="37"/>
  <c r="D472" i="37"/>
  <c r="D473" i="37"/>
  <c r="D474" i="37"/>
  <c r="D475" i="37"/>
  <c r="D476" i="37"/>
  <c r="D477" i="37"/>
  <c r="D478" i="37"/>
  <c r="D479" i="37"/>
  <c r="D480" i="37"/>
  <c r="D481" i="37"/>
  <c r="D482" i="37"/>
  <c r="D483" i="37"/>
  <c r="D484" i="37"/>
  <c r="D485" i="37"/>
  <c r="D486" i="37"/>
  <c r="D487" i="37"/>
  <c r="D488" i="37"/>
  <c r="D489" i="37"/>
  <c r="D490" i="37"/>
  <c r="D491" i="37"/>
  <c r="D492" i="37"/>
  <c r="D493" i="37"/>
  <c r="D494" i="37"/>
  <c r="D495" i="37"/>
  <c r="D496" i="37"/>
  <c r="D497" i="37"/>
  <c r="D498" i="37"/>
  <c r="D499" i="37"/>
  <c r="D500" i="37"/>
  <c r="D501" i="37"/>
  <c r="D502" i="37"/>
  <c r="D503" i="37"/>
  <c r="D504" i="37"/>
  <c r="D505" i="37"/>
  <c r="D506" i="37"/>
  <c r="B8" i="32"/>
  <c r="C8" i="32"/>
  <c r="D8" i="32"/>
  <c r="E8" i="32"/>
  <c r="F8" i="32"/>
  <c r="G8" i="32"/>
  <c r="H8" i="32"/>
  <c r="I8" i="32"/>
  <c r="B9" i="32"/>
  <c r="C9" i="32"/>
  <c r="D9" i="32"/>
  <c r="E9" i="32"/>
  <c r="F9" i="32"/>
  <c r="G9" i="32"/>
  <c r="H9" i="32"/>
  <c r="I9" i="32"/>
  <c r="B10" i="32"/>
  <c r="C10" i="32"/>
  <c r="D10" i="32"/>
  <c r="E10" i="32"/>
  <c r="F10" i="32"/>
  <c r="G10" i="32"/>
  <c r="H10" i="32"/>
  <c r="I10" i="32"/>
  <c r="B11" i="32"/>
  <c r="C11" i="32"/>
  <c r="D11" i="32"/>
  <c r="E11" i="32"/>
  <c r="F11" i="32"/>
  <c r="G11" i="32"/>
  <c r="H11" i="32"/>
  <c r="I11" i="32"/>
  <c r="B12" i="32"/>
  <c r="C12" i="32"/>
  <c r="D12" i="32"/>
  <c r="E12" i="32"/>
  <c r="F12" i="32"/>
  <c r="G12" i="32"/>
  <c r="H12" i="32"/>
  <c r="I12" i="32"/>
  <c r="B13" i="32"/>
  <c r="C13" i="32"/>
  <c r="D13" i="32"/>
  <c r="E13" i="32"/>
  <c r="F13" i="32"/>
  <c r="G13" i="32"/>
  <c r="H13" i="32"/>
  <c r="I13" i="32"/>
  <c r="B14" i="32"/>
  <c r="C14" i="32"/>
  <c r="D14" i="32"/>
  <c r="E14" i="32"/>
  <c r="F14" i="32"/>
  <c r="G14" i="32"/>
  <c r="H14" i="32"/>
  <c r="I14" i="32"/>
  <c r="B15" i="32"/>
  <c r="C15" i="32"/>
  <c r="D15" i="32"/>
  <c r="E15" i="32"/>
  <c r="F15" i="32"/>
  <c r="G15" i="32"/>
  <c r="H15" i="32"/>
  <c r="I15" i="32"/>
  <c r="B16" i="32"/>
  <c r="C16" i="32"/>
  <c r="D16" i="32"/>
  <c r="E16" i="32"/>
  <c r="F16" i="32"/>
  <c r="G16" i="32"/>
  <c r="H16" i="32"/>
  <c r="I16" i="32"/>
  <c r="B17" i="32"/>
  <c r="C17" i="32"/>
  <c r="D17" i="32"/>
  <c r="E17" i="32"/>
  <c r="F17" i="32"/>
  <c r="G17" i="32"/>
  <c r="H17" i="32"/>
  <c r="I17" i="32"/>
  <c r="B18" i="32"/>
  <c r="C18" i="32"/>
  <c r="D18" i="32"/>
  <c r="E18" i="32"/>
  <c r="F18" i="32"/>
  <c r="G18" i="32"/>
  <c r="H18" i="32"/>
  <c r="I18" i="32"/>
  <c r="B19" i="32"/>
  <c r="C19" i="32"/>
  <c r="D19" i="32"/>
  <c r="E19" i="32"/>
  <c r="F19" i="32"/>
  <c r="G19" i="32"/>
  <c r="H19" i="32"/>
  <c r="I19" i="32"/>
  <c r="B20" i="32"/>
  <c r="C20" i="32"/>
  <c r="D20" i="32"/>
  <c r="E20" i="32"/>
  <c r="F20" i="32"/>
  <c r="G20" i="32"/>
  <c r="H20" i="32"/>
  <c r="I20" i="32"/>
  <c r="B21" i="32"/>
  <c r="C21" i="32"/>
  <c r="D21" i="32"/>
  <c r="E21" i="32"/>
  <c r="F21" i="32"/>
  <c r="G21" i="32"/>
  <c r="H21" i="32"/>
  <c r="I21" i="32"/>
  <c r="B22" i="32"/>
  <c r="C22" i="32"/>
  <c r="D22" i="32"/>
  <c r="E22" i="32"/>
  <c r="F22" i="32"/>
  <c r="G22" i="32"/>
  <c r="H22" i="32"/>
  <c r="I22" i="32"/>
  <c r="B23" i="32"/>
  <c r="C23" i="32"/>
  <c r="D23" i="32"/>
  <c r="E23" i="32"/>
  <c r="F23" i="32"/>
  <c r="G23" i="32"/>
  <c r="H23" i="32"/>
  <c r="I23" i="32"/>
  <c r="B24" i="32"/>
  <c r="C24" i="32"/>
  <c r="D24" i="32"/>
  <c r="E24" i="32"/>
  <c r="F24" i="32"/>
  <c r="G24" i="32"/>
  <c r="H24" i="32"/>
  <c r="I24" i="32"/>
  <c r="B25" i="32"/>
  <c r="C25" i="32"/>
  <c r="D25" i="32"/>
  <c r="E25" i="32"/>
  <c r="F25" i="32"/>
  <c r="G25" i="32"/>
  <c r="H25" i="32"/>
  <c r="I25" i="32"/>
  <c r="B26" i="32"/>
  <c r="C26" i="32"/>
  <c r="D26" i="32"/>
  <c r="E26" i="32"/>
  <c r="F26" i="32"/>
  <c r="G26" i="32"/>
  <c r="H26" i="32"/>
  <c r="I26" i="32"/>
  <c r="B27" i="32"/>
  <c r="C27" i="32"/>
  <c r="D27" i="32"/>
  <c r="E27" i="32"/>
  <c r="F27" i="32"/>
  <c r="G27" i="32"/>
  <c r="H27" i="32"/>
  <c r="I27" i="32"/>
  <c r="B28" i="32"/>
  <c r="C28" i="32"/>
  <c r="D28" i="32"/>
  <c r="E28" i="32"/>
  <c r="F28" i="32"/>
  <c r="G28" i="32"/>
  <c r="H28" i="32"/>
  <c r="I28" i="32"/>
  <c r="B29" i="32"/>
  <c r="C29" i="32"/>
  <c r="D29" i="32"/>
  <c r="E29" i="32"/>
  <c r="F29" i="32"/>
  <c r="G29" i="32"/>
  <c r="H29" i="32"/>
  <c r="I29" i="32"/>
  <c r="B30" i="32"/>
  <c r="C30" i="32"/>
  <c r="D30" i="32"/>
  <c r="E30" i="32"/>
  <c r="F30" i="32"/>
  <c r="G30" i="32"/>
  <c r="H30" i="32"/>
  <c r="I30" i="32"/>
  <c r="B31" i="32"/>
  <c r="C31" i="32"/>
  <c r="D31" i="32"/>
  <c r="E31" i="32"/>
  <c r="F31" i="32"/>
  <c r="G31" i="32"/>
  <c r="H31" i="32"/>
  <c r="I31" i="32"/>
  <c r="B32" i="32"/>
  <c r="C32" i="32"/>
  <c r="D32" i="32"/>
  <c r="E32" i="32"/>
  <c r="F32" i="32"/>
  <c r="G32" i="32"/>
  <c r="H32" i="32"/>
  <c r="I32" i="32"/>
  <c r="B33" i="32"/>
  <c r="C33" i="32"/>
  <c r="D33" i="32"/>
  <c r="E33" i="32"/>
  <c r="F33" i="32"/>
  <c r="G33" i="32"/>
  <c r="H33" i="32"/>
  <c r="I33" i="32"/>
  <c r="B34" i="32"/>
  <c r="C34" i="32"/>
  <c r="D34" i="32"/>
  <c r="E34" i="32"/>
  <c r="F34" i="32"/>
  <c r="G34" i="32"/>
  <c r="H34" i="32"/>
  <c r="I34" i="32"/>
  <c r="B35" i="32"/>
  <c r="C35" i="32"/>
  <c r="D35" i="32"/>
  <c r="E35" i="32"/>
  <c r="F35" i="32"/>
  <c r="G35" i="32"/>
  <c r="H35" i="32"/>
  <c r="I35" i="32"/>
  <c r="B36" i="32"/>
  <c r="C36" i="32"/>
  <c r="D36" i="32"/>
  <c r="E36" i="32"/>
  <c r="F36" i="32"/>
  <c r="G36" i="32"/>
  <c r="H36" i="32"/>
  <c r="I36" i="32"/>
  <c r="B37" i="32"/>
  <c r="C37" i="32"/>
  <c r="D37" i="32"/>
  <c r="E37" i="32"/>
  <c r="F37" i="32"/>
  <c r="G37" i="32"/>
  <c r="H37" i="32"/>
  <c r="I37" i="32"/>
  <c r="B38" i="32"/>
  <c r="C38" i="32"/>
  <c r="D38" i="32"/>
  <c r="E38" i="32"/>
  <c r="F38" i="32"/>
  <c r="G38" i="32"/>
  <c r="H38" i="32"/>
  <c r="I38" i="32"/>
  <c r="B39" i="32"/>
  <c r="C39" i="32"/>
  <c r="D39" i="32"/>
  <c r="E39" i="32"/>
  <c r="F39" i="32"/>
  <c r="G39" i="32"/>
  <c r="H39" i="32"/>
  <c r="I39" i="32"/>
  <c r="B40" i="32"/>
  <c r="C40" i="32"/>
  <c r="D40" i="32"/>
  <c r="E40" i="32"/>
  <c r="F40" i="32"/>
  <c r="G40" i="32"/>
  <c r="H40" i="32"/>
  <c r="I40" i="32"/>
  <c r="B41" i="32"/>
  <c r="C41" i="32"/>
  <c r="D41" i="32"/>
  <c r="E41" i="32"/>
  <c r="F41" i="32"/>
  <c r="G41" i="32"/>
  <c r="H41" i="32"/>
  <c r="I41" i="32"/>
  <c r="B42" i="32"/>
  <c r="C42" i="32"/>
  <c r="D42" i="32"/>
  <c r="E42" i="32"/>
  <c r="F42" i="32"/>
  <c r="G42" i="32"/>
  <c r="H42" i="32"/>
  <c r="I42" i="32"/>
  <c r="B43" i="32"/>
  <c r="C43" i="32"/>
  <c r="D43" i="32"/>
  <c r="E43" i="32"/>
  <c r="F43" i="32"/>
  <c r="G43" i="32"/>
  <c r="H43" i="32"/>
  <c r="I43" i="32"/>
  <c r="B44" i="32"/>
  <c r="C44" i="32"/>
  <c r="D44" i="32"/>
  <c r="E44" i="32"/>
  <c r="F44" i="32"/>
  <c r="G44" i="32"/>
  <c r="H44" i="32"/>
  <c r="I44" i="32"/>
  <c r="B45" i="32"/>
  <c r="C45" i="32"/>
  <c r="D45" i="32"/>
  <c r="E45" i="32"/>
  <c r="F45" i="32"/>
  <c r="G45" i="32"/>
  <c r="H45" i="32"/>
  <c r="I45" i="32"/>
  <c r="B46" i="32"/>
  <c r="C46" i="32"/>
  <c r="D46" i="32"/>
  <c r="E46" i="32"/>
  <c r="F46" i="32"/>
  <c r="G46" i="32"/>
  <c r="H46" i="32"/>
  <c r="I46" i="32"/>
  <c r="B47" i="32"/>
  <c r="C47" i="32"/>
  <c r="D47" i="32"/>
  <c r="E47" i="32"/>
  <c r="F47" i="32"/>
  <c r="G47" i="32"/>
  <c r="H47" i="32"/>
  <c r="I47" i="32"/>
  <c r="B48" i="32"/>
  <c r="C48" i="32"/>
  <c r="D48" i="32"/>
  <c r="E48" i="32"/>
  <c r="F48" i="32"/>
  <c r="G48" i="32"/>
  <c r="H48" i="32"/>
  <c r="I48" i="32"/>
  <c r="B49" i="32"/>
  <c r="C49" i="32"/>
  <c r="D49" i="32"/>
  <c r="E49" i="32"/>
  <c r="F49" i="32"/>
  <c r="G49" i="32"/>
  <c r="H49" i="32"/>
  <c r="I49" i="32"/>
  <c r="B50" i="32"/>
  <c r="C50" i="32"/>
  <c r="D50" i="32"/>
  <c r="E50" i="32"/>
  <c r="F50" i="32"/>
  <c r="G50" i="32"/>
  <c r="H50" i="32"/>
  <c r="I50" i="32"/>
  <c r="B51" i="32"/>
  <c r="C51" i="32"/>
  <c r="D51" i="32"/>
  <c r="E51" i="32"/>
  <c r="F51" i="32"/>
  <c r="G51" i="32"/>
  <c r="H51" i="32"/>
  <c r="I51" i="32"/>
  <c r="B52" i="32"/>
  <c r="C52" i="32"/>
  <c r="D52" i="32"/>
  <c r="E52" i="32"/>
  <c r="F52" i="32"/>
  <c r="G52" i="32"/>
  <c r="H52" i="32"/>
  <c r="I52" i="32"/>
  <c r="B53" i="32"/>
  <c r="C53" i="32"/>
  <c r="D53" i="32"/>
  <c r="E53" i="32"/>
  <c r="F53" i="32"/>
  <c r="G53" i="32"/>
  <c r="H53" i="32"/>
  <c r="I53" i="32"/>
  <c r="B54" i="32"/>
  <c r="C54" i="32"/>
  <c r="D54" i="32"/>
  <c r="E54" i="32"/>
  <c r="F54" i="32"/>
  <c r="G54" i="32"/>
  <c r="H54" i="32"/>
  <c r="I54" i="32"/>
  <c r="B55" i="32"/>
  <c r="C55" i="32"/>
  <c r="D55" i="32"/>
  <c r="E55" i="32"/>
  <c r="F55" i="32"/>
  <c r="G55" i="32"/>
  <c r="H55" i="32"/>
  <c r="I55" i="32"/>
  <c r="B56" i="32"/>
  <c r="C56" i="32"/>
  <c r="D56" i="32"/>
  <c r="E56" i="32"/>
  <c r="F56" i="32"/>
  <c r="G56" i="32"/>
  <c r="H56" i="32"/>
  <c r="I56" i="32"/>
  <c r="B57" i="32"/>
  <c r="C57" i="32"/>
  <c r="D57" i="32"/>
  <c r="E57" i="32"/>
  <c r="F57" i="32"/>
  <c r="G57" i="32"/>
  <c r="H57" i="32"/>
  <c r="I57" i="32"/>
  <c r="B58" i="32"/>
  <c r="C58" i="32"/>
  <c r="D58" i="32"/>
  <c r="E58" i="32"/>
  <c r="F58" i="32"/>
  <c r="G58" i="32"/>
  <c r="H58" i="32"/>
  <c r="I58" i="32"/>
  <c r="B59" i="32"/>
  <c r="C59" i="32"/>
  <c r="D59" i="32"/>
  <c r="E59" i="32"/>
  <c r="F59" i="32"/>
  <c r="G59" i="32"/>
  <c r="H59" i="32"/>
  <c r="I59" i="32"/>
  <c r="B60" i="32"/>
  <c r="C60" i="32"/>
  <c r="D60" i="32"/>
  <c r="E60" i="32"/>
  <c r="F60" i="32"/>
  <c r="G60" i="32"/>
  <c r="H60" i="32"/>
  <c r="I60" i="32"/>
  <c r="B61" i="32"/>
  <c r="C61" i="32"/>
  <c r="D61" i="32"/>
  <c r="E61" i="32"/>
  <c r="F61" i="32"/>
  <c r="G61" i="32"/>
  <c r="H61" i="32"/>
  <c r="I61" i="32"/>
  <c r="B62" i="32"/>
  <c r="C62" i="32"/>
  <c r="D62" i="32"/>
  <c r="E62" i="32"/>
  <c r="F62" i="32"/>
  <c r="G62" i="32"/>
  <c r="H62" i="32"/>
  <c r="I62" i="32"/>
  <c r="B63" i="32"/>
  <c r="C63" i="32"/>
  <c r="D63" i="32"/>
  <c r="E63" i="32"/>
  <c r="F63" i="32"/>
  <c r="G63" i="32"/>
  <c r="H63" i="32"/>
  <c r="I63" i="32"/>
  <c r="B64" i="32"/>
  <c r="C64" i="32"/>
  <c r="D64" i="32"/>
  <c r="E64" i="32"/>
  <c r="F64" i="32"/>
  <c r="G64" i="32"/>
  <c r="H64" i="32"/>
  <c r="I64" i="32"/>
  <c r="B65" i="32"/>
  <c r="C65" i="32"/>
  <c r="D65" i="32"/>
  <c r="E65" i="32"/>
  <c r="F65" i="32"/>
  <c r="G65" i="32"/>
  <c r="H65" i="32"/>
  <c r="I65" i="32"/>
  <c r="B66" i="32"/>
  <c r="C66" i="32"/>
  <c r="D66" i="32"/>
  <c r="E66" i="32"/>
  <c r="F66" i="32"/>
  <c r="G66" i="32"/>
  <c r="H66" i="32"/>
  <c r="I66" i="32"/>
  <c r="B67" i="32"/>
  <c r="C67" i="32"/>
  <c r="D67" i="32"/>
  <c r="E67" i="32"/>
  <c r="F67" i="32"/>
  <c r="G67" i="32"/>
  <c r="H67" i="32"/>
  <c r="I67" i="32"/>
  <c r="B68" i="32"/>
  <c r="C68" i="32"/>
  <c r="D68" i="32"/>
  <c r="E68" i="32"/>
  <c r="F68" i="32"/>
  <c r="G68" i="32"/>
  <c r="H68" i="32"/>
  <c r="I68" i="32"/>
  <c r="B69" i="32"/>
  <c r="C69" i="32"/>
  <c r="D69" i="32"/>
  <c r="E69" i="32"/>
  <c r="F69" i="32"/>
  <c r="G69" i="32"/>
  <c r="H69" i="32"/>
  <c r="I69" i="32"/>
  <c r="B70" i="32"/>
  <c r="C70" i="32"/>
  <c r="D70" i="32"/>
  <c r="E70" i="32"/>
  <c r="F70" i="32"/>
  <c r="G70" i="32"/>
  <c r="H70" i="32"/>
  <c r="I70" i="32"/>
  <c r="B71" i="32"/>
  <c r="C71" i="32"/>
  <c r="D71" i="32"/>
  <c r="E71" i="32"/>
  <c r="F71" i="32"/>
  <c r="G71" i="32"/>
  <c r="H71" i="32"/>
  <c r="I71" i="32"/>
  <c r="B72" i="32"/>
  <c r="C72" i="32"/>
  <c r="D72" i="32"/>
  <c r="E72" i="32"/>
  <c r="F72" i="32"/>
  <c r="G72" i="32"/>
  <c r="H72" i="32"/>
  <c r="I72" i="32"/>
  <c r="B73" i="32"/>
  <c r="C73" i="32"/>
  <c r="D73" i="32"/>
  <c r="E73" i="32"/>
  <c r="F73" i="32"/>
  <c r="G73" i="32"/>
  <c r="H73" i="32"/>
  <c r="I73" i="32"/>
  <c r="B74" i="32"/>
  <c r="C74" i="32"/>
  <c r="D74" i="32"/>
  <c r="E74" i="32"/>
  <c r="F74" i="32"/>
  <c r="G74" i="32"/>
  <c r="H74" i="32"/>
  <c r="I74" i="32"/>
  <c r="B75" i="32"/>
  <c r="C75" i="32"/>
  <c r="D75" i="32"/>
  <c r="E75" i="32"/>
  <c r="F75" i="32"/>
  <c r="G75" i="32"/>
  <c r="H75" i="32"/>
  <c r="I75" i="32"/>
  <c r="B76" i="32"/>
  <c r="C76" i="32"/>
  <c r="D76" i="32"/>
  <c r="E76" i="32"/>
  <c r="F76" i="32"/>
  <c r="G76" i="32"/>
  <c r="H76" i="32"/>
  <c r="I76" i="32"/>
  <c r="B77" i="32"/>
  <c r="C77" i="32"/>
  <c r="D77" i="32"/>
  <c r="E77" i="32"/>
  <c r="F77" i="32"/>
  <c r="G77" i="32"/>
  <c r="H77" i="32"/>
  <c r="I77" i="32"/>
  <c r="B78" i="32"/>
  <c r="C78" i="32"/>
  <c r="D78" i="32"/>
  <c r="E78" i="32"/>
  <c r="F78" i="32"/>
  <c r="G78" i="32"/>
  <c r="H78" i="32"/>
  <c r="I78" i="32"/>
  <c r="B79" i="32"/>
  <c r="C79" i="32"/>
  <c r="D79" i="32"/>
  <c r="E79" i="32"/>
  <c r="F79" i="32"/>
  <c r="G79" i="32"/>
  <c r="H79" i="32"/>
  <c r="I79" i="32"/>
  <c r="B80" i="32"/>
  <c r="C80" i="32"/>
  <c r="D80" i="32"/>
  <c r="E80" i="32"/>
  <c r="F80" i="32"/>
  <c r="G80" i="32"/>
  <c r="H80" i="32"/>
  <c r="I80" i="32"/>
  <c r="B81" i="32"/>
  <c r="C81" i="32"/>
  <c r="D81" i="32"/>
  <c r="E81" i="32"/>
  <c r="F81" i="32"/>
  <c r="G81" i="32"/>
  <c r="H81" i="32"/>
  <c r="I81" i="32"/>
  <c r="B82" i="32"/>
  <c r="C82" i="32"/>
  <c r="D82" i="32"/>
  <c r="E82" i="32"/>
  <c r="F82" i="32"/>
  <c r="G82" i="32"/>
  <c r="H82" i="32"/>
  <c r="I82" i="32"/>
  <c r="B83" i="32"/>
  <c r="C83" i="32"/>
  <c r="D83" i="32"/>
  <c r="E83" i="32"/>
  <c r="F83" i="32"/>
  <c r="G83" i="32"/>
  <c r="H83" i="32"/>
  <c r="I83" i="32"/>
  <c r="B84" i="32"/>
  <c r="C84" i="32"/>
  <c r="D84" i="32"/>
  <c r="E84" i="32"/>
  <c r="F84" i="32"/>
  <c r="G84" i="32"/>
  <c r="H84" i="32"/>
  <c r="I84" i="32"/>
  <c r="B85" i="32"/>
  <c r="C85" i="32"/>
  <c r="D85" i="32"/>
  <c r="E85" i="32"/>
  <c r="F85" i="32"/>
  <c r="G85" i="32"/>
  <c r="H85" i="32"/>
  <c r="I85" i="32"/>
  <c r="B86" i="32"/>
  <c r="C86" i="32"/>
  <c r="D86" i="32"/>
  <c r="E86" i="32"/>
  <c r="F86" i="32"/>
  <c r="G86" i="32"/>
  <c r="H86" i="32"/>
  <c r="I86" i="32"/>
  <c r="B87" i="32"/>
  <c r="C87" i="32"/>
  <c r="D87" i="32"/>
  <c r="E87" i="32"/>
  <c r="F87" i="32"/>
  <c r="G87" i="32"/>
  <c r="H87" i="32"/>
  <c r="I87" i="32"/>
  <c r="B88" i="32"/>
  <c r="C88" i="32"/>
  <c r="D88" i="32"/>
  <c r="E88" i="32"/>
  <c r="F88" i="32"/>
  <c r="G88" i="32"/>
  <c r="H88" i="32"/>
  <c r="I88" i="32"/>
  <c r="B89" i="32"/>
  <c r="C89" i="32"/>
  <c r="D89" i="32"/>
  <c r="E89" i="32"/>
  <c r="F89" i="32"/>
  <c r="G89" i="32"/>
  <c r="H89" i="32"/>
  <c r="I89" i="32"/>
  <c r="B90" i="32"/>
  <c r="C90" i="32"/>
  <c r="D90" i="32"/>
  <c r="E90" i="32"/>
  <c r="F90" i="32"/>
  <c r="G90" i="32"/>
  <c r="H90" i="32"/>
  <c r="I90" i="32"/>
  <c r="B91" i="32"/>
  <c r="C91" i="32"/>
  <c r="D91" i="32"/>
  <c r="E91" i="32"/>
  <c r="F91" i="32"/>
  <c r="G91" i="32"/>
  <c r="H91" i="32"/>
  <c r="I91" i="32"/>
  <c r="B92" i="32"/>
  <c r="C92" i="32"/>
  <c r="D92" i="32"/>
  <c r="E92" i="32"/>
  <c r="F92" i="32"/>
  <c r="G92" i="32"/>
  <c r="H92" i="32"/>
  <c r="I92" i="32"/>
  <c r="B93" i="32"/>
  <c r="C93" i="32"/>
  <c r="D93" i="32"/>
  <c r="E93" i="32"/>
  <c r="F93" i="32"/>
  <c r="G93" i="32"/>
  <c r="H93" i="32"/>
  <c r="I93" i="32"/>
  <c r="B94" i="32"/>
  <c r="C94" i="32"/>
  <c r="D94" i="32"/>
  <c r="E94" i="32"/>
  <c r="F94" i="32"/>
  <c r="G94" i="32"/>
  <c r="H94" i="32"/>
  <c r="I94" i="32"/>
  <c r="B95" i="32"/>
  <c r="C95" i="32"/>
  <c r="D95" i="32"/>
  <c r="E95" i="32"/>
  <c r="F95" i="32"/>
  <c r="G95" i="32"/>
  <c r="H95" i="32"/>
  <c r="I95" i="32"/>
  <c r="B96" i="32"/>
  <c r="C96" i="32"/>
  <c r="D96" i="32"/>
  <c r="E96" i="32"/>
  <c r="F96" i="32"/>
  <c r="G96" i="32"/>
  <c r="H96" i="32"/>
  <c r="I96" i="32"/>
  <c r="B97" i="32"/>
  <c r="C97" i="32"/>
  <c r="D97" i="32"/>
  <c r="E97" i="32"/>
  <c r="F97" i="32"/>
  <c r="G97" i="32"/>
  <c r="H97" i="32"/>
  <c r="I97" i="32"/>
  <c r="B98" i="32"/>
  <c r="C98" i="32"/>
  <c r="D98" i="32"/>
  <c r="E98" i="32"/>
  <c r="F98" i="32"/>
  <c r="G98" i="32"/>
  <c r="H98" i="32"/>
  <c r="I98" i="32"/>
  <c r="B99" i="32"/>
  <c r="C99" i="32"/>
  <c r="D99" i="32"/>
  <c r="E99" i="32"/>
  <c r="F99" i="32"/>
  <c r="G99" i="32"/>
  <c r="H99" i="32"/>
  <c r="I99" i="32"/>
  <c r="B100" i="32"/>
  <c r="C100" i="32"/>
  <c r="D100" i="32"/>
  <c r="E100" i="32"/>
  <c r="F100" i="32"/>
  <c r="G100" i="32"/>
  <c r="H100" i="32"/>
  <c r="I100" i="32"/>
  <c r="B101" i="32"/>
  <c r="C101" i="32"/>
  <c r="D101" i="32"/>
  <c r="E101" i="32"/>
  <c r="F101" i="32"/>
  <c r="G101" i="32"/>
  <c r="H101" i="32"/>
  <c r="I101" i="32"/>
  <c r="B102" i="32"/>
  <c r="C102" i="32"/>
  <c r="D102" i="32"/>
  <c r="E102" i="32"/>
  <c r="F102" i="32"/>
  <c r="G102" i="32"/>
  <c r="H102" i="32"/>
  <c r="I102" i="32"/>
  <c r="B103" i="32"/>
  <c r="C103" i="32"/>
  <c r="D103" i="32"/>
  <c r="E103" i="32"/>
  <c r="F103" i="32"/>
  <c r="G103" i="32"/>
  <c r="H103" i="32"/>
  <c r="I103" i="32"/>
  <c r="B104" i="32"/>
  <c r="C104" i="32"/>
  <c r="D104" i="32"/>
  <c r="E104" i="32"/>
  <c r="F104" i="32"/>
  <c r="G104" i="32"/>
  <c r="H104" i="32"/>
  <c r="I104" i="32"/>
  <c r="B105" i="32"/>
  <c r="C105" i="32"/>
  <c r="D105" i="32"/>
  <c r="E105" i="32"/>
  <c r="F105" i="32"/>
  <c r="G105" i="32"/>
  <c r="H105" i="32"/>
  <c r="I105" i="32"/>
  <c r="B106" i="32"/>
  <c r="C106" i="32"/>
  <c r="D106" i="32"/>
  <c r="E106" i="32"/>
  <c r="F106" i="32"/>
  <c r="G106" i="32"/>
  <c r="H106" i="32"/>
  <c r="I106" i="32"/>
  <c r="B107" i="32"/>
  <c r="C107" i="32"/>
  <c r="D107" i="32"/>
  <c r="E107" i="32"/>
  <c r="F107" i="32"/>
  <c r="G107" i="32"/>
  <c r="H107" i="32"/>
  <c r="I107" i="32"/>
  <c r="B108" i="32"/>
  <c r="C108" i="32"/>
  <c r="D108" i="32"/>
  <c r="E108" i="32"/>
  <c r="F108" i="32"/>
  <c r="G108" i="32"/>
  <c r="H108" i="32"/>
  <c r="I108" i="32"/>
  <c r="B109" i="32"/>
  <c r="C109" i="32"/>
  <c r="D109" i="32"/>
  <c r="E109" i="32"/>
  <c r="F109" i="32"/>
  <c r="G109" i="32"/>
  <c r="H109" i="32"/>
  <c r="I109" i="32"/>
  <c r="B110" i="32"/>
  <c r="C110" i="32"/>
  <c r="D110" i="32"/>
  <c r="E110" i="32"/>
  <c r="F110" i="32"/>
  <c r="G110" i="32"/>
  <c r="H110" i="32"/>
  <c r="I110" i="32"/>
  <c r="B111" i="32"/>
  <c r="C111" i="32"/>
  <c r="D111" i="32"/>
  <c r="E111" i="32"/>
  <c r="F111" i="32"/>
  <c r="G111" i="32"/>
  <c r="H111" i="32"/>
  <c r="I111" i="32"/>
  <c r="B112" i="32"/>
  <c r="C112" i="32"/>
  <c r="D112" i="32"/>
  <c r="E112" i="32"/>
  <c r="F112" i="32"/>
  <c r="G112" i="32"/>
  <c r="H112" i="32"/>
  <c r="I112" i="32"/>
  <c r="B113" i="32"/>
  <c r="C113" i="32"/>
  <c r="D113" i="32"/>
  <c r="E113" i="32"/>
  <c r="F113" i="32"/>
  <c r="G113" i="32"/>
  <c r="H113" i="32"/>
  <c r="I113" i="32"/>
  <c r="B114" i="32"/>
  <c r="C114" i="32"/>
  <c r="D114" i="32"/>
  <c r="E114" i="32"/>
  <c r="F114" i="32"/>
  <c r="G114" i="32"/>
  <c r="H114" i="32"/>
  <c r="I114" i="32"/>
  <c r="B115" i="32"/>
  <c r="C115" i="32"/>
  <c r="D115" i="32"/>
  <c r="E115" i="32"/>
  <c r="F115" i="32"/>
  <c r="G115" i="32"/>
  <c r="H115" i="32"/>
  <c r="I115" i="32"/>
  <c r="B116" i="32"/>
  <c r="C116" i="32"/>
  <c r="D116" i="32"/>
  <c r="E116" i="32"/>
  <c r="F116" i="32"/>
  <c r="G116" i="32"/>
  <c r="H116" i="32"/>
  <c r="I116" i="32"/>
  <c r="B117" i="32"/>
  <c r="C117" i="32"/>
  <c r="D117" i="32"/>
  <c r="E117" i="32"/>
  <c r="F117" i="32"/>
  <c r="G117" i="32"/>
  <c r="H117" i="32"/>
  <c r="I117" i="32"/>
  <c r="B118" i="32"/>
  <c r="C118" i="32"/>
  <c r="D118" i="32"/>
  <c r="E118" i="32"/>
  <c r="F118" i="32"/>
  <c r="G118" i="32"/>
  <c r="H118" i="32"/>
  <c r="I118" i="32"/>
  <c r="B119" i="32"/>
  <c r="C119" i="32"/>
  <c r="D119" i="32"/>
  <c r="E119" i="32"/>
  <c r="F119" i="32"/>
  <c r="G119" i="32"/>
  <c r="H119" i="32"/>
  <c r="I119" i="32"/>
  <c r="B120" i="32"/>
  <c r="C120" i="32"/>
  <c r="D120" i="32"/>
  <c r="E120" i="32"/>
  <c r="F120" i="32"/>
  <c r="G120" i="32"/>
  <c r="H120" i="32"/>
  <c r="I120" i="32"/>
  <c r="B121" i="32"/>
  <c r="C121" i="32"/>
  <c r="D121" i="32"/>
  <c r="E121" i="32"/>
  <c r="F121" i="32"/>
  <c r="G121" i="32"/>
  <c r="H121" i="32"/>
  <c r="I121" i="32"/>
  <c r="B122" i="32"/>
  <c r="C122" i="32"/>
  <c r="D122" i="32"/>
  <c r="E122" i="32"/>
  <c r="F122" i="32"/>
  <c r="G122" i="32"/>
  <c r="H122" i="32"/>
  <c r="I122" i="32"/>
  <c r="B123" i="32"/>
  <c r="C123" i="32"/>
  <c r="D123" i="32"/>
  <c r="E123" i="32"/>
  <c r="F123" i="32"/>
  <c r="G123" i="32"/>
  <c r="H123" i="32"/>
  <c r="I123" i="32"/>
  <c r="B124" i="32"/>
  <c r="C124" i="32"/>
  <c r="D124" i="32"/>
  <c r="E124" i="32"/>
  <c r="F124" i="32"/>
  <c r="G124" i="32"/>
  <c r="H124" i="32"/>
  <c r="I124" i="32"/>
  <c r="B125" i="32"/>
  <c r="C125" i="32"/>
  <c r="D125" i="32"/>
  <c r="E125" i="32"/>
  <c r="F125" i="32"/>
  <c r="G125" i="32"/>
  <c r="H125" i="32"/>
  <c r="I125" i="32"/>
  <c r="B126" i="32"/>
  <c r="C126" i="32"/>
  <c r="D126" i="32"/>
  <c r="E126" i="32"/>
  <c r="F126" i="32"/>
  <c r="G126" i="32"/>
  <c r="H126" i="32"/>
  <c r="I126" i="32"/>
  <c r="B127" i="32"/>
  <c r="C127" i="32"/>
  <c r="D127" i="32"/>
  <c r="E127" i="32"/>
  <c r="F127" i="32"/>
  <c r="G127" i="32"/>
  <c r="H127" i="32"/>
  <c r="I127" i="32"/>
  <c r="B128" i="32"/>
  <c r="C128" i="32"/>
  <c r="D128" i="32"/>
  <c r="E128" i="32"/>
  <c r="F128" i="32"/>
  <c r="G128" i="32"/>
  <c r="H128" i="32"/>
  <c r="I128" i="32"/>
  <c r="B129" i="32"/>
  <c r="C129" i="32"/>
  <c r="D129" i="32"/>
  <c r="E129" i="32"/>
  <c r="F129" i="32"/>
  <c r="G129" i="32"/>
  <c r="H129" i="32"/>
  <c r="I129" i="32"/>
  <c r="B130" i="32"/>
  <c r="C130" i="32"/>
  <c r="D130" i="32"/>
  <c r="E130" i="32"/>
  <c r="F130" i="32"/>
  <c r="G130" i="32"/>
  <c r="H130" i="32"/>
  <c r="I130" i="32"/>
  <c r="B131" i="32"/>
  <c r="C131" i="32"/>
  <c r="D131" i="32"/>
  <c r="E131" i="32"/>
  <c r="F131" i="32"/>
  <c r="G131" i="32"/>
  <c r="H131" i="32"/>
  <c r="I131" i="32"/>
  <c r="B132" i="32"/>
  <c r="C132" i="32"/>
  <c r="D132" i="32"/>
  <c r="E132" i="32"/>
  <c r="F132" i="32"/>
  <c r="G132" i="32"/>
  <c r="H132" i="32"/>
  <c r="I132" i="32"/>
  <c r="B133" i="32"/>
  <c r="C133" i="32"/>
  <c r="D133" i="32"/>
  <c r="E133" i="32"/>
  <c r="F133" i="32"/>
  <c r="G133" i="32"/>
  <c r="H133" i="32"/>
  <c r="I133" i="32"/>
  <c r="B134" i="32"/>
  <c r="C134" i="32"/>
  <c r="D134" i="32"/>
  <c r="E134" i="32"/>
  <c r="F134" i="32"/>
  <c r="G134" i="32"/>
  <c r="H134" i="32"/>
  <c r="I134" i="32"/>
  <c r="B135" i="32"/>
  <c r="C135" i="32"/>
  <c r="D135" i="32"/>
  <c r="E135" i="32"/>
  <c r="F135" i="32"/>
  <c r="G135" i="32"/>
  <c r="H135" i="32"/>
  <c r="I135" i="32"/>
  <c r="B136" i="32"/>
  <c r="C136" i="32"/>
  <c r="D136" i="32"/>
  <c r="E136" i="32"/>
  <c r="F136" i="32"/>
  <c r="G136" i="32"/>
  <c r="H136" i="32"/>
  <c r="I136" i="32"/>
  <c r="B137" i="32"/>
  <c r="C137" i="32"/>
  <c r="D137" i="32"/>
  <c r="E137" i="32"/>
  <c r="F137" i="32"/>
  <c r="G137" i="32"/>
  <c r="H137" i="32"/>
  <c r="I137" i="32"/>
  <c r="B138" i="32"/>
  <c r="C138" i="32"/>
  <c r="D138" i="32"/>
  <c r="E138" i="32"/>
  <c r="F138" i="32"/>
  <c r="G138" i="32"/>
  <c r="H138" i="32"/>
  <c r="I138" i="32"/>
  <c r="B139" i="32"/>
  <c r="C139" i="32"/>
  <c r="D139" i="32"/>
  <c r="E139" i="32"/>
  <c r="F139" i="32"/>
  <c r="G139" i="32"/>
  <c r="H139" i="32"/>
  <c r="I139" i="32"/>
  <c r="B140" i="32"/>
  <c r="C140" i="32"/>
  <c r="D140" i="32"/>
  <c r="E140" i="32"/>
  <c r="F140" i="32"/>
  <c r="G140" i="32"/>
  <c r="H140" i="32"/>
  <c r="I140" i="32"/>
  <c r="B141" i="32"/>
  <c r="C141" i="32"/>
  <c r="D141" i="32"/>
  <c r="E141" i="32"/>
  <c r="F141" i="32"/>
  <c r="G141" i="32"/>
  <c r="H141" i="32"/>
  <c r="I141" i="32"/>
  <c r="B142" i="32"/>
  <c r="C142" i="32"/>
  <c r="D142" i="32"/>
  <c r="E142" i="32"/>
  <c r="F142" i="32"/>
  <c r="G142" i="32"/>
  <c r="H142" i="32"/>
  <c r="I142" i="32"/>
  <c r="B143" i="32"/>
  <c r="C143" i="32"/>
  <c r="D143" i="32"/>
  <c r="E143" i="32"/>
  <c r="F143" i="32"/>
  <c r="G143" i="32"/>
  <c r="H143" i="32"/>
  <c r="I143" i="32"/>
  <c r="B144" i="32"/>
  <c r="C144" i="32"/>
  <c r="D144" i="32"/>
  <c r="E144" i="32"/>
  <c r="F144" i="32"/>
  <c r="G144" i="32"/>
  <c r="H144" i="32"/>
  <c r="I144" i="32"/>
  <c r="B145" i="32"/>
  <c r="C145" i="32"/>
  <c r="D145" i="32"/>
  <c r="E145" i="32"/>
  <c r="F145" i="32"/>
  <c r="G145" i="32"/>
  <c r="H145" i="32"/>
  <c r="I145" i="32"/>
  <c r="B146" i="32"/>
  <c r="C146" i="32"/>
  <c r="D146" i="32"/>
  <c r="E146" i="32"/>
  <c r="F146" i="32"/>
  <c r="G146" i="32"/>
  <c r="H146" i="32"/>
  <c r="I146" i="32"/>
  <c r="B147" i="32"/>
  <c r="C147" i="32"/>
  <c r="D147" i="32"/>
  <c r="E147" i="32"/>
  <c r="F147" i="32"/>
  <c r="G147" i="32"/>
  <c r="H147" i="32"/>
  <c r="I147" i="32"/>
  <c r="B148" i="32"/>
  <c r="C148" i="32"/>
  <c r="D148" i="32"/>
  <c r="E148" i="32"/>
  <c r="F148" i="32"/>
  <c r="G148" i="32"/>
  <c r="H148" i="32"/>
  <c r="I148" i="32"/>
  <c r="B149" i="32"/>
  <c r="C149" i="32"/>
  <c r="D149" i="32"/>
  <c r="E149" i="32"/>
  <c r="F149" i="32"/>
  <c r="G149" i="32"/>
  <c r="H149" i="32"/>
  <c r="I149" i="32"/>
  <c r="B150" i="32"/>
  <c r="C150" i="32"/>
  <c r="D150" i="32"/>
  <c r="E150" i="32"/>
  <c r="F150" i="32"/>
  <c r="G150" i="32"/>
  <c r="H150" i="32"/>
  <c r="I150" i="32"/>
  <c r="B151" i="32"/>
  <c r="C151" i="32"/>
  <c r="D151" i="32"/>
  <c r="E151" i="32"/>
  <c r="F151" i="32"/>
  <c r="G151" i="32"/>
  <c r="H151" i="32"/>
  <c r="I151" i="32"/>
  <c r="B152" i="32"/>
  <c r="C152" i="32"/>
  <c r="D152" i="32"/>
  <c r="E152" i="32"/>
  <c r="F152" i="32"/>
  <c r="G152" i="32"/>
  <c r="H152" i="32"/>
  <c r="I152" i="32"/>
  <c r="B153" i="32"/>
  <c r="C153" i="32"/>
  <c r="D153" i="32"/>
  <c r="E153" i="32"/>
  <c r="F153" i="32"/>
  <c r="G153" i="32"/>
  <c r="H153" i="32"/>
  <c r="I153" i="32"/>
  <c r="B154" i="32"/>
  <c r="C154" i="32"/>
  <c r="D154" i="32"/>
  <c r="E154" i="32"/>
  <c r="F154" i="32"/>
  <c r="G154" i="32"/>
  <c r="H154" i="32"/>
  <c r="I154" i="32"/>
  <c r="B155" i="32"/>
  <c r="C155" i="32"/>
  <c r="D155" i="32"/>
  <c r="E155" i="32"/>
  <c r="F155" i="32"/>
  <c r="G155" i="32"/>
  <c r="H155" i="32"/>
  <c r="I155" i="32"/>
  <c r="B156" i="32"/>
  <c r="C156" i="32"/>
  <c r="D156" i="32"/>
  <c r="E156" i="32"/>
  <c r="F156" i="32"/>
  <c r="G156" i="32"/>
  <c r="H156" i="32"/>
  <c r="I156" i="32"/>
  <c r="B157" i="32"/>
  <c r="C157" i="32"/>
  <c r="D157" i="32"/>
  <c r="E157" i="32"/>
  <c r="F157" i="32"/>
  <c r="G157" i="32"/>
  <c r="H157" i="32"/>
  <c r="I157" i="32"/>
  <c r="B158" i="32"/>
  <c r="C158" i="32"/>
  <c r="D158" i="32"/>
  <c r="E158" i="32"/>
  <c r="F158" i="32"/>
  <c r="G158" i="32"/>
  <c r="H158" i="32"/>
  <c r="I158" i="32"/>
  <c r="B159" i="32"/>
  <c r="C159" i="32"/>
  <c r="D159" i="32"/>
  <c r="E159" i="32"/>
  <c r="F159" i="32"/>
  <c r="G159" i="32"/>
  <c r="H159" i="32"/>
  <c r="I159" i="32"/>
  <c r="B160" i="32"/>
  <c r="C160" i="32"/>
  <c r="D160" i="32"/>
  <c r="E160" i="32"/>
  <c r="F160" i="32"/>
  <c r="G160" i="32"/>
  <c r="H160" i="32"/>
  <c r="I160" i="32"/>
  <c r="B161" i="32"/>
  <c r="C161" i="32"/>
  <c r="D161" i="32"/>
  <c r="E161" i="32"/>
  <c r="F161" i="32"/>
  <c r="G161" i="32"/>
  <c r="H161" i="32"/>
  <c r="I161" i="32"/>
  <c r="B162" i="32"/>
  <c r="C162" i="32"/>
  <c r="D162" i="32"/>
  <c r="E162" i="32"/>
  <c r="F162" i="32"/>
  <c r="G162" i="32"/>
  <c r="H162" i="32"/>
  <c r="I162" i="32"/>
  <c r="B163" i="32"/>
  <c r="C163" i="32"/>
  <c r="D163" i="32"/>
  <c r="E163" i="32"/>
  <c r="F163" i="32"/>
  <c r="G163" i="32"/>
  <c r="H163" i="32"/>
  <c r="I163" i="32"/>
  <c r="B164" i="32"/>
  <c r="C164" i="32"/>
  <c r="D164" i="32"/>
  <c r="E164" i="32"/>
  <c r="F164" i="32"/>
  <c r="G164" i="32"/>
  <c r="H164" i="32"/>
  <c r="I164" i="32"/>
  <c r="B165" i="32"/>
  <c r="C165" i="32"/>
  <c r="D165" i="32"/>
  <c r="E165" i="32"/>
  <c r="F165" i="32"/>
  <c r="G165" i="32"/>
  <c r="H165" i="32"/>
  <c r="I165" i="32"/>
  <c r="B166" i="32"/>
  <c r="C166" i="32"/>
  <c r="D166" i="32"/>
  <c r="E166" i="32"/>
  <c r="F166" i="32"/>
  <c r="G166" i="32"/>
  <c r="H166" i="32"/>
  <c r="I166" i="32"/>
  <c r="B167" i="32"/>
  <c r="C167" i="32"/>
  <c r="D167" i="32"/>
  <c r="E167" i="32"/>
  <c r="F167" i="32"/>
  <c r="G167" i="32"/>
  <c r="H167" i="32"/>
  <c r="I167" i="32"/>
  <c r="B168" i="32"/>
  <c r="C168" i="32"/>
  <c r="D168" i="32"/>
  <c r="E168" i="32"/>
  <c r="F168" i="32"/>
  <c r="G168" i="32"/>
  <c r="H168" i="32"/>
  <c r="I168" i="32"/>
  <c r="B169" i="32"/>
  <c r="C169" i="32"/>
  <c r="D169" i="32"/>
  <c r="E169" i="32"/>
  <c r="F169" i="32"/>
  <c r="G169" i="32"/>
  <c r="H169" i="32"/>
  <c r="I169" i="32"/>
  <c r="B170" i="32"/>
  <c r="C170" i="32"/>
  <c r="D170" i="32"/>
  <c r="E170" i="32"/>
  <c r="F170" i="32"/>
  <c r="G170" i="32"/>
  <c r="H170" i="32"/>
  <c r="I170" i="32"/>
  <c r="B171" i="32"/>
  <c r="C171" i="32"/>
  <c r="D171" i="32"/>
  <c r="E171" i="32"/>
  <c r="F171" i="32"/>
  <c r="G171" i="32"/>
  <c r="H171" i="32"/>
  <c r="I171" i="32"/>
  <c r="B172" i="32"/>
  <c r="C172" i="32"/>
  <c r="D172" i="32"/>
  <c r="E172" i="32"/>
  <c r="F172" i="32"/>
  <c r="G172" i="32"/>
  <c r="H172" i="32"/>
  <c r="I172" i="32"/>
  <c r="B173" i="32"/>
  <c r="C173" i="32"/>
  <c r="D173" i="32"/>
  <c r="E173" i="32"/>
  <c r="F173" i="32"/>
  <c r="G173" i="32"/>
  <c r="H173" i="32"/>
  <c r="I173" i="32"/>
  <c r="B174" i="32"/>
  <c r="C174" i="32"/>
  <c r="D174" i="32"/>
  <c r="E174" i="32"/>
  <c r="F174" i="32"/>
  <c r="G174" i="32"/>
  <c r="H174" i="32"/>
  <c r="I174" i="32"/>
  <c r="B175" i="32"/>
  <c r="C175" i="32"/>
  <c r="D175" i="32"/>
  <c r="E175" i="32"/>
  <c r="F175" i="32"/>
  <c r="G175" i="32"/>
  <c r="H175" i="32"/>
  <c r="I175" i="32"/>
  <c r="B176" i="32"/>
  <c r="C176" i="32"/>
  <c r="D176" i="32"/>
  <c r="E176" i="32"/>
  <c r="F176" i="32"/>
  <c r="G176" i="32"/>
  <c r="H176" i="32"/>
  <c r="I176" i="32"/>
  <c r="B177" i="32"/>
  <c r="C177" i="32"/>
  <c r="D177" i="32"/>
  <c r="E177" i="32"/>
  <c r="F177" i="32"/>
  <c r="G177" i="32"/>
  <c r="H177" i="32"/>
  <c r="I177" i="32"/>
  <c r="B178" i="32"/>
  <c r="C178" i="32"/>
  <c r="D178" i="32"/>
  <c r="E178" i="32"/>
  <c r="F178" i="32"/>
  <c r="G178" i="32"/>
  <c r="H178" i="32"/>
  <c r="I178" i="32"/>
  <c r="B179" i="32"/>
  <c r="C179" i="32"/>
  <c r="D179" i="32"/>
  <c r="E179" i="32"/>
  <c r="F179" i="32"/>
  <c r="G179" i="32"/>
  <c r="H179" i="32"/>
  <c r="I179" i="32"/>
  <c r="B180" i="32"/>
  <c r="C180" i="32"/>
  <c r="D180" i="32"/>
  <c r="E180" i="32"/>
  <c r="F180" i="32"/>
  <c r="G180" i="32"/>
  <c r="H180" i="32"/>
  <c r="I180" i="32"/>
  <c r="B181" i="32"/>
  <c r="C181" i="32"/>
  <c r="D181" i="32"/>
  <c r="E181" i="32"/>
  <c r="F181" i="32"/>
  <c r="G181" i="32"/>
  <c r="H181" i="32"/>
  <c r="I181" i="32"/>
  <c r="B182" i="32"/>
  <c r="C182" i="32"/>
  <c r="D182" i="32"/>
  <c r="E182" i="32"/>
  <c r="F182" i="32"/>
  <c r="G182" i="32"/>
  <c r="H182" i="32"/>
  <c r="I182" i="32"/>
  <c r="B183" i="32"/>
  <c r="C183" i="32"/>
  <c r="D183" i="32"/>
  <c r="E183" i="32"/>
  <c r="F183" i="32"/>
  <c r="G183" i="32"/>
  <c r="H183" i="32"/>
  <c r="I183" i="32"/>
  <c r="B184" i="32"/>
  <c r="C184" i="32"/>
  <c r="D184" i="32"/>
  <c r="E184" i="32"/>
  <c r="F184" i="32"/>
  <c r="G184" i="32"/>
  <c r="H184" i="32"/>
  <c r="I184" i="32"/>
  <c r="B185" i="32"/>
  <c r="C185" i="32"/>
  <c r="D185" i="32"/>
  <c r="E185" i="32"/>
  <c r="F185" i="32"/>
  <c r="G185" i="32"/>
  <c r="H185" i="32"/>
  <c r="I185" i="32"/>
  <c r="B186" i="32"/>
  <c r="C186" i="32"/>
  <c r="D186" i="32"/>
  <c r="E186" i="32"/>
  <c r="F186" i="32"/>
  <c r="G186" i="32"/>
  <c r="H186" i="32"/>
  <c r="I186" i="32"/>
  <c r="B187" i="32"/>
  <c r="C187" i="32"/>
  <c r="D187" i="32"/>
  <c r="E187" i="32"/>
  <c r="F187" i="32"/>
  <c r="G187" i="32"/>
  <c r="H187" i="32"/>
  <c r="I187" i="32"/>
  <c r="B188" i="32"/>
  <c r="C188" i="32"/>
  <c r="D188" i="32"/>
  <c r="E188" i="32"/>
  <c r="F188" i="32"/>
  <c r="G188" i="32"/>
  <c r="H188" i="32"/>
  <c r="I188" i="32"/>
  <c r="B189" i="32"/>
  <c r="C189" i="32"/>
  <c r="D189" i="32"/>
  <c r="E189" i="32"/>
  <c r="F189" i="32"/>
  <c r="G189" i="32"/>
  <c r="H189" i="32"/>
  <c r="I189" i="32"/>
  <c r="B190" i="32"/>
  <c r="C190" i="32"/>
  <c r="D190" i="32"/>
  <c r="E190" i="32"/>
  <c r="F190" i="32"/>
  <c r="G190" i="32"/>
  <c r="H190" i="32"/>
  <c r="I190" i="32"/>
  <c r="B191" i="32"/>
  <c r="C191" i="32"/>
  <c r="D191" i="32"/>
  <c r="E191" i="32"/>
  <c r="F191" i="32"/>
  <c r="G191" i="32"/>
  <c r="H191" i="32"/>
  <c r="I191" i="32"/>
  <c r="B192" i="32"/>
  <c r="C192" i="32"/>
  <c r="D192" i="32"/>
  <c r="E192" i="32"/>
  <c r="F192" i="32"/>
  <c r="G192" i="32"/>
  <c r="H192" i="32"/>
  <c r="I192" i="32"/>
  <c r="B193" i="32"/>
  <c r="C193" i="32"/>
  <c r="D193" i="32"/>
  <c r="E193" i="32"/>
  <c r="F193" i="32"/>
  <c r="G193" i="32"/>
  <c r="H193" i="32"/>
  <c r="I193" i="32"/>
  <c r="B194" i="32"/>
  <c r="C194" i="32"/>
  <c r="D194" i="32"/>
  <c r="E194" i="32"/>
  <c r="F194" i="32"/>
  <c r="G194" i="32"/>
  <c r="H194" i="32"/>
  <c r="I194" i="32"/>
  <c r="B195" i="32"/>
  <c r="C195" i="32"/>
  <c r="D195" i="32"/>
  <c r="E195" i="32"/>
  <c r="F195" i="32"/>
  <c r="G195" i="32"/>
  <c r="H195" i="32"/>
  <c r="I195" i="32"/>
  <c r="B196" i="32"/>
  <c r="C196" i="32"/>
  <c r="D196" i="32"/>
  <c r="E196" i="32"/>
  <c r="F196" i="32"/>
  <c r="G196" i="32"/>
  <c r="H196" i="32"/>
  <c r="I196" i="32"/>
  <c r="B197" i="32"/>
  <c r="C197" i="32"/>
  <c r="D197" i="32"/>
  <c r="E197" i="32"/>
  <c r="F197" i="32"/>
  <c r="G197" i="32"/>
  <c r="H197" i="32"/>
  <c r="I197" i="32"/>
  <c r="B198" i="32"/>
  <c r="C198" i="32"/>
  <c r="D198" i="32"/>
  <c r="E198" i="32"/>
  <c r="F198" i="32"/>
  <c r="G198" i="32"/>
  <c r="H198" i="32"/>
  <c r="I198" i="32"/>
  <c r="B199" i="32"/>
  <c r="C199" i="32"/>
  <c r="D199" i="32"/>
  <c r="E199" i="32"/>
  <c r="F199" i="32"/>
  <c r="G199" i="32"/>
  <c r="H199" i="32"/>
  <c r="I199" i="32"/>
  <c r="B200" i="32"/>
  <c r="C200" i="32"/>
  <c r="D200" i="32"/>
  <c r="E200" i="32"/>
  <c r="F200" i="32"/>
  <c r="G200" i="32"/>
  <c r="H200" i="32"/>
  <c r="I200" i="32"/>
  <c r="B201" i="32"/>
  <c r="C201" i="32"/>
  <c r="D201" i="32"/>
  <c r="E201" i="32"/>
  <c r="F201" i="32"/>
  <c r="G201" i="32"/>
  <c r="H201" i="32"/>
  <c r="I201" i="32"/>
  <c r="B202" i="32"/>
  <c r="C202" i="32"/>
  <c r="D202" i="32"/>
  <c r="E202" i="32"/>
  <c r="F202" i="32"/>
  <c r="G202" i="32"/>
  <c r="H202" i="32"/>
  <c r="I202" i="32"/>
  <c r="B203" i="32"/>
  <c r="C203" i="32"/>
  <c r="D203" i="32"/>
  <c r="E203" i="32"/>
  <c r="F203" i="32"/>
  <c r="G203" i="32"/>
  <c r="H203" i="32"/>
  <c r="I203" i="32"/>
  <c r="B204" i="32"/>
  <c r="C204" i="32"/>
  <c r="D204" i="32"/>
  <c r="E204" i="32"/>
  <c r="F204" i="32"/>
  <c r="G204" i="32"/>
  <c r="H204" i="32"/>
  <c r="I204" i="32"/>
  <c r="B205" i="32"/>
  <c r="C205" i="32"/>
  <c r="D205" i="32"/>
  <c r="E205" i="32"/>
  <c r="F205" i="32"/>
  <c r="G205" i="32"/>
  <c r="H205" i="32"/>
  <c r="I205" i="32"/>
  <c r="B206" i="32"/>
  <c r="C206" i="32"/>
  <c r="D206" i="32"/>
  <c r="E206" i="32"/>
  <c r="F206" i="32"/>
  <c r="G206" i="32"/>
  <c r="H206" i="32"/>
  <c r="I206" i="32"/>
  <c r="B207" i="32"/>
  <c r="C207" i="32"/>
  <c r="D207" i="32"/>
  <c r="E207" i="32"/>
  <c r="F207" i="32"/>
  <c r="G207" i="32"/>
  <c r="H207" i="32"/>
  <c r="I207" i="32"/>
  <c r="B208" i="32"/>
  <c r="C208" i="32"/>
  <c r="D208" i="32"/>
  <c r="E208" i="32"/>
  <c r="F208" i="32"/>
  <c r="G208" i="32"/>
  <c r="H208" i="32"/>
  <c r="I208" i="32"/>
  <c r="B209" i="32"/>
  <c r="C209" i="32"/>
  <c r="D209" i="32"/>
  <c r="E209" i="32"/>
  <c r="F209" i="32"/>
  <c r="G209" i="32"/>
  <c r="H209" i="32"/>
  <c r="I209" i="32"/>
  <c r="B210" i="32"/>
  <c r="C210" i="32"/>
  <c r="D210" i="32"/>
  <c r="E210" i="32"/>
  <c r="F210" i="32"/>
  <c r="G210" i="32"/>
  <c r="H210" i="32"/>
  <c r="I210" i="32"/>
  <c r="B211" i="32"/>
  <c r="C211" i="32"/>
  <c r="D211" i="32"/>
  <c r="E211" i="32"/>
  <c r="F211" i="32"/>
  <c r="G211" i="32"/>
  <c r="H211" i="32"/>
  <c r="I211" i="32"/>
  <c r="B212" i="32"/>
  <c r="C212" i="32"/>
  <c r="D212" i="32"/>
  <c r="E212" i="32"/>
  <c r="F212" i="32"/>
  <c r="G212" i="32"/>
  <c r="H212" i="32"/>
  <c r="I212" i="32"/>
  <c r="B213" i="32"/>
  <c r="C213" i="32"/>
  <c r="D213" i="32"/>
  <c r="E213" i="32"/>
  <c r="F213" i="32"/>
  <c r="G213" i="32"/>
  <c r="H213" i="32"/>
  <c r="I213" i="32"/>
  <c r="B214" i="32"/>
  <c r="C214" i="32"/>
  <c r="D214" i="32"/>
  <c r="E214" i="32"/>
  <c r="F214" i="32"/>
  <c r="G214" i="32"/>
  <c r="H214" i="32"/>
  <c r="I214" i="32"/>
  <c r="B215" i="32"/>
  <c r="C215" i="32"/>
  <c r="D215" i="32"/>
  <c r="E215" i="32"/>
  <c r="F215" i="32"/>
  <c r="G215" i="32"/>
  <c r="H215" i="32"/>
  <c r="I215" i="32"/>
  <c r="B216" i="32"/>
  <c r="C216" i="32"/>
  <c r="D216" i="32"/>
  <c r="E216" i="32"/>
  <c r="F216" i="32"/>
  <c r="G216" i="32"/>
  <c r="H216" i="32"/>
  <c r="I216" i="32"/>
  <c r="B217" i="32"/>
  <c r="C217" i="32"/>
  <c r="D217" i="32"/>
  <c r="E217" i="32"/>
  <c r="F217" i="32"/>
  <c r="G217" i="32"/>
  <c r="H217" i="32"/>
  <c r="I217" i="32"/>
  <c r="B218" i="32"/>
  <c r="C218" i="32"/>
  <c r="D218" i="32"/>
  <c r="E218" i="32"/>
  <c r="F218" i="32"/>
  <c r="G218" i="32"/>
  <c r="H218" i="32"/>
  <c r="I218" i="32"/>
  <c r="B219" i="32"/>
  <c r="C219" i="32"/>
  <c r="D219" i="32"/>
  <c r="E219" i="32"/>
  <c r="F219" i="32"/>
  <c r="G219" i="32"/>
  <c r="H219" i="32"/>
  <c r="I219" i="32"/>
  <c r="B220" i="32"/>
  <c r="C220" i="32"/>
  <c r="D220" i="32"/>
  <c r="E220" i="32"/>
  <c r="F220" i="32"/>
  <c r="G220" i="32"/>
  <c r="H220" i="32"/>
  <c r="I220" i="32"/>
  <c r="B221" i="32"/>
  <c r="C221" i="32"/>
  <c r="D221" i="32"/>
  <c r="E221" i="32"/>
  <c r="F221" i="32"/>
  <c r="G221" i="32"/>
  <c r="H221" i="32"/>
  <c r="I221" i="32"/>
  <c r="B222" i="32"/>
  <c r="C222" i="32"/>
  <c r="D222" i="32"/>
  <c r="E222" i="32"/>
  <c r="F222" i="32"/>
  <c r="G222" i="32"/>
  <c r="H222" i="32"/>
  <c r="I222" i="32"/>
  <c r="B223" i="32"/>
  <c r="C223" i="32"/>
  <c r="D223" i="32"/>
  <c r="E223" i="32"/>
  <c r="F223" i="32"/>
  <c r="G223" i="32"/>
  <c r="H223" i="32"/>
  <c r="I223" i="32"/>
  <c r="B224" i="32"/>
  <c r="C224" i="32"/>
  <c r="D224" i="32"/>
  <c r="E224" i="32"/>
  <c r="F224" i="32"/>
  <c r="G224" i="32"/>
  <c r="H224" i="32"/>
  <c r="I224" i="32"/>
  <c r="B225" i="32"/>
  <c r="C225" i="32"/>
  <c r="D225" i="32"/>
  <c r="E225" i="32"/>
  <c r="F225" i="32"/>
  <c r="G225" i="32"/>
  <c r="H225" i="32"/>
  <c r="I225" i="32"/>
  <c r="B226" i="32"/>
  <c r="C226" i="32"/>
  <c r="D226" i="32"/>
  <c r="E226" i="32"/>
  <c r="F226" i="32"/>
  <c r="G226" i="32"/>
  <c r="H226" i="32"/>
  <c r="I226" i="32"/>
  <c r="B227" i="32"/>
  <c r="C227" i="32"/>
  <c r="D227" i="32"/>
  <c r="E227" i="32"/>
  <c r="F227" i="32"/>
  <c r="G227" i="32"/>
  <c r="H227" i="32"/>
  <c r="I227" i="32"/>
  <c r="B228" i="32"/>
  <c r="C228" i="32"/>
  <c r="D228" i="32"/>
  <c r="E228" i="32"/>
  <c r="F228" i="32"/>
  <c r="G228" i="32"/>
  <c r="H228" i="32"/>
  <c r="I228" i="32"/>
  <c r="B229" i="32"/>
  <c r="C229" i="32"/>
  <c r="D229" i="32"/>
  <c r="E229" i="32"/>
  <c r="F229" i="32"/>
  <c r="G229" i="32"/>
  <c r="H229" i="32"/>
  <c r="I229" i="32"/>
  <c r="B230" i="32"/>
  <c r="C230" i="32"/>
  <c r="D230" i="32"/>
  <c r="E230" i="32"/>
  <c r="F230" i="32"/>
  <c r="G230" i="32"/>
  <c r="H230" i="32"/>
  <c r="I230" i="32"/>
  <c r="B231" i="32"/>
  <c r="C231" i="32"/>
  <c r="D231" i="32"/>
  <c r="E231" i="32"/>
  <c r="F231" i="32"/>
  <c r="G231" i="32"/>
  <c r="H231" i="32"/>
  <c r="I231" i="32"/>
  <c r="B232" i="32"/>
  <c r="C232" i="32"/>
  <c r="D232" i="32"/>
  <c r="E232" i="32"/>
  <c r="F232" i="32"/>
  <c r="G232" i="32"/>
  <c r="H232" i="32"/>
  <c r="I232" i="32"/>
  <c r="B233" i="32"/>
  <c r="C233" i="32"/>
  <c r="D233" i="32"/>
  <c r="E233" i="32"/>
  <c r="F233" i="32"/>
  <c r="G233" i="32"/>
  <c r="H233" i="32"/>
  <c r="I233" i="32"/>
  <c r="B234" i="32"/>
  <c r="C234" i="32"/>
  <c r="D234" i="32"/>
  <c r="E234" i="32"/>
  <c r="F234" i="32"/>
  <c r="G234" i="32"/>
  <c r="H234" i="32"/>
  <c r="I234" i="32"/>
  <c r="B235" i="32"/>
  <c r="C235" i="32"/>
  <c r="D235" i="32"/>
  <c r="E235" i="32"/>
  <c r="F235" i="32"/>
  <c r="G235" i="32"/>
  <c r="H235" i="32"/>
  <c r="I235" i="32"/>
  <c r="B236" i="32"/>
  <c r="C236" i="32"/>
  <c r="D236" i="32"/>
  <c r="E236" i="32"/>
  <c r="F236" i="32"/>
  <c r="G236" i="32"/>
  <c r="H236" i="32"/>
  <c r="I236" i="32"/>
  <c r="B237" i="32"/>
  <c r="C237" i="32"/>
  <c r="D237" i="32"/>
  <c r="E237" i="32"/>
  <c r="F237" i="32"/>
  <c r="G237" i="32"/>
  <c r="H237" i="32"/>
  <c r="I237" i="32"/>
  <c r="B238" i="32"/>
  <c r="C238" i="32"/>
  <c r="D238" i="32"/>
  <c r="E238" i="32"/>
  <c r="F238" i="32"/>
  <c r="G238" i="32"/>
  <c r="H238" i="32"/>
  <c r="I238" i="32"/>
  <c r="B239" i="32"/>
  <c r="C239" i="32"/>
  <c r="D239" i="32"/>
  <c r="E239" i="32"/>
  <c r="F239" i="32"/>
  <c r="G239" i="32"/>
  <c r="H239" i="32"/>
  <c r="I239" i="32"/>
  <c r="B240" i="32"/>
  <c r="C240" i="32"/>
  <c r="D240" i="32"/>
  <c r="E240" i="32"/>
  <c r="F240" i="32"/>
  <c r="G240" i="32"/>
  <c r="H240" i="32"/>
  <c r="I240" i="32"/>
  <c r="B241" i="32"/>
  <c r="C241" i="32"/>
  <c r="D241" i="32"/>
  <c r="E241" i="32"/>
  <c r="F241" i="32"/>
  <c r="G241" i="32"/>
  <c r="H241" i="32"/>
  <c r="I241" i="32"/>
  <c r="B242" i="32"/>
  <c r="C242" i="32"/>
  <c r="D242" i="32"/>
  <c r="E242" i="32"/>
  <c r="F242" i="32"/>
  <c r="G242" i="32"/>
  <c r="H242" i="32"/>
  <c r="I242" i="32"/>
  <c r="B243" i="32"/>
  <c r="C243" i="32"/>
  <c r="D243" i="32"/>
  <c r="E243" i="32"/>
  <c r="F243" i="32"/>
  <c r="G243" i="32"/>
  <c r="H243" i="32"/>
  <c r="I243" i="32"/>
  <c r="B244" i="32"/>
  <c r="C244" i="32"/>
  <c r="D244" i="32"/>
  <c r="E244" i="32"/>
  <c r="F244" i="32"/>
  <c r="G244" i="32"/>
  <c r="H244" i="32"/>
  <c r="I244" i="32"/>
  <c r="B245" i="32"/>
  <c r="C245" i="32"/>
  <c r="D245" i="32"/>
  <c r="E245" i="32"/>
  <c r="F245" i="32"/>
  <c r="G245" i="32"/>
  <c r="H245" i="32"/>
  <c r="I245" i="32"/>
  <c r="B246" i="32"/>
  <c r="C246" i="32"/>
  <c r="D246" i="32"/>
  <c r="E246" i="32"/>
  <c r="F246" i="32"/>
  <c r="G246" i="32"/>
  <c r="H246" i="32"/>
  <c r="I246" i="32"/>
  <c r="B247" i="32"/>
  <c r="C247" i="32"/>
  <c r="D247" i="32"/>
  <c r="E247" i="32"/>
  <c r="F247" i="32"/>
  <c r="G247" i="32"/>
  <c r="H247" i="32"/>
  <c r="I247" i="32"/>
  <c r="B248" i="32"/>
  <c r="C248" i="32"/>
  <c r="D248" i="32"/>
  <c r="E248" i="32"/>
  <c r="F248" i="32"/>
  <c r="G248" i="32"/>
  <c r="H248" i="32"/>
  <c r="I248" i="32"/>
  <c r="B249" i="32"/>
  <c r="C249" i="32"/>
  <c r="D249" i="32"/>
  <c r="E249" i="32"/>
  <c r="F249" i="32"/>
  <c r="G249" i="32"/>
  <c r="H249" i="32"/>
  <c r="I249" i="32"/>
  <c r="B250" i="32"/>
  <c r="C250" i="32"/>
  <c r="D250" i="32"/>
  <c r="E250" i="32"/>
  <c r="F250" i="32"/>
  <c r="G250" i="32"/>
  <c r="H250" i="32"/>
  <c r="I250" i="32"/>
  <c r="B251" i="32"/>
  <c r="C251" i="32"/>
  <c r="D251" i="32"/>
  <c r="E251" i="32"/>
  <c r="F251" i="32"/>
  <c r="G251" i="32"/>
  <c r="H251" i="32"/>
  <c r="I251" i="32"/>
  <c r="B252" i="32"/>
  <c r="C252" i="32"/>
  <c r="D252" i="32"/>
  <c r="E252" i="32"/>
  <c r="F252" i="32"/>
  <c r="G252" i="32"/>
  <c r="H252" i="32"/>
  <c r="I252" i="32"/>
  <c r="B253" i="32"/>
  <c r="C253" i="32"/>
  <c r="D253" i="32"/>
  <c r="E253" i="32"/>
  <c r="F253" i="32"/>
  <c r="G253" i="32"/>
  <c r="H253" i="32"/>
  <c r="I253" i="32"/>
  <c r="B254" i="32"/>
  <c r="C254" i="32"/>
  <c r="D254" i="32"/>
  <c r="E254" i="32"/>
  <c r="F254" i="32"/>
  <c r="G254" i="32"/>
  <c r="H254" i="32"/>
  <c r="I254" i="32"/>
  <c r="B255" i="32"/>
  <c r="C255" i="32"/>
  <c r="D255" i="32"/>
  <c r="E255" i="32"/>
  <c r="F255" i="32"/>
  <c r="G255" i="32"/>
  <c r="H255" i="32"/>
  <c r="I255" i="32"/>
  <c r="B256" i="32"/>
  <c r="C256" i="32"/>
  <c r="D256" i="32"/>
  <c r="E256" i="32"/>
  <c r="F256" i="32"/>
  <c r="G256" i="32"/>
  <c r="H256" i="32"/>
  <c r="I256" i="32"/>
  <c r="B257" i="32"/>
  <c r="C257" i="32"/>
  <c r="D257" i="32"/>
  <c r="E257" i="32"/>
  <c r="F257" i="32"/>
  <c r="G257" i="32"/>
  <c r="H257" i="32"/>
  <c r="I257" i="32"/>
  <c r="B258" i="32"/>
  <c r="C258" i="32"/>
  <c r="D258" i="32"/>
  <c r="E258" i="32"/>
  <c r="F258" i="32"/>
  <c r="G258" i="32"/>
  <c r="H258" i="32"/>
  <c r="I258" i="32"/>
  <c r="B259" i="32"/>
  <c r="C259" i="32"/>
  <c r="D259" i="32"/>
  <c r="E259" i="32"/>
  <c r="F259" i="32"/>
  <c r="G259" i="32"/>
  <c r="H259" i="32"/>
  <c r="I259" i="32"/>
  <c r="B260" i="32"/>
  <c r="C260" i="32"/>
  <c r="D260" i="32"/>
  <c r="E260" i="32"/>
  <c r="F260" i="32"/>
  <c r="G260" i="32"/>
  <c r="H260" i="32"/>
  <c r="I260" i="32"/>
  <c r="B261" i="32"/>
  <c r="C261" i="32"/>
  <c r="D261" i="32"/>
  <c r="E261" i="32"/>
  <c r="F261" i="32"/>
  <c r="G261" i="32"/>
  <c r="H261" i="32"/>
  <c r="I261" i="32"/>
  <c r="B262" i="32"/>
  <c r="C262" i="32"/>
  <c r="D262" i="32"/>
  <c r="E262" i="32"/>
  <c r="F262" i="32"/>
  <c r="G262" i="32"/>
  <c r="H262" i="32"/>
  <c r="I262" i="32"/>
  <c r="B263" i="32"/>
  <c r="C263" i="32"/>
  <c r="D263" i="32"/>
  <c r="E263" i="32"/>
  <c r="F263" i="32"/>
  <c r="G263" i="32"/>
  <c r="H263" i="32"/>
  <c r="I263" i="32"/>
  <c r="B264" i="32"/>
  <c r="C264" i="32"/>
  <c r="D264" i="32"/>
  <c r="E264" i="32"/>
  <c r="F264" i="32"/>
  <c r="G264" i="32"/>
  <c r="H264" i="32"/>
  <c r="I264" i="32"/>
  <c r="B265" i="32"/>
  <c r="C265" i="32"/>
  <c r="D265" i="32"/>
  <c r="E265" i="32"/>
  <c r="F265" i="32"/>
  <c r="G265" i="32"/>
  <c r="H265" i="32"/>
  <c r="I265" i="32"/>
  <c r="B266" i="32"/>
  <c r="C266" i="32"/>
  <c r="D266" i="32"/>
  <c r="E266" i="32"/>
  <c r="F266" i="32"/>
  <c r="G266" i="32"/>
  <c r="H266" i="32"/>
  <c r="I266" i="32"/>
  <c r="B267" i="32"/>
  <c r="C267" i="32"/>
  <c r="D267" i="32"/>
  <c r="E267" i="32"/>
  <c r="F267" i="32"/>
  <c r="G267" i="32"/>
  <c r="H267" i="32"/>
  <c r="I267" i="32"/>
  <c r="B268" i="32"/>
  <c r="C268" i="32"/>
  <c r="D268" i="32"/>
  <c r="E268" i="32"/>
  <c r="F268" i="32"/>
  <c r="G268" i="32"/>
  <c r="H268" i="32"/>
  <c r="I268" i="32"/>
  <c r="B269" i="32"/>
  <c r="C269" i="32"/>
  <c r="D269" i="32"/>
  <c r="E269" i="32"/>
  <c r="F269" i="32"/>
  <c r="G269" i="32"/>
  <c r="H269" i="32"/>
  <c r="I269" i="32"/>
  <c r="B270" i="32"/>
  <c r="C270" i="32"/>
  <c r="D270" i="32"/>
  <c r="E270" i="32"/>
  <c r="F270" i="32"/>
  <c r="G270" i="32"/>
  <c r="H270" i="32"/>
  <c r="I270" i="32"/>
  <c r="B271" i="32"/>
  <c r="C271" i="32"/>
  <c r="D271" i="32"/>
  <c r="E271" i="32"/>
  <c r="F271" i="32"/>
  <c r="G271" i="32"/>
  <c r="H271" i="32"/>
  <c r="I271" i="32"/>
  <c r="B272" i="32"/>
  <c r="C272" i="32"/>
  <c r="D272" i="32"/>
  <c r="E272" i="32"/>
  <c r="F272" i="32"/>
  <c r="G272" i="32"/>
  <c r="H272" i="32"/>
  <c r="I272" i="32"/>
  <c r="B273" i="32"/>
  <c r="C273" i="32"/>
  <c r="D273" i="32"/>
  <c r="E273" i="32"/>
  <c r="F273" i="32"/>
  <c r="G273" i="32"/>
  <c r="H273" i="32"/>
  <c r="I273" i="32"/>
  <c r="B274" i="32"/>
  <c r="C274" i="32"/>
  <c r="D274" i="32"/>
  <c r="E274" i="32"/>
  <c r="F274" i="32"/>
  <c r="G274" i="32"/>
  <c r="H274" i="32"/>
  <c r="I274" i="32"/>
  <c r="B275" i="32"/>
  <c r="C275" i="32"/>
  <c r="D275" i="32"/>
  <c r="E275" i="32"/>
  <c r="F275" i="32"/>
  <c r="G275" i="32"/>
  <c r="H275" i="32"/>
  <c r="I275" i="32"/>
  <c r="B276" i="32"/>
  <c r="C276" i="32"/>
  <c r="D276" i="32"/>
  <c r="E276" i="32"/>
  <c r="F276" i="32"/>
  <c r="G276" i="32"/>
  <c r="H276" i="32"/>
  <c r="I276" i="32"/>
  <c r="B277" i="32"/>
  <c r="C277" i="32"/>
  <c r="D277" i="32"/>
  <c r="E277" i="32"/>
  <c r="F277" i="32"/>
  <c r="G277" i="32"/>
  <c r="H277" i="32"/>
  <c r="I277" i="32"/>
  <c r="B278" i="32"/>
  <c r="C278" i="32"/>
  <c r="D278" i="32"/>
  <c r="E278" i="32"/>
  <c r="F278" i="32"/>
  <c r="G278" i="32"/>
  <c r="H278" i="32"/>
  <c r="I278" i="32"/>
  <c r="B279" i="32"/>
  <c r="C279" i="32"/>
  <c r="D279" i="32"/>
  <c r="E279" i="32"/>
  <c r="F279" i="32"/>
  <c r="G279" i="32"/>
  <c r="H279" i="32"/>
  <c r="I279" i="32"/>
  <c r="B280" i="32"/>
  <c r="C280" i="32"/>
  <c r="D280" i="32"/>
  <c r="E280" i="32"/>
  <c r="F280" i="32"/>
  <c r="G280" i="32"/>
  <c r="H280" i="32"/>
  <c r="I280" i="32"/>
  <c r="B281" i="32"/>
  <c r="C281" i="32"/>
  <c r="D281" i="32"/>
  <c r="E281" i="32"/>
  <c r="F281" i="32"/>
  <c r="G281" i="32"/>
  <c r="H281" i="32"/>
  <c r="I281" i="32"/>
  <c r="B282" i="32"/>
  <c r="C282" i="32"/>
  <c r="D282" i="32"/>
  <c r="E282" i="32"/>
  <c r="F282" i="32"/>
  <c r="G282" i="32"/>
  <c r="H282" i="32"/>
  <c r="I282" i="32"/>
  <c r="B283" i="32"/>
  <c r="C283" i="32"/>
  <c r="D283" i="32"/>
  <c r="E283" i="32"/>
  <c r="F283" i="32"/>
  <c r="G283" i="32"/>
  <c r="H283" i="32"/>
  <c r="I283" i="32"/>
  <c r="B284" i="32"/>
  <c r="C284" i="32"/>
  <c r="D284" i="32"/>
  <c r="E284" i="32"/>
  <c r="F284" i="32"/>
  <c r="G284" i="32"/>
  <c r="H284" i="32"/>
  <c r="I284" i="32"/>
  <c r="B285" i="32"/>
  <c r="C285" i="32"/>
  <c r="D285" i="32"/>
  <c r="E285" i="32"/>
  <c r="F285" i="32"/>
  <c r="G285" i="32"/>
  <c r="H285" i="32"/>
  <c r="I285" i="32"/>
  <c r="B286" i="32"/>
  <c r="C286" i="32"/>
  <c r="D286" i="32"/>
  <c r="E286" i="32"/>
  <c r="F286" i="32"/>
  <c r="G286" i="32"/>
  <c r="H286" i="32"/>
  <c r="I286" i="32"/>
  <c r="B287" i="32"/>
  <c r="C287" i="32"/>
  <c r="D287" i="32"/>
  <c r="E287" i="32"/>
  <c r="F287" i="32"/>
  <c r="G287" i="32"/>
  <c r="H287" i="32"/>
  <c r="I287" i="32"/>
  <c r="B288" i="32"/>
  <c r="C288" i="32"/>
  <c r="D288" i="32"/>
  <c r="E288" i="32"/>
  <c r="F288" i="32"/>
  <c r="G288" i="32"/>
  <c r="H288" i="32"/>
  <c r="I288" i="32"/>
  <c r="B289" i="32"/>
  <c r="C289" i="32"/>
  <c r="D289" i="32"/>
  <c r="E289" i="32"/>
  <c r="F289" i="32"/>
  <c r="G289" i="32"/>
  <c r="H289" i="32"/>
  <c r="I289" i="32"/>
  <c r="B290" i="32"/>
  <c r="C290" i="32"/>
  <c r="D290" i="32"/>
  <c r="E290" i="32"/>
  <c r="F290" i="32"/>
  <c r="G290" i="32"/>
  <c r="H290" i="32"/>
  <c r="I290" i="32"/>
  <c r="B291" i="32"/>
  <c r="C291" i="32"/>
  <c r="D291" i="32"/>
  <c r="E291" i="32"/>
  <c r="F291" i="32"/>
  <c r="G291" i="32"/>
  <c r="H291" i="32"/>
  <c r="I291" i="32"/>
  <c r="B292" i="32"/>
  <c r="C292" i="32"/>
  <c r="D292" i="32"/>
  <c r="E292" i="32"/>
  <c r="F292" i="32"/>
  <c r="G292" i="32"/>
  <c r="H292" i="32"/>
  <c r="I292" i="32"/>
  <c r="B293" i="32"/>
  <c r="C293" i="32"/>
  <c r="D293" i="32"/>
  <c r="E293" i="32"/>
  <c r="F293" i="32"/>
  <c r="G293" i="32"/>
  <c r="H293" i="32"/>
  <c r="I293" i="32"/>
  <c r="B294" i="32"/>
  <c r="C294" i="32"/>
  <c r="D294" i="32"/>
  <c r="E294" i="32"/>
  <c r="F294" i="32"/>
  <c r="G294" i="32"/>
  <c r="H294" i="32"/>
  <c r="I294" i="32"/>
  <c r="B295" i="32"/>
  <c r="C295" i="32"/>
  <c r="D295" i="32"/>
  <c r="E295" i="32"/>
  <c r="F295" i="32"/>
  <c r="G295" i="32"/>
  <c r="H295" i="32"/>
  <c r="I295" i="32"/>
  <c r="B296" i="32"/>
  <c r="C296" i="32"/>
  <c r="D296" i="32"/>
  <c r="E296" i="32"/>
  <c r="F296" i="32"/>
  <c r="G296" i="32"/>
  <c r="H296" i="32"/>
  <c r="I296" i="32"/>
  <c r="B297" i="32"/>
  <c r="C297" i="32"/>
  <c r="D297" i="32"/>
  <c r="E297" i="32"/>
  <c r="F297" i="32"/>
  <c r="G297" i="32"/>
  <c r="H297" i="32"/>
  <c r="I297" i="32"/>
  <c r="B298" i="32"/>
  <c r="C298" i="32"/>
  <c r="D298" i="32"/>
  <c r="E298" i="32"/>
  <c r="F298" i="32"/>
  <c r="G298" i="32"/>
  <c r="H298" i="32"/>
  <c r="I298" i="32"/>
  <c r="B299" i="32"/>
  <c r="C299" i="32"/>
  <c r="D299" i="32"/>
  <c r="E299" i="32"/>
  <c r="F299" i="32"/>
  <c r="G299" i="32"/>
  <c r="H299" i="32"/>
  <c r="I299" i="32"/>
  <c r="B300" i="32"/>
  <c r="C300" i="32"/>
  <c r="D300" i="32"/>
  <c r="E300" i="32"/>
  <c r="F300" i="32"/>
  <c r="G300" i="32"/>
  <c r="H300" i="32"/>
  <c r="I300" i="32"/>
  <c r="B301" i="32"/>
  <c r="C301" i="32"/>
  <c r="D301" i="32"/>
  <c r="E301" i="32"/>
  <c r="F301" i="32"/>
  <c r="G301" i="32"/>
  <c r="H301" i="32"/>
  <c r="I301" i="32"/>
  <c r="B302" i="32"/>
  <c r="C302" i="32"/>
  <c r="D302" i="32"/>
  <c r="E302" i="32"/>
  <c r="F302" i="32"/>
  <c r="G302" i="32"/>
  <c r="H302" i="32"/>
  <c r="I302" i="32"/>
  <c r="B303" i="32"/>
  <c r="C303" i="32"/>
  <c r="D303" i="32"/>
  <c r="E303" i="32"/>
  <c r="F303" i="32"/>
  <c r="G303" i="32"/>
  <c r="H303" i="32"/>
  <c r="I303" i="32"/>
  <c r="B304" i="32"/>
  <c r="C304" i="32"/>
  <c r="D304" i="32"/>
  <c r="E304" i="32"/>
  <c r="F304" i="32"/>
  <c r="G304" i="32"/>
  <c r="H304" i="32"/>
  <c r="I304" i="32"/>
  <c r="B305" i="32"/>
  <c r="C305" i="32"/>
  <c r="D305" i="32"/>
  <c r="E305" i="32"/>
  <c r="F305" i="32"/>
  <c r="G305" i="32"/>
  <c r="H305" i="32"/>
  <c r="I305" i="32"/>
  <c r="B306" i="32"/>
  <c r="C306" i="32"/>
  <c r="D306" i="32"/>
  <c r="E306" i="32"/>
  <c r="F306" i="32"/>
  <c r="G306" i="32"/>
  <c r="H306" i="32"/>
  <c r="I306" i="32"/>
  <c r="B307" i="32"/>
  <c r="C307" i="32"/>
  <c r="D307" i="32"/>
  <c r="E307" i="32"/>
  <c r="F307" i="32"/>
  <c r="G307" i="32"/>
  <c r="H307" i="32"/>
  <c r="I307" i="32"/>
  <c r="B308" i="32"/>
  <c r="C308" i="32"/>
  <c r="D308" i="32"/>
  <c r="E308" i="32"/>
  <c r="F308" i="32"/>
  <c r="G308" i="32"/>
  <c r="H308" i="32"/>
  <c r="I308" i="32"/>
  <c r="B309" i="32"/>
  <c r="C309" i="32"/>
  <c r="D309" i="32"/>
  <c r="E309" i="32"/>
  <c r="F309" i="32"/>
  <c r="G309" i="32"/>
  <c r="H309" i="32"/>
  <c r="I309" i="32"/>
  <c r="B310" i="32"/>
  <c r="C310" i="32"/>
  <c r="D310" i="32"/>
  <c r="E310" i="32"/>
  <c r="F310" i="32"/>
  <c r="G310" i="32"/>
  <c r="H310" i="32"/>
  <c r="I310" i="32"/>
  <c r="B311" i="32"/>
  <c r="C311" i="32"/>
  <c r="D311" i="32"/>
  <c r="E311" i="32"/>
  <c r="F311" i="32"/>
  <c r="G311" i="32"/>
  <c r="H311" i="32"/>
  <c r="I311" i="32"/>
  <c r="B312" i="32"/>
  <c r="C312" i="32"/>
  <c r="D312" i="32"/>
  <c r="E312" i="32"/>
  <c r="F312" i="32"/>
  <c r="G312" i="32"/>
  <c r="H312" i="32"/>
  <c r="I312" i="32"/>
  <c r="B313" i="32"/>
  <c r="C313" i="32"/>
  <c r="D313" i="32"/>
  <c r="E313" i="32"/>
  <c r="F313" i="32"/>
  <c r="G313" i="32"/>
  <c r="H313" i="32"/>
  <c r="I313" i="32"/>
  <c r="B314" i="32"/>
  <c r="C314" i="32"/>
  <c r="D314" i="32"/>
  <c r="E314" i="32"/>
  <c r="F314" i="32"/>
  <c r="G314" i="32"/>
  <c r="H314" i="32"/>
  <c r="I314" i="32"/>
  <c r="B315" i="32"/>
  <c r="C315" i="32"/>
  <c r="D315" i="32"/>
  <c r="E315" i="32"/>
  <c r="F315" i="32"/>
  <c r="G315" i="32"/>
  <c r="H315" i="32"/>
  <c r="I315" i="32"/>
  <c r="B316" i="32"/>
  <c r="C316" i="32"/>
  <c r="D316" i="32"/>
  <c r="E316" i="32"/>
  <c r="F316" i="32"/>
  <c r="G316" i="32"/>
  <c r="H316" i="32"/>
  <c r="I316" i="32"/>
  <c r="B317" i="32"/>
  <c r="C317" i="32"/>
  <c r="D317" i="32"/>
  <c r="E317" i="32"/>
  <c r="F317" i="32"/>
  <c r="G317" i="32"/>
  <c r="H317" i="32"/>
  <c r="I317" i="32"/>
  <c r="B318" i="32"/>
  <c r="C318" i="32"/>
  <c r="D318" i="32"/>
  <c r="E318" i="32"/>
  <c r="F318" i="32"/>
  <c r="G318" i="32"/>
  <c r="H318" i="32"/>
  <c r="I318" i="32"/>
  <c r="B319" i="32"/>
  <c r="C319" i="32"/>
  <c r="D319" i="32"/>
  <c r="E319" i="32"/>
  <c r="F319" i="32"/>
  <c r="G319" i="32"/>
  <c r="H319" i="32"/>
  <c r="I319" i="32"/>
  <c r="B320" i="32"/>
  <c r="C320" i="32"/>
  <c r="D320" i="32"/>
  <c r="E320" i="32"/>
  <c r="F320" i="32"/>
  <c r="G320" i="32"/>
  <c r="H320" i="32"/>
  <c r="I320" i="32"/>
  <c r="B321" i="32"/>
  <c r="C321" i="32"/>
  <c r="D321" i="32"/>
  <c r="E321" i="32"/>
  <c r="F321" i="32"/>
  <c r="G321" i="32"/>
  <c r="H321" i="32"/>
  <c r="I321" i="32"/>
  <c r="B322" i="32"/>
  <c r="C322" i="32"/>
  <c r="D322" i="32"/>
  <c r="E322" i="32"/>
  <c r="F322" i="32"/>
  <c r="G322" i="32"/>
  <c r="H322" i="32"/>
  <c r="I322" i="32"/>
  <c r="B323" i="32"/>
  <c r="C323" i="32"/>
  <c r="D323" i="32"/>
  <c r="E323" i="32"/>
  <c r="F323" i="32"/>
  <c r="G323" i="32"/>
  <c r="H323" i="32"/>
  <c r="I323" i="32"/>
  <c r="B324" i="32"/>
  <c r="C324" i="32"/>
  <c r="D324" i="32"/>
  <c r="E324" i="32"/>
  <c r="F324" i="32"/>
  <c r="G324" i="32"/>
  <c r="H324" i="32"/>
  <c r="I324" i="32"/>
  <c r="B325" i="32"/>
  <c r="C325" i="32"/>
  <c r="D325" i="32"/>
  <c r="E325" i="32"/>
  <c r="F325" i="32"/>
  <c r="G325" i="32"/>
  <c r="H325" i="32"/>
  <c r="I325" i="32"/>
  <c r="B326" i="32"/>
  <c r="C326" i="32"/>
  <c r="D326" i="32"/>
  <c r="E326" i="32"/>
  <c r="F326" i="32"/>
  <c r="G326" i="32"/>
  <c r="H326" i="32"/>
  <c r="I326" i="32"/>
  <c r="B327" i="32"/>
  <c r="C327" i="32"/>
  <c r="D327" i="32"/>
  <c r="E327" i="32"/>
  <c r="F327" i="32"/>
  <c r="G327" i="32"/>
  <c r="H327" i="32"/>
  <c r="I327" i="32"/>
  <c r="B328" i="32"/>
  <c r="C328" i="32"/>
  <c r="D328" i="32"/>
  <c r="E328" i="32"/>
  <c r="F328" i="32"/>
  <c r="G328" i="32"/>
  <c r="H328" i="32"/>
  <c r="I328" i="32"/>
  <c r="B329" i="32"/>
  <c r="C329" i="32"/>
  <c r="D329" i="32"/>
  <c r="E329" i="32"/>
  <c r="F329" i="32"/>
  <c r="G329" i="32"/>
  <c r="H329" i="32"/>
  <c r="I329" i="32"/>
  <c r="B330" i="32"/>
  <c r="C330" i="32"/>
  <c r="D330" i="32"/>
  <c r="E330" i="32"/>
  <c r="F330" i="32"/>
  <c r="G330" i="32"/>
  <c r="H330" i="32"/>
  <c r="I330" i="32"/>
  <c r="B331" i="32"/>
  <c r="C331" i="32"/>
  <c r="D331" i="32"/>
  <c r="E331" i="32"/>
  <c r="F331" i="32"/>
  <c r="G331" i="32"/>
  <c r="H331" i="32"/>
  <c r="I331" i="32"/>
  <c r="B332" i="32"/>
  <c r="C332" i="32"/>
  <c r="D332" i="32"/>
  <c r="E332" i="32"/>
  <c r="F332" i="32"/>
  <c r="G332" i="32"/>
  <c r="H332" i="32"/>
  <c r="I332" i="32"/>
  <c r="B333" i="32"/>
  <c r="C333" i="32"/>
  <c r="D333" i="32"/>
  <c r="E333" i="32"/>
  <c r="F333" i="32"/>
  <c r="G333" i="32"/>
  <c r="H333" i="32"/>
  <c r="I333" i="32"/>
  <c r="B334" i="32"/>
  <c r="C334" i="32"/>
  <c r="D334" i="32"/>
  <c r="E334" i="32"/>
  <c r="F334" i="32"/>
  <c r="G334" i="32"/>
  <c r="H334" i="32"/>
  <c r="I334" i="32"/>
  <c r="B335" i="32"/>
  <c r="C335" i="32"/>
  <c r="D335" i="32"/>
  <c r="E335" i="32"/>
  <c r="F335" i="32"/>
  <c r="G335" i="32"/>
  <c r="H335" i="32"/>
  <c r="I335" i="32"/>
  <c r="B336" i="32"/>
  <c r="C336" i="32"/>
  <c r="D336" i="32"/>
  <c r="E336" i="32"/>
  <c r="F336" i="32"/>
  <c r="G336" i="32"/>
  <c r="H336" i="32"/>
  <c r="I336" i="32"/>
  <c r="B337" i="32"/>
  <c r="C337" i="32"/>
  <c r="D337" i="32"/>
  <c r="E337" i="32"/>
  <c r="F337" i="32"/>
  <c r="G337" i="32"/>
  <c r="H337" i="32"/>
  <c r="I337" i="32"/>
  <c r="B338" i="32"/>
  <c r="C338" i="32"/>
  <c r="D338" i="32"/>
  <c r="E338" i="32"/>
  <c r="F338" i="32"/>
  <c r="G338" i="32"/>
  <c r="H338" i="32"/>
  <c r="I338" i="32"/>
  <c r="B339" i="32"/>
  <c r="C339" i="32"/>
  <c r="D339" i="32"/>
  <c r="E339" i="32"/>
  <c r="F339" i="32"/>
  <c r="G339" i="32"/>
  <c r="H339" i="32"/>
  <c r="I339" i="32"/>
  <c r="B340" i="32"/>
  <c r="C340" i="32"/>
  <c r="D340" i="32"/>
  <c r="E340" i="32"/>
  <c r="F340" i="32"/>
  <c r="G340" i="32"/>
  <c r="H340" i="32"/>
  <c r="I340" i="32"/>
  <c r="B341" i="32"/>
  <c r="C341" i="32"/>
  <c r="D341" i="32"/>
  <c r="E341" i="32"/>
  <c r="F341" i="32"/>
  <c r="G341" i="32"/>
  <c r="H341" i="32"/>
  <c r="I341" i="32"/>
  <c r="B342" i="32"/>
  <c r="C342" i="32"/>
  <c r="D342" i="32"/>
  <c r="E342" i="32"/>
  <c r="F342" i="32"/>
  <c r="G342" i="32"/>
  <c r="H342" i="32"/>
  <c r="I342" i="32"/>
  <c r="B343" i="32"/>
  <c r="C343" i="32"/>
  <c r="D343" i="32"/>
  <c r="E343" i="32"/>
  <c r="F343" i="32"/>
  <c r="G343" i="32"/>
  <c r="H343" i="32"/>
  <c r="I343" i="32"/>
  <c r="B344" i="32"/>
  <c r="C344" i="32"/>
  <c r="D344" i="32"/>
  <c r="E344" i="32"/>
  <c r="F344" i="32"/>
  <c r="G344" i="32"/>
  <c r="H344" i="32"/>
  <c r="I344" i="32"/>
  <c r="B345" i="32"/>
  <c r="C345" i="32"/>
  <c r="D345" i="32"/>
  <c r="E345" i="32"/>
  <c r="F345" i="32"/>
  <c r="G345" i="32"/>
  <c r="H345" i="32"/>
  <c r="I345" i="32"/>
  <c r="B346" i="32"/>
  <c r="C346" i="32"/>
  <c r="D346" i="32"/>
  <c r="E346" i="32"/>
  <c r="F346" i="32"/>
  <c r="G346" i="32"/>
  <c r="H346" i="32"/>
  <c r="I346" i="32"/>
  <c r="B347" i="32"/>
  <c r="C347" i="32"/>
  <c r="D347" i="32"/>
  <c r="E347" i="32"/>
  <c r="F347" i="32"/>
  <c r="G347" i="32"/>
  <c r="H347" i="32"/>
  <c r="I347" i="32"/>
  <c r="B348" i="32"/>
  <c r="C348" i="32"/>
  <c r="D348" i="32"/>
  <c r="E348" i="32"/>
  <c r="F348" i="32"/>
  <c r="G348" i="32"/>
  <c r="H348" i="32"/>
  <c r="I348" i="32"/>
  <c r="B349" i="32"/>
  <c r="C349" i="32"/>
  <c r="D349" i="32"/>
  <c r="E349" i="32"/>
  <c r="F349" i="32"/>
  <c r="G349" i="32"/>
  <c r="H349" i="32"/>
  <c r="I349" i="32"/>
  <c r="B350" i="32"/>
  <c r="C350" i="32"/>
  <c r="D350" i="32"/>
  <c r="E350" i="32"/>
  <c r="F350" i="32"/>
  <c r="G350" i="32"/>
  <c r="H350" i="32"/>
  <c r="I350" i="32"/>
  <c r="B351" i="32"/>
  <c r="C351" i="32"/>
  <c r="D351" i="32"/>
  <c r="E351" i="32"/>
  <c r="F351" i="32"/>
  <c r="G351" i="32"/>
  <c r="H351" i="32"/>
  <c r="I351" i="32"/>
  <c r="B352" i="32"/>
  <c r="C352" i="32"/>
  <c r="D352" i="32"/>
  <c r="E352" i="32"/>
  <c r="F352" i="32"/>
  <c r="G352" i="32"/>
  <c r="H352" i="32"/>
  <c r="I352" i="32"/>
  <c r="B353" i="32"/>
  <c r="C353" i="32"/>
  <c r="D353" i="32"/>
  <c r="E353" i="32"/>
  <c r="F353" i="32"/>
  <c r="G353" i="32"/>
  <c r="H353" i="32"/>
  <c r="I353" i="32"/>
  <c r="B354" i="32"/>
  <c r="C354" i="32"/>
  <c r="D354" i="32"/>
  <c r="E354" i="32"/>
  <c r="F354" i="32"/>
  <c r="G354" i="32"/>
  <c r="H354" i="32"/>
  <c r="I354" i="32"/>
  <c r="B355" i="32"/>
  <c r="C355" i="32"/>
  <c r="D355" i="32"/>
  <c r="E355" i="32"/>
  <c r="F355" i="32"/>
  <c r="G355" i="32"/>
  <c r="H355" i="32"/>
  <c r="I355" i="32"/>
  <c r="B356" i="32"/>
  <c r="C356" i="32"/>
  <c r="D356" i="32"/>
  <c r="E356" i="32"/>
  <c r="F356" i="32"/>
  <c r="G356" i="32"/>
  <c r="H356" i="32"/>
  <c r="I356" i="32"/>
  <c r="B357" i="32"/>
  <c r="C357" i="32"/>
  <c r="D357" i="32"/>
  <c r="E357" i="32"/>
  <c r="F357" i="32"/>
  <c r="G357" i="32"/>
  <c r="H357" i="32"/>
  <c r="I357" i="32"/>
  <c r="B358" i="32"/>
  <c r="C358" i="32"/>
  <c r="D358" i="32"/>
  <c r="E358" i="32"/>
  <c r="F358" i="32"/>
  <c r="G358" i="32"/>
  <c r="H358" i="32"/>
  <c r="I358" i="32"/>
  <c r="B359" i="32"/>
  <c r="C359" i="32"/>
  <c r="D359" i="32"/>
  <c r="E359" i="32"/>
  <c r="F359" i="32"/>
  <c r="G359" i="32"/>
  <c r="H359" i="32"/>
  <c r="I359" i="32"/>
  <c r="B360" i="32"/>
  <c r="C360" i="32"/>
  <c r="D360" i="32"/>
  <c r="E360" i="32"/>
  <c r="F360" i="32"/>
  <c r="G360" i="32"/>
  <c r="H360" i="32"/>
  <c r="I360" i="32"/>
  <c r="B361" i="32"/>
  <c r="C361" i="32"/>
  <c r="D361" i="32"/>
  <c r="E361" i="32"/>
  <c r="F361" i="32"/>
  <c r="G361" i="32"/>
  <c r="H361" i="32"/>
  <c r="I361" i="32"/>
  <c r="B362" i="32"/>
  <c r="C362" i="32"/>
  <c r="D362" i="32"/>
  <c r="E362" i="32"/>
  <c r="F362" i="32"/>
  <c r="G362" i="32"/>
  <c r="H362" i="32"/>
  <c r="I362" i="32"/>
  <c r="B363" i="32"/>
  <c r="C363" i="32"/>
  <c r="D363" i="32"/>
  <c r="E363" i="32"/>
  <c r="F363" i="32"/>
  <c r="G363" i="32"/>
  <c r="H363" i="32"/>
  <c r="I363" i="32"/>
  <c r="B364" i="32"/>
  <c r="C364" i="32"/>
  <c r="D364" i="32"/>
  <c r="E364" i="32"/>
  <c r="F364" i="32"/>
  <c r="G364" i="32"/>
  <c r="H364" i="32"/>
  <c r="I364" i="32"/>
  <c r="B365" i="32"/>
  <c r="C365" i="32"/>
  <c r="D365" i="32"/>
  <c r="E365" i="32"/>
  <c r="F365" i="32"/>
  <c r="G365" i="32"/>
  <c r="H365" i="32"/>
  <c r="I365" i="32"/>
  <c r="B366" i="32"/>
  <c r="C366" i="32"/>
  <c r="D366" i="32"/>
  <c r="E366" i="32"/>
  <c r="F366" i="32"/>
  <c r="G366" i="32"/>
  <c r="H366" i="32"/>
  <c r="I366" i="32"/>
  <c r="B367" i="32"/>
  <c r="C367" i="32"/>
  <c r="D367" i="32"/>
  <c r="E367" i="32"/>
  <c r="F367" i="32"/>
  <c r="G367" i="32"/>
  <c r="H367" i="32"/>
  <c r="I367" i="32"/>
  <c r="B368" i="32"/>
  <c r="C368" i="32"/>
  <c r="D368" i="32"/>
  <c r="E368" i="32"/>
  <c r="F368" i="32"/>
  <c r="G368" i="32"/>
  <c r="H368" i="32"/>
  <c r="I368" i="32"/>
  <c r="B369" i="32"/>
  <c r="C369" i="32"/>
  <c r="D369" i="32"/>
  <c r="E369" i="32"/>
  <c r="F369" i="32"/>
  <c r="G369" i="32"/>
  <c r="H369" i="32"/>
  <c r="I369" i="32"/>
  <c r="B370" i="32"/>
  <c r="C370" i="32"/>
  <c r="D370" i="32"/>
  <c r="E370" i="32"/>
  <c r="F370" i="32"/>
  <c r="G370" i="32"/>
  <c r="H370" i="32"/>
  <c r="I370" i="32"/>
  <c r="B371" i="32"/>
  <c r="C371" i="32"/>
  <c r="D371" i="32"/>
  <c r="E371" i="32"/>
  <c r="F371" i="32"/>
  <c r="G371" i="32"/>
  <c r="H371" i="32"/>
  <c r="I371" i="32"/>
  <c r="B372" i="32"/>
  <c r="C372" i="32"/>
  <c r="D372" i="32"/>
  <c r="E372" i="32"/>
  <c r="F372" i="32"/>
  <c r="G372" i="32"/>
  <c r="H372" i="32"/>
  <c r="I372" i="32"/>
  <c r="B373" i="32"/>
  <c r="C373" i="32"/>
  <c r="D373" i="32"/>
  <c r="E373" i="32"/>
  <c r="F373" i="32"/>
  <c r="G373" i="32"/>
  <c r="H373" i="32"/>
  <c r="I373" i="32"/>
  <c r="B374" i="32"/>
  <c r="C374" i="32"/>
  <c r="D374" i="32"/>
  <c r="E374" i="32"/>
  <c r="F374" i="32"/>
  <c r="G374" i="32"/>
  <c r="H374" i="32"/>
  <c r="I374" i="32"/>
  <c r="B375" i="32"/>
  <c r="C375" i="32"/>
  <c r="D375" i="32"/>
  <c r="E375" i="32"/>
  <c r="F375" i="32"/>
  <c r="G375" i="32"/>
  <c r="H375" i="32"/>
  <c r="I375" i="32"/>
  <c r="B376" i="32"/>
  <c r="C376" i="32"/>
  <c r="D376" i="32"/>
  <c r="E376" i="32"/>
  <c r="F376" i="32"/>
  <c r="G376" i="32"/>
  <c r="H376" i="32"/>
  <c r="I376" i="32"/>
  <c r="B377" i="32"/>
  <c r="C377" i="32"/>
  <c r="D377" i="32"/>
  <c r="E377" i="32"/>
  <c r="F377" i="32"/>
  <c r="G377" i="32"/>
  <c r="H377" i="32"/>
  <c r="I377" i="32"/>
  <c r="B378" i="32"/>
  <c r="C378" i="32"/>
  <c r="D378" i="32"/>
  <c r="E378" i="32"/>
  <c r="F378" i="32"/>
  <c r="G378" i="32"/>
  <c r="H378" i="32"/>
  <c r="I378" i="32"/>
  <c r="B379" i="32"/>
  <c r="C379" i="32"/>
  <c r="D379" i="32"/>
  <c r="E379" i="32"/>
  <c r="F379" i="32"/>
  <c r="G379" i="32"/>
  <c r="H379" i="32"/>
  <c r="I379" i="32"/>
  <c r="B380" i="32"/>
  <c r="C380" i="32"/>
  <c r="D380" i="32"/>
  <c r="E380" i="32"/>
  <c r="F380" i="32"/>
  <c r="G380" i="32"/>
  <c r="H380" i="32"/>
  <c r="I380" i="32"/>
  <c r="B381" i="32"/>
  <c r="C381" i="32"/>
  <c r="D381" i="32"/>
  <c r="E381" i="32"/>
  <c r="F381" i="32"/>
  <c r="G381" i="32"/>
  <c r="H381" i="32"/>
  <c r="I381" i="32"/>
  <c r="B382" i="32"/>
  <c r="C382" i="32"/>
  <c r="D382" i="32"/>
  <c r="E382" i="32"/>
  <c r="F382" i="32"/>
  <c r="G382" i="32"/>
  <c r="H382" i="32"/>
  <c r="I382" i="32"/>
  <c r="B383" i="32"/>
  <c r="C383" i="32"/>
  <c r="D383" i="32"/>
  <c r="E383" i="32"/>
  <c r="F383" i="32"/>
  <c r="G383" i="32"/>
  <c r="H383" i="32"/>
  <c r="I383" i="32"/>
  <c r="B384" i="32"/>
  <c r="C384" i="32"/>
  <c r="D384" i="32"/>
  <c r="E384" i="32"/>
  <c r="F384" i="32"/>
  <c r="G384" i="32"/>
  <c r="H384" i="32"/>
  <c r="I384" i="32"/>
  <c r="B385" i="32"/>
  <c r="C385" i="32"/>
  <c r="D385" i="32"/>
  <c r="E385" i="32"/>
  <c r="F385" i="32"/>
  <c r="G385" i="32"/>
  <c r="H385" i="32"/>
  <c r="I385" i="32"/>
  <c r="B386" i="32"/>
  <c r="C386" i="32"/>
  <c r="D386" i="32"/>
  <c r="E386" i="32"/>
  <c r="F386" i="32"/>
  <c r="G386" i="32"/>
  <c r="H386" i="32"/>
  <c r="I386" i="32"/>
  <c r="B387" i="32"/>
  <c r="C387" i="32"/>
  <c r="D387" i="32"/>
  <c r="E387" i="32"/>
  <c r="F387" i="32"/>
  <c r="G387" i="32"/>
  <c r="H387" i="32"/>
  <c r="I387" i="32"/>
  <c r="B388" i="32"/>
  <c r="C388" i="32"/>
  <c r="D388" i="32"/>
  <c r="E388" i="32"/>
  <c r="F388" i="32"/>
  <c r="G388" i="32"/>
  <c r="H388" i="32"/>
  <c r="I388" i="32"/>
  <c r="B389" i="32"/>
  <c r="C389" i="32"/>
  <c r="D389" i="32"/>
  <c r="E389" i="32"/>
  <c r="F389" i="32"/>
  <c r="G389" i="32"/>
  <c r="H389" i="32"/>
  <c r="I389" i="32"/>
  <c r="B390" i="32"/>
  <c r="C390" i="32"/>
  <c r="D390" i="32"/>
  <c r="E390" i="32"/>
  <c r="F390" i="32"/>
  <c r="G390" i="32"/>
  <c r="H390" i="32"/>
  <c r="I390" i="32"/>
  <c r="B391" i="32"/>
  <c r="C391" i="32"/>
  <c r="D391" i="32"/>
  <c r="E391" i="32"/>
  <c r="F391" i="32"/>
  <c r="G391" i="32"/>
  <c r="H391" i="32"/>
  <c r="I391" i="32"/>
  <c r="B392" i="32"/>
  <c r="C392" i="32"/>
  <c r="D392" i="32"/>
  <c r="E392" i="32"/>
  <c r="F392" i="32"/>
  <c r="G392" i="32"/>
  <c r="H392" i="32"/>
  <c r="I392" i="32"/>
  <c r="B393" i="32"/>
  <c r="C393" i="32"/>
  <c r="D393" i="32"/>
  <c r="E393" i="32"/>
  <c r="F393" i="32"/>
  <c r="G393" i="32"/>
  <c r="H393" i="32"/>
  <c r="I393" i="32"/>
  <c r="B394" i="32"/>
  <c r="C394" i="32"/>
  <c r="D394" i="32"/>
  <c r="E394" i="32"/>
  <c r="F394" i="32"/>
  <c r="G394" i="32"/>
  <c r="H394" i="32"/>
  <c r="I394" i="32"/>
  <c r="B395" i="32"/>
  <c r="C395" i="32"/>
  <c r="D395" i="32"/>
  <c r="E395" i="32"/>
  <c r="F395" i="32"/>
  <c r="G395" i="32"/>
  <c r="H395" i="32"/>
  <c r="I395" i="32"/>
  <c r="B396" i="32"/>
  <c r="C396" i="32"/>
  <c r="D396" i="32"/>
  <c r="E396" i="32"/>
  <c r="F396" i="32"/>
  <c r="G396" i="32"/>
  <c r="H396" i="32"/>
  <c r="I396" i="32"/>
  <c r="B397" i="32"/>
  <c r="C397" i="32"/>
  <c r="D397" i="32"/>
  <c r="E397" i="32"/>
  <c r="F397" i="32"/>
  <c r="G397" i="32"/>
  <c r="H397" i="32"/>
  <c r="I397" i="32"/>
  <c r="B398" i="32"/>
  <c r="C398" i="32"/>
  <c r="D398" i="32"/>
  <c r="E398" i="32"/>
  <c r="F398" i="32"/>
  <c r="G398" i="32"/>
  <c r="H398" i="32"/>
  <c r="I398" i="32"/>
  <c r="B399" i="32"/>
  <c r="C399" i="32"/>
  <c r="D399" i="32"/>
  <c r="E399" i="32"/>
  <c r="F399" i="32"/>
  <c r="G399" i="32"/>
  <c r="H399" i="32"/>
  <c r="I399" i="32"/>
  <c r="B400" i="32"/>
  <c r="C400" i="32"/>
  <c r="D400" i="32"/>
  <c r="E400" i="32"/>
  <c r="F400" i="32"/>
  <c r="G400" i="32"/>
  <c r="H400" i="32"/>
  <c r="I400" i="32"/>
  <c r="B401" i="32"/>
  <c r="C401" i="32"/>
  <c r="D401" i="32"/>
  <c r="E401" i="32"/>
  <c r="F401" i="32"/>
  <c r="G401" i="32"/>
  <c r="H401" i="32"/>
  <c r="I401" i="32"/>
  <c r="B402" i="32"/>
  <c r="C402" i="32"/>
  <c r="D402" i="32"/>
  <c r="E402" i="32"/>
  <c r="F402" i="32"/>
  <c r="G402" i="32"/>
  <c r="H402" i="32"/>
  <c r="I402" i="32"/>
  <c r="B403" i="32"/>
  <c r="C403" i="32"/>
  <c r="D403" i="32"/>
  <c r="E403" i="32"/>
  <c r="F403" i="32"/>
  <c r="G403" i="32"/>
  <c r="H403" i="32"/>
  <c r="I403" i="32"/>
  <c r="B404" i="32"/>
  <c r="C404" i="32"/>
  <c r="D404" i="32"/>
  <c r="E404" i="32"/>
  <c r="F404" i="32"/>
  <c r="G404" i="32"/>
  <c r="H404" i="32"/>
  <c r="I404" i="32"/>
  <c r="B405" i="32"/>
  <c r="C405" i="32"/>
  <c r="D405" i="32"/>
  <c r="E405" i="32"/>
  <c r="F405" i="32"/>
  <c r="G405" i="32"/>
  <c r="H405" i="32"/>
  <c r="I405" i="32"/>
  <c r="B406" i="32"/>
  <c r="C406" i="32"/>
  <c r="D406" i="32"/>
  <c r="E406" i="32"/>
  <c r="F406" i="32"/>
  <c r="G406" i="32"/>
  <c r="H406" i="32"/>
  <c r="I406" i="32"/>
  <c r="B407" i="32"/>
  <c r="C407" i="32"/>
  <c r="D407" i="32"/>
  <c r="E407" i="32"/>
  <c r="F407" i="32"/>
  <c r="G407" i="32"/>
  <c r="H407" i="32"/>
  <c r="I407" i="32"/>
  <c r="B408" i="32"/>
  <c r="C408" i="32"/>
  <c r="D408" i="32"/>
  <c r="E408" i="32"/>
  <c r="F408" i="32"/>
  <c r="G408" i="32"/>
  <c r="H408" i="32"/>
  <c r="I408" i="32"/>
  <c r="B409" i="32"/>
  <c r="C409" i="32"/>
  <c r="D409" i="32"/>
  <c r="E409" i="32"/>
  <c r="F409" i="32"/>
  <c r="G409" i="32"/>
  <c r="H409" i="32"/>
  <c r="I409" i="32"/>
  <c r="B410" i="32"/>
  <c r="C410" i="32"/>
  <c r="D410" i="32"/>
  <c r="E410" i="32"/>
  <c r="F410" i="32"/>
  <c r="G410" i="32"/>
  <c r="H410" i="32"/>
  <c r="I410" i="32"/>
  <c r="B411" i="32"/>
  <c r="C411" i="32"/>
  <c r="D411" i="32"/>
  <c r="E411" i="32"/>
  <c r="F411" i="32"/>
  <c r="G411" i="32"/>
  <c r="H411" i="32"/>
  <c r="I411" i="32"/>
  <c r="B412" i="32"/>
  <c r="C412" i="32"/>
  <c r="D412" i="32"/>
  <c r="E412" i="32"/>
  <c r="F412" i="32"/>
  <c r="G412" i="32"/>
  <c r="H412" i="32"/>
  <c r="I412" i="32"/>
  <c r="B413" i="32"/>
  <c r="C413" i="32"/>
  <c r="D413" i="32"/>
  <c r="E413" i="32"/>
  <c r="F413" i="32"/>
  <c r="G413" i="32"/>
  <c r="H413" i="32"/>
  <c r="I413" i="32"/>
  <c r="B414" i="32"/>
  <c r="C414" i="32"/>
  <c r="D414" i="32"/>
  <c r="E414" i="32"/>
  <c r="F414" i="32"/>
  <c r="G414" i="32"/>
  <c r="H414" i="32"/>
  <c r="I414" i="32"/>
  <c r="B415" i="32"/>
  <c r="C415" i="32"/>
  <c r="D415" i="32"/>
  <c r="E415" i="32"/>
  <c r="F415" i="32"/>
  <c r="G415" i="32"/>
  <c r="H415" i="32"/>
  <c r="I415" i="32"/>
  <c r="B416" i="32"/>
  <c r="C416" i="32"/>
  <c r="D416" i="32"/>
  <c r="E416" i="32"/>
  <c r="F416" i="32"/>
  <c r="G416" i="32"/>
  <c r="H416" i="32"/>
  <c r="I416" i="32"/>
  <c r="B417" i="32"/>
  <c r="C417" i="32"/>
  <c r="D417" i="32"/>
  <c r="E417" i="32"/>
  <c r="F417" i="32"/>
  <c r="G417" i="32"/>
  <c r="H417" i="32"/>
  <c r="I417" i="32"/>
  <c r="B418" i="32"/>
  <c r="C418" i="32"/>
  <c r="D418" i="32"/>
  <c r="E418" i="32"/>
  <c r="F418" i="32"/>
  <c r="G418" i="32"/>
  <c r="H418" i="32"/>
  <c r="I418" i="32"/>
  <c r="B419" i="32"/>
  <c r="C419" i="32"/>
  <c r="D419" i="32"/>
  <c r="E419" i="32"/>
  <c r="F419" i="32"/>
  <c r="G419" i="32"/>
  <c r="H419" i="32"/>
  <c r="I419" i="32"/>
  <c r="B420" i="32"/>
  <c r="C420" i="32"/>
  <c r="D420" i="32"/>
  <c r="E420" i="32"/>
  <c r="F420" i="32"/>
  <c r="G420" i="32"/>
  <c r="H420" i="32"/>
  <c r="I420" i="32"/>
  <c r="B421" i="32"/>
  <c r="C421" i="32"/>
  <c r="D421" i="32"/>
  <c r="E421" i="32"/>
  <c r="F421" i="32"/>
  <c r="G421" i="32"/>
  <c r="H421" i="32"/>
  <c r="I421" i="32"/>
  <c r="B422" i="32"/>
  <c r="C422" i="32"/>
  <c r="D422" i="32"/>
  <c r="E422" i="32"/>
  <c r="F422" i="32"/>
  <c r="G422" i="32"/>
  <c r="H422" i="32"/>
  <c r="I422" i="32"/>
  <c r="B423" i="32"/>
  <c r="C423" i="32"/>
  <c r="D423" i="32"/>
  <c r="E423" i="32"/>
  <c r="F423" i="32"/>
  <c r="G423" i="32"/>
  <c r="H423" i="32"/>
  <c r="I423" i="32"/>
  <c r="B424" i="32"/>
  <c r="C424" i="32"/>
  <c r="D424" i="32"/>
  <c r="E424" i="32"/>
  <c r="F424" i="32"/>
  <c r="G424" i="32"/>
  <c r="H424" i="32"/>
  <c r="I424" i="32"/>
  <c r="B425" i="32"/>
  <c r="C425" i="32"/>
  <c r="D425" i="32"/>
  <c r="E425" i="32"/>
  <c r="F425" i="32"/>
  <c r="G425" i="32"/>
  <c r="H425" i="32"/>
  <c r="I425" i="32"/>
  <c r="B426" i="32"/>
  <c r="C426" i="32"/>
  <c r="D426" i="32"/>
  <c r="E426" i="32"/>
  <c r="F426" i="32"/>
  <c r="G426" i="32"/>
  <c r="H426" i="32"/>
  <c r="I426" i="32"/>
  <c r="B427" i="32"/>
  <c r="C427" i="32"/>
  <c r="D427" i="32"/>
  <c r="E427" i="32"/>
  <c r="F427" i="32"/>
  <c r="G427" i="32"/>
  <c r="H427" i="32"/>
  <c r="I427" i="32"/>
  <c r="B428" i="32"/>
  <c r="C428" i="32"/>
  <c r="D428" i="32"/>
  <c r="E428" i="32"/>
  <c r="F428" i="32"/>
  <c r="G428" i="32"/>
  <c r="H428" i="32"/>
  <c r="I428" i="32"/>
  <c r="B429" i="32"/>
  <c r="C429" i="32"/>
  <c r="D429" i="32"/>
  <c r="E429" i="32"/>
  <c r="F429" i="32"/>
  <c r="G429" i="32"/>
  <c r="H429" i="32"/>
  <c r="I429" i="32"/>
  <c r="B430" i="32"/>
  <c r="C430" i="32"/>
  <c r="D430" i="32"/>
  <c r="E430" i="32"/>
  <c r="F430" i="32"/>
  <c r="G430" i="32"/>
  <c r="H430" i="32"/>
  <c r="I430" i="32"/>
  <c r="B431" i="32"/>
  <c r="C431" i="32"/>
  <c r="D431" i="32"/>
  <c r="E431" i="32"/>
  <c r="F431" i="32"/>
  <c r="G431" i="32"/>
  <c r="H431" i="32"/>
  <c r="I431" i="32"/>
  <c r="B432" i="32"/>
  <c r="C432" i="32"/>
  <c r="D432" i="32"/>
  <c r="E432" i="32"/>
  <c r="F432" i="32"/>
  <c r="G432" i="32"/>
  <c r="H432" i="32"/>
  <c r="I432" i="32"/>
  <c r="B433" i="32"/>
  <c r="C433" i="32"/>
  <c r="D433" i="32"/>
  <c r="E433" i="32"/>
  <c r="F433" i="32"/>
  <c r="G433" i="32"/>
  <c r="H433" i="32"/>
  <c r="I433" i="32"/>
  <c r="B434" i="32"/>
  <c r="C434" i="32"/>
  <c r="D434" i="32"/>
  <c r="E434" i="32"/>
  <c r="F434" i="32"/>
  <c r="G434" i="32"/>
  <c r="H434" i="32"/>
  <c r="I434" i="32"/>
  <c r="B435" i="32"/>
  <c r="C435" i="32"/>
  <c r="D435" i="32"/>
  <c r="E435" i="32"/>
  <c r="F435" i="32"/>
  <c r="G435" i="32"/>
  <c r="H435" i="32"/>
  <c r="I435" i="32"/>
  <c r="B436" i="32"/>
  <c r="C436" i="32"/>
  <c r="D436" i="32"/>
  <c r="E436" i="32"/>
  <c r="F436" i="32"/>
  <c r="G436" i="32"/>
  <c r="H436" i="32"/>
  <c r="I436" i="32"/>
  <c r="B437" i="32"/>
  <c r="C437" i="32"/>
  <c r="D437" i="32"/>
  <c r="E437" i="32"/>
  <c r="F437" i="32"/>
  <c r="G437" i="32"/>
  <c r="H437" i="32"/>
  <c r="I437" i="32"/>
  <c r="B438" i="32"/>
  <c r="C438" i="32"/>
  <c r="D438" i="32"/>
  <c r="E438" i="32"/>
  <c r="F438" i="32"/>
  <c r="G438" i="32"/>
  <c r="H438" i="32"/>
  <c r="I438" i="32"/>
  <c r="B439" i="32"/>
  <c r="C439" i="32"/>
  <c r="D439" i="32"/>
  <c r="E439" i="32"/>
  <c r="F439" i="32"/>
  <c r="G439" i="32"/>
  <c r="H439" i="32"/>
  <c r="I439" i="32"/>
  <c r="B440" i="32"/>
  <c r="C440" i="32"/>
  <c r="D440" i="32"/>
  <c r="E440" i="32"/>
  <c r="F440" i="32"/>
  <c r="G440" i="32"/>
  <c r="H440" i="32"/>
  <c r="I440" i="32"/>
  <c r="B441" i="32"/>
  <c r="C441" i="32"/>
  <c r="D441" i="32"/>
  <c r="E441" i="32"/>
  <c r="F441" i="32"/>
  <c r="G441" i="32"/>
  <c r="H441" i="32"/>
  <c r="I441" i="32"/>
  <c r="B442" i="32"/>
  <c r="C442" i="32"/>
  <c r="D442" i="32"/>
  <c r="E442" i="32"/>
  <c r="F442" i="32"/>
  <c r="G442" i="32"/>
  <c r="I442" i="32"/>
  <c r="B443" i="32"/>
  <c r="C443" i="32"/>
  <c r="D443" i="32"/>
  <c r="E443" i="32"/>
  <c r="F443" i="32"/>
  <c r="G443" i="32"/>
  <c r="I443" i="32"/>
  <c r="B444" i="32"/>
  <c r="C444" i="32"/>
  <c r="D444" i="32"/>
  <c r="E444" i="32"/>
  <c r="F444" i="32"/>
  <c r="G444" i="32"/>
  <c r="I444" i="32"/>
  <c r="B445" i="32"/>
  <c r="C445" i="32"/>
  <c r="D445" i="32"/>
  <c r="E445" i="32"/>
  <c r="F445" i="32"/>
  <c r="G445" i="32"/>
  <c r="I445" i="32"/>
  <c r="B446" i="32"/>
  <c r="C446" i="32"/>
  <c r="D446" i="32"/>
  <c r="E446" i="32"/>
  <c r="F446" i="32"/>
  <c r="G446" i="32"/>
  <c r="I446" i="32"/>
  <c r="B447" i="32"/>
  <c r="C447" i="32"/>
  <c r="D447" i="32"/>
  <c r="E447" i="32"/>
  <c r="F447" i="32"/>
  <c r="G447" i="32"/>
  <c r="I447" i="32"/>
  <c r="B448" i="32"/>
  <c r="C448" i="32"/>
  <c r="D448" i="32"/>
  <c r="E448" i="32"/>
  <c r="F448" i="32"/>
  <c r="G448" i="32"/>
  <c r="I448" i="32"/>
  <c r="B449" i="32"/>
  <c r="C449" i="32"/>
  <c r="D449" i="32"/>
  <c r="E449" i="32"/>
  <c r="F449" i="32"/>
  <c r="G449" i="32"/>
  <c r="I449" i="32"/>
  <c r="B450" i="32"/>
  <c r="C450" i="32"/>
  <c r="D450" i="32"/>
  <c r="E450" i="32"/>
  <c r="F450" i="32"/>
  <c r="G450" i="32"/>
  <c r="I450" i="32"/>
  <c r="B451" i="32"/>
  <c r="C451" i="32"/>
  <c r="D451" i="32"/>
  <c r="E451" i="32"/>
  <c r="F451" i="32"/>
  <c r="G451" i="32"/>
  <c r="I451" i="32"/>
  <c r="B452" i="32"/>
  <c r="C452" i="32"/>
  <c r="D452" i="32"/>
  <c r="E452" i="32"/>
  <c r="F452" i="32"/>
  <c r="G452" i="32"/>
  <c r="I452" i="32"/>
  <c r="B453" i="32"/>
  <c r="C453" i="32"/>
  <c r="D453" i="32"/>
  <c r="E453" i="32"/>
  <c r="F453" i="32"/>
  <c r="G453" i="32"/>
  <c r="I453" i="32"/>
  <c r="B454" i="32"/>
  <c r="C454" i="32"/>
  <c r="D454" i="32"/>
  <c r="E454" i="32"/>
  <c r="F454" i="32"/>
  <c r="G454" i="32"/>
  <c r="I454" i="32"/>
  <c r="B455" i="32"/>
  <c r="C455" i="32"/>
  <c r="D455" i="32"/>
  <c r="E455" i="32"/>
  <c r="F455" i="32"/>
  <c r="G455" i="32"/>
  <c r="I455" i="32"/>
  <c r="B456" i="32"/>
  <c r="C456" i="32"/>
  <c r="D456" i="32"/>
  <c r="E456" i="32"/>
  <c r="F456" i="32"/>
  <c r="G456" i="32"/>
  <c r="I456" i="32"/>
  <c r="B457" i="32"/>
  <c r="C457" i="32"/>
  <c r="D457" i="32"/>
  <c r="E457" i="32"/>
  <c r="F457" i="32"/>
  <c r="G457" i="32"/>
  <c r="I457" i="32"/>
  <c r="B458" i="32"/>
  <c r="C458" i="32"/>
  <c r="D458" i="32"/>
  <c r="E458" i="32"/>
  <c r="F458" i="32"/>
  <c r="G458" i="32"/>
  <c r="I458" i="32"/>
  <c r="B459" i="32"/>
  <c r="C459" i="32"/>
  <c r="D459" i="32"/>
  <c r="E459" i="32"/>
  <c r="F459" i="32"/>
  <c r="G459" i="32"/>
  <c r="I459" i="32"/>
  <c r="B460" i="32"/>
  <c r="C460" i="32"/>
  <c r="D460" i="32"/>
  <c r="E460" i="32"/>
  <c r="F460" i="32"/>
  <c r="G460" i="32"/>
  <c r="I460" i="32"/>
  <c r="B461" i="32"/>
  <c r="C461" i="32"/>
  <c r="D461" i="32"/>
  <c r="E461" i="32"/>
  <c r="F461" i="32"/>
  <c r="G461" i="32"/>
  <c r="I461" i="32"/>
  <c r="B462" i="32"/>
  <c r="C462" i="32"/>
  <c r="D462" i="32"/>
  <c r="E462" i="32"/>
  <c r="F462" i="32"/>
  <c r="G462" i="32"/>
  <c r="I462" i="32"/>
  <c r="B463" i="32"/>
  <c r="C463" i="32"/>
  <c r="D463" i="32"/>
  <c r="E463" i="32"/>
  <c r="F463" i="32"/>
  <c r="G463" i="32"/>
  <c r="I463" i="32"/>
  <c r="B464" i="32"/>
  <c r="C464" i="32"/>
  <c r="D464" i="32"/>
  <c r="E464" i="32"/>
  <c r="F464" i="32"/>
  <c r="G464" i="32"/>
  <c r="I464" i="32"/>
  <c r="B465" i="32"/>
  <c r="C465" i="32"/>
  <c r="D465" i="32"/>
  <c r="E465" i="32"/>
  <c r="F465" i="32"/>
  <c r="G465" i="32"/>
  <c r="I465" i="32"/>
  <c r="B466" i="32"/>
  <c r="C466" i="32"/>
  <c r="D466" i="32"/>
  <c r="E466" i="32"/>
  <c r="F466" i="32"/>
  <c r="G466" i="32"/>
  <c r="I466" i="32"/>
  <c r="B467" i="32"/>
  <c r="C467" i="32"/>
  <c r="D467" i="32"/>
  <c r="E467" i="32"/>
  <c r="F467" i="32"/>
  <c r="G467" i="32"/>
  <c r="I467" i="32"/>
  <c r="B468" i="32"/>
  <c r="C468" i="32"/>
  <c r="D468" i="32"/>
  <c r="E468" i="32"/>
  <c r="F468" i="32"/>
  <c r="G468" i="32"/>
  <c r="I468" i="32"/>
  <c r="B469" i="32"/>
  <c r="C469" i="32"/>
  <c r="D469" i="32"/>
  <c r="E469" i="32"/>
  <c r="F469" i="32"/>
  <c r="G469" i="32"/>
  <c r="I469" i="32"/>
  <c r="B470" i="32"/>
  <c r="C470" i="32"/>
  <c r="D470" i="32"/>
  <c r="E470" i="32"/>
  <c r="F470" i="32"/>
  <c r="G470" i="32"/>
  <c r="I470" i="32"/>
  <c r="B471" i="32"/>
  <c r="C471" i="32"/>
  <c r="D471" i="32"/>
  <c r="E471" i="32"/>
  <c r="F471" i="32"/>
  <c r="G471" i="32"/>
  <c r="I471" i="32"/>
  <c r="B472" i="32"/>
  <c r="C472" i="32"/>
  <c r="D472" i="32"/>
  <c r="E472" i="32"/>
  <c r="F472" i="32"/>
  <c r="G472" i="32"/>
  <c r="I472" i="32"/>
  <c r="B473" i="32"/>
  <c r="C473" i="32"/>
  <c r="D473" i="32"/>
  <c r="E473" i="32"/>
  <c r="F473" i="32"/>
  <c r="G473" i="32"/>
  <c r="I473" i="32"/>
  <c r="B474" i="32"/>
  <c r="C474" i="32"/>
  <c r="D474" i="32"/>
  <c r="E474" i="32"/>
  <c r="F474" i="32"/>
  <c r="G474" i="32"/>
  <c r="I474" i="32"/>
  <c r="B475" i="32"/>
  <c r="C475" i="32"/>
  <c r="D475" i="32"/>
  <c r="E475" i="32"/>
  <c r="F475" i="32"/>
  <c r="G475" i="32"/>
  <c r="I475" i="32"/>
  <c r="B476" i="32"/>
  <c r="C476" i="32"/>
  <c r="D476" i="32"/>
  <c r="E476" i="32"/>
  <c r="F476" i="32"/>
  <c r="G476" i="32"/>
  <c r="I476" i="32"/>
  <c r="B477" i="32"/>
  <c r="C477" i="32"/>
  <c r="D477" i="32"/>
  <c r="E477" i="32"/>
  <c r="F477" i="32"/>
  <c r="G477" i="32"/>
  <c r="I477" i="32"/>
  <c r="B478" i="32"/>
  <c r="C478" i="32"/>
  <c r="D478" i="32"/>
  <c r="E478" i="32"/>
  <c r="F478" i="32"/>
  <c r="G478" i="32"/>
  <c r="I478" i="32"/>
  <c r="B479" i="32"/>
  <c r="C479" i="32"/>
  <c r="D479" i="32"/>
  <c r="E479" i="32"/>
  <c r="F479" i="32"/>
  <c r="G479" i="32"/>
  <c r="I479" i="32"/>
  <c r="B480" i="32"/>
  <c r="C480" i="32"/>
  <c r="D480" i="32"/>
  <c r="E480" i="32"/>
  <c r="F480" i="32"/>
  <c r="G480" i="32"/>
  <c r="I480" i="32"/>
  <c r="B481" i="32"/>
  <c r="C481" i="32"/>
  <c r="D481" i="32"/>
  <c r="E481" i="32"/>
  <c r="F481" i="32"/>
  <c r="G481" i="32"/>
  <c r="I481" i="32"/>
  <c r="B482" i="32"/>
  <c r="C482" i="32"/>
  <c r="D482" i="32"/>
  <c r="E482" i="32"/>
  <c r="F482" i="32"/>
  <c r="G482" i="32"/>
  <c r="I482" i="32"/>
  <c r="B483" i="32"/>
  <c r="C483" i="32"/>
  <c r="D483" i="32"/>
  <c r="E483" i="32"/>
  <c r="F483" i="32"/>
  <c r="G483" i="32"/>
  <c r="I483" i="32"/>
  <c r="B484" i="32"/>
  <c r="C484" i="32"/>
  <c r="D484" i="32"/>
  <c r="E484" i="32"/>
  <c r="F484" i="32"/>
  <c r="G484" i="32"/>
  <c r="I484" i="32"/>
  <c r="B485" i="32"/>
  <c r="C485" i="32"/>
  <c r="D485" i="32"/>
  <c r="E485" i="32"/>
  <c r="F485" i="32"/>
  <c r="G485" i="32"/>
  <c r="I485" i="32"/>
  <c r="B486" i="32"/>
  <c r="C486" i="32"/>
  <c r="D486" i="32"/>
  <c r="E486" i="32"/>
  <c r="F486" i="32"/>
  <c r="G486" i="32"/>
  <c r="I486" i="32"/>
  <c r="B487" i="32"/>
  <c r="C487" i="32"/>
  <c r="D487" i="32"/>
  <c r="E487" i="32"/>
  <c r="F487" i="32"/>
  <c r="G487" i="32"/>
  <c r="I487" i="32"/>
  <c r="B488" i="32"/>
  <c r="C488" i="32"/>
  <c r="D488" i="32"/>
  <c r="E488" i="32"/>
  <c r="F488" i="32"/>
  <c r="G488" i="32"/>
  <c r="I488" i="32"/>
  <c r="B489" i="32"/>
  <c r="C489" i="32"/>
  <c r="D489" i="32"/>
  <c r="E489" i="32"/>
  <c r="F489" i="32"/>
  <c r="G489" i="32"/>
  <c r="I489" i="32"/>
  <c r="B490" i="32"/>
  <c r="C490" i="32"/>
  <c r="D490" i="32"/>
  <c r="E490" i="32"/>
  <c r="F490" i="32"/>
  <c r="G490" i="32"/>
  <c r="I490" i="32"/>
  <c r="B491" i="32"/>
  <c r="C491" i="32"/>
  <c r="D491" i="32"/>
  <c r="E491" i="32"/>
  <c r="F491" i="32"/>
  <c r="G491" i="32"/>
  <c r="I491" i="32"/>
  <c r="B492" i="32"/>
  <c r="C492" i="32"/>
  <c r="D492" i="32"/>
  <c r="E492" i="32"/>
  <c r="F492" i="32"/>
  <c r="G492" i="32"/>
  <c r="I492" i="32"/>
  <c r="B493" i="32"/>
  <c r="C493" i="32"/>
  <c r="D493" i="32"/>
  <c r="E493" i="32"/>
  <c r="F493" i="32"/>
  <c r="G493" i="32"/>
  <c r="I493" i="32"/>
  <c r="B494" i="32"/>
  <c r="C494" i="32"/>
  <c r="D494" i="32"/>
  <c r="E494" i="32"/>
  <c r="F494" i="32"/>
  <c r="G494" i="32"/>
  <c r="I494" i="32"/>
  <c r="B495" i="32"/>
  <c r="C495" i="32"/>
  <c r="D495" i="32"/>
  <c r="E495" i="32"/>
  <c r="F495" i="32"/>
  <c r="G495" i="32"/>
  <c r="I495" i="32"/>
  <c r="B496" i="32"/>
  <c r="C496" i="32"/>
  <c r="D496" i="32"/>
  <c r="E496" i="32"/>
  <c r="F496" i="32"/>
  <c r="G496" i="32"/>
  <c r="I496" i="32"/>
  <c r="B497" i="32"/>
  <c r="C497" i="32"/>
  <c r="D497" i="32"/>
  <c r="E497" i="32"/>
  <c r="F497" i="32"/>
  <c r="G497" i="32"/>
  <c r="I497" i="32"/>
  <c r="B498" i="32"/>
  <c r="C498" i="32"/>
  <c r="D498" i="32"/>
  <c r="E498" i="32"/>
  <c r="F498" i="32"/>
  <c r="G498" i="32"/>
  <c r="I498" i="32"/>
  <c r="B499" i="32"/>
  <c r="C499" i="32"/>
  <c r="D499" i="32"/>
  <c r="E499" i="32"/>
  <c r="F499" i="32"/>
  <c r="G499" i="32"/>
  <c r="I499" i="32"/>
  <c r="B500" i="32"/>
  <c r="C500" i="32"/>
  <c r="D500" i="32"/>
  <c r="E500" i="32"/>
  <c r="F500" i="32"/>
  <c r="G500" i="32"/>
  <c r="I500" i="32"/>
  <c r="B501" i="32"/>
  <c r="C501" i="32"/>
  <c r="D501" i="32"/>
  <c r="E501" i="32"/>
  <c r="F501" i="32"/>
  <c r="G501" i="32"/>
  <c r="I501" i="32"/>
  <c r="B502" i="32"/>
  <c r="C502" i="32"/>
  <c r="D502" i="32"/>
  <c r="E502" i="32"/>
  <c r="F502" i="32"/>
  <c r="G502" i="32"/>
  <c r="I502" i="32"/>
  <c r="B503" i="32"/>
  <c r="C503" i="32"/>
  <c r="D503" i="32"/>
  <c r="E503" i="32"/>
  <c r="F503" i="32"/>
  <c r="G503" i="32"/>
  <c r="I503" i="32"/>
  <c r="B504" i="32"/>
  <c r="C504" i="32"/>
  <c r="D504" i="32"/>
  <c r="E504" i="32"/>
  <c r="F504" i="32"/>
  <c r="G504" i="32"/>
  <c r="I504" i="32"/>
  <c r="B505" i="32"/>
  <c r="C505" i="32"/>
  <c r="D505" i="32"/>
  <c r="E505" i="32"/>
  <c r="F505" i="32"/>
  <c r="G505" i="32"/>
  <c r="I505" i="32"/>
  <c r="B506" i="32"/>
  <c r="C506" i="32"/>
  <c r="D506" i="32"/>
  <c r="E506" i="32"/>
  <c r="F506" i="32"/>
  <c r="G506" i="32"/>
  <c r="I506" i="32"/>
  <c r="C7" i="32"/>
  <c r="D7" i="32"/>
  <c r="E7" i="32"/>
  <c r="F7" i="32"/>
  <c r="G7" i="32"/>
  <c r="H7" i="32"/>
  <c r="L507" i="29"/>
  <c r="B8" i="37"/>
  <c r="C8" i="37"/>
  <c r="E8" i="37"/>
  <c r="F8" i="37"/>
  <c r="G8" i="37"/>
  <c r="O8" i="37"/>
  <c r="B9" i="37"/>
  <c r="C9" i="37"/>
  <c r="E9" i="37"/>
  <c r="F9" i="37"/>
  <c r="G9" i="37"/>
  <c r="O9" i="37"/>
  <c r="B10" i="37"/>
  <c r="C10" i="37"/>
  <c r="E10" i="37"/>
  <c r="F10" i="37"/>
  <c r="G10" i="37"/>
  <c r="O10" i="37"/>
  <c r="B11" i="37"/>
  <c r="C11" i="37"/>
  <c r="E11" i="37"/>
  <c r="F11" i="37"/>
  <c r="G11" i="37"/>
  <c r="O11" i="37"/>
  <c r="B12" i="37"/>
  <c r="C12" i="37"/>
  <c r="E12" i="37"/>
  <c r="F12" i="37"/>
  <c r="G12" i="37"/>
  <c r="O12" i="37"/>
  <c r="B13" i="37"/>
  <c r="C13" i="37"/>
  <c r="E13" i="37"/>
  <c r="F13" i="37"/>
  <c r="G13" i="37"/>
  <c r="O13" i="37"/>
  <c r="B14" i="37"/>
  <c r="C14" i="37"/>
  <c r="E14" i="37"/>
  <c r="F14" i="37"/>
  <c r="G14" i="37"/>
  <c r="O14" i="37"/>
  <c r="B15" i="37"/>
  <c r="C15" i="37"/>
  <c r="E15" i="37"/>
  <c r="F15" i="37"/>
  <c r="G15" i="37"/>
  <c r="O15" i="37"/>
  <c r="B16" i="37"/>
  <c r="C16" i="37"/>
  <c r="E16" i="37"/>
  <c r="F16" i="37"/>
  <c r="G16" i="37"/>
  <c r="O16" i="37"/>
  <c r="B17" i="37"/>
  <c r="C17" i="37"/>
  <c r="E17" i="37"/>
  <c r="F17" i="37"/>
  <c r="G17" i="37"/>
  <c r="O17" i="37"/>
  <c r="B18" i="37"/>
  <c r="C18" i="37"/>
  <c r="E18" i="37"/>
  <c r="F18" i="37"/>
  <c r="G18" i="37"/>
  <c r="O18" i="37"/>
  <c r="B19" i="37"/>
  <c r="C19" i="37"/>
  <c r="E19" i="37"/>
  <c r="F19" i="37"/>
  <c r="G19" i="37"/>
  <c r="O19" i="37"/>
  <c r="B20" i="37"/>
  <c r="C20" i="37"/>
  <c r="E20" i="37"/>
  <c r="F20" i="37"/>
  <c r="G20" i="37"/>
  <c r="O20" i="37"/>
  <c r="B21" i="37"/>
  <c r="C21" i="37"/>
  <c r="E21" i="37"/>
  <c r="F21" i="37"/>
  <c r="G21" i="37"/>
  <c r="O21" i="37"/>
  <c r="B22" i="37"/>
  <c r="C22" i="37"/>
  <c r="E22" i="37"/>
  <c r="F22" i="37"/>
  <c r="G22" i="37"/>
  <c r="O22" i="37"/>
  <c r="B23" i="37"/>
  <c r="C23" i="37"/>
  <c r="E23" i="37"/>
  <c r="F23" i="37"/>
  <c r="G23" i="37"/>
  <c r="O23" i="37"/>
  <c r="B24" i="37"/>
  <c r="C24" i="37"/>
  <c r="E24" i="37"/>
  <c r="F24" i="37"/>
  <c r="G24" i="37"/>
  <c r="O24" i="37"/>
  <c r="B25" i="37"/>
  <c r="C25" i="37"/>
  <c r="E25" i="37"/>
  <c r="F25" i="37"/>
  <c r="G25" i="37"/>
  <c r="O25" i="37"/>
  <c r="B26" i="37"/>
  <c r="C26" i="37"/>
  <c r="E26" i="37"/>
  <c r="F26" i="37"/>
  <c r="G26" i="37"/>
  <c r="O26" i="37"/>
  <c r="B27" i="37"/>
  <c r="C27" i="37"/>
  <c r="E27" i="37"/>
  <c r="F27" i="37"/>
  <c r="G27" i="37"/>
  <c r="O27" i="37"/>
  <c r="B28" i="37"/>
  <c r="C28" i="37"/>
  <c r="E28" i="37"/>
  <c r="F28" i="37"/>
  <c r="G28" i="37"/>
  <c r="O28" i="37"/>
  <c r="B29" i="37"/>
  <c r="C29" i="37"/>
  <c r="E29" i="37"/>
  <c r="F29" i="37"/>
  <c r="G29" i="37"/>
  <c r="O29" i="37"/>
  <c r="B30" i="37"/>
  <c r="C30" i="37"/>
  <c r="E30" i="37"/>
  <c r="F30" i="37"/>
  <c r="G30" i="37"/>
  <c r="O30" i="37"/>
  <c r="B31" i="37"/>
  <c r="C31" i="37"/>
  <c r="E31" i="37"/>
  <c r="F31" i="37"/>
  <c r="G31" i="37"/>
  <c r="O31" i="37"/>
  <c r="B32" i="37"/>
  <c r="C32" i="37"/>
  <c r="E32" i="37"/>
  <c r="F32" i="37"/>
  <c r="G32" i="37"/>
  <c r="O32" i="37"/>
  <c r="B33" i="37"/>
  <c r="C33" i="37"/>
  <c r="E33" i="37"/>
  <c r="F33" i="37"/>
  <c r="G33" i="37"/>
  <c r="O33" i="37"/>
  <c r="B34" i="37"/>
  <c r="C34" i="37"/>
  <c r="E34" i="37"/>
  <c r="F34" i="37"/>
  <c r="G34" i="37"/>
  <c r="O34" i="37"/>
  <c r="B35" i="37"/>
  <c r="C35" i="37"/>
  <c r="E35" i="37"/>
  <c r="F35" i="37"/>
  <c r="G35" i="37"/>
  <c r="O35" i="37"/>
  <c r="B36" i="37"/>
  <c r="C36" i="37"/>
  <c r="E36" i="37"/>
  <c r="F36" i="37"/>
  <c r="G36" i="37"/>
  <c r="O36" i="37"/>
  <c r="B37" i="37"/>
  <c r="C37" i="37"/>
  <c r="E37" i="37"/>
  <c r="F37" i="37"/>
  <c r="G37" i="37"/>
  <c r="O37" i="37"/>
  <c r="B38" i="37"/>
  <c r="C38" i="37"/>
  <c r="E38" i="37"/>
  <c r="F38" i="37"/>
  <c r="G38" i="37"/>
  <c r="O38" i="37"/>
  <c r="B39" i="37"/>
  <c r="C39" i="37"/>
  <c r="E39" i="37"/>
  <c r="F39" i="37"/>
  <c r="G39" i="37"/>
  <c r="O39" i="37"/>
  <c r="B40" i="37"/>
  <c r="C40" i="37"/>
  <c r="E40" i="37"/>
  <c r="F40" i="37"/>
  <c r="G40" i="37"/>
  <c r="O40" i="37"/>
  <c r="B41" i="37"/>
  <c r="C41" i="37"/>
  <c r="E41" i="37"/>
  <c r="F41" i="37"/>
  <c r="G41" i="37"/>
  <c r="O41" i="37"/>
  <c r="B42" i="37"/>
  <c r="C42" i="37"/>
  <c r="E42" i="37"/>
  <c r="F42" i="37"/>
  <c r="G42" i="37"/>
  <c r="O42" i="37"/>
  <c r="B43" i="37"/>
  <c r="C43" i="37"/>
  <c r="E43" i="37"/>
  <c r="F43" i="37"/>
  <c r="G43" i="37"/>
  <c r="O43" i="37"/>
  <c r="B44" i="37"/>
  <c r="C44" i="37"/>
  <c r="E44" i="37"/>
  <c r="F44" i="37"/>
  <c r="G44" i="37"/>
  <c r="O44" i="37"/>
  <c r="B45" i="37"/>
  <c r="C45" i="37"/>
  <c r="E45" i="37"/>
  <c r="F45" i="37"/>
  <c r="G45" i="37"/>
  <c r="O45" i="37"/>
  <c r="B46" i="37"/>
  <c r="C46" i="37"/>
  <c r="E46" i="37"/>
  <c r="F46" i="37"/>
  <c r="G46" i="37"/>
  <c r="O46" i="37"/>
  <c r="B47" i="37"/>
  <c r="C47" i="37"/>
  <c r="E47" i="37"/>
  <c r="F47" i="37"/>
  <c r="G47" i="37"/>
  <c r="O47" i="37"/>
  <c r="B48" i="37"/>
  <c r="C48" i="37"/>
  <c r="E48" i="37"/>
  <c r="F48" i="37"/>
  <c r="G48" i="37"/>
  <c r="O48" i="37"/>
  <c r="B49" i="37"/>
  <c r="C49" i="37"/>
  <c r="E49" i="37"/>
  <c r="F49" i="37"/>
  <c r="G49" i="37"/>
  <c r="O49" i="37"/>
  <c r="B50" i="37"/>
  <c r="C50" i="37"/>
  <c r="E50" i="37"/>
  <c r="F50" i="37"/>
  <c r="G50" i="37"/>
  <c r="O50" i="37"/>
  <c r="B51" i="37"/>
  <c r="C51" i="37"/>
  <c r="E51" i="37"/>
  <c r="F51" i="37"/>
  <c r="G51" i="37"/>
  <c r="O51" i="37"/>
  <c r="B52" i="37"/>
  <c r="C52" i="37"/>
  <c r="E52" i="37"/>
  <c r="F52" i="37"/>
  <c r="G52" i="37"/>
  <c r="O52" i="37"/>
  <c r="B53" i="37"/>
  <c r="C53" i="37"/>
  <c r="E53" i="37"/>
  <c r="F53" i="37"/>
  <c r="G53" i="37"/>
  <c r="O53" i="37"/>
  <c r="B54" i="37"/>
  <c r="C54" i="37"/>
  <c r="E54" i="37"/>
  <c r="F54" i="37"/>
  <c r="G54" i="37"/>
  <c r="O54" i="37"/>
  <c r="B55" i="37"/>
  <c r="C55" i="37"/>
  <c r="E55" i="37"/>
  <c r="F55" i="37"/>
  <c r="G55" i="37"/>
  <c r="O55" i="37"/>
  <c r="B56" i="37"/>
  <c r="C56" i="37"/>
  <c r="E56" i="37"/>
  <c r="F56" i="37"/>
  <c r="G56" i="37"/>
  <c r="O56" i="37"/>
  <c r="B57" i="37"/>
  <c r="C57" i="37"/>
  <c r="E57" i="37"/>
  <c r="F57" i="37"/>
  <c r="G57" i="37"/>
  <c r="O57" i="37"/>
  <c r="B58" i="37"/>
  <c r="C58" i="37"/>
  <c r="E58" i="37"/>
  <c r="F58" i="37"/>
  <c r="G58" i="37"/>
  <c r="O58" i="37"/>
  <c r="B59" i="37"/>
  <c r="C59" i="37"/>
  <c r="E59" i="37"/>
  <c r="F59" i="37"/>
  <c r="G59" i="37"/>
  <c r="O59" i="37"/>
  <c r="B60" i="37"/>
  <c r="C60" i="37"/>
  <c r="E60" i="37"/>
  <c r="F60" i="37"/>
  <c r="G60" i="37"/>
  <c r="O60" i="37"/>
  <c r="B61" i="37"/>
  <c r="C61" i="37"/>
  <c r="E61" i="37"/>
  <c r="F61" i="37"/>
  <c r="G61" i="37"/>
  <c r="O61" i="37"/>
  <c r="B62" i="37"/>
  <c r="C62" i="37"/>
  <c r="E62" i="37"/>
  <c r="F62" i="37"/>
  <c r="G62" i="37"/>
  <c r="O62" i="37"/>
  <c r="B63" i="37"/>
  <c r="C63" i="37"/>
  <c r="E63" i="37"/>
  <c r="F63" i="37"/>
  <c r="G63" i="37"/>
  <c r="O63" i="37"/>
  <c r="B64" i="37"/>
  <c r="C64" i="37"/>
  <c r="E64" i="37"/>
  <c r="F64" i="37"/>
  <c r="G64" i="37"/>
  <c r="O64" i="37"/>
  <c r="B65" i="37"/>
  <c r="C65" i="37"/>
  <c r="E65" i="37"/>
  <c r="F65" i="37"/>
  <c r="G65" i="37"/>
  <c r="O65" i="37"/>
  <c r="B66" i="37"/>
  <c r="C66" i="37"/>
  <c r="E66" i="37"/>
  <c r="F66" i="37"/>
  <c r="G66" i="37"/>
  <c r="O66" i="37"/>
  <c r="B67" i="37"/>
  <c r="C67" i="37"/>
  <c r="E67" i="37"/>
  <c r="F67" i="37"/>
  <c r="G67" i="37"/>
  <c r="O67" i="37"/>
  <c r="B68" i="37"/>
  <c r="C68" i="37"/>
  <c r="E68" i="37"/>
  <c r="F68" i="37"/>
  <c r="G68" i="37"/>
  <c r="O68" i="37"/>
  <c r="B69" i="37"/>
  <c r="C69" i="37"/>
  <c r="E69" i="37"/>
  <c r="F69" i="37"/>
  <c r="G69" i="37"/>
  <c r="O69" i="37"/>
  <c r="B70" i="37"/>
  <c r="C70" i="37"/>
  <c r="E70" i="37"/>
  <c r="F70" i="37"/>
  <c r="G70" i="37"/>
  <c r="O70" i="37"/>
  <c r="B71" i="37"/>
  <c r="C71" i="37"/>
  <c r="E71" i="37"/>
  <c r="F71" i="37"/>
  <c r="G71" i="37"/>
  <c r="O71" i="37"/>
  <c r="B72" i="37"/>
  <c r="C72" i="37"/>
  <c r="E72" i="37"/>
  <c r="F72" i="37"/>
  <c r="G72" i="37"/>
  <c r="O72" i="37"/>
  <c r="B73" i="37"/>
  <c r="C73" i="37"/>
  <c r="E73" i="37"/>
  <c r="F73" i="37"/>
  <c r="G73" i="37"/>
  <c r="O73" i="37"/>
  <c r="B74" i="37"/>
  <c r="C74" i="37"/>
  <c r="E74" i="37"/>
  <c r="F74" i="37"/>
  <c r="G74" i="37"/>
  <c r="O74" i="37"/>
  <c r="B75" i="37"/>
  <c r="C75" i="37"/>
  <c r="E75" i="37"/>
  <c r="F75" i="37"/>
  <c r="G75" i="37"/>
  <c r="O75" i="37"/>
  <c r="B76" i="37"/>
  <c r="C76" i="37"/>
  <c r="E76" i="37"/>
  <c r="F76" i="37"/>
  <c r="G76" i="37"/>
  <c r="O76" i="37"/>
  <c r="B77" i="37"/>
  <c r="C77" i="37"/>
  <c r="E77" i="37"/>
  <c r="F77" i="37"/>
  <c r="G77" i="37"/>
  <c r="O77" i="37"/>
  <c r="B78" i="37"/>
  <c r="C78" i="37"/>
  <c r="E78" i="37"/>
  <c r="F78" i="37"/>
  <c r="G78" i="37"/>
  <c r="O78" i="37"/>
  <c r="B79" i="37"/>
  <c r="C79" i="37"/>
  <c r="E79" i="37"/>
  <c r="F79" i="37"/>
  <c r="G79" i="37"/>
  <c r="O79" i="37"/>
  <c r="B80" i="37"/>
  <c r="C80" i="37"/>
  <c r="E80" i="37"/>
  <c r="F80" i="37"/>
  <c r="G80" i="37"/>
  <c r="O80" i="37"/>
  <c r="B81" i="37"/>
  <c r="C81" i="37"/>
  <c r="E81" i="37"/>
  <c r="F81" i="37"/>
  <c r="G81" i="37"/>
  <c r="O81" i="37"/>
  <c r="B82" i="37"/>
  <c r="C82" i="37"/>
  <c r="E82" i="37"/>
  <c r="F82" i="37"/>
  <c r="G82" i="37"/>
  <c r="O82" i="37"/>
  <c r="B83" i="37"/>
  <c r="C83" i="37"/>
  <c r="E83" i="37"/>
  <c r="F83" i="37"/>
  <c r="G83" i="37"/>
  <c r="O83" i="37"/>
  <c r="B84" i="37"/>
  <c r="C84" i="37"/>
  <c r="E84" i="37"/>
  <c r="F84" i="37"/>
  <c r="G84" i="37"/>
  <c r="O84" i="37"/>
  <c r="B85" i="37"/>
  <c r="C85" i="37"/>
  <c r="E85" i="37"/>
  <c r="F85" i="37"/>
  <c r="G85" i="37"/>
  <c r="O85" i="37"/>
  <c r="B86" i="37"/>
  <c r="C86" i="37"/>
  <c r="E86" i="37"/>
  <c r="F86" i="37"/>
  <c r="G86" i="37"/>
  <c r="O86" i="37"/>
  <c r="B87" i="37"/>
  <c r="C87" i="37"/>
  <c r="E87" i="37"/>
  <c r="F87" i="37"/>
  <c r="G87" i="37"/>
  <c r="O87" i="37"/>
  <c r="B88" i="37"/>
  <c r="C88" i="37"/>
  <c r="E88" i="37"/>
  <c r="F88" i="37"/>
  <c r="G88" i="37"/>
  <c r="O88" i="37"/>
  <c r="B89" i="37"/>
  <c r="C89" i="37"/>
  <c r="E89" i="37"/>
  <c r="F89" i="37"/>
  <c r="G89" i="37"/>
  <c r="O89" i="37"/>
  <c r="B90" i="37"/>
  <c r="C90" i="37"/>
  <c r="E90" i="37"/>
  <c r="F90" i="37"/>
  <c r="G90" i="37"/>
  <c r="O90" i="37"/>
  <c r="B91" i="37"/>
  <c r="C91" i="37"/>
  <c r="E91" i="37"/>
  <c r="F91" i="37"/>
  <c r="G91" i="37"/>
  <c r="O91" i="37"/>
  <c r="B92" i="37"/>
  <c r="C92" i="37"/>
  <c r="E92" i="37"/>
  <c r="F92" i="37"/>
  <c r="G92" i="37"/>
  <c r="O92" i="37"/>
  <c r="B93" i="37"/>
  <c r="C93" i="37"/>
  <c r="E93" i="37"/>
  <c r="F93" i="37"/>
  <c r="G93" i="37"/>
  <c r="O93" i="37"/>
  <c r="B94" i="37"/>
  <c r="C94" i="37"/>
  <c r="E94" i="37"/>
  <c r="F94" i="37"/>
  <c r="G94" i="37"/>
  <c r="O94" i="37"/>
  <c r="B95" i="37"/>
  <c r="C95" i="37"/>
  <c r="E95" i="37"/>
  <c r="F95" i="37"/>
  <c r="G95" i="37"/>
  <c r="O95" i="37"/>
  <c r="B96" i="37"/>
  <c r="C96" i="37"/>
  <c r="E96" i="37"/>
  <c r="F96" i="37"/>
  <c r="G96" i="37"/>
  <c r="O96" i="37"/>
  <c r="B97" i="37"/>
  <c r="C97" i="37"/>
  <c r="E97" i="37"/>
  <c r="F97" i="37"/>
  <c r="G97" i="37"/>
  <c r="O97" i="37"/>
  <c r="B98" i="37"/>
  <c r="C98" i="37"/>
  <c r="E98" i="37"/>
  <c r="F98" i="37"/>
  <c r="G98" i="37"/>
  <c r="O98" i="37"/>
  <c r="B99" i="37"/>
  <c r="C99" i="37"/>
  <c r="E99" i="37"/>
  <c r="F99" i="37"/>
  <c r="G99" i="37"/>
  <c r="O99" i="37"/>
  <c r="B100" i="37"/>
  <c r="C100" i="37"/>
  <c r="E100" i="37"/>
  <c r="F100" i="37"/>
  <c r="G100" i="37"/>
  <c r="O100" i="37"/>
  <c r="B101" i="37"/>
  <c r="C101" i="37"/>
  <c r="E101" i="37"/>
  <c r="F101" i="37"/>
  <c r="G101" i="37"/>
  <c r="O101" i="37"/>
  <c r="B102" i="37"/>
  <c r="C102" i="37"/>
  <c r="E102" i="37"/>
  <c r="F102" i="37"/>
  <c r="G102" i="37"/>
  <c r="O102" i="37"/>
  <c r="B103" i="37"/>
  <c r="C103" i="37"/>
  <c r="E103" i="37"/>
  <c r="F103" i="37"/>
  <c r="G103" i="37"/>
  <c r="O103" i="37"/>
  <c r="B104" i="37"/>
  <c r="C104" i="37"/>
  <c r="E104" i="37"/>
  <c r="F104" i="37"/>
  <c r="G104" i="37"/>
  <c r="O104" i="37"/>
  <c r="B105" i="37"/>
  <c r="C105" i="37"/>
  <c r="E105" i="37"/>
  <c r="F105" i="37"/>
  <c r="G105" i="37"/>
  <c r="O105" i="37"/>
  <c r="B106" i="37"/>
  <c r="C106" i="37"/>
  <c r="E106" i="37"/>
  <c r="F106" i="37"/>
  <c r="G106" i="37"/>
  <c r="O106" i="37"/>
  <c r="B107" i="37"/>
  <c r="C107" i="37"/>
  <c r="E107" i="37"/>
  <c r="F107" i="37"/>
  <c r="G107" i="37"/>
  <c r="O107" i="37"/>
  <c r="B108" i="37"/>
  <c r="C108" i="37"/>
  <c r="E108" i="37"/>
  <c r="F108" i="37"/>
  <c r="G108" i="37"/>
  <c r="O108" i="37"/>
  <c r="B109" i="37"/>
  <c r="C109" i="37"/>
  <c r="E109" i="37"/>
  <c r="F109" i="37"/>
  <c r="G109" i="37"/>
  <c r="O109" i="37"/>
  <c r="B110" i="37"/>
  <c r="C110" i="37"/>
  <c r="E110" i="37"/>
  <c r="F110" i="37"/>
  <c r="G110" i="37"/>
  <c r="O110" i="37"/>
  <c r="B111" i="37"/>
  <c r="C111" i="37"/>
  <c r="E111" i="37"/>
  <c r="F111" i="37"/>
  <c r="G111" i="37"/>
  <c r="O111" i="37"/>
  <c r="B112" i="37"/>
  <c r="C112" i="37"/>
  <c r="E112" i="37"/>
  <c r="F112" i="37"/>
  <c r="G112" i="37"/>
  <c r="O112" i="37"/>
  <c r="B113" i="37"/>
  <c r="C113" i="37"/>
  <c r="E113" i="37"/>
  <c r="F113" i="37"/>
  <c r="G113" i="37"/>
  <c r="O113" i="37"/>
  <c r="B114" i="37"/>
  <c r="C114" i="37"/>
  <c r="E114" i="37"/>
  <c r="F114" i="37"/>
  <c r="G114" i="37"/>
  <c r="O114" i="37"/>
  <c r="B115" i="37"/>
  <c r="C115" i="37"/>
  <c r="E115" i="37"/>
  <c r="F115" i="37"/>
  <c r="G115" i="37"/>
  <c r="O115" i="37"/>
  <c r="B116" i="37"/>
  <c r="C116" i="37"/>
  <c r="E116" i="37"/>
  <c r="F116" i="37"/>
  <c r="G116" i="37"/>
  <c r="O116" i="37"/>
  <c r="B117" i="37"/>
  <c r="C117" i="37"/>
  <c r="E117" i="37"/>
  <c r="F117" i="37"/>
  <c r="G117" i="37"/>
  <c r="O117" i="37"/>
  <c r="B118" i="37"/>
  <c r="C118" i="37"/>
  <c r="E118" i="37"/>
  <c r="F118" i="37"/>
  <c r="G118" i="37"/>
  <c r="O118" i="37"/>
  <c r="B119" i="37"/>
  <c r="C119" i="37"/>
  <c r="E119" i="37"/>
  <c r="F119" i="37"/>
  <c r="G119" i="37"/>
  <c r="O119" i="37"/>
  <c r="B120" i="37"/>
  <c r="C120" i="37"/>
  <c r="E120" i="37"/>
  <c r="F120" i="37"/>
  <c r="G120" i="37"/>
  <c r="O120" i="37"/>
  <c r="B121" i="37"/>
  <c r="C121" i="37"/>
  <c r="E121" i="37"/>
  <c r="F121" i="37"/>
  <c r="G121" i="37"/>
  <c r="O121" i="37"/>
  <c r="B122" i="37"/>
  <c r="C122" i="37"/>
  <c r="E122" i="37"/>
  <c r="F122" i="37"/>
  <c r="G122" i="37"/>
  <c r="O122" i="37"/>
  <c r="B123" i="37"/>
  <c r="C123" i="37"/>
  <c r="E123" i="37"/>
  <c r="F123" i="37"/>
  <c r="G123" i="37"/>
  <c r="O123" i="37"/>
  <c r="B124" i="37"/>
  <c r="C124" i="37"/>
  <c r="E124" i="37"/>
  <c r="F124" i="37"/>
  <c r="G124" i="37"/>
  <c r="O124" i="37"/>
  <c r="B125" i="37"/>
  <c r="C125" i="37"/>
  <c r="E125" i="37"/>
  <c r="F125" i="37"/>
  <c r="G125" i="37"/>
  <c r="O125" i="37"/>
  <c r="B126" i="37"/>
  <c r="C126" i="37"/>
  <c r="E126" i="37"/>
  <c r="F126" i="37"/>
  <c r="G126" i="37"/>
  <c r="O126" i="37"/>
  <c r="B127" i="37"/>
  <c r="C127" i="37"/>
  <c r="E127" i="37"/>
  <c r="F127" i="37"/>
  <c r="G127" i="37"/>
  <c r="O127" i="37"/>
  <c r="B128" i="37"/>
  <c r="C128" i="37"/>
  <c r="E128" i="37"/>
  <c r="F128" i="37"/>
  <c r="G128" i="37"/>
  <c r="O128" i="37"/>
  <c r="B129" i="37"/>
  <c r="C129" i="37"/>
  <c r="E129" i="37"/>
  <c r="F129" i="37"/>
  <c r="G129" i="37"/>
  <c r="O129" i="37"/>
  <c r="B130" i="37"/>
  <c r="C130" i="37"/>
  <c r="E130" i="37"/>
  <c r="F130" i="37"/>
  <c r="G130" i="37"/>
  <c r="O130" i="37"/>
  <c r="B131" i="37"/>
  <c r="C131" i="37"/>
  <c r="E131" i="37"/>
  <c r="F131" i="37"/>
  <c r="G131" i="37"/>
  <c r="O131" i="37"/>
  <c r="B132" i="37"/>
  <c r="C132" i="37"/>
  <c r="E132" i="37"/>
  <c r="F132" i="37"/>
  <c r="G132" i="37"/>
  <c r="O132" i="37"/>
  <c r="B133" i="37"/>
  <c r="C133" i="37"/>
  <c r="E133" i="37"/>
  <c r="F133" i="37"/>
  <c r="G133" i="37"/>
  <c r="O133" i="37"/>
  <c r="B134" i="37"/>
  <c r="C134" i="37"/>
  <c r="E134" i="37"/>
  <c r="F134" i="37"/>
  <c r="G134" i="37"/>
  <c r="O134" i="37"/>
  <c r="B135" i="37"/>
  <c r="C135" i="37"/>
  <c r="E135" i="37"/>
  <c r="F135" i="37"/>
  <c r="G135" i="37"/>
  <c r="O135" i="37"/>
  <c r="B136" i="37"/>
  <c r="C136" i="37"/>
  <c r="E136" i="37"/>
  <c r="F136" i="37"/>
  <c r="G136" i="37"/>
  <c r="O136" i="37"/>
  <c r="B137" i="37"/>
  <c r="C137" i="37"/>
  <c r="E137" i="37"/>
  <c r="F137" i="37"/>
  <c r="G137" i="37"/>
  <c r="O137" i="37"/>
  <c r="B138" i="37"/>
  <c r="C138" i="37"/>
  <c r="E138" i="37"/>
  <c r="F138" i="37"/>
  <c r="G138" i="37"/>
  <c r="O138" i="37"/>
  <c r="B139" i="37"/>
  <c r="C139" i="37"/>
  <c r="E139" i="37"/>
  <c r="F139" i="37"/>
  <c r="G139" i="37"/>
  <c r="O139" i="37"/>
  <c r="B140" i="37"/>
  <c r="C140" i="37"/>
  <c r="E140" i="37"/>
  <c r="F140" i="37"/>
  <c r="G140" i="37"/>
  <c r="O140" i="37"/>
  <c r="B141" i="37"/>
  <c r="C141" i="37"/>
  <c r="E141" i="37"/>
  <c r="F141" i="37"/>
  <c r="G141" i="37"/>
  <c r="O141" i="37"/>
  <c r="B142" i="37"/>
  <c r="C142" i="37"/>
  <c r="E142" i="37"/>
  <c r="F142" i="37"/>
  <c r="G142" i="37"/>
  <c r="O142" i="37"/>
  <c r="B143" i="37"/>
  <c r="C143" i="37"/>
  <c r="E143" i="37"/>
  <c r="F143" i="37"/>
  <c r="G143" i="37"/>
  <c r="O143" i="37"/>
  <c r="B144" i="37"/>
  <c r="C144" i="37"/>
  <c r="E144" i="37"/>
  <c r="F144" i="37"/>
  <c r="G144" i="37"/>
  <c r="O144" i="37"/>
  <c r="B145" i="37"/>
  <c r="C145" i="37"/>
  <c r="E145" i="37"/>
  <c r="F145" i="37"/>
  <c r="G145" i="37"/>
  <c r="O145" i="37"/>
  <c r="B146" i="37"/>
  <c r="C146" i="37"/>
  <c r="E146" i="37"/>
  <c r="F146" i="37"/>
  <c r="G146" i="37"/>
  <c r="O146" i="37"/>
  <c r="B147" i="37"/>
  <c r="C147" i="37"/>
  <c r="E147" i="37"/>
  <c r="F147" i="37"/>
  <c r="G147" i="37"/>
  <c r="O147" i="37"/>
  <c r="B148" i="37"/>
  <c r="C148" i="37"/>
  <c r="E148" i="37"/>
  <c r="F148" i="37"/>
  <c r="G148" i="37"/>
  <c r="O148" i="37"/>
  <c r="B149" i="37"/>
  <c r="C149" i="37"/>
  <c r="E149" i="37"/>
  <c r="F149" i="37"/>
  <c r="G149" i="37"/>
  <c r="O149" i="37"/>
  <c r="B150" i="37"/>
  <c r="C150" i="37"/>
  <c r="E150" i="37"/>
  <c r="F150" i="37"/>
  <c r="G150" i="37"/>
  <c r="O150" i="37"/>
  <c r="B151" i="37"/>
  <c r="C151" i="37"/>
  <c r="E151" i="37"/>
  <c r="F151" i="37"/>
  <c r="G151" i="37"/>
  <c r="O151" i="37"/>
  <c r="B152" i="37"/>
  <c r="C152" i="37"/>
  <c r="E152" i="37"/>
  <c r="F152" i="37"/>
  <c r="G152" i="37"/>
  <c r="O152" i="37"/>
  <c r="B153" i="37"/>
  <c r="C153" i="37"/>
  <c r="E153" i="37"/>
  <c r="F153" i="37"/>
  <c r="G153" i="37"/>
  <c r="O153" i="37"/>
  <c r="B154" i="37"/>
  <c r="C154" i="37"/>
  <c r="E154" i="37"/>
  <c r="F154" i="37"/>
  <c r="G154" i="37"/>
  <c r="O154" i="37"/>
  <c r="B155" i="37"/>
  <c r="C155" i="37"/>
  <c r="E155" i="37"/>
  <c r="F155" i="37"/>
  <c r="G155" i="37"/>
  <c r="O155" i="37"/>
  <c r="B156" i="37"/>
  <c r="C156" i="37"/>
  <c r="E156" i="37"/>
  <c r="F156" i="37"/>
  <c r="G156" i="37"/>
  <c r="O156" i="37"/>
  <c r="B157" i="37"/>
  <c r="C157" i="37"/>
  <c r="E157" i="37"/>
  <c r="F157" i="37"/>
  <c r="G157" i="37"/>
  <c r="O157" i="37"/>
  <c r="B158" i="37"/>
  <c r="C158" i="37"/>
  <c r="E158" i="37"/>
  <c r="F158" i="37"/>
  <c r="G158" i="37"/>
  <c r="O158" i="37"/>
  <c r="B159" i="37"/>
  <c r="C159" i="37"/>
  <c r="E159" i="37"/>
  <c r="F159" i="37"/>
  <c r="G159" i="37"/>
  <c r="O159" i="37"/>
  <c r="B160" i="37"/>
  <c r="C160" i="37"/>
  <c r="E160" i="37"/>
  <c r="F160" i="37"/>
  <c r="G160" i="37"/>
  <c r="O160" i="37"/>
  <c r="B161" i="37"/>
  <c r="C161" i="37"/>
  <c r="E161" i="37"/>
  <c r="F161" i="37"/>
  <c r="G161" i="37"/>
  <c r="O161" i="37"/>
  <c r="B162" i="37"/>
  <c r="C162" i="37"/>
  <c r="E162" i="37"/>
  <c r="F162" i="37"/>
  <c r="G162" i="37"/>
  <c r="O162" i="37"/>
  <c r="B163" i="37"/>
  <c r="C163" i="37"/>
  <c r="E163" i="37"/>
  <c r="F163" i="37"/>
  <c r="G163" i="37"/>
  <c r="O163" i="37"/>
  <c r="B164" i="37"/>
  <c r="C164" i="37"/>
  <c r="E164" i="37"/>
  <c r="F164" i="37"/>
  <c r="G164" i="37"/>
  <c r="O164" i="37"/>
  <c r="B165" i="37"/>
  <c r="C165" i="37"/>
  <c r="E165" i="37"/>
  <c r="F165" i="37"/>
  <c r="G165" i="37"/>
  <c r="O165" i="37"/>
  <c r="B166" i="37"/>
  <c r="C166" i="37"/>
  <c r="E166" i="37"/>
  <c r="F166" i="37"/>
  <c r="G166" i="37"/>
  <c r="O166" i="37"/>
  <c r="B167" i="37"/>
  <c r="C167" i="37"/>
  <c r="E167" i="37"/>
  <c r="F167" i="37"/>
  <c r="G167" i="37"/>
  <c r="O167" i="37"/>
  <c r="B168" i="37"/>
  <c r="C168" i="37"/>
  <c r="E168" i="37"/>
  <c r="F168" i="37"/>
  <c r="G168" i="37"/>
  <c r="O168" i="37"/>
  <c r="B169" i="37"/>
  <c r="C169" i="37"/>
  <c r="E169" i="37"/>
  <c r="F169" i="37"/>
  <c r="G169" i="37"/>
  <c r="O169" i="37"/>
  <c r="B170" i="37"/>
  <c r="C170" i="37"/>
  <c r="E170" i="37"/>
  <c r="F170" i="37"/>
  <c r="G170" i="37"/>
  <c r="O170" i="37"/>
  <c r="B171" i="37"/>
  <c r="C171" i="37"/>
  <c r="E171" i="37"/>
  <c r="F171" i="37"/>
  <c r="G171" i="37"/>
  <c r="O171" i="37"/>
  <c r="B172" i="37"/>
  <c r="C172" i="37"/>
  <c r="E172" i="37"/>
  <c r="F172" i="37"/>
  <c r="G172" i="37"/>
  <c r="O172" i="37"/>
  <c r="B173" i="37"/>
  <c r="C173" i="37"/>
  <c r="E173" i="37"/>
  <c r="F173" i="37"/>
  <c r="G173" i="37"/>
  <c r="O173" i="37"/>
  <c r="B174" i="37"/>
  <c r="C174" i="37"/>
  <c r="E174" i="37"/>
  <c r="F174" i="37"/>
  <c r="G174" i="37"/>
  <c r="O174" i="37"/>
  <c r="B175" i="37"/>
  <c r="C175" i="37"/>
  <c r="E175" i="37"/>
  <c r="F175" i="37"/>
  <c r="G175" i="37"/>
  <c r="O175" i="37"/>
  <c r="B176" i="37"/>
  <c r="C176" i="37"/>
  <c r="E176" i="37"/>
  <c r="F176" i="37"/>
  <c r="G176" i="37"/>
  <c r="O176" i="37"/>
  <c r="B177" i="37"/>
  <c r="C177" i="37"/>
  <c r="E177" i="37"/>
  <c r="F177" i="37"/>
  <c r="G177" i="37"/>
  <c r="O177" i="37"/>
  <c r="B178" i="37"/>
  <c r="C178" i="37"/>
  <c r="E178" i="37"/>
  <c r="F178" i="37"/>
  <c r="G178" i="37"/>
  <c r="O178" i="37"/>
  <c r="B179" i="37"/>
  <c r="C179" i="37"/>
  <c r="E179" i="37"/>
  <c r="F179" i="37"/>
  <c r="G179" i="37"/>
  <c r="O179" i="37"/>
  <c r="B180" i="37"/>
  <c r="C180" i="37"/>
  <c r="E180" i="37"/>
  <c r="F180" i="37"/>
  <c r="G180" i="37"/>
  <c r="O180" i="37"/>
  <c r="B181" i="37"/>
  <c r="C181" i="37"/>
  <c r="E181" i="37"/>
  <c r="F181" i="37"/>
  <c r="G181" i="37"/>
  <c r="O181" i="37"/>
  <c r="B182" i="37"/>
  <c r="C182" i="37"/>
  <c r="E182" i="37"/>
  <c r="F182" i="37"/>
  <c r="G182" i="37"/>
  <c r="O182" i="37"/>
  <c r="B183" i="37"/>
  <c r="C183" i="37"/>
  <c r="E183" i="37"/>
  <c r="F183" i="37"/>
  <c r="G183" i="37"/>
  <c r="O183" i="37"/>
  <c r="B184" i="37"/>
  <c r="C184" i="37"/>
  <c r="E184" i="37"/>
  <c r="F184" i="37"/>
  <c r="G184" i="37"/>
  <c r="O184" i="37"/>
  <c r="B185" i="37"/>
  <c r="C185" i="37"/>
  <c r="E185" i="37"/>
  <c r="F185" i="37"/>
  <c r="G185" i="37"/>
  <c r="O185" i="37"/>
  <c r="B186" i="37"/>
  <c r="C186" i="37"/>
  <c r="E186" i="37"/>
  <c r="F186" i="37"/>
  <c r="G186" i="37"/>
  <c r="O186" i="37"/>
  <c r="B187" i="37"/>
  <c r="C187" i="37"/>
  <c r="E187" i="37"/>
  <c r="F187" i="37"/>
  <c r="G187" i="37"/>
  <c r="O187" i="37"/>
  <c r="B188" i="37"/>
  <c r="C188" i="37"/>
  <c r="E188" i="37"/>
  <c r="F188" i="37"/>
  <c r="G188" i="37"/>
  <c r="O188" i="37"/>
  <c r="B189" i="37"/>
  <c r="C189" i="37"/>
  <c r="E189" i="37"/>
  <c r="F189" i="37"/>
  <c r="G189" i="37"/>
  <c r="O189" i="37"/>
  <c r="B190" i="37"/>
  <c r="C190" i="37"/>
  <c r="E190" i="37"/>
  <c r="F190" i="37"/>
  <c r="G190" i="37"/>
  <c r="O190" i="37"/>
  <c r="B191" i="37"/>
  <c r="C191" i="37"/>
  <c r="E191" i="37"/>
  <c r="F191" i="37"/>
  <c r="G191" i="37"/>
  <c r="O191" i="37"/>
  <c r="B192" i="37"/>
  <c r="C192" i="37"/>
  <c r="E192" i="37"/>
  <c r="F192" i="37"/>
  <c r="G192" i="37"/>
  <c r="O192" i="37"/>
  <c r="B193" i="37"/>
  <c r="C193" i="37"/>
  <c r="E193" i="37"/>
  <c r="F193" i="37"/>
  <c r="G193" i="37"/>
  <c r="O193" i="37"/>
  <c r="B194" i="37"/>
  <c r="C194" i="37"/>
  <c r="E194" i="37"/>
  <c r="F194" i="37"/>
  <c r="G194" i="37"/>
  <c r="O194" i="37"/>
  <c r="B195" i="37"/>
  <c r="C195" i="37"/>
  <c r="E195" i="37"/>
  <c r="F195" i="37"/>
  <c r="G195" i="37"/>
  <c r="O195" i="37"/>
  <c r="B196" i="37"/>
  <c r="C196" i="37"/>
  <c r="E196" i="37"/>
  <c r="F196" i="37"/>
  <c r="G196" i="37"/>
  <c r="O196" i="37"/>
  <c r="B197" i="37"/>
  <c r="C197" i="37"/>
  <c r="E197" i="37"/>
  <c r="F197" i="37"/>
  <c r="G197" i="37"/>
  <c r="O197" i="37"/>
  <c r="B198" i="37"/>
  <c r="C198" i="37"/>
  <c r="E198" i="37"/>
  <c r="F198" i="37"/>
  <c r="G198" i="37"/>
  <c r="O198" i="37"/>
  <c r="B199" i="37"/>
  <c r="C199" i="37"/>
  <c r="E199" i="37"/>
  <c r="F199" i="37"/>
  <c r="G199" i="37"/>
  <c r="O199" i="37"/>
  <c r="B200" i="37"/>
  <c r="C200" i="37"/>
  <c r="E200" i="37"/>
  <c r="F200" i="37"/>
  <c r="G200" i="37"/>
  <c r="O200" i="37"/>
  <c r="B201" i="37"/>
  <c r="C201" i="37"/>
  <c r="E201" i="37"/>
  <c r="F201" i="37"/>
  <c r="G201" i="37"/>
  <c r="O201" i="37"/>
  <c r="B202" i="37"/>
  <c r="C202" i="37"/>
  <c r="E202" i="37"/>
  <c r="F202" i="37"/>
  <c r="G202" i="37"/>
  <c r="O202" i="37"/>
  <c r="B203" i="37"/>
  <c r="C203" i="37"/>
  <c r="E203" i="37"/>
  <c r="F203" i="37"/>
  <c r="G203" i="37"/>
  <c r="O203" i="37"/>
  <c r="B204" i="37"/>
  <c r="C204" i="37"/>
  <c r="E204" i="37"/>
  <c r="F204" i="37"/>
  <c r="G204" i="37"/>
  <c r="O204" i="37"/>
  <c r="B205" i="37"/>
  <c r="C205" i="37"/>
  <c r="E205" i="37"/>
  <c r="F205" i="37"/>
  <c r="G205" i="37"/>
  <c r="O205" i="37"/>
  <c r="B206" i="37"/>
  <c r="C206" i="37"/>
  <c r="E206" i="37"/>
  <c r="F206" i="37"/>
  <c r="G206" i="37"/>
  <c r="O206" i="37"/>
  <c r="B207" i="37"/>
  <c r="C207" i="37"/>
  <c r="E207" i="37"/>
  <c r="F207" i="37"/>
  <c r="G207" i="37"/>
  <c r="O207" i="37"/>
  <c r="B208" i="37"/>
  <c r="C208" i="37"/>
  <c r="E208" i="37"/>
  <c r="F208" i="37"/>
  <c r="G208" i="37"/>
  <c r="O208" i="37"/>
  <c r="B209" i="37"/>
  <c r="C209" i="37"/>
  <c r="E209" i="37"/>
  <c r="F209" i="37"/>
  <c r="G209" i="37"/>
  <c r="O209" i="37"/>
  <c r="B210" i="37"/>
  <c r="C210" i="37"/>
  <c r="E210" i="37"/>
  <c r="F210" i="37"/>
  <c r="G210" i="37"/>
  <c r="O210" i="37"/>
  <c r="B211" i="37"/>
  <c r="C211" i="37"/>
  <c r="E211" i="37"/>
  <c r="F211" i="37"/>
  <c r="G211" i="37"/>
  <c r="O211" i="37"/>
  <c r="B212" i="37"/>
  <c r="C212" i="37"/>
  <c r="E212" i="37"/>
  <c r="F212" i="37"/>
  <c r="G212" i="37"/>
  <c r="O212" i="37"/>
  <c r="B213" i="37"/>
  <c r="C213" i="37"/>
  <c r="E213" i="37"/>
  <c r="F213" i="37"/>
  <c r="G213" i="37"/>
  <c r="O213" i="37"/>
  <c r="B214" i="37"/>
  <c r="C214" i="37"/>
  <c r="E214" i="37"/>
  <c r="F214" i="37"/>
  <c r="G214" i="37"/>
  <c r="O214" i="37"/>
  <c r="B215" i="37"/>
  <c r="C215" i="37"/>
  <c r="E215" i="37"/>
  <c r="F215" i="37"/>
  <c r="G215" i="37"/>
  <c r="O215" i="37"/>
  <c r="B216" i="37"/>
  <c r="C216" i="37"/>
  <c r="E216" i="37"/>
  <c r="F216" i="37"/>
  <c r="G216" i="37"/>
  <c r="O216" i="37"/>
  <c r="B217" i="37"/>
  <c r="C217" i="37"/>
  <c r="E217" i="37"/>
  <c r="F217" i="37"/>
  <c r="G217" i="37"/>
  <c r="O217" i="37"/>
  <c r="B218" i="37"/>
  <c r="C218" i="37"/>
  <c r="E218" i="37"/>
  <c r="F218" i="37"/>
  <c r="G218" i="37"/>
  <c r="O218" i="37"/>
  <c r="B219" i="37"/>
  <c r="C219" i="37"/>
  <c r="E219" i="37"/>
  <c r="F219" i="37"/>
  <c r="G219" i="37"/>
  <c r="O219" i="37"/>
  <c r="B220" i="37"/>
  <c r="C220" i="37"/>
  <c r="E220" i="37"/>
  <c r="F220" i="37"/>
  <c r="G220" i="37"/>
  <c r="O220" i="37"/>
  <c r="B221" i="37"/>
  <c r="C221" i="37"/>
  <c r="E221" i="37"/>
  <c r="F221" i="37"/>
  <c r="G221" i="37"/>
  <c r="O221" i="37"/>
  <c r="B222" i="37"/>
  <c r="C222" i="37"/>
  <c r="E222" i="37"/>
  <c r="F222" i="37"/>
  <c r="G222" i="37"/>
  <c r="O222" i="37"/>
  <c r="B223" i="37"/>
  <c r="C223" i="37"/>
  <c r="E223" i="37"/>
  <c r="F223" i="37"/>
  <c r="G223" i="37"/>
  <c r="O223" i="37"/>
  <c r="B224" i="37"/>
  <c r="C224" i="37"/>
  <c r="E224" i="37"/>
  <c r="F224" i="37"/>
  <c r="G224" i="37"/>
  <c r="O224" i="37"/>
  <c r="B225" i="37"/>
  <c r="C225" i="37"/>
  <c r="E225" i="37"/>
  <c r="F225" i="37"/>
  <c r="G225" i="37"/>
  <c r="O225" i="37"/>
  <c r="B226" i="37"/>
  <c r="C226" i="37"/>
  <c r="E226" i="37"/>
  <c r="F226" i="37"/>
  <c r="G226" i="37"/>
  <c r="O226" i="37"/>
  <c r="B227" i="37"/>
  <c r="C227" i="37"/>
  <c r="E227" i="37"/>
  <c r="F227" i="37"/>
  <c r="G227" i="37"/>
  <c r="O227" i="37"/>
  <c r="B228" i="37"/>
  <c r="C228" i="37"/>
  <c r="E228" i="37"/>
  <c r="F228" i="37"/>
  <c r="G228" i="37"/>
  <c r="O228" i="37"/>
  <c r="B229" i="37"/>
  <c r="C229" i="37"/>
  <c r="E229" i="37"/>
  <c r="F229" i="37"/>
  <c r="G229" i="37"/>
  <c r="O229" i="37"/>
  <c r="B230" i="37"/>
  <c r="C230" i="37"/>
  <c r="E230" i="37"/>
  <c r="F230" i="37"/>
  <c r="G230" i="37"/>
  <c r="O230" i="37"/>
  <c r="B231" i="37"/>
  <c r="C231" i="37"/>
  <c r="E231" i="37"/>
  <c r="F231" i="37"/>
  <c r="G231" i="37"/>
  <c r="O231" i="37"/>
  <c r="B232" i="37"/>
  <c r="C232" i="37"/>
  <c r="E232" i="37"/>
  <c r="F232" i="37"/>
  <c r="G232" i="37"/>
  <c r="O232" i="37"/>
  <c r="B233" i="37"/>
  <c r="C233" i="37"/>
  <c r="E233" i="37"/>
  <c r="F233" i="37"/>
  <c r="G233" i="37"/>
  <c r="O233" i="37"/>
  <c r="B234" i="37"/>
  <c r="C234" i="37"/>
  <c r="E234" i="37"/>
  <c r="F234" i="37"/>
  <c r="G234" i="37"/>
  <c r="O234" i="37"/>
  <c r="B235" i="37"/>
  <c r="C235" i="37"/>
  <c r="E235" i="37"/>
  <c r="F235" i="37"/>
  <c r="G235" i="37"/>
  <c r="O235" i="37"/>
  <c r="B236" i="37"/>
  <c r="C236" i="37"/>
  <c r="E236" i="37"/>
  <c r="F236" i="37"/>
  <c r="G236" i="37"/>
  <c r="O236" i="37"/>
  <c r="B237" i="37"/>
  <c r="C237" i="37"/>
  <c r="E237" i="37"/>
  <c r="F237" i="37"/>
  <c r="G237" i="37"/>
  <c r="O237" i="37"/>
  <c r="B238" i="37"/>
  <c r="C238" i="37"/>
  <c r="E238" i="37"/>
  <c r="F238" i="37"/>
  <c r="G238" i="37"/>
  <c r="O238" i="37"/>
  <c r="B239" i="37"/>
  <c r="C239" i="37"/>
  <c r="E239" i="37"/>
  <c r="F239" i="37"/>
  <c r="G239" i="37"/>
  <c r="O239" i="37"/>
  <c r="B240" i="37"/>
  <c r="C240" i="37"/>
  <c r="E240" i="37"/>
  <c r="F240" i="37"/>
  <c r="G240" i="37"/>
  <c r="O240" i="37"/>
  <c r="B241" i="37"/>
  <c r="C241" i="37"/>
  <c r="E241" i="37"/>
  <c r="F241" i="37"/>
  <c r="G241" i="37"/>
  <c r="O241" i="37"/>
  <c r="B242" i="37"/>
  <c r="C242" i="37"/>
  <c r="E242" i="37"/>
  <c r="F242" i="37"/>
  <c r="G242" i="37"/>
  <c r="O242" i="37"/>
  <c r="B243" i="37"/>
  <c r="C243" i="37"/>
  <c r="E243" i="37"/>
  <c r="F243" i="37"/>
  <c r="G243" i="37"/>
  <c r="O243" i="37"/>
  <c r="B244" i="37"/>
  <c r="C244" i="37"/>
  <c r="E244" i="37"/>
  <c r="F244" i="37"/>
  <c r="G244" i="37"/>
  <c r="O244" i="37"/>
  <c r="B245" i="37"/>
  <c r="C245" i="37"/>
  <c r="E245" i="37"/>
  <c r="F245" i="37"/>
  <c r="G245" i="37"/>
  <c r="O245" i="37"/>
  <c r="B246" i="37"/>
  <c r="C246" i="37"/>
  <c r="E246" i="37"/>
  <c r="F246" i="37"/>
  <c r="G246" i="37"/>
  <c r="O246" i="37"/>
  <c r="B247" i="37"/>
  <c r="C247" i="37"/>
  <c r="E247" i="37"/>
  <c r="F247" i="37"/>
  <c r="G247" i="37"/>
  <c r="O247" i="37"/>
  <c r="B248" i="37"/>
  <c r="C248" i="37"/>
  <c r="E248" i="37"/>
  <c r="F248" i="37"/>
  <c r="G248" i="37"/>
  <c r="O248" i="37"/>
  <c r="B249" i="37"/>
  <c r="C249" i="37"/>
  <c r="E249" i="37"/>
  <c r="F249" i="37"/>
  <c r="G249" i="37"/>
  <c r="O249" i="37"/>
  <c r="B250" i="37"/>
  <c r="C250" i="37"/>
  <c r="E250" i="37"/>
  <c r="F250" i="37"/>
  <c r="G250" i="37"/>
  <c r="O250" i="37"/>
  <c r="B251" i="37"/>
  <c r="C251" i="37"/>
  <c r="E251" i="37"/>
  <c r="F251" i="37"/>
  <c r="G251" i="37"/>
  <c r="O251" i="37"/>
  <c r="B252" i="37"/>
  <c r="C252" i="37"/>
  <c r="E252" i="37"/>
  <c r="F252" i="37"/>
  <c r="G252" i="37"/>
  <c r="O252" i="37"/>
  <c r="B253" i="37"/>
  <c r="C253" i="37"/>
  <c r="E253" i="37"/>
  <c r="F253" i="37"/>
  <c r="G253" i="37"/>
  <c r="O253" i="37"/>
  <c r="B254" i="37"/>
  <c r="C254" i="37"/>
  <c r="E254" i="37"/>
  <c r="F254" i="37"/>
  <c r="G254" i="37"/>
  <c r="O254" i="37"/>
  <c r="B255" i="37"/>
  <c r="C255" i="37"/>
  <c r="E255" i="37"/>
  <c r="F255" i="37"/>
  <c r="G255" i="37"/>
  <c r="O255" i="37"/>
  <c r="B256" i="37"/>
  <c r="C256" i="37"/>
  <c r="E256" i="37"/>
  <c r="F256" i="37"/>
  <c r="G256" i="37"/>
  <c r="O256" i="37"/>
  <c r="B257" i="37"/>
  <c r="C257" i="37"/>
  <c r="E257" i="37"/>
  <c r="F257" i="37"/>
  <c r="G257" i="37"/>
  <c r="O257" i="37"/>
  <c r="B258" i="37"/>
  <c r="C258" i="37"/>
  <c r="E258" i="37"/>
  <c r="F258" i="37"/>
  <c r="G258" i="37"/>
  <c r="O258" i="37"/>
  <c r="B259" i="37"/>
  <c r="C259" i="37"/>
  <c r="E259" i="37"/>
  <c r="F259" i="37"/>
  <c r="G259" i="37"/>
  <c r="O259" i="37"/>
  <c r="B260" i="37"/>
  <c r="C260" i="37"/>
  <c r="E260" i="37"/>
  <c r="F260" i="37"/>
  <c r="G260" i="37"/>
  <c r="O260" i="37"/>
  <c r="B261" i="37"/>
  <c r="C261" i="37"/>
  <c r="E261" i="37"/>
  <c r="F261" i="37"/>
  <c r="G261" i="37"/>
  <c r="O261" i="37"/>
  <c r="B262" i="37"/>
  <c r="C262" i="37"/>
  <c r="E262" i="37"/>
  <c r="F262" i="37"/>
  <c r="G262" i="37"/>
  <c r="O262" i="37"/>
  <c r="B263" i="37"/>
  <c r="C263" i="37"/>
  <c r="E263" i="37"/>
  <c r="F263" i="37"/>
  <c r="G263" i="37"/>
  <c r="O263" i="37"/>
  <c r="B264" i="37"/>
  <c r="C264" i="37"/>
  <c r="E264" i="37"/>
  <c r="F264" i="37"/>
  <c r="G264" i="37"/>
  <c r="O264" i="37"/>
  <c r="B265" i="37"/>
  <c r="C265" i="37"/>
  <c r="E265" i="37"/>
  <c r="F265" i="37"/>
  <c r="G265" i="37"/>
  <c r="O265" i="37"/>
  <c r="B266" i="37"/>
  <c r="C266" i="37"/>
  <c r="E266" i="37"/>
  <c r="F266" i="37"/>
  <c r="G266" i="37"/>
  <c r="O266" i="37"/>
  <c r="B267" i="37"/>
  <c r="C267" i="37"/>
  <c r="E267" i="37"/>
  <c r="F267" i="37"/>
  <c r="G267" i="37"/>
  <c r="O267" i="37"/>
  <c r="B268" i="37"/>
  <c r="C268" i="37"/>
  <c r="E268" i="37"/>
  <c r="F268" i="37"/>
  <c r="G268" i="37"/>
  <c r="O268" i="37"/>
  <c r="B269" i="37"/>
  <c r="C269" i="37"/>
  <c r="E269" i="37"/>
  <c r="F269" i="37"/>
  <c r="G269" i="37"/>
  <c r="O269" i="37"/>
  <c r="B270" i="37"/>
  <c r="C270" i="37"/>
  <c r="E270" i="37"/>
  <c r="F270" i="37"/>
  <c r="G270" i="37"/>
  <c r="O270" i="37"/>
  <c r="B271" i="37"/>
  <c r="C271" i="37"/>
  <c r="E271" i="37"/>
  <c r="F271" i="37"/>
  <c r="G271" i="37"/>
  <c r="O271" i="37"/>
  <c r="B272" i="37"/>
  <c r="C272" i="37"/>
  <c r="E272" i="37"/>
  <c r="F272" i="37"/>
  <c r="G272" i="37"/>
  <c r="O272" i="37"/>
  <c r="B273" i="37"/>
  <c r="C273" i="37"/>
  <c r="E273" i="37"/>
  <c r="F273" i="37"/>
  <c r="G273" i="37"/>
  <c r="O273" i="37"/>
  <c r="B274" i="37"/>
  <c r="C274" i="37"/>
  <c r="E274" i="37"/>
  <c r="F274" i="37"/>
  <c r="G274" i="37"/>
  <c r="O274" i="37"/>
  <c r="B275" i="37"/>
  <c r="C275" i="37"/>
  <c r="E275" i="37"/>
  <c r="F275" i="37"/>
  <c r="G275" i="37"/>
  <c r="O275" i="37"/>
  <c r="B276" i="37"/>
  <c r="C276" i="37"/>
  <c r="E276" i="37"/>
  <c r="F276" i="37"/>
  <c r="G276" i="37"/>
  <c r="O276" i="37"/>
  <c r="B277" i="37"/>
  <c r="C277" i="37"/>
  <c r="E277" i="37"/>
  <c r="F277" i="37"/>
  <c r="G277" i="37"/>
  <c r="O277" i="37"/>
  <c r="B278" i="37"/>
  <c r="C278" i="37"/>
  <c r="E278" i="37"/>
  <c r="F278" i="37"/>
  <c r="G278" i="37"/>
  <c r="O278" i="37"/>
  <c r="B279" i="37"/>
  <c r="C279" i="37"/>
  <c r="E279" i="37"/>
  <c r="F279" i="37"/>
  <c r="G279" i="37"/>
  <c r="O279" i="37"/>
  <c r="B280" i="37"/>
  <c r="C280" i="37"/>
  <c r="E280" i="37"/>
  <c r="F280" i="37"/>
  <c r="G280" i="37"/>
  <c r="O280" i="37"/>
  <c r="B281" i="37"/>
  <c r="C281" i="37"/>
  <c r="E281" i="37"/>
  <c r="F281" i="37"/>
  <c r="G281" i="37"/>
  <c r="O281" i="37"/>
  <c r="B282" i="37"/>
  <c r="C282" i="37"/>
  <c r="E282" i="37"/>
  <c r="F282" i="37"/>
  <c r="G282" i="37"/>
  <c r="O282" i="37"/>
  <c r="B283" i="37"/>
  <c r="C283" i="37"/>
  <c r="E283" i="37"/>
  <c r="F283" i="37"/>
  <c r="G283" i="37"/>
  <c r="O283" i="37"/>
  <c r="B284" i="37"/>
  <c r="C284" i="37"/>
  <c r="E284" i="37"/>
  <c r="F284" i="37"/>
  <c r="G284" i="37"/>
  <c r="O284" i="37"/>
  <c r="B285" i="37"/>
  <c r="C285" i="37"/>
  <c r="E285" i="37"/>
  <c r="F285" i="37"/>
  <c r="G285" i="37"/>
  <c r="O285" i="37"/>
  <c r="B286" i="37"/>
  <c r="C286" i="37"/>
  <c r="E286" i="37"/>
  <c r="F286" i="37"/>
  <c r="G286" i="37"/>
  <c r="O286" i="37"/>
  <c r="B287" i="37"/>
  <c r="C287" i="37"/>
  <c r="E287" i="37"/>
  <c r="F287" i="37"/>
  <c r="G287" i="37"/>
  <c r="O287" i="37"/>
  <c r="B288" i="37"/>
  <c r="C288" i="37"/>
  <c r="E288" i="37"/>
  <c r="F288" i="37"/>
  <c r="G288" i="37"/>
  <c r="O288" i="37"/>
  <c r="B289" i="37"/>
  <c r="C289" i="37"/>
  <c r="E289" i="37"/>
  <c r="F289" i="37"/>
  <c r="G289" i="37"/>
  <c r="O289" i="37"/>
  <c r="B290" i="37"/>
  <c r="C290" i="37"/>
  <c r="E290" i="37"/>
  <c r="F290" i="37"/>
  <c r="G290" i="37"/>
  <c r="O290" i="37"/>
  <c r="B291" i="37"/>
  <c r="C291" i="37"/>
  <c r="E291" i="37"/>
  <c r="F291" i="37"/>
  <c r="G291" i="37"/>
  <c r="O291" i="37"/>
  <c r="B292" i="37"/>
  <c r="C292" i="37"/>
  <c r="E292" i="37"/>
  <c r="F292" i="37"/>
  <c r="G292" i="37"/>
  <c r="O292" i="37"/>
  <c r="B293" i="37"/>
  <c r="C293" i="37"/>
  <c r="E293" i="37"/>
  <c r="F293" i="37"/>
  <c r="G293" i="37"/>
  <c r="O293" i="37"/>
  <c r="B294" i="37"/>
  <c r="C294" i="37"/>
  <c r="E294" i="37"/>
  <c r="F294" i="37"/>
  <c r="G294" i="37"/>
  <c r="O294" i="37"/>
  <c r="B295" i="37"/>
  <c r="C295" i="37"/>
  <c r="E295" i="37"/>
  <c r="F295" i="37"/>
  <c r="G295" i="37"/>
  <c r="O295" i="37"/>
  <c r="B296" i="37"/>
  <c r="C296" i="37"/>
  <c r="E296" i="37"/>
  <c r="F296" i="37"/>
  <c r="G296" i="37"/>
  <c r="O296" i="37"/>
  <c r="B297" i="37"/>
  <c r="C297" i="37"/>
  <c r="E297" i="37"/>
  <c r="F297" i="37"/>
  <c r="G297" i="37"/>
  <c r="O297" i="37"/>
  <c r="B298" i="37"/>
  <c r="C298" i="37"/>
  <c r="E298" i="37"/>
  <c r="F298" i="37"/>
  <c r="G298" i="37"/>
  <c r="O298" i="37"/>
  <c r="B299" i="37"/>
  <c r="C299" i="37"/>
  <c r="E299" i="37"/>
  <c r="F299" i="37"/>
  <c r="G299" i="37"/>
  <c r="O299" i="37"/>
  <c r="B300" i="37"/>
  <c r="C300" i="37"/>
  <c r="E300" i="37"/>
  <c r="F300" i="37"/>
  <c r="G300" i="37"/>
  <c r="O300" i="37"/>
  <c r="B301" i="37"/>
  <c r="C301" i="37"/>
  <c r="E301" i="37"/>
  <c r="F301" i="37"/>
  <c r="G301" i="37"/>
  <c r="O301" i="37"/>
  <c r="B302" i="37"/>
  <c r="C302" i="37"/>
  <c r="E302" i="37"/>
  <c r="F302" i="37"/>
  <c r="G302" i="37"/>
  <c r="O302" i="37"/>
  <c r="B303" i="37"/>
  <c r="C303" i="37"/>
  <c r="E303" i="37"/>
  <c r="F303" i="37"/>
  <c r="G303" i="37"/>
  <c r="O303" i="37"/>
  <c r="B304" i="37"/>
  <c r="C304" i="37"/>
  <c r="E304" i="37"/>
  <c r="F304" i="37"/>
  <c r="G304" i="37"/>
  <c r="O304" i="37"/>
  <c r="B305" i="37"/>
  <c r="C305" i="37"/>
  <c r="E305" i="37"/>
  <c r="F305" i="37"/>
  <c r="G305" i="37"/>
  <c r="O305" i="37"/>
  <c r="B306" i="37"/>
  <c r="C306" i="37"/>
  <c r="E306" i="37"/>
  <c r="F306" i="37"/>
  <c r="G306" i="37"/>
  <c r="O306" i="37"/>
  <c r="B307" i="37"/>
  <c r="C307" i="37"/>
  <c r="E307" i="37"/>
  <c r="F307" i="37"/>
  <c r="G307" i="37"/>
  <c r="O307" i="37"/>
  <c r="B308" i="37"/>
  <c r="C308" i="37"/>
  <c r="E308" i="37"/>
  <c r="F308" i="37"/>
  <c r="G308" i="37"/>
  <c r="O308" i="37"/>
  <c r="B309" i="37"/>
  <c r="C309" i="37"/>
  <c r="E309" i="37"/>
  <c r="F309" i="37"/>
  <c r="G309" i="37"/>
  <c r="O309" i="37"/>
  <c r="B310" i="37"/>
  <c r="C310" i="37"/>
  <c r="E310" i="37"/>
  <c r="F310" i="37"/>
  <c r="G310" i="37"/>
  <c r="O310" i="37"/>
  <c r="B311" i="37"/>
  <c r="C311" i="37"/>
  <c r="E311" i="37"/>
  <c r="F311" i="37"/>
  <c r="G311" i="37"/>
  <c r="O311" i="37"/>
  <c r="B312" i="37"/>
  <c r="C312" i="37"/>
  <c r="E312" i="37"/>
  <c r="F312" i="37"/>
  <c r="G312" i="37"/>
  <c r="O312" i="37"/>
  <c r="B313" i="37"/>
  <c r="C313" i="37"/>
  <c r="E313" i="37"/>
  <c r="F313" i="37"/>
  <c r="G313" i="37"/>
  <c r="O313" i="37"/>
  <c r="B314" i="37"/>
  <c r="C314" i="37"/>
  <c r="E314" i="37"/>
  <c r="F314" i="37"/>
  <c r="G314" i="37"/>
  <c r="O314" i="37"/>
  <c r="B315" i="37"/>
  <c r="C315" i="37"/>
  <c r="E315" i="37"/>
  <c r="F315" i="37"/>
  <c r="G315" i="37"/>
  <c r="O315" i="37"/>
  <c r="B316" i="37"/>
  <c r="C316" i="37"/>
  <c r="E316" i="37"/>
  <c r="F316" i="37"/>
  <c r="G316" i="37"/>
  <c r="O316" i="37"/>
  <c r="B317" i="37"/>
  <c r="C317" i="37"/>
  <c r="E317" i="37"/>
  <c r="F317" i="37"/>
  <c r="G317" i="37"/>
  <c r="O317" i="37"/>
  <c r="B318" i="37"/>
  <c r="C318" i="37"/>
  <c r="E318" i="37"/>
  <c r="F318" i="37"/>
  <c r="G318" i="37"/>
  <c r="O318" i="37"/>
  <c r="B319" i="37"/>
  <c r="C319" i="37"/>
  <c r="E319" i="37"/>
  <c r="F319" i="37"/>
  <c r="G319" i="37"/>
  <c r="O319" i="37"/>
  <c r="B320" i="37"/>
  <c r="C320" i="37"/>
  <c r="E320" i="37"/>
  <c r="F320" i="37"/>
  <c r="G320" i="37"/>
  <c r="O320" i="37"/>
  <c r="B321" i="37"/>
  <c r="C321" i="37"/>
  <c r="E321" i="37"/>
  <c r="F321" i="37"/>
  <c r="G321" i="37"/>
  <c r="O321" i="37"/>
  <c r="B322" i="37"/>
  <c r="C322" i="37"/>
  <c r="E322" i="37"/>
  <c r="F322" i="37"/>
  <c r="G322" i="37"/>
  <c r="O322" i="37"/>
  <c r="B323" i="37"/>
  <c r="C323" i="37"/>
  <c r="E323" i="37"/>
  <c r="F323" i="37"/>
  <c r="G323" i="37"/>
  <c r="O323" i="37"/>
  <c r="B324" i="37"/>
  <c r="C324" i="37"/>
  <c r="E324" i="37"/>
  <c r="F324" i="37"/>
  <c r="G324" i="37"/>
  <c r="O324" i="37"/>
  <c r="B325" i="37"/>
  <c r="C325" i="37"/>
  <c r="E325" i="37"/>
  <c r="F325" i="37"/>
  <c r="G325" i="37"/>
  <c r="O325" i="37"/>
  <c r="B326" i="37"/>
  <c r="C326" i="37"/>
  <c r="E326" i="37"/>
  <c r="F326" i="37"/>
  <c r="G326" i="37"/>
  <c r="O326" i="37"/>
  <c r="B327" i="37"/>
  <c r="C327" i="37"/>
  <c r="E327" i="37"/>
  <c r="F327" i="37"/>
  <c r="G327" i="37"/>
  <c r="O327" i="37"/>
  <c r="B328" i="37"/>
  <c r="C328" i="37"/>
  <c r="E328" i="37"/>
  <c r="F328" i="37"/>
  <c r="G328" i="37"/>
  <c r="O328" i="37"/>
  <c r="B329" i="37"/>
  <c r="C329" i="37"/>
  <c r="E329" i="37"/>
  <c r="F329" i="37"/>
  <c r="G329" i="37"/>
  <c r="O329" i="37"/>
  <c r="B330" i="37"/>
  <c r="C330" i="37"/>
  <c r="E330" i="37"/>
  <c r="F330" i="37"/>
  <c r="G330" i="37"/>
  <c r="O330" i="37"/>
  <c r="B331" i="37"/>
  <c r="C331" i="37"/>
  <c r="E331" i="37"/>
  <c r="F331" i="37"/>
  <c r="G331" i="37"/>
  <c r="O331" i="37"/>
  <c r="B332" i="37"/>
  <c r="C332" i="37"/>
  <c r="E332" i="37"/>
  <c r="F332" i="37"/>
  <c r="G332" i="37"/>
  <c r="O332" i="37"/>
  <c r="B333" i="37"/>
  <c r="C333" i="37"/>
  <c r="E333" i="37"/>
  <c r="F333" i="37"/>
  <c r="G333" i="37"/>
  <c r="O333" i="37"/>
  <c r="B334" i="37"/>
  <c r="C334" i="37"/>
  <c r="E334" i="37"/>
  <c r="F334" i="37"/>
  <c r="G334" i="37"/>
  <c r="O334" i="37"/>
  <c r="B335" i="37"/>
  <c r="C335" i="37"/>
  <c r="E335" i="37"/>
  <c r="F335" i="37"/>
  <c r="G335" i="37"/>
  <c r="O335" i="37"/>
  <c r="B336" i="37"/>
  <c r="C336" i="37"/>
  <c r="E336" i="37"/>
  <c r="F336" i="37"/>
  <c r="G336" i="37"/>
  <c r="O336" i="37"/>
  <c r="B337" i="37"/>
  <c r="C337" i="37"/>
  <c r="E337" i="37"/>
  <c r="F337" i="37"/>
  <c r="G337" i="37"/>
  <c r="O337" i="37"/>
  <c r="B338" i="37"/>
  <c r="C338" i="37"/>
  <c r="E338" i="37"/>
  <c r="F338" i="37"/>
  <c r="G338" i="37"/>
  <c r="O338" i="37"/>
  <c r="B339" i="37"/>
  <c r="C339" i="37"/>
  <c r="E339" i="37"/>
  <c r="F339" i="37"/>
  <c r="G339" i="37"/>
  <c r="O339" i="37"/>
  <c r="B340" i="37"/>
  <c r="C340" i="37"/>
  <c r="E340" i="37"/>
  <c r="F340" i="37"/>
  <c r="G340" i="37"/>
  <c r="O340" i="37"/>
  <c r="B341" i="37"/>
  <c r="C341" i="37"/>
  <c r="E341" i="37"/>
  <c r="F341" i="37"/>
  <c r="G341" i="37"/>
  <c r="O341" i="37"/>
  <c r="B342" i="37"/>
  <c r="C342" i="37"/>
  <c r="E342" i="37"/>
  <c r="F342" i="37"/>
  <c r="G342" i="37"/>
  <c r="O342" i="37"/>
  <c r="B343" i="37"/>
  <c r="C343" i="37"/>
  <c r="E343" i="37"/>
  <c r="F343" i="37"/>
  <c r="G343" i="37"/>
  <c r="O343" i="37"/>
  <c r="B344" i="37"/>
  <c r="C344" i="37"/>
  <c r="E344" i="37"/>
  <c r="F344" i="37"/>
  <c r="G344" i="37"/>
  <c r="O344" i="37"/>
  <c r="B345" i="37"/>
  <c r="C345" i="37"/>
  <c r="E345" i="37"/>
  <c r="F345" i="37"/>
  <c r="G345" i="37"/>
  <c r="O345" i="37"/>
  <c r="B346" i="37"/>
  <c r="C346" i="37"/>
  <c r="E346" i="37"/>
  <c r="F346" i="37"/>
  <c r="G346" i="37"/>
  <c r="O346" i="37"/>
  <c r="B347" i="37"/>
  <c r="C347" i="37"/>
  <c r="E347" i="37"/>
  <c r="F347" i="37"/>
  <c r="G347" i="37"/>
  <c r="O347" i="37"/>
  <c r="B348" i="37"/>
  <c r="C348" i="37"/>
  <c r="E348" i="37"/>
  <c r="F348" i="37"/>
  <c r="G348" i="37"/>
  <c r="O348" i="37"/>
  <c r="B349" i="37"/>
  <c r="C349" i="37"/>
  <c r="E349" i="37"/>
  <c r="F349" i="37"/>
  <c r="G349" i="37"/>
  <c r="O349" i="37"/>
  <c r="B350" i="37"/>
  <c r="C350" i="37"/>
  <c r="E350" i="37"/>
  <c r="F350" i="37"/>
  <c r="G350" i="37"/>
  <c r="O350" i="37"/>
  <c r="B351" i="37"/>
  <c r="C351" i="37"/>
  <c r="E351" i="37"/>
  <c r="F351" i="37"/>
  <c r="G351" i="37"/>
  <c r="O351" i="37"/>
  <c r="B352" i="37"/>
  <c r="C352" i="37"/>
  <c r="E352" i="37"/>
  <c r="F352" i="37"/>
  <c r="G352" i="37"/>
  <c r="O352" i="37"/>
  <c r="B353" i="37"/>
  <c r="C353" i="37"/>
  <c r="E353" i="37"/>
  <c r="F353" i="37"/>
  <c r="G353" i="37"/>
  <c r="O353" i="37"/>
  <c r="B354" i="37"/>
  <c r="C354" i="37"/>
  <c r="E354" i="37"/>
  <c r="F354" i="37"/>
  <c r="G354" i="37"/>
  <c r="O354" i="37"/>
  <c r="B355" i="37"/>
  <c r="C355" i="37"/>
  <c r="E355" i="37"/>
  <c r="F355" i="37"/>
  <c r="G355" i="37"/>
  <c r="O355" i="37"/>
  <c r="B356" i="37"/>
  <c r="C356" i="37"/>
  <c r="E356" i="37"/>
  <c r="F356" i="37"/>
  <c r="G356" i="37"/>
  <c r="O356" i="37"/>
  <c r="B357" i="37"/>
  <c r="C357" i="37"/>
  <c r="E357" i="37"/>
  <c r="F357" i="37"/>
  <c r="G357" i="37"/>
  <c r="O357" i="37"/>
  <c r="B358" i="37"/>
  <c r="C358" i="37"/>
  <c r="E358" i="37"/>
  <c r="F358" i="37"/>
  <c r="G358" i="37"/>
  <c r="O358" i="37"/>
  <c r="B359" i="37"/>
  <c r="C359" i="37"/>
  <c r="E359" i="37"/>
  <c r="F359" i="37"/>
  <c r="G359" i="37"/>
  <c r="O359" i="37"/>
  <c r="B360" i="37"/>
  <c r="C360" i="37"/>
  <c r="E360" i="37"/>
  <c r="F360" i="37"/>
  <c r="G360" i="37"/>
  <c r="O360" i="37"/>
  <c r="B361" i="37"/>
  <c r="C361" i="37"/>
  <c r="E361" i="37"/>
  <c r="F361" i="37"/>
  <c r="G361" i="37"/>
  <c r="O361" i="37"/>
  <c r="B362" i="37"/>
  <c r="C362" i="37"/>
  <c r="E362" i="37"/>
  <c r="F362" i="37"/>
  <c r="G362" i="37"/>
  <c r="O362" i="37"/>
  <c r="B363" i="37"/>
  <c r="C363" i="37"/>
  <c r="E363" i="37"/>
  <c r="F363" i="37"/>
  <c r="G363" i="37"/>
  <c r="O363" i="37"/>
  <c r="B364" i="37"/>
  <c r="C364" i="37"/>
  <c r="E364" i="37"/>
  <c r="F364" i="37"/>
  <c r="G364" i="37"/>
  <c r="O364" i="37"/>
  <c r="B365" i="37"/>
  <c r="C365" i="37"/>
  <c r="E365" i="37"/>
  <c r="F365" i="37"/>
  <c r="G365" i="37"/>
  <c r="O365" i="37"/>
  <c r="B366" i="37"/>
  <c r="C366" i="37"/>
  <c r="E366" i="37"/>
  <c r="F366" i="37"/>
  <c r="G366" i="37"/>
  <c r="O366" i="37"/>
  <c r="B367" i="37"/>
  <c r="C367" i="37"/>
  <c r="E367" i="37"/>
  <c r="F367" i="37"/>
  <c r="G367" i="37"/>
  <c r="O367" i="37"/>
  <c r="B368" i="37"/>
  <c r="C368" i="37"/>
  <c r="E368" i="37"/>
  <c r="F368" i="37"/>
  <c r="G368" i="37"/>
  <c r="O368" i="37"/>
  <c r="B369" i="37"/>
  <c r="C369" i="37"/>
  <c r="E369" i="37"/>
  <c r="F369" i="37"/>
  <c r="G369" i="37"/>
  <c r="O369" i="37"/>
  <c r="B370" i="37"/>
  <c r="C370" i="37"/>
  <c r="E370" i="37"/>
  <c r="F370" i="37"/>
  <c r="G370" i="37"/>
  <c r="O370" i="37"/>
  <c r="B371" i="37"/>
  <c r="C371" i="37"/>
  <c r="E371" i="37"/>
  <c r="F371" i="37"/>
  <c r="G371" i="37"/>
  <c r="O371" i="37"/>
  <c r="B372" i="37"/>
  <c r="C372" i="37"/>
  <c r="E372" i="37"/>
  <c r="F372" i="37"/>
  <c r="G372" i="37"/>
  <c r="O372" i="37"/>
  <c r="B373" i="37"/>
  <c r="C373" i="37"/>
  <c r="E373" i="37"/>
  <c r="F373" i="37"/>
  <c r="G373" i="37"/>
  <c r="O373" i="37"/>
  <c r="B374" i="37"/>
  <c r="C374" i="37"/>
  <c r="E374" i="37"/>
  <c r="F374" i="37"/>
  <c r="G374" i="37"/>
  <c r="O374" i="37"/>
  <c r="B375" i="37"/>
  <c r="C375" i="37"/>
  <c r="E375" i="37"/>
  <c r="F375" i="37"/>
  <c r="G375" i="37"/>
  <c r="O375" i="37"/>
  <c r="B376" i="37"/>
  <c r="C376" i="37"/>
  <c r="E376" i="37"/>
  <c r="F376" i="37"/>
  <c r="G376" i="37"/>
  <c r="O376" i="37"/>
  <c r="B377" i="37"/>
  <c r="C377" i="37"/>
  <c r="E377" i="37"/>
  <c r="F377" i="37"/>
  <c r="G377" i="37"/>
  <c r="O377" i="37"/>
  <c r="B378" i="37"/>
  <c r="C378" i="37"/>
  <c r="E378" i="37"/>
  <c r="F378" i="37"/>
  <c r="G378" i="37"/>
  <c r="O378" i="37"/>
  <c r="B379" i="37"/>
  <c r="C379" i="37"/>
  <c r="E379" i="37"/>
  <c r="F379" i="37"/>
  <c r="G379" i="37"/>
  <c r="O379" i="37"/>
  <c r="B380" i="37"/>
  <c r="C380" i="37"/>
  <c r="E380" i="37"/>
  <c r="F380" i="37"/>
  <c r="G380" i="37"/>
  <c r="O380" i="37"/>
  <c r="B381" i="37"/>
  <c r="C381" i="37"/>
  <c r="E381" i="37"/>
  <c r="F381" i="37"/>
  <c r="G381" i="37"/>
  <c r="O381" i="37"/>
  <c r="B382" i="37"/>
  <c r="C382" i="37"/>
  <c r="E382" i="37"/>
  <c r="F382" i="37"/>
  <c r="G382" i="37"/>
  <c r="O382" i="37"/>
  <c r="B383" i="37"/>
  <c r="C383" i="37"/>
  <c r="E383" i="37"/>
  <c r="F383" i="37"/>
  <c r="G383" i="37"/>
  <c r="O383" i="37"/>
  <c r="B384" i="37"/>
  <c r="C384" i="37"/>
  <c r="E384" i="37"/>
  <c r="F384" i="37"/>
  <c r="G384" i="37"/>
  <c r="O384" i="37"/>
  <c r="B385" i="37"/>
  <c r="C385" i="37"/>
  <c r="E385" i="37"/>
  <c r="F385" i="37"/>
  <c r="G385" i="37"/>
  <c r="O385" i="37"/>
  <c r="B386" i="37"/>
  <c r="C386" i="37"/>
  <c r="E386" i="37"/>
  <c r="F386" i="37"/>
  <c r="G386" i="37"/>
  <c r="O386" i="37"/>
  <c r="B387" i="37"/>
  <c r="C387" i="37"/>
  <c r="E387" i="37"/>
  <c r="F387" i="37"/>
  <c r="G387" i="37"/>
  <c r="O387" i="37"/>
  <c r="B388" i="37"/>
  <c r="C388" i="37"/>
  <c r="E388" i="37"/>
  <c r="F388" i="37"/>
  <c r="G388" i="37"/>
  <c r="O388" i="37"/>
  <c r="B389" i="37"/>
  <c r="C389" i="37"/>
  <c r="E389" i="37"/>
  <c r="F389" i="37"/>
  <c r="G389" i="37"/>
  <c r="O389" i="37"/>
  <c r="B390" i="37"/>
  <c r="C390" i="37"/>
  <c r="E390" i="37"/>
  <c r="F390" i="37"/>
  <c r="G390" i="37"/>
  <c r="O390" i="37"/>
  <c r="B391" i="37"/>
  <c r="C391" i="37"/>
  <c r="E391" i="37"/>
  <c r="F391" i="37"/>
  <c r="G391" i="37"/>
  <c r="O391" i="37"/>
  <c r="B392" i="37"/>
  <c r="C392" i="37"/>
  <c r="E392" i="37"/>
  <c r="F392" i="37"/>
  <c r="G392" i="37"/>
  <c r="O392" i="37"/>
  <c r="B393" i="37"/>
  <c r="C393" i="37"/>
  <c r="E393" i="37"/>
  <c r="F393" i="37"/>
  <c r="G393" i="37"/>
  <c r="O393" i="37"/>
  <c r="B394" i="37"/>
  <c r="C394" i="37"/>
  <c r="E394" i="37"/>
  <c r="F394" i="37"/>
  <c r="G394" i="37"/>
  <c r="O394" i="37"/>
  <c r="B395" i="37"/>
  <c r="C395" i="37"/>
  <c r="E395" i="37"/>
  <c r="F395" i="37"/>
  <c r="G395" i="37"/>
  <c r="O395" i="37"/>
  <c r="B396" i="37"/>
  <c r="C396" i="37"/>
  <c r="E396" i="37"/>
  <c r="F396" i="37"/>
  <c r="G396" i="37"/>
  <c r="O396" i="37"/>
  <c r="B397" i="37"/>
  <c r="C397" i="37"/>
  <c r="E397" i="37"/>
  <c r="F397" i="37"/>
  <c r="G397" i="37"/>
  <c r="O397" i="37"/>
  <c r="B398" i="37"/>
  <c r="C398" i="37"/>
  <c r="E398" i="37"/>
  <c r="F398" i="37"/>
  <c r="G398" i="37"/>
  <c r="O398" i="37"/>
  <c r="B399" i="37"/>
  <c r="C399" i="37"/>
  <c r="E399" i="37"/>
  <c r="F399" i="37"/>
  <c r="G399" i="37"/>
  <c r="O399" i="37"/>
  <c r="B400" i="37"/>
  <c r="C400" i="37"/>
  <c r="E400" i="37"/>
  <c r="F400" i="37"/>
  <c r="G400" i="37"/>
  <c r="O400" i="37"/>
  <c r="B401" i="37"/>
  <c r="C401" i="37"/>
  <c r="E401" i="37"/>
  <c r="F401" i="37"/>
  <c r="G401" i="37"/>
  <c r="O401" i="37"/>
  <c r="B402" i="37"/>
  <c r="C402" i="37"/>
  <c r="E402" i="37"/>
  <c r="F402" i="37"/>
  <c r="G402" i="37"/>
  <c r="O402" i="37"/>
  <c r="B403" i="37"/>
  <c r="C403" i="37"/>
  <c r="E403" i="37"/>
  <c r="F403" i="37"/>
  <c r="G403" i="37"/>
  <c r="O403" i="37"/>
  <c r="B404" i="37"/>
  <c r="C404" i="37"/>
  <c r="E404" i="37"/>
  <c r="F404" i="37"/>
  <c r="G404" i="37"/>
  <c r="O404" i="37"/>
  <c r="B405" i="37"/>
  <c r="C405" i="37"/>
  <c r="E405" i="37"/>
  <c r="F405" i="37"/>
  <c r="G405" i="37"/>
  <c r="O405" i="37"/>
  <c r="B406" i="37"/>
  <c r="C406" i="37"/>
  <c r="E406" i="37"/>
  <c r="F406" i="37"/>
  <c r="G406" i="37"/>
  <c r="O406" i="37"/>
  <c r="B407" i="37"/>
  <c r="C407" i="37"/>
  <c r="E407" i="37"/>
  <c r="F407" i="37"/>
  <c r="G407" i="37"/>
  <c r="O407" i="37"/>
  <c r="B408" i="37"/>
  <c r="C408" i="37"/>
  <c r="E408" i="37"/>
  <c r="F408" i="37"/>
  <c r="G408" i="37"/>
  <c r="O408" i="37"/>
  <c r="B409" i="37"/>
  <c r="C409" i="37"/>
  <c r="E409" i="37"/>
  <c r="F409" i="37"/>
  <c r="G409" i="37"/>
  <c r="O409" i="37"/>
  <c r="B410" i="37"/>
  <c r="C410" i="37"/>
  <c r="E410" i="37"/>
  <c r="F410" i="37"/>
  <c r="G410" i="37"/>
  <c r="O410" i="37"/>
  <c r="B411" i="37"/>
  <c r="C411" i="37"/>
  <c r="E411" i="37"/>
  <c r="F411" i="37"/>
  <c r="G411" i="37"/>
  <c r="O411" i="37"/>
  <c r="B412" i="37"/>
  <c r="C412" i="37"/>
  <c r="E412" i="37"/>
  <c r="F412" i="37"/>
  <c r="G412" i="37"/>
  <c r="O412" i="37"/>
  <c r="B413" i="37"/>
  <c r="C413" i="37"/>
  <c r="E413" i="37"/>
  <c r="F413" i="37"/>
  <c r="G413" i="37"/>
  <c r="O413" i="37"/>
  <c r="B414" i="37"/>
  <c r="C414" i="37"/>
  <c r="E414" i="37"/>
  <c r="F414" i="37"/>
  <c r="G414" i="37"/>
  <c r="O414" i="37"/>
  <c r="B415" i="37"/>
  <c r="C415" i="37"/>
  <c r="E415" i="37"/>
  <c r="F415" i="37"/>
  <c r="G415" i="37"/>
  <c r="O415" i="37"/>
  <c r="B416" i="37"/>
  <c r="C416" i="37"/>
  <c r="E416" i="37"/>
  <c r="F416" i="37"/>
  <c r="G416" i="37"/>
  <c r="O416" i="37"/>
  <c r="B417" i="37"/>
  <c r="C417" i="37"/>
  <c r="E417" i="37"/>
  <c r="F417" i="37"/>
  <c r="G417" i="37"/>
  <c r="O417" i="37"/>
  <c r="B418" i="37"/>
  <c r="C418" i="37"/>
  <c r="E418" i="37"/>
  <c r="F418" i="37"/>
  <c r="G418" i="37"/>
  <c r="O418" i="37"/>
  <c r="B419" i="37"/>
  <c r="C419" i="37"/>
  <c r="E419" i="37"/>
  <c r="F419" i="37"/>
  <c r="G419" i="37"/>
  <c r="O419" i="37"/>
  <c r="B420" i="37"/>
  <c r="C420" i="37"/>
  <c r="E420" i="37"/>
  <c r="F420" i="37"/>
  <c r="G420" i="37"/>
  <c r="O420" i="37"/>
  <c r="B421" i="37"/>
  <c r="C421" i="37"/>
  <c r="E421" i="37"/>
  <c r="F421" i="37"/>
  <c r="G421" i="37"/>
  <c r="O421" i="37"/>
  <c r="B422" i="37"/>
  <c r="C422" i="37"/>
  <c r="E422" i="37"/>
  <c r="F422" i="37"/>
  <c r="G422" i="37"/>
  <c r="O422" i="37"/>
  <c r="B423" i="37"/>
  <c r="C423" i="37"/>
  <c r="E423" i="37"/>
  <c r="F423" i="37"/>
  <c r="G423" i="37"/>
  <c r="O423" i="37"/>
  <c r="B424" i="37"/>
  <c r="C424" i="37"/>
  <c r="E424" i="37"/>
  <c r="F424" i="37"/>
  <c r="G424" i="37"/>
  <c r="O424" i="37"/>
  <c r="B425" i="37"/>
  <c r="C425" i="37"/>
  <c r="E425" i="37"/>
  <c r="F425" i="37"/>
  <c r="G425" i="37"/>
  <c r="O425" i="37"/>
  <c r="B426" i="37"/>
  <c r="C426" i="37"/>
  <c r="E426" i="37"/>
  <c r="F426" i="37"/>
  <c r="G426" i="37"/>
  <c r="O426" i="37"/>
  <c r="B427" i="37"/>
  <c r="C427" i="37"/>
  <c r="E427" i="37"/>
  <c r="F427" i="37"/>
  <c r="G427" i="37"/>
  <c r="O427" i="37"/>
  <c r="B428" i="37"/>
  <c r="C428" i="37"/>
  <c r="E428" i="37"/>
  <c r="F428" i="37"/>
  <c r="G428" i="37"/>
  <c r="O428" i="37"/>
  <c r="B429" i="37"/>
  <c r="C429" i="37"/>
  <c r="E429" i="37"/>
  <c r="F429" i="37"/>
  <c r="G429" i="37"/>
  <c r="O429" i="37"/>
  <c r="B430" i="37"/>
  <c r="C430" i="37"/>
  <c r="E430" i="37"/>
  <c r="F430" i="37"/>
  <c r="G430" i="37"/>
  <c r="O430" i="37"/>
  <c r="B431" i="37"/>
  <c r="C431" i="37"/>
  <c r="E431" i="37"/>
  <c r="F431" i="37"/>
  <c r="G431" i="37"/>
  <c r="O431" i="37"/>
  <c r="B432" i="37"/>
  <c r="C432" i="37"/>
  <c r="E432" i="37"/>
  <c r="F432" i="37"/>
  <c r="G432" i="37"/>
  <c r="O432" i="37"/>
  <c r="B433" i="37"/>
  <c r="C433" i="37"/>
  <c r="E433" i="37"/>
  <c r="F433" i="37"/>
  <c r="G433" i="37"/>
  <c r="O433" i="37"/>
  <c r="B434" i="37"/>
  <c r="C434" i="37"/>
  <c r="E434" i="37"/>
  <c r="F434" i="37"/>
  <c r="G434" i="37"/>
  <c r="O434" i="37"/>
  <c r="B435" i="37"/>
  <c r="C435" i="37"/>
  <c r="E435" i="37"/>
  <c r="F435" i="37"/>
  <c r="G435" i="37"/>
  <c r="O435" i="37"/>
  <c r="B436" i="37"/>
  <c r="C436" i="37"/>
  <c r="E436" i="37"/>
  <c r="F436" i="37"/>
  <c r="G436" i="37"/>
  <c r="O436" i="37"/>
  <c r="B437" i="37"/>
  <c r="C437" i="37"/>
  <c r="E437" i="37"/>
  <c r="F437" i="37"/>
  <c r="G437" i="37"/>
  <c r="O437" i="37"/>
  <c r="B438" i="37"/>
  <c r="C438" i="37"/>
  <c r="E438" i="37"/>
  <c r="F438" i="37"/>
  <c r="G438" i="37"/>
  <c r="O438" i="37"/>
  <c r="B439" i="37"/>
  <c r="C439" i="37"/>
  <c r="E439" i="37"/>
  <c r="F439" i="37"/>
  <c r="G439" i="37"/>
  <c r="O439" i="37"/>
  <c r="B440" i="37"/>
  <c r="C440" i="37"/>
  <c r="E440" i="37"/>
  <c r="F440" i="37"/>
  <c r="G440" i="37"/>
  <c r="O440" i="37"/>
  <c r="B441" i="37"/>
  <c r="C441" i="37"/>
  <c r="E441" i="37"/>
  <c r="F441" i="37"/>
  <c r="G441" i="37"/>
  <c r="O441" i="37"/>
  <c r="B442" i="37"/>
  <c r="C442" i="37"/>
  <c r="E442" i="37"/>
  <c r="F442" i="37"/>
  <c r="G442" i="37"/>
  <c r="O442" i="37"/>
  <c r="B443" i="37"/>
  <c r="C443" i="37"/>
  <c r="E443" i="37"/>
  <c r="F443" i="37"/>
  <c r="G443" i="37"/>
  <c r="O443" i="37"/>
  <c r="B444" i="37"/>
  <c r="C444" i="37"/>
  <c r="E444" i="37"/>
  <c r="F444" i="37"/>
  <c r="G444" i="37"/>
  <c r="O444" i="37"/>
  <c r="B445" i="37"/>
  <c r="C445" i="37"/>
  <c r="E445" i="37"/>
  <c r="F445" i="37"/>
  <c r="G445" i="37"/>
  <c r="O445" i="37"/>
  <c r="B446" i="37"/>
  <c r="C446" i="37"/>
  <c r="E446" i="37"/>
  <c r="F446" i="37"/>
  <c r="G446" i="37"/>
  <c r="O446" i="37"/>
  <c r="B447" i="37"/>
  <c r="C447" i="37"/>
  <c r="E447" i="37"/>
  <c r="F447" i="37"/>
  <c r="G447" i="37"/>
  <c r="O447" i="37"/>
  <c r="B448" i="37"/>
  <c r="C448" i="37"/>
  <c r="E448" i="37"/>
  <c r="F448" i="37"/>
  <c r="G448" i="37"/>
  <c r="O448" i="37"/>
  <c r="B449" i="37"/>
  <c r="C449" i="37"/>
  <c r="E449" i="37"/>
  <c r="F449" i="37"/>
  <c r="G449" i="37"/>
  <c r="O449" i="37"/>
  <c r="B450" i="37"/>
  <c r="C450" i="37"/>
  <c r="E450" i="37"/>
  <c r="F450" i="37"/>
  <c r="G450" i="37"/>
  <c r="O450" i="37"/>
  <c r="B451" i="37"/>
  <c r="C451" i="37"/>
  <c r="E451" i="37"/>
  <c r="F451" i="37"/>
  <c r="G451" i="37"/>
  <c r="O451" i="37"/>
  <c r="B452" i="37"/>
  <c r="C452" i="37"/>
  <c r="E452" i="37"/>
  <c r="F452" i="37"/>
  <c r="G452" i="37"/>
  <c r="O452" i="37"/>
  <c r="B453" i="37"/>
  <c r="C453" i="37"/>
  <c r="E453" i="37"/>
  <c r="F453" i="37"/>
  <c r="G453" i="37"/>
  <c r="O453" i="37"/>
  <c r="B454" i="37"/>
  <c r="C454" i="37"/>
  <c r="E454" i="37"/>
  <c r="F454" i="37"/>
  <c r="G454" i="37"/>
  <c r="O454" i="37"/>
  <c r="B455" i="37"/>
  <c r="C455" i="37"/>
  <c r="E455" i="37"/>
  <c r="F455" i="37"/>
  <c r="G455" i="37"/>
  <c r="O455" i="37"/>
  <c r="B456" i="37"/>
  <c r="C456" i="37"/>
  <c r="E456" i="37"/>
  <c r="F456" i="37"/>
  <c r="G456" i="37"/>
  <c r="O456" i="37"/>
  <c r="B457" i="37"/>
  <c r="C457" i="37"/>
  <c r="E457" i="37"/>
  <c r="F457" i="37"/>
  <c r="G457" i="37"/>
  <c r="O457" i="37"/>
  <c r="B458" i="37"/>
  <c r="C458" i="37"/>
  <c r="E458" i="37"/>
  <c r="F458" i="37"/>
  <c r="G458" i="37"/>
  <c r="O458" i="37"/>
  <c r="B459" i="37"/>
  <c r="C459" i="37"/>
  <c r="E459" i="37"/>
  <c r="F459" i="37"/>
  <c r="G459" i="37"/>
  <c r="O459" i="37"/>
  <c r="B460" i="37"/>
  <c r="C460" i="37"/>
  <c r="E460" i="37"/>
  <c r="F460" i="37"/>
  <c r="G460" i="37"/>
  <c r="O460" i="37"/>
  <c r="B461" i="37"/>
  <c r="C461" i="37"/>
  <c r="E461" i="37"/>
  <c r="F461" i="37"/>
  <c r="G461" i="37"/>
  <c r="O461" i="37"/>
  <c r="B462" i="37"/>
  <c r="C462" i="37"/>
  <c r="E462" i="37"/>
  <c r="F462" i="37"/>
  <c r="G462" i="37"/>
  <c r="O462" i="37"/>
  <c r="B463" i="37"/>
  <c r="C463" i="37"/>
  <c r="E463" i="37"/>
  <c r="F463" i="37"/>
  <c r="G463" i="37"/>
  <c r="O463" i="37"/>
  <c r="B464" i="37"/>
  <c r="C464" i="37"/>
  <c r="E464" i="37"/>
  <c r="F464" i="37"/>
  <c r="G464" i="37"/>
  <c r="O464" i="37"/>
  <c r="B465" i="37"/>
  <c r="C465" i="37"/>
  <c r="E465" i="37"/>
  <c r="F465" i="37"/>
  <c r="G465" i="37"/>
  <c r="O465" i="37"/>
  <c r="B466" i="37"/>
  <c r="C466" i="37"/>
  <c r="E466" i="37"/>
  <c r="F466" i="37"/>
  <c r="G466" i="37"/>
  <c r="O466" i="37"/>
  <c r="B467" i="37"/>
  <c r="C467" i="37"/>
  <c r="E467" i="37"/>
  <c r="F467" i="37"/>
  <c r="G467" i="37"/>
  <c r="O467" i="37"/>
  <c r="B468" i="37"/>
  <c r="C468" i="37"/>
  <c r="E468" i="37"/>
  <c r="F468" i="37"/>
  <c r="G468" i="37"/>
  <c r="O468" i="37"/>
  <c r="B469" i="37"/>
  <c r="C469" i="37"/>
  <c r="E469" i="37"/>
  <c r="F469" i="37"/>
  <c r="G469" i="37"/>
  <c r="O469" i="37"/>
  <c r="B470" i="37"/>
  <c r="C470" i="37"/>
  <c r="E470" i="37"/>
  <c r="F470" i="37"/>
  <c r="G470" i="37"/>
  <c r="O470" i="37"/>
  <c r="B471" i="37"/>
  <c r="C471" i="37"/>
  <c r="E471" i="37"/>
  <c r="F471" i="37"/>
  <c r="G471" i="37"/>
  <c r="O471" i="37"/>
  <c r="B472" i="37"/>
  <c r="C472" i="37"/>
  <c r="E472" i="37"/>
  <c r="F472" i="37"/>
  <c r="G472" i="37"/>
  <c r="O472" i="37"/>
  <c r="B473" i="37"/>
  <c r="C473" i="37"/>
  <c r="E473" i="37"/>
  <c r="F473" i="37"/>
  <c r="G473" i="37"/>
  <c r="O473" i="37"/>
  <c r="B474" i="37"/>
  <c r="C474" i="37"/>
  <c r="E474" i="37"/>
  <c r="F474" i="37"/>
  <c r="G474" i="37"/>
  <c r="O474" i="37"/>
  <c r="B475" i="37"/>
  <c r="C475" i="37"/>
  <c r="E475" i="37"/>
  <c r="F475" i="37"/>
  <c r="G475" i="37"/>
  <c r="O475" i="37"/>
  <c r="B476" i="37"/>
  <c r="C476" i="37"/>
  <c r="E476" i="37"/>
  <c r="F476" i="37"/>
  <c r="G476" i="37"/>
  <c r="O476" i="37"/>
  <c r="B477" i="37"/>
  <c r="C477" i="37"/>
  <c r="E477" i="37"/>
  <c r="F477" i="37"/>
  <c r="G477" i="37"/>
  <c r="O477" i="37"/>
  <c r="B478" i="37"/>
  <c r="C478" i="37"/>
  <c r="E478" i="37"/>
  <c r="F478" i="37"/>
  <c r="G478" i="37"/>
  <c r="O478" i="37"/>
  <c r="B479" i="37"/>
  <c r="C479" i="37"/>
  <c r="E479" i="37"/>
  <c r="F479" i="37"/>
  <c r="G479" i="37"/>
  <c r="O479" i="37"/>
  <c r="B480" i="37"/>
  <c r="C480" i="37"/>
  <c r="E480" i="37"/>
  <c r="F480" i="37"/>
  <c r="G480" i="37"/>
  <c r="O480" i="37"/>
  <c r="B481" i="37"/>
  <c r="C481" i="37"/>
  <c r="E481" i="37"/>
  <c r="F481" i="37"/>
  <c r="G481" i="37"/>
  <c r="O481" i="37"/>
  <c r="B482" i="37"/>
  <c r="C482" i="37"/>
  <c r="E482" i="37"/>
  <c r="F482" i="37"/>
  <c r="G482" i="37"/>
  <c r="O482" i="37"/>
  <c r="B483" i="37"/>
  <c r="C483" i="37"/>
  <c r="E483" i="37"/>
  <c r="F483" i="37"/>
  <c r="G483" i="37"/>
  <c r="O483" i="37"/>
  <c r="B484" i="37"/>
  <c r="C484" i="37"/>
  <c r="E484" i="37"/>
  <c r="F484" i="37"/>
  <c r="G484" i="37"/>
  <c r="O484" i="37"/>
  <c r="B485" i="37"/>
  <c r="C485" i="37"/>
  <c r="E485" i="37"/>
  <c r="F485" i="37"/>
  <c r="G485" i="37"/>
  <c r="O485" i="37"/>
  <c r="B486" i="37"/>
  <c r="C486" i="37"/>
  <c r="E486" i="37"/>
  <c r="F486" i="37"/>
  <c r="G486" i="37"/>
  <c r="O486" i="37"/>
  <c r="B487" i="37"/>
  <c r="C487" i="37"/>
  <c r="E487" i="37"/>
  <c r="F487" i="37"/>
  <c r="G487" i="37"/>
  <c r="O487" i="37"/>
  <c r="B488" i="37"/>
  <c r="C488" i="37"/>
  <c r="E488" i="37"/>
  <c r="F488" i="37"/>
  <c r="G488" i="37"/>
  <c r="O488" i="37"/>
  <c r="B489" i="37"/>
  <c r="C489" i="37"/>
  <c r="E489" i="37"/>
  <c r="F489" i="37"/>
  <c r="G489" i="37"/>
  <c r="O489" i="37"/>
  <c r="B490" i="37"/>
  <c r="C490" i="37"/>
  <c r="E490" i="37"/>
  <c r="F490" i="37"/>
  <c r="G490" i="37"/>
  <c r="O490" i="37"/>
  <c r="B491" i="37"/>
  <c r="C491" i="37"/>
  <c r="E491" i="37"/>
  <c r="F491" i="37"/>
  <c r="G491" i="37"/>
  <c r="O491" i="37"/>
  <c r="B492" i="37"/>
  <c r="C492" i="37"/>
  <c r="E492" i="37"/>
  <c r="F492" i="37"/>
  <c r="G492" i="37"/>
  <c r="O492" i="37"/>
  <c r="B493" i="37"/>
  <c r="C493" i="37"/>
  <c r="E493" i="37"/>
  <c r="F493" i="37"/>
  <c r="G493" i="37"/>
  <c r="O493" i="37"/>
  <c r="B494" i="37"/>
  <c r="C494" i="37"/>
  <c r="E494" i="37"/>
  <c r="F494" i="37"/>
  <c r="G494" i="37"/>
  <c r="O494" i="37"/>
  <c r="B495" i="37"/>
  <c r="C495" i="37"/>
  <c r="E495" i="37"/>
  <c r="F495" i="37"/>
  <c r="G495" i="37"/>
  <c r="O495" i="37"/>
  <c r="B496" i="37"/>
  <c r="C496" i="37"/>
  <c r="E496" i="37"/>
  <c r="F496" i="37"/>
  <c r="G496" i="37"/>
  <c r="O496" i="37"/>
  <c r="B497" i="37"/>
  <c r="C497" i="37"/>
  <c r="E497" i="37"/>
  <c r="F497" i="37"/>
  <c r="G497" i="37"/>
  <c r="O497" i="37"/>
  <c r="B498" i="37"/>
  <c r="C498" i="37"/>
  <c r="E498" i="37"/>
  <c r="F498" i="37"/>
  <c r="G498" i="37"/>
  <c r="O498" i="37"/>
  <c r="B499" i="37"/>
  <c r="C499" i="37"/>
  <c r="E499" i="37"/>
  <c r="F499" i="37"/>
  <c r="G499" i="37"/>
  <c r="O499" i="37"/>
  <c r="B500" i="37"/>
  <c r="C500" i="37"/>
  <c r="E500" i="37"/>
  <c r="F500" i="37"/>
  <c r="G500" i="37"/>
  <c r="O500" i="37"/>
  <c r="B501" i="37"/>
  <c r="C501" i="37"/>
  <c r="E501" i="37"/>
  <c r="F501" i="37"/>
  <c r="G501" i="37"/>
  <c r="O501" i="37"/>
  <c r="B502" i="37"/>
  <c r="C502" i="37"/>
  <c r="E502" i="37"/>
  <c r="F502" i="37"/>
  <c r="G502" i="37"/>
  <c r="O502" i="37"/>
  <c r="B503" i="37"/>
  <c r="C503" i="37"/>
  <c r="E503" i="37"/>
  <c r="F503" i="37"/>
  <c r="G503" i="37"/>
  <c r="O503" i="37"/>
  <c r="B504" i="37"/>
  <c r="C504" i="37"/>
  <c r="E504" i="37"/>
  <c r="F504" i="37"/>
  <c r="G504" i="37"/>
  <c r="O504" i="37"/>
  <c r="B505" i="37"/>
  <c r="C505" i="37"/>
  <c r="E505" i="37"/>
  <c r="F505" i="37"/>
  <c r="G505" i="37"/>
  <c r="O505" i="37"/>
  <c r="B506" i="37"/>
  <c r="C506" i="37"/>
  <c r="E506" i="37"/>
  <c r="F506" i="37"/>
  <c r="G506" i="37"/>
  <c r="O506" i="37"/>
  <c r="C7" i="37"/>
  <c r="D7" i="37"/>
  <c r="E7" i="37"/>
  <c r="F7" i="37"/>
  <c r="G7" i="37"/>
  <c r="B8" i="33"/>
  <c r="C8" i="33"/>
  <c r="D8" i="33"/>
  <c r="E8" i="33"/>
  <c r="F8" i="33"/>
  <c r="H8" i="33"/>
  <c r="I8" i="33"/>
  <c r="B9" i="33"/>
  <c r="C9" i="33"/>
  <c r="D9" i="33"/>
  <c r="E9" i="33"/>
  <c r="F9" i="33"/>
  <c r="H9" i="33"/>
  <c r="I9" i="33"/>
  <c r="B10" i="33"/>
  <c r="C10" i="33"/>
  <c r="D10" i="33"/>
  <c r="E10" i="33"/>
  <c r="F10" i="33"/>
  <c r="H10" i="33"/>
  <c r="I10" i="33"/>
  <c r="B11" i="33"/>
  <c r="C11" i="33"/>
  <c r="D11" i="33"/>
  <c r="E11" i="33"/>
  <c r="F11" i="33"/>
  <c r="H11" i="33"/>
  <c r="I11" i="33"/>
  <c r="B12" i="33"/>
  <c r="C12" i="33"/>
  <c r="D12" i="33"/>
  <c r="E12" i="33"/>
  <c r="F12" i="33"/>
  <c r="H12" i="33"/>
  <c r="I12" i="33"/>
  <c r="B13" i="33"/>
  <c r="C13" i="33"/>
  <c r="D13" i="33"/>
  <c r="E13" i="33"/>
  <c r="F13" i="33"/>
  <c r="H13" i="33"/>
  <c r="I13" i="33"/>
  <c r="B14" i="33"/>
  <c r="C14" i="33"/>
  <c r="D14" i="33"/>
  <c r="E14" i="33"/>
  <c r="F14" i="33"/>
  <c r="H14" i="33"/>
  <c r="I14" i="33"/>
  <c r="B15" i="33"/>
  <c r="C15" i="33"/>
  <c r="D15" i="33"/>
  <c r="E15" i="33"/>
  <c r="F15" i="33"/>
  <c r="H15" i="33"/>
  <c r="I15" i="33"/>
  <c r="B16" i="33"/>
  <c r="C16" i="33"/>
  <c r="D16" i="33"/>
  <c r="E16" i="33"/>
  <c r="F16" i="33"/>
  <c r="H16" i="33"/>
  <c r="I16" i="33"/>
  <c r="B17" i="33"/>
  <c r="C17" i="33"/>
  <c r="D17" i="33"/>
  <c r="E17" i="33"/>
  <c r="F17" i="33"/>
  <c r="H17" i="33"/>
  <c r="I17" i="33"/>
  <c r="B18" i="33"/>
  <c r="C18" i="33"/>
  <c r="D18" i="33"/>
  <c r="E18" i="33"/>
  <c r="F18" i="33"/>
  <c r="H18" i="33"/>
  <c r="I18" i="33"/>
  <c r="B19" i="33"/>
  <c r="C19" i="33"/>
  <c r="D19" i="33"/>
  <c r="E19" i="33"/>
  <c r="F19" i="33"/>
  <c r="H19" i="33"/>
  <c r="I19" i="33"/>
  <c r="B20" i="33"/>
  <c r="C20" i="33"/>
  <c r="D20" i="33"/>
  <c r="E20" i="33"/>
  <c r="F20" i="33"/>
  <c r="H20" i="33"/>
  <c r="I20" i="33"/>
  <c r="B21" i="33"/>
  <c r="C21" i="33"/>
  <c r="D21" i="33"/>
  <c r="E21" i="33"/>
  <c r="F21" i="33"/>
  <c r="H21" i="33"/>
  <c r="I21" i="33"/>
  <c r="B22" i="33"/>
  <c r="C22" i="33"/>
  <c r="D22" i="33"/>
  <c r="E22" i="33"/>
  <c r="F22" i="33"/>
  <c r="H22" i="33"/>
  <c r="I22" i="33"/>
  <c r="B23" i="33"/>
  <c r="C23" i="33"/>
  <c r="D23" i="33"/>
  <c r="E23" i="33"/>
  <c r="F23" i="33"/>
  <c r="H23" i="33"/>
  <c r="I23" i="33"/>
  <c r="B24" i="33"/>
  <c r="C24" i="33"/>
  <c r="D24" i="33"/>
  <c r="E24" i="33"/>
  <c r="F24" i="33"/>
  <c r="H24" i="33"/>
  <c r="I24" i="33"/>
  <c r="B25" i="33"/>
  <c r="C25" i="33"/>
  <c r="D25" i="33"/>
  <c r="E25" i="33"/>
  <c r="F25" i="33"/>
  <c r="H25" i="33"/>
  <c r="I25" i="33"/>
  <c r="B26" i="33"/>
  <c r="C26" i="33"/>
  <c r="D26" i="33"/>
  <c r="E26" i="33"/>
  <c r="F26" i="33"/>
  <c r="H26" i="33"/>
  <c r="I26" i="33"/>
  <c r="B27" i="33"/>
  <c r="C27" i="33"/>
  <c r="D27" i="33"/>
  <c r="E27" i="33"/>
  <c r="F27" i="33"/>
  <c r="H27" i="33"/>
  <c r="I27" i="33"/>
  <c r="B28" i="33"/>
  <c r="C28" i="33"/>
  <c r="D28" i="33"/>
  <c r="E28" i="33"/>
  <c r="F28" i="33"/>
  <c r="H28" i="33"/>
  <c r="I28" i="33"/>
  <c r="B29" i="33"/>
  <c r="C29" i="33"/>
  <c r="D29" i="33"/>
  <c r="E29" i="33"/>
  <c r="F29" i="33"/>
  <c r="H29" i="33"/>
  <c r="I29" i="33"/>
  <c r="B30" i="33"/>
  <c r="C30" i="33"/>
  <c r="D30" i="33"/>
  <c r="E30" i="33"/>
  <c r="F30" i="33"/>
  <c r="H30" i="33"/>
  <c r="I30" i="33"/>
  <c r="B31" i="33"/>
  <c r="C31" i="33"/>
  <c r="D31" i="33"/>
  <c r="E31" i="33"/>
  <c r="F31" i="33"/>
  <c r="H31" i="33"/>
  <c r="I31" i="33"/>
  <c r="B32" i="33"/>
  <c r="C32" i="33"/>
  <c r="D32" i="33"/>
  <c r="E32" i="33"/>
  <c r="F32" i="33"/>
  <c r="H32" i="33"/>
  <c r="I32" i="33"/>
  <c r="B33" i="33"/>
  <c r="C33" i="33"/>
  <c r="D33" i="33"/>
  <c r="E33" i="33"/>
  <c r="F33" i="33"/>
  <c r="H33" i="33"/>
  <c r="I33" i="33"/>
  <c r="B34" i="33"/>
  <c r="C34" i="33"/>
  <c r="D34" i="33"/>
  <c r="E34" i="33"/>
  <c r="F34" i="33"/>
  <c r="H34" i="33"/>
  <c r="I34" i="33"/>
  <c r="B35" i="33"/>
  <c r="C35" i="33"/>
  <c r="D35" i="33"/>
  <c r="E35" i="33"/>
  <c r="F35" i="33"/>
  <c r="H35" i="33"/>
  <c r="I35" i="33"/>
  <c r="B36" i="33"/>
  <c r="C36" i="33"/>
  <c r="D36" i="33"/>
  <c r="E36" i="33"/>
  <c r="F36" i="33"/>
  <c r="H36" i="33"/>
  <c r="I36" i="33"/>
  <c r="B37" i="33"/>
  <c r="C37" i="33"/>
  <c r="D37" i="33"/>
  <c r="E37" i="33"/>
  <c r="F37" i="33"/>
  <c r="H37" i="33"/>
  <c r="I37" i="33"/>
  <c r="B38" i="33"/>
  <c r="C38" i="33"/>
  <c r="D38" i="33"/>
  <c r="E38" i="33"/>
  <c r="F38" i="33"/>
  <c r="H38" i="33"/>
  <c r="I38" i="33"/>
  <c r="B39" i="33"/>
  <c r="C39" i="33"/>
  <c r="D39" i="33"/>
  <c r="E39" i="33"/>
  <c r="F39" i="33"/>
  <c r="H39" i="33"/>
  <c r="I39" i="33"/>
  <c r="B40" i="33"/>
  <c r="C40" i="33"/>
  <c r="D40" i="33"/>
  <c r="E40" i="33"/>
  <c r="F40" i="33"/>
  <c r="H40" i="33"/>
  <c r="I40" i="33"/>
  <c r="B41" i="33"/>
  <c r="C41" i="33"/>
  <c r="D41" i="33"/>
  <c r="E41" i="33"/>
  <c r="F41" i="33"/>
  <c r="H41" i="33"/>
  <c r="I41" i="33"/>
  <c r="B42" i="33"/>
  <c r="C42" i="33"/>
  <c r="D42" i="33"/>
  <c r="E42" i="33"/>
  <c r="F42" i="33"/>
  <c r="H42" i="33"/>
  <c r="I42" i="33"/>
  <c r="B43" i="33"/>
  <c r="C43" i="33"/>
  <c r="D43" i="33"/>
  <c r="E43" i="33"/>
  <c r="F43" i="33"/>
  <c r="H43" i="33"/>
  <c r="I43" i="33"/>
  <c r="B44" i="33"/>
  <c r="C44" i="33"/>
  <c r="D44" i="33"/>
  <c r="E44" i="33"/>
  <c r="F44" i="33"/>
  <c r="H44" i="33"/>
  <c r="I44" i="33"/>
  <c r="B45" i="33"/>
  <c r="C45" i="33"/>
  <c r="D45" i="33"/>
  <c r="E45" i="33"/>
  <c r="F45" i="33"/>
  <c r="H45" i="33"/>
  <c r="I45" i="33"/>
  <c r="B46" i="33"/>
  <c r="C46" i="33"/>
  <c r="D46" i="33"/>
  <c r="E46" i="33"/>
  <c r="F46" i="33"/>
  <c r="H46" i="33"/>
  <c r="I46" i="33"/>
  <c r="B47" i="33"/>
  <c r="C47" i="33"/>
  <c r="D47" i="33"/>
  <c r="E47" i="33"/>
  <c r="F47" i="33"/>
  <c r="H47" i="33"/>
  <c r="I47" i="33"/>
  <c r="B48" i="33"/>
  <c r="C48" i="33"/>
  <c r="D48" i="33"/>
  <c r="E48" i="33"/>
  <c r="F48" i="33"/>
  <c r="H48" i="33"/>
  <c r="I48" i="33"/>
  <c r="B49" i="33"/>
  <c r="C49" i="33"/>
  <c r="D49" i="33"/>
  <c r="E49" i="33"/>
  <c r="F49" i="33"/>
  <c r="H49" i="33"/>
  <c r="I49" i="33"/>
  <c r="B50" i="33"/>
  <c r="C50" i="33"/>
  <c r="D50" i="33"/>
  <c r="E50" i="33"/>
  <c r="F50" i="33"/>
  <c r="H50" i="33"/>
  <c r="I50" i="33"/>
  <c r="B51" i="33"/>
  <c r="C51" i="33"/>
  <c r="D51" i="33"/>
  <c r="E51" i="33"/>
  <c r="F51" i="33"/>
  <c r="H51" i="33"/>
  <c r="I51" i="33"/>
  <c r="B52" i="33"/>
  <c r="C52" i="33"/>
  <c r="D52" i="33"/>
  <c r="E52" i="33"/>
  <c r="F52" i="33"/>
  <c r="H52" i="33"/>
  <c r="I52" i="33"/>
  <c r="B53" i="33"/>
  <c r="C53" i="33"/>
  <c r="D53" i="33"/>
  <c r="E53" i="33"/>
  <c r="F53" i="33"/>
  <c r="H53" i="33"/>
  <c r="I53" i="33"/>
  <c r="B54" i="33"/>
  <c r="C54" i="33"/>
  <c r="D54" i="33"/>
  <c r="E54" i="33"/>
  <c r="F54" i="33"/>
  <c r="H54" i="33"/>
  <c r="I54" i="33"/>
  <c r="B55" i="33"/>
  <c r="C55" i="33"/>
  <c r="D55" i="33"/>
  <c r="E55" i="33"/>
  <c r="F55" i="33"/>
  <c r="H55" i="33"/>
  <c r="I55" i="33"/>
  <c r="B56" i="33"/>
  <c r="C56" i="33"/>
  <c r="D56" i="33"/>
  <c r="E56" i="33"/>
  <c r="F56" i="33"/>
  <c r="H56" i="33"/>
  <c r="I56" i="33"/>
  <c r="B57" i="33"/>
  <c r="C57" i="33"/>
  <c r="D57" i="33"/>
  <c r="E57" i="33"/>
  <c r="F57" i="33"/>
  <c r="H57" i="33"/>
  <c r="I57" i="33"/>
  <c r="B58" i="33"/>
  <c r="C58" i="33"/>
  <c r="D58" i="33"/>
  <c r="E58" i="33"/>
  <c r="F58" i="33"/>
  <c r="H58" i="33"/>
  <c r="I58" i="33"/>
  <c r="B59" i="33"/>
  <c r="C59" i="33"/>
  <c r="D59" i="33"/>
  <c r="E59" i="33"/>
  <c r="F59" i="33"/>
  <c r="H59" i="33"/>
  <c r="I59" i="33"/>
  <c r="B60" i="33"/>
  <c r="C60" i="33"/>
  <c r="D60" i="33"/>
  <c r="E60" i="33"/>
  <c r="F60" i="33"/>
  <c r="H60" i="33"/>
  <c r="I60" i="33"/>
  <c r="B61" i="33"/>
  <c r="C61" i="33"/>
  <c r="D61" i="33"/>
  <c r="E61" i="33"/>
  <c r="F61" i="33"/>
  <c r="H61" i="33"/>
  <c r="I61" i="33"/>
  <c r="B62" i="33"/>
  <c r="C62" i="33"/>
  <c r="D62" i="33"/>
  <c r="E62" i="33"/>
  <c r="F62" i="33"/>
  <c r="H62" i="33"/>
  <c r="I62" i="33"/>
  <c r="B63" i="33"/>
  <c r="C63" i="33"/>
  <c r="D63" i="33"/>
  <c r="E63" i="33"/>
  <c r="F63" i="33"/>
  <c r="H63" i="33"/>
  <c r="I63" i="33"/>
  <c r="B64" i="33"/>
  <c r="C64" i="33"/>
  <c r="D64" i="33"/>
  <c r="E64" i="33"/>
  <c r="F64" i="33"/>
  <c r="H64" i="33"/>
  <c r="I64" i="33"/>
  <c r="B65" i="33"/>
  <c r="C65" i="33"/>
  <c r="D65" i="33"/>
  <c r="E65" i="33"/>
  <c r="F65" i="33"/>
  <c r="H65" i="33"/>
  <c r="I65" i="33"/>
  <c r="B66" i="33"/>
  <c r="C66" i="33"/>
  <c r="D66" i="33"/>
  <c r="E66" i="33"/>
  <c r="F66" i="33"/>
  <c r="H66" i="33"/>
  <c r="I66" i="33"/>
  <c r="B67" i="33"/>
  <c r="C67" i="33"/>
  <c r="D67" i="33"/>
  <c r="E67" i="33"/>
  <c r="F67" i="33"/>
  <c r="H67" i="33"/>
  <c r="I67" i="33"/>
  <c r="B68" i="33"/>
  <c r="C68" i="33"/>
  <c r="D68" i="33"/>
  <c r="E68" i="33"/>
  <c r="F68" i="33"/>
  <c r="H68" i="33"/>
  <c r="I68" i="33"/>
  <c r="B69" i="33"/>
  <c r="C69" i="33"/>
  <c r="D69" i="33"/>
  <c r="E69" i="33"/>
  <c r="F69" i="33"/>
  <c r="H69" i="33"/>
  <c r="I69" i="33"/>
  <c r="B70" i="33"/>
  <c r="C70" i="33"/>
  <c r="D70" i="33"/>
  <c r="E70" i="33"/>
  <c r="F70" i="33"/>
  <c r="H70" i="33"/>
  <c r="I70" i="33"/>
  <c r="B71" i="33"/>
  <c r="C71" i="33"/>
  <c r="D71" i="33"/>
  <c r="E71" i="33"/>
  <c r="F71" i="33"/>
  <c r="H71" i="33"/>
  <c r="I71" i="33"/>
  <c r="B72" i="33"/>
  <c r="C72" i="33"/>
  <c r="D72" i="33"/>
  <c r="E72" i="33"/>
  <c r="F72" i="33"/>
  <c r="H72" i="33"/>
  <c r="I72" i="33"/>
  <c r="B73" i="33"/>
  <c r="C73" i="33"/>
  <c r="D73" i="33"/>
  <c r="E73" i="33"/>
  <c r="F73" i="33"/>
  <c r="H73" i="33"/>
  <c r="I73" i="33"/>
  <c r="B74" i="33"/>
  <c r="C74" i="33"/>
  <c r="D74" i="33"/>
  <c r="E74" i="33"/>
  <c r="F74" i="33"/>
  <c r="H74" i="33"/>
  <c r="I74" i="33"/>
  <c r="B75" i="33"/>
  <c r="C75" i="33"/>
  <c r="D75" i="33"/>
  <c r="E75" i="33"/>
  <c r="F75" i="33"/>
  <c r="H75" i="33"/>
  <c r="I75" i="33"/>
  <c r="B76" i="33"/>
  <c r="C76" i="33"/>
  <c r="D76" i="33"/>
  <c r="E76" i="33"/>
  <c r="F76" i="33"/>
  <c r="H76" i="33"/>
  <c r="I76" i="33"/>
  <c r="B77" i="33"/>
  <c r="C77" i="33"/>
  <c r="D77" i="33"/>
  <c r="E77" i="33"/>
  <c r="F77" i="33"/>
  <c r="H77" i="33"/>
  <c r="I77" i="33"/>
  <c r="B78" i="33"/>
  <c r="C78" i="33"/>
  <c r="D78" i="33"/>
  <c r="E78" i="33"/>
  <c r="F78" i="33"/>
  <c r="H78" i="33"/>
  <c r="I78" i="33"/>
  <c r="B79" i="33"/>
  <c r="C79" i="33"/>
  <c r="D79" i="33"/>
  <c r="E79" i="33"/>
  <c r="F79" i="33"/>
  <c r="H79" i="33"/>
  <c r="I79" i="33"/>
  <c r="B80" i="33"/>
  <c r="C80" i="33"/>
  <c r="D80" i="33"/>
  <c r="E80" i="33"/>
  <c r="F80" i="33"/>
  <c r="H80" i="33"/>
  <c r="I80" i="33"/>
  <c r="B81" i="33"/>
  <c r="C81" i="33"/>
  <c r="D81" i="33"/>
  <c r="E81" i="33"/>
  <c r="F81" i="33"/>
  <c r="H81" i="33"/>
  <c r="I81" i="33"/>
  <c r="B82" i="33"/>
  <c r="C82" i="33"/>
  <c r="D82" i="33"/>
  <c r="E82" i="33"/>
  <c r="F82" i="33"/>
  <c r="H82" i="33"/>
  <c r="I82" i="33"/>
  <c r="B83" i="33"/>
  <c r="C83" i="33"/>
  <c r="D83" i="33"/>
  <c r="E83" i="33"/>
  <c r="F83" i="33"/>
  <c r="H83" i="33"/>
  <c r="I83" i="33"/>
  <c r="B84" i="33"/>
  <c r="C84" i="33"/>
  <c r="D84" i="33"/>
  <c r="E84" i="33"/>
  <c r="F84" i="33"/>
  <c r="H84" i="33"/>
  <c r="I84" i="33"/>
  <c r="B85" i="33"/>
  <c r="C85" i="33"/>
  <c r="D85" i="33"/>
  <c r="E85" i="33"/>
  <c r="F85" i="33"/>
  <c r="H85" i="33"/>
  <c r="I85" i="33"/>
  <c r="B86" i="33"/>
  <c r="C86" i="33"/>
  <c r="D86" i="33"/>
  <c r="E86" i="33"/>
  <c r="F86" i="33"/>
  <c r="H86" i="33"/>
  <c r="I86" i="33"/>
  <c r="B87" i="33"/>
  <c r="C87" i="33"/>
  <c r="D87" i="33"/>
  <c r="E87" i="33"/>
  <c r="F87" i="33"/>
  <c r="H87" i="33"/>
  <c r="I87" i="33"/>
  <c r="B88" i="33"/>
  <c r="C88" i="33"/>
  <c r="D88" i="33"/>
  <c r="E88" i="33"/>
  <c r="F88" i="33"/>
  <c r="H88" i="33"/>
  <c r="I88" i="33"/>
  <c r="B89" i="33"/>
  <c r="C89" i="33"/>
  <c r="D89" i="33"/>
  <c r="E89" i="33"/>
  <c r="F89" i="33"/>
  <c r="H89" i="33"/>
  <c r="I89" i="33"/>
  <c r="B90" i="33"/>
  <c r="C90" i="33"/>
  <c r="D90" i="33"/>
  <c r="E90" i="33"/>
  <c r="F90" i="33"/>
  <c r="H90" i="33"/>
  <c r="I90" i="33"/>
  <c r="B91" i="33"/>
  <c r="C91" i="33"/>
  <c r="D91" i="33"/>
  <c r="E91" i="33"/>
  <c r="F91" i="33"/>
  <c r="H91" i="33"/>
  <c r="I91" i="33"/>
  <c r="B92" i="33"/>
  <c r="C92" i="33"/>
  <c r="D92" i="33"/>
  <c r="E92" i="33"/>
  <c r="F92" i="33"/>
  <c r="H92" i="33"/>
  <c r="I92" i="33"/>
  <c r="B93" i="33"/>
  <c r="C93" i="33"/>
  <c r="D93" i="33"/>
  <c r="E93" i="33"/>
  <c r="F93" i="33"/>
  <c r="H93" i="33"/>
  <c r="I93" i="33"/>
  <c r="B94" i="33"/>
  <c r="C94" i="33"/>
  <c r="D94" i="33"/>
  <c r="E94" i="33"/>
  <c r="F94" i="33"/>
  <c r="H94" i="33"/>
  <c r="I94" i="33"/>
  <c r="B95" i="33"/>
  <c r="C95" i="33"/>
  <c r="D95" i="33"/>
  <c r="E95" i="33"/>
  <c r="F95" i="33"/>
  <c r="H95" i="33"/>
  <c r="I95" i="33"/>
  <c r="B96" i="33"/>
  <c r="C96" i="33"/>
  <c r="D96" i="33"/>
  <c r="E96" i="33"/>
  <c r="F96" i="33"/>
  <c r="H96" i="33"/>
  <c r="I96" i="33"/>
  <c r="B97" i="33"/>
  <c r="C97" i="33"/>
  <c r="D97" i="33"/>
  <c r="E97" i="33"/>
  <c r="F97" i="33"/>
  <c r="H97" i="33"/>
  <c r="I97" i="33"/>
  <c r="B98" i="33"/>
  <c r="C98" i="33"/>
  <c r="D98" i="33"/>
  <c r="E98" i="33"/>
  <c r="F98" i="33"/>
  <c r="H98" i="33"/>
  <c r="I98" i="33"/>
  <c r="B99" i="33"/>
  <c r="C99" i="33"/>
  <c r="D99" i="33"/>
  <c r="E99" i="33"/>
  <c r="F99" i="33"/>
  <c r="H99" i="33"/>
  <c r="I99" i="33"/>
  <c r="B100" i="33"/>
  <c r="C100" i="33"/>
  <c r="D100" i="33"/>
  <c r="E100" i="33"/>
  <c r="F100" i="33"/>
  <c r="H100" i="33"/>
  <c r="I100" i="33"/>
  <c r="B101" i="33"/>
  <c r="C101" i="33"/>
  <c r="D101" i="33"/>
  <c r="E101" i="33"/>
  <c r="F101" i="33"/>
  <c r="H101" i="33"/>
  <c r="I101" i="33"/>
  <c r="B102" i="33"/>
  <c r="C102" i="33"/>
  <c r="D102" i="33"/>
  <c r="E102" i="33"/>
  <c r="F102" i="33"/>
  <c r="H102" i="33"/>
  <c r="I102" i="33"/>
  <c r="B103" i="33"/>
  <c r="C103" i="33"/>
  <c r="D103" i="33"/>
  <c r="E103" i="33"/>
  <c r="F103" i="33"/>
  <c r="H103" i="33"/>
  <c r="I103" i="33"/>
  <c r="B104" i="33"/>
  <c r="C104" i="33"/>
  <c r="D104" i="33"/>
  <c r="E104" i="33"/>
  <c r="F104" i="33"/>
  <c r="H104" i="33"/>
  <c r="I104" i="33"/>
  <c r="B105" i="33"/>
  <c r="C105" i="33"/>
  <c r="D105" i="33"/>
  <c r="E105" i="33"/>
  <c r="F105" i="33"/>
  <c r="H105" i="33"/>
  <c r="I105" i="33"/>
  <c r="B106" i="33"/>
  <c r="C106" i="33"/>
  <c r="D106" i="33"/>
  <c r="E106" i="33"/>
  <c r="F106" i="33"/>
  <c r="H106" i="33"/>
  <c r="I106" i="33"/>
  <c r="B107" i="33"/>
  <c r="C107" i="33"/>
  <c r="D107" i="33"/>
  <c r="E107" i="33"/>
  <c r="F107" i="33"/>
  <c r="H107" i="33"/>
  <c r="I107" i="33"/>
  <c r="B108" i="33"/>
  <c r="C108" i="33"/>
  <c r="D108" i="33"/>
  <c r="E108" i="33"/>
  <c r="F108" i="33"/>
  <c r="H108" i="33"/>
  <c r="I108" i="33"/>
  <c r="B109" i="33"/>
  <c r="C109" i="33"/>
  <c r="D109" i="33"/>
  <c r="E109" i="33"/>
  <c r="F109" i="33"/>
  <c r="H109" i="33"/>
  <c r="I109" i="33"/>
  <c r="B110" i="33"/>
  <c r="C110" i="33"/>
  <c r="D110" i="33"/>
  <c r="E110" i="33"/>
  <c r="F110" i="33"/>
  <c r="H110" i="33"/>
  <c r="I110" i="33"/>
  <c r="B111" i="33"/>
  <c r="C111" i="33"/>
  <c r="D111" i="33"/>
  <c r="E111" i="33"/>
  <c r="F111" i="33"/>
  <c r="H111" i="33"/>
  <c r="I111" i="33"/>
  <c r="B112" i="33"/>
  <c r="C112" i="33"/>
  <c r="D112" i="33"/>
  <c r="E112" i="33"/>
  <c r="F112" i="33"/>
  <c r="H112" i="33"/>
  <c r="I112" i="33"/>
  <c r="B113" i="33"/>
  <c r="C113" i="33"/>
  <c r="D113" i="33"/>
  <c r="E113" i="33"/>
  <c r="F113" i="33"/>
  <c r="H113" i="33"/>
  <c r="I113" i="33"/>
  <c r="B114" i="33"/>
  <c r="C114" i="33"/>
  <c r="D114" i="33"/>
  <c r="E114" i="33"/>
  <c r="F114" i="33"/>
  <c r="H114" i="33"/>
  <c r="I114" i="33"/>
  <c r="B115" i="33"/>
  <c r="C115" i="33"/>
  <c r="D115" i="33"/>
  <c r="E115" i="33"/>
  <c r="F115" i="33"/>
  <c r="H115" i="33"/>
  <c r="I115" i="33"/>
  <c r="B116" i="33"/>
  <c r="C116" i="33"/>
  <c r="D116" i="33"/>
  <c r="E116" i="33"/>
  <c r="F116" i="33"/>
  <c r="H116" i="33"/>
  <c r="I116" i="33"/>
  <c r="B117" i="33"/>
  <c r="C117" i="33"/>
  <c r="D117" i="33"/>
  <c r="E117" i="33"/>
  <c r="F117" i="33"/>
  <c r="H117" i="33"/>
  <c r="I117" i="33"/>
  <c r="B118" i="33"/>
  <c r="C118" i="33"/>
  <c r="D118" i="33"/>
  <c r="E118" i="33"/>
  <c r="F118" i="33"/>
  <c r="H118" i="33"/>
  <c r="I118" i="33"/>
  <c r="B119" i="33"/>
  <c r="C119" i="33"/>
  <c r="D119" i="33"/>
  <c r="E119" i="33"/>
  <c r="F119" i="33"/>
  <c r="H119" i="33"/>
  <c r="I119" i="33"/>
  <c r="B120" i="33"/>
  <c r="C120" i="33"/>
  <c r="D120" i="33"/>
  <c r="E120" i="33"/>
  <c r="F120" i="33"/>
  <c r="H120" i="33"/>
  <c r="I120" i="33"/>
  <c r="B121" i="33"/>
  <c r="C121" i="33"/>
  <c r="D121" i="33"/>
  <c r="E121" i="33"/>
  <c r="F121" i="33"/>
  <c r="H121" i="33"/>
  <c r="I121" i="33"/>
  <c r="B122" i="33"/>
  <c r="C122" i="33"/>
  <c r="D122" i="33"/>
  <c r="E122" i="33"/>
  <c r="F122" i="33"/>
  <c r="H122" i="33"/>
  <c r="I122" i="33"/>
  <c r="B123" i="33"/>
  <c r="C123" i="33"/>
  <c r="D123" i="33"/>
  <c r="E123" i="33"/>
  <c r="F123" i="33"/>
  <c r="H123" i="33"/>
  <c r="I123" i="33"/>
  <c r="B124" i="33"/>
  <c r="C124" i="33"/>
  <c r="D124" i="33"/>
  <c r="E124" i="33"/>
  <c r="F124" i="33"/>
  <c r="H124" i="33"/>
  <c r="I124" i="33"/>
  <c r="B125" i="33"/>
  <c r="C125" i="33"/>
  <c r="D125" i="33"/>
  <c r="E125" i="33"/>
  <c r="F125" i="33"/>
  <c r="H125" i="33"/>
  <c r="I125" i="33"/>
  <c r="B126" i="33"/>
  <c r="C126" i="33"/>
  <c r="D126" i="33"/>
  <c r="E126" i="33"/>
  <c r="F126" i="33"/>
  <c r="H126" i="33"/>
  <c r="I126" i="33"/>
  <c r="B127" i="33"/>
  <c r="C127" i="33"/>
  <c r="D127" i="33"/>
  <c r="E127" i="33"/>
  <c r="F127" i="33"/>
  <c r="H127" i="33"/>
  <c r="I127" i="33"/>
  <c r="B128" i="33"/>
  <c r="C128" i="33"/>
  <c r="D128" i="33"/>
  <c r="E128" i="33"/>
  <c r="F128" i="33"/>
  <c r="H128" i="33"/>
  <c r="I128" i="33"/>
  <c r="B129" i="33"/>
  <c r="C129" i="33"/>
  <c r="D129" i="33"/>
  <c r="E129" i="33"/>
  <c r="F129" i="33"/>
  <c r="H129" i="33"/>
  <c r="I129" i="33"/>
  <c r="B130" i="33"/>
  <c r="C130" i="33"/>
  <c r="D130" i="33"/>
  <c r="E130" i="33"/>
  <c r="F130" i="33"/>
  <c r="H130" i="33"/>
  <c r="I130" i="33"/>
  <c r="B131" i="33"/>
  <c r="C131" i="33"/>
  <c r="D131" i="33"/>
  <c r="E131" i="33"/>
  <c r="F131" i="33"/>
  <c r="H131" i="33"/>
  <c r="I131" i="33"/>
  <c r="B132" i="33"/>
  <c r="C132" i="33"/>
  <c r="D132" i="33"/>
  <c r="E132" i="33"/>
  <c r="F132" i="33"/>
  <c r="H132" i="33"/>
  <c r="I132" i="33"/>
  <c r="B133" i="33"/>
  <c r="C133" i="33"/>
  <c r="D133" i="33"/>
  <c r="E133" i="33"/>
  <c r="F133" i="33"/>
  <c r="H133" i="33"/>
  <c r="I133" i="33"/>
  <c r="B134" i="33"/>
  <c r="C134" i="33"/>
  <c r="D134" i="33"/>
  <c r="E134" i="33"/>
  <c r="F134" i="33"/>
  <c r="H134" i="33"/>
  <c r="I134" i="33"/>
  <c r="B135" i="33"/>
  <c r="C135" i="33"/>
  <c r="D135" i="33"/>
  <c r="E135" i="33"/>
  <c r="F135" i="33"/>
  <c r="H135" i="33"/>
  <c r="I135" i="33"/>
  <c r="B136" i="33"/>
  <c r="C136" i="33"/>
  <c r="D136" i="33"/>
  <c r="E136" i="33"/>
  <c r="F136" i="33"/>
  <c r="H136" i="33"/>
  <c r="I136" i="33"/>
  <c r="B137" i="33"/>
  <c r="C137" i="33"/>
  <c r="D137" i="33"/>
  <c r="E137" i="33"/>
  <c r="F137" i="33"/>
  <c r="H137" i="33"/>
  <c r="I137" i="33"/>
  <c r="B138" i="33"/>
  <c r="C138" i="33"/>
  <c r="D138" i="33"/>
  <c r="E138" i="33"/>
  <c r="F138" i="33"/>
  <c r="H138" i="33"/>
  <c r="I138" i="33"/>
  <c r="B139" i="33"/>
  <c r="C139" i="33"/>
  <c r="D139" i="33"/>
  <c r="E139" i="33"/>
  <c r="F139" i="33"/>
  <c r="H139" i="33"/>
  <c r="I139" i="33"/>
  <c r="B140" i="33"/>
  <c r="C140" i="33"/>
  <c r="D140" i="33"/>
  <c r="E140" i="33"/>
  <c r="F140" i="33"/>
  <c r="H140" i="33"/>
  <c r="I140" i="33"/>
  <c r="B141" i="33"/>
  <c r="C141" i="33"/>
  <c r="D141" i="33"/>
  <c r="E141" i="33"/>
  <c r="F141" i="33"/>
  <c r="H141" i="33"/>
  <c r="I141" i="33"/>
  <c r="B142" i="33"/>
  <c r="C142" i="33"/>
  <c r="D142" i="33"/>
  <c r="E142" i="33"/>
  <c r="F142" i="33"/>
  <c r="H142" i="33"/>
  <c r="I142" i="33"/>
  <c r="B143" i="33"/>
  <c r="C143" i="33"/>
  <c r="D143" i="33"/>
  <c r="E143" i="33"/>
  <c r="F143" i="33"/>
  <c r="H143" i="33"/>
  <c r="I143" i="33"/>
  <c r="B144" i="33"/>
  <c r="C144" i="33"/>
  <c r="D144" i="33"/>
  <c r="E144" i="33"/>
  <c r="F144" i="33"/>
  <c r="H144" i="33"/>
  <c r="I144" i="33"/>
  <c r="B145" i="33"/>
  <c r="C145" i="33"/>
  <c r="D145" i="33"/>
  <c r="E145" i="33"/>
  <c r="F145" i="33"/>
  <c r="H145" i="33"/>
  <c r="I145" i="33"/>
  <c r="B146" i="33"/>
  <c r="C146" i="33"/>
  <c r="D146" i="33"/>
  <c r="E146" i="33"/>
  <c r="F146" i="33"/>
  <c r="H146" i="33"/>
  <c r="I146" i="33"/>
  <c r="B147" i="33"/>
  <c r="C147" i="33"/>
  <c r="D147" i="33"/>
  <c r="E147" i="33"/>
  <c r="F147" i="33"/>
  <c r="H147" i="33"/>
  <c r="I147" i="33"/>
  <c r="B148" i="33"/>
  <c r="C148" i="33"/>
  <c r="D148" i="33"/>
  <c r="E148" i="33"/>
  <c r="F148" i="33"/>
  <c r="H148" i="33"/>
  <c r="I148" i="33"/>
  <c r="B149" i="33"/>
  <c r="C149" i="33"/>
  <c r="D149" i="33"/>
  <c r="E149" i="33"/>
  <c r="F149" i="33"/>
  <c r="H149" i="33"/>
  <c r="I149" i="33"/>
  <c r="B150" i="33"/>
  <c r="C150" i="33"/>
  <c r="D150" i="33"/>
  <c r="E150" i="33"/>
  <c r="F150" i="33"/>
  <c r="H150" i="33"/>
  <c r="I150" i="33"/>
  <c r="B151" i="33"/>
  <c r="C151" i="33"/>
  <c r="D151" i="33"/>
  <c r="E151" i="33"/>
  <c r="F151" i="33"/>
  <c r="H151" i="33"/>
  <c r="I151" i="33"/>
  <c r="B152" i="33"/>
  <c r="C152" i="33"/>
  <c r="D152" i="33"/>
  <c r="E152" i="33"/>
  <c r="F152" i="33"/>
  <c r="H152" i="33"/>
  <c r="I152" i="33"/>
  <c r="B153" i="33"/>
  <c r="C153" i="33"/>
  <c r="D153" i="33"/>
  <c r="E153" i="33"/>
  <c r="F153" i="33"/>
  <c r="H153" i="33"/>
  <c r="I153" i="33"/>
  <c r="B154" i="33"/>
  <c r="C154" i="33"/>
  <c r="D154" i="33"/>
  <c r="E154" i="33"/>
  <c r="F154" i="33"/>
  <c r="H154" i="33"/>
  <c r="I154" i="33"/>
  <c r="B155" i="33"/>
  <c r="C155" i="33"/>
  <c r="D155" i="33"/>
  <c r="E155" i="33"/>
  <c r="F155" i="33"/>
  <c r="H155" i="33"/>
  <c r="I155" i="33"/>
  <c r="B156" i="33"/>
  <c r="C156" i="33"/>
  <c r="D156" i="33"/>
  <c r="E156" i="33"/>
  <c r="F156" i="33"/>
  <c r="H156" i="33"/>
  <c r="I156" i="33"/>
  <c r="B157" i="33"/>
  <c r="C157" i="33"/>
  <c r="D157" i="33"/>
  <c r="E157" i="33"/>
  <c r="F157" i="33"/>
  <c r="H157" i="33"/>
  <c r="I157" i="33"/>
  <c r="B158" i="33"/>
  <c r="C158" i="33"/>
  <c r="D158" i="33"/>
  <c r="E158" i="33"/>
  <c r="F158" i="33"/>
  <c r="H158" i="33"/>
  <c r="I158" i="33"/>
  <c r="B159" i="33"/>
  <c r="C159" i="33"/>
  <c r="D159" i="33"/>
  <c r="E159" i="33"/>
  <c r="F159" i="33"/>
  <c r="H159" i="33"/>
  <c r="I159" i="33"/>
  <c r="B160" i="33"/>
  <c r="C160" i="33"/>
  <c r="D160" i="33"/>
  <c r="E160" i="33"/>
  <c r="F160" i="33"/>
  <c r="H160" i="33"/>
  <c r="I160" i="33"/>
  <c r="B161" i="33"/>
  <c r="C161" i="33"/>
  <c r="D161" i="33"/>
  <c r="E161" i="33"/>
  <c r="F161" i="33"/>
  <c r="H161" i="33"/>
  <c r="I161" i="33"/>
  <c r="B162" i="33"/>
  <c r="C162" i="33"/>
  <c r="D162" i="33"/>
  <c r="E162" i="33"/>
  <c r="F162" i="33"/>
  <c r="H162" i="33"/>
  <c r="I162" i="33"/>
  <c r="B163" i="33"/>
  <c r="C163" i="33"/>
  <c r="D163" i="33"/>
  <c r="E163" i="33"/>
  <c r="F163" i="33"/>
  <c r="H163" i="33"/>
  <c r="I163" i="33"/>
  <c r="B164" i="33"/>
  <c r="C164" i="33"/>
  <c r="D164" i="33"/>
  <c r="E164" i="33"/>
  <c r="F164" i="33"/>
  <c r="H164" i="33"/>
  <c r="I164" i="33"/>
  <c r="B165" i="33"/>
  <c r="C165" i="33"/>
  <c r="D165" i="33"/>
  <c r="E165" i="33"/>
  <c r="F165" i="33"/>
  <c r="H165" i="33"/>
  <c r="I165" i="33"/>
  <c r="B166" i="33"/>
  <c r="C166" i="33"/>
  <c r="D166" i="33"/>
  <c r="E166" i="33"/>
  <c r="F166" i="33"/>
  <c r="H166" i="33"/>
  <c r="I166" i="33"/>
  <c r="B167" i="33"/>
  <c r="C167" i="33"/>
  <c r="D167" i="33"/>
  <c r="E167" i="33"/>
  <c r="F167" i="33"/>
  <c r="H167" i="33"/>
  <c r="I167" i="33"/>
  <c r="B168" i="33"/>
  <c r="C168" i="33"/>
  <c r="D168" i="33"/>
  <c r="E168" i="33"/>
  <c r="F168" i="33"/>
  <c r="H168" i="33"/>
  <c r="I168" i="33"/>
  <c r="B169" i="33"/>
  <c r="C169" i="33"/>
  <c r="D169" i="33"/>
  <c r="E169" i="33"/>
  <c r="F169" i="33"/>
  <c r="H169" i="33"/>
  <c r="I169" i="33"/>
  <c r="B170" i="33"/>
  <c r="C170" i="33"/>
  <c r="D170" i="33"/>
  <c r="E170" i="33"/>
  <c r="F170" i="33"/>
  <c r="H170" i="33"/>
  <c r="I170" i="33"/>
  <c r="B171" i="33"/>
  <c r="C171" i="33"/>
  <c r="D171" i="33"/>
  <c r="E171" i="33"/>
  <c r="F171" i="33"/>
  <c r="H171" i="33"/>
  <c r="I171" i="33"/>
  <c r="B172" i="33"/>
  <c r="C172" i="33"/>
  <c r="D172" i="33"/>
  <c r="E172" i="33"/>
  <c r="F172" i="33"/>
  <c r="H172" i="33"/>
  <c r="I172" i="33"/>
  <c r="B173" i="33"/>
  <c r="C173" i="33"/>
  <c r="D173" i="33"/>
  <c r="E173" i="33"/>
  <c r="F173" i="33"/>
  <c r="H173" i="33"/>
  <c r="I173" i="33"/>
  <c r="B174" i="33"/>
  <c r="C174" i="33"/>
  <c r="D174" i="33"/>
  <c r="E174" i="33"/>
  <c r="F174" i="33"/>
  <c r="H174" i="33"/>
  <c r="I174" i="33"/>
  <c r="B175" i="33"/>
  <c r="C175" i="33"/>
  <c r="D175" i="33"/>
  <c r="E175" i="33"/>
  <c r="F175" i="33"/>
  <c r="H175" i="33"/>
  <c r="I175" i="33"/>
  <c r="B176" i="33"/>
  <c r="C176" i="33"/>
  <c r="D176" i="33"/>
  <c r="E176" i="33"/>
  <c r="F176" i="33"/>
  <c r="H176" i="33"/>
  <c r="I176" i="33"/>
  <c r="B177" i="33"/>
  <c r="C177" i="33"/>
  <c r="D177" i="33"/>
  <c r="E177" i="33"/>
  <c r="F177" i="33"/>
  <c r="H177" i="33"/>
  <c r="I177" i="33"/>
  <c r="B178" i="33"/>
  <c r="C178" i="33"/>
  <c r="D178" i="33"/>
  <c r="E178" i="33"/>
  <c r="F178" i="33"/>
  <c r="H178" i="33"/>
  <c r="I178" i="33"/>
  <c r="B179" i="33"/>
  <c r="C179" i="33"/>
  <c r="D179" i="33"/>
  <c r="E179" i="33"/>
  <c r="F179" i="33"/>
  <c r="H179" i="33"/>
  <c r="I179" i="33"/>
  <c r="B180" i="33"/>
  <c r="C180" i="33"/>
  <c r="D180" i="33"/>
  <c r="E180" i="33"/>
  <c r="F180" i="33"/>
  <c r="H180" i="33"/>
  <c r="I180" i="33"/>
  <c r="B181" i="33"/>
  <c r="C181" i="33"/>
  <c r="D181" i="33"/>
  <c r="E181" i="33"/>
  <c r="F181" i="33"/>
  <c r="H181" i="33"/>
  <c r="I181" i="33"/>
  <c r="B182" i="33"/>
  <c r="C182" i="33"/>
  <c r="D182" i="33"/>
  <c r="E182" i="33"/>
  <c r="F182" i="33"/>
  <c r="H182" i="33"/>
  <c r="I182" i="33"/>
  <c r="B183" i="33"/>
  <c r="C183" i="33"/>
  <c r="D183" i="33"/>
  <c r="E183" i="33"/>
  <c r="F183" i="33"/>
  <c r="H183" i="33"/>
  <c r="I183" i="33"/>
  <c r="B184" i="33"/>
  <c r="C184" i="33"/>
  <c r="D184" i="33"/>
  <c r="E184" i="33"/>
  <c r="F184" i="33"/>
  <c r="H184" i="33"/>
  <c r="I184" i="33"/>
  <c r="B185" i="33"/>
  <c r="C185" i="33"/>
  <c r="D185" i="33"/>
  <c r="E185" i="33"/>
  <c r="F185" i="33"/>
  <c r="H185" i="33"/>
  <c r="I185" i="33"/>
  <c r="B186" i="33"/>
  <c r="C186" i="33"/>
  <c r="D186" i="33"/>
  <c r="E186" i="33"/>
  <c r="F186" i="33"/>
  <c r="H186" i="33"/>
  <c r="I186" i="33"/>
  <c r="B187" i="33"/>
  <c r="C187" i="33"/>
  <c r="D187" i="33"/>
  <c r="E187" i="33"/>
  <c r="F187" i="33"/>
  <c r="H187" i="33"/>
  <c r="I187" i="33"/>
  <c r="B188" i="33"/>
  <c r="C188" i="33"/>
  <c r="D188" i="33"/>
  <c r="E188" i="33"/>
  <c r="F188" i="33"/>
  <c r="H188" i="33"/>
  <c r="I188" i="33"/>
  <c r="B189" i="33"/>
  <c r="C189" i="33"/>
  <c r="D189" i="33"/>
  <c r="E189" i="33"/>
  <c r="F189" i="33"/>
  <c r="H189" i="33"/>
  <c r="I189" i="33"/>
  <c r="B190" i="33"/>
  <c r="C190" i="33"/>
  <c r="D190" i="33"/>
  <c r="E190" i="33"/>
  <c r="F190" i="33"/>
  <c r="H190" i="33"/>
  <c r="I190" i="33"/>
  <c r="B191" i="33"/>
  <c r="C191" i="33"/>
  <c r="D191" i="33"/>
  <c r="E191" i="33"/>
  <c r="F191" i="33"/>
  <c r="H191" i="33"/>
  <c r="I191" i="33"/>
  <c r="B192" i="33"/>
  <c r="C192" i="33"/>
  <c r="D192" i="33"/>
  <c r="E192" i="33"/>
  <c r="F192" i="33"/>
  <c r="H192" i="33"/>
  <c r="I192" i="33"/>
  <c r="B193" i="33"/>
  <c r="C193" i="33"/>
  <c r="D193" i="33"/>
  <c r="E193" i="33"/>
  <c r="F193" i="33"/>
  <c r="H193" i="33"/>
  <c r="I193" i="33"/>
  <c r="B194" i="33"/>
  <c r="C194" i="33"/>
  <c r="D194" i="33"/>
  <c r="E194" i="33"/>
  <c r="F194" i="33"/>
  <c r="H194" i="33"/>
  <c r="I194" i="33"/>
  <c r="B195" i="33"/>
  <c r="C195" i="33"/>
  <c r="D195" i="33"/>
  <c r="E195" i="33"/>
  <c r="F195" i="33"/>
  <c r="H195" i="33"/>
  <c r="I195" i="33"/>
  <c r="B196" i="33"/>
  <c r="C196" i="33"/>
  <c r="D196" i="33"/>
  <c r="E196" i="33"/>
  <c r="F196" i="33"/>
  <c r="H196" i="33"/>
  <c r="I196" i="33"/>
  <c r="B197" i="33"/>
  <c r="C197" i="33"/>
  <c r="D197" i="33"/>
  <c r="E197" i="33"/>
  <c r="F197" i="33"/>
  <c r="H197" i="33"/>
  <c r="I197" i="33"/>
  <c r="B198" i="33"/>
  <c r="C198" i="33"/>
  <c r="D198" i="33"/>
  <c r="E198" i="33"/>
  <c r="F198" i="33"/>
  <c r="H198" i="33"/>
  <c r="I198" i="33"/>
  <c r="B199" i="33"/>
  <c r="C199" i="33"/>
  <c r="D199" i="33"/>
  <c r="E199" i="33"/>
  <c r="F199" i="33"/>
  <c r="H199" i="33"/>
  <c r="I199" i="33"/>
  <c r="B200" i="33"/>
  <c r="C200" i="33"/>
  <c r="D200" i="33"/>
  <c r="E200" i="33"/>
  <c r="F200" i="33"/>
  <c r="H200" i="33"/>
  <c r="I200" i="33"/>
  <c r="B201" i="33"/>
  <c r="C201" i="33"/>
  <c r="D201" i="33"/>
  <c r="E201" i="33"/>
  <c r="F201" i="33"/>
  <c r="H201" i="33"/>
  <c r="I201" i="33"/>
  <c r="B202" i="33"/>
  <c r="C202" i="33"/>
  <c r="D202" i="33"/>
  <c r="E202" i="33"/>
  <c r="F202" i="33"/>
  <c r="H202" i="33"/>
  <c r="I202" i="33"/>
  <c r="B203" i="33"/>
  <c r="C203" i="33"/>
  <c r="D203" i="33"/>
  <c r="E203" i="33"/>
  <c r="F203" i="33"/>
  <c r="H203" i="33"/>
  <c r="I203" i="33"/>
  <c r="B204" i="33"/>
  <c r="C204" i="33"/>
  <c r="D204" i="33"/>
  <c r="E204" i="33"/>
  <c r="F204" i="33"/>
  <c r="H204" i="33"/>
  <c r="I204" i="33"/>
  <c r="B205" i="33"/>
  <c r="C205" i="33"/>
  <c r="D205" i="33"/>
  <c r="E205" i="33"/>
  <c r="F205" i="33"/>
  <c r="H205" i="33"/>
  <c r="I205" i="33"/>
  <c r="B206" i="33"/>
  <c r="C206" i="33"/>
  <c r="D206" i="33"/>
  <c r="E206" i="33"/>
  <c r="F206" i="33"/>
  <c r="H206" i="33"/>
  <c r="I206" i="33"/>
  <c r="B207" i="33"/>
  <c r="C207" i="33"/>
  <c r="D207" i="33"/>
  <c r="E207" i="33"/>
  <c r="F207" i="33"/>
  <c r="H207" i="33"/>
  <c r="I207" i="33"/>
  <c r="B208" i="33"/>
  <c r="C208" i="33"/>
  <c r="D208" i="33"/>
  <c r="E208" i="33"/>
  <c r="F208" i="33"/>
  <c r="H208" i="33"/>
  <c r="I208" i="33"/>
  <c r="B209" i="33"/>
  <c r="C209" i="33"/>
  <c r="D209" i="33"/>
  <c r="E209" i="33"/>
  <c r="F209" i="33"/>
  <c r="H209" i="33"/>
  <c r="I209" i="33"/>
  <c r="B210" i="33"/>
  <c r="C210" i="33"/>
  <c r="D210" i="33"/>
  <c r="E210" i="33"/>
  <c r="F210" i="33"/>
  <c r="H210" i="33"/>
  <c r="I210" i="33"/>
  <c r="B211" i="33"/>
  <c r="C211" i="33"/>
  <c r="D211" i="33"/>
  <c r="E211" i="33"/>
  <c r="F211" i="33"/>
  <c r="H211" i="33"/>
  <c r="I211" i="33"/>
  <c r="B212" i="33"/>
  <c r="C212" i="33"/>
  <c r="D212" i="33"/>
  <c r="E212" i="33"/>
  <c r="F212" i="33"/>
  <c r="H212" i="33"/>
  <c r="I212" i="33"/>
  <c r="B213" i="33"/>
  <c r="C213" i="33"/>
  <c r="D213" i="33"/>
  <c r="E213" i="33"/>
  <c r="F213" i="33"/>
  <c r="H213" i="33"/>
  <c r="I213" i="33"/>
  <c r="B214" i="33"/>
  <c r="C214" i="33"/>
  <c r="D214" i="33"/>
  <c r="E214" i="33"/>
  <c r="F214" i="33"/>
  <c r="H214" i="33"/>
  <c r="I214" i="33"/>
  <c r="B215" i="33"/>
  <c r="C215" i="33"/>
  <c r="D215" i="33"/>
  <c r="E215" i="33"/>
  <c r="F215" i="33"/>
  <c r="H215" i="33"/>
  <c r="I215" i="33"/>
  <c r="B216" i="33"/>
  <c r="C216" i="33"/>
  <c r="D216" i="33"/>
  <c r="E216" i="33"/>
  <c r="F216" i="33"/>
  <c r="H216" i="33"/>
  <c r="I216" i="33"/>
  <c r="B217" i="33"/>
  <c r="C217" i="33"/>
  <c r="D217" i="33"/>
  <c r="E217" i="33"/>
  <c r="F217" i="33"/>
  <c r="H217" i="33"/>
  <c r="I217" i="33"/>
  <c r="B218" i="33"/>
  <c r="C218" i="33"/>
  <c r="D218" i="33"/>
  <c r="E218" i="33"/>
  <c r="F218" i="33"/>
  <c r="H218" i="33"/>
  <c r="I218" i="33"/>
  <c r="B219" i="33"/>
  <c r="C219" i="33"/>
  <c r="D219" i="33"/>
  <c r="E219" i="33"/>
  <c r="F219" i="33"/>
  <c r="H219" i="33"/>
  <c r="I219" i="33"/>
  <c r="B220" i="33"/>
  <c r="C220" i="33"/>
  <c r="D220" i="33"/>
  <c r="E220" i="33"/>
  <c r="F220" i="33"/>
  <c r="H220" i="33"/>
  <c r="I220" i="33"/>
  <c r="B221" i="33"/>
  <c r="C221" i="33"/>
  <c r="D221" i="33"/>
  <c r="E221" i="33"/>
  <c r="F221" i="33"/>
  <c r="H221" i="33"/>
  <c r="I221" i="33"/>
  <c r="B222" i="33"/>
  <c r="C222" i="33"/>
  <c r="D222" i="33"/>
  <c r="E222" i="33"/>
  <c r="F222" i="33"/>
  <c r="H222" i="33"/>
  <c r="I222" i="33"/>
  <c r="B223" i="33"/>
  <c r="C223" i="33"/>
  <c r="D223" i="33"/>
  <c r="E223" i="33"/>
  <c r="F223" i="33"/>
  <c r="H223" i="33"/>
  <c r="I223" i="33"/>
  <c r="B224" i="33"/>
  <c r="C224" i="33"/>
  <c r="D224" i="33"/>
  <c r="E224" i="33"/>
  <c r="F224" i="33"/>
  <c r="H224" i="33"/>
  <c r="I224" i="33"/>
  <c r="B225" i="33"/>
  <c r="C225" i="33"/>
  <c r="D225" i="33"/>
  <c r="E225" i="33"/>
  <c r="F225" i="33"/>
  <c r="H225" i="33"/>
  <c r="I225" i="33"/>
  <c r="B226" i="33"/>
  <c r="C226" i="33"/>
  <c r="D226" i="33"/>
  <c r="E226" i="33"/>
  <c r="F226" i="33"/>
  <c r="H226" i="33"/>
  <c r="I226" i="33"/>
  <c r="B227" i="33"/>
  <c r="C227" i="33"/>
  <c r="D227" i="33"/>
  <c r="E227" i="33"/>
  <c r="F227" i="33"/>
  <c r="H227" i="33"/>
  <c r="I227" i="33"/>
  <c r="B228" i="33"/>
  <c r="C228" i="33"/>
  <c r="D228" i="33"/>
  <c r="E228" i="33"/>
  <c r="F228" i="33"/>
  <c r="H228" i="33"/>
  <c r="I228" i="33"/>
  <c r="B229" i="33"/>
  <c r="C229" i="33"/>
  <c r="D229" i="33"/>
  <c r="E229" i="33"/>
  <c r="F229" i="33"/>
  <c r="H229" i="33"/>
  <c r="I229" i="33"/>
  <c r="B230" i="33"/>
  <c r="C230" i="33"/>
  <c r="D230" i="33"/>
  <c r="E230" i="33"/>
  <c r="F230" i="33"/>
  <c r="H230" i="33"/>
  <c r="I230" i="33"/>
  <c r="B231" i="33"/>
  <c r="C231" i="33"/>
  <c r="D231" i="33"/>
  <c r="E231" i="33"/>
  <c r="F231" i="33"/>
  <c r="H231" i="33"/>
  <c r="I231" i="33"/>
  <c r="B232" i="33"/>
  <c r="C232" i="33"/>
  <c r="D232" i="33"/>
  <c r="E232" i="33"/>
  <c r="F232" i="33"/>
  <c r="H232" i="33"/>
  <c r="I232" i="33"/>
  <c r="B233" i="33"/>
  <c r="C233" i="33"/>
  <c r="D233" i="33"/>
  <c r="E233" i="33"/>
  <c r="F233" i="33"/>
  <c r="H233" i="33"/>
  <c r="I233" i="33"/>
  <c r="B234" i="33"/>
  <c r="C234" i="33"/>
  <c r="D234" i="33"/>
  <c r="E234" i="33"/>
  <c r="F234" i="33"/>
  <c r="H234" i="33"/>
  <c r="I234" i="33"/>
  <c r="B235" i="33"/>
  <c r="C235" i="33"/>
  <c r="D235" i="33"/>
  <c r="E235" i="33"/>
  <c r="F235" i="33"/>
  <c r="H235" i="33"/>
  <c r="I235" i="33"/>
  <c r="B236" i="33"/>
  <c r="C236" i="33"/>
  <c r="D236" i="33"/>
  <c r="E236" i="33"/>
  <c r="F236" i="33"/>
  <c r="H236" i="33"/>
  <c r="I236" i="33"/>
  <c r="B237" i="33"/>
  <c r="C237" i="33"/>
  <c r="D237" i="33"/>
  <c r="E237" i="33"/>
  <c r="F237" i="33"/>
  <c r="H237" i="33"/>
  <c r="I237" i="33"/>
  <c r="B238" i="33"/>
  <c r="C238" i="33"/>
  <c r="D238" i="33"/>
  <c r="E238" i="33"/>
  <c r="F238" i="33"/>
  <c r="H238" i="33"/>
  <c r="I238" i="33"/>
  <c r="B239" i="33"/>
  <c r="C239" i="33"/>
  <c r="D239" i="33"/>
  <c r="E239" i="33"/>
  <c r="F239" i="33"/>
  <c r="H239" i="33"/>
  <c r="I239" i="33"/>
  <c r="B240" i="33"/>
  <c r="C240" i="33"/>
  <c r="D240" i="33"/>
  <c r="E240" i="33"/>
  <c r="F240" i="33"/>
  <c r="H240" i="33"/>
  <c r="I240" i="33"/>
  <c r="B241" i="33"/>
  <c r="C241" i="33"/>
  <c r="D241" i="33"/>
  <c r="E241" i="33"/>
  <c r="F241" i="33"/>
  <c r="H241" i="33"/>
  <c r="I241" i="33"/>
  <c r="B242" i="33"/>
  <c r="C242" i="33"/>
  <c r="D242" i="33"/>
  <c r="E242" i="33"/>
  <c r="F242" i="33"/>
  <c r="H242" i="33"/>
  <c r="I242" i="33"/>
  <c r="B243" i="33"/>
  <c r="C243" i="33"/>
  <c r="D243" i="33"/>
  <c r="E243" i="33"/>
  <c r="F243" i="33"/>
  <c r="H243" i="33"/>
  <c r="I243" i="33"/>
  <c r="B244" i="33"/>
  <c r="C244" i="33"/>
  <c r="D244" i="33"/>
  <c r="E244" i="33"/>
  <c r="F244" i="33"/>
  <c r="H244" i="33"/>
  <c r="I244" i="33"/>
  <c r="B245" i="33"/>
  <c r="C245" i="33"/>
  <c r="D245" i="33"/>
  <c r="E245" i="33"/>
  <c r="F245" i="33"/>
  <c r="H245" i="33"/>
  <c r="I245" i="33"/>
  <c r="B246" i="33"/>
  <c r="C246" i="33"/>
  <c r="D246" i="33"/>
  <c r="E246" i="33"/>
  <c r="F246" i="33"/>
  <c r="H246" i="33"/>
  <c r="I246" i="33"/>
  <c r="B247" i="33"/>
  <c r="C247" i="33"/>
  <c r="D247" i="33"/>
  <c r="E247" i="33"/>
  <c r="F247" i="33"/>
  <c r="H247" i="33"/>
  <c r="I247" i="33"/>
  <c r="B248" i="33"/>
  <c r="C248" i="33"/>
  <c r="D248" i="33"/>
  <c r="E248" i="33"/>
  <c r="F248" i="33"/>
  <c r="H248" i="33"/>
  <c r="I248" i="33"/>
  <c r="B249" i="33"/>
  <c r="C249" i="33"/>
  <c r="D249" i="33"/>
  <c r="E249" i="33"/>
  <c r="F249" i="33"/>
  <c r="H249" i="33"/>
  <c r="I249" i="33"/>
  <c r="B250" i="33"/>
  <c r="C250" i="33"/>
  <c r="D250" i="33"/>
  <c r="E250" i="33"/>
  <c r="F250" i="33"/>
  <c r="H250" i="33"/>
  <c r="I250" i="33"/>
  <c r="B251" i="33"/>
  <c r="C251" i="33"/>
  <c r="D251" i="33"/>
  <c r="E251" i="33"/>
  <c r="F251" i="33"/>
  <c r="H251" i="33"/>
  <c r="I251" i="33"/>
  <c r="B252" i="33"/>
  <c r="C252" i="33"/>
  <c r="D252" i="33"/>
  <c r="E252" i="33"/>
  <c r="F252" i="33"/>
  <c r="H252" i="33"/>
  <c r="I252" i="33"/>
  <c r="B253" i="33"/>
  <c r="C253" i="33"/>
  <c r="D253" i="33"/>
  <c r="E253" i="33"/>
  <c r="F253" i="33"/>
  <c r="H253" i="33"/>
  <c r="I253" i="33"/>
  <c r="B254" i="33"/>
  <c r="C254" i="33"/>
  <c r="D254" i="33"/>
  <c r="E254" i="33"/>
  <c r="F254" i="33"/>
  <c r="H254" i="33"/>
  <c r="I254" i="33"/>
  <c r="B255" i="33"/>
  <c r="C255" i="33"/>
  <c r="D255" i="33"/>
  <c r="E255" i="33"/>
  <c r="F255" i="33"/>
  <c r="H255" i="33"/>
  <c r="I255" i="33"/>
  <c r="B256" i="33"/>
  <c r="C256" i="33"/>
  <c r="D256" i="33"/>
  <c r="E256" i="33"/>
  <c r="F256" i="33"/>
  <c r="H256" i="33"/>
  <c r="I256" i="33"/>
  <c r="B257" i="33"/>
  <c r="C257" i="33"/>
  <c r="D257" i="33"/>
  <c r="E257" i="33"/>
  <c r="F257" i="33"/>
  <c r="H257" i="33"/>
  <c r="I257" i="33"/>
  <c r="B258" i="33"/>
  <c r="C258" i="33"/>
  <c r="D258" i="33"/>
  <c r="E258" i="33"/>
  <c r="F258" i="33"/>
  <c r="H258" i="33"/>
  <c r="I258" i="33"/>
  <c r="B259" i="33"/>
  <c r="C259" i="33"/>
  <c r="D259" i="33"/>
  <c r="E259" i="33"/>
  <c r="F259" i="33"/>
  <c r="H259" i="33"/>
  <c r="I259" i="33"/>
  <c r="B260" i="33"/>
  <c r="C260" i="33"/>
  <c r="D260" i="33"/>
  <c r="E260" i="33"/>
  <c r="F260" i="33"/>
  <c r="H260" i="33"/>
  <c r="I260" i="33"/>
  <c r="B261" i="33"/>
  <c r="C261" i="33"/>
  <c r="D261" i="33"/>
  <c r="E261" i="33"/>
  <c r="F261" i="33"/>
  <c r="H261" i="33"/>
  <c r="I261" i="33"/>
  <c r="B262" i="33"/>
  <c r="C262" i="33"/>
  <c r="D262" i="33"/>
  <c r="E262" i="33"/>
  <c r="F262" i="33"/>
  <c r="H262" i="33"/>
  <c r="I262" i="33"/>
  <c r="B263" i="33"/>
  <c r="C263" i="33"/>
  <c r="D263" i="33"/>
  <c r="E263" i="33"/>
  <c r="F263" i="33"/>
  <c r="H263" i="33"/>
  <c r="I263" i="33"/>
  <c r="B264" i="33"/>
  <c r="C264" i="33"/>
  <c r="D264" i="33"/>
  <c r="E264" i="33"/>
  <c r="F264" i="33"/>
  <c r="H264" i="33"/>
  <c r="I264" i="33"/>
  <c r="B265" i="33"/>
  <c r="C265" i="33"/>
  <c r="D265" i="33"/>
  <c r="E265" i="33"/>
  <c r="F265" i="33"/>
  <c r="H265" i="33"/>
  <c r="I265" i="33"/>
  <c r="B266" i="33"/>
  <c r="C266" i="33"/>
  <c r="D266" i="33"/>
  <c r="E266" i="33"/>
  <c r="F266" i="33"/>
  <c r="H266" i="33"/>
  <c r="I266" i="33"/>
  <c r="B267" i="33"/>
  <c r="C267" i="33"/>
  <c r="D267" i="33"/>
  <c r="E267" i="33"/>
  <c r="F267" i="33"/>
  <c r="H267" i="33"/>
  <c r="I267" i="33"/>
  <c r="B268" i="33"/>
  <c r="C268" i="33"/>
  <c r="D268" i="33"/>
  <c r="E268" i="33"/>
  <c r="F268" i="33"/>
  <c r="H268" i="33"/>
  <c r="I268" i="33"/>
  <c r="B269" i="33"/>
  <c r="C269" i="33"/>
  <c r="D269" i="33"/>
  <c r="E269" i="33"/>
  <c r="F269" i="33"/>
  <c r="H269" i="33"/>
  <c r="I269" i="33"/>
  <c r="B270" i="33"/>
  <c r="C270" i="33"/>
  <c r="D270" i="33"/>
  <c r="E270" i="33"/>
  <c r="F270" i="33"/>
  <c r="H270" i="33"/>
  <c r="I270" i="33"/>
  <c r="B271" i="33"/>
  <c r="C271" i="33"/>
  <c r="D271" i="33"/>
  <c r="E271" i="33"/>
  <c r="F271" i="33"/>
  <c r="H271" i="33"/>
  <c r="I271" i="33"/>
  <c r="B272" i="33"/>
  <c r="C272" i="33"/>
  <c r="D272" i="33"/>
  <c r="E272" i="33"/>
  <c r="F272" i="33"/>
  <c r="H272" i="33"/>
  <c r="I272" i="33"/>
  <c r="B273" i="33"/>
  <c r="C273" i="33"/>
  <c r="D273" i="33"/>
  <c r="E273" i="33"/>
  <c r="F273" i="33"/>
  <c r="H273" i="33"/>
  <c r="I273" i="33"/>
  <c r="B274" i="33"/>
  <c r="C274" i="33"/>
  <c r="D274" i="33"/>
  <c r="E274" i="33"/>
  <c r="F274" i="33"/>
  <c r="H274" i="33"/>
  <c r="I274" i="33"/>
  <c r="B275" i="33"/>
  <c r="C275" i="33"/>
  <c r="D275" i="33"/>
  <c r="E275" i="33"/>
  <c r="F275" i="33"/>
  <c r="H275" i="33"/>
  <c r="I275" i="33"/>
  <c r="B276" i="33"/>
  <c r="C276" i="33"/>
  <c r="D276" i="33"/>
  <c r="E276" i="33"/>
  <c r="F276" i="33"/>
  <c r="H276" i="33"/>
  <c r="I276" i="33"/>
  <c r="B277" i="33"/>
  <c r="C277" i="33"/>
  <c r="D277" i="33"/>
  <c r="E277" i="33"/>
  <c r="F277" i="33"/>
  <c r="H277" i="33"/>
  <c r="I277" i="33"/>
  <c r="B278" i="33"/>
  <c r="C278" i="33"/>
  <c r="D278" i="33"/>
  <c r="E278" i="33"/>
  <c r="F278" i="33"/>
  <c r="H278" i="33"/>
  <c r="I278" i="33"/>
  <c r="B279" i="33"/>
  <c r="C279" i="33"/>
  <c r="D279" i="33"/>
  <c r="E279" i="33"/>
  <c r="F279" i="33"/>
  <c r="H279" i="33"/>
  <c r="I279" i="33"/>
  <c r="B280" i="33"/>
  <c r="C280" i="33"/>
  <c r="D280" i="33"/>
  <c r="E280" i="33"/>
  <c r="F280" i="33"/>
  <c r="H280" i="33"/>
  <c r="I280" i="33"/>
  <c r="B281" i="33"/>
  <c r="C281" i="33"/>
  <c r="D281" i="33"/>
  <c r="E281" i="33"/>
  <c r="F281" i="33"/>
  <c r="H281" i="33"/>
  <c r="I281" i="33"/>
  <c r="B282" i="33"/>
  <c r="C282" i="33"/>
  <c r="D282" i="33"/>
  <c r="E282" i="33"/>
  <c r="F282" i="33"/>
  <c r="H282" i="33"/>
  <c r="I282" i="33"/>
  <c r="B283" i="33"/>
  <c r="C283" i="33"/>
  <c r="D283" i="33"/>
  <c r="E283" i="33"/>
  <c r="F283" i="33"/>
  <c r="H283" i="33"/>
  <c r="I283" i="33"/>
  <c r="B284" i="33"/>
  <c r="C284" i="33"/>
  <c r="D284" i="33"/>
  <c r="E284" i="33"/>
  <c r="F284" i="33"/>
  <c r="H284" i="33"/>
  <c r="I284" i="33"/>
  <c r="B285" i="33"/>
  <c r="C285" i="33"/>
  <c r="D285" i="33"/>
  <c r="E285" i="33"/>
  <c r="F285" i="33"/>
  <c r="H285" i="33"/>
  <c r="I285" i="33"/>
  <c r="B286" i="33"/>
  <c r="C286" i="33"/>
  <c r="D286" i="33"/>
  <c r="E286" i="33"/>
  <c r="F286" i="33"/>
  <c r="H286" i="33"/>
  <c r="I286" i="33"/>
  <c r="B287" i="33"/>
  <c r="C287" i="33"/>
  <c r="D287" i="33"/>
  <c r="E287" i="33"/>
  <c r="F287" i="33"/>
  <c r="H287" i="33"/>
  <c r="I287" i="33"/>
  <c r="B288" i="33"/>
  <c r="C288" i="33"/>
  <c r="D288" i="33"/>
  <c r="E288" i="33"/>
  <c r="F288" i="33"/>
  <c r="H288" i="33"/>
  <c r="I288" i="33"/>
  <c r="B289" i="33"/>
  <c r="C289" i="33"/>
  <c r="D289" i="33"/>
  <c r="E289" i="33"/>
  <c r="F289" i="33"/>
  <c r="H289" i="33"/>
  <c r="I289" i="33"/>
  <c r="B290" i="33"/>
  <c r="C290" i="33"/>
  <c r="D290" i="33"/>
  <c r="E290" i="33"/>
  <c r="F290" i="33"/>
  <c r="H290" i="33"/>
  <c r="I290" i="33"/>
  <c r="B291" i="33"/>
  <c r="C291" i="33"/>
  <c r="D291" i="33"/>
  <c r="E291" i="33"/>
  <c r="F291" i="33"/>
  <c r="H291" i="33"/>
  <c r="I291" i="33"/>
  <c r="B292" i="33"/>
  <c r="C292" i="33"/>
  <c r="D292" i="33"/>
  <c r="E292" i="33"/>
  <c r="F292" i="33"/>
  <c r="H292" i="33"/>
  <c r="I292" i="33"/>
  <c r="B293" i="33"/>
  <c r="C293" i="33"/>
  <c r="D293" i="33"/>
  <c r="E293" i="33"/>
  <c r="F293" i="33"/>
  <c r="H293" i="33"/>
  <c r="I293" i="33"/>
  <c r="B294" i="33"/>
  <c r="C294" i="33"/>
  <c r="D294" i="33"/>
  <c r="E294" i="33"/>
  <c r="F294" i="33"/>
  <c r="H294" i="33"/>
  <c r="I294" i="33"/>
  <c r="B295" i="33"/>
  <c r="C295" i="33"/>
  <c r="D295" i="33"/>
  <c r="E295" i="33"/>
  <c r="F295" i="33"/>
  <c r="H295" i="33"/>
  <c r="I295" i="33"/>
  <c r="B296" i="33"/>
  <c r="C296" i="33"/>
  <c r="D296" i="33"/>
  <c r="E296" i="33"/>
  <c r="F296" i="33"/>
  <c r="H296" i="33"/>
  <c r="I296" i="33"/>
  <c r="B297" i="33"/>
  <c r="C297" i="33"/>
  <c r="D297" i="33"/>
  <c r="E297" i="33"/>
  <c r="F297" i="33"/>
  <c r="H297" i="33"/>
  <c r="I297" i="33"/>
  <c r="B298" i="33"/>
  <c r="C298" i="33"/>
  <c r="D298" i="33"/>
  <c r="E298" i="33"/>
  <c r="F298" i="33"/>
  <c r="H298" i="33"/>
  <c r="I298" i="33"/>
  <c r="B299" i="33"/>
  <c r="C299" i="33"/>
  <c r="D299" i="33"/>
  <c r="E299" i="33"/>
  <c r="F299" i="33"/>
  <c r="H299" i="33"/>
  <c r="I299" i="33"/>
  <c r="B300" i="33"/>
  <c r="C300" i="33"/>
  <c r="D300" i="33"/>
  <c r="E300" i="33"/>
  <c r="F300" i="33"/>
  <c r="H300" i="33"/>
  <c r="I300" i="33"/>
  <c r="B301" i="33"/>
  <c r="C301" i="33"/>
  <c r="D301" i="33"/>
  <c r="E301" i="33"/>
  <c r="F301" i="33"/>
  <c r="H301" i="33"/>
  <c r="I301" i="33"/>
  <c r="B302" i="33"/>
  <c r="C302" i="33"/>
  <c r="D302" i="33"/>
  <c r="E302" i="33"/>
  <c r="F302" i="33"/>
  <c r="H302" i="33"/>
  <c r="I302" i="33"/>
  <c r="B303" i="33"/>
  <c r="C303" i="33"/>
  <c r="D303" i="33"/>
  <c r="E303" i="33"/>
  <c r="F303" i="33"/>
  <c r="H303" i="33"/>
  <c r="I303" i="33"/>
  <c r="B304" i="33"/>
  <c r="C304" i="33"/>
  <c r="D304" i="33"/>
  <c r="E304" i="33"/>
  <c r="F304" i="33"/>
  <c r="H304" i="33"/>
  <c r="I304" i="33"/>
  <c r="B305" i="33"/>
  <c r="C305" i="33"/>
  <c r="D305" i="33"/>
  <c r="E305" i="33"/>
  <c r="F305" i="33"/>
  <c r="H305" i="33"/>
  <c r="I305" i="33"/>
  <c r="B306" i="33"/>
  <c r="C306" i="33"/>
  <c r="D306" i="33"/>
  <c r="E306" i="33"/>
  <c r="F306" i="33"/>
  <c r="H306" i="33"/>
  <c r="I306" i="33"/>
  <c r="B307" i="33"/>
  <c r="C307" i="33"/>
  <c r="D307" i="33"/>
  <c r="E307" i="33"/>
  <c r="F307" i="33"/>
  <c r="H307" i="33"/>
  <c r="I307" i="33"/>
  <c r="B308" i="33"/>
  <c r="C308" i="33"/>
  <c r="D308" i="33"/>
  <c r="E308" i="33"/>
  <c r="F308" i="33"/>
  <c r="H308" i="33"/>
  <c r="I308" i="33"/>
  <c r="B309" i="33"/>
  <c r="C309" i="33"/>
  <c r="D309" i="33"/>
  <c r="E309" i="33"/>
  <c r="F309" i="33"/>
  <c r="H309" i="33"/>
  <c r="I309" i="33"/>
  <c r="B310" i="33"/>
  <c r="C310" i="33"/>
  <c r="D310" i="33"/>
  <c r="E310" i="33"/>
  <c r="F310" i="33"/>
  <c r="H310" i="33"/>
  <c r="I310" i="33"/>
  <c r="B311" i="33"/>
  <c r="C311" i="33"/>
  <c r="D311" i="33"/>
  <c r="E311" i="33"/>
  <c r="F311" i="33"/>
  <c r="H311" i="33"/>
  <c r="I311" i="33"/>
  <c r="B312" i="33"/>
  <c r="C312" i="33"/>
  <c r="D312" i="33"/>
  <c r="E312" i="33"/>
  <c r="F312" i="33"/>
  <c r="H312" i="33"/>
  <c r="I312" i="33"/>
  <c r="B313" i="33"/>
  <c r="C313" i="33"/>
  <c r="D313" i="33"/>
  <c r="E313" i="33"/>
  <c r="F313" i="33"/>
  <c r="H313" i="33"/>
  <c r="I313" i="33"/>
  <c r="B314" i="33"/>
  <c r="C314" i="33"/>
  <c r="D314" i="33"/>
  <c r="E314" i="33"/>
  <c r="F314" i="33"/>
  <c r="H314" i="33"/>
  <c r="I314" i="33"/>
  <c r="B315" i="33"/>
  <c r="C315" i="33"/>
  <c r="D315" i="33"/>
  <c r="E315" i="33"/>
  <c r="F315" i="33"/>
  <c r="H315" i="33"/>
  <c r="I315" i="33"/>
  <c r="B316" i="33"/>
  <c r="C316" i="33"/>
  <c r="D316" i="33"/>
  <c r="E316" i="33"/>
  <c r="F316" i="33"/>
  <c r="H316" i="33"/>
  <c r="I316" i="33"/>
  <c r="B317" i="33"/>
  <c r="C317" i="33"/>
  <c r="D317" i="33"/>
  <c r="E317" i="33"/>
  <c r="F317" i="33"/>
  <c r="H317" i="33"/>
  <c r="I317" i="33"/>
  <c r="B318" i="33"/>
  <c r="C318" i="33"/>
  <c r="D318" i="33"/>
  <c r="E318" i="33"/>
  <c r="F318" i="33"/>
  <c r="H318" i="33"/>
  <c r="I318" i="33"/>
  <c r="B319" i="33"/>
  <c r="C319" i="33"/>
  <c r="D319" i="33"/>
  <c r="E319" i="33"/>
  <c r="F319" i="33"/>
  <c r="H319" i="33"/>
  <c r="I319" i="33"/>
  <c r="B320" i="33"/>
  <c r="C320" i="33"/>
  <c r="D320" i="33"/>
  <c r="E320" i="33"/>
  <c r="F320" i="33"/>
  <c r="H320" i="33"/>
  <c r="I320" i="33"/>
  <c r="B321" i="33"/>
  <c r="C321" i="33"/>
  <c r="D321" i="33"/>
  <c r="E321" i="33"/>
  <c r="F321" i="33"/>
  <c r="H321" i="33"/>
  <c r="I321" i="33"/>
  <c r="B322" i="33"/>
  <c r="C322" i="33"/>
  <c r="D322" i="33"/>
  <c r="E322" i="33"/>
  <c r="F322" i="33"/>
  <c r="H322" i="33"/>
  <c r="I322" i="33"/>
  <c r="B323" i="33"/>
  <c r="C323" i="33"/>
  <c r="D323" i="33"/>
  <c r="E323" i="33"/>
  <c r="F323" i="33"/>
  <c r="H323" i="33"/>
  <c r="I323" i="33"/>
  <c r="B324" i="33"/>
  <c r="C324" i="33"/>
  <c r="D324" i="33"/>
  <c r="E324" i="33"/>
  <c r="F324" i="33"/>
  <c r="H324" i="33"/>
  <c r="I324" i="33"/>
  <c r="B325" i="33"/>
  <c r="C325" i="33"/>
  <c r="D325" i="33"/>
  <c r="E325" i="33"/>
  <c r="F325" i="33"/>
  <c r="H325" i="33"/>
  <c r="I325" i="33"/>
  <c r="B326" i="33"/>
  <c r="C326" i="33"/>
  <c r="D326" i="33"/>
  <c r="E326" i="33"/>
  <c r="F326" i="33"/>
  <c r="H326" i="33"/>
  <c r="I326" i="33"/>
  <c r="B327" i="33"/>
  <c r="C327" i="33"/>
  <c r="D327" i="33"/>
  <c r="E327" i="33"/>
  <c r="F327" i="33"/>
  <c r="H327" i="33"/>
  <c r="I327" i="33"/>
  <c r="B328" i="33"/>
  <c r="C328" i="33"/>
  <c r="D328" i="33"/>
  <c r="E328" i="33"/>
  <c r="F328" i="33"/>
  <c r="H328" i="33"/>
  <c r="I328" i="33"/>
  <c r="B329" i="33"/>
  <c r="C329" i="33"/>
  <c r="D329" i="33"/>
  <c r="E329" i="33"/>
  <c r="F329" i="33"/>
  <c r="H329" i="33"/>
  <c r="I329" i="33"/>
  <c r="B330" i="33"/>
  <c r="C330" i="33"/>
  <c r="D330" i="33"/>
  <c r="E330" i="33"/>
  <c r="F330" i="33"/>
  <c r="H330" i="33"/>
  <c r="I330" i="33"/>
  <c r="B331" i="33"/>
  <c r="C331" i="33"/>
  <c r="D331" i="33"/>
  <c r="E331" i="33"/>
  <c r="F331" i="33"/>
  <c r="H331" i="33"/>
  <c r="I331" i="33"/>
  <c r="B332" i="33"/>
  <c r="C332" i="33"/>
  <c r="D332" i="33"/>
  <c r="E332" i="33"/>
  <c r="F332" i="33"/>
  <c r="H332" i="33"/>
  <c r="I332" i="33"/>
  <c r="B333" i="33"/>
  <c r="C333" i="33"/>
  <c r="D333" i="33"/>
  <c r="E333" i="33"/>
  <c r="F333" i="33"/>
  <c r="H333" i="33"/>
  <c r="I333" i="33"/>
  <c r="B334" i="33"/>
  <c r="C334" i="33"/>
  <c r="D334" i="33"/>
  <c r="E334" i="33"/>
  <c r="F334" i="33"/>
  <c r="H334" i="33"/>
  <c r="I334" i="33"/>
  <c r="B335" i="33"/>
  <c r="C335" i="33"/>
  <c r="D335" i="33"/>
  <c r="E335" i="33"/>
  <c r="F335" i="33"/>
  <c r="H335" i="33"/>
  <c r="I335" i="33"/>
  <c r="B336" i="33"/>
  <c r="C336" i="33"/>
  <c r="D336" i="33"/>
  <c r="E336" i="33"/>
  <c r="F336" i="33"/>
  <c r="H336" i="33"/>
  <c r="I336" i="33"/>
  <c r="B337" i="33"/>
  <c r="C337" i="33"/>
  <c r="D337" i="33"/>
  <c r="E337" i="33"/>
  <c r="F337" i="33"/>
  <c r="H337" i="33"/>
  <c r="I337" i="33"/>
  <c r="B338" i="33"/>
  <c r="C338" i="33"/>
  <c r="D338" i="33"/>
  <c r="E338" i="33"/>
  <c r="F338" i="33"/>
  <c r="H338" i="33"/>
  <c r="I338" i="33"/>
  <c r="B339" i="33"/>
  <c r="C339" i="33"/>
  <c r="D339" i="33"/>
  <c r="E339" i="33"/>
  <c r="F339" i="33"/>
  <c r="H339" i="33"/>
  <c r="I339" i="33"/>
  <c r="B340" i="33"/>
  <c r="C340" i="33"/>
  <c r="D340" i="33"/>
  <c r="E340" i="33"/>
  <c r="F340" i="33"/>
  <c r="H340" i="33"/>
  <c r="I340" i="33"/>
  <c r="B341" i="33"/>
  <c r="C341" i="33"/>
  <c r="D341" i="33"/>
  <c r="E341" i="33"/>
  <c r="F341" i="33"/>
  <c r="H341" i="33"/>
  <c r="I341" i="33"/>
  <c r="B342" i="33"/>
  <c r="C342" i="33"/>
  <c r="D342" i="33"/>
  <c r="E342" i="33"/>
  <c r="F342" i="33"/>
  <c r="H342" i="33"/>
  <c r="I342" i="33"/>
  <c r="B343" i="33"/>
  <c r="C343" i="33"/>
  <c r="D343" i="33"/>
  <c r="E343" i="33"/>
  <c r="F343" i="33"/>
  <c r="H343" i="33"/>
  <c r="I343" i="33"/>
  <c r="B344" i="33"/>
  <c r="C344" i="33"/>
  <c r="D344" i="33"/>
  <c r="E344" i="33"/>
  <c r="F344" i="33"/>
  <c r="H344" i="33"/>
  <c r="I344" i="33"/>
  <c r="B345" i="33"/>
  <c r="C345" i="33"/>
  <c r="D345" i="33"/>
  <c r="E345" i="33"/>
  <c r="F345" i="33"/>
  <c r="H345" i="33"/>
  <c r="I345" i="33"/>
  <c r="B346" i="33"/>
  <c r="C346" i="33"/>
  <c r="D346" i="33"/>
  <c r="E346" i="33"/>
  <c r="F346" i="33"/>
  <c r="H346" i="33"/>
  <c r="I346" i="33"/>
  <c r="B347" i="33"/>
  <c r="C347" i="33"/>
  <c r="D347" i="33"/>
  <c r="E347" i="33"/>
  <c r="F347" i="33"/>
  <c r="H347" i="33"/>
  <c r="I347" i="33"/>
  <c r="B348" i="33"/>
  <c r="C348" i="33"/>
  <c r="D348" i="33"/>
  <c r="E348" i="33"/>
  <c r="F348" i="33"/>
  <c r="H348" i="33"/>
  <c r="I348" i="33"/>
  <c r="B349" i="33"/>
  <c r="C349" i="33"/>
  <c r="D349" i="33"/>
  <c r="E349" i="33"/>
  <c r="F349" i="33"/>
  <c r="H349" i="33"/>
  <c r="I349" i="33"/>
  <c r="B350" i="33"/>
  <c r="C350" i="33"/>
  <c r="D350" i="33"/>
  <c r="E350" i="33"/>
  <c r="F350" i="33"/>
  <c r="H350" i="33"/>
  <c r="I350" i="33"/>
  <c r="B351" i="33"/>
  <c r="C351" i="33"/>
  <c r="D351" i="33"/>
  <c r="E351" i="33"/>
  <c r="F351" i="33"/>
  <c r="H351" i="33"/>
  <c r="I351" i="33"/>
  <c r="B352" i="33"/>
  <c r="C352" i="33"/>
  <c r="D352" i="33"/>
  <c r="E352" i="33"/>
  <c r="F352" i="33"/>
  <c r="H352" i="33"/>
  <c r="I352" i="33"/>
  <c r="B353" i="33"/>
  <c r="C353" i="33"/>
  <c r="D353" i="33"/>
  <c r="E353" i="33"/>
  <c r="F353" i="33"/>
  <c r="H353" i="33"/>
  <c r="I353" i="33"/>
  <c r="B354" i="33"/>
  <c r="C354" i="33"/>
  <c r="D354" i="33"/>
  <c r="E354" i="33"/>
  <c r="F354" i="33"/>
  <c r="H354" i="33"/>
  <c r="I354" i="33"/>
  <c r="B355" i="33"/>
  <c r="C355" i="33"/>
  <c r="D355" i="33"/>
  <c r="E355" i="33"/>
  <c r="F355" i="33"/>
  <c r="H355" i="33"/>
  <c r="I355" i="33"/>
  <c r="B356" i="33"/>
  <c r="C356" i="33"/>
  <c r="D356" i="33"/>
  <c r="E356" i="33"/>
  <c r="F356" i="33"/>
  <c r="H356" i="33"/>
  <c r="I356" i="33"/>
  <c r="B357" i="33"/>
  <c r="C357" i="33"/>
  <c r="D357" i="33"/>
  <c r="E357" i="33"/>
  <c r="F357" i="33"/>
  <c r="H357" i="33"/>
  <c r="I357" i="33"/>
  <c r="B358" i="33"/>
  <c r="C358" i="33"/>
  <c r="D358" i="33"/>
  <c r="E358" i="33"/>
  <c r="F358" i="33"/>
  <c r="H358" i="33"/>
  <c r="I358" i="33"/>
  <c r="B359" i="33"/>
  <c r="C359" i="33"/>
  <c r="D359" i="33"/>
  <c r="E359" i="33"/>
  <c r="F359" i="33"/>
  <c r="H359" i="33"/>
  <c r="I359" i="33"/>
  <c r="B360" i="33"/>
  <c r="C360" i="33"/>
  <c r="D360" i="33"/>
  <c r="E360" i="33"/>
  <c r="F360" i="33"/>
  <c r="H360" i="33"/>
  <c r="I360" i="33"/>
  <c r="B361" i="33"/>
  <c r="C361" i="33"/>
  <c r="D361" i="33"/>
  <c r="E361" i="33"/>
  <c r="F361" i="33"/>
  <c r="H361" i="33"/>
  <c r="I361" i="33"/>
  <c r="B362" i="33"/>
  <c r="C362" i="33"/>
  <c r="D362" i="33"/>
  <c r="E362" i="33"/>
  <c r="F362" i="33"/>
  <c r="H362" i="33"/>
  <c r="I362" i="33"/>
  <c r="B363" i="33"/>
  <c r="C363" i="33"/>
  <c r="D363" i="33"/>
  <c r="E363" i="33"/>
  <c r="F363" i="33"/>
  <c r="H363" i="33"/>
  <c r="I363" i="33"/>
  <c r="B364" i="33"/>
  <c r="C364" i="33"/>
  <c r="D364" i="33"/>
  <c r="E364" i="33"/>
  <c r="F364" i="33"/>
  <c r="H364" i="33"/>
  <c r="I364" i="33"/>
  <c r="B365" i="33"/>
  <c r="C365" i="33"/>
  <c r="D365" i="33"/>
  <c r="E365" i="33"/>
  <c r="F365" i="33"/>
  <c r="H365" i="33"/>
  <c r="I365" i="33"/>
  <c r="B366" i="33"/>
  <c r="C366" i="33"/>
  <c r="D366" i="33"/>
  <c r="E366" i="33"/>
  <c r="F366" i="33"/>
  <c r="H366" i="33"/>
  <c r="I366" i="33"/>
  <c r="B367" i="33"/>
  <c r="C367" i="33"/>
  <c r="D367" i="33"/>
  <c r="E367" i="33"/>
  <c r="F367" i="33"/>
  <c r="H367" i="33"/>
  <c r="I367" i="33"/>
  <c r="B368" i="33"/>
  <c r="C368" i="33"/>
  <c r="D368" i="33"/>
  <c r="E368" i="33"/>
  <c r="F368" i="33"/>
  <c r="H368" i="33"/>
  <c r="I368" i="33"/>
  <c r="B369" i="33"/>
  <c r="C369" i="33"/>
  <c r="D369" i="33"/>
  <c r="E369" i="33"/>
  <c r="F369" i="33"/>
  <c r="H369" i="33"/>
  <c r="I369" i="33"/>
  <c r="B370" i="33"/>
  <c r="C370" i="33"/>
  <c r="D370" i="33"/>
  <c r="E370" i="33"/>
  <c r="F370" i="33"/>
  <c r="H370" i="33"/>
  <c r="I370" i="33"/>
  <c r="B371" i="33"/>
  <c r="C371" i="33"/>
  <c r="D371" i="33"/>
  <c r="E371" i="33"/>
  <c r="F371" i="33"/>
  <c r="H371" i="33"/>
  <c r="I371" i="33"/>
  <c r="B372" i="33"/>
  <c r="C372" i="33"/>
  <c r="D372" i="33"/>
  <c r="E372" i="33"/>
  <c r="F372" i="33"/>
  <c r="H372" i="33"/>
  <c r="I372" i="33"/>
  <c r="B373" i="33"/>
  <c r="C373" i="33"/>
  <c r="D373" i="33"/>
  <c r="E373" i="33"/>
  <c r="F373" i="33"/>
  <c r="H373" i="33"/>
  <c r="I373" i="33"/>
  <c r="B374" i="33"/>
  <c r="C374" i="33"/>
  <c r="D374" i="33"/>
  <c r="E374" i="33"/>
  <c r="F374" i="33"/>
  <c r="H374" i="33"/>
  <c r="I374" i="33"/>
  <c r="B375" i="33"/>
  <c r="C375" i="33"/>
  <c r="D375" i="33"/>
  <c r="E375" i="33"/>
  <c r="F375" i="33"/>
  <c r="H375" i="33"/>
  <c r="I375" i="33"/>
  <c r="B376" i="33"/>
  <c r="C376" i="33"/>
  <c r="D376" i="33"/>
  <c r="E376" i="33"/>
  <c r="F376" i="33"/>
  <c r="H376" i="33"/>
  <c r="I376" i="33"/>
  <c r="B377" i="33"/>
  <c r="C377" i="33"/>
  <c r="D377" i="33"/>
  <c r="E377" i="33"/>
  <c r="F377" i="33"/>
  <c r="H377" i="33"/>
  <c r="I377" i="33"/>
  <c r="B378" i="33"/>
  <c r="C378" i="33"/>
  <c r="D378" i="33"/>
  <c r="E378" i="33"/>
  <c r="F378" i="33"/>
  <c r="H378" i="33"/>
  <c r="I378" i="33"/>
  <c r="B379" i="33"/>
  <c r="C379" i="33"/>
  <c r="D379" i="33"/>
  <c r="E379" i="33"/>
  <c r="F379" i="33"/>
  <c r="H379" i="33"/>
  <c r="I379" i="33"/>
  <c r="B380" i="33"/>
  <c r="C380" i="33"/>
  <c r="D380" i="33"/>
  <c r="E380" i="33"/>
  <c r="F380" i="33"/>
  <c r="H380" i="33"/>
  <c r="I380" i="33"/>
  <c r="B381" i="33"/>
  <c r="C381" i="33"/>
  <c r="D381" i="33"/>
  <c r="E381" i="33"/>
  <c r="F381" i="33"/>
  <c r="H381" i="33"/>
  <c r="I381" i="33"/>
  <c r="B382" i="33"/>
  <c r="C382" i="33"/>
  <c r="D382" i="33"/>
  <c r="E382" i="33"/>
  <c r="F382" i="33"/>
  <c r="H382" i="33"/>
  <c r="I382" i="33"/>
  <c r="B383" i="33"/>
  <c r="C383" i="33"/>
  <c r="D383" i="33"/>
  <c r="E383" i="33"/>
  <c r="F383" i="33"/>
  <c r="H383" i="33"/>
  <c r="I383" i="33"/>
  <c r="B384" i="33"/>
  <c r="C384" i="33"/>
  <c r="D384" i="33"/>
  <c r="E384" i="33"/>
  <c r="F384" i="33"/>
  <c r="H384" i="33"/>
  <c r="I384" i="33"/>
  <c r="B385" i="33"/>
  <c r="C385" i="33"/>
  <c r="D385" i="33"/>
  <c r="E385" i="33"/>
  <c r="F385" i="33"/>
  <c r="H385" i="33"/>
  <c r="I385" i="33"/>
  <c r="B386" i="33"/>
  <c r="C386" i="33"/>
  <c r="D386" i="33"/>
  <c r="E386" i="33"/>
  <c r="F386" i="33"/>
  <c r="H386" i="33"/>
  <c r="I386" i="33"/>
  <c r="B387" i="33"/>
  <c r="C387" i="33"/>
  <c r="D387" i="33"/>
  <c r="E387" i="33"/>
  <c r="F387" i="33"/>
  <c r="H387" i="33"/>
  <c r="I387" i="33"/>
  <c r="B388" i="33"/>
  <c r="C388" i="33"/>
  <c r="D388" i="33"/>
  <c r="E388" i="33"/>
  <c r="F388" i="33"/>
  <c r="H388" i="33"/>
  <c r="I388" i="33"/>
  <c r="B389" i="33"/>
  <c r="C389" i="33"/>
  <c r="D389" i="33"/>
  <c r="E389" i="33"/>
  <c r="F389" i="33"/>
  <c r="H389" i="33"/>
  <c r="I389" i="33"/>
  <c r="B390" i="33"/>
  <c r="C390" i="33"/>
  <c r="D390" i="33"/>
  <c r="E390" i="33"/>
  <c r="F390" i="33"/>
  <c r="H390" i="33"/>
  <c r="I390" i="33"/>
  <c r="B391" i="33"/>
  <c r="C391" i="33"/>
  <c r="D391" i="33"/>
  <c r="E391" i="33"/>
  <c r="F391" i="33"/>
  <c r="H391" i="33"/>
  <c r="I391" i="33"/>
  <c r="B392" i="33"/>
  <c r="C392" i="33"/>
  <c r="D392" i="33"/>
  <c r="E392" i="33"/>
  <c r="F392" i="33"/>
  <c r="H392" i="33"/>
  <c r="I392" i="33"/>
  <c r="B393" i="33"/>
  <c r="C393" i="33"/>
  <c r="D393" i="33"/>
  <c r="E393" i="33"/>
  <c r="F393" i="33"/>
  <c r="H393" i="33"/>
  <c r="I393" i="33"/>
  <c r="B394" i="33"/>
  <c r="C394" i="33"/>
  <c r="D394" i="33"/>
  <c r="E394" i="33"/>
  <c r="F394" i="33"/>
  <c r="H394" i="33"/>
  <c r="I394" i="33"/>
  <c r="B395" i="33"/>
  <c r="C395" i="33"/>
  <c r="D395" i="33"/>
  <c r="E395" i="33"/>
  <c r="F395" i="33"/>
  <c r="H395" i="33"/>
  <c r="I395" i="33"/>
  <c r="B396" i="33"/>
  <c r="C396" i="33"/>
  <c r="D396" i="33"/>
  <c r="E396" i="33"/>
  <c r="F396" i="33"/>
  <c r="H396" i="33"/>
  <c r="I396" i="33"/>
  <c r="B397" i="33"/>
  <c r="C397" i="33"/>
  <c r="D397" i="33"/>
  <c r="E397" i="33"/>
  <c r="F397" i="33"/>
  <c r="H397" i="33"/>
  <c r="I397" i="33"/>
  <c r="B398" i="33"/>
  <c r="C398" i="33"/>
  <c r="D398" i="33"/>
  <c r="E398" i="33"/>
  <c r="F398" i="33"/>
  <c r="H398" i="33"/>
  <c r="I398" i="33"/>
  <c r="B399" i="33"/>
  <c r="C399" i="33"/>
  <c r="D399" i="33"/>
  <c r="E399" i="33"/>
  <c r="F399" i="33"/>
  <c r="H399" i="33"/>
  <c r="I399" i="33"/>
  <c r="B400" i="33"/>
  <c r="C400" i="33"/>
  <c r="D400" i="33"/>
  <c r="E400" i="33"/>
  <c r="F400" i="33"/>
  <c r="H400" i="33"/>
  <c r="I400" i="33"/>
  <c r="B401" i="33"/>
  <c r="C401" i="33"/>
  <c r="D401" i="33"/>
  <c r="E401" i="33"/>
  <c r="F401" i="33"/>
  <c r="H401" i="33"/>
  <c r="I401" i="33"/>
  <c r="B402" i="33"/>
  <c r="C402" i="33"/>
  <c r="D402" i="33"/>
  <c r="E402" i="33"/>
  <c r="F402" i="33"/>
  <c r="H402" i="33"/>
  <c r="I402" i="33"/>
  <c r="B403" i="33"/>
  <c r="C403" i="33"/>
  <c r="D403" i="33"/>
  <c r="E403" i="33"/>
  <c r="F403" i="33"/>
  <c r="H403" i="33"/>
  <c r="I403" i="33"/>
  <c r="B404" i="33"/>
  <c r="C404" i="33"/>
  <c r="D404" i="33"/>
  <c r="E404" i="33"/>
  <c r="F404" i="33"/>
  <c r="H404" i="33"/>
  <c r="I404" i="33"/>
  <c r="B405" i="33"/>
  <c r="C405" i="33"/>
  <c r="D405" i="33"/>
  <c r="E405" i="33"/>
  <c r="F405" i="33"/>
  <c r="H405" i="33"/>
  <c r="I405" i="33"/>
  <c r="B406" i="33"/>
  <c r="C406" i="33"/>
  <c r="D406" i="33"/>
  <c r="E406" i="33"/>
  <c r="F406" i="33"/>
  <c r="H406" i="33"/>
  <c r="I406" i="33"/>
  <c r="B407" i="33"/>
  <c r="C407" i="33"/>
  <c r="D407" i="33"/>
  <c r="E407" i="33"/>
  <c r="F407" i="33"/>
  <c r="H407" i="33"/>
  <c r="I407" i="33"/>
  <c r="B408" i="33"/>
  <c r="C408" i="33"/>
  <c r="D408" i="33"/>
  <c r="E408" i="33"/>
  <c r="F408" i="33"/>
  <c r="H408" i="33"/>
  <c r="I408" i="33"/>
  <c r="B409" i="33"/>
  <c r="C409" i="33"/>
  <c r="D409" i="33"/>
  <c r="E409" i="33"/>
  <c r="F409" i="33"/>
  <c r="H409" i="33"/>
  <c r="I409" i="33"/>
  <c r="B410" i="33"/>
  <c r="C410" i="33"/>
  <c r="D410" i="33"/>
  <c r="E410" i="33"/>
  <c r="F410" i="33"/>
  <c r="H410" i="33"/>
  <c r="I410" i="33"/>
  <c r="B411" i="33"/>
  <c r="C411" i="33"/>
  <c r="D411" i="33"/>
  <c r="E411" i="33"/>
  <c r="F411" i="33"/>
  <c r="H411" i="33"/>
  <c r="I411" i="33"/>
  <c r="B412" i="33"/>
  <c r="C412" i="33"/>
  <c r="D412" i="33"/>
  <c r="E412" i="33"/>
  <c r="F412" i="33"/>
  <c r="H412" i="33"/>
  <c r="I412" i="33"/>
  <c r="B413" i="33"/>
  <c r="C413" i="33"/>
  <c r="D413" i="33"/>
  <c r="E413" i="33"/>
  <c r="F413" i="33"/>
  <c r="H413" i="33"/>
  <c r="I413" i="33"/>
  <c r="B414" i="33"/>
  <c r="C414" i="33"/>
  <c r="D414" i="33"/>
  <c r="E414" i="33"/>
  <c r="F414" i="33"/>
  <c r="H414" i="33"/>
  <c r="I414" i="33"/>
  <c r="B415" i="33"/>
  <c r="C415" i="33"/>
  <c r="D415" i="33"/>
  <c r="E415" i="33"/>
  <c r="F415" i="33"/>
  <c r="H415" i="33"/>
  <c r="I415" i="33"/>
  <c r="B416" i="33"/>
  <c r="C416" i="33"/>
  <c r="D416" i="33"/>
  <c r="E416" i="33"/>
  <c r="F416" i="33"/>
  <c r="H416" i="33"/>
  <c r="I416" i="33"/>
  <c r="B417" i="33"/>
  <c r="C417" i="33"/>
  <c r="D417" i="33"/>
  <c r="E417" i="33"/>
  <c r="F417" i="33"/>
  <c r="H417" i="33"/>
  <c r="I417" i="33"/>
  <c r="B418" i="33"/>
  <c r="C418" i="33"/>
  <c r="D418" i="33"/>
  <c r="E418" i="33"/>
  <c r="F418" i="33"/>
  <c r="H418" i="33"/>
  <c r="I418" i="33"/>
  <c r="B419" i="33"/>
  <c r="C419" i="33"/>
  <c r="D419" i="33"/>
  <c r="E419" i="33"/>
  <c r="F419" i="33"/>
  <c r="H419" i="33"/>
  <c r="I419" i="33"/>
  <c r="B420" i="33"/>
  <c r="C420" i="33"/>
  <c r="D420" i="33"/>
  <c r="E420" i="33"/>
  <c r="F420" i="33"/>
  <c r="H420" i="33"/>
  <c r="I420" i="33"/>
  <c r="B421" i="33"/>
  <c r="C421" i="33"/>
  <c r="D421" i="33"/>
  <c r="E421" i="33"/>
  <c r="F421" i="33"/>
  <c r="H421" i="33"/>
  <c r="I421" i="33"/>
  <c r="B422" i="33"/>
  <c r="C422" i="33"/>
  <c r="D422" i="33"/>
  <c r="E422" i="33"/>
  <c r="F422" i="33"/>
  <c r="H422" i="33"/>
  <c r="I422" i="33"/>
  <c r="B423" i="33"/>
  <c r="C423" i="33"/>
  <c r="D423" i="33"/>
  <c r="E423" i="33"/>
  <c r="F423" i="33"/>
  <c r="H423" i="33"/>
  <c r="I423" i="33"/>
  <c r="B424" i="33"/>
  <c r="C424" i="33"/>
  <c r="D424" i="33"/>
  <c r="E424" i="33"/>
  <c r="F424" i="33"/>
  <c r="H424" i="33"/>
  <c r="I424" i="33"/>
  <c r="B425" i="33"/>
  <c r="C425" i="33"/>
  <c r="D425" i="33"/>
  <c r="E425" i="33"/>
  <c r="F425" i="33"/>
  <c r="H425" i="33"/>
  <c r="I425" i="33"/>
  <c r="B426" i="33"/>
  <c r="C426" i="33"/>
  <c r="D426" i="33"/>
  <c r="E426" i="33"/>
  <c r="F426" i="33"/>
  <c r="H426" i="33"/>
  <c r="I426" i="33"/>
  <c r="B427" i="33"/>
  <c r="C427" i="33"/>
  <c r="D427" i="33"/>
  <c r="E427" i="33"/>
  <c r="F427" i="33"/>
  <c r="H427" i="33"/>
  <c r="I427" i="33"/>
  <c r="B428" i="33"/>
  <c r="C428" i="33"/>
  <c r="D428" i="33"/>
  <c r="E428" i="33"/>
  <c r="F428" i="33"/>
  <c r="H428" i="33"/>
  <c r="I428" i="33"/>
  <c r="B429" i="33"/>
  <c r="C429" i="33"/>
  <c r="D429" i="33"/>
  <c r="E429" i="33"/>
  <c r="F429" i="33"/>
  <c r="H429" i="33"/>
  <c r="I429" i="33"/>
  <c r="B430" i="33"/>
  <c r="C430" i="33"/>
  <c r="D430" i="33"/>
  <c r="E430" i="33"/>
  <c r="F430" i="33"/>
  <c r="H430" i="33"/>
  <c r="I430" i="33"/>
  <c r="B431" i="33"/>
  <c r="C431" i="33"/>
  <c r="D431" i="33"/>
  <c r="E431" i="33"/>
  <c r="F431" i="33"/>
  <c r="H431" i="33"/>
  <c r="I431" i="33"/>
  <c r="B432" i="33"/>
  <c r="C432" i="33"/>
  <c r="D432" i="33"/>
  <c r="E432" i="33"/>
  <c r="F432" i="33"/>
  <c r="H432" i="33"/>
  <c r="I432" i="33"/>
  <c r="B433" i="33"/>
  <c r="C433" i="33"/>
  <c r="D433" i="33"/>
  <c r="E433" i="33"/>
  <c r="F433" i="33"/>
  <c r="H433" i="33"/>
  <c r="I433" i="33"/>
  <c r="B434" i="33"/>
  <c r="C434" i="33"/>
  <c r="D434" i="33"/>
  <c r="E434" i="33"/>
  <c r="F434" i="33"/>
  <c r="H434" i="33"/>
  <c r="I434" i="33"/>
  <c r="B435" i="33"/>
  <c r="C435" i="33"/>
  <c r="D435" i="33"/>
  <c r="E435" i="33"/>
  <c r="F435" i="33"/>
  <c r="H435" i="33"/>
  <c r="I435" i="33"/>
  <c r="B436" i="33"/>
  <c r="C436" i="33"/>
  <c r="D436" i="33"/>
  <c r="E436" i="33"/>
  <c r="F436" i="33"/>
  <c r="H436" i="33"/>
  <c r="I436" i="33"/>
  <c r="B437" i="33"/>
  <c r="C437" i="33"/>
  <c r="D437" i="33"/>
  <c r="E437" i="33"/>
  <c r="F437" i="33"/>
  <c r="H437" i="33"/>
  <c r="I437" i="33"/>
  <c r="B438" i="33"/>
  <c r="C438" i="33"/>
  <c r="D438" i="33"/>
  <c r="E438" i="33"/>
  <c r="F438" i="33"/>
  <c r="H438" i="33"/>
  <c r="I438" i="33"/>
  <c r="B439" i="33"/>
  <c r="C439" i="33"/>
  <c r="D439" i="33"/>
  <c r="E439" i="33"/>
  <c r="F439" i="33"/>
  <c r="H439" i="33"/>
  <c r="I439" i="33"/>
  <c r="B440" i="33"/>
  <c r="C440" i="33"/>
  <c r="D440" i="33"/>
  <c r="E440" i="33"/>
  <c r="F440" i="33"/>
  <c r="H440" i="33"/>
  <c r="I440" i="33"/>
  <c r="B441" i="33"/>
  <c r="C441" i="33"/>
  <c r="D441" i="33"/>
  <c r="E441" i="33"/>
  <c r="F441" i="33"/>
  <c r="H441" i="33"/>
  <c r="I441" i="33"/>
  <c r="B442" i="33"/>
  <c r="C442" i="33"/>
  <c r="D442" i="33"/>
  <c r="E442" i="33"/>
  <c r="F442" i="33"/>
  <c r="H442" i="33"/>
  <c r="I442" i="33"/>
  <c r="B443" i="33"/>
  <c r="C443" i="33"/>
  <c r="D443" i="33"/>
  <c r="E443" i="33"/>
  <c r="F443" i="33"/>
  <c r="H443" i="33"/>
  <c r="I443" i="33"/>
  <c r="B444" i="33"/>
  <c r="C444" i="33"/>
  <c r="D444" i="33"/>
  <c r="E444" i="33"/>
  <c r="F444" i="33"/>
  <c r="H444" i="33"/>
  <c r="I444" i="33"/>
  <c r="B445" i="33"/>
  <c r="C445" i="33"/>
  <c r="D445" i="33"/>
  <c r="E445" i="33"/>
  <c r="F445" i="33"/>
  <c r="H445" i="33"/>
  <c r="I445" i="33"/>
  <c r="B446" i="33"/>
  <c r="C446" i="33"/>
  <c r="D446" i="33"/>
  <c r="E446" i="33"/>
  <c r="F446" i="33"/>
  <c r="H446" i="33"/>
  <c r="I446" i="33"/>
  <c r="B447" i="33"/>
  <c r="C447" i="33"/>
  <c r="D447" i="33"/>
  <c r="E447" i="33"/>
  <c r="F447" i="33"/>
  <c r="H447" i="33"/>
  <c r="I447" i="33"/>
  <c r="B448" i="33"/>
  <c r="C448" i="33"/>
  <c r="D448" i="33"/>
  <c r="E448" i="33"/>
  <c r="F448" i="33"/>
  <c r="H448" i="33"/>
  <c r="I448" i="33"/>
  <c r="B449" i="33"/>
  <c r="C449" i="33"/>
  <c r="D449" i="33"/>
  <c r="E449" i="33"/>
  <c r="F449" i="33"/>
  <c r="H449" i="33"/>
  <c r="I449" i="33"/>
  <c r="B450" i="33"/>
  <c r="C450" i="33"/>
  <c r="D450" i="33"/>
  <c r="E450" i="33"/>
  <c r="F450" i="33"/>
  <c r="H450" i="33"/>
  <c r="I450" i="33"/>
  <c r="B451" i="33"/>
  <c r="C451" i="33"/>
  <c r="D451" i="33"/>
  <c r="E451" i="33"/>
  <c r="F451" i="33"/>
  <c r="H451" i="33"/>
  <c r="I451" i="33"/>
  <c r="B452" i="33"/>
  <c r="C452" i="33"/>
  <c r="D452" i="33"/>
  <c r="E452" i="33"/>
  <c r="F452" i="33"/>
  <c r="H452" i="33"/>
  <c r="I452" i="33"/>
  <c r="B453" i="33"/>
  <c r="C453" i="33"/>
  <c r="D453" i="33"/>
  <c r="E453" i="33"/>
  <c r="F453" i="33"/>
  <c r="H453" i="33"/>
  <c r="I453" i="33"/>
  <c r="B454" i="33"/>
  <c r="C454" i="33"/>
  <c r="D454" i="33"/>
  <c r="E454" i="33"/>
  <c r="F454" i="33"/>
  <c r="H454" i="33"/>
  <c r="I454" i="33"/>
  <c r="B455" i="33"/>
  <c r="C455" i="33"/>
  <c r="D455" i="33"/>
  <c r="E455" i="33"/>
  <c r="F455" i="33"/>
  <c r="H455" i="33"/>
  <c r="I455" i="33"/>
  <c r="B456" i="33"/>
  <c r="C456" i="33"/>
  <c r="D456" i="33"/>
  <c r="E456" i="33"/>
  <c r="F456" i="33"/>
  <c r="H456" i="33"/>
  <c r="I456" i="33"/>
  <c r="B457" i="33"/>
  <c r="C457" i="33"/>
  <c r="D457" i="33"/>
  <c r="E457" i="33"/>
  <c r="F457" i="33"/>
  <c r="H457" i="33"/>
  <c r="I457" i="33"/>
  <c r="B458" i="33"/>
  <c r="C458" i="33"/>
  <c r="D458" i="33"/>
  <c r="E458" i="33"/>
  <c r="F458" i="33"/>
  <c r="H458" i="33"/>
  <c r="I458" i="33"/>
  <c r="B459" i="33"/>
  <c r="C459" i="33"/>
  <c r="D459" i="33"/>
  <c r="E459" i="33"/>
  <c r="F459" i="33"/>
  <c r="H459" i="33"/>
  <c r="I459" i="33"/>
  <c r="B460" i="33"/>
  <c r="C460" i="33"/>
  <c r="D460" i="33"/>
  <c r="E460" i="33"/>
  <c r="F460" i="33"/>
  <c r="H460" i="33"/>
  <c r="I460" i="33"/>
  <c r="B461" i="33"/>
  <c r="C461" i="33"/>
  <c r="D461" i="33"/>
  <c r="E461" i="33"/>
  <c r="F461" i="33"/>
  <c r="H461" i="33"/>
  <c r="I461" i="33"/>
  <c r="B462" i="33"/>
  <c r="C462" i="33"/>
  <c r="D462" i="33"/>
  <c r="E462" i="33"/>
  <c r="F462" i="33"/>
  <c r="H462" i="33"/>
  <c r="I462" i="33"/>
  <c r="B463" i="33"/>
  <c r="C463" i="33"/>
  <c r="D463" i="33"/>
  <c r="E463" i="33"/>
  <c r="F463" i="33"/>
  <c r="H463" i="33"/>
  <c r="I463" i="33"/>
  <c r="B464" i="33"/>
  <c r="C464" i="33"/>
  <c r="D464" i="33"/>
  <c r="E464" i="33"/>
  <c r="F464" i="33"/>
  <c r="H464" i="33"/>
  <c r="I464" i="33"/>
  <c r="B465" i="33"/>
  <c r="C465" i="33"/>
  <c r="D465" i="33"/>
  <c r="E465" i="33"/>
  <c r="F465" i="33"/>
  <c r="H465" i="33"/>
  <c r="I465" i="33"/>
  <c r="B466" i="33"/>
  <c r="C466" i="33"/>
  <c r="D466" i="33"/>
  <c r="E466" i="33"/>
  <c r="F466" i="33"/>
  <c r="H466" i="33"/>
  <c r="I466" i="33"/>
  <c r="B467" i="33"/>
  <c r="C467" i="33"/>
  <c r="D467" i="33"/>
  <c r="E467" i="33"/>
  <c r="F467" i="33"/>
  <c r="H467" i="33"/>
  <c r="I467" i="33"/>
  <c r="B468" i="33"/>
  <c r="C468" i="33"/>
  <c r="D468" i="33"/>
  <c r="E468" i="33"/>
  <c r="F468" i="33"/>
  <c r="H468" i="33"/>
  <c r="I468" i="33"/>
  <c r="B469" i="33"/>
  <c r="C469" i="33"/>
  <c r="D469" i="33"/>
  <c r="E469" i="33"/>
  <c r="F469" i="33"/>
  <c r="H469" i="33"/>
  <c r="I469" i="33"/>
  <c r="B470" i="33"/>
  <c r="C470" i="33"/>
  <c r="D470" i="33"/>
  <c r="E470" i="33"/>
  <c r="F470" i="33"/>
  <c r="H470" i="33"/>
  <c r="I470" i="33"/>
  <c r="B471" i="33"/>
  <c r="C471" i="33"/>
  <c r="D471" i="33"/>
  <c r="E471" i="33"/>
  <c r="F471" i="33"/>
  <c r="H471" i="33"/>
  <c r="I471" i="33"/>
  <c r="B472" i="33"/>
  <c r="C472" i="33"/>
  <c r="D472" i="33"/>
  <c r="E472" i="33"/>
  <c r="F472" i="33"/>
  <c r="H472" i="33"/>
  <c r="I472" i="33"/>
  <c r="B473" i="33"/>
  <c r="C473" i="33"/>
  <c r="D473" i="33"/>
  <c r="E473" i="33"/>
  <c r="F473" i="33"/>
  <c r="H473" i="33"/>
  <c r="I473" i="33"/>
  <c r="B474" i="33"/>
  <c r="C474" i="33"/>
  <c r="D474" i="33"/>
  <c r="E474" i="33"/>
  <c r="F474" i="33"/>
  <c r="H474" i="33"/>
  <c r="I474" i="33"/>
  <c r="B475" i="33"/>
  <c r="C475" i="33"/>
  <c r="D475" i="33"/>
  <c r="E475" i="33"/>
  <c r="F475" i="33"/>
  <c r="H475" i="33"/>
  <c r="I475" i="33"/>
  <c r="B476" i="33"/>
  <c r="C476" i="33"/>
  <c r="D476" i="33"/>
  <c r="E476" i="33"/>
  <c r="F476" i="33"/>
  <c r="H476" i="33"/>
  <c r="I476" i="33"/>
  <c r="B477" i="33"/>
  <c r="C477" i="33"/>
  <c r="D477" i="33"/>
  <c r="E477" i="33"/>
  <c r="F477" i="33"/>
  <c r="H477" i="33"/>
  <c r="I477" i="33"/>
  <c r="B478" i="33"/>
  <c r="C478" i="33"/>
  <c r="D478" i="33"/>
  <c r="E478" i="33"/>
  <c r="F478" i="33"/>
  <c r="H478" i="33"/>
  <c r="I478" i="33"/>
  <c r="B479" i="33"/>
  <c r="C479" i="33"/>
  <c r="D479" i="33"/>
  <c r="E479" i="33"/>
  <c r="F479" i="33"/>
  <c r="H479" i="33"/>
  <c r="I479" i="33"/>
  <c r="B480" i="33"/>
  <c r="C480" i="33"/>
  <c r="D480" i="33"/>
  <c r="E480" i="33"/>
  <c r="F480" i="33"/>
  <c r="H480" i="33"/>
  <c r="I480" i="33"/>
  <c r="B481" i="33"/>
  <c r="C481" i="33"/>
  <c r="D481" i="33"/>
  <c r="E481" i="33"/>
  <c r="F481" i="33"/>
  <c r="H481" i="33"/>
  <c r="I481" i="33"/>
  <c r="B482" i="33"/>
  <c r="C482" i="33"/>
  <c r="D482" i="33"/>
  <c r="E482" i="33"/>
  <c r="F482" i="33"/>
  <c r="H482" i="33"/>
  <c r="I482" i="33"/>
  <c r="B483" i="33"/>
  <c r="C483" i="33"/>
  <c r="D483" i="33"/>
  <c r="E483" i="33"/>
  <c r="F483" i="33"/>
  <c r="H483" i="33"/>
  <c r="I483" i="33"/>
  <c r="B484" i="33"/>
  <c r="C484" i="33"/>
  <c r="D484" i="33"/>
  <c r="E484" i="33"/>
  <c r="F484" i="33"/>
  <c r="H484" i="33"/>
  <c r="I484" i="33"/>
  <c r="B485" i="33"/>
  <c r="C485" i="33"/>
  <c r="D485" i="33"/>
  <c r="E485" i="33"/>
  <c r="F485" i="33"/>
  <c r="H485" i="33"/>
  <c r="I485" i="33"/>
  <c r="B486" i="33"/>
  <c r="C486" i="33"/>
  <c r="D486" i="33"/>
  <c r="E486" i="33"/>
  <c r="F486" i="33"/>
  <c r="H486" i="33"/>
  <c r="I486" i="33"/>
  <c r="B487" i="33"/>
  <c r="C487" i="33"/>
  <c r="D487" i="33"/>
  <c r="E487" i="33"/>
  <c r="F487" i="33"/>
  <c r="H487" i="33"/>
  <c r="I487" i="33"/>
  <c r="B488" i="33"/>
  <c r="C488" i="33"/>
  <c r="D488" i="33"/>
  <c r="E488" i="33"/>
  <c r="F488" i="33"/>
  <c r="H488" i="33"/>
  <c r="I488" i="33"/>
  <c r="B489" i="33"/>
  <c r="C489" i="33"/>
  <c r="D489" i="33"/>
  <c r="E489" i="33"/>
  <c r="F489" i="33"/>
  <c r="H489" i="33"/>
  <c r="I489" i="33"/>
  <c r="B490" i="33"/>
  <c r="C490" i="33"/>
  <c r="D490" i="33"/>
  <c r="E490" i="33"/>
  <c r="F490" i="33"/>
  <c r="H490" i="33"/>
  <c r="I490" i="33"/>
  <c r="B491" i="33"/>
  <c r="C491" i="33"/>
  <c r="D491" i="33"/>
  <c r="E491" i="33"/>
  <c r="F491" i="33"/>
  <c r="H491" i="33"/>
  <c r="I491" i="33"/>
  <c r="B492" i="33"/>
  <c r="C492" i="33"/>
  <c r="D492" i="33"/>
  <c r="E492" i="33"/>
  <c r="F492" i="33"/>
  <c r="H492" i="33"/>
  <c r="I492" i="33"/>
  <c r="B493" i="33"/>
  <c r="C493" i="33"/>
  <c r="D493" i="33"/>
  <c r="E493" i="33"/>
  <c r="F493" i="33"/>
  <c r="H493" i="33"/>
  <c r="I493" i="33"/>
  <c r="B494" i="33"/>
  <c r="C494" i="33"/>
  <c r="D494" i="33"/>
  <c r="E494" i="33"/>
  <c r="F494" i="33"/>
  <c r="H494" i="33"/>
  <c r="I494" i="33"/>
  <c r="B495" i="33"/>
  <c r="C495" i="33"/>
  <c r="D495" i="33"/>
  <c r="E495" i="33"/>
  <c r="F495" i="33"/>
  <c r="H495" i="33"/>
  <c r="I495" i="33"/>
  <c r="B496" i="33"/>
  <c r="C496" i="33"/>
  <c r="D496" i="33"/>
  <c r="E496" i="33"/>
  <c r="F496" i="33"/>
  <c r="H496" i="33"/>
  <c r="I496" i="33"/>
  <c r="B497" i="33"/>
  <c r="C497" i="33"/>
  <c r="D497" i="33"/>
  <c r="E497" i="33"/>
  <c r="F497" i="33"/>
  <c r="H497" i="33"/>
  <c r="I497" i="33"/>
  <c r="B498" i="33"/>
  <c r="C498" i="33"/>
  <c r="D498" i="33"/>
  <c r="E498" i="33"/>
  <c r="F498" i="33"/>
  <c r="H498" i="33"/>
  <c r="I498" i="33"/>
  <c r="B499" i="33"/>
  <c r="C499" i="33"/>
  <c r="D499" i="33"/>
  <c r="E499" i="33"/>
  <c r="F499" i="33"/>
  <c r="H499" i="33"/>
  <c r="I499" i="33"/>
  <c r="B500" i="33"/>
  <c r="C500" i="33"/>
  <c r="D500" i="33"/>
  <c r="E500" i="33"/>
  <c r="F500" i="33"/>
  <c r="H500" i="33"/>
  <c r="I500" i="33"/>
  <c r="B501" i="33"/>
  <c r="C501" i="33"/>
  <c r="D501" i="33"/>
  <c r="E501" i="33"/>
  <c r="F501" i="33"/>
  <c r="H501" i="33"/>
  <c r="I501" i="33"/>
  <c r="B502" i="33"/>
  <c r="C502" i="33"/>
  <c r="D502" i="33"/>
  <c r="E502" i="33"/>
  <c r="F502" i="33"/>
  <c r="H502" i="33"/>
  <c r="I502" i="33"/>
  <c r="B503" i="33"/>
  <c r="C503" i="33"/>
  <c r="D503" i="33"/>
  <c r="E503" i="33"/>
  <c r="F503" i="33"/>
  <c r="H503" i="33"/>
  <c r="I503" i="33"/>
  <c r="B504" i="33"/>
  <c r="C504" i="33"/>
  <c r="D504" i="33"/>
  <c r="E504" i="33"/>
  <c r="F504" i="33"/>
  <c r="H504" i="33"/>
  <c r="I504" i="33"/>
  <c r="B505" i="33"/>
  <c r="C505" i="33"/>
  <c r="D505" i="33"/>
  <c r="E505" i="33"/>
  <c r="F505" i="33"/>
  <c r="H505" i="33"/>
  <c r="I505" i="33"/>
  <c r="B506" i="33"/>
  <c r="C506" i="33"/>
  <c r="D506" i="33"/>
  <c r="E506" i="33"/>
  <c r="F506" i="33"/>
  <c r="H506" i="33"/>
  <c r="I506" i="33"/>
  <c r="C7" i="33"/>
  <c r="D7" i="33"/>
  <c r="E7" i="33"/>
  <c r="F7" i="33"/>
  <c r="H7" i="33"/>
  <c r="I7" i="33"/>
  <c r="O8" i="32"/>
  <c r="P8" i="32"/>
  <c r="O9" i="32"/>
  <c r="P9" i="32"/>
  <c r="K10" i="32"/>
  <c r="O10" i="32"/>
  <c r="P10" i="32"/>
  <c r="R10" i="32"/>
  <c r="L11" i="32"/>
  <c r="K11" i="32"/>
  <c r="O11" i="32"/>
  <c r="P11" i="32"/>
  <c r="O12" i="32"/>
  <c r="K12" i="32"/>
  <c r="L12" i="32"/>
  <c r="P12" i="32"/>
  <c r="R12" i="32"/>
  <c r="T12" i="32"/>
  <c r="O13" i="32"/>
  <c r="L13" i="32"/>
  <c r="K13" i="32"/>
  <c r="P13" i="32"/>
  <c r="R13" i="32"/>
  <c r="O14" i="32"/>
  <c r="R14" i="32"/>
  <c r="T14" i="32"/>
  <c r="L14" i="32"/>
  <c r="P14" i="32"/>
  <c r="O15" i="32"/>
  <c r="K15" i="32"/>
  <c r="L15" i="32"/>
  <c r="P15" i="32"/>
  <c r="R15" i="32"/>
  <c r="T15" i="32"/>
  <c r="O16" i="32"/>
  <c r="P16" i="32"/>
  <c r="R17" i="32"/>
  <c r="T17" i="32"/>
  <c r="O17" i="32"/>
  <c r="P17" i="32"/>
  <c r="K18" i="32"/>
  <c r="O18" i="32"/>
  <c r="P18" i="32"/>
  <c r="L19" i="32"/>
  <c r="K19" i="32"/>
  <c r="O19" i="32"/>
  <c r="P19" i="32"/>
  <c r="O20" i="32"/>
  <c r="K20" i="32"/>
  <c r="L20" i="32"/>
  <c r="P20" i="32"/>
  <c r="R20" i="32"/>
  <c r="T20" i="32"/>
  <c r="O21" i="32"/>
  <c r="L21" i="32"/>
  <c r="K21" i="32"/>
  <c r="P21" i="32"/>
  <c r="R21" i="32"/>
  <c r="T21" i="32"/>
  <c r="O22" i="32"/>
  <c r="R22" i="32"/>
  <c r="L22" i="32"/>
  <c r="P22" i="32"/>
  <c r="O23" i="32"/>
  <c r="K23" i="32"/>
  <c r="L23" i="32"/>
  <c r="P23" i="32"/>
  <c r="R23" i="32"/>
  <c r="T23" i="32"/>
  <c r="O24" i="32"/>
  <c r="P24" i="32"/>
  <c r="R25" i="32"/>
  <c r="T25" i="32"/>
  <c r="O25" i="32"/>
  <c r="P25" i="32"/>
  <c r="K26" i="32"/>
  <c r="O26" i="32"/>
  <c r="P26" i="32"/>
  <c r="L27" i="32"/>
  <c r="K27" i="32"/>
  <c r="O27" i="32"/>
  <c r="P27" i="32"/>
  <c r="O28" i="32"/>
  <c r="K28" i="32"/>
  <c r="L28" i="32"/>
  <c r="P28" i="32"/>
  <c r="R28" i="32"/>
  <c r="T28" i="32"/>
  <c r="O29" i="32"/>
  <c r="L29" i="32"/>
  <c r="K29" i="32"/>
  <c r="P29" i="32"/>
  <c r="R29" i="32"/>
  <c r="T29" i="32"/>
  <c r="O30" i="32"/>
  <c r="R30" i="32"/>
  <c r="L30" i="32"/>
  <c r="P30" i="32"/>
  <c r="O31" i="32"/>
  <c r="K31" i="32"/>
  <c r="L31" i="32"/>
  <c r="P31" i="32"/>
  <c r="R31" i="32"/>
  <c r="O32" i="32"/>
  <c r="P32" i="32"/>
  <c r="R33" i="32"/>
  <c r="O33" i="32"/>
  <c r="P33" i="32"/>
  <c r="K34" i="32"/>
  <c r="O34" i="32"/>
  <c r="P34" i="32"/>
  <c r="L35" i="32"/>
  <c r="K35" i="32"/>
  <c r="O35" i="32"/>
  <c r="P35" i="32"/>
  <c r="O36" i="32"/>
  <c r="K36" i="32"/>
  <c r="L36" i="32"/>
  <c r="P36" i="32"/>
  <c r="R36" i="32"/>
  <c r="O37" i="32"/>
  <c r="K37" i="32"/>
  <c r="L37" i="32"/>
  <c r="P37" i="32"/>
  <c r="R37" i="32"/>
  <c r="T37" i="32"/>
  <c r="O38" i="32"/>
  <c r="K38" i="32"/>
  <c r="L38" i="32"/>
  <c r="P38" i="32"/>
  <c r="R38" i="32"/>
  <c r="O39" i="32"/>
  <c r="K39" i="32"/>
  <c r="L39" i="32"/>
  <c r="P39" i="32"/>
  <c r="R39" i="32"/>
  <c r="T39" i="32"/>
  <c r="O40" i="32"/>
  <c r="P40" i="32"/>
  <c r="R41" i="32"/>
  <c r="T41" i="32"/>
  <c r="O41" i="32"/>
  <c r="P41" i="32"/>
  <c r="K42" i="32"/>
  <c r="O42" i="32"/>
  <c r="P42" i="32"/>
  <c r="L43" i="32"/>
  <c r="K43" i="32"/>
  <c r="O43" i="32"/>
  <c r="P43" i="32"/>
  <c r="O44" i="32"/>
  <c r="R44" i="32"/>
  <c r="T44" i="32"/>
  <c r="K44" i="32"/>
  <c r="L44" i="32"/>
  <c r="P44" i="32"/>
  <c r="O45" i="32"/>
  <c r="K45" i="32"/>
  <c r="L45" i="32"/>
  <c r="P45" i="32"/>
  <c r="R45" i="32"/>
  <c r="T45" i="32"/>
  <c r="O46" i="32"/>
  <c r="K46" i="32"/>
  <c r="L46" i="32"/>
  <c r="P46" i="32"/>
  <c r="R46" i="32"/>
  <c r="T46" i="32"/>
  <c r="O47" i="32"/>
  <c r="K47" i="32"/>
  <c r="L47" i="32"/>
  <c r="P47" i="32"/>
  <c r="R47" i="32"/>
  <c r="T47" i="32"/>
  <c r="O48" i="32"/>
  <c r="P48" i="32"/>
  <c r="R49" i="32"/>
  <c r="T49" i="32"/>
  <c r="O49" i="32"/>
  <c r="P49" i="32"/>
  <c r="K50" i="32"/>
  <c r="O50" i="32"/>
  <c r="P50" i="32"/>
  <c r="L51" i="32"/>
  <c r="K51" i="32"/>
  <c r="O51" i="32"/>
  <c r="P51" i="32"/>
  <c r="O52" i="32"/>
  <c r="K52" i="32"/>
  <c r="L52" i="32"/>
  <c r="P52" i="32"/>
  <c r="R52" i="32"/>
  <c r="T52" i="32"/>
  <c r="O53" i="32"/>
  <c r="K53" i="32"/>
  <c r="L53" i="32"/>
  <c r="P53" i="32"/>
  <c r="R53" i="32"/>
  <c r="T53" i="32"/>
  <c r="O54" i="32"/>
  <c r="K54" i="32"/>
  <c r="L54" i="32"/>
  <c r="P54" i="32"/>
  <c r="R54" i="32"/>
  <c r="O55" i="32"/>
  <c r="K55" i="32"/>
  <c r="L55" i="32"/>
  <c r="P55" i="32"/>
  <c r="R55" i="32"/>
  <c r="O56" i="32"/>
  <c r="P56" i="32"/>
  <c r="R57" i="32"/>
  <c r="T57" i="32"/>
  <c r="O57" i="32"/>
  <c r="P57" i="32"/>
  <c r="K58" i="32"/>
  <c r="O58" i="32"/>
  <c r="P58" i="32"/>
  <c r="L59" i="32"/>
  <c r="K59" i="32"/>
  <c r="O59" i="32"/>
  <c r="P59" i="32"/>
  <c r="O60" i="32"/>
  <c r="K60" i="32"/>
  <c r="L60" i="32"/>
  <c r="P60" i="32"/>
  <c r="R60" i="32"/>
  <c r="O61" i="32"/>
  <c r="K61" i="32"/>
  <c r="L61" i="32"/>
  <c r="P61" i="32"/>
  <c r="R61" i="32"/>
  <c r="T61" i="32"/>
  <c r="O62" i="32"/>
  <c r="K62" i="32"/>
  <c r="L62" i="32"/>
  <c r="P62" i="32"/>
  <c r="R62" i="32"/>
  <c r="T62" i="32"/>
  <c r="O63" i="32"/>
  <c r="K63" i="32"/>
  <c r="L63" i="32"/>
  <c r="P63" i="32"/>
  <c r="R63" i="32"/>
  <c r="O64" i="32"/>
  <c r="P64" i="32"/>
  <c r="R65" i="32"/>
  <c r="T65" i="32"/>
  <c r="O65" i="32"/>
  <c r="P65" i="32"/>
  <c r="K66" i="32"/>
  <c r="O66" i="32"/>
  <c r="P66" i="32"/>
  <c r="L67" i="32"/>
  <c r="K67" i="32"/>
  <c r="O67" i="32"/>
  <c r="P67" i="32"/>
  <c r="O68" i="32"/>
  <c r="K68" i="32"/>
  <c r="L68" i="32"/>
  <c r="P68" i="32"/>
  <c r="R68" i="32"/>
  <c r="T68" i="32"/>
  <c r="O69" i="32"/>
  <c r="K69" i="32"/>
  <c r="L69" i="32"/>
  <c r="P69" i="32"/>
  <c r="R69" i="32"/>
  <c r="T69" i="32"/>
  <c r="O70" i="32"/>
  <c r="K70" i="32"/>
  <c r="L70" i="32"/>
  <c r="P70" i="32"/>
  <c r="R70" i="32"/>
  <c r="T70" i="32"/>
  <c r="O71" i="32"/>
  <c r="K71" i="32"/>
  <c r="L71" i="32"/>
  <c r="P71" i="32"/>
  <c r="R71" i="32"/>
  <c r="T71" i="32"/>
  <c r="O72" i="32"/>
  <c r="P72" i="32"/>
  <c r="R73" i="32"/>
  <c r="T73" i="32"/>
  <c r="O73" i="32"/>
  <c r="P73" i="32"/>
  <c r="K74" i="32"/>
  <c r="O74" i="32"/>
  <c r="P74" i="32"/>
  <c r="L75" i="32"/>
  <c r="K75" i="32"/>
  <c r="O75" i="32"/>
  <c r="P75" i="32"/>
  <c r="O76" i="32"/>
  <c r="K76" i="32"/>
  <c r="L76" i="32"/>
  <c r="P76" i="32"/>
  <c r="R76" i="32"/>
  <c r="T76" i="32"/>
  <c r="O77" i="32"/>
  <c r="K77" i="32"/>
  <c r="L77" i="32"/>
  <c r="P77" i="32"/>
  <c r="R77" i="32"/>
  <c r="T77" i="32"/>
  <c r="O78" i="32"/>
  <c r="K78" i="32"/>
  <c r="L78" i="32"/>
  <c r="P78" i="32"/>
  <c r="R78" i="32"/>
  <c r="O79" i="32"/>
  <c r="K79" i="32"/>
  <c r="L79" i="32"/>
  <c r="P79" i="32"/>
  <c r="R79" i="32"/>
  <c r="O80" i="32"/>
  <c r="P80" i="32"/>
  <c r="R81" i="32"/>
  <c r="T81" i="32"/>
  <c r="O81" i="32"/>
  <c r="P81" i="32"/>
  <c r="K82" i="32"/>
  <c r="O82" i="32"/>
  <c r="P82" i="32"/>
  <c r="L83" i="32"/>
  <c r="K83" i="32"/>
  <c r="O83" i="32"/>
  <c r="P83" i="32"/>
  <c r="O84" i="32"/>
  <c r="K84" i="32"/>
  <c r="L84" i="32"/>
  <c r="P84" i="32"/>
  <c r="R84" i="32"/>
  <c r="O85" i="32"/>
  <c r="K85" i="32"/>
  <c r="L85" i="32"/>
  <c r="P85" i="32"/>
  <c r="R85" i="32"/>
  <c r="T85" i="32"/>
  <c r="O86" i="32"/>
  <c r="K86" i="32"/>
  <c r="L86" i="32"/>
  <c r="P86" i="32"/>
  <c r="R86" i="32"/>
  <c r="O87" i="32"/>
  <c r="K87" i="32"/>
  <c r="L87" i="32"/>
  <c r="P87" i="32"/>
  <c r="R87" i="32"/>
  <c r="O88" i="32"/>
  <c r="P88" i="32"/>
  <c r="R89" i="32"/>
  <c r="O89" i="32"/>
  <c r="P89" i="32"/>
  <c r="K90" i="32"/>
  <c r="O90" i="32"/>
  <c r="P90" i="32"/>
  <c r="L91" i="32"/>
  <c r="K91" i="32"/>
  <c r="O91" i="32"/>
  <c r="P91" i="32"/>
  <c r="O92" i="32"/>
  <c r="K92" i="32"/>
  <c r="L92" i="32"/>
  <c r="P92" i="32"/>
  <c r="R92" i="32"/>
  <c r="T92" i="32"/>
  <c r="O93" i="32"/>
  <c r="K93" i="32"/>
  <c r="L93" i="32"/>
  <c r="P93" i="32"/>
  <c r="R93" i="32"/>
  <c r="T93" i="32"/>
  <c r="O94" i="32"/>
  <c r="K94" i="32"/>
  <c r="L94" i="32"/>
  <c r="P94" i="32"/>
  <c r="R94" i="32"/>
  <c r="T94" i="32"/>
  <c r="O95" i="32"/>
  <c r="K95" i="32"/>
  <c r="L95" i="32"/>
  <c r="P95" i="32"/>
  <c r="R95" i="32"/>
  <c r="T95" i="32"/>
  <c r="O96" i="32"/>
  <c r="P96" i="32"/>
  <c r="R97" i="32"/>
  <c r="T97" i="32"/>
  <c r="O97" i="32"/>
  <c r="P97" i="32"/>
  <c r="K98" i="32"/>
  <c r="O98" i="32"/>
  <c r="P98" i="32"/>
  <c r="L99" i="32"/>
  <c r="K99" i="32"/>
  <c r="O99" i="32"/>
  <c r="P99" i="32"/>
  <c r="O100" i="32"/>
  <c r="K100" i="32"/>
  <c r="L100" i="32"/>
  <c r="P100" i="32"/>
  <c r="R100" i="32"/>
  <c r="T100" i="32"/>
  <c r="O101" i="32"/>
  <c r="K101" i="32"/>
  <c r="L101" i="32"/>
  <c r="P101" i="32"/>
  <c r="R101" i="32"/>
  <c r="T101" i="32"/>
  <c r="O102" i="32"/>
  <c r="K102" i="32"/>
  <c r="L102" i="32"/>
  <c r="P102" i="32"/>
  <c r="R102" i="32"/>
  <c r="O103" i="32"/>
  <c r="K103" i="32"/>
  <c r="L103" i="32"/>
  <c r="P103" i="32"/>
  <c r="R103" i="32"/>
  <c r="O104" i="32"/>
  <c r="P104" i="32"/>
  <c r="R105" i="32"/>
  <c r="T105" i="32"/>
  <c r="O105" i="32"/>
  <c r="P105" i="32"/>
  <c r="K106" i="32"/>
  <c r="O106" i="32"/>
  <c r="P106" i="32"/>
  <c r="L107" i="32"/>
  <c r="K107" i="32"/>
  <c r="O107" i="32"/>
  <c r="P107" i="32"/>
  <c r="O108" i="32"/>
  <c r="K108" i="32"/>
  <c r="L108" i="32"/>
  <c r="P108" i="32"/>
  <c r="R108" i="32"/>
  <c r="O109" i="32"/>
  <c r="K109" i="32"/>
  <c r="L109" i="32"/>
  <c r="P109" i="32"/>
  <c r="R109" i="32"/>
  <c r="T109" i="32"/>
  <c r="O110" i="32"/>
  <c r="K110" i="32"/>
  <c r="L110" i="32"/>
  <c r="P110" i="32"/>
  <c r="R110" i="32"/>
  <c r="O111" i="32"/>
  <c r="K111" i="32"/>
  <c r="L111" i="32"/>
  <c r="P111" i="32"/>
  <c r="R111" i="32"/>
  <c r="O112" i="32"/>
  <c r="P112" i="32"/>
  <c r="R113" i="32"/>
  <c r="T113" i="32"/>
  <c r="O113" i="32"/>
  <c r="P113" i="32"/>
  <c r="K114" i="32"/>
  <c r="O114" i="32"/>
  <c r="P114" i="32"/>
  <c r="L115" i="32"/>
  <c r="K115" i="32"/>
  <c r="O115" i="32"/>
  <c r="P115" i="32"/>
  <c r="O116" i="32"/>
  <c r="K116" i="32"/>
  <c r="L116" i="32"/>
  <c r="P116" i="32"/>
  <c r="R116" i="32"/>
  <c r="O117" i="32"/>
  <c r="K117" i="32"/>
  <c r="L117" i="32"/>
  <c r="P117" i="32"/>
  <c r="R117" i="32"/>
  <c r="T117" i="32"/>
  <c r="O118" i="32"/>
  <c r="K118" i="32"/>
  <c r="L118" i="32"/>
  <c r="P118" i="32"/>
  <c r="R118" i="32"/>
  <c r="T118" i="32"/>
  <c r="O119" i="32"/>
  <c r="K119" i="32"/>
  <c r="L119" i="32"/>
  <c r="P119" i="32"/>
  <c r="R119" i="32"/>
  <c r="T119" i="32"/>
  <c r="O120" i="32"/>
  <c r="P120" i="32"/>
  <c r="R121" i="32"/>
  <c r="T121" i="32"/>
  <c r="O121" i="32"/>
  <c r="P121" i="32"/>
  <c r="K122" i="32"/>
  <c r="O122" i="32"/>
  <c r="P122" i="32"/>
  <c r="L123" i="32"/>
  <c r="K123" i="32"/>
  <c r="O123" i="32"/>
  <c r="P123" i="32"/>
  <c r="O124" i="32"/>
  <c r="K124" i="32"/>
  <c r="L124" i="32"/>
  <c r="P124" i="32"/>
  <c r="R124" i="32"/>
  <c r="T124" i="32"/>
  <c r="O125" i="32"/>
  <c r="K125" i="32"/>
  <c r="L125" i="32"/>
  <c r="P125" i="32"/>
  <c r="R125" i="32"/>
  <c r="T125" i="32"/>
  <c r="O126" i="32"/>
  <c r="K126" i="32"/>
  <c r="L126" i="32"/>
  <c r="P126" i="32"/>
  <c r="R126" i="32"/>
  <c r="O127" i="32"/>
  <c r="K127" i="32"/>
  <c r="L127" i="32"/>
  <c r="P127" i="32"/>
  <c r="R127" i="32"/>
  <c r="O128" i="32"/>
  <c r="P128" i="32"/>
  <c r="O129" i="32"/>
  <c r="P129" i="32"/>
  <c r="K130" i="32"/>
  <c r="O130" i="32"/>
  <c r="P130" i="32"/>
  <c r="L131" i="32"/>
  <c r="K131" i="32"/>
  <c r="O131" i="32"/>
  <c r="P131" i="32"/>
  <c r="O132" i="32"/>
  <c r="K132" i="32"/>
  <c r="L132" i="32"/>
  <c r="P132" i="32"/>
  <c r="R132" i="32"/>
  <c r="O133" i="32"/>
  <c r="K133" i="32"/>
  <c r="L133" i="32"/>
  <c r="P133" i="32"/>
  <c r="R133" i="32"/>
  <c r="T133" i="32"/>
  <c r="O134" i="32"/>
  <c r="K134" i="32"/>
  <c r="L134" i="32"/>
  <c r="P134" i="32"/>
  <c r="R134" i="32"/>
  <c r="O135" i="32"/>
  <c r="K135" i="32"/>
  <c r="L135" i="32"/>
  <c r="P135" i="32"/>
  <c r="R135" i="32"/>
  <c r="O136" i="32"/>
  <c r="P136" i="32"/>
  <c r="O137" i="32"/>
  <c r="P137" i="32"/>
  <c r="K138" i="32"/>
  <c r="O138" i="32"/>
  <c r="P138" i="32"/>
  <c r="L139" i="32"/>
  <c r="K139" i="32"/>
  <c r="O139" i="32"/>
  <c r="P139" i="32"/>
  <c r="O140" i="32"/>
  <c r="K140" i="32"/>
  <c r="L140" i="32"/>
  <c r="P140" i="32"/>
  <c r="R140" i="32"/>
  <c r="K141" i="32"/>
  <c r="L141" i="32"/>
  <c r="P141" i="32"/>
  <c r="R141" i="32"/>
  <c r="O142" i="32"/>
  <c r="K142" i="32"/>
  <c r="L142" i="32"/>
  <c r="P142" i="32"/>
  <c r="R142" i="32"/>
  <c r="T142" i="32"/>
  <c r="O143" i="32"/>
  <c r="K143" i="32"/>
  <c r="L143" i="32"/>
  <c r="P143" i="32"/>
  <c r="R143" i="32"/>
  <c r="O144" i="32"/>
  <c r="P144" i="32"/>
  <c r="R144" i="32"/>
  <c r="T144" i="32"/>
  <c r="O145" i="32"/>
  <c r="P145" i="32"/>
  <c r="L146" i="32"/>
  <c r="K146" i="32"/>
  <c r="O146" i="32"/>
  <c r="P146" i="32"/>
  <c r="O147" i="32"/>
  <c r="L147" i="32"/>
  <c r="K147" i="32"/>
  <c r="P147" i="32"/>
  <c r="O148" i="32"/>
  <c r="K148" i="32"/>
  <c r="L148" i="32"/>
  <c r="P148" i="32"/>
  <c r="R148" i="32"/>
  <c r="T148" i="32"/>
  <c r="O149" i="32"/>
  <c r="K149" i="32"/>
  <c r="L149" i="32"/>
  <c r="P149" i="32"/>
  <c r="R149" i="32"/>
  <c r="T149" i="32"/>
  <c r="O150" i="32"/>
  <c r="K150" i="32"/>
  <c r="L150" i="32"/>
  <c r="P150" i="32"/>
  <c r="R150" i="32"/>
  <c r="O151" i="32"/>
  <c r="K151" i="32"/>
  <c r="L151" i="32"/>
  <c r="P151" i="32"/>
  <c r="R151" i="32"/>
  <c r="T151" i="32"/>
  <c r="O152" i="32"/>
  <c r="R152" i="32"/>
  <c r="T152" i="32"/>
  <c r="P152" i="32"/>
  <c r="O153" i="32"/>
  <c r="P153" i="32"/>
  <c r="L154" i="32"/>
  <c r="K154" i="32"/>
  <c r="O154" i="32"/>
  <c r="P154" i="32"/>
  <c r="O155" i="32"/>
  <c r="R155" i="32"/>
  <c r="K155" i="32"/>
  <c r="L155" i="32"/>
  <c r="P155" i="32"/>
  <c r="K156" i="32"/>
  <c r="L156" i="32"/>
  <c r="P156" i="32"/>
  <c r="R156" i="32"/>
  <c r="O157" i="32"/>
  <c r="K157" i="32"/>
  <c r="L157" i="32"/>
  <c r="P157" i="32"/>
  <c r="O158" i="32"/>
  <c r="K158" i="32"/>
  <c r="L158" i="32"/>
  <c r="P158" i="32"/>
  <c r="R158" i="32"/>
  <c r="O159" i="32"/>
  <c r="K159" i="32"/>
  <c r="L159" i="32"/>
  <c r="P159" i="32"/>
  <c r="R159" i="32"/>
  <c r="T159" i="32"/>
  <c r="O160" i="32"/>
  <c r="P160" i="32"/>
  <c r="R160" i="32"/>
  <c r="O161" i="32"/>
  <c r="P161" i="32"/>
  <c r="L162" i="32"/>
  <c r="K162" i="32"/>
  <c r="O162" i="32"/>
  <c r="P162" i="32"/>
  <c r="O163" i="32"/>
  <c r="K163" i="32"/>
  <c r="L163" i="32"/>
  <c r="P163" i="32"/>
  <c r="R163" i="32"/>
  <c r="O164" i="32"/>
  <c r="L164" i="32"/>
  <c r="K164" i="32"/>
  <c r="P164" i="32"/>
  <c r="R164" i="32"/>
  <c r="O165" i="32"/>
  <c r="K165" i="32"/>
  <c r="P165" i="32"/>
  <c r="K166" i="32"/>
  <c r="L166" i="32"/>
  <c r="O166" i="32"/>
  <c r="P166" i="32"/>
  <c r="R166" i="32"/>
  <c r="O167" i="32"/>
  <c r="K167" i="32"/>
  <c r="L167" i="32"/>
  <c r="P167" i="32"/>
  <c r="R167" i="32"/>
  <c r="T167" i="32"/>
  <c r="O168" i="32"/>
  <c r="P168" i="32"/>
  <c r="R168" i="32"/>
  <c r="O169" i="32"/>
  <c r="P169" i="32"/>
  <c r="L170" i="32"/>
  <c r="K170" i="32"/>
  <c r="O170" i="32"/>
  <c r="P170" i="32"/>
  <c r="O171" i="32"/>
  <c r="K171" i="32"/>
  <c r="L171" i="32"/>
  <c r="P171" i="32"/>
  <c r="R171" i="32"/>
  <c r="T171" i="32"/>
  <c r="L172" i="32"/>
  <c r="K172" i="32"/>
  <c r="P172" i="32"/>
  <c r="R172" i="32"/>
  <c r="T172" i="32"/>
  <c r="O173" i="32"/>
  <c r="K173" i="32"/>
  <c r="P173" i="32"/>
  <c r="K174" i="32"/>
  <c r="L174" i="32"/>
  <c r="O174" i="32"/>
  <c r="P174" i="32"/>
  <c r="R174" i="32"/>
  <c r="T174" i="32"/>
  <c r="O175" i="32"/>
  <c r="K175" i="32"/>
  <c r="L175" i="32"/>
  <c r="P175" i="32"/>
  <c r="R175" i="32"/>
  <c r="T175" i="32"/>
  <c r="O176" i="32"/>
  <c r="P176" i="32"/>
  <c r="O177" i="32"/>
  <c r="P177" i="32"/>
  <c r="L178" i="32"/>
  <c r="K178" i="32"/>
  <c r="O178" i="32"/>
  <c r="P178" i="32"/>
  <c r="K179" i="32"/>
  <c r="L179" i="32"/>
  <c r="O179" i="32"/>
  <c r="P179" i="32"/>
  <c r="R179" i="32"/>
  <c r="O180" i="32"/>
  <c r="L180" i="32"/>
  <c r="P180" i="32"/>
  <c r="R180" i="32"/>
  <c r="T180" i="32"/>
  <c r="R181" i="32"/>
  <c r="L181" i="32"/>
  <c r="O181" i="32"/>
  <c r="P181" i="32"/>
  <c r="O182" i="32"/>
  <c r="K182" i="32"/>
  <c r="L182" i="32"/>
  <c r="P182" i="32"/>
  <c r="R182" i="32"/>
  <c r="T182" i="32"/>
  <c r="O183" i="32"/>
  <c r="R183" i="32"/>
  <c r="L183" i="32"/>
  <c r="P183" i="32"/>
  <c r="O184" i="32"/>
  <c r="K184" i="32"/>
  <c r="L184" i="32"/>
  <c r="P184" i="32"/>
  <c r="R184" i="32"/>
  <c r="O185" i="32"/>
  <c r="K185" i="32"/>
  <c r="P185" i="32"/>
  <c r="R186" i="32"/>
  <c r="T186" i="32"/>
  <c r="O186" i="32"/>
  <c r="P186" i="32"/>
  <c r="L187" i="32"/>
  <c r="K187" i="32"/>
  <c r="O187" i="32"/>
  <c r="P187" i="32"/>
  <c r="R187" i="32"/>
  <c r="T187" i="32"/>
  <c r="O188" i="32"/>
  <c r="R188" i="32"/>
  <c r="K188" i="32"/>
  <c r="L188" i="32"/>
  <c r="P188" i="32"/>
  <c r="O189" i="32"/>
  <c r="K189" i="32"/>
  <c r="L189" i="32"/>
  <c r="P189" i="32"/>
  <c r="R189" i="32"/>
  <c r="O190" i="32"/>
  <c r="K190" i="32"/>
  <c r="P190" i="32"/>
  <c r="R190" i="32"/>
  <c r="R191" i="32"/>
  <c r="L191" i="32"/>
  <c r="O191" i="32"/>
  <c r="P191" i="32"/>
  <c r="O192" i="32"/>
  <c r="K192" i="32"/>
  <c r="L192" i="32"/>
  <c r="P192" i="32"/>
  <c r="R192" i="32"/>
  <c r="T192" i="32"/>
  <c r="O193" i="32"/>
  <c r="K193" i="32"/>
  <c r="P193" i="32"/>
  <c r="R194" i="32"/>
  <c r="T194" i="32"/>
  <c r="O194" i="32"/>
  <c r="P194" i="32"/>
  <c r="L195" i="32"/>
  <c r="K195" i="32"/>
  <c r="O195" i="32"/>
  <c r="P195" i="32"/>
  <c r="R195" i="32"/>
  <c r="T195" i="32"/>
  <c r="O196" i="32"/>
  <c r="R196" i="32"/>
  <c r="T196" i="32"/>
  <c r="K196" i="32"/>
  <c r="L196" i="32"/>
  <c r="P196" i="32"/>
  <c r="O197" i="32"/>
  <c r="K197" i="32"/>
  <c r="L197" i="32"/>
  <c r="P197" i="32"/>
  <c r="R197" i="32"/>
  <c r="T197" i="32"/>
  <c r="O198" i="32"/>
  <c r="K198" i="32"/>
  <c r="P198" i="32"/>
  <c r="R198" i="32"/>
  <c r="R199" i="32"/>
  <c r="T199" i="32"/>
  <c r="L199" i="32"/>
  <c r="O199" i="32"/>
  <c r="P199" i="32"/>
  <c r="O200" i="32"/>
  <c r="K200" i="32"/>
  <c r="L200" i="32"/>
  <c r="P200" i="32"/>
  <c r="R200" i="32"/>
  <c r="T200" i="32"/>
  <c r="O201" i="32"/>
  <c r="K201" i="32"/>
  <c r="P201" i="32"/>
  <c r="R202" i="32"/>
  <c r="T202" i="32"/>
  <c r="O202" i="32"/>
  <c r="P202" i="32"/>
  <c r="K203" i="32"/>
  <c r="O203" i="32"/>
  <c r="P203" i="32"/>
  <c r="R204" i="32"/>
  <c r="T204" i="32"/>
  <c r="K204" i="32"/>
  <c r="L204" i="32"/>
  <c r="O204" i="32"/>
  <c r="P204" i="32"/>
  <c r="O205" i="32"/>
  <c r="K205" i="32"/>
  <c r="L205" i="32"/>
  <c r="P205" i="32"/>
  <c r="R205" i="32"/>
  <c r="T205" i="32"/>
  <c r="O206" i="32"/>
  <c r="K206" i="32"/>
  <c r="P206" i="32"/>
  <c r="R206" i="32"/>
  <c r="T206" i="32"/>
  <c r="R207" i="32"/>
  <c r="T207" i="32"/>
  <c r="L207" i="32"/>
  <c r="O207" i="32"/>
  <c r="P207" i="32"/>
  <c r="O208" i="32"/>
  <c r="K208" i="32"/>
  <c r="L208" i="32"/>
  <c r="P208" i="32"/>
  <c r="R208" i="32"/>
  <c r="T208" i="32"/>
  <c r="O209" i="32"/>
  <c r="K209" i="32"/>
  <c r="P209" i="32"/>
  <c r="R210" i="32"/>
  <c r="T210" i="32"/>
  <c r="O210" i="32"/>
  <c r="P210" i="32"/>
  <c r="K211" i="32"/>
  <c r="O211" i="32"/>
  <c r="P211" i="32"/>
  <c r="R212" i="32"/>
  <c r="T212" i="32"/>
  <c r="K212" i="32"/>
  <c r="L212" i="32"/>
  <c r="O212" i="32"/>
  <c r="P212" i="32"/>
  <c r="O213" i="32"/>
  <c r="K213" i="32"/>
  <c r="L213" i="32"/>
  <c r="P213" i="32"/>
  <c r="R213" i="32"/>
  <c r="T213" i="32"/>
  <c r="O214" i="32"/>
  <c r="K214" i="32"/>
  <c r="P214" i="32"/>
  <c r="R214" i="32"/>
  <c r="T214" i="32"/>
  <c r="R215" i="32"/>
  <c r="L215" i="32"/>
  <c r="O215" i="32"/>
  <c r="P215" i="32"/>
  <c r="O216" i="32"/>
  <c r="K216" i="32"/>
  <c r="L216" i="32"/>
  <c r="P216" i="32"/>
  <c r="R216" i="32"/>
  <c r="T216" i="32"/>
  <c r="O217" i="32"/>
  <c r="K217" i="32"/>
  <c r="P217" i="32"/>
  <c r="R218" i="32"/>
  <c r="T218" i="32"/>
  <c r="O218" i="32"/>
  <c r="P218" i="32"/>
  <c r="K219" i="32"/>
  <c r="O219" i="32"/>
  <c r="P219" i="32"/>
  <c r="K220" i="32"/>
  <c r="L220" i="32"/>
  <c r="O220" i="32"/>
  <c r="P220" i="32"/>
  <c r="R220" i="32"/>
  <c r="T220" i="32"/>
  <c r="O221" i="32"/>
  <c r="K221" i="32"/>
  <c r="L221" i="32"/>
  <c r="P221" i="32"/>
  <c r="R221" i="32"/>
  <c r="T221" i="32"/>
  <c r="O222" i="32"/>
  <c r="K222" i="32"/>
  <c r="P222" i="32"/>
  <c r="R223" i="32"/>
  <c r="T223" i="32"/>
  <c r="L223" i="32"/>
  <c r="O223" i="32"/>
  <c r="P223" i="32"/>
  <c r="O224" i="32"/>
  <c r="K224" i="32"/>
  <c r="L224" i="32"/>
  <c r="P224" i="32"/>
  <c r="R224" i="32"/>
  <c r="T224" i="32"/>
  <c r="O225" i="32"/>
  <c r="K225" i="32"/>
  <c r="P225" i="32"/>
  <c r="R226" i="32"/>
  <c r="T226" i="32"/>
  <c r="O226" i="32"/>
  <c r="P226" i="32"/>
  <c r="K227" i="32"/>
  <c r="O227" i="32"/>
  <c r="P227" i="32"/>
  <c r="R227" i="32"/>
  <c r="R228" i="32"/>
  <c r="T228" i="32"/>
  <c r="K228" i="32"/>
  <c r="L228" i="32"/>
  <c r="O228" i="32"/>
  <c r="P228" i="32"/>
  <c r="O229" i="32"/>
  <c r="K229" i="32"/>
  <c r="L229" i="32"/>
  <c r="P229" i="32"/>
  <c r="R229" i="32"/>
  <c r="T229" i="32"/>
  <c r="O230" i="32"/>
  <c r="K230" i="32"/>
  <c r="P230" i="32"/>
  <c r="R231" i="32"/>
  <c r="T231" i="32"/>
  <c r="K231" i="32"/>
  <c r="L231" i="32"/>
  <c r="O231" i="32"/>
  <c r="P231" i="32"/>
  <c r="O232" i="32"/>
  <c r="K232" i="32"/>
  <c r="L232" i="32"/>
  <c r="P232" i="32"/>
  <c r="R232" i="32"/>
  <c r="T232" i="32"/>
  <c r="O233" i="32"/>
  <c r="K233" i="32"/>
  <c r="P233" i="32"/>
  <c r="R234" i="32"/>
  <c r="O234" i="32"/>
  <c r="P234" i="32"/>
  <c r="K235" i="32"/>
  <c r="O235" i="32"/>
  <c r="P235" i="32"/>
  <c r="R235" i="32"/>
  <c r="T235" i="32"/>
  <c r="R236" i="32"/>
  <c r="T236" i="32"/>
  <c r="K236" i="32"/>
  <c r="L236" i="32"/>
  <c r="O236" i="32"/>
  <c r="P236" i="32"/>
  <c r="O237" i="32"/>
  <c r="K237" i="32"/>
  <c r="L237" i="32"/>
  <c r="P237" i="32"/>
  <c r="R237" i="32"/>
  <c r="T237" i="32"/>
  <c r="O238" i="32"/>
  <c r="K238" i="32"/>
  <c r="P238" i="32"/>
  <c r="R239" i="32"/>
  <c r="T239" i="32"/>
  <c r="K239" i="32"/>
  <c r="L239" i="32"/>
  <c r="O239" i="32"/>
  <c r="P239" i="32"/>
  <c r="O240" i="32"/>
  <c r="K240" i="32"/>
  <c r="L240" i="32"/>
  <c r="P240" i="32"/>
  <c r="R240" i="32"/>
  <c r="T240" i="32"/>
  <c r="O241" i="32"/>
  <c r="K241" i="32"/>
  <c r="P241" i="32"/>
  <c r="R242" i="32"/>
  <c r="O242" i="32"/>
  <c r="P242" i="32"/>
  <c r="K243" i="32"/>
  <c r="O243" i="32"/>
  <c r="P243" i="32"/>
  <c r="R243" i="32"/>
  <c r="R244" i="32"/>
  <c r="K244" i="32"/>
  <c r="L244" i="32"/>
  <c r="O244" i="32"/>
  <c r="P244" i="32"/>
  <c r="O245" i="32"/>
  <c r="K245" i="32"/>
  <c r="L245" i="32"/>
  <c r="P245" i="32"/>
  <c r="R245" i="32"/>
  <c r="O246" i="32"/>
  <c r="K246" i="32"/>
  <c r="P246" i="32"/>
  <c r="R247" i="32"/>
  <c r="K247" i="32"/>
  <c r="L247" i="32"/>
  <c r="O247" i="32"/>
  <c r="P247" i="32"/>
  <c r="O248" i="32"/>
  <c r="K248" i="32"/>
  <c r="L248" i="32"/>
  <c r="P248" i="32"/>
  <c r="R248" i="32"/>
  <c r="T248" i="32"/>
  <c r="O249" i="32"/>
  <c r="K249" i="32"/>
  <c r="P249" i="32"/>
  <c r="R250" i="32"/>
  <c r="O250" i="32"/>
  <c r="P250" i="32"/>
  <c r="K251" i="32"/>
  <c r="O251" i="32"/>
  <c r="P251" i="32"/>
  <c r="R251" i="32"/>
  <c r="R252" i="32"/>
  <c r="K252" i="32"/>
  <c r="L252" i="32"/>
  <c r="O252" i="32"/>
  <c r="P252" i="32"/>
  <c r="O253" i="32"/>
  <c r="K253" i="32"/>
  <c r="L253" i="32"/>
  <c r="P253" i="32"/>
  <c r="R253" i="32"/>
  <c r="O254" i="32"/>
  <c r="K254" i="32"/>
  <c r="P254" i="32"/>
  <c r="R255" i="32"/>
  <c r="T255" i="32"/>
  <c r="K255" i="32"/>
  <c r="L255" i="32"/>
  <c r="O255" i="32"/>
  <c r="P255" i="32"/>
  <c r="O256" i="32"/>
  <c r="K256" i="32"/>
  <c r="L256" i="32"/>
  <c r="P256" i="32"/>
  <c r="R256" i="32"/>
  <c r="T256" i="32"/>
  <c r="O257" i="32"/>
  <c r="P257" i="32"/>
  <c r="R258" i="32"/>
  <c r="O258" i="32"/>
  <c r="P258" i="32"/>
  <c r="K259" i="32"/>
  <c r="O259" i="32"/>
  <c r="P259" i="32"/>
  <c r="R259" i="32"/>
  <c r="T259" i="32"/>
  <c r="R260" i="32"/>
  <c r="T260" i="32"/>
  <c r="K260" i="32"/>
  <c r="L260" i="32"/>
  <c r="O260" i="32"/>
  <c r="P260" i="32"/>
  <c r="O261" i="32"/>
  <c r="K261" i="32"/>
  <c r="L261" i="32"/>
  <c r="P261" i="32"/>
  <c r="R261" i="32"/>
  <c r="O262" i="32"/>
  <c r="K262" i="32"/>
  <c r="P262" i="32"/>
  <c r="R263" i="32"/>
  <c r="T263" i="32"/>
  <c r="K263" i="32"/>
  <c r="L263" i="32"/>
  <c r="O263" i="32"/>
  <c r="P263" i="32"/>
  <c r="O264" i="32"/>
  <c r="K264" i="32"/>
  <c r="L264" i="32"/>
  <c r="P264" i="32"/>
  <c r="R264" i="32"/>
  <c r="T264" i="32"/>
  <c r="O265" i="32"/>
  <c r="P265" i="32"/>
  <c r="R266" i="32"/>
  <c r="O266" i="32"/>
  <c r="P266" i="32"/>
  <c r="K267" i="32"/>
  <c r="O267" i="32"/>
  <c r="P267" i="32"/>
  <c r="R267" i="32"/>
  <c r="R268" i="32"/>
  <c r="K268" i="32"/>
  <c r="L268" i="32"/>
  <c r="O268" i="32"/>
  <c r="P268" i="32"/>
  <c r="O269" i="32"/>
  <c r="K269" i="32"/>
  <c r="L269" i="32"/>
  <c r="P269" i="32"/>
  <c r="R269" i="32"/>
  <c r="O270" i="32"/>
  <c r="K270" i="32"/>
  <c r="P270" i="32"/>
  <c r="R271" i="32"/>
  <c r="T271" i="32"/>
  <c r="K271" i="32"/>
  <c r="L271" i="32"/>
  <c r="O271" i="32"/>
  <c r="P271" i="32"/>
  <c r="O272" i="32"/>
  <c r="K272" i="32"/>
  <c r="L272" i="32"/>
  <c r="P272" i="32"/>
  <c r="R272" i="32"/>
  <c r="T272" i="32"/>
  <c r="O273" i="32"/>
  <c r="P273" i="32"/>
  <c r="R274" i="32"/>
  <c r="O274" i="32"/>
  <c r="P274" i="32"/>
  <c r="K275" i="32"/>
  <c r="O275" i="32"/>
  <c r="P275" i="32"/>
  <c r="R275" i="32"/>
  <c r="R276" i="32"/>
  <c r="K276" i="32"/>
  <c r="L276" i="32"/>
  <c r="O276" i="32"/>
  <c r="P276" i="32"/>
  <c r="O277" i="32"/>
  <c r="K277" i="32"/>
  <c r="L277" i="32"/>
  <c r="P277" i="32"/>
  <c r="R277" i="32"/>
  <c r="O278" i="32"/>
  <c r="K278" i="32"/>
  <c r="P278" i="32"/>
  <c r="R279" i="32"/>
  <c r="T279" i="32"/>
  <c r="K279" i="32"/>
  <c r="L279" i="32"/>
  <c r="O279" i="32"/>
  <c r="P279" i="32"/>
  <c r="O280" i="32"/>
  <c r="K280" i="32"/>
  <c r="L280" i="32"/>
  <c r="P280" i="32"/>
  <c r="R280" i="32"/>
  <c r="T280" i="32"/>
  <c r="O281" i="32"/>
  <c r="P281" i="32"/>
  <c r="R282" i="32"/>
  <c r="O282" i="32"/>
  <c r="P282" i="32"/>
  <c r="K283" i="32"/>
  <c r="O283" i="32"/>
  <c r="P283" i="32"/>
  <c r="R283" i="32"/>
  <c r="T283" i="32"/>
  <c r="R284" i="32"/>
  <c r="T284" i="32"/>
  <c r="K284" i="32"/>
  <c r="L284" i="32"/>
  <c r="O284" i="32"/>
  <c r="P284" i="32"/>
  <c r="O285" i="32"/>
  <c r="K285" i="32"/>
  <c r="L285" i="32"/>
  <c r="P285" i="32"/>
  <c r="R285" i="32"/>
  <c r="O286" i="32"/>
  <c r="K286" i="32"/>
  <c r="P286" i="32"/>
  <c r="R287" i="32"/>
  <c r="K287" i="32"/>
  <c r="L287" i="32"/>
  <c r="O287" i="32"/>
  <c r="P287" i="32"/>
  <c r="O288" i="32"/>
  <c r="K288" i="32"/>
  <c r="L288" i="32"/>
  <c r="P288" i="32"/>
  <c r="R288" i="32"/>
  <c r="T288" i="32"/>
  <c r="O289" i="32"/>
  <c r="P289" i="32"/>
  <c r="R290" i="32"/>
  <c r="O290" i="32"/>
  <c r="P290" i="32"/>
  <c r="K291" i="32"/>
  <c r="O291" i="32"/>
  <c r="P291" i="32"/>
  <c r="R291" i="32"/>
  <c r="R292" i="32"/>
  <c r="K292" i="32"/>
  <c r="L292" i="32"/>
  <c r="O292" i="32"/>
  <c r="P292" i="32"/>
  <c r="L293" i="32"/>
  <c r="K293" i="32"/>
  <c r="P293" i="32"/>
  <c r="R293" i="32"/>
  <c r="O294" i="32"/>
  <c r="K294" i="32"/>
  <c r="P294" i="32"/>
  <c r="R295" i="32"/>
  <c r="K295" i="32"/>
  <c r="L295" i="32"/>
  <c r="O295" i="32"/>
  <c r="P295" i="32"/>
  <c r="O296" i="32"/>
  <c r="K296" i="32"/>
  <c r="L296" i="32"/>
  <c r="P296" i="32"/>
  <c r="R296" i="32"/>
  <c r="T296" i="32"/>
  <c r="O297" i="32"/>
  <c r="P297" i="32"/>
  <c r="R298" i="32"/>
  <c r="O298" i="32"/>
  <c r="P298" i="32"/>
  <c r="K299" i="32"/>
  <c r="L299" i="32"/>
  <c r="O299" i="32"/>
  <c r="P299" i="32"/>
  <c r="R299" i="32"/>
  <c r="T299" i="32"/>
  <c r="O300" i="32"/>
  <c r="R300" i="32"/>
  <c r="T300" i="32"/>
  <c r="K300" i="32"/>
  <c r="L300" i="32"/>
  <c r="P300" i="32"/>
  <c r="L301" i="32"/>
  <c r="K301" i="32"/>
  <c r="P301" i="32"/>
  <c r="R301" i="32"/>
  <c r="O302" i="32"/>
  <c r="K302" i="32"/>
  <c r="P302" i="32"/>
  <c r="R303" i="32"/>
  <c r="T303" i="32"/>
  <c r="K303" i="32"/>
  <c r="L303" i="32"/>
  <c r="O303" i="32"/>
  <c r="P303" i="32"/>
  <c r="O304" i="32"/>
  <c r="K304" i="32"/>
  <c r="L304" i="32"/>
  <c r="P304" i="32"/>
  <c r="R304" i="32"/>
  <c r="T304" i="32"/>
  <c r="O305" i="32"/>
  <c r="P305" i="32"/>
  <c r="R306" i="32"/>
  <c r="O306" i="32"/>
  <c r="P306" i="32"/>
  <c r="K307" i="32"/>
  <c r="L307" i="32"/>
  <c r="O307" i="32"/>
  <c r="P307" i="32"/>
  <c r="R307" i="32"/>
  <c r="T307" i="32"/>
  <c r="O308" i="32"/>
  <c r="R308" i="32"/>
  <c r="T308" i="32"/>
  <c r="K308" i="32"/>
  <c r="L308" i="32"/>
  <c r="P308" i="32"/>
  <c r="O309" i="32"/>
  <c r="L309" i="32"/>
  <c r="K309" i="32"/>
  <c r="P309" i="32"/>
  <c r="R309" i="32"/>
  <c r="O310" i="32"/>
  <c r="K310" i="32"/>
  <c r="P310" i="32"/>
  <c r="K311" i="32"/>
  <c r="L311" i="32"/>
  <c r="O311" i="32"/>
  <c r="P311" i="32"/>
  <c r="R311" i="32"/>
  <c r="O312" i="32"/>
  <c r="K312" i="32"/>
  <c r="L312" i="32"/>
  <c r="P312" i="32"/>
  <c r="R312" i="32"/>
  <c r="T312" i="32"/>
  <c r="O313" i="32"/>
  <c r="P313" i="32"/>
  <c r="R314" i="32"/>
  <c r="O314" i="32"/>
  <c r="P314" i="32"/>
  <c r="K315" i="32"/>
  <c r="L315" i="32"/>
  <c r="O315" i="32"/>
  <c r="P315" i="32"/>
  <c r="R315" i="32"/>
  <c r="O316" i="32"/>
  <c r="K316" i="32"/>
  <c r="L316" i="32"/>
  <c r="P316" i="32"/>
  <c r="R316" i="32"/>
  <c r="T316" i="32"/>
  <c r="O317" i="32"/>
  <c r="L317" i="32"/>
  <c r="K317" i="32"/>
  <c r="P317" i="32"/>
  <c r="R317" i="32"/>
  <c r="T317" i="32"/>
  <c r="O318" i="32"/>
  <c r="K318" i="32"/>
  <c r="P318" i="32"/>
  <c r="K319" i="32"/>
  <c r="L319" i="32"/>
  <c r="O319" i="32"/>
  <c r="P319" i="32"/>
  <c r="R319" i="32"/>
  <c r="O320" i="32"/>
  <c r="K320" i="32"/>
  <c r="L320" i="32"/>
  <c r="P320" i="32"/>
  <c r="R320" i="32"/>
  <c r="T320" i="32"/>
  <c r="O321" i="32"/>
  <c r="P321" i="32"/>
  <c r="R322" i="32"/>
  <c r="T322" i="32"/>
  <c r="O322" i="32"/>
  <c r="P322" i="32"/>
  <c r="K323" i="32"/>
  <c r="L323" i="32"/>
  <c r="O323" i="32"/>
  <c r="P323" i="32"/>
  <c r="R323" i="32"/>
  <c r="T323" i="32"/>
  <c r="O324" i="32"/>
  <c r="K324" i="32"/>
  <c r="L324" i="32"/>
  <c r="P324" i="32"/>
  <c r="R324" i="32"/>
  <c r="T324" i="32"/>
  <c r="O325" i="32"/>
  <c r="L325" i="32"/>
  <c r="K325" i="32"/>
  <c r="P325" i="32"/>
  <c r="R325" i="32"/>
  <c r="T325" i="32"/>
  <c r="O326" i="32"/>
  <c r="K326" i="32"/>
  <c r="P326" i="32"/>
  <c r="K327" i="32"/>
  <c r="L327" i="32"/>
  <c r="O327" i="32"/>
  <c r="P327" i="32"/>
  <c r="R327" i="32"/>
  <c r="T327" i="32"/>
  <c r="O328" i="32"/>
  <c r="K328" i="32"/>
  <c r="L328" i="32"/>
  <c r="P328" i="32"/>
  <c r="R328" i="32"/>
  <c r="O329" i="32"/>
  <c r="P329" i="32"/>
  <c r="R330" i="32"/>
  <c r="T330" i="32"/>
  <c r="O330" i="32"/>
  <c r="P330" i="32"/>
  <c r="K331" i="32"/>
  <c r="L331" i="32"/>
  <c r="O331" i="32"/>
  <c r="P331" i="32"/>
  <c r="R331" i="32"/>
  <c r="T331" i="32"/>
  <c r="O332" i="32"/>
  <c r="K332" i="32"/>
  <c r="L332" i="32"/>
  <c r="P332" i="32"/>
  <c r="R332" i="32"/>
  <c r="T332" i="32"/>
  <c r="L333" i="32"/>
  <c r="K333" i="32"/>
  <c r="P333" i="32"/>
  <c r="R333" i="32"/>
  <c r="T333" i="32"/>
  <c r="O334" i="32"/>
  <c r="K334" i="32"/>
  <c r="P334" i="32"/>
  <c r="K335" i="32"/>
  <c r="L335" i="32"/>
  <c r="O335" i="32"/>
  <c r="P335" i="32"/>
  <c r="R335" i="32"/>
  <c r="O336" i="32"/>
  <c r="K336" i="32"/>
  <c r="L336" i="32"/>
  <c r="P336" i="32"/>
  <c r="R336" i="32"/>
  <c r="O337" i="32"/>
  <c r="P337" i="32"/>
  <c r="R338" i="32"/>
  <c r="O338" i="32"/>
  <c r="P338" i="32"/>
  <c r="K339" i="32"/>
  <c r="L339" i="32"/>
  <c r="O339" i="32"/>
  <c r="P339" i="32"/>
  <c r="R339" i="32"/>
  <c r="T339" i="32"/>
  <c r="O340" i="32"/>
  <c r="K340" i="32"/>
  <c r="L340" i="32"/>
  <c r="P340" i="32"/>
  <c r="R340" i="32"/>
  <c r="L341" i="32"/>
  <c r="K341" i="32"/>
  <c r="P341" i="32"/>
  <c r="R341" i="32"/>
  <c r="T341" i="32"/>
  <c r="O342" i="32"/>
  <c r="K342" i="32"/>
  <c r="P342" i="32"/>
  <c r="K343" i="32"/>
  <c r="L343" i="32"/>
  <c r="O343" i="32"/>
  <c r="P343" i="32"/>
  <c r="R343" i="32"/>
  <c r="T343" i="32"/>
  <c r="O344" i="32"/>
  <c r="K344" i="32"/>
  <c r="L344" i="32"/>
  <c r="P344" i="32"/>
  <c r="R344" i="32"/>
  <c r="O345" i="32"/>
  <c r="L345" i="32"/>
  <c r="P345" i="32"/>
  <c r="O346" i="32"/>
  <c r="P346" i="32"/>
  <c r="K347" i="32"/>
  <c r="L347" i="32"/>
  <c r="O347" i="32"/>
  <c r="P347" i="32"/>
  <c r="R347" i="32"/>
  <c r="T347" i="32"/>
  <c r="O348" i="32"/>
  <c r="K348" i="32"/>
  <c r="L348" i="32"/>
  <c r="P348" i="32"/>
  <c r="R348" i="32"/>
  <c r="T348" i="32"/>
  <c r="O349" i="32"/>
  <c r="L349" i="32"/>
  <c r="K349" i="32"/>
  <c r="P349" i="32"/>
  <c r="R349" i="32"/>
  <c r="O350" i="32"/>
  <c r="P350" i="32"/>
  <c r="R351" i="32"/>
  <c r="T351" i="32"/>
  <c r="L351" i="32"/>
  <c r="O351" i="32"/>
  <c r="P351" i="32"/>
  <c r="K352" i="32"/>
  <c r="L352" i="32"/>
  <c r="O352" i="32"/>
  <c r="P352" i="32"/>
  <c r="R352" i="32"/>
  <c r="T352" i="32"/>
  <c r="O353" i="32"/>
  <c r="L353" i="32"/>
  <c r="K353" i="32"/>
  <c r="P353" i="32"/>
  <c r="R353" i="32"/>
  <c r="K354" i="32"/>
  <c r="O354" i="32"/>
  <c r="P354" i="32"/>
  <c r="K355" i="32"/>
  <c r="L355" i="32"/>
  <c r="O355" i="32"/>
  <c r="P355" i="32"/>
  <c r="R355" i="32"/>
  <c r="T355" i="32"/>
  <c r="O356" i="32"/>
  <c r="K356" i="32"/>
  <c r="L356" i="32"/>
  <c r="P356" i="32"/>
  <c r="R356" i="32"/>
  <c r="O357" i="32"/>
  <c r="K357" i="32"/>
  <c r="L357" i="32"/>
  <c r="P357" i="32"/>
  <c r="R357" i="32"/>
  <c r="O358" i="32"/>
  <c r="P358" i="32"/>
  <c r="R358" i="32"/>
  <c r="L359" i="32"/>
  <c r="O359" i="32"/>
  <c r="P359" i="32"/>
  <c r="K360" i="32"/>
  <c r="L360" i="32"/>
  <c r="O360" i="32"/>
  <c r="P360" i="32"/>
  <c r="R360" i="32"/>
  <c r="O361" i="32"/>
  <c r="L361" i="32"/>
  <c r="P361" i="32"/>
  <c r="R361" i="32"/>
  <c r="T361" i="32"/>
  <c r="O362" i="32"/>
  <c r="K362" i="32"/>
  <c r="P362" i="32"/>
  <c r="O363" i="32"/>
  <c r="K363" i="32"/>
  <c r="L363" i="32"/>
  <c r="P363" i="32"/>
  <c r="R363" i="32"/>
  <c r="T363" i="32"/>
  <c r="O364" i="32"/>
  <c r="K364" i="32"/>
  <c r="L364" i="32"/>
  <c r="P364" i="32"/>
  <c r="R364" i="32"/>
  <c r="K365" i="32"/>
  <c r="P365" i="32"/>
  <c r="O366" i="32"/>
  <c r="P366" i="32"/>
  <c r="R366" i="32"/>
  <c r="T366" i="32"/>
  <c r="K367" i="32"/>
  <c r="O367" i="32"/>
  <c r="P367" i="32"/>
  <c r="O368" i="32"/>
  <c r="K368" i="32"/>
  <c r="L368" i="32"/>
  <c r="P368" i="32"/>
  <c r="R368" i="32"/>
  <c r="T368" i="32"/>
  <c r="O369" i="32"/>
  <c r="L369" i="32"/>
  <c r="P369" i="32"/>
  <c r="R370" i="32"/>
  <c r="O370" i="32"/>
  <c r="P370" i="32"/>
  <c r="O371" i="32"/>
  <c r="K371" i="32"/>
  <c r="P371" i="32"/>
  <c r="R372" i="32"/>
  <c r="T372" i="32"/>
  <c r="K372" i="32"/>
  <c r="L372" i="32"/>
  <c r="O372" i="32"/>
  <c r="P372" i="32"/>
  <c r="O373" i="32"/>
  <c r="K373" i="32"/>
  <c r="L373" i="32"/>
  <c r="P373" i="32"/>
  <c r="R373" i="32"/>
  <c r="T373" i="32"/>
  <c r="O374" i="32"/>
  <c r="L374" i="32"/>
  <c r="P374" i="32"/>
  <c r="R375" i="32"/>
  <c r="O375" i="32"/>
  <c r="P375" i="32"/>
  <c r="K376" i="32"/>
  <c r="O376" i="32"/>
  <c r="P376" i="32"/>
  <c r="R377" i="32"/>
  <c r="T377" i="32"/>
  <c r="K377" i="32"/>
  <c r="L377" i="32"/>
  <c r="O377" i="32"/>
  <c r="P377" i="32"/>
  <c r="O378" i="32"/>
  <c r="K378" i="32"/>
  <c r="L378" i="32"/>
  <c r="P378" i="32"/>
  <c r="R378" i="32"/>
  <c r="T378" i="32"/>
  <c r="O379" i="32"/>
  <c r="K379" i="32"/>
  <c r="P379" i="32"/>
  <c r="R380" i="32"/>
  <c r="K380" i="32"/>
  <c r="L380" i="32"/>
  <c r="O380" i="32"/>
  <c r="P380" i="32"/>
  <c r="O381" i="32"/>
  <c r="K381" i="32"/>
  <c r="L381" i="32"/>
  <c r="P381" i="32"/>
  <c r="R381" i="32"/>
  <c r="T381" i="32"/>
  <c r="O382" i="32"/>
  <c r="L382" i="32"/>
  <c r="P382" i="32"/>
  <c r="R383" i="32"/>
  <c r="O383" i="32"/>
  <c r="P383" i="32"/>
  <c r="K384" i="32"/>
  <c r="O384" i="32"/>
  <c r="P384" i="32"/>
  <c r="R385" i="32"/>
  <c r="K385" i="32"/>
  <c r="L385" i="32"/>
  <c r="O385" i="32"/>
  <c r="P385" i="32"/>
  <c r="O386" i="32"/>
  <c r="K386" i="32"/>
  <c r="L386" i="32"/>
  <c r="P386" i="32"/>
  <c r="R386" i="32"/>
  <c r="T386" i="32"/>
  <c r="O387" i="32"/>
  <c r="K387" i="32"/>
  <c r="P387" i="32"/>
  <c r="R388" i="32"/>
  <c r="K388" i="32"/>
  <c r="L388" i="32"/>
  <c r="O388" i="32"/>
  <c r="P388" i="32"/>
  <c r="O389" i="32"/>
  <c r="K389" i="32"/>
  <c r="L389" i="32"/>
  <c r="P389" i="32"/>
  <c r="R389" i="32"/>
  <c r="O390" i="32"/>
  <c r="L390" i="32"/>
  <c r="P390" i="32"/>
  <c r="R391" i="32"/>
  <c r="T391" i="32"/>
  <c r="O391" i="32"/>
  <c r="P391" i="32"/>
  <c r="K392" i="32"/>
  <c r="O392" i="32"/>
  <c r="P392" i="32"/>
  <c r="R393" i="32"/>
  <c r="T393" i="32"/>
  <c r="K393" i="32"/>
  <c r="L393" i="32"/>
  <c r="O393" i="32"/>
  <c r="P393" i="32"/>
  <c r="O394" i="32"/>
  <c r="K394" i="32"/>
  <c r="L394" i="32"/>
  <c r="P394" i="32"/>
  <c r="R394" i="32"/>
  <c r="T394" i="32"/>
  <c r="O395" i="32"/>
  <c r="K395" i="32"/>
  <c r="P395" i="32"/>
  <c r="R396" i="32"/>
  <c r="T396" i="32"/>
  <c r="K396" i="32"/>
  <c r="L396" i="32"/>
  <c r="O396" i="32"/>
  <c r="P396" i="32"/>
  <c r="O397" i="32"/>
  <c r="K397" i="32"/>
  <c r="L397" i="32"/>
  <c r="P397" i="32"/>
  <c r="R397" i="32"/>
  <c r="T397" i="32"/>
  <c r="O398" i="32"/>
  <c r="L398" i="32"/>
  <c r="P398" i="32"/>
  <c r="R399" i="32"/>
  <c r="T399" i="32"/>
  <c r="O399" i="32"/>
  <c r="P399" i="32"/>
  <c r="K400" i="32"/>
  <c r="O400" i="32"/>
  <c r="P400" i="32"/>
  <c r="R401" i="32"/>
  <c r="T401" i="32"/>
  <c r="K401" i="32"/>
  <c r="L401" i="32"/>
  <c r="O401" i="32"/>
  <c r="P401" i="32"/>
  <c r="O402" i="32"/>
  <c r="L402" i="32"/>
  <c r="K402" i="32"/>
  <c r="P402" i="32"/>
  <c r="R402" i="32"/>
  <c r="T402" i="32"/>
  <c r="O403" i="32"/>
  <c r="K403" i="32"/>
  <c r="P403" i="32"/>
  <c r="R404" i="32"/>
  <c r="T404" i="32"/>
  <c r="K404" i="32"/>
  <c r="L404" i="32"/>
  <c r="O404" i="32"/>
  <c r="P404" i="32"/>
  <c r="O405" i="32"/>
  <c r="K405" i="32"/>
  <c r="L405" i="32"/>
  <c r="P405" i="32"/>
  <c r="R405" i="32"/>
  <c r="T405" i="32"/>
  <c r="O406" i="32"/>
  <c r="R406" i="32"/>
  <c r="L406" i="32"/>
  <c r="P406" i="32"/>
  <c r="O407" i="32"/>
  <c r="K407" i="32"/>
  <c r="P407" i="32"/>
  <c r="R407" i="32"/>
  <c r="K408" i="32"/>
  <c r="O408" i="32"/>
  <c r="P408" i="32"/>
  <c r="R409" i="32"/>
  <c r="T409" i="32"/>
  <c r="K409" i="32"/>
  <c r="L409" i="32"/>
  <c r="O409" i="32"/>
  <c r="P409" i="32"/>
  <c r="O410" i="32"/>
  <c r="L410" i="32"/>
  <c r="K410" i="32"/>
  <c r="P410" i="32"/>
  <c r="R410" i="32"/>
  <c r="O411" i="32"/>
  <c r="L411" i="32"/>
  <c r="K411" i="32"/>
  <c r="P411" i="32"/>
  <c r="O412" i="32"/>
  <c r="R412" i="32"/>
  <c r="T412" i="32"/>
  <c r="K412" i="32"/>
  <c r="L412" i="32"/>
  <c r="P412" i="32"/>
  <c r="O413" i="32"/>
  <c r="K413" i="32"/>
  <c r="L413" i="32"/>
  <c r="P413" i="32"/>
  <c r="R413" i="32"/>
  <c r="O414" i="32"/>
  <c r="R414" i="32"/>
  <c r="L414" i="32"/>
  <c r="P414" i="32"/>
  <c r="O415" i="32"/>
  <c r="K415" i="32"/>
  <c r="P415" i="32"/>
  <c r="R415" i="32"/>
  <c r="T415" i="32"/>
  <c r="K416" i="32"/>
  <c r="O416" i="32"/>
  <c r="P416" i="32"/>
  <c r="R417" i="32"/>
  <c r="K417" i="32"/>
  <c r="L417" i="32"/>
  <c r="O417" i="32"/>
  <c r="P417" i="32"/>
  <c r="O418" i="32"/>
  <c r="L418" i="32"/>
  <c r="K418" i="32"/>
  <c r="P418" i="32"/>
  <c r="R418" i="32"/>
  <c r="T418" i="32"/>
  <c r="O419" i="32"/>
  <c r="L419" i="32"/>
  <c r="K419" i="32"/>
  <c r="P419" i="32"/>
  <c r="O420" i="32"/>
  <c r="R420" i="32"/>
  <c r="K420" i="32"/>
  <c r="L420" i="32"/>
  <c r="P420" i="32"/>
  <c r="O421" i="32"/>
  <c r="K421" i="32"/>
  <c r="L421" i="32"/>
  <c r="P421" i="32"/>
  <c r="R421" i="32"/>
  <c r="T421" i="32"/>
  <c r="O422" i="32"/>
  <c r="R422" i="32"/>
  <c r="T422" i="32"/>
  <c r="L422" i="32"/>
  <c r="P422" i="32"/>
  <c r="O423" i="32"/>
  <c r="K423" i="32"/>
  <c r="P423" i="32"/>
  <c r="R423" i="32"/>
  <c r="K424" i="32"/>
  <c r="O424" i="32"/>
  <c r="P424" i="32"/>
  <c r="R425" i="32"/>
  <c r="K425" i="32"/>
  <c r="L425" i="32"/>
  <c r="O425" i="32"/>
  <c r="P425" i="32"/>
  <c r="O426" i="32"/>
  <c r="L426" i="32"/>
  <c r="K426" i="32"/>
  <c r="P426" i="32"/>
  <c r="R426" i="32"/>
  <c r="T426" i="32"/>
  <c r="O427" i="32"/>
  <c r="L427" i="32"/>
  <c r="K427" i="32"/>
  <c r="P427" i="32"/>
  <c r="O428" i="32"/>
  <c r="K428" i="32"/>
  <c r="L428" i="32"/>
  <c r="P428" i="32"/>
  <c r="R428" i="32"/>
  <c r="O429" i="32"/>
  <c r="K429" i="32"/>
  <c r="L429" i="32"/>
  <c r="P429" i="32"/>
  <c r="R429" i="32"/>
  <c r="T429" i="32"/>
  <c r="O430" i="32"/>
  <c r="R430" i="32"/>
  <c r="T430" i="32"/>
  <c r="L430" i="32"/>
  <c r="P430" i="32"/>
  <c r="O431" i="32"/>
  <c r="K431" i="32"/>
  <c r="P431" i="32"/>
  <c r="R431" i="32"/>
  <c r="T431" i="32"/>
  <c r="K432" i="32"/>
  <c r="O432" i="32"/>
  <c r="P432" i="32"/>
  <c r="R433" i="32"/>
  <c r="K433" i="32"/>
  <c r="L433" i="32"/>
  <c r="O433" i="32"/>
  <c r="P433" i="32"/>
  <c r="O434" i="32"/>
  <c r="L434" i="32"/>
  <c r="K434" i="32"/>
  <c r="P434" i="32"/>
  <c r="R434" i="32"/>
  <c r="O435" i="32"/>
  <c r="L435" i="32"/>
  <c r="K435" i="32"/>
  <c r="P435" i="32"/>
  <c r="O436" i="32"/>
  <c r="K436" i="32"/>
  <c r="L436" i="32"/>
  <c r="P436" i="32"/>
  <c r="R436" i="32"/>
  <c r="O437" i="32"/>
  <c r="K437" i="32"/>
  <c r="L437" i="32"/>
  <c r="P437" i="32"/>
  <c r="R437" i="32"/>
  <c r="O438" i="32"/>
  <c r="R438" i="32"/>
  <c r="L438" i="32"/>
  <c r="P438" i="32"/>
  <c r="O439" i="32"/>
  <c r="K439" i="32"/>
  <c r="P439" i="32"/>
  <c r="R439" i="32"/>
  <c r="T439" i="32"/>
  <c r="K440" i="32"/>
  <c r="O440" i="32"/>
  <c r="P440" i="32"/>
  <c r="R441" i="32"/>
  <c r="T441" i="32"/>
  <c r="K441" i="32"/>
  <c r="L441" i="32"/>
  <c r="O441" i="32"/>
  <c r="P441" i="32"/>
  <c r="O442" i="32"/>
  <c r="L442" i="32"/>
  <c r="K442" i="32"/>
  <c r="P442" i="32"/>
  <c r="R442" i="32"/>
  <c r="T442" i="32"/>
  <c r="O443" i="32"/>
  <c r="L443" i="32"/>
  <c r="K443" i="32"/>
  <c r="P443" i="32"/>
  <c r="O444" i="32"/>
  <c r="K444" i="32"/>
  <c r="L444" i="32"/>
  <c r="P444" i="32"/>
  <c r="R444" i="32"/>
  <c r="T444" i="32"/>
  <c r="O445" i="32"/>
  <c r="K445" i="32"/>
  <c r="L445" i="32"/>
  <c r="P445" i="32"/>
  <c r="R445" i="32"/>
  <c r="O446" i="32"/>
  <c r="R446" i="32"/>
  <c r="T446" i="32"/>
  <c r="L446" i="32"/>
  <c r="P446" i="32"/>
  <c r="O447" i="32"/>
  <c r="K447" i="32"/>
  <c r="P447" i="32"/>
  <c r="R447" i="32"/>
  <c r="T447" i="32"/>
  <c r="K448" i="32"/>
  <c r="O448" i="32"/>
  <c r="P448" i="32"/>
  <c r="R449" i="32"/>
  <c r="T449" i="32"/>
  <c r="K449" i="32"/>
  <c r="L449" i="32"/>
  <c r="O449" i="32"/>
  <c r="P449" i="32"/>
  <c r="O450" i="32"/>
  <c r="L450" i="32"/>
  <c r="K450" i="32"/>
  <c r="P450" i="32"/>
  <c r="R450" i="32"/>
  <c r="O451" i="32"/>
  <c r="L451" i="32"/>
  <c r="K451" i="32"/>
  <c r="P451" i="32"/>
  <c r="O452" i="32"/>
  <c r="K452" i="32"/>
  <c r="L452" i="32"/>
  <c r="P452" i="32"/>
  <c r="R452" i="32"/>
  <c r="T452" i="32"/>
  <c r="O453" i="32"/>
  <c r="K453" i="32"/>
  <c r="L453" i="32"/>
  <c r="P453" i="32"/>
  <c r="R453" i="32"/>
  <c r="O454" i="32"/>
  <c r="R454" i="32"/>
  <c r="L454" i="32"/>
  <c r="P454" i="32"/>
  <c r="O455" i="32"/>
  <c r="K455" i="32"/>
  <c r="P455" i="32"/>
  <c r="R455" i="32"/>
  <c r="K456" i="32"/>
  <c r="O456" i="32"/>
  <c r="P456" i="32"/>
  <c r="R457" i="32"/>
  <c r="K457" i="32"/>
  <c r="L457" i="32"/>
  <c r="O457" i="32"/>
  <c r="P457" i="32"/>
  <c r="O458" i="32"/>
  <c r="L458" i="32"/>
  <c r="K458" i="32"/>
  <c r="P458" i="32"/>
  <c r="R458" i="32"/>
  <c r="O459" i="32"/>
  <c r="L459" i="32"/>
  <c r="K459" i="32"/>
  <c r="P459" i="32"/>
  <c r="O460" i="32"/>
  <c r="R460" i="32"/>
  <c r="T460" i="32"/>
  <c r="K460" i="32"/>
  <c r="L460" i="32"/>
  <c r="P460" i="32"/>
  <c r="O461" i="32"/>
  <c r="K461" i="32"/>
  <c r="L461" i="32"/>
  <c r="P461" i="32"/>
  <c r="R461" i="32"/>
  <c r="T461" i="32"/>
  <c r="O462" i="32"/>
  <c r="R462" i="32"/>
  <c r="T462" i="32"/>
  <c r="L462" i="32"/>
  <c r="P462" i="32"/>
  <c r="O463" i="32"/>
  <c r="K463" i="32"/>
  <c r="P463" i="32"/>
  <c r="R463" i="32"/>
  <c r="T463" i="32"/>
  <c r="K464" i="32"/>
  <c r="O464" i="32"/>
  <c r="P464" i="32"/>
  <c r="R465" i="32"/>
  <c r="K465" i="32"/>
  <c r="L465" i="32"/>
  <c r="O465" i="32"/>
  <c r="P465" i="32"/>
  <c r="O466" i="32"/>
  <c r="L466" i="32"/>
  <c r="K466" i="32"/>
  <c r="P466" i="32"/>
  <c r="R466" i="32"/>
  <c r="T466" i="32"/>
  <c r="O467" i="32"/>
  <c r="L467" i="32"/>
  <c r="K467" i="32"/>
  <c r="P467" i="32"/>
  <c r="O468" i="32"/>
  <c r="K468" i="32"/>
  <c r="L468" i="32"/>
  <c r="P468" i="32"/>
  <c r="R468" i="32"/>
  <c r="T468" i="32"/>
  <c r="O469" i="32"/>
  <c r="K469" i="32"/>
  <c r="L469" i="32"/>
  <c r="P469" i="32"/>
  <c r="R469" i="32"/>
  <c r="T469" i="32"/>
  <c r="O470" i="32"/>
  <c r="R470" i="32"/>
  <c r="T470" i="32"/>
  <c r="L470" i="32"/>
  <c r="P470" i="32"/>
  <c r="O471" i="32"/>
  <c r="K471" i="32"/>
  <c r="P471" i="32"/>
  <c r="R471" i="32"/>
  <c r="K472" i="32"/>
  <c r="O472" i="32"/>
  <c r="P472" i="32"/>
  <c r="K473" i="32"/>
  <c r="L473" i="32"/>
  <c r="O473" i="32"/>
  <c r="P473" i="32"/>
  <c r="R473" i="32"/>
  <c r="T473" i="32"/>
  <c r="O474" i="32"/>
  <c r="L474" i="32"/>
  <c r="K474" i="32"/>
  <c r="P474" i="32"/>
  <c r="R474" i="32"/>
  <c r="T474" i="32"/>
  <c r="O475" i="32"/>
  <c r="L475" i="32"/>
  <c r="K475" i="32"/>
  <c r="P475" i="32"/>
  <c r="O476" i="32"/>
  <c r="K476" i="32"/>
  <c r="L476" i="32"/>
  <c r="P476" i="32"/>
  <c r="R476" i="32"/>
  <c r="O477" i="32"/>
  <c r="K477" i="32"/>
  <c r="L477" i="32"/>
  <c r="P477" i="32"/>
  <c r="R477" i="32"/>
  <c r="T477" i="32"/>
  <c r="O478" i="32"/>
  <c r="R478" i="32"/>
  <c r="T478" i="32"/>
  <c r="L478" i="32"/>
  <c r="P478" i="32"/>
  <c r="O479" i="32"/>
  <c r="K479" i="32"/>
  <c r="P479" i="32"/>
  <c r="R479" i="32"/>
  <c r="T479" i="32"/>
  <c r="K480" i="32"/>
  <c r="O480" i="32"/>
  <c r="P480" i="32"/>
  <c r="K481" i="32"/>
  <c r="L481" i="32"/>
  <c r="O481" i="32"/>
  <c r="P481" i="32"/>
  <c r="R481" i="32"/>
  <c r="T481" i="32"/>
  <c r="O482" i="32"/>
  <c r="L482" i="32"/>
  <c r="K482" i="32"/>
  <c r="P482" i="32"/>
  <c r="R482" i="32"/>
  <c r="O483" i="32"/>
  <c r="L483" i="32"/>
  <c r="K483" i="32"/>
  <c r="P483" i="32"/>
  <c r="O484" i="32"/>
  <c r="K484" i="32"/>
  <c r="L484" i="32"/>
  <c r="P484" i="32"/>
  <c r="R484" i="32"/>
  <c r="T484" i="32"/>
  <c r="O485" i="32"/>
  <c r="K485" i="32"/>
  <c r="L485" i="32"/>
  <c r="P485" i="32"/>
  <c r="R485" i="32"/>
  <c r="O486" i="32"/>
  <c r="R486" i="32"/>
  <c r="T486" i="32"/>
  <c r="L486" i="32"/>
  <c r="P486" i="32"/>
  <c r="O487" i="32"/>
  <c r="K487" i="32"/>
  <c r="P487" i="32"/>
  <c r="R487" i="32"/>
  <c r="T487" i="32"/>
  <c r="K488" i="32"/>
  <c r="O488" i="32"/>
  <c r="P488" i="32"/>
  <c r="K489" i="32"/>
  <c r="L489" i="32"/>
  <c r="O489" i="32"/>
  <c r="P489" i="32"/>
  <c r="R489" i="32"/>
  <c r="O490" i="32"/>
  <c r="L490" i="32"/>
  <c r="K490" i="32"/>
  <c r="P490" i="32"/>
  <c r="R490" i="32"/>
  <c r="T490" i="32"/>
  <c r="O491" i="32"/>
  <c r="L491" i="32"/>
  <c r="K491" i="32"/>
  <c r="P491" i="32"/>
  <c r="O492" i="32"/>
  <c r="R492" i="32"/>
  <c r="T492" i="32"/>
  <c r="K492" i="32"/>
  <c r="L492" i="32"/>
  <c r="P492" i="32"/>
  <c r="O493" i="32"/>
  <c r="K493" i="32"/>
  <c r="L493" i="32"/>
  <c r="P493" i="32"/>
  <c r="R493" i="32"/>
  <c r="T493" i="32"/>
  <c r="O494" i="32"/>
  <c r="R494" i="32"/>
  <c r="T494" i="32"/>
  <c r="L494" i="32"/>
  <c r="P494" i="32"/>
  <c r="O495" i="32"/>
  <c r="K495" i="32"/>
  <c r="P495" i="32"/>
  <c r="R495" i="32"/>
  <c r="T495" i="32"/>
  <c r="K496" i="32"/>
  <c r="O496" i="32"/>
  <c r="P496" i="32"/>
  <c r="K497" i="32"/>
  <c r="L497" i="32"/>
  <c r="O497" i="32"/>
  <c r="P497" i="32"/>
  <c r="R497" i="32"/>
  <c r="T497" i="32"/>
  <c r="O498" i="32"/>
  <c r="L498" i="32"/>
  <c r="K498" i="32"/>
  <c r="P498" i="32"/>
  <c r="R498" i="32"/>
  <c r="O499" i="32"/>
  <c r="L499" i="32"/>
  <c r="K499" i="32"/>
  <c r="P499" i="32"/>
  <c r="O500" i="32"/>
  <c r="R500" i="32"/>
  <c r="K500" i="32"/>
  <c r="L500" i="32"/>
  <c r="P500" i="32"/>
  <c r="O501" i="32"/>
  <c r="K501" i="32"/>
  <c r="L501" i="32"/>
  <c r="P501" i="32"/>
  <c r="R501" i="32"/>
  <c r="O502" i="32"/>
  <c r="K502" i="32"/>
  <c r="L502" i="32"/>
  <c r="P502" i="32"/>
  <c r="R502" i="32"/>
  <c r="T502" i="32"/>
  <c r="O503" i="32"/>
  <c r="K503" i="32"/>
  <c r="P503" i="32"/>
  <c r="R503" i="32"/>
  <c r="T503" i="32"/>
  <c r="K504" i="32"/>
  <c r="O504" i="32"/>
  <c r="P504" i="32"/>
  <c r="K505" i="32"/>
  <c r="L505" i="32"/>
  <c r="O505" i="32"/>
  <c r="P505" i="32"/>
  <c r="R505" i="32"/>
  <c r="T505" i="32"/>
  <c r="O506" i="32"/>
  <c r="L506" i="32"/>
  <c r="K506" i="32"/>
  <c r="P506" i="32"/>
  <c r="R506" i="32"/>
  <c r="T506" i="32"/>
  <c r="C7" i="31"/>
  <c r="D7" i="31"/>
  <c r="E7" i="31"/>
  <c r="F7" i="31"/>
  <c r="G7" i="31"/>
  <c r="H7" i="31"/>
  <c r="I7" i="31"/>
  <c r="J7" i="31"/>
  <c r="B7" i="31"/>
  <c r="B8" i="29"/>
  <c r="C8" i="29"/>
  <c r="D8" i="29"/>
  <c r="E8" i="29"/>
  <c r="F8" i="29"/>
  <c r="G8" i="29"/>
  <c r="H8" i="29"/>
  <c r="B9" i="29"/>
  <c r="C9" i="29"/>
  <c r="D9" i="29"/>
  <c r="E9" i="29"/>
  <c r="F9" i="29"/>
  <c r="G9" i="29"/>
  <c r="H9" i="29"/>
  <c r="J9" i="29"/>
  <c r="B10" i="29"/>
  <c r="C10" i="29"/>
  <c r="D10" i="29"/>
  <c r="E10" i="29"/>
  <c r="F10" i="29"/>
  <c r="G10" i="29"/>
  <c r="H10" i="29"/>
  <c r="J10" i="29"/>
  <c r="B11" i="29"/>
  <c r="C11" i="29"/>
  <c r="D11" i="29"/>
  <c r="E11" i="29"/>
  <c r="F11" i="29"/>
  <c r="G11" i="29"/>
  <c r="H11" i="29"/>
  <c r="K11" i="29"/>
  <c r="B12" i="29"/>
  <c r="C12" i="29"/>
  <c r="D12" i="29"/>
  <c r="E12" i="29"/>
  <c r="F12" i="29"/>
  <c r="G12" i="29"/>
  <c r="H12" i="29"/>
  <c r="B13" i="29"/>
  <c r="C13" i="29"/>
  <c r="D13" i="29"/>
  <c r="E13" i="29"/>
  <c r="F13" i="29"/>
  <c r="G13" i="29"/>
  <c r="H13" i="29"/>
  <c r="J13" i="29"/>
  <c r="B14" i="29"/>
  <c r="C14" i="29"/>
  <c r="D14" i="29"/>
  <c r="E14" i="29"/>
  <c r="F14" i="29"/>
  <c r="G14" i="29"/>
  <c r="H14" i="29"/>
  <c r="J14" i="29"/>
  <c r="O14" i="29"/>
  <c r="B15" i="29"/>
  <c r="C15" i="29"/>
  <c r="D15" i="29"/>
  <c r="E15" i="29"/>
  <c r="F15" i="29"/>
  <c r="G15" i="29"/>
  <c r="H15" i="29"/>
  <c r="O15" i="29"/>
  <c r="J15" i="29"/>
  <c r="B16" i="29"/>
  <c r="C16" i="29"/>
  <c r="D16" i="29"/>
  <c r="E16" i="29"/>
  <c r="F16" i="29"/>
  <c r="G16" i="29"/>
  <c r="H16" i="29"/>
  <c r="B17" i="29"/>
  <c r="C17" i="29"/>
  <c r="D17" i="29"/>
  <c r="E17" i="29"/>
  <c r="F17" i="29"/>
  <c r="G17" i="29"/>
  <c r="H17" i="29"/>
  <c r="J17" i="29"/>
  <c r="B18" i="29"/>
  <c r="C18" i="29"/>
  <c r="D18" i="29"/>
  <c r="E18" i="29"/>
  <c r="F18" i="29"/>
  <c r="G18" i="29"/>
  <c r="H18" i="29"/>
  <c r="J18" i="29"/>
  <c r="B19" i="29"/>
  <c r="C19" i="29"/>
  <c r="D19" i="29"/>
  <c r="E19" i="29"/>
  <c r="F19" i="29"/>
  <c r="G19" i="29"/>
  <c r="H19" i="29"/>
  <c r="J19" i="29"/>
  <c r="B20" i="29"/>
  <c r="C20" i="29"/>
  <c r="D20" i="29"/>
  <c r="E20" i="29"/>
  <c r="F20" i="29"/>
  <c r="G20" i="29"/>
  <c r="H20" i="29"/>
  <c r="B21" i="29"/>
  <c r="C21" i="29"/>
  <c r="D21" i="29"/>
  <c r="E21" i="29"/>
  <c r="F21" i="29"/>
  <c r="G21" i="29"/>
  <c r="H21" i="29"/>
  <c r="J21" i="29"/>
  <c r="B22" i="29"/>
  <c r="C22" i="29"/>
  <c r="D22" i="29"/>
  <c r="E22" i="29"/>
  <c r="F22" i="29"/>
  <c r="G22" i="29"/>
  <c r="H22" i="29"/>
  <c r="J22" i="29"/>
  <c r="B23" i="29"/>
  <c r="C23" i="29"/>
  <c r="D23" i="29"/>
  <c r="E23" i="29"/>
  <c r="F23" i="29"/>
  <c r="G23" i="29"/>
  <c r="H23" i="29"/>
  <c r="O23" i="29"/>
  <c r="B24" i="29"/>
  <c r="C24" i="29"/>
  <c r="D24" i="29"/>
  <c r="E24" i="29"/>
  <c r="F24" i="29"/>
  <c r="G24" i="29"/>
  <c r="H24" i="29"/>
  <c r="B25" i="29"/>
  <c r="C25" i="29"/>
  <c r="D25" i="29"/>
  <c r="E25" i="29"/>
  <c r="F25" i="29"/>
  <c r="G25" i="29"/>
  <c r="H25" i="29"/>
  <c r="J25" i="29"/>
  <c r="B26" i="29"/>
  <c r="C26" i="29"/>
  <c r="D26" i="29"/>
  <c r="E26" i="29"/>
  <c r="F26" i="29"/>
  <c r="G26" i="29"/>
  <c r="H26" i="29"/>
  <c r="J26" i="29"/>
  <c r="K26" i="29"/>
  <c r="B27" i="29"/>
  <c r="C27" i="29"/>
  <c r="D27" i="29"/>
  <c r="E27" i="29"/>
  <c r="F27" i="29"/>
  <c r="G27" i="29"/>
  <c r="H27" i="29"/>
  <c r="J27" i="29"/>
  <c r="B28" i="29"/>
  <c r="C28" i="29"/>
  <c r="D28" i="29"/>
  <c r="E28" i="29"/>
  <c r="F28" i="29"/>
  <c r="G28" i="29"/>
  <c r="H28" i="29"/>
  <c r="B29" i="29"/>
  <c r="C29" i="29"/>
  <c r="D29" i="29"/>
  <c r="E29" i="29"/>
  <c r="F29" i="29"/>
  <c r="G29" i="29"/>
  <c r="H29" i="29"/>
  <c r="K29" i="29"/>
  <c r="B30" i="29"/>
  <c r="C30" i="29"/>
  <c r="D30" i="29"/>
  <c r="E30" i="29"/>
  <c r="F30" i="29"/>
  <c r="G30" i="29"/>
  <c r="H30" i="29"/>
  <c r="J30" i="29"/>
  <c r="B31" i="29"/>
  <c r="C31" i="29"/>
  <c r="D31" i="29"/>
  <c r="E31" i="29"/>
  <c r="F31" i="29"/>
  <c r="G31" i="29"/>
  <c r="H31" i="29"/>
  <c r="K31" i="29"/>
  <c r="J31" i="29"/>
  <c r="B32" i="29"/>
  <c r="C32" i="29"/>
  <c r="D32" i="29"/>
  <c r="E32" i="29"/>
  <c r="F32" i="29"/>
  <c r="G32" i="29"/>
  <c r="H32" i="29"/>
  <c r="B33" i="29"/>
  <c r="C33" i="29"/>
  <c r="D33" i="29"/>
  <c r="E33" i="29"/>
  <c r="F33" i="29"/>
  <c r="G33" i="29"/>
  <c r="H33" i="29"/>
  <c r="K33" i="29"/>
  <c r="B34" i="29"/>
  <c r="C34" i="29"/>
  <c r="D34" i="29"/>
  <c r="E34" i="29"/>
  <c r="F34" i="29"/>
  <c r="G34" i="29"/>
  <c r="H34" i="29"/>
  <c r="J34" i="29"/>
  <c r="B35" i="29"/>
  <c r="C35" i="29"/>
  <c r="D35" i="29"/>
  <c r="E35" i="29"/>
  <c r="F35" i="29"/>
  <c r="G35" i="29"/>
  <c r="H35" i="29"/>
  <c r="J35" i="29"/>
  <c r="B36" i="29"/>
  <c r="C36" i="29"/>
  <c r="D36" i="29"/>
  <c r="E36" i="29"/>
  <c r="F36" i="29"/>
  <c r="G36" i="29"/>
  <c r="H36" i="29"/>
  <c r="B37" i="29"/>
  <c r="C37" i="29"/>
  <c r="D37" i="29"/>
  <c r="E37" i="29"/>
  <c r="F37" i="29"/>
  <c r="G37" i="29"/>
  <c r="H37" i="29"/>
  <c r="K37" i="29"/>
  <c r="B38" i="29"/>
  <c r="C38" i="29"/>
  <c r="D38" i="29"/>
  <c r="E38" i="29"/>
  <c r="F38" i="29"/>
  <c r="G38" i="29"/>
  <c r="H38" i="29"/>
  <c r="J38" i="29"/>
  <c r="B39" i="29"/>
  <c r="C39" i="29"/>
  <c r="D39" i="29"/>
  <c r="E39" i="29"/>
  <c r="F39" i="29"/>
  <c r="G39" i="29"/>
  <c r="H39" i="29"/>
  <c r="B40" i="29"/>
  <c r="C40" i="29"/>
  <c r="D40" i="29"/>
  <c r="E40" i="29"/>
  <c r="F40" i="29"/>
  <c r="G40" i="29"/>
  <c r="H40" i="29"/>
  <c r="B41" i="29"/>
  <c r="C41" i="29"/>
  <c r="D41" i="29"/>
  <c r="E41" i="29"/>
  <c r="F41" i="29"/>
  <c r="G41" i="29"/>
  <c r="H41" i="29"/>
  <c r="K41" i="29"/>
  <c r="B42" i="29"/>
  <c r="C42" i="29"/>
  <c r="D42" i="29"/>
  <c r="E42" i="29"/>
  <c r="F42" i="29"/>
  <c r="G42" i="29"/>
  <c r="H42" i="29"/>
  <c r="J42" i="29"/>
  <c r="B43" i="29"/>
  <c r="C43" i="29"/>
  <c r="D43" i="29"/>
  <c r="E43" i="29"/>
  <c r="F43" i="29"/>
  <c r="G43" i="29"/>
  <c r="H43" i="29"/>
  <c r="J43" i="29"/>
  <c r="B44" i="29"/>
  <c r="C44" i="29"/>
  <c r="D44" i="29"/>
  <c r="E44" i="29"/>
  <c r="F44" i="29"/>
  <c r="G44" i="29"/>
  <c r="H44" i="29"/>
  <c r="B45" i="29"/>
  <c r="C45" i="29"/>
  <c r="D45" i="29"/>
  <c r="E45" i="29"/>
  <c r="F45" i="29"/>
  <c r="G45" i="29"/>
  <c r="H45" i="29"/>
  <c r="K45" i="29"/>
  <c r="B46" i="29"/>
  <c r="C46" i="29"/>
  <c r="D46" i="29"/>
  <c r="E46" i="29"/>
  <c r="F46" i="29"/>
  <c r="G46" i="29"/>
  <c r="H46" i="29"/>
  <c r="J46" i="29"/>
  <c r="B47" i="29"/>
  <c r="C47" i="29"/>
  <c r="D47" i="29"/>
  <c r="E47" i="29"/>
  <c r="F47" i="29"/>
  <c r="G47" i="29"/>
  <c r="H47" i="29"/>
  <c r="O47" i="29"/>
  <c r="J47" i="29"/>
  <c r="B48" i="29"/>
  <c r="C48" i="29"/>
  <c r="D48" i="29"/>
  <c r="E48" i="29"/>
  <c r="F48" i="29"/>
  <c r="G48" i="29"/>
  <c r="H48" i="29"/>
  <c r="B49" i="29"/>
  <c r="C49" i="29"/>
  <c r="D49" i="29"/>
  <c r="E49" i="29"/>
  <c r="F49" i="29"/>
  <c r="G49" i="29"/>
  <c r="H49" i="29"/>
  <c r="K49" i="29"/>
  <c r="J49" i="29"/>
  <c r="B50" i="29"/>
  <c r="C50" i="29"/>
  <c r="D50" i="29"/>
  <c r="E50" i="29"/>
  <c r="F50" i="29"/>
  <c r="G50" i="29"/>
  <c r="H50" i="29"/>
  <c r="J50" i="29"/>
  <c r="B51" i="29"/>
  <c r="C51" i="29"/>
  <c r="D51" i="29"/>
  <c r="E51" i="29"/>
  <c r="F51" i="29"/>
  <c r="G51" i="29"/>
  <c r="H51" i="29"/>
  <c r="O51" i="29"/>
  <c r="B52" i="29"/>
  <c r="C52" i="29"/>
  <c r="D52" i="29"/>
  <c r="E52" i="29"/>
  <c r="F52" i="29"/>
  <c r="G52" i="29"/>
  <c r="H52" i="29"/>
  <c r="B53" i="29"/>
  <c r="C53" i="29"/>
  <c r="D53" i="29"/>
  <c r="E53" i="29"/>
  <c r="F53" i="29"/>
  <c r="G53" i="29"/>
  <c r="H53" i="29"/>
  <c r="K53" i="29"/>
  <c r="B54" i="29"/>
  <c r="C54" i="29"/>
  <c r="D54" i="29"/>
  <c r="E54" i="29"/>
  <c r="F54" i="29"/>
  <c r="G54" i="29"/>
  <c r="H54" i="29"/>
  <c r="J54" i="29"/>
  <c r="B55" i="29"/>
  <c r="C55" i="29"/>
  <c r="D55" i="29"/>
  <c r="E55" i="29"/>
  <c r="F55" i="29"/>
  <c r="G55" i="29"/>
  <c r="H55" i="29"/>
  <c r="B56" i="29"/>
  <c r="C56" i="29"/>
  <c r="D56" i="29"/>
  <c r="E56" i="29"/>
  <c r="F56" i="29"/>
  <c r="G56" i="29"/>
  <c r="H56" i="29"/>
  <c r="B57" i="29"/>
  <c r="C57" i="29"/>
  <c r="D57" i="29"/>
  <c r="E57" i="29"/>
  <c r="F57" i="29"/>
  <c r="G57" i="29"/>
  <c r="H57" i="29"/>
  <c r="K57" i="29"/>
  <c r="J57" i="29"/>
  <c r="B58" i="29"/>
  <c r="C58" i="29"/>
  <c r="D58" i="29"/>
  <c r="E58" i="29"/>
  <c r="F58" i="29"/>
  <c r="G58" i="29"/>
  <c r="H58" i="29"/>
  <c r="J58" i="29"/>
  <c r="B59" i="29"/>
  <c r="C59" i="29"/>
  <c r="D59" i="29"/>
  <c r="E59" i="29"/>
  <c r="F59" i="29"/>
  <c r="G59" i="29"/>
  <c r="H59" i="29"/>
  <c r="J59" i="29"/>
  <c r="B60" i="29"/>
  <c r="C60" i="29"/>
  <c r="D60" i="29"/>
  <c r="E60" i="29"/>
  <c r="F60" i="29"/>
  <c r="G60" i="29"/>
  <c r="H60" i="29"/>
  <c r="B61" i="29"/>
  <c r="C61" i="29"/>
  <c r="D61" i="29"/>
  <c r="E61" i="29"/>
  <c r="F61" i="29"/>
  <c r="G61" i="29"/>
  <c r="H61" i="29"/>
  <c r="K61" i="29"/>
  <c r="B62" i="29"/>
  <c r="C62" i="29"/>
  <c r="D62" i="29"/>
  <c r="E62" i="29"/>
  <c r="F62" i="29"/>
  <c r="G62" i="29"/>
  <c r="H62" i="29"/>
  <c r="J62" i="29"/>
  <c r="B63" i="29"/>
  <c r="C63" i="29"/>
  <c r="D63" i="29"/>
  <c r="E63" i="29"/>
  <c r="F63" i="29"/>
  <c r="G63" i="29"/>
  <c r="H63" i="29"/>
  <c r="J63" i="29"/>
  <c r="B64" i="29"/>
  <c r="C64" i="29"/>
  <c r="D64" i="29"/>
  <c r="E64" i="29"/>
  <c r="F64" i="29"/>
  <c r="G64" i="29"/>
  <c r="H64" i="29"/>
  <c r="B65" i="29"/>
  <c r="C65" i="29"/>
  <c r="D65" i="29"/>
  <c r="E65" i="29"/>
  <c r="F65" i="29"/>
  <c r="G65" i="29"/>
  <c r="H65" i="29"/>
  <c r="O65" i="29"/>
  <c r="B66" i="29"/>
  <c r="C66" i="29"/>
  <c r="D66" i="29"/>
  <c r="E66" i="29"/>
  <c r="F66" i="29"/>
  <c r="G66" i="29"/>
  <c r="H66" i="29"/>
  <c r="J66" i="29"/>
  <c r="B67" i="29"/>
  <c r="C67" i="29"/>
  <c r="D67" i="29"/>
  <c r="E67" i="29"/>
  <c r="F67" i="29"/>
  <c r="G67" i="29"/>
  <c r="H67" i="29"/>
  <c r="K67" i="29"/>
  <c r="B68" i="29"/>
  <c r="C68" i="29"/>
  <c r="D68" i="29"/>
  <c r="E68" i="29"/>
  <c r="F68" i="29"/>
  <c r="G68" i="29"/>
  <c r="H68" i="29"/>
  <c r="B69" i="29"/>
  <c r="C69" i="29"/>
  <c r="D69" i="29"/>
  <c r="E69" i="29"/>
  <c r="F69" i="29"/>
  <c r="G69" i="29"/>
  <c r="H69" i="29"/>
  <c r="B70" i="29"/>
  <c r="C70" i="29"/>
  <c r="D70" i="29"/>
  <c r="E70" i="29"/>
  <c r="F70" i="29"/>
  <c r="G70" i="29"/>
  <c r="H70" i="29"/>
  <c r="J70" i="29"/>
  <c r="B71" i="29"/>
  <c r="C71" i="29"/>
  <c r="D71" i="29"/>
  <c r="E71" i="29"/>
  <c r="F71" i="29"/>
  <c r="G71" i="29"/>
  <c r="H71" i="29"/>
  <c r="J71" i="29"/>
  <c r="B72" i="29"/>
  <c r="C72" i="29"/>
  <c r="D72" i="29"/>
  <c r="E72" i="29"/>
  <c r="F72" i="29"/>
  <c r="G72" i="29"/>
  <c r="H72" i="29"/>
  <c r="B73" i="29"/>
  <c r="C73" i="29"/>
  <c r="D73" i="29"/>
  <c r="E73" i="29"/>
  <c r="F73" i="29"/>
  <c r="G73" i="29"/>
  <c r="H73" i="29"/>
  <c r="J73" i="29"/>
  <c r="B74" i="29"/>
  <c r="C74" i="29"/>
  <c r="D74" i="29"/>
  <c r="E74" i="29"/>
  <c r="F74" i="29"/>
  <c r="G74" i="29"/>
  <c r="H74" i="29"/>
  <c r="J74" i="29"/>
  <c r="B75" i="29"/>
  <c r="C75" i="29"/>
  <c r="D75" i="29"/>
  <c r="E75" i="29"/>
  <c r="F75" i="29"/>
  <c r="G75" i="29"/>
  <c r="H75" i="29"/>
  <c r="J75" i="29"/>
  <c r="B76" i="29"/>
  <c r="C76" i="29"/>
  <c r="D76" i="29"/>
  <c r="E76" i="29"/>
  <c r="F76" i="29"/>
  <c r="G76" i="29"/>
  <c r="H76" i="29"/>
  <c r="B77" i="29"/>
  <c r="C77" i="29"/>
  <c r="D77" i="29"/>
  <c r="E77" i="29"/>
  <c r="F77" i="29"/>
  <c r="G77" i="29"/>
  <c r="H77" i="29"/>
  <c r="J77" i="29"/>
  <c r="B78" i="29"/>
  <c r="C78" i="29"/>
  <c r="D78" i="29"/>
  <c r="E78" i="29"/>
  <c r="F78" i="29"/>
  <c r="G78" i="29"/>
  <c r="H78" i="29"/>
  <c r="J78" i="29"/>
  <c r="B79" i="29"/>
  <c r="C79" i="29"/>
  <c r="D79" i="29"/>
  <c r="E79" i="29"/>
  <c r="F79" i="29"/>
  <c r="G79" i="29"/>
  <c r="H79" i="29"/>
  <c r="K79" i="29"/>
  <c r="B80" i="29"/>
  <c r="C80" i="29"/>
  <c r="D80" i="29"/>
  <c r="E80" i="29"/>
  <c r="F80" i="29"/>
  <c r="G80" i="29"/>
  <c r="H80" i="29"/>
  <c r="B81" i="29"/>
  <c r="C81" i="29"/>
  <c r="D81" i="29"/>
  <c r="E81" i="29"/>
  <c r="F81" i="29"/>
  <c r="G81" i="29"/>
  <c r="H81" i="29"/>
  <c r="O81" i="29"/>
  <c r="B82" i="29"/>
  <c r="C82" i="29"/>
  <c r="D82" i="29"/>
  <c r="E82" i="29"/>
  <c r="F82" i="29"/>
  <c r="G82" i="29"/>
  <c r="H82" i="29"/>
  <c r="B83" i="29"/>
  <c r="C83" i="29"/>
  <c r="D83" i="29"/>
  <c r="E83" i="29"/>
  <c r="F83" i="29"/>
  <c r="G83" i="29"/>
  <c r="H83" i="29"/>
  <c r="B84" i="29"/>
  <c r="C84" i="29"/>
  <c r="D84" i="29"/>
  <c r="E84" i="29"/>
  <c r="F84" i="29"/>
  <c r="G84" i="29"/>
  <c r="H84" i="29"/>
  <c r="B85" i="29"/>
  <c r="C85" i="29"/>
  <c r="D85" i="29"/>
  <c r="E85" i="29"/>
  <c r="F85" i="29"/>
  <c r="G85" i="29"/>
  <c r="H85" i="29"/>
  <c r="O85" i="29"/>
  <c r="B86" i="29"/>
  <c r="C86" i="29"/>
  <c r="D86" i="29"/>
  <c r="E86" i="29"/>
  <c r="F86" i="29"/>
  <c r="G86" i="29"/>
  <c r="H86" i="29"/>
  <c r="J86" i="29"/>
  <c r="B87" i="29"/>
  <c r="C87" i="29"/>
  <c r="D87" i="29"/>
  <c r="E87" i="29"/>
  <c r="F87" i="29"/>
  <c r="G87" i="29"/>
  <c r="H87" i="29"/>
  <c r="J87" i="29"/>
  <c r="B88" i="29"/>
  <c r="C88" i="29"/>
  <c r="D88" i="29"/>
  <c r="E88" i="29"/>
  <c r="F88" i="29"/>
  <c r="G88" i="29"/>
  <c r="H88" i="29"/>
  <c r="B89" i="29"/>
  <c r="C89" i="29"/>
  <c r="D89" i="29"/>
  <c r="E89" i="29"/>
  <c r="F89" i="29"/>
  <c r="G89" i="29"/>
  <c r="H89" i="29"/>
  <c r="J89" i="29"/>
  <c r="B90" i="29"/>
  <c r="C90" i="29"/>
  <c r="D90" i="29"/>
  <c r="E90" i="29"/>
  <c r="F90" i="29"/>
  <c r="G90" i="29"/>
  <c r="H90" i="29"/>
  <c r="J90" i="29"/>
  <c r="B91" i="29"/>
  <c r="C91" i="29"/>
  <c r="D91" i="29"/>
  <c r="E91" i="29"/>
  <c r="F91" i="29"/>
  <c r="G91" i="29"/>
  <c r="H91" i="29"/>
  <c r="O91" i="29"/>
  <c r="K91" i="29"/>
  <c r="B92" i="29"/>
  <c r="C92" i="29"/>
  <c r="D92" i="29"/>
  <c r="E92" i="29"/>
  <c r="F92" i="29"/>
  <c r="G92" i="29"/>
  <c r="H92" i="29"/>
  <c r="B93" i="29"/>
  <c r="C93" i="29"/>
  <c r="D93" i="29"/>
  <c r="E93" i="29"/>
  <c r="F93" i="29"/>
  <c r="G93" i="29"/>
  <c r="H93" i="29"/>
  <c r="K93" i="29"/>
  <c r="B94" i="29"/>
  <c r="C94" i="29"/>
  <c r="D94" i="29"/>
  <c r="E94" i="29"/>
  <c r="F94" i="29"/>
  <c r="G94" i="29"/>
  <c r="H94" i="29"/>
  <c r="J94" i="29"/>
  <c r="B95" i="29"/>
  <c r="C95" i="29"/>
  <c r="D95" i="29"/>
  <c r="E95" i="29"/>
  <c r="F95" i="29"/>
  <c r="G95" i="29"/>
  <c r="H95" i="29"/>
  <c r="O95" i="29"/>
  <c r="B96" i="29"/>
  <c r="C96" i="29"/>
  <c r="D96" i="29"/>
  <c r="E96" i="29"/>
  <c r="F96" i="29"/>
  <c r="G96" i="29"/>
  <c r="H96" i="29"/>
  <c r="B97" i="29"/>
  <c r="C97" i="29"/>
  <c r="D97" i="29"/>
  <c r="E97" i="29"/>
  <c r="F97" i="29"/>
  <c r="G97" i="29"/>
  <c r="H97" i="29"/>
  <c r="J97" i="29"/>
  <c r="B98" i="29"/>
  <c r="C98" i="29"/>
  <c r="D98" i="29"/>
  <c r="E98" i="29"/>
  <c r="F98" i="29"/>
  <c r="G98" i="29"/>
  <c r="H98" i="29"/>
  <c r="J98" i="29"/>
  <c r="O98" i="29"/>
  <c r="B99" i="29"/>
  <c r="C99" i="29"/>
  <c r="D99" i="29"/>
  <c r="E99" i="29"/>
  <c r="F99" i="29"/>
  <c r="G99" i="29"/>
  <c r="H99" i="29"/>
  <c r="O99" i="29"/>
  <c r="J99" i="29"/>
  <c r="B100" i="29"/>
  <c r="C100" i="29"/>
  <c r="D100" i="29"/>
  <c r="E100" i="29"/>
  <c r="F100" i="29"/>
  <c r="G100" i="29"/>
  <c r="H100" i="29"/>
  <c r="B101" i="29"/>
  <c r="C101" i="29"/>
  <c r="D101" i="29"/>
  <c r="E101" i="29"/>
  <c r="F101" i="29"/>
  <c r="G101" i="29"/>
  <c r="H101" i="29"/>
  <c r="K101" i="29"/>
  <c r="B102" i="29"/>
  <c r="C102" i="29"/>
  <c r="D102" i="29"/>
  <c r="E102" i="29"/>
  <c r="F102" i="29"/>
  <c r="G102" i="29"/>
  <c r="H102" i="29"/>
  <c r="J102" i="29"/>
  <c r="B103" i="29"/>
  <c r="C103" i="29"/>
  <c r="D103" i="29"/>
  <c r="E103" i="29"/>
  <c r="F103" i="29"/>
  <c r="G103" i="29"/>
  <c r="H103" i="29"/>
  <c r="K103" i="29"/>
  <c r="B104" i="29"/>
  <c r="C104" i="29"/>
  <c r="D104" i="29"/>
  <c r="E104" i="29"/>
  <c r="F104" i="29"/>
  <c r="G104" i="29"/>
  <c r="H104" i="29"/>
  <c r="B105" i="29"/>
  <c r="C105" i="29"/>
  <c r="D105" i="29"/>
  <c r="E105" i="29"/>
  <c r="F105" i="29"/>
  <c r="G105" i="29"/>
  <c r="H105" i="29"/>
  <c r="B106" i="29"/>
  <c r="C106" i="29"/>
  <c r="D106" i="29"/>
  <c r="E106" i="29"/>
  <c r="F106" i="29"/>
  <c r="G106" i="29"/>
  <c r="H106" i="29"/>
  <c r="J106" i="29"/>
  <c r="B107" i="29"/>
  <c r="C107" i="29"/>
  <c r="D107" i="29"/>
  <c r="E107" i="29"/>
  <c r="F107" i="29"/>
  <c r="G107" i="29"/>
  <c r="H107" i="29"/>
  <c r="J107" i="29"/>
  <c r="B108" i="29"/>
  <c r="C108" i="29"/>
  <c r="D108" i="29"/>
  <c r="E108" i="29"/>
  <c r="F108" i="29"/>
  <c r="G108" i="29"/>
  <c r="H108" i="29"/>
  <c r="B109" i="29"/>
  <c r="C109" i="29"/>
  <c r="D109" i="29"/>
  <c r="E109" i="29"/>
  <c r="F109" i="29"/>
  <c r="G109" i="29"/>
  <c r="H109" i="29"/>
  <c r="J109" i="29"/>
  <c r="B110" i="29"/>
  <c r="C110" i="29"/>
  <c r="D110" i="29"/>
  <c r="E110" i="29"/>
  <c r="F110" i="29"/>
  <c r="G110" i="29"/>
  <c r="H110" i="29"/>
  <c r="J110" i="29"/>
  <c r="B111" i="29"/>
  <c r="C111" i="29"/>
  <c r="D111" i="29"/>
  <c r="E111" i="29"/>
  <c r="F111" i="29"/>
  <c r="G111" i="29"/>
  <c r="H111" i="29"/>
  <c r="K111" i="29"/>
  <c r="B112" i="29"/>
  <c r="C112" i="29"/>
  <c r="D112" i="29"/>
  <c r="E112" i="29"/>
  <c r="F112" i="29"/>
  <c r="G112" i="29"/>
  <c r="H112" i="29"/>
  <c r="J112" i="29"/>
  <c r="B113" i="29"/>
  <c r="C113" i="29"/>
  <c r="D113" i="29"/>
  <c r="E113" i="29"/>
  <c r="F113" i="29"/>
  <c r="G113" i="29"/>
  <c r="H113" i="29"/>
  <c r="O113" i="29"/>
  <c r="B114" i="29"/>
  <c r="C114" i="29"/>
  <c r="D114" i="29"/>
  <c r="E114" i="29"/>
  <c r="F114" i="29"/>
  <c r="G114" i="29"/>
  <c r="H114" i="29"/>
  <c r="B115" i="29"/>
  <c r="C115" i="29"/>
  <c r="D115" i="29"/>
  <c r="E115" i="29"/>
  <c r="F115" i="29"/>
  <c r="G115" i="29"/>
  <c r="H115" i="29"/>
  <c r="B116" i="29"/>
  <c r="C116" i="29"/>
  <c r="D116" i="29"/>
  <c r="E116" i="29"/>
  <c r="F116" i="29"/>
  <c r="G116" i="29"/>
  <c r="H116" i="29"/>
  <c r="J116" i="29"/>
  <c r="B117" i="29"/>
  <c r="C117" i="29"/>
  <c r="D117" i="29"/>
  <c r="E117" i="29"/>
  <c r="F117" i="29"/>
  <c r="G117" i="29"/>
  <c r="H117" i="29"/>
  <c r="K117" i="29"/>
  <c r="B118" i="29"/>
  <c r="C118" i="29"/>
  <c r="D118" i="29"/>
  <c r="E118" i="29"/>
  <c r="F118" i="29"/>
  <c r="G118" i="29"/>
  <c r="H118" i="29"/>
  <c r="J118" i="29"/>
  <c r="B119" i="29"/>
  <c r="C119" i="29"/>
  <c r="D119" i="29"/>
  <c r="E119" i="29"/>
  <c r="F119" i="29"/>
  <c r="G119" i="29"/>
  <c r="H119" i="29"/>
  <c r="K119" i="29"/>
  <c r="O119" i="29"/>
  <c r="B120" i="29"/>
  <c r="C120" i="29"/>
  <c r="D120" i="29"/>
  <c r="E120" i="29"/>
  <c r="F120" i="29"/>
  <c r="G120" i="29"/>
  <c r="H120" i="29"/>
  <c r="J120" i="29"/>
  <c r="B121" i="29"/>
  <c r="C121" i="29"/>
  <c r="D121" i="29"/>
  <c r="E121" i="29"/>
  <c r="F121" i="29"/>
  <c r="G121" i="29"/>
  <c r="H121" i="29"/>
  <c r="J121" i="29"/>
  <c r="B122" i="29"/>
  <c r="C122" i="29"/>
  <c r="D122" i="29"/>
  <c r="E122" i="29"/>
  <c r="F122" i="29"/>
  <c r="G122" i="29"/>
  <c r="H122" i="29"/>
  <c r="J122" i="29"/>
  <c r="B123" i="29"/>
  <c r="C123" i="29"/>
  <c r="D123" i="29"/>
  <c r="E123" i="29"/>
  <c r="F123" i="29"/>
  <c r="G123" i="29"/>
  <c r="H123" i="29"/>
  <c r="O123" i="29"/>
  <c r="K123" i="29"/>
  <c r="B124" i="29"/>
  <c r="C124" i="29"/>
  <c r="D124" i="29"/>
  <c r="E124" i="29"/>
  <c r="F124" i="29"/>
  <c r="G124" i="29"/>
  <c r="H124" i="29"/>
  <c r="J124" i="29"/>
  <c r="B125" i="29"/>
  <c r="C125" i="29"/>
  <c r="D125" i="29"/>
  <c r="E125" i="29"/>
  <c r="F125" i="29"/>
  <c r="G125" i="29"/>
  <c r="H125" i="29"/>
  <c r="O125" i="29"/>
  <c r="J125" i="29"/>
  <c r="K125" i="29"/>
  <c r="B126" i="29"/>
  <c r="C126" i="29"/>
  <c r="D126" i="29"/>
  <c r="E126" i="29"/>
  <c r="F126" i="29"/>
  <c r="G126" i="29"/>
  <c r="H126" i="29"/>
  <c r="J126" i="29"/>
  <c r="B127" i="29"/>
  <c r="C127" i="29"/>
  <c r="D127" i="29"/>
  <c r="E127" i="29"/>
  <c r="F127" i="29"/>
  <c r="G127" i="29"/>
  <c r="H127" i="29"/>
  <c r="K127" i="29"/>
  <c r="B128" i="29"/>
  <c r="C128" i="29"/>
  <c r="D128" i="29"/>
  <c r="E128" i="29"/>
  <c r="F128" i="29"/>
  <c r="G128" i="29"/>
  <c r="H128" i="29"/>
  <c r="J128" i="29"/>
  <c r="B129" i="29"/>
  <c r="C129" i="29"/>
  <c r="D129" i="29"/>
  <c r="E129" i="29"/>
  <c r="F129" i="29"/>
  <c r="G129" i="29"/>
  <c r="H129" i="29"/>
  <c r="J129" i="29"/>
  <c r="B130" i="29"/>
  <c r="C130" i="29"/>
  <c r="D130" i="29"/>
  <c r="E130" i="29"/>
  <c r="F130" i="29"/>
  <c r="G130" i="29"/>
  <c r="H130" i="29"/>
  <c r="J130" i="29"/>
  <c r="B131" i="29"/>
  <c r="C131" i="29"/>
  <c r="D131" i="29"/>
  <c r="E131" i="29"/>
  <c r="F131" i="29"/>
  <c r="G131" i="29"/>
  <c r="H131" i="29"/>
  <c r="J131" i="29"/>
  <c r="B132" i="29"/>
  <c r="C132" i="29"/>
  <c r="D132" i="29"/>
  <c r="E132" i="29"/>
  <c r="F132" i="29"/>
  <c r="G132" i="29"/>
  <c r="H132" i="29"/>
  <c r="J132" i="29"/>
  <c r="B133" i="29"/>
  <c r="C133" i="29"/>
  <c r="D133" i="29"/>
  <c r="E133" i="29"/>
  <c r="F133" i="29"/>
  <c r="G133" i="29"/>
  <c r="H133" i="29"/>
  <c r="K133" i="29"/>
  <c r="B134" i="29"/>
  <c r="C134" i="29"/>
  <c r="D134" i="29"/>
  <c r="E134" i="29"/>
  <c r="F134" i="29"/>
  <c r="G134" i="29"/>
  <c r="H134" i="29"/>
  <c r="J134" i="29"/>
  <c r="B135" i="29"/>
  <c r="C135" i="29"/>
  <c r="D135" i="29"/>
  <c r="E135" i="29"/>
  <c r="F135" i="29"/>
  <c r="G135" i="29"/>
  <c r="H135" i="29"/>
  <c r="J135" i="29"/>
  <c r="B136" i="29"/>
  <c r="C136" i="29"/>
  <c r="D136" i="29"/>
  <c r="E136" i="29"/>
  <c r="F136" i="29"/>
  <c r="G136" i="29"/>
  <c r="H136" i="29"/>
  <c r="J136" i="29"/>
  <c r="B137" i="29"/>
  <c r="C137" i="29"/>
  <c r="D137" i="29"/>
  <c r="E137" i="29"/>
  <c r="F137" i="29"/>
  <c r="G137" i="29"/>
  <c r="H137" i="29"/>
  <c r="B138" i="29"/>
  <c r="C138" i="29"/>
  <c r="D138" i="29"/>
  <c r="E138" i="29"/>
  <c r="F138" i="29"/>
  <c r="G138" i="29"/>
  <c r="H138" i="29"/>
  <c r="J138" i="29"/>
  <c r="B139" i="29"/>
  <c r="C139" i="29"/>
  <c r="D139" i="29"/>
  <c r="E139" i="29"/>
  <c r="F139" i="29"/>
  <c r="G139" i="29"/>
  <c r="H139" i="29"/>
  <c r="J139" i="29"/>
  <c r="B140" i="29"/>
  <c r="C140" i="29"/>
  <c r="D140" i="29"/>
  <c r="E140" i="29"/>
  <c r="F140" i="29"/>
  <c r="G140" i="29"/>
  <c r="H140" i="29"/>
  <c r="J140" i="29"/>
  <c r="B141" i="29"/>
  <c r="C141" i="29"/>
  <c r="D141" i="29"/>
  <c r="E141" i="29"/>
  <c r="F141" i="29"/>
  <c r="G141" i="29"/>
  <c r="H141" i="29"/>
  <c r="J141" i="29"/>
  <c r="K141" i="29"/>
  <c r="B142" i="29"/>
  <c r="C142" i="29"/>
  <c r="D142" i="29"/>
  <c r="E142" i="29"/>
  <c r="F142" i="29"/>
  <c r="G142" i="29"/>
  <c r="H142" i="29"/>
  <c r="J142" i="29"/>
  <c r="B143" i="29"/>
  <c r="C143" i="29"/>
  <c r="D143" i="29"/>
  <c r="E143" i="29"/>
  <c r="F143" i="29"/>
  <c r="G143" i="29"/>
  <c r="H143" i="29"/>
  <c r="K143" i="29"/>
  <c r="B144" i="29"/>
  <c r="C144" i="29"/>
  <c r="D144" i="29"/>
  <c r="E144" i="29"/>
  <c r="F144" i="29"/>
  <c r="G144" i="29"/>
  <c r="H144" i="29"/>
  <c r="J144" i="29"/>
  <c r="B145" i="29"/>
  <c r="C145" i="29"/>
  <c r="D145" i="29"/>
  <c r="E145" i="29"/>
  <c r="F145" i="29"/>
  <c r="G145" i="29"/>
  <c r="H145" i="29"/>
  <c r="O145" i="29"/>
  <c r="B146" i="29"/>
  <c r="C146" i="29"/>
  <c r="D146" i="29"/>
  <c r="E146" i="29"/>
  <c r="F146" i="29"/>
  <c r="G146" i="29"/>
  <c r="H146" i="29"/>
  <c r="B147" i="29"/>
  <c r="C147" i="29"/>
  <c r="D147" i="29"/>
  <c r="E147" i="29"/>
  <c r="F147" i="29"/>
  <c r="G147" i="29"/>
  <c r="H147" i="29"/>
  <c r="B148" i="29"/>
  <c r="C148" i="29"/>
  <c r="D148" i="29"/>
  <c r="E148" i="29"/>
  <c r="F148" i="29"/>
  <c r="G148" i="29"/>
  <c r="H148" i="29"/>
  <c r="J148" i="29"/>
  <c r="B149" i="29"/>
  <c r="C149" i="29"/>
  <c r="D149" i="29"/>
  <c r="E149" i="29"/>
  <c r="F149" i="29"/>
  <c r="G149" i="29"/>
  <c r="H149" i="29"/>
  <c r="K149" i="29"/>
  <c r="J149" i="29"/>
  <c r="B150" i="29"/>
  <c r="C150" i="29"/>
  <c r="D150" i="29"/>
  <c r="E150" i="29"/>
  <c r="F150" i="29"/>
  <c r="G150" i="29"/>
  <c r="H150" i="29"/>
  <c r="K150" i="29"/>
  <c r="O150" i="29"/>
  <c r="B151" i="29"/>
  <c r="C151" i="29"/>
  <c r="D151" i="29"/>
  <c r="E151" i="29"/>
  <c r="F151" i="29"/>
  <c r="G151" i="29"/>
  <c r="H151" i="29"/>
  <c r="J151" i="29"/>
  <c r="B152" i="29"/>
  <c r="C152" i="29"/>
  <c r="D152" i="29"/>
  <c r="E152" i="29"/>
  <c r="F152" i="29"/>
  <c r="G152" i="29"/>
  <c r="H152" i="29"/>
  <c r="J152" i="29"/>
  <c r="B153" i="29"/>
  <c r="C153" i="29"/>
  <c r="D153" i="29"/>
  <c r="E153" i="29"/>
  <c r="F153" i="29"/>
  <c r="G153" i="29"/>
  <c r="H153" i="29"/>
  <c r="O153" i="29"/>
  <c r="B154" i="29"/>
  <c r="C154" i="29"/>
  <c r="D154" i="29"/>
  <c r="E154" i="29"/>
  <c r="F154" i="29"/>
  <c r="G154" i="29"/>
  <c r="H154" i="29"/>
  <c r="B155" i="29"/>
  <c r="C155" i="29"/>
  <c r="D155" i="29"/>
  <c r="E155" i="29"/>
  <c r="F155" i="29"/>
  <c r="G155" i="29"/>
  <c r="H155" i="29"/>
  <c r="K155" i="29"/>
  <c r="B156" i="29"/>
  <c r="C156" i="29"/>
  <c r="D156" i="29"/>
  <c r="E156" i="29"/>
  <c r="F156" i="29"/>
  <c r="G156" i="29"/>
  <c r="H156" i="29"/>
  <c r="B157" i="29"/>
  <c r="C157" i="29"/>
  <c r="D157" i="29"/>
  <c r="E157" i="29"/>
  <c r="F157" i="29"/>
  <c r="G157" i="29"/>
  <c r="H157" i="29"/>
  <c r="J157" i="29"/>
  <c r="B158" i="29"/>
  <c r="C158" i="29"/>
  <c r="D158" i="29"/>
  <c r="E158" i="29"/>
  <c r="F158" i="29"/>
  <c r="G158" i="29"/>
  <c r="H158" i="29"/>
  <c r="K158" i="29"/>
  <c r="B159" i="29"/>
  <c r="C159" i="29"/>
  <c r="D159" i="29"/>
  <c r="E159" i="29"/>
  <c r="F159" i="29"/>
  <c r="G159" i="29"/>
  <c r="H159" i="29"/>
  <c r="K159" i="29"/>
  <c r="O159" i="29"/>
  <c r="B160" i="29"/>
  <c r="C160" i="29"/>
  <c r="D160" i="29"/>
  <c r="E160" i="29"/>
  <c r="F160" i="29"/>
  <c r="G160" i="29"/>
  <c r="H160" i="29"/>
  <c r="J160" i="29"/>
  <c r="B161" i="29"/>
  <c r="C161" i="29"/>
  <c r="D161" i="29"/>
  <c r="E161" i="29"/>
  <c r="F161" i="29"/>
  <c r="G161" i="29"/>
  <c r="H161" i="29"/>
  <c r="J161" i="29"/>
  <c r="B162" i="29"/>
  <c r="C162" i="29"/>
  <c r="D162" i="29"/>
  <c r="E162" i="29"/>
  <c r="F162" i="29"/>
  <c r="G162" i="29"/>
  <c r="H162" i="29"/>
  <c r="K162" i="29"/>
  <c r="B163" i="29"/>
  <c r="C163" i="29"/>
  <c r="D163" i="29"/>
  <c r="E163" i="29"/>
  <c r="F163" i="29"/>
  <c r="G163" i="29"/>
  <c r="H163" i="29"/>
  <c r="J163" i="29"/>
  <c r="B164" i="29"/>
  <c r="C164" i="29"/>
  <c r="D164" i="29"/>
  <c r="E164" i="29"/>
  <c r="F164" i="29"/>
  <c r="G164" i="29"/>
  <c r="H164" i="29"/>
  <c r="J164" i="29"/>
  <c r="B165" i="29"/>
  <c r="C165" i="29"/>
  <c r="D165" i="29"/>
  <c r="E165" i="29"/>
  <c r="F165" i="29"/>
  <c r="G165" i="29"/>
  <c r="H165" i="29"/>
  <c r="J165" i="29"/>
  <c r="B166" i="29"/>
  <c r="C166" i="29"/>
  <c r="D166" i="29"/>
  <c r="E166" i="29"/>
  <c r="F166" i="29"/>
  <c r="G166" i="29"/>
  <c r="H166" i="29"/>
  <c r="K166" i="29"/>
  <c r="O166" i="29"/>
  <c r="B167" i="29"/>
  <c r="C167" i="29"/>
  <c r="D167" i="29"/>
  <c r="E167" i="29"/>
  <c r="F167" i="29"/>
  <c r="G167" i="29"/>
  <c r="H167" i="29"/>
  <c r="J167" i="29"/>
  <c r="B168" i="29"/>
  <c r="C168" i="29"/>
  <c r="D168" i="29"/>
  <c r="E168" i="29"/>
  <c r="F168" i="29"/>
  <c r="G168" i="29"/>
  <c r="H168" i="29"/>
  <c r="J168" i="29"/>
  <c r="B169" i="29"/>
  <c r="C169" i="29"/>
  <c r="D169" i="29"/>
  <c r="E169" i="29"/>
  <c r="F169" i="29"/>
  <c r="G169" i="29"/>
  <c r="H169" i="29"/>
  <c r="K169" i="29"/>
  <c r="B170" i="29"/>
  <c r="C170" i="29"/>
  <c r="D170" i="29"/>
  <c r="E170" i="29"/>
  <c r="F170" i="29"/>
  <c r="G170" i="29"/>
  <c r="H170" i="29"/>
  <c r="K170" i="29"/>
  <c r="B171" i="29"/>
  <c r="C171" i="29"/>
  <c r="D171" i="29"/>
  <c r="E171" i="29"/>
  <c r="F171" i="29"/>
  <c r="G171" i="29"/>
  <c r="H171" i="29"/>
  <c r="K171" i="29"/>
  <c r="B172" i="29"/>
  <c r="C172" i="29"/>
  <c r="D172" i="29"/>
  <c r="E172" i="29"/>
  <c r="F172" i="29"/>
  <c r="G172" i="29"/>
  <c r="H172" i="29"/>
  <c r="J172" i="29"/>
  <c r="B173" i="29"/>
  <c r="C173" i="29"/>
  <c r="D173" i="29"/>
  <c r="E173" i="29"/>
  <c r="F173" i="29"/>
  <c r="G173" i="29"/>
  <c r="H173" i="29"/>
  <c r="K173" i="29"/>
  <c r="B174" i="29"/>
  <c r="C174" i="29"/>
  <c r="D174" i="29"/>
  <c r="E174" i="29"/>
  <c r="F174" i="29"/>
  <c r="G174" i="29"/>
  <c r="H174" i="29"/>
  <c r="K174" i="29"/>
  <c r="B175" i="29"/>
  <c r="C175" i="29"/>
  <c r="D175" i="29"/>
  <c r="E175" i="29"/>
  <c r="F175" i="29"/>
  <c r="G175" i="29"/>
  <c r="H175" i="29"/>
  <c r="O175" i="29"/>
  <c r="B176" i="29"/>
  <c r="C176" i="29"/>
  <c r="D176" i="29"/>
  <c r="E176" i="29"/>
  <c r="F176" i="29"/>
  <c r="G176" i="29"/>
  <c r="H176" i="29"/>
  <c r="J176" i="29"/>
  <c r="B177" i="29"/>
  <c r="C177" i="29"/>
  <c r="D177" i="29"/>
  <c r="E177" i="29"/>
  <c r="F177" i="29"/>
  <c r="G177" i="29"/>
  <c r="H177" i="29"/>
  <c r="K177" i="29"/>
  <c r="B178" i="29"/>
  <c r="C178" i="29"/>
  <c r="D178" i="29"/>
  <c r="E178" i="29"/>
  <c r="F178" i="29"/>
  <c r="G178" i="29"/>
  <c r="H178" i="29"/>
  <c r="K178" i="29"/>
  <c r="J178" i="29"/>
  <c r="B179" i="29"/>
  <c r="C179" i="29"/>
  <c r="D179" i="29"/>
  <c r="E179" i="29"/>
  <c r="F179" i="29"/>
  <c r="G179" i="29"/>
  <c r="H179" i="29"/>
  <c r="K179" i="29"/>
  <c r="J179" i="29"/>
  <c r="B180" i="29"/>
  <c r="C180" i="29"/>
  <c r="D180" i="29"/>
  <c r="E180" i="29"/>
  <c r="F180" i="29"/>
  <c r="G180" i="29"/>
  <c r="H180" i="29"/>
  <c r="J180" i="29"/>
  <c r="B181" i="29"/>
  <c r="C181" i="29"/>
  <c r="D181" i="29"/>
  <c r="E181" i="29"/>
  <c r="F181" i="29"/>
  <c r="G181" i="29"/>
  <c r="H181" i="29"/>
  <c r="J181" i="29"/>
  <c r="B182" i="29"/>
  <c r="C182" i="29"/>
  <c r="D182" i="29"/>
  <c r="E182" i="29"/>
  <c r="F182" i="29"/>
  <c r="G182" i="29"/>
  <c r="H182" i="29"/>
  <c r="K182" i="29"/>
  <c r="B183" i="29"/>
  <c r="C183" i="29"/>
  <c r="D183" i="29"/>
  <c r="E183" i="29"/>
  <c r="F183" i="29"/>
  <c r="G183" i="29"/>
  <c r="H183" i="29"/>
  <c r="O183" i="29"/>
  <c r="B184" i="29"/>
  <c r="C184" i="29"/>
  <c r="D184" i="29"/>
  <c r="E184" i="29"/>
  <c r="F184" i="29"/>
  <c r="G184" i="29"/>
  <c r="H184" i="29"/>
  <c r="J184" i="29"/>
  <c r="B185" i="29"/>
  <c r="C185" i="29"/>
  <c r="D185" i="29"/>
  <c r="E185" i="29"/>
  <c r="F185" i="29"/>
  <c r="G185" i="29"/>
  <c r="H185" i="29"/>
  <c r="B186" i="29"/>
  <c r="C186" i="29"/>
  <c r="D186" i="29"/>
  <c r="E186" i="29"/>
  <c r="F186" i="29"/>
  <c r="G186" i="29"/>
  <c r="H186" i="29"/>
  <c r="K186" i="29"/>
  <c r="B187" i="29"/>
  <c r="C187" i="29"/>
  <c r="D187" i="29"/>
  <c r="E187" i="29"/>
  <c r="F187" i="29"/>
  <c r="G187" i="29"/>
  <c r="H187" i="29"/>
  <c r="J187" i="29"/>
  <c r="B188" i="29"/>
  <c r="C188" i="29"/>
  <c r="D188" i="29"/>
  <c r="E188" i="29"/>
  <c r="F188" i="29"/>
  <c r="G188" i="29"/>
  <c r="H188" i="29"/>
  <c r="J188" i="29"/>
  <c r="B189" i="29"/>
  <c r="C189" i="29"/>
  <c r="D189" i="29"/>
  <c r="E189" i="29"/>
  <c r="F189" i="29"/>
  <c r="G189" i="29"/>
  <c r="H189" i="29"/>
  <c r="K189" i="29"/>
  <c r="B190" i="29"/>
  <c r="C190" i="29"/>
  <c r="D190" i="29"/>
  <c r="E190" i="29"/>
  <c r="F190" i="29"/>
  <c r="G190" i="29"/>
  <c r="H190" i="29"/>
  <c r="K190" i="29"/>
  <c r="B191" i="29"/>
  <c r="C191" i="29"/>
  <c r="D191" i="29"/>
  <c r="E191" i="29"/>
  <c r="F191" i="29"/>
  <c r="G191" i="29"/>
  <c r="H191" i="29"/>
  <c r="B192" i="29"/>
  <c r="C192" i="29"/>
  <c r="D192" i="29"/>
  <c r="E192" i="29"/>
  <c r="F192" i="29"/>
  <c r="G192" i="29"/>
  <c r="H192" i="29"/>
  <c r="J192" i="29"/>
  <c r="B193" i="29"/>
  <c r="C193" i="29"/>
  <c r="D193" i="29"/>
  <c r="E193" i="29"/>
  <c r="F193" i="29"/>
  <c r="G193" i="29"/>
  <c r="H193" i="29"/>
  <c r="O193" i="29"/>
  <c r="J193" i="29"/>
  <c r="B194" i="29"/>
  <c r="C194" i="29"/>
  <c r="D194" i="29"/>
  <c r="E194" i="29"/>
  <c r="F194" i="29"/>
  <c r="G194" i="29"/>
  <c r="H194" i="29"/>
  <c r="K194" i="29"/>
  <c r="B195" i="29"/>
  <c r="C195" i="29"/>
  <c r="D195" i="29"/>
  <c r="E195" i="29"/>
  <c r="F195" i="29"/>
  <c r="G195" i="29"/>
  <c r="H195" i="29"/>
  <c r="J195" i="29"/>
  <c r="B196" i="29"/>
  <c r="C196" i="29"/>
  <c r="D196" i="29"/>
  <c r="E196" i="29"/>
  <c r="F196" i="29"/>
  <c r="G196" i="29"/>
  <c r="H196" i="29"/>
  <c r="J196" i="29"/>
  <c r="B197" i="29"/>
  <c r="C197" i="29"/>
  <c r="D197" i="29"/>
  <c r="E197" i="29"/>
  <c r="F197" i="29"/>
  <c r="G197" i="29"/>
  <c r="H197" i="29"/>
  <c r="O197" i="29"/>
  <c r="B198" i="29"/>
  <c r="C198" i="29"/>
  <c r="D198" i="29"/>
  <c r="E198" i="29"/>
  <c r="F198" i="29"/>
  <c r="G198" i="29"/>
  <c r="H198" i="29"/>
  <c r="B199" i="29"/>
  <c r="C199" i="29"/>
  <c r="D199" i="29"/>
  <c r="E199" i="29"/>
  <c r="F199" i="29"/>
  <c r="G199" i="29"/>
  <c r="H199" i="29"/>
  <c r="O199" i="29"/>
  <c r="B200" i="29"/>
  <c r="C200" i="29"/>
  <c r="D200" i="29"/>
  <c r="E200" i="29"/>
  <c r="F200" i="29"/>
  <c r="G200" i="29"/>
  <c r="H200" i="29"/>
  <c r="J200" i="29"/>
  <c r="B201" i="29"/>
  <c r="C201" i="29"/>
  <c r="D201" i="29"/>
  <c r="E201" i="29"/>
  <c r="F201" i="29"/>
  <c r="G201" i="29"/>
  <c r="H201" i="29"/>
  <c r="J201" i="29"/>
  <c r="B202" i="29"/>
  <c r="C202" i="29"/>
  <c r="D202" i="29"/>
  <c r="E202" i="29"/>
  <c r="F202" i="29"/>
  <c r="G202" i="29"/>
  <c r="H202" i="29"/>
  <c r="K202" i="29"/>
  <c r="B203" i="29"/>
  <c r="C203" i="29"/>
  <c r="D203" i="29"/>
  <c r="E203" i="29"/>
  <c r="F203" i="29"/>
  <c r="G203" i="29"/>
  <c r="H203" i="29"/>
  <c r="K203" i="29"/>
  <c r="B204" i="29"/>
  <c r="C204" i="29"/>
  <c r="D204" i="29"/>
  <c r="E204" i="29"/>
  <c r="F204" i="29"/>
  <c r="G204" i="29"/>
  <c r="H204" i="29"/>
  <c r="B205" i="29"/>
  <c r="C205" i="29"/>
  <c r="D205" i="29"/>
  <c r="E205" i="29"/>
  <c r="F205" i="29"/>
  <c r="G205" i="29"/>
  <c r="H205" i="29"/>
  <c r="O205" i="29"/>
  <c r="B206" i="29"/>
  <c r="C206" i="29"/>
  <c r="D206" i="29"/>
  <c r="E206" i="29"/>
  <c r="F206" i="29"/>
  <c r="G206" i="29"/>
  <c r="H206" i="29"/>
  <c r="B207" i="29"/>
  <c r="C207" i="29"/>
  <c r="D207" i="29"/>
  <c r="E207" i="29"/>
  <c r="F207" i="29"/>
  <c r="G207" i="29"/>
  <c r="H207" i="29"/>
  <c r="K207" i="29"/>
  <c r="B208" i="29"/>
  <c r="C208" i="29"/>
  <c r="D208" i="29"/>
  <c r="E208" i="29"/>
  <c r="F208" i="29"/>
  <c r="G208" i="29"/>
  <c r="H208" i="29"/>
  <c r="J208" i="29"/>
  <c r="B209" i="29"/>
  <c r="C209" i="29"/>
  <c r="D209" i="29"/>
  <c r="E209" i="29"/>
  <c r="F209" i="29"/>
  <c r="G209" i="29"/>
  <c r="H209" i="29"/>
  <c r="K209" i="29"/>
  <c r="B210" i="29"/>
  <c r="C210" i="29"/>
  <c r="D210" i="29"/>
  <c r="E210" i="29"/>
  <c r="F210" i="29"/>
  <c r="G210" i="29"/>
  <c r="H210" i="29"/>
  <c r="K210" i="29"/>
  <c r="B211" i="29"/>
  <c r="C211" i="29"/>
  <c r="D211" i="29"/>
  <c r="E211" i="29"/>
  <c r="F211" i="29"/>
  <c r="G211" i="29"/>
  <c r="H211" i="29"/>
  <c r="O211" i="29"/>
  <c r="B212" i="29"/>
  <c r="C212" i="29"/>
  <c r="D212" i="29"/>
  <c r="E212" i="29"/>
  <c r="F212" i="29"/>
  <c r="G212" i="29"/>
  <c r="H212" i="29"/>
  <c r="J212" i="29"/>
  <c r="B213" i="29"/>
  <c r="C213" i="29"/>
  <c r="D213" i="29"/>
  <c r="E213" i="29"/>
  <c r="F213" i="29"/>
  <c r="G213" i="29"/>
  <c r="H213" i="29"/>
  <c r="K213" i="29"/>
  <c r="B214" i="29"/>
  <c r="C214" i="29"/>
  <c r="D214" i="29"/>
  <c r="E214" i="29"/>
  <c r="F214" i="29"/>
  <c r="G214" i="29"/>
  <c r="H214" i="29"/>
  <c r="K214" i="29"/>
  <c r="B215" i="29"/>
  <c r="C215" i="29"/>
  <c r="D215" i="29"/>
  <c r="E215" i="29"/>
  <c r="F215" i="29"/>
  <c r="G215" i="29"/>
  <c r="H215" i="29"/>
  <c r="J215" i="29"/>
  <c r="B216" i="29"/>
  <c r="C216" i="29"/>
  <c r="D216" i="29"/>
  <c r="E216" i="29"/>
  <c r="F216" i="29"/>
  <c r="G216" i="29"/>
  <c r="H216" i="29"/>
  <c r="J216" i="29"/>
  <c r="B217" i="29"/>
  <c r="C217" i="29"/>
  <c r="D217" i="29"/>
  <c r="E217" i="29"/>
  <c r="F217" i="29"/>
  <c r="G217" i="29"/>
  <c r="H217" i="29"/>
  <c r="J217" i="29"/>
  <c r="B218" i="29"/>
  <c r="C218" i="29"/>
  <c r="D218" i="29"/>
  <c r="E218" i="29"/>
  <c r="F218" i="29"/>
  <c r="G218" i="29"/>
  <c r="H218" i="29"/>
  <c r="K218" i="29"/>
  <c r="B219" i="29"/>
  <c r="C219" i="29"/>
  <c r="D219" i="29"/>
  <c r="E219" i="29"/>
  <c r="F219" i="29"/>
  <c r="G219" i="29"/>
  <c r="H219" i="29"/>
  <c r="K219" i="29"/>
  <c r="B220" i="29"/>
  <c r="C220" i="29"/>
  <c r="D220" i="29"/>
  <c r="E220" i="29"/>
  <c r="F220" i="29"/>
  <c r="G220" i="29"/>
  <c r="H220" i="29"/>
  <c r="J220" i="29"/>
  <c r="B221" i="29"/>
  <c r="C221" i="29"/>
  <c r="D221" i="29"/>
  <c r="E221" i="29"/>
  <c r="F221" i="29"/>
  <c r="G221" i="29"/>
  <c r="H221" i="29"/>
  <c r="J221" i="29"/>
  <c r="B222" i="29"/>
  <c r="C222" i="29"/>
  <c r="D222" i="29"/>
  <c r="E222" i="29"/>
  <c r="F222" i="29"/>
  <c r="G222" i="29"/>
  <c r="H222" i="29"/>
  <c r="K222" i="29"/>
  <c r="B223" i="29"/>
  <c r="C223" i="29"/>
  <c r="D223" i="29"/>
  <c r="E223" i="29"/>
  <c r="F223" i="29"/>
  <c r="G223" i="29"/>
  <c r="H223" i="29"/>
  <c r="J223" i="29"/>
  <c r="B224" i="29"/>
  <c r="C224" i="29"/>
  <c r="D224" i="29"/>
  <c r="E224" i="29"/>
  <c r="F224" i="29"/>
  <c r="G224" i="29"/>
  <c r="H224" i="29"/>
  <c r="J224" i="29"/>
  <c r="B225" i="29"/>
  <c r="C225" i="29"/>
  <c r="D225" i="29"/>
  <c r="E225" i="29"/>
  <c r="F225" i="29"/>
  <c r="G225" i="29"/>
  <c r="H225" i="29"/>
  <c r="O225" i="29"/>
  <c r="B226" i="29"/>
  <c r="C226" i="29"/>
  <c r="D226" i="29"/>
  <c r="E226" i="29"/>
  <c r="F226" i="29"/>
  <c r="G226" i="29"/>
  <c r="H226" i="29"/>
  <c r="B227" i="29"/>
  <c r="C227" i="29"/>
  <c r="D227" i="29"/>
  <c r="E227" i="29"/>
  <c r="F227" i="29"/>
  <c r="G227" i="29"/>
  <c r="H227" i="29"/>
  <c r="K227" i="29"/>
  <c r="B228" i="29"/>
  <c r="C228" i="29"/>
  <c r="D228" i="29"/>
  <c r="E228" i="29"/>
  <c r="F228" i="29"/>
  <c r="G228" i="29"/>
  <c r="H228" i="29"/>
  <c r="J228" i="29"/>
  <c r="B229" i="29"/>
  <c r="C229" i="29"/>
  <c r="D229" i="29"/>
  <c r="E229" i="29"/>
  <c r="F229" i="29"/>
  <c r="G229" i="29"/>
  <c r="H229" i="29"/>
  <c r="J229" i="29"/>
  <c r="B230" i="29"/>
  <c r="C230" i="29"/>
  <c r="D230" i="29"/>
  <c r="E230" i="29"/>
  <c r="F230" i="29"/>
  <c r="G230" i="29"/>
  <c r="H230" i="29"/>
  <c r="K230" i="29"/>
  <c r="B231" i="29"/>
  <c r="C231" i="29"/>
  <c r="D231" i="29"/>
  <c r="E231" i="29"/>
  <c r="F231" i="29"/>
  <c r="G231" i="29"/>
  <c r="H231" i="29"/>
  <c r="O231" i="29"/>
  <c r="B232" i="29"/>
  <c r="C232" i="29"/>
  <c r="D232" i="29"/>
  <c r="E232" i="29"/>
  <c r="F232" i="29"/>
  <c r="G232" i="29"/>
  <c r="H232" i="29"/>
  <c r="J232" i="29"/>
  <c r="B233" i="29"/>
  <c r="C233" i="29"/>
  <c r="D233" i="29"/>
  <c r="E233" i="29"/>
  <c r="F233" i="29"/>
  <c r="G233" i="29"/>
  <c r="H233" i="29"/>
  <c r="K233" i="29"/>
  <c r="B234" i="29"/>
  <c r="C234" i="29"/>
  <c r="D234" i="29"/>
  <c r="E234" i="29"/>
  <c r="F234" i="29"/>
  <c r="G234" i="29"/>
  <c r="H234" i="29"/>
  <c r="B235" i="29"/>
  <c r="C235" i="29"/>
  <c r="D235" i="29"/>
  <c r="E235" i="29"/>
  <c r="F235" i="29"/>
  <c r="G235" i="29"/>
  <c r="H235" i="29"/>
  <c r="J235" i="29"/>
  <c r="B236" i="29"/>
  <c r="C236" i="29"/>
  <c r="D236" i="29"/>
  <c r="E236" i="29"/>
  <c r="F236" i="29"/>
  <c r="G236" i="29"/>
  <c r="H236" i="29"/>
  <c r="B237" i="29"/>
  <c r="C237" i="29"/>
  <c r="D237" i="29"/>
  <c r="E237" i="29"/>
  <c r="F237" i="29"/>
  <c r="G237" i="29"/>
  <c r="H237" i="29"/>
  <c r="J237" i="29"/>
  <c r="B238" i="29"/>
  <c r="C238" i="29"/>
  <c r="D238" i="29"/>
  <c r="E238" i="29"/>
  <c r="F238" i="29"/>
  <c r="G238" i="29"/>
  <c r="H238" i="29"/>
  <c r="K238" i="29"/>
  <c r="J238" i="29"/>
  <c r="B239" i="29"/>
  <c r="C239" i="29"/>
  <c r="D239" i="29"/>
  <c r="E239" i="29"/>
  <c r="F239" i="29"/>
  <c r="G239" i="29"/>
  <c r="H239" i="29"/>
  <c r="K239" i="29"/>
  <c r="B240" i="29"/>
  <c r="C240" i="29"/>
  <c r="D240" i="29"/>
  <c r="E240" i="29"/>
  <c r="F240" i="29"/>
  <c r="G240" i="29"/>
  <c r="H240" i="29"/>
  <c r="J240" i="29"/>
  <c r="B241" i="29"/>
  <c r="C241" i="29"/>
  <c r="D241" i="29"/>
  <c r="E241" i="29"/>
  <c r="F241" i="29"/>
  <c r="G241" i="29"/>
  <c r="H241" i="29"/>
  <c r="J241" i="29"/>
  <c r="K241" i="29"/>
  <c r="B242" i="29"/>
  <c r="C242" i="29"/>
  <c r="D242" i="29"/>
  <c r="E242" i="29"/>
  <c r="F242" i="29"/>
  <c r="G242" i="29"/>
  <c r="H242" i="29"/>
  <c r="K242" i="29"/>
  <c r="B243" i="29"/>
  <c r="C243" i="29"/>
  <c r="D243" i="29"/>
  <c r="E243" i="29"/>
  <c r="F243" i="29"/>
  <c r="G243" i="29"/>
  <c r="H243" i="29"/>
  <c r="J243" i="29"/>
  <c r="B244" i="29"/>
  <c r="C244" i="29"/>
  <c r="D244" i="29"/>
  <c r="E244" i="29"/>
  <c r="F244" i="29"/>
  <c r="G244" i="29"/>
  <c r="H244" i="29"/>
  <c r="J244" i="29"/>
  <c r="B245" i="29"/>
  <c r="C245" i="29"/>
  <c r="D245" i="29"/>
  <c r="E245" i="29"/>
  <c r="F245" i="29"/>
  <c r="G245" i="29"/>
  <c r="H245" i="29"/>
  <c r="K245" i="29"/>
  <c r="J245" i="29"/>
  <c r="B246" i="29"/>
  <c r="C246" i="29"/>
  <c r="D246" i="29"/>
  <c r="E246" i="29"/>
  <c r="F246" i="29"/>
  <c r="G246" i="29"/>
  <c r="H246" i="29"/>
  <c r="K246" i="29"/>
  <c r="B247" i="29"/>
  <c r="C247" i="29"/>
  <c r="D247" i="29"/>
  <c r="E247" i="29"/>
  <c r="F247" i="29"/>
  <c r="G247" i="29"/>
  <c r="H247" i="29"/>
  <c r="K247" i="29"/>
  <c r="B248" i="29"/>
  <c r="C248" i="29"/>
  <c r="D248" i="29"/>
  <c r="E248" i="29"/>
  <c r="F248" i="29"/>
  <c r="G248" i="29"/>
  <c r="H248" i="29"/>
  <c r="J248" i="29"/>
  <c r="B249" i="29"/>
  <c r="C249" i="29"/>
  <c r="D249" i="29"/>
  <c r="E249" i="29"/>
  <c r="F249" i="29"/>
  <c r="G249" i="29"/>
  <c r="H249" i="29"/>
  <c r="B250" i="29"/>
  <c r="C250" i="29"/>
  <c r="D250" i="29"/>
  <c r="E250" i="29"/>
  <c r="F250" i="29"/>
  <c r="G250" i="29"/>
  <c r="H250" i="29"/>
  <c r="K250" i="29"/>
  <c r="B251" i="29"/>
  <c r="C251" i="29"/>
  <c r="D251" i="29"/>
  <c r="E251" i="29"/>
  <c r="F251" i="29"/>
  <c r="G251" i="29"/>
  <c r="H251" i="29"/>
  <c r="J251" i="29"/>
  <c r="B252" i="29"/>
  <c r="C252" i="29"/>
  <c r="D252" i="29"/>
  <c r="E252" i="29"/>
  <c r="F252" i="29"/>
  <c r="G252" i="29"/>
  <c r="H252" i="29"/>
  <c r="J252" i="29"/>
  <c r="B253" i="29"/>
  <c r="C253" i="29"/>
  <c r="D253" i="29"/>
  <c r="E253" i="29"/>
  <c r="F253" i="29"/>
  <c r="G253" i="29"/>
  <c r="H253" i="29"/>
  <c r="K253" i="29"/>
  <c r="B254" i="29"/>
  <c r="C254" i="29"/>
  <c r="D254" i="29"/>
  <c r="E254" i="29"/>
  <c r="F254" i="29"/>
  <c r="G254" i="29"/>
  <c r="H254" i="29"/>
  <c r="K254" i="29"/>
  <c r="B255" i="29"/>
  <c r="C255" i="29"/>
  <c r="D255" i="29"/>
  <c r="E255" i="29"/>
  <c r="F255" i="29"/>
  <c r="G255" i="29"/>
  <c r="H255" i="29"/>
  <c r="B256" i="29"/>
  <c r="C256" i="29"/>
  <c r="D256" i="29"/>
  <c r="E256" i="29"/>
  <c r="F256" i="29"/>
  <c r="G256" i="29"/>
  <c r="H256" i="29"/>
  <c r="J256" i="29"/>
  <c r="B257" i="29"/>
  <c r="C257" i="29"/>
  <c r="D257" i="29"/>
  <c r="E257" i="29"/>
  <c r="F257" i="29"/>
  <c r="G257" i="29"/>
  <c r="H257" i="29"/>
  <c r="J257" i="29"/>
  <c r="B258" i="29"/>
  <c r="C258" i="29"/>
  <c r="D258" i="29"/>
  <c r="E258" i="29"/>
  <c r="F258" i="29"/>
  <c r="G258" i="29"/>
  <c r="H258" i="29"/>
  <c r="K258" i="29"/>
  <c r="B259" i="29"/>
  <c r="C259" i="29"/>
  <c r="D259" i="29"/>
  <c r="E259" i="29"/>
  <c r="F259" i="29"/>
  <c r="G259" i="29"/>
  <c r="H259" i="29"/>
  <c r="K259" i="29"/>
  <c r="B260" i="29"/>
  <c r="C260" i="29"/>
  <c r="D260" i="29"/>
  <c r="E260" i="29"/>
  <c r="F260" i="29"/>
  <c r="G260" i="29"/>
  <c r="H260" i="29"/>
  <c r="J260" i="29"/>
  <c r="B261" i="29"/>
  <c r="C261" i="29"/>
  <c r="D261" i="29"/>
  <c r="E261" i="29"/>
  <c r="F261" i="29"/>
  <c r="G261" i="29"/>
  <c r="H261" i="29"/>
  <c r="K261" i="29"/>
  <c r="B262" i="29"/>
  <c r="C262" i="29"/>
  <c r="D262" i="29"/>
  <c r="E262" i="29"/>
  <c r="F262" i="29"/>
  <c r="G262" i="29"/>
  <c r="H262" i="29"/>
  <c r="K262" i="29"/>
  <c r="B263" i="29"/>
  <c r="C263" i="29"/>
  <c r="D263" i="29"/>
  <c r="E263" i="29"/>
  <c r="F263" i="29"/>
  <c r="G263" i="29"/>
  <c r="H263" i="29"/>
  <c r="J263" i="29"/>
  <c r="B264" i="29"/>
  <c r="C264" i="29"/>
  <c r="D264" i="29"/>
  <c r="E264" i="29"/>
  <c r="F264" i="29"/>
  <c r="G264" i="29"/>
  <c r="H264" i="29"/>
  <c r="J264" i="29"/>
  <c r="B265" i="29"/>
  <c r="C265" i="29"/>
  <c r="D265" i="29"/>
  <c r="E265" i="29"/>
  <c r="F265" i="29"/>
  <c r="G265" i="29"/>
  <c r="H265" i="29"/>
  <c r="K265" i="29"/>
  <c r="J265" i="29"/>
  <c r="B266" i="29"/>
  <c r="C266" i="29"/>
  <c r="D266" i="29"/>
  <c r="E266" i="29"/>
  <c r="F266" i="29"/>
  <c r="G266" i="29"/>
  <c r="H266" i="29"/>
  <c r="K266" i="29"/>
  <c r="B267" i="29"/>
  <c r="C267" i="29"/>
  <c r="D267" i="29"/>
  <c r="E267" i="29"/>
  <c r="F267" i="29"/>
  <c r="G267" i="29"/>
  <c r="H267" i="29"/>
  <c r="K267" i="29"/>
  <c r="B268" i="29"/>
  <c r="C268" i="29"/>
  <c r="D268" i="29"/>
  <c r="E268" i="29"/>
  <c r="F268" i="29"/>
  <c r="G268" i="29"/>
  <c r="H268" i="29"/>
  <c r="B269" i="29"/>
  <c r="C269" i="29"/>
  <c r="D269" i="29"/>
  <c r="E269" i="29"/>
  <c r="F269" i="29"/>
  <c r="G269" i="29"/>
  <c r="H269" i="29"/>
  <c r="K269" i="29"/>
  <c r="J269" i="29"/>
  <c r="B270" i="29"/>
  <c r="C270" i="29"/>
  <c r="D270" i="29"/>
  <c r="E270" i="29"/>
  <c r="F270" i="29"/>
  <c r="G270" i="29"/>
  <c r="H270" i="29"/>
  <c r="K270" i="29"/>
  <c r="B271" i="29"/>
  <c r="C271" i="29"/>
  <c r="D271" i="29"/>
  <c r="E271" i="29"/>
  <c r="F271" i="29"/>
  <c r="G271" i="29"/>
  <c r="H271" i="29"/>
  <c r="J271" i="29"/>
  <c r="B272" i="29"/>
  <c r="C272" i="29"/>
  <c r="D272" i="29"/>
  <c r="E272" i="29"/>
  <c r="F272" i="29"/>
  <c r="G272" i="29"/>
  <c r="H272" i="29"/>
  <c r="J272" i="29"/>
  <c r="B273" i="29"/>
  <c r="C273" i="29"/>
  <c r="D273" i="29"/>
  <c r="E273" i="29"/>
  <c r="F273" i="29"/>
  <c r="G273" i="29"/>
  <c r="H273" i="29"/>
  <c r="O273" i="29"/>
  <c r="B274" i="29"/>
  <c r="C274" i="29"/>
  <c r="D274" i="29"/>
  <c r="E274" i="29"/>
  <c r="F274" i="29"/>
  <c r="G274" i="29"/>
  <c r="H274" i="29"/>
  <c r="O274" i="29"/>
  <c r="B275" i="29"/>
  <c r="C275" i="29"/>
  <c r="D275" i="29"/>
  <c r="E275" i="29"/>
  <c r="F275" i="29"/>
  <c r="G275" i="29"/>
  <c r="H275" i="29"/>
  <c r="J275" i="29"/>
  <c r="O275" i="29"/>
  <c r="B276" i="29"/>
  <c r="C276" i="29"/>
  <c r="D276" i="29"/>
  <c r="E276" i="29"/>
  <c r="F276" i="29"/>
  <c r="G276" i="29"/>
  <c r="H276" i="29"/>
  <c r="J276" i="29"/>
  <c r="B277" i="29"/>
  <c r="C277" i="29"/>
  <c r="D277" i="29"/>
  <c r="E277" i="29"/>
  <c r="F277" i="29"/>
  <c r="G277" i="29"/>
  <c r="H277" i="29"/>
  <c r="B278" i="29"/>
  <c r="C278" i="29"/>
  <c r="D278" i="29"/>
  <c r="E278" i="29"/>
  <c r="F278" i="29"/>
  <c r="G278" i="29"/>
  <c r="H278" i="29"/>
  <c r="K278" i="29"/>
  <c r="B279" i="29"/>
  <c r="C279" i="29"/>
  <c r="D279" i="29"/>
  <c r="E279" i="29"/>
  <c r="F279" i="29"/>
  <c r="G279" i="29"/>
  <c r="H279" i="29"/>
  <c r="J279" i="29"/>
  <c r="B280" i="29"/>
  <c r="C280" i="29"/>
  <c r="D280" i="29"/>
  <c r="E280" i="29"/>
  <c r="F280" i="29"/>
  <c r="G280" i="29"/>
  <c r="H280" i="29"/>
  <c r="J280" i="29"/>
  <c r="B281" i="29"/>
  <c r="C281" i="29"/>
  <c r="D281" i="29"/>
  <c r="E281" i="29"/>
  <c r="F281" i="29"/>
  <c r="G281" i="29"/>
  <c r="H281" i="29"/>
  <c r="K281" i="29"/>
  <c r="B282" i="29"/>
  <c r="C282" i="29"/>
  <c r="D282" i="29"/>
  <c r="E282" i="29"/>
  <c r="F282" i="29"/>
  <c r="G282" i="29"/>
  <c r="H282" i="29"/>
  <c r="K282" i="29"/>
  <c r="B283" i="29"/>
  <c r="C283" i="29"/>
  <c r="D283" i="29"/>
  <c r="E283" i="29"/>
  <c r="F283" i="29"/>
  <c r="G283" i="29"/>
  <c r="H283" i="29"/>
  <c r="B284" i="29"/>
  <c r="C284" i="29"/>
  <c r="D284" i="29"/>
  <c r="E284" i="29"/>
  <c r="F284" i="29"/>
  <c r="G284" i="29"/>
  <c r="H284" i="29"/>
  <c r="J284" i="29"/>
  <c r="B285" i="29"/>
  <c r="C285" i="29"/>
  <c r="D285" i="29"/>
  <c r="E285" i="29"/>
  <c r="F285" i="29"/>
  <c r="G285" i="29"/>
  <c r="H285" i="29"/>
  <c r="J285" i="29"/>
  <c r="B286" i="29"/>
  <c r="C286" i="29"/>
  <c r="D286" i="29"/>
  <c r="E286" i="29"/>
  <c r="F286" i="29"/>
  <c r="G286" i="29"/>
  <c r="H286" i="29"/>
  <c r="K286" i="29"/>
  <c r="B287" i="29"/>
  <c r="C287" i="29"/>
  <c r="D287" i="29"/>
  <c r="E287" i="29"/>
  <c r="F287" i="29"/>
  <c r="G287" i="29"/>
  <c r="H287" i="29"/>
  <c r="K287" i="29"/>
  <c r="B288" i="29"/>
  <c r="C288" i="29"/>
  <c r="D288" i="29"/>
  <c r="E288" i="29"/>
  <c r="F288" i="29"/>
  <c r="G288" i="29"/>
  <c r="H288" i="29"/>
  <c r="J288" i="29"/>
  <c r="B289" i="29"/>
  <c r="C289" i="29"/>
  <c r="D289" i="29"/>
  <c r="E289" i="29"/>
  <c r="F289" i="29"/>
  <c r="G289" i="29"/>
  <c r="H289" i="29"/>
  <c r="K289" i="29"/>
  <c r="B290" i="29"/>
  <c r="C290" i="29"/>
  <c r="D290" i="29"/>
  <c r="E290" i="29"/>
  <c r="F290" i="29"/>
  <c r="G290" i="29"/>
  <c r="H290" i="29"/>
  <c r="K290" i="29"/>
  <c r="B291" i="29"/>
  <c r="C291" i="29"/>
  <c r="D291" i="29"/>
  <c r="E291" i="29"/>
  <c r="F291" i="29"/>
  <c r="G291" i="29"/>
  <c r="H291" i="29"/>
  <c r="J291" i="29"/>
  <c r="B292" i="29"/>
  <c r="C292" i="29"/>
  <c r="D292" i="29"/>
  <c r="E292" i="29"/>
  <c r="F292" i="29"/>
  <c r="G292" i="29"/>
  <c r="H292" i="29"/>
  <c r="J292" i="29"/>
  <c r="B293" i="29"/>
  <c r="C293" i="29"/>
  <c r="D293" i="29"/>
  <c r="E293" i="29"/>
  <c r="F293" i="29"/>
  <c r="G293" i="29"/>
  <c r="H293" i="29"/>
  <c r="O293" i="29"/>
  <c r="B294" i="29"/>
  <c r="C294" i="29"/>
  <c r="D294" i="29"/>
  <c r="E294" i="29"/>
  <c r="F294" i="29"/>
  <c r="G294" i="29"/>
  <c r="H294" i="29"/>
  <c r="O294" i="29"/>
  <c r="B295" i="29"/>
  <c r="C295" i="29"/>
  <c r="D295" i="29"/>
  <c r="E295" i="29"/>
  <c r="F295" i="29"/>
  <c r="G295" i="29"/>
  <c r="H295" i="29"/>
  <c r="J295" i="29"/>
  <c r="K295" i="29"/>
  <c r="B296" i="29"/>
  <c r="C296" i="29"/>
  <c r="D296" i="29"/>
  <c r="E296" i="29"/>
  <c r="F296" i="29"/>
  <c r="G296" i="29"/>
  <c r="H296" i="29"/>
  <c r="J296" i="29"/>
  <c r="B297" i="29"/>
  <c r="C297" i="29"/>
  <c r="D297" i="29"/>
  <c r="E297" i="29"/>
  <c r="F297" i="29"/>
  <c r="G297" i="29"/>
  <c r="H297" i="29"/>
  <c r="B298" i="29"/>
  <c r="C298" i="29"/>
  <c r="D298" i="29"/>
  <c r="E298" i="29"/>
  <c r="F298" i="29"/>
  <c r="G298" i="29"/>
  <c r="H298" i="29"/>
  <c r="K298" i="29"/>
  <c r="B299" i="29"/>
  <c r="C299" i="29"/>
  <c r="D299" i="29"/>
  <c r="E299" i="29"/>
  <c r="F299" i="29"/>
  <c r="G299" i="29"/>
  <c r="H299" i="29"/>
  <c r="J299" i="29"/>
  <c r="K299" i="29"/>
  <c r="B300" i="29"/>
  <c r="C300" i="29"/>
  <c r="D300" i="29"/>
  <c r="E300" i="29"/>
  <c r="F300" i="29"/>
  <c r="G300" i="29"/>
  <c r="H300" i="29"/>
  <c r="B301" i="29"/>
  <c r="C301" i="29"/>
  <c r="D301" i="29"/>
  <c r="E301" i="29"/>
  <c r="F301" i="29"/>
  <c r="G301" i="29"/>
  <c r="H301" i="29"/>
  <c r="O301" i="29"/>
  <c r="B302" i="29"/>
  <c r="C302" i="29"/>
  <c r="D302" i="29"/>
  <c r="E302" i="29"/>
  <c r="F302" i="29"/>
  <c r="G302" i="29"/>
  <c r="H302" i="29"/>
  <c r="O302" i="29"/>
  <c r="B303" i="29"/>
  <c r="C303" i="29"/>
  <c r="D303" i="29"/>
  <c r="E303" i="29"/>
  <c r="F303" i="29"/>
  <c r="G303" i="29"/>
  <c r="H303" i="29"/>
  <c r="K303" i="29"/>
  <c r="O303" i="29"/>
  <c r="B304" i="29"/>
  <c r="C304" i="29"/>
  <c r="D304" i="29"/>
  <c r="E304" i="29"/>
  <c r="F304" i="29"/>
  <c r="G304" i="29"/>
  <c r="H304" i="29"/>
  <c r="J304" i="29"/>
  <c r="B305" i="29"/>
  <c r="C305" i="29"/>
  <c r="D305" i="29"/>
  <c r="E305" i="29"/>
  <c r="F305" i="29"/>
  <c r="G305" i="29"/>
  <c r="H305" i="29"/>
  <c r="B306" i="29"/>
  <c r="C306" i="29"/>
  <c r="D306" i="29"/>
  <c r="E306" i="29"/>
  <c r="F306" i="29"/>
  <c r="G306" i="29"/>
  <c r="H306" i="29"/>
  <c r="K306" i="29"/>
  <c r="O306" i="29"/>
  <c r="B307" i="29"/>
  <c r="C307" i="29"/>
  <c r="D307" i="29"/>
  <c r="E307" i="29"/>
  <c r="F307" i="29"/>
  <c r="G307" i="29"/>
  <c r="H307" i="29"/>
  <c r="K307" i="29"/>
  <c r="J307" i="29"/>
  <c r="B308" i="29"/>
  <c r="C308" i="29"/>
  <c r="D308" i="29"/>
  <c r="E308" i="29"/>
  <c r="F308" i="29"/>
  <c r="G308" i="29"/>
  <c r="H308" i="29"/>
  <c r="J308" i="29"/>
  <c r="B309" i="29"/>
  <c r="C309" i="29"/>
  <c r="D309" i="29"/>
  <c r="E309" i="29"/>
  <c r="F309" i="29"/>
  <c r="G309" i="29"/>
  <c r="H309" i="29"/>
  <c r="O309" i="29"/>
  <c r="B310" i="29"/>
  <c r="C310" i="29"/>
  <c r="D310" i="29"/>
  <c r="E310" i="29"/>
  <c r="F310" i="29"/>
  <c r="G310" i="29"/>
  <c r="H310" i="29"/>
  <c r="O310" i="29"/>
  <c r="B311" i="29"/>
  <c r="C311" i="29"/>
  <c r="D311" i="29"/>
  <c r="E311" i="29"/>
  <c r="F311" i="29"/>
  <c r="G311" i="29"/>
  <c r="H311" i="29"/>
  <c r="J311" i="29"/>
  <c r="B312" i="29"/>
  <c r="C312" i="29"/>
  <c r="D312" i="29"/>
  <c r="E312" i="29"/>
  <c r="F312" i="29"/>
  <c r="G312" i="29"/>
  <c r="H312" i="29"/>
  <c r="J312" i="29"/>
  <c r="B313" i="29"/>
  <c r="C313" i="29"/>
  <c r="D313" i="29"/>
  <c r="E313" i="29"/>
  <c r="F313" i="29"/>
  <c r="G313" i="29"/>
  <c r="H313" i="29"/>
  <c r="J313" i="29"/>
  <c r="B314" i="29"/>
  <c r="C314" i="29"/>
  <c r="D314" i="29"/>
  <c r="E314" i="29"/>
  <c r="F314" i="29"/>
  <c r="G314" i="29"/>
  <c r="H314" i="29"/>
  <c r="K314" i="29"/>
  <c r="J314" i="29"/>
  <c r="B315" i="29"/>
  <c r="C315" i="29"/>
  <c r="D315" i="29"/>
  <c r="E315" i="29"/>
  <c r="F315" i="29"/>
  <c r="G315" i="29"/>
  <c r="H315" i="29"/>
  <c r="J315" i="29"/>
  <c r="B316" i="29"/>
  <c r="C316" i="29"/>
  <c r="D316" i="29"/>
  <c r="E316" i="29"/>
  <c r="F316" i="29"/>
  <c r="G316" i="29"/>
  <c r="H316" i="29"/>
  <c r="J316" i="29"/>
  <c r="B317" i="29"/>
  <c r="C317" i="29"/>
  <c r="D317" i="29"/>
  <c r="E317" i="29"/>
  <c r="F317" i="29"/>
  <c r="G317" i="29"/>
  <c r="H317" i="29"/>
  <c r="K317" i="29"/>
  <c r="B318" i="29"/>
  <c r="C318" i="29"/>
  <c r="D318" i="29"/>
  <c r="E318" i="29"/>
  <c r="F318" i="29"/>
  <c r="G318" i="29"/>
  <c r="H318" i="29"/>
  <c r="K318" i="29"/>
  <c r="J318" i="29"/>
  <c r="O318" i="29"/>
  <c r="B319" i="29"/>
  <c r="C319" i="29"/>
  <c r="D319" i="29"/>
  <c r="E319" i="29"/>
  <c r="F319" i="29"/>
  <c r="G319" i="29"/>
  <c r="H319" i="29"/>
  <c r="B320" i="29"/>
  <c r="C320" i="29"/>
  <c r="D320" i="29"/>
  <c r="E320" i="29"/>
  <c r="F320" i="29"/>
  <c r="G320" i="29"/>
  <c r="H320" i="29"/>
  <c r="J320" i="29"/>
  <c r="B321" i="29"/>
  <c r="C321" i="29"/>
  <c r="D321" i="29"/>
  <c r="E321" i="29"/>
  <c r="F321" i="29"/>
  <c r="G321" i="29"/>
  <c r="H321" i="29"/>
  <c r="J321" i="29"/>
  <c r="B322" i="29"/>
  <c r="C322" i="29"/>
  <c r="D322" i="29"/>
  <c r="E322" i="29"/>
  <c r="F322" i="29"/>
  <c r="G322" i="29"/>
  <c r="H322" i="29"/>
  <c r="K322" i="29"/>
  <c r="B323" i="29"/>
  <c r="C323" i="29"/>
  <c r="D323" i="29"/>
  <c r="E323" i="29"/>
  <c r="F323" i="29"/>
  <c r="G323" i="29"/>
  <c r="H323" i="29"/>
  <c r="O323" i="29"/>
  <c r="J323" i="29"/>
  <c r="K323" i="29"/>
  <c r="B324" i="29"/>
  <c r="C324" i="29"/>
  <c r="D324" i="29"/>
  <c r="E324" i="29"/>
  <c r="F324" i="29"/>
  <c r="G324" i="29"/>
  <c r="H324" i="29"/>
  <c r="K324" i="29"/>
  <c r="B325" i="29"/>
  <c r="C325" i="29"/>
  <c r="D325" i="29"/>
  <c r="E325" i="29"/>
  <c r="F325" i="29"/>
  <c r="G325" i="29"/>
  <c r="H325" i="29"/>
  <c r="O325" i="29"/>
  <c r="B326" i="29"/>
  <c r="C326" i="29"/>
  <c r="D326" i="29"/>
  <c r="E326" i="29"/>
  <c r="F326" i="29"/>
  <c r="G326" i="29"/>
  <c r="H326" i="29"/>
  <c r="B327" i="29"/>
  <c r="C327" i="29"/>
  <c r="D327" i="29"/>
  <c r="E327" i="29"/>
  <c r="F327" i="29"/>
  <c r="G327" i="29"/>
  <c r="H327" i="29"/>
  <c r="K327" i="29"/>
  <c r="B328" i="29"/>
  <c r="C328" i="29"/>
  <c r="D328" i="29"/>
  <c r="E328" i="29"/>
  <c r="F328" i="29"/>
  <c r="G328" i="29"/>
  <c r="H328" i="29"/>
  <c r="B329" i="29"/>
  <c r="C329" i="29"/>
  <c r="D329" i="29"/>
  <c r="E329" i="29"/>
  <c r="F329" i="29"/>
  <c r="G329" i="29"/>
  <c r="H329" i="29"/>
  <c r="B330" i="29"/>
  <c r="C330" i="29"/>
  <c r="D330" i="29"/>
  <c r="E330" i="29"/>
  <c r="F330" i="29"/>
  <c r="G330" i="29"/>
  <c r="H330" i="29"/>
  <c r="K330" i="29"/>
  <c r="B331" i="29"/>
  <c r="C331" i="29"/>
  <c r="D331" i="29"/>
  <c r="E331" i="29"/>
  <c r="F331" i="29"/>
  <c r="G331" i="29"/>
  <c r="H331" i="29"/>
  <c r="O331" i="29"/>
  <c r="B332" i="29"/>
  <c r="C332" i="29"/>
  <c r="D332" i="29"/>
  <c r="E332" i="29"/>
  <c r="F332" i="29"/>
  <c r="G332" i="29"/>
  <c r="H332" i="29"/>
  <c r="K332" i="29"/>
  <c r="B333" i="29"/>
  <c r="C333" i="29"/>
  <c r="D333" i="29"/>
  <c r="E333" i="29"/>
  <c r="F333" i="29"/>
  <c r="G333" i="29"/>
  <c r="H333" i="29"/>
  <c r="B334" i="29"/>
  <c r="C334" i="29"/>
  <c r="D334" i="29"/>
  <c r="E334" i="29"/>
  <c r="F334" i="29"/>
  <c r="G334" i="29"/>
  <c r="H334" i="29"/>
  <c r="K334" i="29"/>
  <c r="B335" i="29"/>
  <c r="C335" i="29"/>
  <c r="D335" i="29"/>
  <c r="E335" i="29"/>
  <c r="F335" i="29"/>
  <c r="G335" i="29"/>
  <c r="H335" i="29"/>
  <c r="B336" i="29"/>
  <c r="C336" i="29"/>
  <c r="D336" i="29"/>
  <c r="E336" i="29"/>
  <c r="F336" i="29"/>
  <c r="G336" i="29"/>
  <c r="H336" i="29"/>
  <c r="J336" i="29"/>
  <c r="B337" i="29"/>
  <c r="C337" i="29"/>
  <c r="D337" i="29"/>
  <c r="E337" i="29"/>
  <c r="F337" i="29"/>
  <c r="G337" i="29"/>
  <c r="H337" i="29"/>
  <c r="J337" i="29"/>
  <c r="B338" i="29"/>
  <c r="C338" i="29"/>
  <c r="D338" i="29"/>
  <c r="E338" i="29"/>
  <c r="F338" i="29"/>
  <c r="G338" i="29"/>
  <c r="H338" i="29"/>
  <c r="B339" i="29"/>
  <c r="C339" i="29"/>
  <c r="D339" i="29"/>
  <c r="E339" i="29"/>
  <c r="F339" i="29"/>
  <c r="G339" i="29"/>
  <c r="H339" i="29"/>
  <c r="O339" i="29"/>
  <c r="B340" i="29"/>
  <c r="C340" i="29"/>
  <c r="D340" i="29"/>
  <c r="E340" i="29"/>
  <c r="F340" i="29"/>
  <c r="G340" i="29"/>
  <c r="H340" i="29"/>
  <c r="J340" i="29"/>
  <c r="B341" i="29"/>
  <c r="C341" i="29"/>
  <c r="D341" i="29"/>
  <c r="E341" i="29"/>
  <c r="F341" i="29"/>
  <c r="G341" i="29"/>
  <c r="H341" i="29"/>
  <c r="J341" i="29"/>
  <c r="B342" i="29"/>
  <c r="C342" i="29"/>
  <c r="D342" i="29"/>
  <c r="E342" i="29"/>
  <c r="F342" i="29"/>
  <c r="G342" i="29"/>
  <c r="H342" i="29"/>
  <c r="B343" i="29"/>
  <c r="C343" i="29"/>
  <c r="D343" i="29"/>
  <c r="E343" i="29"/>
  <c r="F343" i="29"/>
  <c r="G343" i="29"/>
  <c r="H343" i="29"/>
  <c r="O343" i="29"/>
  <c r="B344" i="29"/>
  <c r="C344" i="29"/>
  <c r="D344" i="29"/>
  <c r="E344" i="29"/>
  <c r="F344" i="29"/>
  <c r="G344" i="29"/>
  <c r="H344" i="29"/>
  <c r="J344" i="29"/>
  <c r="B345" i="29"/>
  <c r="C345" i="29"/>
  <c r="D345" i="29"/>
  <c r="E345" i="29"/>
  <c r="F345" i="29"/>
  <c r="G345" i="29"/>
  <c r="H345" i="29"/>
  <c r="J345" i="29"/>
  <c r="B346" i="29"/>
  <c r="C346" i="29"/>
  <c r="D346" i="29"/>
  <c r="E346" i="29"/>
  <c r="F346" i="29"/>
  <c r="G346" i="29"/>
  <c r="H346" i="29"/>
  <c r="B347" i="29"/>
  <c r="C347" i="29"/>
  <c r="D347" i="29"/>
  <c r="E347" i="29"/>
  <c r="F347" i="29"/>
  <c r="G347" i="29"/>
  <c r="H347" i="29"/>
  <c r="O347" i="29"/>
  <c r="B348" i="29"/>
  <c r="C348" i="29"/>
  <c r="D348" i="29"/>
  <c r="E348" i="29"/>
  <c r="F348" i="29"/>
  <c r="G348" i="29"/>
  <c r="H348" i="29"/>
  <c r="J348" i="29"/>
  <c r="B349" i="29"/>
  <c r="C349" i="29"/>
  <c r="D349" i="29"/>
  <c r="E349" i="29"/>
  <c r="F349" i="29"/>
  <c r="G349" i="29"/>
  <c r="H349" i="29"/>
  <c r="J349" i="29"/>
  <c r="B350" i="29"/>
  <c r="C350" i="29"/>
  <c r="D350" i="29"/>
  <c r="E350" i="29"/>
  <c r="F350" i="29"/>
  <c r="G350" i="29"/>
  <c r="H350" i="29"/>
  <c r="B351" i="29"/>
  <c r="C351" i="29"/>
  <c r="D351" i="29"/>
  <c r="E351" i="29"/>
  <c r="F351" i="29"/>
  <c r="G351" i="29"/>
  <c r="H351" i="29"/>
  <c r="O351" i="29"/>
  <c r="B352" i="29"/>
  <c r="C352" i="29"/>
  <c r="D352" i="29"/>
  <c r="E352" i="29"/>
  <c r="F352" i="29"/>
  <c r="G352" i="29"/>
  <c r="H352" i="29"/>
  <c r="J352" i="29"/>
  <c r="B353" i="29"/>
  <c r="C353" i="29"/>
  <c r="D353" i="29"/>
  <c r="E353" i="29"/>
  <c r="F353" i="29"/>
  <c r="G353" i="29"/>
  <c r="H353" i="29"/>
  <c r="J353" i="29"/>
  <c r="B354" i="29"/>
  <c r="C354" i="29"/>
  <c r="D354" i="29"/>
  <c r="E354" i="29"/>
  <c r="F354" i="29"/>
  <c r="G354" i="29"/>
  <c r="H354" i="29"/>
  <c r="B355" i="29"/>
  <c r="C355" i="29"/>
  <c r="D355" i="29"/>
  <c r="E355" i="29"/>
  <c r="F355" i="29"/>
  <c r="G355" i="29"/>
  <c r="H355" i="29"/>
  <c r="O355" i="29"/>
  <c r="B356" i="29"/>
  <c r="C356" i="29"/>
  <c r="D356" i="29"/>
  <c r="E356" i="29"/>
  <c r="F356" i="29"/>
  <c r="G356" i="29"/>
  <c r="H356" i="29"/>
  <c r="J356" i="29"/>
  <c r="B357" i="29"/>
  <c r="C357" i="29"/>
  <c r="D357" i="29"/>
  <c r="E357" i="29"/>
  <c r="F357" i="29"/>
  <c r="G357" i="29"/>
  <c r="H357" i="29"/>
  <c r="J357" i="29"/>
  <c r="B358" i="29"/>
  <c r="C358" i="29"/>
  <c r="D358" i="29"/>
  <c r="E358" i="29"/>
  <c r="F358" i="29"/>
  <c r="G358" i="29"/>
  <c r="H358" i="29"/>
  <c r="K358" i="29"/>
  <c r="B359" i="29"/>
  <c r="C359" i="29"/>
  <c r="D359" i="29"/>
  <c r="E359" i="29"/>
  <c r="F359" i="29"/>
  <c r="G359" i="29"/>
  <c r="H359" i="29"/>
  <c r="O359" i="29"/>
  <c r="B360" i="29"/>
  <c r="C360" i="29"/>
  <c r="D360" i="29"/>
  <c r="E360" i="29"/>
  <c r="F360" i="29"/>
  <c r="G360" i="29"/>
  <c r="H360" i="29"/>
  <c r="J360" i="29"/>
  <c r="B361" i="29"/>
  <c r="C361" i="29"/>
  <c r="D361" i="29"/>
  <c r="E361" i="29"/>
  <c r="F361" i="29"/>
  <c r="G361" i="29"/>
  <c r="H361" i="29"/>
  <c r="J361" i="29"/>
  <c r="B362" i="29"/>
  <c r="C362" i="29"/>
  <c r="D362" i="29"/>
  <c r="E362" i="29"/>
  <c r="F362" i="29"/>
  <c r="G362" i="29"/>
  <c r="H362" i="29"/>
  <c r="J362" i="29"/>
  <c r="B363" i="29"/>
  <c r="C363" i="29"/>
  <c r="D363" i="29"/>
  <c r="E363" i="29"/>
  <c r="F363" i="29"/>
  <c r="G363" i="29"/>
  <c r="H363" i="29"/>
  <c r="O363" i="29"/>
  <c r="B364" i="29"/>
  <c r="C364" i="29"/>
  <c r="D364" i="29"/>
  <c r="E364" i="29"/>
  <c r="F364" i="29"/>
  <c r="G364" i="29"/>
  <c r="H364" i="29"/>
  <c r="B365" i="29"/>
  <c r="C365" i="29"/>
  <c r="D365" i="29"/>
  <c r="E365" i="29"/>
  <c r="F365" i="29"/>
  <c r="G365" i="29"/>
  <c r="H365" i="29"/>
  <c r="J365" i="29"/>
  <c r="B366" i="29"/>
  <c r="C366" i="29"/>
  <c r="D366" i="29"/>
  <c r="E366" i="29"/>
  <c r="F366" i="29"/>
  <c r="G366" i="29"/>
  <c r="H366" i="29"/>
  <c r="J366" i="29"/>
  <c r="B367" i="29"/>
  <c r="C367" i="29"/>
  <c r="D367" i="29"/>
  <c r="E367" i="29"/>
  <c r="F367" i="29"/>
  <c r="G367" i="29"/>
  <c r="H367" i="29"/>
  <c r="O367" i="29"/>
  <c r="B368" i="29"/>
  <c r="C368" i="29"/>
  <c r="D368" i="29"/>
  <c r="E368" i="29"/>
  <c r="F368" i="29"/>
  <c r="G368" i="29"/>
  <c r="H368" i="29"/>
  <c r="B369" i="29"/>
  <c r="C369" i="29"/>
  <c r="D369" i="29"/>
  <c r="E369" i="29"/>
  <c r="F369" i="29"/>
  <c r="G369" i="29"/>
  <c r="H369" i="29"/>
  <c r="J369" i="29"/>
  <c r="B370" i="29"/>
  <c r="C370" i="29"/>
  <c r="D370" i="29"/>
  <c r="E370" i="29"/>
  <c r="F370" i="29"/>
  <c r="G370" i="29"/>
  <c r="H370" i="29"/>
  <c r="O370" i="29"/>
  <c r="B371" i="29"/>
  <c r="C371" i="29"/>
  <c r="D371" i="29"/>
  <c r="E371" i="29"/>
  <c r="F371" i="29"/>
  <c r="G371" i="29"/>
  <c r="H371" i="29"/>
  <c r="B372" i="29"/>
  <c r="C372" i="29"/>
  <c r="D372" i="29"/>
  <c r="E372" i="29"/>
  <c r="F372" i="29"/>
  <c r="G372" i="29"/>
  <c r="H372" i="29"/>
  <c r="B373" i="29"/>
  <c r="C373" i="29"/>
  <c r="D373" i="29"/>
  <c r="E373" i="29"/>
  <c r="F373" i="29"/>
  <c r="G373" i="29"/>
  <c r="H373" i="29"/>
  <c r="J373" i="29"/>
  <c r="B374" i="29"/>
  <c r="C374" i="29"/>
  <c r="D374" i="29"/>
  <c r="E374" i="29"/>
  <c r="F374" i="29"/>
  <c r="G374" i="29"/>
  <c r="H374" i="29"/>
  <c r="K374" i="29"/>
  <c r="B375" i="29"/>
  <c r="C375" i="29"/>
  <c r="D375" i="29"/>
  <c r="E375" i="29"/>
  <c r="F375" i="29"/>
  <c r="G375" i="29"/>
  <c r="H375" i="29"/>
  <c r="O375" i="29"/>
  <c r="B376" i="29"/>
  <c r="C376" i="29"/>
  <c r="D376" i="29"/>
  <c r="E376" i="29"/>
  <c r="F376" i="29"/>
  <c r="G376" i="29"/>
  <c r="H376" i="29"/>
  <c r="B377" i="29"/>
  <c r="C377" i="29"/>
  <c r="D377" i="29"/>
  <c r="E377" i="29"/>
  <c r="F377" i="29"/>
  <c r="G377" i="29"/>
  <c r="H377" i="29"/>
  <c r="B378" i="29"/>
  <c r="C378" i="29"/>
  <c r="D378" i="29"/>
  <c r="E378" i="29"/>
  <c r="F378" i="29"/>
  <c r="G378" i="29"/>
  <c r="H378" i="29"/>
  <c r="K378" i="29"/>
  <c r="B379" i="29"/>
  <c r="C379" i="29"/>
  <c r="D379" i="29"/>
  <c r="E379" i="29"/>
  <c r="F379" i="29"/>
  <c r="G379" i="29"/>
  <c r="H379" i="29"/>
  <c r="B380" i="29"/>
  <c r="C380" i="29"/>
  <c r="D380" i="29"/>
  <c r="E380" i="29"/>
  <c r="F380" i="29"/>
  <c r="G380" i="29"/>
  <c r="H380" i="29"/>
  <c r="B381" i="29"/>
  <c r="C381" i="29"/>
  <c r="D381" i="29"/>
  <c r="E381" i="29"/>
  <c r="F381" i="29"/>
  <c r="G381" i="29"/>
  <c r="H381" i="29"/>
  <c r="J381" i="29"/>
  <c r="B382" i="29"/>
  <c r="C382" i="29"/>
  <c r="D382" i="29"/>
  <c r="E382" i="29"/>
  <c r="F382" i="29"/>
  <c r="G382" i="29"/>
  <c r="H382" i="29"/>
  <c r="J382" i="29"/>
  <c r="B383" i="29"/>
  <c r="C383" i="29"/>
  <c r="D383" i="29"/>
  <c r="E383" i="29"/>
  <c r="F383" i="29"/>
  <c r="G383" i="29"/>
  <c r="H383" i="29"/>
  <c r="O383" i="29"/>
  <c r="B384" i="29"/>
  <c r="C384" i="29"/>
  <c r="D384" i="29"/>
  <c r="E384" i="29"/>
  <c r="F384" i="29"/>
  <c r="G384" i="29"/>
  <c r="H384" i="29"/>
  <c r="B385" i="29"/>
  <c r="C385" i="29"/>
  <c r="D385" i="29"/>
  <c r="E385" i="29"/>
  <c r="F385" i="29"/>
  <c r="G385" i="29"/>
  <c r="H385" i="29"/>
  <c r="B386" i="29"/>
  <c r="C386" i="29"/>
  <c r="D386" i="29"/>
  <c r="E386" i="29"/>
  <c r="F386" i="29"/>
  <c r="G386" i="29"/>
  <c r="H386" i="29"/>
  <c r="B387" i="29"/>
  <c r="C387" i="29"/>
  <c r="D387" i="29"/>
  <c r="E387" i="29"/>
  <c r="F387" i="29"/>
  <c r="G387" i="29"/>
  <c r="H387" i="29"/>
  <c r="O387" i="29"/>
  <c r="B388" i="29"/>
  <c r="C388" i="29"/>
  <c r="D388" i="29"/>
  <c r="E388" i="29"/>
  <c r="F388" i="29"/>
  <c r="G388" i="29"/>
  <c r="H388" i="29"/>
  <c r="B389" i="29"/>
  <c r="C389" i="29"/>
  <c r="D389" i="29"/>
  <c r="E389" i="29"/>
  <c r="F389" i="29"/>
  <c r="G389" i="29"/>
  <c r="H389" i="29"/>
  <c r="J389" i="29"/>
  <c r="B390" i="29"/>
  <c r="C390" i="29"/>
  <c r="D390" i="29"/>
  <c r="E390" i="29"/>
  <c r="F390" i="29"/>
  <c r="G390" i="29"/>
  <c r="H390" i="29"/>
  <c r="K390" i="29"/>
  <c r="B391" i="29"/>
  <c r="C391" i="29"/>
  <c r="D391" i="29"/>
  <c r="E391" i="29"/>
  <c r="F391" i="29"/>
  <c r="G391" i="29"/>
  <c r="H391" i="29"/>
  <c r="O391" i="29"/>
  <c r="B392" i="29"/>
  <c r="C392" i="29"/>
  <c r="D392" i="29"/>
  <c r="E392" i="29"/>
  <c r="F392" i="29"/>
  <c r="G392" i="29"/>
  <c r="H392" i="29"/>
  <c r="B393" i="29"/>
  <c r="C393" i="29"/>
  <c r="D393" i="29"/>
  <c r="E393" i="29"/>
  <c r="F393" i="29"/>
  <c r="G393" i="29"/>
  <c r="H393" i="29"/>
  <c r="J393" i="29"/>
  <c r="B394" i="29"/>
  <c r="C394" i="29"/>
  <c r="D394" i="29"/>
  <c r="E394" i="29"/>
  <c r="F394" i="29"/>
  <c r="G394" i="29"/>
  <c r="H394" i="29"/>
  <c r="J394" i="29"/>
  <c r="B395" i="29"/>
  <c r="C395" i="29"/>
  <c r="D395" i="29"/>
  <c r="E395" i="29"/>
  <c r="F395" i="29"/>
  <c r="G395" i="29"/>
  <c r="H395" i="29"/>
  <c r="O395" i="29"/>
  <c r="B396" i="29"/>
  <c r="C396" i="29"/>
  <c r="D396" i="29"/>
  <c r="E396" i="29"/>
  <c r="F396" i="29"/>
  <c r="G396" i="29"/>
  <c r="H396" i="29"/>
  <c r="B397" i="29"/>
  <c r="C397" i="29"/>
  <c r="D397" i="29"/>
  <c r="E397" i="29"/>
  <c r="F397" i="29"/>
  <c r="G397" i="29"/>
  <c r="H397" i="29"/>
  <c r="J397" i="29"/>
  <c r="B398" i="29"/>
  <c r="C398" i="29"/>
  <c r="D398" i="29"/>
  <c r="E398" i="29"/>
  <c r="F398" i="29"/>
  <c r="G398" i="29"/>
  <c r="H398" i="29"/>
  <c r="K398" i="29"/>
  <c r="B399" i="29"/>
  <c r="C399" i="29"/>
  <c r="D399" i="29"/>
  <c r="E399" i="29"/>
  <c r="F399" i="29"/>
  <c r="G399" i="29"/>
  <c r="H399" i="29"/>
  <c r="O399" i="29"/>
  <c r="B400" i="29"/>
  <c r="C400" i="29"/>
  <c r="D400" i="29"/>
  <c r="E400" i="29"/>
  <c r="F400" i="29"/>
  <c r="G400" i="29"/>
  <c r="H400" i="29"/>
  <c r="B401" i="29"/>
  <c r="C401" i="29"/>
  <c r="D401" i="29"/>
  <c r="E401" i="29"/>
  <c r="F401" i="29"/>
  <c r="G401" i="29"/>
  <c r="H401" i="29"/>
  <c r="J401" i="29"/>
  <c r="B402" i="29"/>
  <c r="C402" i="29"/>
  <c r="D402" i="29"/>
  <c r="E402" i="29"/>
  <c r="F402" i="29"/>
  <c r="G402" i="29"/>
  <c r="H402" i="29"/>
  <c r="O402" i="29"/>
  <c r="B403" i="29"/>
  <c r="C403" i="29"/>
  <c r="D403" i="29"/>
  <c r="E403" i="29"/>
  <c r="F403" i="29"/>
  <c r="G403" i="29"/>
  <c r="H403" i="29"/>
  <c r="B404" i="29"/>
  <c r="C404" i="29"/>
  <c r="D404" i="29"/>
  <c r="E404" i="29"/>
  <c r="F404" i="29"/>
  <c r="G404" i="29"/>
  <c r="H404" i="29"/>
  <c r="B405" i="29"/>
  <c r="C405" i="29"/>
  <c r="D405" i="29"/>
  <c r="E405" i="29"/>
  <c r="F405" i="29"/>
  <c r="G405" i="29"/>
  <c r="H405" i="29"/>
  <c r="J405" i="29"/>
  <c r="B406" i="29"/>
  <c r="C406" i="29"/>
  <c r="D406" i="29"/>
  <c r="E406" i="29"/>
  <c r="F406" i="29"/>
  <c r="G406" i="29"/>
  <c r="H406" i="29"/>
  <c r="K406" i="29"/>
  <c r="B407" i="29"/>
  <c r="C407" i="29"/>
  <c r="D407" i="29"/>
  <c r="E407" i="29"/>
  <c r="F407" i="29"/>
  <c r="G407" i="29"/>
  <c r="H407" i="29"/>
  <c r="O407" i="29"/>
  <c r="B408" i="29"/>
  <c r="C408" i="29"/>
  <c r="D408" i="29"/>
  <c r="E408" i="29"/>
  <c r="F408" i="29"/>
  <c r="G408" i="29"/>
  <c r="H408" i="29"/>
  <c r="B409" i="29"/>
  <c r="C409" i="29"/>
  <c r="D409" i="29"/>
  <c r="E409" i="29"/>
  <c r="F409" i="29"/>
  <c r="G409" i="29"/>
  <c r="H409" i="29"/>
  <c r="B410" i="29"/>
  <c r="C410" i="29"/>
  <c r="D410" i="29"/>
  <c r="E410" i="29"/>
  <c r="F410" i="29"/>
  <c r="G410" i="29"/>
  <c r="H410" i="29"/>
  <c r="K410" i="29"/>
  <c r="B411" i="29"/>
  <c r="C411" i="29"/>
  <c r="D411" i="29"/>
  <c r="E411" i="29"/>
  <c r="F411" i="29"/>
  <c r="G411" i="29"/>
  <c r="H411" i="29"/>
  <c r="B412" i="29"/>
  <c r="C412" i="29"/>
  <c r="D412" i="29"/>
  <c r="E412" i="29"/>
  <c r="F412" i="29"/>
  <c r="G412" i="29"/>
  <c r="H412" i="29"/>
  <c r="B413" i="29"/>
  <c r="C413" i="29"/>
  <c r="D413" i="29"/>
  <c r="E413" i="29"/>
  <c r="F413" i="29"/>
  <c r="G413" i="29"/>
  <c r="H413" i="29"/>
  <c r="J413" i="29"/>
  <c r="O413" i="29"/>
  <c r="B414" i="29"/>
  <c r="C414" i="29"/>
  <c r="D414" i="29"/>
  <c r="E414" i="29"/>
  <c r="F414" i="29"/>
  <c r="G414" i="29"/>
  <c r="H414" i="29"/>
  <c r="K414" i="29"/>
  <c r="J414" i="29"/>
  <c r="B415" i="29"/>
  <c r="C415" i="29"/>
  <c r="D415" i="29"/>
  <c r="E415" i="29"/>
  <c r="F415" i="29"/>
  <c r="G415" i="29"/>
  <c r="H415" i="29"/>
  <c r="O415" i="29"/>
  <c r="B416" i="29"/>
  <c r="C416" i="29"/>
  <c r="D416" i="29"/>
  <c r="E416" i="29"/>
  <c r="F416" i="29"/>
  <c r="G416" i="29"/>
  <c r="H416" i="29"/>
  <c r="B417" i="29"/>
  <c r="C417" i="29"/>
  <c r="D417" i="29"/>
  <c r="E417" i="29"/>
  <c r="F417" i="29"/>
  <c r="G417" i="29"/>
  <c r="H417" i="29"/>
  <c r="O417" i="29"/>
  <c r="B418" i="29"/>
  <c r="C418" i="29"/>
  <c r="D418" i="29"/>
  <c r="E418" i="29"/>
  <c r="F418" i="29"/>
  <c r="G418" i="29"/>
  <c r="H418" i="29"/>
  <c r="K418" i="29"/>
  <c r="B419" i="29"/>
  <c r="C419" i="29"/>
  <c r="D419" i="29"/>
  <c r="E419" i="29"/>
  <c r="F419" i="29"/>
  <c r="G419" i="29"/>
  <c r="H419" i="29"/>
  <c r="O419" i="29"/>
  <c r="B420" i="29"/>
  <c r="C420" i="29"/>
  <c r="D420" i="29"/>
  <c r="E420" i="29"/>
  <c r="F420" i="29"/>
  <c r="G420" i="29"/>
  <c r="H420" i="29"/>
  <c r="B421" i="29"/>
  <c r="C421" i="29"/>
  <c r="D421" i="29"/>
  <c r="E421" i="29"/>
  <c r="F421" i="29"/>
  <c r="G421" i="29"/>
  <c r="H421" i="29"/>
  <c r="O421" i="29"/>
  <c r="B422" i="29"/>
  <c r="C422" i="29"/>
  <c r="D422" i="29"/>
  <c r="E422" i="29"/>
  <c r="F422" i="29"/>
  <c r="G422" i="29"/>
  <c r="H422" i="29"/>
  <c r="K422" i="29"/>
  <c r="B423" i="29"/>
  <c r="C423" i="29"/>
  <c r="D423" i="29"/>
  <c r="E423" i="29"/>
  <c r="F423" i="29"/>
  <c r="G423" i="29"/>
  <c r="H423" i="29"/>
  <c r="O423" i="29"/>
  <c r="B424" i="29"/>
  <c r="C424" i="29"/>
  <c r="D424" i="29"/>
  <c r="E424" i="29"/>
  <c r="F424" i="29"/>
  <c r="G424" i="29"/>
  <c r="H424" i="29"/>
  <c r="B425" i="29"/>
  <c r="C425" i="29"/>
  <c r="D425" i="29"/>
  <c r="E425" i="29"/>
  <c r="F425" i="29"/>
  <c r="G425" i="29"/>
  <c r="H425" i="29"/>
  <c r="K425" i="29"/>
  <c r="B426" i="29"/>
  <c r="C426" i="29"/>
  <c r="D426" i="29"/>
  <c r="E426" i="29"/>
  <c r="F426" i="29"/>
  <c r="G426" i="29"/>
  <c r="H426" i="29"/>
  <c r="J426" i="29"/>
  <c r="B427" i="29"/>
  <c r="C427" i="29"/>
  <c r="D427" i="29"/>
  <c r="E427" i="29"/>
  <c r="F427" i="29"/>
  <c r="G427" i="29"/>
  <c r="H427" i="29"/>
  <c r="O427" i="29"/>
  <c r="B428" i="29"/>
  <c r="C428" i="29"/>
  <c r="D428" i="29"/>
  <c r="E428" i="29"/>
  <c r="F428" i="29"/>
  <c r="G428" i="29"/>
  <c r="H428" i="29"/>
  <c r="B429" i="29"/>
  <c r="C429" i="29"/>
  <c r="D429" i="29"/>
  <c r="E429" i="29"/>
  <c r="F429" i="29"/>
  <c r="G429" i="29"/>
  <c r="H429" i="29"/>
  <c r="K429" i="29"/>
  <c r="B430" i="29"/>
  <c r="C430" i="29"/>
  <c r="D430" i="29"/>
  <c r="E430" i="29"/>
  <c r="F430" i="29"/>
  <c r="G430" i="29"/>
  <c r="H430" i="29"/>
  <c r="O430" i="29"/>
  <c r="B431" i="29"/>
  <c r="C431" i="29"/>
  <c r="D431" i="29"/>
  <c r="E431" i="29"/>
  <c r="F431" i="29"/>
  <c r="G431" i="29"/>
  <c r="H431" i="29"/>
  <c r="O431" i="29"/>
  <c r="B432" i="29"/>
  <c r="C432" i="29"/>
  <c r="D432" i="29"/>
  <c r="E432" i="29"/>
  <c r="F432" i="29"/>
  <c r="G432" i="29"/>
  <c r="H432" i="29"/>
  <c r="B433" i="29"/>
  <c r="C433" i="29"/>
  <c r="D433" i="29"/>
  <c r="E433" i="29"/>
  <c r="F433" i="29"/>
  <c r="G433" i="29"/>
  <c r="H433" i="29"/>
  <c r="K433" i="29"/>
  <c r="B434" i="29"/>
  <c r="C434" i="29"/>
  <c r="D434" i="29"/>
  <c r="E434" i="29"/>
  <c r="F434" i="29"/>
  <c r="G434" i="29"/>
  <c r="H434" i="29"/>
  <c r="J434" i="29"/>
  <c r="B435" i="29"/>
  <c r="C435" i="29"/>
  <c r="D435" i="29"/>
  <c r="E435" i="29"/>
  <c r="F435" i="29"/>
  <c r="G435" i="29"/>
  <c r="H435" i="29"/>
  <c r="O435" i="29"/>
  <c r="B436" i="29"/>
  <c r="C436" i="29"/>
  <c r="D436" i="29"/>
  <c r="E436" i="29"/>
  <c r="F436" i="29"/>
  <c r="G436" i="29"/>
  <c r="H436" i="29"/>
  <c r="B437" i="29"/>
  <c r="C437" i="29"/>
  <c r="D437" i="29"/>
  <c r="E437" i="29"/>
  <c r="F437" i="29"/>
  <c r="G437" i="29"/>
  <c r="H437" i="29"/>
  <c r="K437" i="29"/>
  <c r="B438" i="29"/>
  <c r="C438" i="29"/>
  <c r="D438" i="29"/>
  <c r="E438" i="29"/>
  <c r="F438" i="29"/>
  <c r="G438" i="29"/>
  <c r="H438" i="29"/>
  <c r="K438" i="29"/>
  <c r="B439" i="29"/>
  <c r="C439" i="29"/>
  <c r="D439" i="29"/>
  <c r="E439" i="29"/>
  <c r="F439" i="29"/>
  <c r="G439" i="29"/>
  <c r="H439" i="29"/>
  <c r="O439" i="29"/>
  <c r="B440" i="29"/>
  <c r="C440" i="29"/>
  <c r="D440" i="29"/>
  <c r="E440" i="29"/>
  <c r="F440" i="29"/>
  <c r="G440" i="29"/>
  <c r="H440" i="29"/>
  <c r="B441" i="29"/>
  <c r="C441" i="29"/>
  <c r="D441" i="29"/>
  <c r="E441" i="29"/>
  <c r="F441" i="29"/>
  <c r="G441" i="29"/>
  <c r="H441" i="29"/>
  <c r="K441" i="29"/>
  <c r="B442" i="29"/>
  <c r="C442" i="29"/>
  <c r="D442" i="29"/>
  <c r="E442" i="29"/>
  <c r="F442" i="29"/>
  <c r="G442" i="29"/>
  <c r="H442" i="29"/>
  <c r="J442" i="29"/>
  <c r="B443" i="29"/>
  <c r="C443" i="29"/>
  <c r="D443" i="29"/>
  <c r="E443" i="29"/>
  <c r="F443" i="29"/>
  <c r="G443" i="29"/>
  <c r="H443" i="29"/>
  <c r="O443" i="29"/>
  <c r="B444" i="29"/>
  <c r="C444" i="29"/>
  <c r="D444" i="29"/>
  <c r="E444" i="29"/>
  <c r="F444" i="29"/>
  <c r="G444" i="29"/>
  <c r="H444" i="29"/>
  <c r="B445" i="29"/>
  <c r="C445" i="29"/>
  <c r="D445" i="29"/>
  <c r="E445" i="29"/>
  <c r="F445" i="29"/>
  <c r="G445" i="29"/>
  <c r="H445" i="29"/>
  <c r="K445" i="29"/>
  <c r="B446" i="29"/>
  <c r="C446" i="29"/>
  <c r="D446" i="29"/>
  <c r="E446" i="29"/>
  <c r="F446" i="29"/>
  <c r="G446" i="29"/>
  <c r="H446" i="29"/>
  <c r="O446" i="29"/>
  <c r="B447" i="29"/>
  <c r="C447" i="29"/>
  <c r="D447" i="29"/>
  <c r="E447" i="29"/>
  <c r="F447" i="29"/>
  <c r="G447" i="29"/>
  <c r="H447" i="29"/>
  <c r="O447" i="29"/>
  <c r="B448" i="29"/>
  <c r="C448" i="29"/>
  <c r="D448" i="29"/>
  <c r="E448" i="29"/>
  <c r="F448" i="29"/>
  <c r="G448" i="29"/>
  <c r="H448" i="29"/>
  <c r="O448" i="29"/>
  <c r="B449" i="29"/>
  <c r="C449" i="29"/>
  <c r="D449" i="29"/>
  <c r="E449" i="29"/>
  <c r="F449" i="29"/>
  <c r="G449" i="29"/>
  <c r="H449" i="29"/>
  <c r="K449" i="29"/>
  <c r="B450" i="29"/>
  <c r="C450" i="29"/>
  <c r="D450" i="29"/>
  <c r="E450" i="29"/>
  <c r="F450" i="29"/>
  <c r="G450" i="29"/>
  <c r="H450" i="29"/>
  <c r="O450" i="29"/>
  <c r="B451" i="29"/>
  <c r="C451" i="29"/>
  <c r="D451" i="29"/>
  <c r="E451" i="29"/>
  <c r="F451" i="29"/>
  <c r="G451" i="29"/>
  <c r="H451" i="29"/>
  <c r="O451" i="29"/>
  <c r="B452" i="29"/>
  <c r="C452" i="29"/>
  <c r="D452" i="29"/>
  <c r="E452" i="29"/>
  <c r="F452" i="29"/>
  <c r="G452" i="29"/>
  <c r="H452" i="29"/>
  <c r="O452" i="29"/>
  <c r="B453" i="29"/>
  <c r="C453" i="29"/>
  <c r="D453" i="29"/>
  <c r="E453" i="29"/>
  <c r="F453" i="29"/>
  <c r="G453" i="29"/>
  <c r="H453" i="29"/>
  <c r="K453" i="29"/>
  <c r="B454" i="29"/>
  <c r="C454" i="29"/>
  <c r="D454" i="29"/>
  <c r="E454" i="29"/>
  <c r="F454" i="29"/>
  <c r="G454" i="29"/>
  <c r="H454" i="29"/>
  <c r="J454" i="29"/>
  <c r="B455" i="29"/>
  <c r="C455" i="29"/>
  <c r="D455" i="29"/>
  <c r="E455" i="29"/>
  <c r="F455" i="29"/>
  <c r="G455" i="29"/>
  <c r="H455" i="29"/>
  <c r="O455" i="29"/>
  <c r="B456" i="29"/>
  <c r="C456" i="29"/>
  <c r="D456" i="29"/>
  <c r="E456" i="29"/>
  <c r="F456" i="29"/>
  <c r="G456" i="29"/>
  <c r="H456" i="29"/>
  <c r="O456" i="29"/>
  <c r="B457" i="29"/>
  <c r="C457" i="29"/>
  <c r="D457" i="29"/>
  <c r="E457" i="29"/>
  <c r="F457" i="29"/>
  <c r="G457" i="29"/>
  <c r="H457" i="29"/>
  <c r="K457" i="29"/>
  <c r="B458" i="29"/>
  <c r="C458" i="29"/>
  <c r="D458" i="29"/>
  <c r="E458" i="29"/>
  <c r="F458" i="29"/>
  <c r="G458" i="29"/>
  <c r="H458" i="29"/>
  <c r="O458" i="29"/>
  <c r="B459" i="29"/>
  <c r="C459" i="29"/>
  <c r="D459" i="29"/>
  <c r="E459" i="29"/>
  <c r="F459" i="29"/>
  <c r="G459" i="29"/>
  <c r="H459" i="29"/>
  <c r="O459" i="29"/>
  <c r="B460" i="29"/>
  <c r="C460" i="29"/>
  <c r="D460" i="29"/>
  <c r="E460" i="29"/>
  <c r="F460" i="29"/>
  <c r="G460" i="29"/>
  <c r="H460" i="29"/>
  <c r="B461" i="29"/>
  <c r="C461" i="29"/>
  <c r="D461" i="29"/>
  <c r="E461" i="29"/>
  <c r="F461" i="29"/>
  <c r="G461" i="29"/>
  <c r="H461" i="29"/>
  <c r="K461" i="29"/>
  <c r="B462" i="29"/>
  <c r="C462" i="29"/>
  <c r="D462" i="29"/>
  <c r="E462" i="29"/>
  <c r="F462" i="29"/>
  <c r="G462" i="29"/>
  <c r="H462" i="29"/>
  <c r="O462" i="29"/>
  <c r="B463" i="29"/>
  <c r="C463" i="29"/>
  <c r="D463" i="29"/>
  <c r="E463" i="29"/>
  <c r="F463" i="29"/>
  <c r="G463" i="29"/>
  <c r="H463" i="29"/>
  <c r="O463" i="29"/>
  <c r="B464" i="29"/>
  <c r="C464" i="29"/>
  <c r="D464" i="29"/>
  <c r="E464" i="29"/>
  <c r="F464" i="29"/>
  <c r="G464" i="29"/>
  <c r="H464" i="29"/>
  <c r="O464" i="29"/>
  <c r="B465" i="29"/>
  <c r="C465" i="29"/>
  <c r="D465" i="29"/>
  <c r="E465" i="29"/>
  <c r="F465" i="29"/>
  <c r="G465" i="29"/>
  <c r="H465" i="29"/>
  <c r="K465" i="29"/>
  <c r="O465" i="29"/>
  <c r="B466" i="29"/>
  <c r="C466" i="29"/>
  <c r="D466" i="29"/>
  <c r="E466" i="29"/>
  <c r="F466" i="29"/>
  <c r="G466" i="29"/>
  <c r="H466" i="29"/>
  <c r="O466" i="29"/>
  <c r="B467" i="29"/>
  <c r="C467" i="29"/>
  <c r="D467" i="29"/>
  <c r="E467" i="29"/>
  <c r="F467" i="29"/>
  <c r="G467" i="29"/>
  <c r="H467" i="29"/>
  <c r="O467" i="29"/>
  <c r="B468" i="29"/>
  <c r="C468" i="29"/>
  <c r="D468" i="29"/>
  <c r="E468" i="29"/>
  <c r="F468" i="29"/>
  <c r="G468" i="29"/>
  <c r="H468" i="29"/>
  <c r="B469" i="29"/>
  <c r="C469" i="29"/>
  <c r="D469" i="29"/>
  <c r="E469" i="29"/>
  <c r="F469" i="29"/>
  <c r="G469" i="29"/>
  <c r="H469" i="29"/>
  <c r="K469" i="29"/>
  <c r="B470" i="29"/>
  <c r="C470" i="29"/>
  <c r="D470" i="29"/>
  <c r="E470" i="29"/>
  <c r="F470" i="29"/>
  <c r="G470" i="29"/>
  <c r="H470" i="29"/>
  <c r="J470" i="29"/>
  <c r="B471" i="29"/>
  <c r="C471" i="29"/>
  <c r="D471" i="29"/>
  <c r="E471" i="29"/>
  <c r="F471" i="29"/>
  <c r="G471" i="29"/>
  <c r="H471" i="29"/>
  <c r="O471" i="29"/>
  <c r="B472" i="29"/>
  <c r="C472" i="29"/>
  <c r="D472" i="29"/>
  <c r="E472" i="29"/>
  <c r="F472" i="29"/>
  <c r="G472" i="29"/>
  <c r="H472" i="29"/>
  <c r="B473" i="29"/>
  <c r="C473" i="29"/>
  <c r="D473" i="29"/>
  <c r="E473" i="29"/>
  <c r="F473" i="29"/>
  <c r="G473" i="29"/>
  <c r="H473" i="29"/>
  <c r="K473" i="29"/>
  <c r="B474" i="29"/>
  <c r="C474" i="29"/>
  <c r="D474" i="29"/>
  <c r="E474" i="29"/>
  <c r="F474" i="29"/>
  <c r="G474" i="29"/>
  <c r="H474" i="29"/>
  <c r="K474" i="29"/>
  <c r="B475" i="29"/>
  <c r="C475" i="29"/>
  <c r="D475" i="29"/>
  <c r="E475" i="29"/>
  <c r="F475" i="29"/>
  <c r="G475" i="29"/>
  <c r="H475" i="29"/>
  <c r="B476" i="29"/>
  <c r="C476" i="29"/>
  <c r="D476" i="29"/>
  <c r="E476" i="29"/>
  <c r="F476" i="29"/>
  <c r="G476" i="29"/>
  <c r="H476" i="29"/>
  <c r="B477" i="29"/>
  <c r="C477" i="29"/>
  <c r="D477" i="29"/>
  <c r="E477" i="29"/>
  <c r="F477" i="29"/>
  <c r="G477" i="29"/>
  <c r="H477" i="29"/>
  <c r="K477" i="29"/>
  <c r="B478" i="29"/>
  <c r="C478" i="29"/>
  <c r="D478" i="29"/>
  <c r="E478" i="29"/>
  <c r="F478" i="29"/>
  <c r="G478" i="29"/>
  <c r="H478" i="29"/>
  <c r="J478" i="29"/>
  <c r="B479" i="29"/>
  <c r="C479" i="29"/>
  <c r="D479" i="29"/>
  <c r="E479" i="29"/>
  <c r="F479" i="29"/>
  <c r="G479" i="29"/>
  <c r="H479" i="29"/>
  <c r="O479" i="29"/>
  <c r="B480" i="29"/>
  <c r="C480" i="29"/>
  <c r="D480" i="29"/>
  <c r="E480" i="29"/>
  <c r="F480" i="29"/>
  <c r="G480" i="29"/>
  <c r="H480" i="29"/>
  <c r="O480" i="29"/>
  <c r="B481" i="29"/>
  <c r="C481" i="29"/>
  <c r="D481" i="29"/>
  <c r="E481" i="29"/>
  <c r="F481" i="29"/>
  <c r="G481" i="29"/>
  <c r="H481" i="29"/>
  <c r="K481" i="29"/>
  <c r="B482" i="29"/>
  <c r="C482" i="29"/>
  <c r="D482" i="29"/>
  <c r="E482" i="29"/>
  <c r="F482" i="29"/>
  <c r="G482" i="29"/>
  <c r="H482" i="29"/>
  <c r="J482" i="29"/>
  <c r="B483" i="29"/>
  <c r="C483" i="29"/>
  <c r="D483" i="29"/>
  <c r="E483" i="29"/>
  <c r="F483" i="29"/>
  <c r="G483" i="29"/>
  <c r="H483" i="29"/>
  <c r="O483" i="29"/>
  <c r="B484" i="29"/>
  <c r="C484" i="29"/>
  <c r="D484" i="29"/>
  <c r="E484" i="29"/>
  <c r="F484" i="29"/>
  <c r="G484" i="29"/>
  <c r="H484" i="29"/>
  <c r="B485" i="29"/>
  <c r="C485" i="29"/>
  <c r="D485" i="29"/>
  <c r="E485" i="29"/>
  <c r="F485" i="29"/>
  <c r="G485" i="29"/>
  <c r="H485" i="29"/>
  <c r="K485" i="29"/>
  <c r="B486" i="29"/>
  <c r="C486" i="29"/>
  <c r="D486" i="29"/>
  <c r="E486" i="29"/>
  <c r="F486" i="29"/>
  <c r="G486" i="29"/>
  <c r="H486" i="29"/>
  <c r="O486" i="29"/>
  <c r="B487" i="29"/>
  <c r="C487" i="29"/>
  <c r="D487" i="29"/>
  <c r="E487" i="29"/>
  <c r="F487" i="29"/>
  <c r="G487" i="29"/>
  <c r="H487" i="29"/>
  <c r="O487" i="29"/>
  <c r="B488" i="29"/>
  <c r="C488" i="29"/>
  <c r="D488" i="29"/>
  <c r="E488" i="29"/>
  <c r="F488" i="29"/>
  <c r="G488" i="29"/>
  <c r="H488" i="29"/>
  <c r="O488" i="29"/>
  <c r="B489" i="29"/>
  <c r="C489" i="29"/>
  <c r="D489" i="29"/>
  <c r="E489" i="29"/>
  <c r="F489" i="29"/>
  <c r="G489" i="29"/>
  <c r="H489" i="29"/>
  <c r="J489" i="29"/>
  <c r="B490" i="29"/>
  <c r="C490" i="29"/>
  <c r="D490" i="29"/>
  <c r="E490" i="29"/>
  <c r="F490" i="29"/>
  <c r="G490" i="29"/>
  <c r="H490" i="29"/>
  <c r="O490" i="29"/>
  <c r="B491" i="29"/>
  <c r="C491" i="29"/>
  <c r="D491" i="29"/>
  <c r="E491" i="29"/>
  <c r="F491" i="29"/>
  <c r="G491" i="29"/>
  <c r="H491" i="29"/>
  <c r="J491" i="29"/>
  <c r="B492" i="29"/>
  <c r="C492" i="29"/>
  <c r="D492" i="29"/>
  <c r="E492" i="29"/>
  <c r="F492" i="29"/>
  <c r="G492" i="29"/>
  <c r="H492" i="29"/>
  <c r="J492" i="29"/>
  <c r="B493" i="29"/>
  <c r="C493" i="29"/>
  <c r="D493" i="29"/>
  <c r="E493" i="29"/>
  <c r="F493" i="29"/>
  <c r="G493" i="29"/>
  <c r="H493" i="29"/>
  <c r="J493" i="29"/>
  <c r="B494" i="29"/>
  <c r="C494" i="29"/>
  <c r="D494" i="29"/>
  <c r="E494" i="29"/>
  <c r="F494" i="29"/>
  <c r="G494" i="29"/>
  <c r="H494" i="29"/>
  <c r="O494" i="29"/>
  <c r="B495" i="29"/>
  <c r="C495" i="29"/>
  <c r="D495" i="29"/>
  <c r="E495" i="29"/>
  <c r="F495" i="29"/>
  <c r="G495" i="29"/>
  <c r="H495" i="29"/>
  <c r="J495" i="29"/>
  <c r="B496" i="29"/>
  <c r="C496" i="29"/>
  <c r="D496" i="29"/>
  <c r="E496" i="29"/>
  <c r="F496" i="29"/>
  <c r="G496" i="29"/>
  <c r="H496" i="29"/>
  <c r="O496" i="29"/>
  <c r="B497" i="29"/>
  <c r="C497" i="29"/>
  <c r="D497" i="29"/>
  <c r="E497" i="29"/>
  <c r="F497" i="29"/>
  <c r="G497" i="29"/>
  <c r="H497" i="29"/>
  <c r="J497" i="29"/>
  <c r="B498" i="29"/>
  <c r="C498" i="29"/>
  <c r="D498" i="29"/>
  <c r="E498" i="29"/>
  <c r="F498" i="29"/>
  <c r="G498" i="29"/>
  <c r="H498" i="29"/>
  <c r="O498" i="29"/>
  <c r="B499" i="29"/>
  <c r="C499" i="29"/>
  <c r="D499" i="29"/>
  <c r="E499" i="29"/>
  <c r="F499" i="29"/>
  <c r="G499" i="29"/>
  <c r="H499" i="29"/>
  <c r="J499" i="29"/>
  <c r="B500" i="29"/>
  <c r="C500" i="29"/>
  <c r="D500" i="29"/>
  <c r="E500" i="29"/>
  <c r="F500" i="29"/>
  <c r="G500" i="29"/>
  <c r="H500" i="29"/>
  <c r="J500" i="29"/>
  <c r="B501" i="29"/>
  <c r="C501" i="29"/>
  <c r="D501" i="29"/>
  <c r="E501" i="29"/>
  <c r="F501" i="29"/>
  <c r="G501" i="29"/>
  <c r="H501" i="29"/>
  <c r="J501" i="29"/>
  <c r="B502" i="29"/>
  <c r="C502" i="29"/>
  <c r="D502" i="29"/>
  <c r="E502" i="29"/>
  <c r="F502" i="29"/>
  <c r="G502" i="29"/>
  <c r="H502" i="29"/>
  <c r="O502" i="29"/>
  <c r="B503" i="29"/>
  <c r="C503" i="29"/>
  <c r="D503" i="29"/>
  <c r="E503" i="29"/>
  <c r="F503" i="29"/>
  <c r="G503" i="29"/>
  <c r="H503" i="29"/>
  <c r="J503" i="29"/>
  <c r="B504" i="29"/>
  <c r="C504" i="29"/>
  <c r="D504" i="29"/>
  <c r="E504" i="29"/>
  <c r="F504" i="29"/>
  <c r="G504" i="29"/>
  <c r="H504" i="29"/>
  <c r="K504" i="29"/>
  <c r="B505" i="29"/>
  <c r="C505" i="29"/>
  <c r="D505" i="29"/>
  <c r="E505" i="29"/>
  <c r="F505" i="29"/>
  <c r="G505" i="29"/>
  <c r="H505" i="29"/>
  <c r="J505" i="29"/>
  <c r="B506" i="29"/>
  <c r="C506" i="29"/>
  <c r="D506" i="29"/>
  <c r="E506" i="29"/>
  <c r="F506" i="29"/>
  <c r="G506" i="29"/>
  <c r="H506" i="29"/>
  <c r="O506" i="29"/>
  <c r="T10" i="32"/>
  <c r="T13" i="32"/>
  <c r="T22" i="32"/>
  <c r="T30" i="32"/>
  <c r="T31" i="32"/>
  <c r="T33" i="32"/>
  <c r="T36" i="32"/>
  <c r="T38" i="32"/>
  <c r="T54" i="32"/>
  <c r="T55" i="32"/>
  <c r="T60" i="32"/>
  <c r="T63" i="32"/>
  <c r="T78" i="32"/>
  <c r="T79" i="32"/>
  <c r="T84" i="32"/>
  <c r="T86" i="32"/>
  <c r="T87" i="32"/>
  <c r="T89" i="32"/>
  <c r="T102" i="32"/>
  <c r="T103" i="32"/>
  <c r="T108" i="32"/>
  <c r="T110" i="32"/>
  <c r="T111" i="32"/>
  <c r="T116" i="32"/>
  <c r="T126" i="32"/>
  <c r="T127" i="32"/>
  <c r="T132" i="32"/>
  <c r="T134" i="32"/>
  <c r="T135" i="32"/>
  <c r="T140" i="32"/>
  <c r="T141" i="32"/>
  <c r="T143" i="32"/>
  <c r="T150" i="32"/>
  <c r="T155" i="32"/>
  <c r="T156" i="32"/>
  <c r="T158" i="32"/>
  <c r="T160" i="32"/>
  <c r="T163" i="32"/>
  <c r="T164" i="32"/>
  <c r="T166" i="32"/>
  <c r="T168" i="32"/>
  <c r="T179" i="32"/>
  <c r="T181" i="32"/>
  <c r="T183" i="32"/>
  <c r="T184" i="32"/>
  <c r="T188" i="32"/>
  <c r="T189" i="32"/>
  <c r="T190" i="32"/>
  <c r="T191" i="32"/>
  <c r="T198" i="32"/>
  <c r="T215" i="32"/>
  <c r="T227" i="32"/>
  <c r="T234" i="32"/>
  <c r="T242" i="32"/>
  <c r="T243" i="32"/>
  <c r="T244" i="32"/>
  <c r="T245" i="32"/>
  <c r="T247" i="32"/>
  <c r="T250" i="32"/>
  <c r="T251" i="32"/>
  <c r="T252" i="32"/>
  <c r="T253" i="32"/>
  <c r="T258" i="32"/>
  <c r="T261" i="32"/>
  <c r="T266" i="32"/>
  <c r="T267" i="32"/>
  <c r="T268" i="32"/>
  <c r="T269" i="32"/>
  <c r="T274" i="32"/>
  <c r="T275" i="32"/>
  <c r="T276" i="32"/>
  <c r="T277" i="32"/>
  <c r="T282" i="32"/>
  <c r="T285" i="32"/>
  <c r="T287" i="32"/>
  <c r="T290" i="32"/>
  <c r="T291" i="32"/>
  <c r="T292" i="32"/>
  <c r="T293" i="32"/>
  <c r="T295" i="32"/>
  <c r="T298" i="32"/>
  <c r="T301" i="32"/>
  <c r="T306" i="32"/>
  <c r="T309" i="32"/>
  <c r="T311" i="32"/>
  <c r="T314" i="32"/>
  <c r="T315" i="32"/>
  <c r="T319" i="32"/>
  <c r="T328" i="32"/>
  <c r="T335" i="32"/>
  <c r="T336" i="32"/>
  <c r="T338" i="32"/>
  <c r="T340" i="32"/>
  <c r="T344" i="32"/>
  <c r="T349" i="32"/>
  <c r="T353" i="32"/>
  <c r="T356" i="32"/>
  <c r="T357" i="32"/>
  <c r="T358" i="32"/>
  <c r="T360" i="32"/>
  <c r="T364" i="32"/>
  <c r="T370" i="32"/>
  <c r="T375" i="32"/>
  <c r="T380" i="32"/>
  <c r="T383" i="32"/>
  <c r="T385" i="32"/>
  <c r="T388" i="32"/>
  <c r="T389" i="32"/>
  <c r="T406" i="32"/>
  <c r="T407" i="32"/>
  <c r="T410" i="32"/>
  <c r="T413" i="32"/>
  <c r="T414" i="32"/>
  <c r="T417" i="32"/>
  <c r="T420" i="32"/>
  <c r="T423" i="32"/>
  <c r="T425" i="32"/>
  <c r="T428" i="32"/>
  <c r="T433" i="32"/>
  <c r="T434" i="32"/>
  <c r="T436" i="32"/>
  <c r="T437" i="32"/>
  <c r="T438" i="32"/>
  <c r="T445" i="32"/>
  <c r="T450" i="32"/>
  <c r="T453" i="32"/>
  <c r="T454" i="32"/>
  <c r="T455" i="32"/>
  <c r="T457" i="32"/>
  <c r="T458" i="32"/>
  <c r="T465" i="32"/>
  <c r="T471" i="32"/>
  <c r="T476" i="32"/>
  <c r="T482" i="32"/>
  <c r="T485" i="32"/>
  <c r="T489" i="32"/>
  <c r="T498" i="32"/>
  <c r="T500" i="32"/>
  <c r="T501" i="32"/>
  <c r="K402" i="29"/>
  <c r="J303" i="29"/>
  <c r="J254" i="29"/>
  <c r="O253" i="29"/>
  <c r="J214" i="29"/>
  <c r="K193" i="29"/>
  <c r="K442" i="29"/>
  <c r="J433" i="29"/>
  <c r="J287" i="29"/>
  <c r="O286" i="29"/>
  <c r="K285" i="29"/>
  <c r="J227" i="29"/>
  <c r="K199" i="29"/>
  <c r="K197" i="29"/>
  <c r="J175" i="29"/>
  <c r="J174" i="29"/>
  <c r="O173" i="29"/>
  <c r="K407" i="29"/>
  <c r="J199" i="29"/>
  <c r="K145" i="29"/>
  <c r="O19" i="29"/>
  <c r="K15" i="29"/>
  <c r="O63" i="29"/>
  <c r="K23" i="29"/>
  <c r="K19" i="29"/>
  <c r="K343" i="29"/>
  <c r="O241" i="29"/>
  <c r="O221" i="29"/>
  <c r="K211" i="29"/>
  <c r="O189" i="29"/>
  <c r="O101" i="29"/>
  <c r="K89" i="29"/>
  <c r="K63" i="29"/>
  <c r="O26" i="29"/>
  <c r="J23" i="29"/>
  <c r="O22" i="29"/>
  <c r="O18" i="29"/>
  <c r="R7" i="31"/>
  <c r="T7" i="31"/>
  <c r="J11" i="29"/>
  <c r="O11" i="29"/>
  <c r="J457" i="29"/>
  <c r="K439" i="29"/>
  <c r="J429" i="29"/>
  <c r="K399" i="29"/>
  <c r="K333" i="29"/>
  <c r="J333" i="29"/>
  <c r="O492" i="29"/>
  <c r="K492" i="29"/>
  <c r="J490" i="29"/>
  <c r="O489" i="29"/>
  <c r="J329" i="29"/>
  <c r="K329" i="29"/>
  <c r="J466" i="29"/>
  <c r="O457" i="29"/>
  <c r="J259" i="29"/>
  <c r="O258" i="29"/>
  <c r="O245" i="29"/>
  <c r="J213" i="29"/>
  <c r="J210" i="29"/>
  <c r="J209" i="29"/>
  <c r="J159" i="29"/>
  <c r="K99" i="29"/>
  <c r="J95" i="29"/>
  <c r="O94" i="29"/>
  <c r="O93" i="29"/>
  <c r="O54" i="29"/>
  <c r="K275" i="29"/>
  <c r="K221" i="29"/>
  <c r="O299" i="29"/>
  <c r="O295" i="29"/>
  <c r="K279" i="29"/>
  <c r="O278" i="29"/>
  <c r="J225" i="29"/>
  <c r="O219" i="29"/>
  <c r="O179" i="29"/>
  <c r="K153" i="29"/>
  <c r="O141" i="29"/>
  <c r="K47" i="29"/>
  <c r="O298" i="29"/>
  <c r="O282" i="29"/>
  <c r="O254" i="29"/>
  <c r="O251" i="29"/>
  <c r="O238" i="29"/>
  <c r="O259" i="29"/>
  <c r="O213" i="29"/>
  <c r="O210" i="29"/>
  <c r="K95" i="29"/>
  <c r="O426" i="29"/>
  <c r="K466" i="29"/>
  <c r="K463" i="29"/>
  <c r="K462" i="29"/>
  <c r="K430" i="29"/>
  <c r="O429" i="29"/>
  <c r="K426" i="29"/>
  <c r="O414" i="29"/>
  <c r="O333" i="29"/>
  <c r="K331" i="29"/>
  <c r="J330" i="29"/>
  <c r="O329" i="29"/>
  <c r="J246" i="29"/>
  <c r="J230" i="29"/>
  <c r="O203" i="29"/>
  <c r="O109" i="29"/>
  <c r="O89" i="29"/>
  <c r="O87" i="29"/>
  <c r="J85" i="29"/>
  <c r="K496" i="29"/>
  <c r="J494" i="29"/>
  <c r="O493" i="29"/>
  <c r="K486" i="29"/>
  <c r="O418" i="29"/>
  <c r="O281" i="29"/>
  <c r="K251" i="29"/>
  <c r="O207" i="29"/>
  <c r="J189" i="29"/>
  <c r="O187" i="29"/>
  <c r="K175" i="29"/>
  <c r="O135" i="29"/>
  <c r="O133" i="29"/>
  <c r="K54" i="29"/>
  <c r="J53" i="29"/>
  <c r="J498" i="29"/>
  <c r="J496" i="29"/>
  <c r="K493" i="29"/>
  <c r="J486" i="29"/>
  <c r="K454" i="29"/>
  <c r="J445" i="29"/>
  <c r="J418" i="29"/>
  <c r="K370" i="29"/>
  <c r="J289" i="29"/>
  <c r="O287" i="29"/>
  <c r="J281" i="29"/>
  <c r="O279" i="29"/>
  <c r="J261" i="29"/>
  <c r="J207" i="29"/>
  <c r="K135" i="29"/>
  <c r="J133" i="29"/>
  <c r="J103" i="29"/>
  <c r="O102" i="29"/>
  <c r="K58" i="29"/>
  <c r="K42" i="29"/>
  <c r="J41" i="29"/>
  <c r="K309" i="29"/>
  <c r="O307" i="29"/>
  <c r="K65" i="29"/>
  <c r="K423" i="29"/>
  <c r="J309" i="29"/>
  <c r="K301" i="29"/>
  <c r="J239" i="29"/>
  <c r="J143" i="29"/>
  <c r="O142" i="29"/>
  <c r="J65" i="29"/>
  <c r="K85" i="29"/>
  <c r="O425" i="29"/>
  <c r="O406" i="29"/>
  <c r="K293" i="29"/>
  <c r="K273" i="29"/>
  <c r="O177" i="29"/>
  <c r="J479" i="29"/>
  <c r="O478" i="29"/>
  <c r="K446" i="29"/>
  <c r="J406" i="29"/>
  <c r="O405" i="29"/>
  <c r="K391" i="29"/>
  <c r="J390" i="29"/>
  <c r="O389" i="29"/>
  <c r="K375" i="29"/>
  <c r="O374" i="29"/>
  <c r="K359" i="29"/>
  <c r="J358" i="29"/>
  <c r="O357" i="29"/>
  <c r="K339" i="29"/>
  <c r="J293" i="29"/>
  <c r="O291" i="29"/>
  <c r="O289" i="29"/>
  <c r="J273" i="29"/>
  <c r="O271" i="29"/>
  <c r="O269" i="29"/>
  <c r="J266" i="29"/>
  <c r="O265" i="29"/>
  <c r="O261" i="29"/>
  <c r="K231" i="29"/>
  <c r="O227" i="29"/>
  <c r="J194" i="29"/>
  <c r="O190" i="29"/>
  <c r="J177" i="29"/>
  <c r="O143" i="29"/>
  <c r="O134" i="29"/>
  <c r="J101" i="29"/>
  <c r="J93" i="29"/>
  <c r="J481" i="29"/>
  <c r="K478" i="29"/>
  <c r="J446" i="29"/>
  <c r="O445" i="29"/>
  <c r="K443" i="29"/>
  <c r="O442" i="29"/>
  <c r="J437" i="29"/>
  <c r="J374" i="29"/>
  <c r="O373" i="29"/>
  <c r="K291" i="29"/>
  <c r="K271" i="29"/>
  <c r="O263" i="29"/>
  <c r="J231" i="29"/>
  <c r="O230" i="29"/>
  <c r="K225" i="29"/>
  <c r="J222" i="29"/>
  <c r="O214" i="29"/>
  <c r="J190" i="29"/>
  <c r="K183" i="29"/>
  <c r="K51" i="29"/>
  <c r="K50" i="29"/>
  <c r="J506" i="29"/>
  <c r="O505" i="29"/>
  <c r="O477" i="29"/>
  <c r="K475" i="29"/>
  <c r="K471" i="29"/>
  <c r="O469" i="29"/>
  <c r="K467" i="29"/>
  <c r="K458" i="29"/>
  <c r="K415" i="29"/>
  <c r="O111" i="29"/>
  <c r="K505" i="29"/>
  <c r="J477" i="29"/>
  <c r="J475" i="29"/>
  <c r="J473" i="29"/>
  <c r="O473" i="29"/>
  <c r="J471" i="29"/>
  <c r="J469" i="29"/>
  <c r="J467" i="29"/>
  <c r="J458" i="29"/>
  <c r="K455" i="29"/>
  <c r="O454" i="29"/>
  <c r="J450" i="29"/>
  <c r="O441" i="29"/>
  <c r="K419" i="29"/>
  <c r="K383" i="29"/>
  <c r="O382" i="29"/>
  <c r="O317" i="29"/>
  <c r="O311" i="29"/>
  <c r="K187" i="29"/>
  <c r="J173" i="29"/>
  <c r="O171" i="29"/>
  <c r="J162" i="29"/>
  <c r="O161" i="29"/>
  <c r="J150" i="29"/>
  <c r="O149" i="29"/>
  <c r="K113" i="29"/>
  <c r="J111" i="29"/>
  <c r="O110" i="29"/>
  <c r="O79" i="29"/>
  <c r="O67" i="29"/>
  <c r="O35" i="29"/>
  <c r="O398" i="29"/>
  <c r="K382" i="29"/>
  <c r="O334" i="29"/>
  <c r="K325" i="29"/>
  <c r="O324" i="29"/>
  <c r="J317" i="29"/>
  <c r="O315" i="29"/>
  <c r="K311" i="29"/>
  <c r="J286" i="29"/>
  <c r="O285" i="29"/>
  <c r="J282" i="29"/>
  <c r="J258" i="29"/>
  <c r="O257" i="29"/>
  <c r="J253" i="29"/>
  <c r="O239" i="29"/>
  <c r="J219" i="29"/>
  <c r="O218" i="29"/>
  <c r="K205" i="29"/>
  <c r="J203" i="29"/>
  <c r="J171" i="29"/>
  <c r="J170" i="29"/>
  <c r="J169" i="29"/>
  <c r="O167" i="29"/>
  <c r="K161" i="29"/>
  <c r="O155" i="29"/>
  <c r="O127" i="29"/>
  <c r="K81" i="29"/>
  <c r="J79" i="29"/>
  <c r="O78" i="29"/>
  <c r="O77" i="29"/>
  <c r="J67" i="29"/>
  <c r="O66" i="29"/>
  <c r="K38" i="29"/>
  <c r="J37" i="29"/>
  <c r="K35" i="29"/>
  <c r="J462" i="29"/>
  <c r="O453" i="29"/>
  <c r="J430" i="29"/>
  <c r="K427" i="29"/>
  <c r="J398" i="29"/>
  <c r="O397" i="29"/>
  <c r="O381" i="29"/>
  <c r="K367" i="29"/>
  <c r="O366" i="29"/>
  <c r="O365" i="29"/>
  <c r="J334" i="29"/>
  <c r="K315" i="29"/>
  <c r="K167" i="29"/>
  <c r="J155" i="29"/>
  <c r="J127" i="29"/>
  <c r="O126" i="29"/>
  <c r="K121" i="29"/>
  <c r="J119" i="29"/>
  <c r="O118" i="29"/>
  <c r="O117" i="29"/>
  <c r="K66" i="29"/>
  <c r="J117" i="29"/>
  <c r="O103" i="29"/>
  <c r="J504" i="29"/>
  <c r="K501" i="29"/>
  <c r="O500" i="29"/>
  <c r="O482" i="29"/>
  <c r="J474" i="29"/>
  <c r="K450" i="29"/>
  <c r="J438" i="29"/>
  <c r="O437" i="29"/>
  <c r="K435" i="29"/>
  <c r="O434" i="29"/>
  <c r="J422" i="29"/>
  <c r="J377" i="29"/>
  <c r="O377" i="29"/>
  <c r="J350" i="29"/>
  <c r="K350" i="29"/>
  <c r="O350" i="29"/>
  <c r="K500" i="29"/>
  <c r="O497" i="29"/>
  <c r="O485" i="29"/>
  <c r="K482" i="29"/>
  <c r="O470" i="29"/>
  <c r="O461" i="29"/>
  <c r="K459" i="29"/>
  <c r="O449" i="29"/>
  <c r="K434" i="29"/>
  <c r="K421" i="29"/>
  <c r="J421" i="29"/>
  <c r="K417" i="29"/>
  <c r="J417" i="29"/>
  <c r="O379" i="29"/>
  <c r="K379" i="29"/>
  <c r="J378" i="29"/>
  <c r="O378" i="29"/>
  <c r="J342" i="29"/>
  <c r="K342" i="29"/>
  <c r="O342" i="29"/>
  <c r="J319" i="29"/>
  <c r="K319" i="29"/>
  <c r="O319" i="29"/>
  <c r="J267" i="29"/>
  <c r="O267" i="29"/>
  <c r="J137" i="29"/>
  <c r="K137" i="29"/>
  <c r="O137" i="29"/>
  <c r="J105" i="29"/>
  <c r="K105" i="29"/>
  <c r="O105" i="29"/>
  <c r="K497" i="29"/>
  <c r="J485" i="29"/>
  <c r="O481" i="29"/>
  <c r="K479" i="29"/>
  <c r="K470" i="29"/>
  <c r="J461" i="29"/>
  <c r="J459" i="29"/>
  <c r="J449" i="29"/>
  <c r="K447" i="29"/>
  <c r="O433" i="29"/>
  <c r="K431" i="29"/>
  <c r="J385" i="29"/>
  <c r="O385" i="29"/>
  <c r="J191" i="29"/>
  <c r="K191" i="29"/>
  <c r="O191" i="29"/>
  <c r="J386" i="29"/>
  <c r="K386" i="29"/>
  <c r="O386" i="29"/>
  <c r="J335" i="29"/>
  <c r="K335" i="29"/>
  <c r="O335" i="29"/>
  <c r="K326" i="29"/>
  <c r="J326" i="29"/>
  <c r="J283" i="29"/>
  <c r="K283" i="29"/>
  <c r="O283" i="29"/>
  <c r="J255" i="29"/>
  <c r="K255" i="29"/>
  <c r="O255" i="29"/>
  <c r="K234" i="29"/>
  <c r="J234" i="29"/>
  <c r="O234" i="29"/>
  <c r="J233" i="29"/>
  <c r="O233" i="29"/>
  <c r="K226" i="29"/>
  <c r="J226" i="29"/>
  <c r="O226" i="29"/>
  <c r="J146" i="29"/>
  <c r="O146" i="29"/>
  <c r="J55" i="29"/>
  <c r="K55" i="29"/>
  <c r="O55" i="29"/>
  <c r="O403" i="29"/>
  <c r="K403" i="29"/>
  <c r="J354" i="29"/>
  <c r="K354" i="29"/>
  <c r="O354" i="29"/>
  <c r="J346" i="29"/>
  <c r="K346" i="29"/>
  <c r="O346" i="29"/>
  <c r="K328" i="29"/>
  <c r="J328" i="29"/>
  <c r="O328" i="29"/>
  <c r="J327" i="29"/>
  <c r="O327" i="29"/>
  <c r="K310" i="29"/>
  <c r="J310" i="29"/>
  <c r="J247" i="29"/>
  <c r="O247" i="29"/>
  <c r="K198" i="29"/>
  <c r="J198" i="29"/>
  <c r="O198" i="29"/>
  <c r="J185" i="29"/>
  <c r="K185" i="29"/>
  <c r="O185" i="29"/>
  <c r="J147" i="29"/>
  <c r="K147" i="29"/>
  <c r="O147" i="29"/>
  <c r="J305" i="29"/>
  <c r="K305" i="29"/>
  <c r="O305" i="29"/>
  <c r="J249" i="29"/>
  <c r="K249" i="29"/>
  <c r="O249" i="29"/>
  <c r="J114" i="29"/>
  <c r="O114" i="29"/>
  <c r="O504" i="29"/>
  <c r="K489" i="29"/>
  <c r="K487" i="29"/>
  <c r="O474" i="29"/>
  <c r="O438" i="29"/>
  <c r="O422" i="29"/>
  <c r="J409" i="29"/>
  <c r="O409" i="29"/>
  <c r="O371" i="29"/>
  <c r="K371" i="29"/>
  <c r="J338" i="29"/>
  <c r="K338" i="29"/>
  <c r="O338" i="29"/>
  <c r="K302" i="29"/>
  <c r="J302" i="29"/>
  <c r="J297" i="29"/>
  <c r="K297" i="29"/>
  <c r="O297" i="29"/>
  <c r="J277" i="29"/>
  <c r="K277" i="29"/>
  <c r="O277" i="29"/>
  <c r="K206" i="29"/>
  <c r="J206" i="29"/>
  <c r="O206" i="29"/>
  <c r="K154" i="29"/>
  <c r="J154" i="29"/>
  <c r="O154" i="29"/>
  <c r="J115" i="29"/>
  <c r="K115" i="29"/>
  <c r="O115" i="29"/>
  <c r="J82" i="29"/>
  <c r="O82" i="29"/>
  <c r="J69" i="29"/>
  <c r="K69" i="29"/>
  <c r="O69" i="29"/>
  <c r="J39" i="29"/>
  <c r="K39" i="29"/>
  <c r="O39" i="29"/>
  <c r="J502" i="29"/>
  <c r="O501" i="29"/>
  <c r="J487" i="29"/>
  <c r="J465" i="29"/>
  <c r="J463" i="29"/>
  <c r="J453" i="29"/>
  <c r="K451" i="29"/>
  <c r="J441" i="29"/>
  <c r="J425" i="29"/>
  <c r="O411" i="29"/>
  <c r="K411" i="29"/>
  <c r="J410" i="29"/>
  <c r="O410" i="29"/>
  <c r="K294" i="29"/>
  <c r="J294" i="29"/>
  <c r="K274" i="29"/>
  <c r="J274" i="29"/>
  <c r="J83" i="29"/>
  <c r="K83" i="29"/>
  <c r="O83" i="29"/>
  <c r="J402" i="29"/>
  <c r="O401" i="29"/>
  <c r="K395" i="29"/>
  <c r="O394" i="29"/>
  <c r="J370" i="29"/>
  <c r="O369" i="29"/>
  <c r="K366" i="29"/>
  <c r="K363" i="29"/>
  <c r="O362" i="29"/>
  <c r="J331" i="29"/>
  <c r="O330" i="29"/>
  <c r="J325" i="29"/>
  <c r="J301" i="29"/>
  <c r="O243" i="29"/>
  <c r="O237" i="29"/>
  <c r="O223" i="29"/>
  <c r="J218" i="29"/>
  <c r="O217" i="29"/>
  <c r="J211" i="29"/>
  <c r="J205" i="29"/>
  <c r="J197" i="29"/>
  <c r="O195" i="29"/>
  <c r="J183" i="29"/>
  <c r="J182" i="29"/>
  <c r="O181" i="29"/>
  <c r="J166" i="29"/>
  <c r="O165" i="29"/>
  <c r="J153" i="29"/>
  <c r="O151" i="29"/>
  <c r="J145" i="29"/>
  <c r="O131" i="29"/>
  <c r="J123" i="29"/>
  <c r="O122" i="29"/>
  <c r="O121" i="29"/>
  <c r="J113" i="29"/>
  <c r="J91" i="29"/>
  <c r="O90" i="29"/>
  <c r="J81" i="29"/>
  <c r="J51" i="29"/>
  <c r="O50" i="29"/>
  <c r="O34" i="29"/>
  <c r="O31" i="29"/>
  <c r="K394" i="29"/>
  <c r="O390" i="29"/>
  <c r="K362" i="29"/>
  <c r="O358" i="29"/>
  <c r="O321" i="29"/>
  <c r="O313" i="29"/>
  <c r="K263" i="29"/>
  <c r="K257" i="29"/>
  <c r="O250" i="29"/>
  <c r="K243" i="29"/>
  <c r="K237" i="29"/>
  <c r="O235" i="29"/>
  <c r="O229" i="29"/>
  <c r="K223" i="29"/>
  <c r="K217" i="29"/>
  <c r="O209" i="29"/>
  <c r="O202" i="29"/>
  <c r="K195" i="29"/>
  <c r="K181" i="29"/>
  <c r="K165" i="29"/>
  <c r="O158" i="29"/>
  <c r="K151" i="29"/>
  <c r="K131" i="29"/>
  <c r="K34" i="29"/>
  <c r="J33" i="29"/>
  <c r="O393" i="29"/>
  <c r="K387" i="29"/>
  <c r="O361" i="29"/>
  <c r="K355" i="29"/>
  <c r="K351" i="29"/>
  <c r="K347" i="29"/>
  <c r="K321" i="29"/>
  <c r="K313" i="29"/>
  <c r="J306" i="29"/>
  <c r="J298" i="29"/>
  <c r="O290" i="29"/>
  <c r="J278" i="29"/>
  <c r="O270" i="29"/>
  <c r="O262" i="29"/>
  <c r="J250" i="29"/>
  <c r="O242" i="29"/>
  <c r="K235" i="29"/>
  <c r="K229" i="29"/>
  <c r="O222" i="29"/>
  <c r="O215" i="29"/>
  <c r="J202" i="29"/>
  <c r="O201" i="29"/>
  <c r="O194" i="29"/>
  <c r="O163" i="29"/>
  <c r="J158" i="29"/>
  <c r="O157" i="29"/>
  <c r="O139" i="29"/>
  <c r="O130" i="29"/>
  <c r="O129" i="29"/>
  <c r="K109" i="29"/>
  <c r="O107" i="29"/>
  <c r="O97" i="29"/>
  <c r="K87" i="29"/>
  <c r="K77" i="29"/>
  <c r="O75" i="29"/>
  <c r="O71" i="29"/>
  <c r="O62" i="29"/>
  <c r="O59" i="29"/>
  <c r="O46" i="29"/>
  <c r="O43" i="29"/>
  <c r="O30" i="29"/>
  <c r="O27" i="29"/>
  <c r="J290" i="29"/>
  <c r="J270" i="29"/>
  <c r="J262" i="29"/>
  <c r="J242" i="29"/>
  <c r="K215" i="29"/>
  <c r="K201" i="29"/>
  <c r="O186" i="29"/>
  <c r="O169" i="29"/>
  <c r="K163" i="29"/>
  <c r="K157" i="29"/>
  <c r="K139" i="29"/>
  <c r="K129" i="29"/>
  <c r="K107" i="29"/>
  <c r="K97" i="29"/>
  <c r="O86" i="29"/>
  <c r="K75" i="29"/>
  <c r="K71" i="29"/>
  <c r="K62" i="29"/>
  <c r="J61" i="29"/>
  <c r="K59" i="29"/>
  <c r="K46" i="29"/>
  <c r="J45" i="29"/>
  <c r="K43" i="29"/>
  <c r="K30" i="29"/>
  <c r="J29" i="29"/>
  <c r="K27" i="29"/>
  <c r="J186" i="29"/>
  <c r="O162" i="29"/>
  <c r="O138" i="29"/>
  <c r="O106" i="29"/>
  <c r="O74" i="29"/>
  <c r="O70" i="29"/>
  <c r="O58" i="29"/>
  <c r="O42" i="29"/>
  <c r="O266" i="29"/>
  <c r="O246" i="29"/>
  <c r="O38" i="29"/>
  <c r="K494" i="32"/>
  <c r="K486" i="32"/>
  <c r="K478" i="32"/>
  <c r="K470" i="32"/>
  <c r="K462" i="32"/>
  <c r="K454" i="32"/>
  <c r="K446" i="32"/>
  <c r="K438" i="32"/>
  <c r="K430" i="32"/>
  <c r="K422" i="32"/>
  <c r="K414" i="32"/>
  <c r="K406" i="32"/>
  <c r="K398" i="32"/>
  <c r="K390" i="32"/>
  <c r="K382" i="32"/>
  <c r="K374" i="32"/>
  <c r="L367" i="32"/>
  <c r="K337" i="32"/>
  <c r="L337" i="32"/>
  <c r="R337" i="32"/>
  <c r="T337" i="32"/>
  <c r="O333" i="32"/>
  <c r="O301" i="32"/>
  <c r="K329" i="32"/>
  <c r="L329" i="32"/>
  <c r="R329" i="32"/>
  <c r="T329" i="32"/>
  <c r="K305" i="32"/>
  <c r="L305" i="32"/>
  <c r="R305" i="32"/>
  <c r="T305" i="32"/>
  <c r="K257" i="32"/>
  <c r="L257" i="32"/>
  <c r="R257" i="32"/>
  <c r="T257" i="32"/>
  <c r="R504" i="32"/>
  <c r="T504" i="32"/>
  <c r="L503" i="32"/>
  <c r="R496" i="32"/>
  <c r="T496" i="32"/>
  <c r="L495" i="32"/>
  <c r="R488" i="32"/>
  <c r="T488" i="32"/>
  <c r="L487" i="32"/>
  <c r="R480" i="32"/>
  <c r="T480" i="32"/>
  <c r="L479" i="32"/>
  <c r="R472" i="32"/>
  <c r="T472" i="32"/>
  <c r="L471" i="32"/>
  <c r="R464" i="32"/>
  <c r="T464" i="32"/>
  <c r="L463" i="32"/>
  <c r="R456" i="32"/>
  <c r="T456" i="32"/>
  <c r="L455" i="32"/>
  <c r="R448" i="32"/>
  <c r="T448" i="32"/>
  <c r="L447" i="32"/>
  <c r="R440" i="32"/>
  <c r="T440" i="32"/>
  <c r="L439" i="32"/>
  <c r="R432" i="32"/>
  <c r="T432" i="32"/>
  <c r="L431" i="32"/>
  <c r="R424" i="32"/>
  <c r="T424" i="32"/>
  <c r="L423" i="32"/>
  <c r="R416" i="32"/>
  <c r="T416" i="32"/>
  <c r="L415" i="32"/>
  <c r="R408" i="32"/>
  <c r="T408" i="32"/>
  <c r="L407" i="32"/>
  <c r="R400" i="32"/>
  <c r="T400" i="32"/>
  <c r="L399" i="32"/>
  <c r="R392" i="32"/>
  <c r="T392" i="32"/>
  <c r="L391" i="32"/>
  <c r="R384" i="32"/>
  <c r="T384" i="32"/>
  <c r="L383" i="32"/>
  <c r="R376" i="32"/>
  <c r="T376" i="32"/>
  <c r="L375" i="32"/>
  <c r="L370" i="32"/>
  <c r="K358" i="32"/>
  <c r="L358" i="32"/>
  <c r="R354" i="32"/>
  <c r="T354" i="32"/>
  <c r="L354" i="32"/>
  <c r="K321" i="32"/>
  <c r="L321" i="32"/>
  <c r="R321" i="32"/>
  <c r="T321" i="32"/>
  <c r="K313" i="32"/>
  <c r="L313" i="32"/>
  <c r="R313" i="32"/>
  <c r="T313" i="32"/>
  <c r="K265" i="32"/>
  <c r="L265" i="32"/>
  <c r="R265" i="32"/>
  <c r="T265" i="32"/>
  <c r="R499" i="32"/>
  <c r="T499" i="32"/>
  <c r="R491" i="32"/>
  <c r="T491" i="32"/>
  <c r="R483" i="32"/>
  <c r="T483" i="32"/>
  <c r="R475" i="32"/>
  <c r="T475" i="32"/>
  <c r="R467" i="32"/>
  <c r="T467" i="32"/>
  <c r="R459" i="32"/>
  <c r="T459" i="32"/>
  <c r="R451" i="32"/>
  <c r="T451" i="32"/>
  <c r="R443" i="32"/>
  <c r="T443" i="32"/>
  <c r="R435" i="32"/>
  <c r="T435" i="32"/>
  <c r="R427" i="32"/>
  <c r="T427" i="32"/>
  <c r="R419" i="32"/>
  <c r="T419" i="32"/>
  <c r="R411" i="32"/>
  <c r="T411" i="32"/>
  <c r="R403" i="32"/>
  <c r="T403" i="32"/>
  <c r="K399" i="32"/>
  <c r="R395" i="32"/>
  <c r="T395" i="32"/>
  <c r="K391" i="32"/>
  <c r="R387" i="32"/>
  <c r="T387" i="32"/>
  <c r="K383" i="32"/>
  <c r="R379" i="32"/>
  <c r="T379" i="32"/>
  <c r="K375" i="32"/>
  <c r="R371" i="32"/>
  <c r="T371" i="32"/>
  <c r="K370" i="32"/>
  <c r="O365" i="32"/>
  <c r="K273" i="32"/>
  <c r="L273" i="32"/>
  <c r="R273" i="32"/>
  <c r="T273" i="32"/>
  <c r="R398" i="32"/>
  <c r="T398" i="32"/>
  <c r="R390" i="32"/>
  <c r="T390" i="32"/>
  <c r="R382" i="32"/>
  <c r="T382" i="32"/>
  <c r="R374" i="32"/>
  <c r="T374" i="32"/>
  <c r="R369" i="32"/>
  <c r="T369" i="32"/>
  <c r="K366" i="32"/>
  <c r="L366" i="32"/>
  <c r="R365" i="32"/>
  <c r="T365" i="32"/>
  <c r="R362" i="32"/>
  <c r="T362" i="32"/>
  <c r="L362" i="32"/>
  <c r="R346" i="32"/>
  <c r="T346" i="32"/>
  <c r="K346" i="32"/>
  <c r="L346" i="32"/>
  <c r="R345" i="32"/>
  <c r="T345" i="32"/>
  <c r="K281" i="32"/>
  <c r="L281" i="32"/>
  <c r="R281" i="32"/>
  <c r="T281" i="32"/>
  <c r="L504" i="32"/>
  <c r="L496" i="32"/>
  <c r="L488" i="32"/>
  <c r="L480" i="32"/>
  <c r="L472" i="32"/>
  <c r="L464" i="32"/>
  <c r="L456" i="32"/>
  <c r="L448" i="32"/>
  <c r="L440" i="32"/>
  <c r="L432" i="32"/>
  <c r="L424" i="32"/>
  <c r="L416" i="32"/>
  <c r="L408" i="32"/>
  <c r="L400" i="32"/>
  <c r="L392" i="32"/>
  <c r="L384" i="32"/>
  <c r="L376" i="32"/>
  <c r="R367" i="32"/>
  <c r="T367" i="32"/>
  <c r="K289" i="32"/>
  <c r="L289" i="32"/>
  <c r="R289" i="32"/>
  <c r="T289" i="32"/>
  <c r="L403" i="32"/>
  <c r="L395" i="32"/>
  <c r="L387" i="32"/>
  <c r="L379" i="32"/>
  <c r="L371" i="32"/>
  <c r="L365" i="32"/>
  <c r="K361" i="32"/>
  <c r="K350" i="32"/>
  <c r="L350" i="32"/>
  <c r="R350" i="32"/>
  <c r="T350" i="32"/>
  <c r="K345" i="32"/>
  <c r="O293" i="32"/>
  <c r="K369" i="32"/>
  <c r="R359" i="32"/>
  <c r="T359" i="32"/>
  <c r="K359" i="32"/>
  <c r="O341" i="32"/>
  <c r="K297" i="32"/>
  <c r="L297" i="32"/>
  <c r="R297" i="32"/>
  <c r="T297" i="32"/>
  <c r="R145" i="32"/>
  <c r="T145" i="32"/>
  <c r="K145" i="32"/>
  <c r="L145" i="32"/>
  <c r="K128" i="32"/>
  <c r="L128" i="32"/>
  <c r="K96" i="32"/>
  <c r="L96" i="32"/>
  <c r="R96" i="32"/>
  <c r="T96" i="32"/>
  <c r="K64" i="32"/>
  <c r="L64" i="32"/>
  <c r="R64" i="32"/>
  <c r="T64" i="32"/>
  <c r="K351" i="32"/>
  <c r="L338" i="32"/>
  <c r="L330" i="32"/>
  <c r="L322" i="32"/>
  <c r="L314" i="32"/>
  <c r="L306" i="32"/>
  <c r="L298" i="32"/>
  <c r="L290" i="32"/>
  <c r="L282" i="32"/>
  <c r="L274" i="32"/>
  <c r="L266" i="32"/>
  <c r="L258" i="32"/>
  <c r="L250" i="32"/>
  <c r="L242" i="32"/>
  <c r="L234" i="32"/>
  <c r="L226" i="32"/>
  <c r="K223" i="32"/>
  <c r="R219" i="32"/>
  <c r="T219" i="32"/>
  <c r="L218" i="32"/>
  <c r="K215" i="32"/>
  <c r="R211" i="32"/>
  <c r="T211" i="32"/>
  <c r="L210" i="32"/>
  <c r="K207" i="32"/>
  <c r="R203" i="32"/>
  <c r="T203" i="32"/>
  <c r="L202" i="32"/>
  <c r="K199" i="32"/>
  <c r="L194" i="32"/>
  <c r="K191" i="32"/>
  <c r="L186" i="32"/>
  <c r="K183" i="32"/>
  <c r="K181" i="32"/>
  <c r="K176" i="32"/>
  <c r="L176" i="32"/>
  <c r="R153" i="32"/>
  <c r="T153" i="32"/>
  <c r="K153" i="32"/>
  <c r="L153" i="32"/>
  <c r="K136" i="32"/>
  <c r="L136" i="32"/>
  <c r="K32" i="32"/>
  <c r="L32" i="32"/>
  <c r="R32" i="32"/>
  <c r="T32" i="32"/>
  <c r="R342" i="32"/>
  <c r="T342" i="32"/>
  <c r="K338" i="32"/>
  <c r="R334" i="32"/>
  <c r="T334" i="32"/>
  <c r="K330" i="32"/>
  <c r="R326" i="32"/>
  <c r="T326" i="32"/>
  <c r="K322" i="32"/>
  <c r="R318" i="32"/>
  <c r="T318" i="32"/>
  <c r="K314" i="32"/>
  <c r="R310" i="32"/>
  <c r="T310" i="32"/>
  <c r="K306" i="32"/>
  <c r="R302" i="32"/>
  <c r="T302" i="32"/>
  <c r="K298" i="32"/>
  <c r="R294" i="32"/>
  <c r="T294" i="32"/>
  <c r="K290" i="32"/>
  <c r="R286" i="32"/>
  <c r="T286" i="32"/>
  <c r="K282" i="32"/>
  <c r="R278" i="32"/>
  <c r="T278" i="32"/>
  <c r="K274" i="32"/>
  <c r="R270" i="32"/>
  <c r="T270" i="32"/>
  <c r="K266" i="32"/>
  <c r="R262" i="32"/>
  <c r="T262" i="32"/>
  <c r="K258" i="32"/>
  <c r="R254" i="32"/>
  <c r="T254" i="32"/>
  <c r="K250" i="32"/>
  <c r="R246" i="32"/>
  <c r="T246" i="32"/>
  <c r="K242" i="32"/>
  <c r="R238" i="32"/>
  <c r="T238" i="32"/>
  <c r="K234" i="32"/>
  <c r="R230" i="32"/>
  <c r="T230" i="32"/>
  <c r="K226" i="32"/>
  <c r="R222" i="32"/>
  <c r="T222" i="32"/>
  <c r="K218" i="32"/>
  <c r="K210" i="32"/>
  <c r="K202" i="32"/>
  <c r="K194" i="32"/>
  <c r="K186" i="32"/>
  <c r="K144" i="32"/>
  <c r="L144" i="32"/>
  <c r="K104" i="32"/>
  <c r="L104" i="32"/>
  <c r="R104" i="32"/>
  <c r="T104" i="32"/>
  <c r="K72" i="32"/>
  <c r="L72" i="32"/>
  <c r="R72" i="32"/>
  <c r="T72" i="32"/>
  <c r="R249" i="32"/>
  <c r="T249" i="32"/>
  <c r="R241" i="32"/>
  <c r="T241" i="32"/>
  <c r="R233" i="32"/>
  <c r="T233" i="32"/>
  <c r="R225" i="32"/>
  <c r="T225" i="32"/>
  <c r="R217" i="32"/>
  <c r="T217" i="32"/>
  <c r="R209" i="32"/>
  <c r="T209" i="32"/>
  <c r="R201" i="32"/>
  <c r="T201" i="32"/>
  <c r="R193" i="32"/>
  <c r="T193" i="32"/>
  <c r="R185" i="32"/>
  <c r="T185" i="32"/>
  <c r="R161" i="32"/>
  <c r="T161" i="32"/>
  <c r="K161" i="32"/>
  <c r="L161" i="32"/>
  <c r="K152" i="32"/>
  <c r="L152" i="32"/>
  <c r="K40" i="32"/>
  <c r="L40" i="32"/>
  <c r="R40" i="32"/>
  <c r="T40" i="32"/>
  <c r="K16" i="32"/>
  <c r="L16" i="32"/>
  <c r="R16" i="32"/>
  <c r="T16" i="32"/>
  <c r="L291" i="32"/>
  <c r="L283" i="32"/>
  <c r="L275" i="32"/>
  <c r="L267" i="32"/>
  <c r="L259" i="32"/>
  <c r="L251" i="32"/>
  <c r="L243" i="32"/>
  <c r="L235" i="32"/>
  <c r="L227" i="32"/>
  <c r="L219" i="32"/>
  <c r="L211" i="32"/>
  <c r="L203" i="32"/>
  <c r="K180" i="32"/>
  <c r="O156" i="32"/>
  <c r="K112" i="32"/>
  <c r="L112" i="32"/>
  <c r="R112" i="32"/>
  <c r="T112" i="32"/>
  <c r="K80" i="32"/>
  <c r="L80" i="32"/>
  <c r="R80" i="32"/>
  <c r="T80" i="32"/>
  <c r="L342" i="32"/>
  <c r="L334" i="32"/>
  <c r="L326" i="32"/>
  <c r="L318" i="32"/>
  <c r="L310" i="32"/>
  <c r="L302" i="32"/>
  <c r="L294" i="32"/>
  <c r="L286" i="32"/>
  <c r="L278" i="32"/>
  <c r="L270" i="32"/>
  <c r="L262" i="32"/>
  <c r="L254" i="32"/>
  <c r="L246" i="32"/>
  <c r="L238" i="32"/>
  <c r="L230" i="32"/>
  <c r="L222" i="32"/>
  <c r="L214" i="32"/>
  <c r="L206" i="32"/>
  <c r="L198" i="32"/>
  <c r="L190" i="32"/>
  <c r="R169" i="32"/>
  <c r="T169" i="32"/>
  <c r="K169" i="32"/>
  <c r="L169" i="32"/>
  <c r="K160" i="32"/>
  <c r="L160" i="32"/>
  <c r="K48" i="32"/>
  <c r="L48" i="32"/>
  <c r="R48" i="32"/>
  <c r="T48" i="32"/>
  <c r="L249" i="32"/>
  <c r="L241" i="32"/>
  <c r="L233" i="32"/>
  <c r="L225" i="32"/>
  <c r="L217" i="32"/>
  <c r="L209" i="32"/>
  <c r="L201" i="32"/>
  <c r="L193" i="32"/>
  <c r="L185" i="32"/>
  <c r="R129" i="32"/>
  <c r="T129" i="32"/>
  <c r="K129" i="32"/>
  <c r="L129" i="32"/>
  <c r="R128" i="32"/>
  <c r="T128" i="32"/>
  <c r="K120" i="32"/>
  <c r="L120" i="32"/>
  <c r="R120" i="32"/>
  <c r="T120" i="32"/>
  <c r="K88" i="32"/>
  <c r="L88" i="32"/>
  <c r="R88" i="32"/>
  <c r="T88" i="32"/>
  <c r="K24" i="32"/>
  <c r="L24" i="32"/>
  <c r="R24" i="32"/>
  <c r="T24" i="32"/>
  <c r="R177" i="32"/>
  <c r="T177" i="32"/>
  <c r="K177" i="32"/>
  <c r="L177" i="32"/>
  <c r="R176" i="32"/>
  <c r="T176" i="32"/>
  <c r="O172" i="32"/>
  <c r="K168" i="32"/>
  <c r="L168" i="32"/>
  <c r="O141" i="32"/>
  <c r="R137" i="32"/>
  <c r="T137" i="32"/>
  <c r="K137" i="32"/>
  <c r="L137" i="32"/>
  <c r="R136" i="32"/>
  <c r="T136" i="32"/>
  <c r="K56" i="32"/>
  <c r="L56" i="32"/>
  <c r="R56" i="32"/>
  <c r="T56" i="32"/>
  <c r="R178" i="32"/>
  <c r="T178" i="32"/>
  <c r="R170" i="32"/>
  <c r="T170" i="32"/>
  <c r="R162" i="32"/>
  <c r="T162" i="32"/>
  <c r="R154" i="32"/>
  <c r="T154" i="32"/>
  <c r="R146" i="32"/>
  <c r="T146" i="32"/>
  <c r="R138" i="32"/>
  <c r="T138" i="32"/>
  <c r="R130" i="32"/>
  <c r="T130" i="32"/>
  <c r="R122" i="32"/>
  <c r="T122" i="32"/>
  <c r="L121" i="32"/>
  <c r="R114" i="32"/>
  <c r="T114" i="32"/>
  <c r="L113" i="32"/>
  <c r="R106" i="32"/>
  <c r="T106" i="32"/>
  <c r="L105" i="32"/>
  <c r="R98" i="32"/>
  <c r="T98" i="32"/>
  <c r="L97" i="32"/>
  <c r="R90" i="32"/>
  <c r="T90" i="32"/>
  <c r="L89" i="32"/>
  <c r="R82" i="32"/>
  <c r="T82" i="32"/>
  <c r="L81" i="32"/>
  <c r="R74" i="32"/>
  <c r="T74" i="32"/>
  <c r="L73" i="32"/>
  <c r="R66" i="32"/>
  <c r="T66" i="32"/>
  <c r="L65" i="32"/>
  <c r="R58" i="32"/>
  <c r="T58" i="32"/>
  <c r="L57" i="32"/>
  <c r="R50" i="32"/>
  <c r="T50" i="32"/>
  <c r="L49" i="32"/>
  <c r="R42" i="32"/>
  <c r="T42" i="32"/>
  <c r="L41" i="32"/>
  <c r="R34" i="32"/>
  <c r="T34" i="32"/>
  <c r="L33" i="32"/>
  <c r="K30" i="32"/>
  <c r="R26" i="32"/>
  <c r="T26" i="32"/>
  <c r="L25" i="32"/>
  <c r="K22" i="32"/>
  <c r="R18" i="32"/>
  <c r="T18" i="32"/>
  <c r="L17" i="32"/>
  <c r="K14" i="32"/>
  <c r="L9" i="32"/>
  <c r="R173" i="32"/>
  <c r="T173" i="32"/>
  <c r="R165" i="32"/>
  <c r="T165" i="32"/>
  <c r="R157" i="32"/>
  <c r="T157" i="32"/>
  <c r="K121" i="32"/>
  <c r="K113" i="32"/>
  <c r="K105" i="32"/>
  <c r="K97" i="32"/>
  <c r="K89" i="32"/>
  <c r="K81" i="32"/>
  <c r="K73" i="32"/>
  <c r="K65" i="32"/>
  <c r="K57" i="32"/>
  <c r="K49" i="32"/>
  <c r="K41" i="32"/>
  <c r="K33" i="32"/>
  <c r="K25" i="32"/>
  <c r="K17" i="32"/>
  <c r="K9" i="32"/>
  <c r="R147" i="32"/>
  <c r="T147" i="32"/>
  <c r="R139" i="32"/>
  <c r="T139" i="32"/>
  <c r="L138" i="32"/>
  <c r="R131" i="32"/>
  <c r="T131" i="32"/>
  <c r="L130" i="32"/>
  <c r="R123" i="32"/>
  <c r="T123" i="32"/>
  <c r="L122" i="32"/>
  <c r="R115" i="32"/>
  <c r="T115" i="32"/>
  <c r="L114" i="32"/>
  <c r="R107" i="32"/>
  <c r="T107" i="32"/>
  <c r="L106" i="32"/>
  <c r="R99" i="32"/>
  <c r="T99" i="32"/>
  <c r="L98" i="32"/>
  <c r="R91" i="32"/>
  <c r="T91" i="32"/>
  <c r="L90" i="32"/>
  <c r="R83" i="32"/>
  <c r="T83" i="32"/>
  <c r="L82" i="32"/>
  <c r="R75" i="32"/>
  <c r="T75" i="32"/>
  <c r="L74" i="32"/>
  <c r="R67" i="32"/>
  <c r="T67" i="32"/>
  <c r="L66" i="32"/>
  <c r="R59" i="32"/>
  <c r="T59" i="32"/>
  <c r="L58" i="32"/>
  <c r="R51" i="32"/>
  <c r="T51" i="32"/>
  <c r="L50" i="32"/>
  <c r="R43" i="32"/>
  <c r="T43" i="32"/>
  <c r="L42" i="32"/>
  <c r="R35" i="32"/>
  <c r="T35" i="32"/>
  <c r="L34" i="32"/>
  <c r="R27" i="32"/>
  <c r="T27" i="32"/>
  <c r="L26" i="32"/>
  <c r="R19" i="32"/>
  <c r="T19" i="32"/>
  <c r="L18" i="32"/>
  <c r="R11" i="32"/>
  <c r="T11" i="32"/>
  <c r="L10" i="32"/>
  <c r="L173" i="32"/>
  <c r="L165" i="32"/>
  <c r="K506" i="29"/>
  <c r="K502" i="29"/>
  <c r="K498" i="29"/>
  <c r="K494" i="29"/>
  <c r="K490" i="29"/>
  <c r="J484" i="29"/>
  <c r="K484" i="29"/>
  <c r="J483" i="29"/>
  <c r="J476" i="29"/>
  <c r="K476" i="29"/>
  <c r="J468" i="29"/>
  <c r="K468" i="29"/>
  <c r="J460" i="29"/>
  <c r="K460" i="29"/>
  <c r="J436" i="29"/>
  <c r="K436" i="29"/>
  <c r="O436" i="29"/>
  <c r="J420" i="29"/>
  <c r="K420" i="29"/>
  <c r="O420" i="29"/>
  <c r="J392" i="29"/>
  <c r="K392" i="29"/>
  <c r="O392" i="29"/>
  <c r="J412" i="29"/>
  <c r="K412" i="29"/>
  <c r="O412" i="29"/>
  <c r="J380" i="29"/>
  <c r="K380" i="29"/>
  <c r="O380" i="29"/>
  <c r="J432" i="29"/>
  <c r="K432" i="29"/>
  <c r="O432" i="29"/>
  <c r="J384" i="29"/>
  <c r="K384" i="29"/>
  <c r="O384" i="29"/>
  <c r="J488" i="29"/>
  <c r="K488" i="29"/>
  <c r="J480" i="29"/>
  <c r="K480" i="29"/>
  <c r="J472" i="29"/>
  <c r="K472" i="29"/>
  <c r="J464" i="29"/>
  <c r="K464" i="29"/>
  <c r="J456" i="29"/>
  <c r="K456" i="29"/>
  <c r="J444" i="29"/>
  <c r="K444" i="29"/>
  <c r="O444" i="29"/>
  <c r="J428" i="29"/>
  <c r="K428" i="29"/>
  <c r="O428" i="29"/>
  <c r="J408" i="29"/>
  <c r="K408" i="29"/>
  <c r="O408" i="29"/>
  <c r="J376" i="29"/>
  <c r="K376" i="29"/>
  <c r="O376" i="29"/>
  <c r="J388" i="29"/>
  <c r="K388" i="29"/>
  <c r="O388" i="29"/>
  <c r="O503" i="29"/>
  <c r="O499" i="29"/>
  <c r="O495" i="29"/>
  <c r="O491" i="29"/>
  <c r="J404" i="29"/>
  <c r="K404" i="29"/>
  <c r="O404" i="29"/>
  <c r="J372" i="29"/>
  <c r="K372" i="29"/>
  <c r="O372" i="29"/>
  <c r="J448" i="29"/>
  <c r="K448" i="29"/>
  <c r="J416" i="29"/>
  <c r="K416" i="29"/>
  <c r="O416" i="29"/>
  <c r="K503" i="29"/>
  <c r="K499" i="29"/>
  <c r="K495" i="29"/>
  <c r="K491" i="29"/>
  <c r="J440" i="29"/>
  <c r="K440" i="29"/>
  <c r="O440" i="29"/>
  <c r="J424" i="29"/>
  <c r="K424" i="29"/>
  <c r="O424" i="29"/>
  <c r="J400" i="29"/>
  <c r="K400" i="29"/>
  <c r="O400" i="29"/>
  <c r="J368" i="29"/>
  <c r="K368" i="29"/>
  <c r="O368" i="29"/>
  <c r="O484" i="29"/>
  <c r="K483" i="29"/>
  <c r="O468" i="29"/>
  <c r="O460" i="29"/>
  <c r="J452" i="29"/>
  <c r="K452" i="29"/>
  <c r="J396" i="29"/>
  <c r="K396" i="29"/>
  <c r="O396" i="29"/>
  <c r="J364" i="29"/>
  <c r="K364" i="29"/>
  <c r="O364" i="29"/>
  <c r="K300" i="29"/>
  <c r="O300" i="29"/>
  <c r="K268" i="29"/>
  <c r="O268" i="29"/>
  <c r="K236" i="29"/>
  <c r="O236" i="29"/>
  <c r="K204" i="29"/>
  <c r="O204" i="29"/>
  <c r="K156" i="29"/>
  <c r="O156" i="29"/>
  <c r="K88" i="29"/>
  <c r="O88" i="29"/>
  <c r="J88" i="29"/>
  <c r="J455" i="29"/>
  <c r="J451" i="29"/>
  <c r="J447" i="29"/>
  <c r="J443" i="29"/>
  <c r="J439" i="29"/>
  <c r="J435" i="29"/>
  <c r="J431" i="29"/>
  <c r="J427" i="29"/>
  <c r="J423" i="29"/>
  <c r="J419" i="29"/>
  <c r="J415" i="29"/>
  <c r="J411" i="29"/>
  <c r="J407" i="29"/>
  <c r="J403" i="29"/>
  <c r="J399" i="29"/>
  <c r="J395" i="29"/>
  <c r="J391" i="29"/>
  <c r="J387" i="29"/>
  <c r="J383" i="29"/>
  <c r="J379" i="29"/>
  <c r="J375" i="29"/>
  <c r="J371" i="29"/>
  <c r="J367" i="29"/>
  <c r="J363" i="29"/>
  <c r="J359" i="29"/>
  <c r="J355" i="29"/>
  <c r="J351" i="29"/>
  <c r="J347" i="29"/>
  <c r="J343" i="29"/>
  <c r="J339" i="29"/>
  <c r="J324" i="29"/>
  <c r="K312" i="29"/>
  <c r="O312" i="29"/>
  <c r="K280" i="29"/>
  <c r="O280" i="29"/>
  <c r="K248" i="29"/>
  <c r="O248" i="29"/>
  <c r="K216" i="29"/>
  <c r="O216" i="29"/>
  <c r="K184" i="29"/>
  <c r="O184" i="29"/>
  <c r="K176" i="29"/>
  <c r="O176" i="29"/>
  <c r="K168" i="29"/>
  <c r="O168" i="29"/>
  <c r="K108" i="29"/>
  <c r="O108" i="29"/>
  <c r="J108" i="29"/>
  <c r="K76" i="29"/>
  <c r="O76" i="29"/>
  <c r="J76" i="29"/>
  <c r="K72" i="29"/>
  <c r="O72" i="29"/>
  <c r="J72" i="29"/>
  <c r="K60" i="29"/>
  <c r="O60" i="29"/>
  <c r="J60" i="29"/>
  <c r="K44" i="29"/>
  <c r="O44" i="29"/>
  <c r="J44" i="29"/>
  <c r="K28" i="29"/>
  <c r="O28" i="29"/>
  <c r="J28" i="29"/>
  <c r="K8" i="29"/>
  <c r="J8" i="29"/>
  <c r="K292" i="29"/>
  <c r="O292" i="29"/>
  <c r="K260" i="29"/>
  <c r="O260" i="29"/>
  <c r="K228" i="29"/>
  <c r="O228" i="29"/>
  <c r="K196" i="29"/>
  <c r="O196" i="29"/>
  <c r="K148" i="29"/>
  <c r="O148" i="29"/>
  <c r="K140" i="29"/>
  <c r="O140" i="29"/>
  <c r="K132" i="29"/>
  <c r="O132" i="29"/>
  <c r="K124" i="29"/>
  <c r="O124" i="29"/>
  <c r="K116" i="29"/>
  <c r="O116" i="29"/>
  <c r="K96" i="29"/>
  <c r="O96" i="29"/>
  <c r="J96" i="29"/>
  <c r="K24" i="29"/>
  <c r="O24" i="29"/>
  <c r="J24" i="29"/>
  <c r="K20" i="29"/>
  <c r="O20" i="29"/>
  <c r="J20" i="29"/>
  <c r="K16" i="29"/>
  <c r="O16" i="29"/>
  <c r="J16" i="29"/>
  <c r="K12" i="29"/>
  <c r="O12" i="29"/>
  <c r="J12" i="29"/>
  <c r="O353" i="29"/>
  <c r="O349" i="29"/>
  <c r="O345" i="29"/>
  <c r="O341" i="29"/>
  <c r="O337" i="29"/>
  <c r="O322" i="29"/>
  <c r="K304" i="29"/>
  <c r="O304" i="29"/>
  <c r="K272" i="29"/>
  <c r="O272" i="29"/>
  <c r="K240" i="29"/>
  <c r="O240" i="29"/>
  <c r="K208" i="29"/>
  <c r="O208" i="29"/>
  <c r="K160" i="29"/>
  <c r="O160" i="29"/>
  <c r="K84" i="29"/>
  <c r="O84" i="29"/>
  <c r="J84" i="29"/>
  <c r="K56" i="29"/>
  <c r="O56" i="29"/>
  <c r="J56" i="29"/>
  <c r="K40" i="29"/>
  <c r="O40" i="29"/>
  <c r="J40" i="29"/>
  <c r="K413" i="29"/>
  <c r="K409" i="29"/>
  <c r="K405" i="29"/>
  <c r="K401" i="29"/>
  <c r="K397" i="29"/>
  <c r="K393" i="29"/>
  <c r="K389" i="29"/>
  <c r="K385" i="29"/>
  <c r="K381" i="29"/>
  <c r="K377" i="29"/>
  <c r="K373" i="29"/>
  <c r="K369" i="29"/>
  <c r="K365" i="29"/>
  <c r="K361" i="29"/>
  <c r="K357" i="29"/>
  <c r="K353" i="29"/>
  <c r="K349" i="29"/>
  <c r="K345" i="29"/>
  <c r="K341" i="29"/>
  <c r="K337" i="29"/>
  <c r="O332" i="29"/>
  <c r="J322" i="29"/>
  <c r="K316" i="29"/>
  <c r="O316" i="29"/>
  <c r="K284" i="29"/>
  <c r="O284" i="29"/>
  <c r="K252" i="29"/>
  <c r="O252" i="29"/>
  <c r="K220" i="29"/>
  <c r="O220" i="29"/>
  <c r="K188" i="29"/>
  <c r="O188" i="29"/>
  <c r="K104" i="29"/>
  <c r="O104" i="29"/>
  <c r="J104" i="29"/>
  <c r="K68" i="29"/>
  <c r="O68" i="29"/>
  <c r="J68" i="29"/>
  <c r="O360" i="29"/>
  <c r="O356" i="29"/>
  <c r="O352" i="29"/>
  <c r="O348" i="29"/>
  <c r="O344" i="29"/>
  <c r="O340" i="29"/>
  <c r="O336" i="29"/>
  <c r="J332" i="29"/>
  <c r="O326" i="29"/>
  <c r="O314" i="29"/>
  <c r="K296" i="29"/>
  <c r="O296" i="29"/>
  <c r="K264" i="29"/>
  <c r="O264" i="29"/>
  <c r="K232" i="29"/>
  <c r="O232" i="29"/>
  <c r="K200" i="29"/>
  <c r="O200" i="29"/>
  <c r="K180" i="29"/>
  <c r="O180" i="29"/>
  <c r="K172" i="29"/>
  <c r="O172" i="29"/>
  <c r="K152" i="29"/>
  <c r="O152" i="29"/>
  <c r="K92" i="29"/>
  <c r="O92" i="29"/>
  <c r="J92" i="29"/>
  <c r="K52" i="29"/>
  <c r="O52" i="29"/>
  <c r="J52" i="29"/>
  <c r="K36" i="29"/>
  <c r="O36" i="29"/>
  <c r="J36" i="29"/>
  <c r="K360" i="29"/>
  <c r="K356" i="29"/>
  <c r="K352" i="29"/>
  <c r="K348" i="29"/>
  <c r="K344" i="29"/>
  <c r="K340" i="29"/>
  <c r="K336" i="29"/>
  <c r="K308" i="29"/>
  <c r="O308" i="29"/>
  <c r="K276" i="29"/>
  <c r="O276" i="29"/>
  <c r="K244" i="29"/>
  <c r="O244" i="29"/>
  <c r="K212" i="29"/>
  <c r="O212" i="29"/>
  <c r="K164" i="29"/>
  <c r="O164" i="29"/>
  <c r="K144" i="29"/>
  <c r="O144" i="29"/>
  <c r="K136" i="29"/>
  <c r="O136" i="29"/>
  <c r="K128" i="29"/>
  <c r="O128" i="29"/>
  <c r="K120" i="29"/>
  <c r="O120" i="29"/>
  <c r="K112" i="29"/>
  <c r="O112" i="29"/>
  <c r="K80" i="29"/>
  <c r="O80" i="29"/>
  <c r="J80" i="29"/>
  <c r="K320" i="29"/>
  <c r="O320" i="29"/>
  <c r="J300" i="29"/>
  <c r="K288" i="29"/>
  <c r="O288" i="29"/>
  <c r="J268" i="29"/>
  <c r="K256" i="29"/>
  <c r="O256" i="29"/>
  <c r="J236" i="29"/>
  <c r="K224" i="29"/>
  <c r="O224" i="29"/>
  <c r="J204" i="29"/>
  <c r="K192" i="29"/>
  <c r="O192" i="29"/>
  <c r="J156" i="29"/>
  <c r="K100" i="29"/>
  <c r="O100" i="29"/>
  <c r="J100" i="29"/>
  <c r="K64" i="29"/>
  <c r="O64" i="29"/>
  <c r="J64" i="29"/>
  <c r="K48" i="29"/>
  <c r="O48" i="29"/>
  <c r="J48" i="29"/>
  <c r="K32" i="29"/>
  <c r="O32" i="29"/>
  <c r="J32" i="29"/>
  <c r="O182" i="29"/>
  <c r="O178" i="29"/>
  <c r="O174" i="29"/>
  <c r="O170" i="29"/>
  <c r="K146" i="29"/>
  <c r="K142" i="29"/>
  <c r="K138" i="29"/>
  <c r="K134" i="29"/>
  <c r="K130" i="29"/>
  <c r="K126" i="29"/>
  <c r="K122" i="29"/>
  <c r="K118" i="29"/>
  <c r="K114" i="29"/>
  <c r="K110" i="29"/>
  <c r="K106" i="29"/>
  <c r="K102" i="29"/>
  <c r="K98" i="29"/>
  <c r="K94" i="29"/>
  <c r="K90" i="29"/>
  <c r="K86" i="29"/>
  <c r="K82" i="29"/>
  <c r="K78" i="29"/>
  <c r="K74" i="29"/>
  <c r="K70" i="29"/>
  <c r="K22" i="29"/>
  <c r="K18" i="29"/>
  <c r="K14" i="29"/>
  <c r="K10" i="29"/>
  <c r="O10" i="29"/>
  <c r="O73" i="29"/>
  <c r="O61" i="29"/>
  <c r="O57" i="29"/>
  <c r="O53" i="29"/>
  <c r="O49" i="29"/>
  <c r="O45" i="29"/>
  <c r="O41" i="29"/>
  <c r="O37" i="29"/>
  <c r="O33" i="29"/>
  <c r="O29" i="29"/>
  <c r="O25" i="29"/>
  <c r="O21" i="29"/>
  <c r="O17" i="29"/>
  <c r="O13" i="29"/>
  <c r="K73" i="29"/>
  <c r="K25" i="29"/>
  <c r="K21" i="29"/>
  <c r="K17" i="29"/>
  <c r="K13" i="29"/>
  <c r="K9" i="29"/>
  <c r="O9" i="29"/>
  <c r="H6" i="32"/>
  <c r="I6" i="27"/>
  <c r="G507" i="24"/>
  <c r="G6" i="24"/>
  <c r="O8" i="29"/>
  <c r="R9" i="32"/>
  <c r="T9" i="32"/>
  <c r="R8" i="32"/>
  <c r="T8" i="32"/>
  <c r="O475" i="29"/>
  <c r="O476" i="29"/>
  <c r="O472" i="29"/>
  <c r="F8" i="31"/>
  <c r="G8" i="31"/>
  <c r="F9" i="31"/>
  <c r="G9" i="31"/>
  <c r="F10" i="31"/>
  <c r="G10" i="31"/>
  <c r="F11" i="31"/>
  <c r="G11" i="31"/>
  <c r="F12" i="31"/>
  <c r="G12" i="31"/>
  <c r="F13" i="31"/>
  <c r="G13" i="31"/>
  <c r="F14" i="31"/>
  <c r="G14" i="31"/>
  <c r="F15" i="31"/>
  <c r="G15" i="31"/>
  <c r="F16" i="31"/>
  <c r="G16" i="31"/>
  <c r="F17" i="31"/>
  <c r="G17" i="31"/>
  <c r="F18" i="31"/>
  <c r="G18" i="31"/>
  <c r="F19" i="31"/>
  <c r="G19" i="31"/>
  <c r="F20" i="31"/>
  <c r="G20" i="31"/>
  <c r="F21" i="31"/>
  <c r="G21" i="31"/>
  <c r="F22" i="31"/>
  <c r="G22" i="31"/>
  <c r="F23" i="31"/>
  <c r="G23" i="31"/>
  <c r="F24" i="31"/>
  <c r="G24" i="31"/>
  <c r="F25" i="31"/>
  <c r="G25" i="31"/>
  <c r="F26" i="31"/>
  <c r="G26" i="31"/>
  <c r="F27" i="31"/>
  <c r="G27" i="31"/>
  <c r="F28" i="31"/>
  <c r="G28" i="31"/>
  <c r="F29" i="31"/>
  <c r="G29" i="31"/>
  <c r="F30" i="31"/>
  <c r="G30" i="31"/>
  <c r="F31" i="31"/>
  <c r="G31" i="31"/>
  <c r="F32" i="31"/>
  <c r="G32" i="31"/>
  <c r="F33" i="31"/>
  <c r="G33" i="31"/>
  <c r="F34" i="31"/>
  <c r="G34" i="31"/>
  <c r="F35" i="31"/>
  <c r="G35" i="31"/>
  <c r="F36" i="31"/>
  <c r="G36" i="31"/>
  <c r="F37" i="31"/>
  <c r="G37" i="31"/>
  <c r="F38" i="31"/>
  <c r="G38" i="31"/>
  <c r="F39" i="31"/>
  <c r="G39" i="31"/>
  <c r="F40" i="31"/>
  <c r="G40" i="31"/>
  <c r="F41" i="31"/>
  <c r="G41" i="31"/>
  <c r="F42" i="31"/>
  <c r="G42" i="31"/>
  <c r="F43" i="31"/>
  <c r="G43" i="31"/>
  <c r="F44" i="31"/>
  <c r="G44" i="31"/>
  <c r="F45" i="31"/>
  <c r="G45" i="31"/>
  <c r="F46" i="31"/>
  <c r="G46" i="31"/>
  <c r="F47" i="31"/>
  <c r="G47" i="31"/>
  <c r="F48" i="31"/>
  <c r="G48" i="31"/>
  <c r="F49" i="31"/>
  <c r="G49" i="31"/>
  <c r="F50" i="31"/>
  <c r="G50" i="31"/>
  <c r="F51" i="31"/>
  <c r="G51" i="31"/>
  <c r="F52" i="31"/>
  <c r="G52" i="31"/>
  <c r="F53" i="31"/>
  <c r="G53" i="31"/>
  <c r="F54" i="31"/>
  <c r="G54" i="31"/>
  <c r="F55" i="31"/>
  <c r="G55" i="31"/>
  <c r="F56" i="31"/>
  <c r="G56" i="31"/>
  <c r="F57" i="31"/>
  <c r="G57" i="31"/>
  <c r="F58" i="31"/>
  <c r="G58" i="31"/>
  <c r="F59" i="31"/>
  <c r="G59" i="31"/>
  <c r="F60" i="31"/>
  <c r="G60" i="31"/>
  <c r="F61" i="31"/>
  <c r="G61" i="31"/>
  <c r="F62" i="31"/>
  <c r="G62" i="31"/>
  <c r="F63" i="31"/>
  <c r="G63" i="31"/>
  <c r="F64" i="31"/>
  <c r="G64" i="31"/>
  <c r="F65" i="31"/>
  <c r="G65" i="31"/>
  <c r="F66" i="31"/>
  <c r="G66" i="31"/>
  <c r="F67" i="31"/>
  <c r="G67" i="31"/>
  <c r="F68" i="31"/>
  <c r="G68" i="31"/>
  <c r="F69" i="31"/>
  <c r="G69" i="31"/>
  <c r="F70" i="31"/>
  <c r="G70" i="31"/>
  <c r="F71" i="31"/>
  <c r="G71" i="31"/>
  <c r="F72" i="31"/>
  <c r="G72" i="31"/>
  <c r="F73" i="31"/>
  <c r="G73" i="31"/>
  <c r="F74" i="31"/>
  <c r="G74" i="31"/>
  <c r="F75" i="31"/>
  <c r="G75" i="31"/>
  <c r="F76" i="31"/>
  <c r="G76" i="31"/>
  <c r="F77" i="31"/>
  <c r="G77" i="31"/>
  <c r="F78" i="31"/>
  <c r="G78" i="31"/>
  <c r="F79" i="31"/>
  <c r="G79" i="31"/>
  <c r="F80" i="31"/>
  <c r="G80" i="31"/>
  <c r="F81" i="31"/>
  <c r="G81" i="31"/>
  <c r="F82" i="31"/>
  <c r="G82" i="31"/>
  <c r="F83" i="31"/>
  <c r="G83" i="31"/>
  <c r="F84" i="31"/>
  <c r="G84" i="31"/>
  <c r="F85" i="31"/>
  <c r="G85" i="31"/>
  <c r="F86" i="31"/>
  <c r="G86" i="31"/>
  <c r="F87" i="31"/>
  <c r="G87" i="31"/>
  <c r="F88" i="31"/>
  <c r="G88" i="31"/>
  <c r="F89" i="31"/>
  <c r="G89" i="31"/>
  <c r="F90" i="31"/>
  <c r="G90" i="31"/>
  <c r="F91" i="31"/>
  <c r="G91" i="31"/>
  <c r="F92" i="31"/>
  <c r="G92" i="31"/>
  <c r="F93" i="31"/>
  <c r="G93" i="31"/>
  <c r="F94" i="31"/>
  <c r="G94" i="31"/>
  <c r="F95" i="31"/>
  <c r="G95" i="31"/>
  <c r="F96" i="31"/>
  <c r="G96" i="31"/>
  <c r="F97" i="31"/>
  <c r="G97" i="31"/>
  <c r="F98" i="31"/>
  <c r="G98" i="31"/>
  <c r="F99" i="31"/>
  <c r="G99" i="31"/>
  <c r="F100" i="31"/>
  <c r="G100" i="31"/>
  <c r="F101" i="31"/>
  <c r="G101" i="31"/>
  <c r="F102" i="31"/>
  <c r="G102" i="31"/>
  <c r="F103" i="31"/>
  <c r="G103" i="31"/>
  <c r="F104" i="31"/>
  <c r="G104" i="31"/>
  <c r="F105" i="31"/>
  <c r="G105" i="31"/>
  <c r="F106" i="31"/>
  <c r="G106" i="31"/>
  <c r="F107" i="31"/>
  <c r="G107" i="31"/>
  <c r="F108" i="31"/>
  <c r="G108" i="31"/>
  <c r="F109" i="31"/>
  <c r="G109" i="31"/>
  <c r="F110" i="31"/>
  <c r="G110" i="31"/>
  <c r="F111" i="31"/>
  <c r="G111" i="31"/>
  <c r="F112" i="31"/>
  <c r="G112" i="31"/>
  <c r="F113" i="31"/>
  <c r="G113" i="31"/>
  <c r="F114" i="31"/>
  <c r="G114" i="31"/>
  <c r="F115" i="31"/>
  <c r="G115" i="31"/>
  <c r="F116" i="31"/>
  <c r="G116" i="31"/>
  <c r="F117" i="31"/>
  <c r="G117" i="31"/>
  <c r="F118" i="31"/>
  <c r="G118" i="31"/>
  <c r="F119" i="31"/>
  <c r="G119" i="31"/>
  <c r="F120" i="31"/>
  <c r="G120" i="31"/>
  <c r="F121" i="31"/>
  <c r="G121" i="31"/>
  <c r="F122" i="31"/>
  <c r="G122" i="31"/>
  <c r="F123" i="31"/>
  <c r="G123" i="31"/>
  <c r="F124" i="31"/>
  <c r="G124" i="31"/>
  <c r="F125" i="31"/>
  <c r="G125" i="31"/>
  <c r="F126" i="31"/>
  <c r="G126" i="31"/>
  <c r="F127" i="31"/>
  <c r="G127" i="31"/>
  <c r="F128" i="31"/>
  <c r="G128" i="31"/>
  <c r="F129" i="31"/>
  <c r="G129" i="31"/>
  <c r="F130" i="31"/>
  <c r="G130" i="31"/>
  <c r="F131" i="31"/>
  <c r="G131" i="31"/>
  <c r="F132" i="31"/>
  <c r="G132" i="31"/>
  <c r="F133" i="31"/>
  <c r="G133" i="31"/>
  <c r="F134" i="31"/>
  <c r="G134" i="31"/>
  <c r="F135" i="31"/>
  <c r="G135" i="31"/>
  <c r="F136" i="31"/>
  <c r="G136" i="31"/>
  <c r="F137" i="31"/>
  <c r="G137" i="31"/>
  <c r="F138" i="31"/>
  <c r="G138" i="31"/>
  <c r="F139" i="31"/>
  <c r="G139" i="31"/>
  <c r="F140" i="31"/>
  <c r="G140" i="31"/>
  <c r="F141" i="31"/>
  <c r="G141" i="31"/>
  <c r="F142" i="31"/>
  <c r="G142" i="31"/>
  <c r="F143" i="31"/>
  <c r="G143" i="31"/>
  <c r="F144" i="31"/>
  <c r="G144" i="31"/>
  <c r="F145" i="31"/>
  <c r="G145" i="31"/>
  <c r="F146" i="31"/>
  <c r="G146" i="31"/>
  <c r="F147" i="31"/>
  <c r="G147" i="31"/>
  <c r="F148" i="31"/>
  <c r="G148" i="31"/>
  <c r="F149" i="31"/>
  <c r="G149" i="31"/>
  <c r="F150" i="31"/>
  <c r="G150" i="31"/>
  <c r="F151" i="31"/>
  <c r="G151" i="31"/>
  <c r="F152" i="31"/>
  <c r="G152" i="31"/>
  <c r="F153" i="31"/>
  <c r="G153" i="31"/>
  <c r="F154" i="31"/>
  <c r="G154" i="31"/>
  <c r="F155" i="31"/>
  <c r="G155" i="31"/>
  <c r="F156" i="31"/>
  <c r="G156" i="31"/>
  <c r="F157" i="31"/>
  <c r="G157" i="31"/>
  <c r="F158" i="31"/>
  <c r="G158" i="31"/>
  <c r="F159" i="31"/>
  <c r="G159" i="31"/>
  <c r="F160" i="31"/>
  <c r="G160" i="31"/>
  <c r="F161" i="31"/>
  <c r="G161" i="31"/>
  <c r="F162" i="31"/>
  <c r="G162" i="31"/>
  <c r="F163" i="31"/>
  <c r="G163" i="31"/>
  <c r="F164" i="31"/>
  <c r="G164" i="31"/>
  <c r="F165" i="31"/>
  <c r="G165" i="31"/>
  <c r="F166" i="31"/>
  <c r="G166" i="31"/>
  <c r="F167" i="31"/>
  <c r="G167" i="31"/>
  <c r="F168" i="31"/>
  <c r="G168" i="31"/>
  <c r="F169" i="31"/>
  <c r="G169" i="31"/>
  <c r="F170" i="31"/>
  <c r="G170" i="31"/>
  <c r="F171" i="31"/>
  <c r="G171" i="31"/>
  <c r="F172" i="31"/>
  <c r="G172" i="31"/>
  <c r="F173" i="31"/>
  <c r="G173" i="31"/>
  <c r="F174" i="31"/>
  <c r="G174" i="31"/>
  <c r="F175" i="31"/>
  <c r="G175" i="31"/>
  <c r="F176" i="31"/>
  <c r="G176" i="31"/>
  <c r="F177" i="31"/>
  <c r="G177" i="31"/>
  <c r="F178" i="31"/>
  <c r="G178" i="31"/>
  <c r="F179" i="31"/>
  <c r="G179" i="31"/>
  <c r="F180" i="31"/>
  <c r="G180" i="31"/>
  <c r="F181" i="31"/>
  <c r="G181" i="31"/>
  <c r="F182" i="31"/>
  <c r="G182" i="31"/>
  <c r="F183" i="31"/>
  <c r="G183" i="31"/>
  <c r="F184" i="31"/>
  <c r="G184" i="31"/>
  <c r="F185" i="31"/>
  <c r="G185" i="31"/>
  <c r="F186" i="31"/>
  <c r="G186" i="31"/>
  <c r="F187" i="31"/>
  <c r="G187" i="31"/>
  <c r="F188" i="31"/>
  <c r="G188" i="31"/>
  <c r="F189" i="31"/>
  <c r="G189" i="31"/>
  <c r="F190" i="31"/>
  <c r="G190" i="31"/>
  <c r="F191" i="31"/>
  <c r="G191" i="31"/>
  <c r="F192" i="31"/>
  <c r="G192" i="31"/>
  <c r="F193" i="31"/>
  <c r="G193" i="31"/>
  <c r="F194" i="31"/>
  <c r="G194" i="31"/>
  <c r="F195" i="31"/>
  <c r="G195" i="31"/>
  <c r="F196" i="31"/>
  <c r="G196" i="31"/>
  <c r="F197" i="31"/>
  <c r="G197" i="31"/>
  <c r="F198" i="31"/>
  <c r="G198" i="31"/>
  <c r="F199" i="31"/>
  <c r="G199" i="31"/>
  <c r="F200" i="31"/>
  <c r="G200" i="31"/>
  <c r="F201" i="31"/>
  <c r="G201" i="31"/>
  <c r="F202" i="31"/>
  <c r="G202" i="31"/>
  <c r="F203" i="31"/>
  <c r="G203" i="31"/>
  <c r="F204" i="31"/>
  <c r="G204" i="31"/>
  <c r="F205" i="31"/>
  <c r="G205" i="31"/>
  <c r="F206" i="31"/>
  <c r="G206" i="31"/>
  <c r="F207" i="31"/>
  <c r="G207" i="31"/>
  <c r="F208" i="31"/>
  <c r="G208" i="31"/>
  <c r="F209" i="31"/>
  <c r="G209" i="31"/>
  <c r="F210" i="31"/>
  <c r="G210" i="31"/>
  <c r="F211" i="31"/>
  <c r="G211" i="31"/>
  <c r="F212" i="31"/>
  <c r="G212" i="31"/>
  <c r="F213" i="31"/>
  <c r="G213" i="31"/>
  <c r="F214" i="31"/>
  <c r="G214" i="31"/>
  <c r="F215" i="31"/>
  <c r="G215" i="31"/>
  <c r="F216" i="31"/>
  <c r="G216" i="31"/>
  <c r="F217" i="31"/>
  <c r="G217" i="31"/>
  <c r="F218" i="31"/>
  <c r="G218" i="31"/>
  <c r="F219" i="31"/>
  <c r="G219" i="31"/>
  <c r="F220" i="31"/>
  <c r="G220" i="31"/>
  <c r="F221" i="31"/>
  <c r="G221" i="31"/>
  <c r="F222" i="31"/>
  <c r="G222" i="31"/>
  <c r="F223" i="31"/>
  <c r="G223" i="31"/>
  <c r="F224" i="31"/>
  <c r="G224" i="31"/>
  <c r="F225" i="31"/>
  <c r="G225" i="31"/>
  <c r="F226" i="31"/>
  <c r="G226" i="31"/>
  <c r="F227" i="31"/>
  <c r="G227" i="31"/>
  <c r="F228" i="31"/>
  <c r="G228" i="31"/>
  <c r="F229" i="31"/>
  <c r="G229" i="31"/>
  <c r="F230" i="31"/>
  <c r="G230" i="31"/>
  <c r="F231" i="31"/>
  <c r="G231" i="31"/>
  <c r="F232" i="31"/>
  <c r="G232" i="31"/>
  <c r="F233" i="31"/>
  <c r="G233" i="31"/>
  <c r="F234" i="31"/>
  <c r="G234" i="31"/>
  <c r="F235" i="31"/>
  <c r="G235" i="31"/>
  <c r="F236" i="31"/>
  <c r="G236" i="31"/>
  <c r="F237" i="31"/>
  <c r="G237" i="31"/>
  <c r="F238" i="31"/>
  <c r="G238" i="31"/>
  <c r="F239" i="31"/>
  <c r="G239" i="31"/>
  <c r="F240" i="31"/>
  <c r="G240" i="31"/>
  <c r="F241" i="31"/>
  <c r="G241" i="31"/>
  <c r="F242" i="31"/>
  <c r="G242" i="31"/>
  <c r="F243" i="31"/>
  <c r="G243" i="31"/>
  <c r="F244" i="31"/>
  <c r="G244" i="31"/>
  <c r="F245" i="31"/>
  <c r="G245" i="31"/>
  <c r="F246" i="31"/>
  <c r="G246" i="31"/>
  <c r="F247" i="31"/>
  <c r="G247" i="31"/>
  <c r="F248" i="31"/>
  <c r="G248" i="31"/>
  <c r="F249" i="31"/>
  <c r="G249" i="31"/>
  <c r="F250" i="31"/>
  <c r="G250" i="31"/>
  <c r="F251" i="31"/>
  <c r="G251" i="31"/>
  <c r="F252" i="31"/>
  <c r="G252" i="31"/>
  <c r="F253" i="31"/>
  <c r="G253" i="31"/>
  <c r="F254" i="31"/>
  <c r="G254" i="31"/>
  <c r="F255" i="31"/>
  <c r="G255" i="31"/>
  <c r="F256" i="31"/>
  <c r="G256" i="31"/>
  <c r="F257" i="31"/>
  <c r="G257" i="31"/>
  <c r="F258" i="31"/>
  <c r="G258" i="31"/>
  <c r="F259" i="31"/>
  <c r="G259" i="31"/>
  <c r="F260" i="31"/>
  <c r="G260" i="31"/>
  <c r="F261" i="31"/>
  <c r="G261" i="31"/>
  <c r="F262" i="31"/>
  <c r="G262" i="31"/>
  <c r="F263" i="31"/>
  <c r="G263" i="31"/>
  <c r="F264" i="31"/>
  <c r="G264" i="31"/>
  <c r="F265" i="31"/>
  <c r="G265" i="31"/>
  <c r="F266" i="31"/>
  <c r="G266" i="31"/>
  <c r="F267" i="31"/>
  <c r="G267" i="31"/>
  <c r="F268" i="31"/>
  <c r="G268" i="31"/>
  <c r="F269" i="31"/>
  <c r="G269" i="31"/>
  <c r="F270" i="31"/>
  <c r="G270" i="31"/>
  <c r="F271" i="31"/>
  <c r="G271" i="31"/>
  <c r="F272" i="31"/>
  <c r="G272" i="31"/>
  <c r="F273" i="31"/>
  <c r="G273" i="31"/>
  <c r="F274" i="31"/>
  <c r="G274" i="31"/>
  <c r="F275" i="31"/>
  <c r="G275" i="31"/>
  <c r="F276" i="31"/>
  <c r="G276" i="31"/>
  <c r="F277" i="31"/>
  <c r="G277" i="31"/>
  <c r="F278" i="31"/>
  <c r="G278" i="31"/>
  <c r="F279" i="31"/>
  <c r="G279" i="31"/>
  <c r="F280" i="31"/>
  <c r="G280" i="31"/>
  <c r="F281" i="31"/>
  <c r="G281" i="31"/>
  <c r="F282" i="31"/>
  <c r="G282" i="31"/>
  <c r="F283" i="31"/>
  <c r="G283" i="31"/>
  <c r="F284" i="31"/>
  <c r="G284" i="31"/>
  <c r="F285" i="31"/>
  <c r="G285" i="31"/>
  <c r="F286" i="31"/>
  <c r="G286" i="31"/>
  <c r="F287" i="31"/>
  <c r="G287" i="31"/>
  <c r="F288" i="31"/>
  <c r="G288" i="31"/>
  <c r="F289" i="31"/>
  <c r="G289" i="31"/>
  <c r="F290" i="31"/>
  <c r="G290" i="31"/>
  <c r="F291" i="31"/>
  <c r="G291" i="31"/>
  <c r="F292" i="31"/>
  <c r="G292" i="31"/>
  <c r="F293" i="31"/>
  <c r="G293" i="31"/>
  <c r="F294" i="31"/>
  <c r="G294" i="31"/>
  <c r="F295" i="31"/>
  <c r="G295" i="31"/>
  <c r="F296" i="31"/>
  <c r="G296" i="31"/>
  <c r="F297" i="31"/>
  <c r="G297" i="31"/>
  <c r="F298" i="31"/>
  <c r="G298" i="31"/>
  <c r="F299" i="31"/>
  <c r="G299" i="31"/>
  <c r="F300" i="31"/>
  <c r="G300" i="31"/>
  <c r="F301" i="31"/>
  <c r="G301" i="31"/>
  <c r="F302" i="31"/>
  <c r="G302" i="31"/>
  <c r="F303" i="31"/>
  <c r="G303" i="31"/>
  <c r="F304" i="31"/>
  <c r="G304" i="31"/>
  <c r="F305" i="31"/>
  <c r="G305" i="31"/>
  <c r="F306" i="31"/>
  <c r="G306" i="31"/>
  <c r="F307" i="31"/>
  <c r="G307" i="31"/>
  <c r="F308" i="31"/>
  <c r="G308" i="31"/>
  <c r="F309" i="31"/>
  <c r="G309" i="31"/>
  <c r="F310" i="31"/>
  <c r="G310" i="31"/>
  <c r="F311" i="31"/>
  <c r="G311" i="31"/>
  <c r="F312" i="31"/>
  <c r="G312" i="31"/>
  <c r="F313" i="31"/>
  <c r="G313" i="31"/>
  <c r="F314" i="31"/>
  <c r="G314" i="31"/>
  <c r="F315" i="31"/>
  <c r="G315" i="31"/>
  <c r="F316" i="31"/>
  <c r="G316" i="31"/>
  <c r="F317" i="31"/>
  <c r="G317" i="31"/>
  <c r="F318" i="31"/>
  <c r="G318" i="31"/>
  <c r="F319" i="31"/>
  <c r="G319" i="31"/>
  <c r="F320" i="31"/>
  <c r="G320" i="31"/>
  <c r="F321" i="31"/>
  <c r="G321" i="31"/>
  <c r="F322" i="31"/>
  <c r="G322" i="31"/>
  <c r="F323" i="31"/>
  <c r="G323" i="31"/>
  <c r="F324" i="31"/>
  <c r="G324" i="31"/>
  <c r="F325" i="31"/>
  <c r="G325" i="31"/>
  <c r="F326" i="31"/>
  <c r="G326" i="31"/>
  <c r="F327" i="31"/>
  <c r="G327" i="31"/>
  <c r="F328" i="31"/>
  <c r="G328" i="31"/>
  <c r="F329" i="31"/>
  <c r="G329" i="31"/>
  <c r="F330" i="31"/>
  <c r="G330" i="31"/>
  <c r="F331" i="31"/>
  <c r="G331" i="31"/>
  <c r="F332" i="31"/>
  <c r="G332" i="31"/>
  <c r="F333" i="31"/>
  <c r="G333" i="31"/>
  <c r="F334" i="31"/>
  <c r="G334" i="31"/>
  <c r="F335" i="31"/>
  <c r="G335" i="31"/>
  <c r="F336" i="31"/>
  <c r="G336" i="31"/>
  <c r="F337" i="31"/>
  <c r="G337" i="31"/>
  <c r="F338" i="31"/>
  <c r="G338" i="31"/>
  <c r="F339" i="31"/>
  <c r="G339" i="31"/>
  <c r="F340" i="31"/>
  <c r="G340" i="31"/>
  <c r="F341" i="31"/>
  <c r="G341" i="31"/>
  <c r="F342" i="31"/>
  <c r="G342" i="31"/>
  <c r="F343" i="31"/>
  <c r="G343" i="31"/>
  <c r="F344" i="31"/>
  <c r="G344" i="31"/>
  <c r="F345" i="31"/>
  <c r="G345" i="31"/>
  <c r="F346" i="31"/>
  <c r="G346" i="31"/>
  <c r="F347" i="31"/>
  <c r="G347" i="31"/>
  <c r="F348" i="31"/>
  <c r="G348" i="31"/>
  <c r="F349" i="31"/>
  <c r="G349" i="31"/>
  <c r="F350" i="31"/>
  <c r="G350" i="31"/>
  <c r="F351" i="31"/>
  <c r="G351" i="31"/>
  <c r="F352" i="31"/>
  <c r="G352" i="31"/>
  <c r="F353" i="31"/>
  <c r="G353" i="31"/>
  <c r="F354" i="31"/>
  <c r="G354" i="31"/>
  <c r="F355" i="31"/>
  <c r="G355" i="31"/>
  <c r="F356" i="31"/>
  <c r="G356" i="31"/>
  <c r="F357" i="31"/>
  <c r="G357" i="31"/>
  <c r="F358" i="31"/>
  <c r="G358" i="31"/>
  <c r="F359" i="31"/>
  <c r="G359" i="31"/>
  <c r="F360" i="31"/>
  <c r="G360" i="31"/>
  <c r="F361" i="31"/>
  <c r="G361" i="31"/>
  <c r="F362" i="31"/>
  <c r="G362" i="31"/>
  <c r="F363" i="31"/>
  <c r="G363" i="31"/>
  <c r="F364" i="31"/>
  <c r="G364" i="31"/>
  <c r="F365" i="31"/>
  <c r="G365" i="31"/>
  <c r="F366" i="31"/>
  <c r="G366" i="31"/>
  <c r="F367" i="31"/>
  <c r="G367" i="31"/>
  <c r="F368" i="31"/>
  <c r="G368" i="31"/>
  <c r="F369" i="31"/>
  <c r="G369" i="31"/>
  <c r="F370" i="31"/>
  <c r="G370" i="31"/>
  <c r="F371" i="31"/>
  <c r="G371" i="31"/>
  <c r="F372" i="31"/>
  <c r="G372" i="31"/>
  <c r="F373" i="31"/>
  <c r="G373" i="31"/>
  <c r="F374" i="31"/>
  <c r="G374" i="31"/>
  <c r="F375" i="31"/>
  <c r="G375" i="31"/>
  <c r="F376" i="31"/>
  <c r="G376" i="31"/>
  <c r="F377" i="31"/>
  <c r="G377" i="31"/>
  <c r="F378" i="31"/>
  <c r="G378" i="31"/>
  <c r="F379" i="31"/>
  <c r="G379" i="31"/>
  <c r="F380" i="31"/>
  <c r="G380" i="31"/>
  <c r="F381" i="31"/>
  <c r="G381" i="31"/>
  <c r="F382" i="31"/>
  <c r="G382" i="31"/>
  <c r="F383" i="31"/>
  <c r="G383" i="31"/>
  <c r="F384" i="31"/>
  <c r="G384" i="31"/>
  <c r="F385" i="31"/>
  <c r="G385" i="31"/>
  <c r="F386" i="31"/>
  <c r="G386" i="31"/>
  <c r="F387" i="31"/>
  <c r="G387" i="31"/>
  <c r="F388" i="31"/>
  <c r="G388" i="31"/>
  <c r="F389" i="31"/>
  <c r="G389" i="31"/>
  <c r="F390" i="31"/>
  <c r="G390" i="31"/>
  <c r="F391" i="31"/>
  <c r="G391" i="31"/>
  <c r="F392" i="31"/>
  <c r="G392" i="31"/>
  <c r="F393" i="31"/>
  <c r="G393" i="31"/>
  <c r="F394" i="31"/>
  <c r="G394" i="31"/>
  <c r="F395" i="31"/>
  <c r="G395" i="31"/>
  <c r="F396" i="31"/>
  <c r="G396" i="31"/>
  <c r="F397" i="31"/>
  <c r="G397" i="31"/>
  <c r="F398" i="31"/>
  <c r="G398" i="31"/>
  <c r="F399" i="31"/>
  <c r="G399" i="31"/>
  <c r="F400" i="31"/>
  <c r="G400" i="31"/>
  <c r="F401" i="31"/>
  <c r="G401" i="31"/>
  <c r="F402" i="31"/>
  <c r="G402" i="31"/>
  <c r="F403" i="31"/>
  <c r="G403" i="31"/>
  <c r="F404" i="31"/>
  <c r="G404" i="31"/>
  <c r="F405" i="31"/>
  <c r="G405" i="31"/>
  <c r="F406" i="31"/>
  <c r="G406" i="31"/>
  <c r="F407" i="31"/>
  <c r="G407" i="31"/>
  <c r="F408" i="31"/>
  <c r="G408" i="31"/>
  <c r="F409" i="31"/>
  <c r="G409" i="31"/>
  <c r="F410" i="31"/>
  <c r="G410" i="31"/>
  <c r="F411" i="31"/>
  <c r="G411" i="31"/>
  <c r="F412" i="31"/>
  <c r="G412" i="31"/>
  <c r="F413" i="31"/>
  <c r="G413" i="31"/>
  <c r="F414" i="31"/>
  <c r="G414" i="31"/>
  <c r="F415" i="31"/>
  <c r="G415" i="31"/>
  <c r="F416" i="31"/>
  <c r="G416" i="31"/>
  <c r="F417" i="31"/>
  <c r="G417" i="31"/>
  <c r="F418" i="31"/>
  <c r="G418" i="31"/>
  <c r="F419" i="31"/>
  <c r="G419" i="31"/>
  <c r="F420" i="31"/>
  <c r="G420" i="31"/>
  <c r="F421" i="31"/>
  <c r="G421" i="31"/>
  <c r="F422" i="31"/>
  <c r="G422" i="31"/>
  <c r="F423" i="31"/>
  <c r="G423" i="31"/>
  <c r="F424" i="31"/>
  <c r="G424" i="31"/>
  <c r="F425" i="31"/>
  <c r="G425" i="31"/>
  <c r="F426" i="31"/>
  <c r="G426" i="31"/>
  <c r="F427" i="31"/>
  <c r="G427" i="31"/>
  <c r="F428" i="31"/>
  <c r="G428" i="31"/>
  <c r="F429" i="31"/>
  <c r="G429" i="31"/>
  <c r="F430" i="31"/>
  <c r="G430" i="31"/>
  <c r="F431" i="31"/>
  <c r="G431" i="31"/>
  <c r="F432" i="31"/>
  <c r="G432" i="31"/>
  <c r="F433" i="31"/>
  <c r="G433" i="31"/>
  <c r="F434" i="31"/>
  <c r="G434" i="31"/>
  <c r="F435" i="31"/>
  <c r="G435" i="31"/>
  <c r="F436" i="31"/>
  <c r="G436" i="31"/>
  <c r="F437" i="31"/>
  <c r="G437" i="31"/>
  <c r="F438" i="31"/>
  <c r="G438" i="31"/>
  <c r="F439" i="31"/>
  <c r="G439" i="31"/>
  <c r="F440" i="31"/>
  <c r="G440" i="31"/>
  <c r="F441" i="31"/>
  <c r="G441" i="31"/>
  <c r="F442" i="31"/>
  <c r="G442" i="31"/>
  <c r="F443" i="31"/>
  <c r="G443" i="31"/>
  <c r="F444" i="31"/>
  <c r="G444" i="31"/>
  <c r="F445" i="31"/>
  <c r="G445" i="31"/>
  <c r="F446" i="31"/>
  <c r="G446" i="31"/>
  <c r="F447" i="31"/>
  <c r="G447" i="31"/>
  <c r="F448" i="31"/>
  <c r="G448" i="31"/>
  <c r="F449" i="31"/>
  <c r="G449" i="31"/>
  <c r="F450" i="31"/>
  <c r="G450" i="31"/>
  <c r="F451" i="31"/>
  <c r="G451" i="31"/>
  <c r="F452" i="31"/>
  <c r="G452" i="31"/>
  <c r="F453" i="31"/>
  <c r="G453" i="31"/>
  <c r="F454" i="31"/>
  <c r="G454" i="31"/>
  <c r="F455" i="31"/>
  <c r="G455" i="31"/>
  <c r="F456" i="31"/>
  <c r="G456" i="31"/>
  <c r="F457" i="31"/>
  <c r="G457" i="31"/>
  <c r="F458" i="31"/>
  <c r="G458" i="31"/>
  <c r="F459" i="31"/>
  <c r="G459" i="31"/>
  <c r="F460" i="31"/>
  <c r="G460" i="31"/>
  <c r="F461" i="31"/>
  <c r="G461" i="31"/>
  <c r="F462" i="31"/>
  <c r="G462" i="31"/>
  <c r="F463" i="31"/>
  <c r="G463" i="31"/>
  <c r="F464" i="31"/>
  <c r="G464" i="31"/>
  <c r="F465" i="31"/>
  <c r="G465" i="31"/>
  <c r="F466" i="31"/>
  <c r="G466" i="31"/>
  <c r="F467" i="31"/>
  <c r="G467" i="31"/>
  <c r="F468" i="31"/>
  <c r="G468" i="31"/>
  <c r="F469" i="31"/>
  <c r="G469" i="31"/>
  <c r="F470" i="31"/>
  <c r="G470" i="31"/>
  <c r="F471" i="31"/>
  <c r="G471" i="31"/>
  <c r="F472" i="31"/>
  <c r="G472" i="31"/>
  <c r="F473" i="31"/>
  <c r="G473" i="31"/>
  <c r="F474" i="31"/>
  <c r="G474" i="31"/>
  <c r="F475" i="31"/>
  <c r="G475" i="31"/>
  <c r="F476" i="31"/>
  <c r="G476" i="31"/>
  <c r="F477" i="31"/>
  <c r="G477" i="31"/>
  <c r="F478" i="31"/>
  <c r="G478" i="31"/>
  <c r="F479" i="31"/>
  <c r="G479" i="31"/>
  <c r="F480" i="31"/>
  <c r="G480" i="31"/>
  <c r="F481" i="31"/>
  <c r="G481" i="31"/>
  <c r="F482" i="31"/>
  <c r="G482" i="31"/>
  <c r="F483" i="31"/>
  <c r="G483" i="31"/>
  <c r="F484" i="31"/>
  <c r="G484" i="31"/>
  <c r="F485" i="31"/>
  <c r="G485" i="31"/>
  <c r="F486" i="31"/>
  <c r="G486" i="31"/>
  <c r="F487" i="31"/>
  <c r="G487" i="31"/>
  <c r="F488" i="31"/>
  <c r="G488" i="31"/>
  <c r="F489" i="31"/>
  <c r="G489" i="31"/>
  <c r="F490" i="31"/>
  <c r="G490" i="31"/>
  <c r="F491" i="31"/>
  <c r="G491" i="31"/>
  <c r="F492" i="31"/>
  <c r="G492" i="31"/>
  <c r="F493" i="31"/>
  <c r="G493" i="31"/>
  <c r="F494" i="31"/>
  <c r="G494" i="31"/>
  <c r="F495" i="31"/>
  <c r="G495" i="31"/>
  <c r="F496" i="31"/>
  <c r="G496" i="31"/>
  <c r="F497" i="31"/>
  <c r="G497" i="31"/>
  <c r="F498" i="31"/>
  <c r="G498" i="31"/>
  <c r="F499" i="31"/>
  <c r="G499" i="31"/>
  <c r="F500" i="31"/>
  <c r="G500" i="31"/>
  <c r="F501" i="31"/>
  <c r="G501" i="31"/>
  <c r="F502" i="31"/>
  <c r="G502" i="31"/>
  <c r="F503" i="31"/>
  <c r="G503" i="31"/>
  <c r="F504" i="31"/>
  <c r="G504" i="31"/>
  <c r="F505" i="31"/>
  <c r="G505" i="31"/>
  <c r="F506" i="31"/>
  <c r="G506" i="31"/>
  <c r="R7" i="32"/>
  <c r="T7" i="32"/>
  <c r="G7" i="29"/>
  <c r="F7" i="29"/>
  <c r="D11" i="21"/>
  <c r="D12" i="21"/>
  <c r="D13" i="21"/>
  <c r="D10" i="21"/>
  <c r="D20" i="40"/>
  <c r="P506" i="47"/>
  <c r="O506" i="47"/>
  <c r="G506" i="47"/>
  <c r="F506" i="47"/>
  <c r="E506" i="47"/>
  <c r="D506" i="47"/>
  <c r="C506" i="47"/>
  <c r="B506" i="47"/>
  <c r="U506" i="47"/>
  <c r="P505" i="47"/>
  <c r="O505" i="47"/>
  <c r="G505" i="47"/>
  <c r="F505" i="47"/>
  <c r="E505" i="47"/>
  <c r="D505" i="47"/>
  <c r="C505" i="47"/>
  <c r="B505" i="47"/>
  <c r="U505" i="47"/>
  <c r="P504" i="47"/>
  <c r="O504" i="47"/>
  <c r="G504" i="47"/>
  <c r="F504" i="47"/>
  <c r="E504" i="47"/>
  <c r="D504" i="47"/>
  <c r="C504" i="47"/>
  <c r="B504" i="47"/>
  <c r="U504" i="47"/>
  <c r="P503" i="47"/>
  <c r="O503" i="47"/>
  <c r="G503" i="47"/>
  <c r="F503" i="47"/>
  <c r="E503" i="47"/>
  <c r="D503" i="47"/>
  <c r="C503" i="47"/>
  <c r="B503" i="47"/>
  <c r="U503" i="47"/>
  <c r="P502" i="47"/>
  <c r="O502" i="47"/>
  <c r="G502" i="47"/>
  <c r="F502" i="47"/>
  <c r="E502" i="47"/>
  <c r="D502" i="47"/>
  <c r="C502" i="47"/>
  <c r="B502" i="47"/>
  <c r="U502" i="47"/>
  <c r="P501" i="47"/>
  <c r="O501" i="47"/>
  <c r="G501" i="47"/>
  <c r="F501" i="47"/>
  <c r="E501" i="47"/>
  <c r="D501" i="47"/>
  <c r="C501" i="47"/>
  <c r="B501" i="47"/>
  <c r="U501" i="47"/>
  <c r="P500" i="47"/>
  <c r="O500" i="47"/>
  <c r="G500" i="47"/>
  <c r="F500" i="47"/>
  <c r="E500" i="47"/>
  <c r="D500" i="47"/>
  <c r="C500" i="47"/>
  <c r="B500" i="47"/>
  <c r="U500" i="47"/>
  <c r="P499" i="47"/>
  <c r="O499" i="47"/>
  <c r="G499" i="47"/>
  <c r="F499" i="47"/>
  <c r="E499" i="47"/>
  <c r="D499" i="47"/>
  <c r="C499" i="47"/>
  <c r="B499" i="47"/>
  <c r="U499" i="47"/>
  <c r="P498" i="47"/>
  <c r="O498" i="47"/>
  <c r="G498" i="47"/>
  <c r="F498" i="47"/>
  <c r="E498" i="47"/>
  <c r="D498" i="47"/>
  <c r="C498" i="47"/>
  <c r="B498" i="47"/>
  <c r="U498" i="47"/>
  <c r="P497" i="47"/>
  <c r="O497" i="47"/>
  <c r="G497" i="47"/>
  <c r="F497" i="47"/>
  <c r="E497" i="47"/>
  <c r="D497" i="47"/>
  <c r="C497" i="47"/>
  <c r="B497" i="47"/>
  <c r="U497" i="47"/>
  <c r="P496" i="47"/>
  <c r="O496" i="47"/>
  <c r="G496" i="47"/>
  <c r="F496" i="47"/>
  <c r="E496" i="47"/>
  <c r="D496" i="47"/>
  <c r="C496" i="47"/>
  <c r="B496" i="47"/>
  <c r="U496" i="47"/>
  <c r="P495" i="47"/>
  <c r="O495" i="47"/>
  <c r="G495" i="47"/>
  <c r="F495" i="47"/>
  <c r="E495" i="47"/>
  <c r="D495" i="47"/>
  <c r="C495" i="47"/>
  <c r="B495" i="47"/>
  <c r="U495" i="47"/>
  <c r="P494" i="47"/>
  <c r="O494" i="47"/>
  <c r="G494" i="47"/>
  <c r="F494" i="47"/>
  <c r="E494" i="47"/>
  <c r="D494" i="47"/>
  <c r="C494" i="47"/>
  <c r="B494" i="47"/>
  <c r="U494" i="47"/>
  <c r="P493" i="47"/>
  <c r="O493" i="47"/>
  <c r="G493" i="47"/>
  <c r="F493" i="47"/>
  <c r="E493" i="47"/>
  <c r="D493" i="47"/>
  <c r="C493" i="47"/>
  <c r="B493" i="47"/>
  <c r="U493" i="47"/>
  <c r="P492" i="47"/>
  <c r="O492" i="47"/>
  <c r="G492" i="47"/>
  <c r="F492" i="47"/>
  <c r="E492" i="47"/>
  <c r="D492" i="47"/>
  <c r="C492" i="47"/>
  <c r="B492" i="47"/>
  <c r="U492" i="47"/>
  <c r="P491" i="47"/>
  <c r="O491" i="47"/>
  <c r="G491" i="47"/>
  <c r="F491" i="47"/>
  <c r="E491" i="47"/>
  <c r="D491" i="47"/>
  <c r="C491" i="47"/>
  <c r="B491" i="47"/>
  <c r="U491" i="47"/>
  <c r="P490" i="47"/>
  <c r="O490" i="47"/>
  <c r="G490" i="47"/>
  <c r="F490" i="47"/>
  <c r="E490" i="47"/>
  <c r="D490" i="47"/>
  <c r="C490" i="47"/>
  <c r="B490" i="47"/>
  <c r="U490" i="47"/>
  <c r="P489" i="47"/>
  <c r="O489" i="47"/>
  <c r="G489" i="47"/>
  <c r="F489" i="47"/>
  <c r="E489" i="47"/>
  <c r="D489" i="47"/>
  <c r="C489" i="47"/>
  <c r="B489" i="47"/>
  <c r="U489" i="47"/>
  <c r="P488" i="47"/>
  <c r="O488" i="47"/>
  <c r="G488" i="47"/>
  <c r="F488" i="47"/>
  <c r="E488" i="47"/>
  <c r="D488" i="47"/>
  <c r="C488" i="47"/>
  <c r="B488" i="47"/>
  <c r="U488" i="47"/>
  <c r="P487" i="47"/>
  <c r="O487" i="47"/>
  <c r="G487" i="47"/>
  <c r="F487" i="47"/>
  <c r="E487" i="47"/>
  <c r="D487" i="47"/>
  <c r="C487" i="47"/>
  <c r="B487" i="47"/>
  <c r="U487" i="47"/>
  <c r="P486" i="47"/>
  <c r="O486" i="47"/>
  <c r="G486" i="47"/>
  <c r="F486" i="47"/>
  <c r="E486" i="47"/>
  <c r="D486" i="47"/>
  <c r="C486" i="47"/>
  <c r="B486" i="47"/>
  <c r="U486" i="47"/>
  <c r="P485" i="47"/>
  <c r="O485" i="47"/>
  <c r="G485" i="47"/>
  <c r="F485" i="47"/>
  <c r="E485" i="47"/>
  <c r="D485" i="47"/>
  <c r="C485" i="47"/>
  <c r="B485" i="47"/>
  <c r="U485" i="47"/>
  <c r="P484" i="47"/>
  <c r="O484" i="47"/>
  <c r="G484" i="47"/>
  <c r="F484" i="47"/>
  <c r="E484" i="47"/>
  <c r="D484" i="47"/>
  <c r="C484" i="47"/>
  <c r="B484" i="47"/>
  <c r="U484" i="47"/>
  <c r="P483" i="47"/>
  <c r="O483" i="47"/>
  <c r="G483" i="47"/>
  <c r="F483" i="47"/>
  <c r="E483" i="47"/>
  <c r="D483" i="47"/>
  <c r="C483" i="47"/>
  <c r="B483" i="47"/>
  <c r="U483" i="47"/>
  <c r="P482" i="47"/>
  <c r="O482" i="47"/>
  <c r="G482" i="47"/>
  <c r="F482" i="47"/>
  <c r="E482" i="47"/>
  <c r="D482" i="47"/>
  <c r="C482" i="47"/>
  <c r="B482" i="47"/>
  <c r="U482" i="47"/>
  <c r="P481" i="47"/>
  <c r="O481" i="47"/>
  <c r="G481" i="47"/>
  <c r="F481" i="47"/>
  <c r="E481" i="47"/>
  <c r="D481" i="47"/>
  <c r="C481" i="47"/>
  <c r="B481" i="47"/>
  <c r="U481" i="47"/>
  <c r="P480" i="47"/>
  <c r="O480" i="47"/>
  <c r="G480" i="47"/>
  <c r="F480" i="47"/>
  <c r="E480" i="47"/>
  <c r="D480" i="47"/>
  <c r="C480" i="47"/>
  <c r="B480" i="47"/>
  <c r="U480" i="47"/>
  <c r="P479" i="47"/>
  <c r="O479" i="47"/>
  <c r="G479" i="47"/>
  <c r="F479" i="47"/>
  <c r="E479" i="47"/>
  <c r="D479" i="47"/>
  <c r="C479" i="47"/>
  <c r="B479" i="47"/>
  <c r="U479" i="47"/>
  <c r="P478" i="47"/>
  <c r="O478" i="47"/>
  <c r="G478" i="47"/>
  <c r="F478" i="47"/>
  <c r="E478" i="47"/>
  <c r="D478" i="47"/>
  <c r="C478" i="47"/>
  <c r="B478" i="47"/>
  <c r="U478" i="47"/>
  <c r="P477" i="47"/>
  <c r="O477" i="47"/>
  <c r="G477" i="47"/>
  <c r="F477" i="47"/>
  <c r="E477" i="47"/>
  <c r="D477" i="47"/>
  <c r="C477" i="47"/>
  <c r="B477" i="47"/>
  <c r="U477" i="47"/>
  <c r="P476" i="47"/>
  <c r="O476" i="47"/>
  <c r="G476" i="47"/>
  <c r="F476" i="47"/>
  <c r="E476" i="47"/>
  <c r="D476" i="47"/>
  <c r="C476" i="47"/>
  <c r="B476" i="47"/>
  <c r="U476" i="47"/>
  <c r="P475" i="47"/>
  <c r="O475" i="47"/>
  <c r="G475" i="47"/>
  <c r="F475" i="47"/>
  <c r="E475" i="47"/>
  <c r="D475" i="47"/>
  <c r="C475" i="47"/>
  <c r="B475" i="47"/>
  <c r="U475" i="47"/>
  <c r="P474" i="47"/>
  <c r="O474" i="47"/>
  <c r="G474" i="47"/>
  <c r="F474" i="47"/>
  <c r="E474" i="47"/>
  <c r="D474" i="47"/>
  <c r="C474" i="47"/>
  <c r="B474" i="47"/>
  <c r="U474" i="47"/>
  <c r="P473" i="47"/>
  <c r="O473" i="47"/>
  <c r="G473" i="47"/>
  <c r="F473" i="47"/>
  <c r="E473" i="47"/>
  <c r="D473" i="47"/>
  <c r="C473" i="47"/>
  <c r="B473" i="47"/>
  <c r="U473" i="47"/>
  <c r="P472" i="47"/>
  <c r="O472" i="47"/>
  <c r="G472" i="47"/>
  <c r="F472" i="47"/>
  <c r="E472" i="47"/>
  <c r="D472" i="47"/>
  <c r="C472" i="47"/>
  <c r="B472" i="47"/>
  <c r="U472" i="47"/>
  <c r="P471" i="47"/>
  <c r="O471" i="47"/>
  <c r="G471" i="47"/>
  <c r="F471" i="47"/>
  <c r="E471" i="47"/>
  <c r="D471" i="47"/>
  <c r="C471" i="47"/>
  <c r="B471" i="47"/>
  <c r="U471" i="47"/>
  <c r="P470" i="47"/>
  <c r="O470" i="47"/>
  <c r="G470" i="47"/>
  <c r="F470" i="47"/>
  <c r="E470" i="47"/>
  <c r="D470" i="47"/>
  <c r="C470" i="47"/>
  <c r="B470" i="47"/>
  <c r="U470" i="47"/>
  <c r="P469" i="47"/>
  <c r="O469" i="47"/>
  <c r="G469" i="47"/>
  <c r="F469" i="47"/>
  <c r="E469" i="47"/>
  <c r="D469" i="47"/>
  <c r="C469" i="47"/>
  <c r="B469" i="47"/>
  <c r="U469" i="47"/>
  <c r="P468" i="47"/>
  <c r="O468" i="47"/>
  <c r="G468" i="47"/>
  <c r="F468" i="47"/>
  <c r="E468" i="47"/>
  <c r="D468" i="47"/>
  <c r="C468" i="47"/>
  <c r="B468" i="47"/>
  <c r="U468" i="47"/>
  <c r="P467" i="47"/>
  <c r="O467" i="47"/>
  <c r="G467" i="47"/>
  <c r="F467" i="47"/>
  <c r="E467" i="47"/>
  <c r="D467" i="47"/>
  <c r="C467" i="47"/>
  <c r="B467" i="47"/>
  <c r="U467" i="47"/>
  <c r="P466" i="47"/>
  <c r="O466" i="47"/>
  <c r="G466" i="47"/>
  <c r="F466" i="47"/>
  <c r="E466" i="47"/>
  <c r="D466" i="47"/>
  <c r="C466" i="47"/>
  <c r="B466" i="47"/>
  <c r="U466" i="47"/>
  <c r="P465" i="47"/>
  <c r="O465" i="47"/>
  <c r="G465" i="47"/>
  <c r="F465" i="47"/>
  <c r="E465" i="47"/>
  <c r="D465" i="47"/>
  <c r="C465" i="47"/>
  <c r="B465" i="47"/>
  <c r="U465" i="47"/>
  <c r="P464" i="47"/>
  <c r="O464" i="47"/>
  <c r="G464" i="47"/>
  <c r="F464" i="47"/>
  <c r="E464" i="47"/>
  <c r="D464" i="47"/>
  <c r="C464" i="47"/>
  <c r="B464" i="47"/>
  <c r="U464" i="47"/>
  <c r="P463" i="47"/>
  <c r="O463" i="47"/>
  <c r="G463" i="47"/>
  <c r="F463" i="47"/>
  <c r="E463" i="47"/>
  <c r="D463" i="47"/>
  <c r="C463" i="47"/>
  <c r="B463" i="47"/>
  <c r="U463" i="47"/>
  <c r="P462" i="47"/>
  <c r="O462" i="47"/>
  <c r="G462" i="47"/>
  <c r="F462" i="47"/>
  <c r="E462" i="47"/>
  <c r="D462" i="47"/>
  <c r="C462" i="47"/>
  <c r="B462" i="47"/>
  <c r="U462" i="47"/>
  <c r="P461" i="47"/>
  <c r="O461" i="47"/>
  <c r="G461" i="47"/>
  <c r="F461" i="47"/>
  <c r="E461" i="47"/>
  <c r="D461" i="47"/>
  <c r="C461" i="47"/>
  <c r="B461" i="47"/>
  <c r="U461" i="47"/>
  <c r="P460" i="47"/>
  <c r="O460" i="47"/>
  <c r="G460" i="47"/>
  <c r="F460" i="47"/>
  <c r="E460" i="47"/>
  <c r="D460" i="47"/>
  <c r="C460" i="47"/>
  <c r="B460" i="47"/>
  <c r="U460" i="47"/>
  <c r="P459" i="47"/>
  <c r="O459" i="47"/>
  <c r="G459" i="47"/>
  <c r="F459" i="47"/>
  <c r="E459" i="47"/>
  <c r="D459" i="47"/>
  <c r="C459" i="47"/>
  <c r="B459" i="47"/>
  <c r="U459" i="47"/>
  <c r="P458" i="47"/>
  <c r="O458" i="47"/>
  <c r="G458" i="47"/>
  <c r="F458" i="47"/>
  <c r="E458" i="47"/>
  <c r="D458" i="47"/>
  <c r="C458" i="47"/>
  <c r="B458" i="47"/>
  <c r="U458" i="47"/>
  <c r="P457" i="47"/>
  <c r="O457" i="47"/>
  <c r="G457" i="47"/>
  <c r="F457" i="47"/>
  <c r="E457" i="47"/>
  <c r="D457" i="47"/>
  <c r="C457" i="47"/>
  <c r="B457" i="47"/>
  <c r="U457" i="47"/>
  <c r="P456" i="47"/>
  <c r="O456" i="47"/>
  <c r="G456" i="47"/>
  <c r="F456" i="47"/>
  <c r="E456" i="47"/>
  <c r="D456" i="47"/>
  <c r="C456" i="47"/>
  <c r="B456" i="47"/>
  <c r="U456" i="47"/>
  <c r="P455" i="47"/>
  <c r="O455" i="47"/>
  <c r="G455" i="47"/>
  <c r="F455" i="47"/>
  <c r="E455" i="47"/>
  <c r="D455" i="47"/>
  <c r="C455" i="47"/>
  <c r="B455" i="47"/>
  <c r="U455" i="47"/>
  <c r="P454" i="47"/>
  <c r="O454" i="47"/>
  <c r="G454" i="47"/>
  <c r="F454" i="47"/>
  <c r="E454" i="47"/>
  <c r="D454" i="47"/>
  <c r="C454" i="47"/>
  <c r="B454" i="47"/>
  <c r="U454" i="47"/>
  <c r="P453" i="47"/>
  <c r="O453" i="47"/>
  <c r="G453" i="47"/>
  <c r="F453" i="47"/>
  <c r="E453" i="47"/>
  <c r="D453" i="47"/>
  <c r="C453" i="47"/>
  <c r="B453" i="47"/>
  <c r="U453" i="47"/>
  <c r="P452" i="47"/>
  <c r="O452" i="47"/>
  <c r="G452" i="47"/>
  <c r="F452" i="47"/>
  <c r="E452" i="47"/>
  <c r="D452" i="47"/>
  <c r="C452" i="47"/>
  <c r="B452" i="47"/>
  <c r="U452" i="47"/>
  <c r="P451" i="47"/>
  <c r="O451" i="47"/>
  <c r="G451" i="47"/>
  <c r="F451" i="47"/>
  <c r="E451" i="47"/>
  <c r="D451" i="47"/>
  <c r="C451" i="47"/>
  <c r="B451" i="47"/>
  <c r="U451" i="47"/>
  <c r="P450" i="47"/>
  <c r="O450" i="47"/>
  <c r="G450" i="47"/>
  <c r="F450" i="47"/>
  <c r="E450" i="47"/>
  <c r="D450" i="47"/>
  <c r="C450" i="47"/>
  <c r="B450" i="47"/>
  <c r="U450" i="47"/>
  <c r="P449" i="47"/>
  <c r="O449" i="47"/>
  <c r="G449" i="47"/>
  <c r="F449" i="47"/>
  <c r="E449" i="47"/>
  <c r="D449" i="47"/>
  <c r="C449" i="47"/>
  <c r="B449" i="47"/>
  <c r="U449" i="47"/>
  <c r="P448" i="47"/>
  <c r="O448" i="47"/>
  <c r="G448" i="47"/>
  <c r="F448" i="47"/>
  <c r="E448" i="47"/>
  <c r="D448" i="47"/>
  <c r="C448" i="47"/>
  <c r="B448" i="47"/>
  <c r="U448" i="47"/>
  <c r="P447" i="47"/>
  <c r="O447" i="47"/>
  <c r="G447" i="47"/>
  <c r="F447" i="47"/>
  <c r="E447" i="47"/>
  <c r="D447" i="47"/>
  <c r="C447" i="47"/>
  <c r="B447" i="47"/>
  <c r="U447" i="47"/>
  <c r="P446" i="47"/>
  <c r="O446" i="47"/>
  <c r="G446" i="47"/>
  <c r="F446" i="47"/>
  <c r="E446" i="47"/>
  <c r="D446" i="47"/>
  <c r="C446" i="47"/>
  <c r="B446" i="47"/>
  <c r="U446" i="47"/>
  <c r="P445" i="47"/>
  <c r="O445" i="47"/>
  <c r="G445" i="47"/>
  <c r="F445" i="47"/>
  <c r="E445" i="47"/>
  <c r="D445" i="47"/>
  <c r="C445" i="47"/>
  <c r="B445" i="47"/>
  <c r="U445" i="47"/>
  <c r="P444" i="47"/>
  <c r="O444" i="47"/>
  <c r="G444" i="47"/>
  <c r="F444" i="47"/>
  <c r="E444" i="47"/>
  <c r="D444" i="47"/>
  <c r="C444" i="47"/>
  <c r="B444" i="47"/>
  <c r="U444" i="47"/>
  <c r="P443" i="47"/>
  <c r="O443" i="47"/>
  <c r="G443" i="47"/>
  <c r="F443" i="47"/>
  <c r="E443" i="47"/>
  <c r="D443" i="47"/>
  <c r="C443" i="47"/>
  <c r="B443" i="47"/>
  <c r="U443" i="47"/>
  <c r="P442" i="47"/>
  <c r="O442" i="47"/>
  <c r="G442" i="47"/>
  <c r="F442" i="47"/>
  <c r="E442" i="47"/>
  <c r="D442" i="47"/>
  <c r="C442" i="47"/>
  <c r="B442" i="47"/>
  <c r="U442" i="47"/>
  <c r="P441" i="47"/>
  <c r="O441" i="47"/>
  <c r="G441" i="47"/>
  <c r="F441" i="47"/>
  <c r="E441" i="47"/>
  <c r="D441" i="47"/>
  <c r="C441" i="47"/>
  <c r="B441" i="47"/>
  <c r="U441" i="47"/>
  <c r="P440" i="47"/>
  <c r="O440" i="47"/>
  <c r="G440" i="47"/>
  <c r="F440" i="47"/>
  <c r="E440" i="47"/>
  <c r="D440" i="47"/>
  <c r="C440" i="47"/>
  <c r="B440" i="47"/>
  <c r="U440" i="47"/>
  <c r="P439" i="47"/>
  <c r="O439" i="47"/>
  <c r="G439" i="47"/>
  <c r="F439" i="47"/>
  <c r="E439" i="47"/>
  <c r="D439" i="47"/>
  <c r="C439" i="47"/>
  <c r="B439" i="47"/>
  <c r="U439" i="47"/>
  <c r="P438" i="47"/>
  <c r="O438" i="47"/>
  <c r="G438" i="47"/>
  <c r="F438" i="47"/>
  <c r="E438" i="47"/>
  <c r="D438" i="47"/>
  <c r="C438" i="47"/>
  <c r="B438" i="47"/>
  <c r="U438" i="47"/>
  <c r="P437" i="47"/>
  <c r="O437" i="47"/>
  <c r="G437" i="47"/>
  <c r="F437" i="47"/>
  <c r="E437" i="47"/>
  <c r="D437" i="47"/>
  <c r="C437" i="47"/>
  <c r="B437" i="47"/>
  <c r="U437" i="47"/>
  <c r="P436" i="47"/>
  <c r="O436" i="47"/>
  <c r="G436" i="47"/>
  <c r="F436" i="47"/>
  <c r="E436" i="47"/>
  <c r="D436" i="47"/>
  <c r="C436" i="47"/>
  <c r="B436" i="47"/>
  <c r="U436" i="47"/>
  <c r="P435" i="47"/>
  <c r="O435" i="47"/>
  <c r="G435" i="47"/>
  <c r="F435" i="47"/>
  <c r="E435" i="47"/>
  <c r="D435" i="47"/>
  <c r="C435" i="47"/>
  <c r="B435" i="47"/>
  <c r="U435" i="47"/>
  <c r="P434" i="47"/>
  <c r="O434" i="47"/>
  <c r="G434" i="47"/>
  <c r="F434" i="47"/>
  <c r="E434" i="47"/>
  <c r="D434" i="47"/>
  <c r="C434" i="47"/>
  <c r="B434" i="47"/>
  <c r="U434" i="47"/>
  <c r="P433" i="47"/>
  <c r="O433" i="47"/>
  <c r="G433" i="47"/>
  <c r="F433" i="47"/>
  <c r="E433" i="47"/>
  <c r="D433" i="47"/>
  <c r="C433" i="47"/>
  <c r="B433" i="47"/>
  <c r="U433" i="47"/>
  <c r="P432" i="47"/>
  <c r="O432" i="47"/>
  <c r="G432" i="47"/>
  <c r="F432" i="47"/>
  <c r="E432" i="47"/>
  <c r="D432" i="47"/>
  <c r="C432" i="47"/>
  <c r="B432" i="47"/>
  <c r="U432" i="47"/>
  <c r="P431" i="47"/>
  <c r="O431" i="47"/>
  <c r="G431" i="47"/>
  <c r="F431" i="47"/>
  <c r="E431" i="47"/>
  <c r="D431" i="47"/>
  <c r="C431" i="47"/>
  <c r="B431" i="47"/>
  <c r="U431" i="47"/>
  <c r="P430" i="47"/>
  <c r="O430" i="47"/>
  <c r="G430" i="47"/>
  <c r="F430" i="47"/>
  <c r="E430" i="47"/>
  <c r="D430" i="47"/>
  <c r="C430" i="47"/>
  <c r="B430" i="47"/>
  <c r="U430" i="47"/>
  <c r="P429" i="47"/>
  <c r="O429" i="47"/>
  <c r="G429" i="47"/>
  <c r="F429" i="47"/>
  <c r="E429" i="47"/>
  <c r="D429" i="47"/>
  <c r="C429" i="47"/>
  <c r="B429" i="47"/>
  <c r="U429" i="47"/>
  <c r="P428" i="47"/>
  <c r="O428" i="47"/>
  <c r="G428" i="47"/>
  <c r="F428" i="47"/>
  <c r="E428" i="47"/>
  <c r="D428" i="47"/>
  <c r="C428" i="47"/>
  <c r="B428" i="47"/>
  <c r="U428" i="47"/>
  <c r="P427" i="47"/>
  <c r="O427" i="47"/>
  <c r="G427" i="47"/>
  <c r="F427" i="47"/>
  <c r="E427" i="47"/>
  <c r="D427" i="47"/>
  <c r="C427" i="47"/>
  <c r="B427" i="47"/>
  <c r="U427" i="47"/>
  <c r="P426" i="47"/>
  <c r="O426" i="47"/>
  <c r="G426" i="47"/>
  <c r="F426" i="47"/>
  <c r="E426" i="47"/>
  <c r="D426" i="47"/>
  <c r="C426" i="47"/>
  <c r="B426" i="47"/>
  <c r="U426" i="47"/>
  <c r="P425" i="47"/>
  <c r="O425" i="47"/>
  <c r="G425" i="47"/>
  <c r="F425" i="47"/>
  <c r="E425" i="47"/>
  <c r="D425" i="47"/>
  <c r="C425" i="47"/>
  <c r="B425" i="47"/>
  <c r="U425" i="47"/>
  <c r="P424" i="47"/>
  <c r="O424" i="47"/>
  <c r="G424" i="47"/>
  <c r="F424" i="47"/>
  <c r="E424" i="47"/>
  <c r="D424" i="47"/>
  <c r="C424" i="47"/>
  <c r="B424" i="47"/>
  <c r="U424" i="47"/>
  <c r="P423" i="47"/>
  <c r="O423" i="47"/>
  <c r="G423" i="47"/>
  <c r="F423" i="47"/>
  <c r="E423" i="47"/>
  <c r="D423" i="47"/>
  <c r="C423" i="47"/>
  <c r="B423" i="47"/>
  <c r="U423" i="47"/>
  <c r="P422" i="47"/>
  <c r="O422" i="47"/>
  <c r="G422" i="47"/>
  <c r="F422" i="47"/>
  <c r="E422" i="47"/>
  <c r="D422" i="47"/>
  <c r="C422" i="47"/>
  <c r="B422" i="47"/>
  <c r="U422" i="47"/>
  <c r="P421" i="47"/>
  <c r="O421" i="47"/>
  <c r="G421" i="47"/>
  <c r="F421" i="47"/>
  <c r="E421" i="47"/>
  <c r="D421" i="47"/>
  <c r="C421" i="47"/>
  <c r="B421" i="47"/>
  <c r="U421" i="47"/>
  <c r="P420" i="47"/>
  <c r="O420" i="47"/>
  <c r="G420" i="47"/>
  <c r="F420" i="47"/>
  <c r="E420" i="47"/>
  <c r="D420" i="47"/>
  <c r="C420" i="47"/>
  <c r="B420" i="47"/>
  <c r="U420" i="47"/>
  <c r="P419" i="47"/>
  <c r="O419" i="47"/>
  <c r="G419" i="47"/>
  <c r="F419" i="47"/>
  <c r="E419" i="47"/>
  <c r="D419" i="47"/>
  <c r="C419" i="47"/>
  <c r="B419" i="47"/>
  <c r="U419" i="47"/>
  <c r="P418" i="47"/>
  <c r="O418" i="47"/>
  <c r="G418" i="47"/>
  <c r="F418" i="47"/>
  <c r="E418" i="47"/>
  <c r="D418" i="47"/>
  <c r="C418" i="47"/>
  <c r="B418" i="47"/>
  <c r="U418" i="47"/>
  <c r="P417" i="47"/>
  <c r="O417" i="47"/>
  <c r="G417" i="47"/>
  <c r="F417" i="47"/>
  <c r="E417" i="47"/>
  <c r="D417" i="47"/>
  <c r="C417" i="47"/>
  <c r="B417" i="47"/>
  <c r="U417" i="47"/>
  <c r="P416" i="47"/>
  <c r="O416" i="47"/>
  <c r="G416" i="47"/>
  <c r="F416" i="47"/>
  <c r="E416" i="47"/>
  <c r="D416" i="47"/>
  <c r="C416" i="47"/>
  <c r="B416" i="47"/>
  <c r="U416" i="47"/>
  <c r="P415" i="47"/>
  <c r="O415" i="47"/>
  <c r="G415" i="47"/>
  <c r="F415" i="47"/>
  <c r="E415" i="47"/>
  <c r="D415" i="47"/>
  <c r="C415" i="47"/>
  <c r="B415" i="47"/>
  <c r="U415" i="47"/>
  <c r="P414" i="47"/>
  <c r="O414" i="47"/>
  <c r="G414" i="47"/>
  <c r="F414" i="47"/>
  <c r="E414" i="47"/>
  <c r="D414" i="47"/>
  <c r="C414" i="47"/>
  <c r="B414" i="47"/>
  <c r="U414" i="47"/>
  <c r="P413" i="47"/>
  <c r="O413" i="47"/>
  <c r="G413" i="47"/>
  <c r="F413" i="47"/>
  <c r="E413" i="47"/>
  <c r="D413" i="47"/>
  <c r="C413" i="47"/>
  <c r="B413" i="47"/>
  <c r="U413" i="47"/>
  <c r="P412" i="47"/>
  <c r="O412" i="47"/>
  <c r="G412" i="47"/>
  <c r="F412" i="47"/>
  <c r="E412" i="47"/>
  <c r="D412" i="47"/>
  <c r="C412" i="47"/>
  <c r="B412" i="47"/>
  <c r="U412" i="47"/>
  <c r="P411" i="47"/>
  <c r="O411" i="47"/>
  <c r="G411" i="47"/>
  <c r="F411" i="47"/>
  <c r="E411" i="47"/>
  <c r="D411" i="47"/>
  <c r="C411" i="47"/>
  <c r="B411" i="47"/>
  <c r="U411" i="47"/>
  <c r="P410" i="47"/>
  <c r="O410" i="47"/>
  <c r="G410" i="47"/>
  <c r="F410" i="47"/>
  <c r="E410" i="47"/>
  <c r="D410" i="47"/>
  <c r="C410" i="47"/>
  <c r="B410" i="47"/>
  <c r="U410" i="47"/>
  <c r="P409" i="47"/>
  <c r="O409" i="47"/>
  <c r="G409" i="47"/>
  <c r="F409" i="47"/>
  <c r="E409" i="47"/>
  <c r="D409" i="47"/>
  <c r="C409" i="47"/>
  <c r="B409" i="47"/>
  <c r="U409" i="47"/>
  <c r="P408" i="47"/>
  <c r="O408" i="47"/>
  <c r="G408" i="47"/>
  <c r="F408" i="47"/>
  <c r="E408" i="47"/>
  <c r="D408" i="47"/>
  <c r="C408" i="47"/>
  <c r="B408" i="47"/>
  <c r="U408" i="47"/>
  <c r="P407" i="47"/>
  <c r="O407" i="47"/>
  <c r="G407" i="47"/>
  <c r="F407" i="47"/>
  <c r="E407" i="47"/>
  <c r="D407" i="47"/>
  <c r="C407" i="47"/>
  <c r="B407" i="47"/>
  <c r="U407" i="47"/>
  <c r="P406" i="47"/>
  <c r="O406" i="47"/>
  <c r="G406" i="47"/>
  <c r="F406" i="47"/>
  <c r="E406" i="47"/>
  <c r="D406" i="47"/>
  <c r="C406" i="47"/>
  <c r="B406" i="47"/>
  <c r="U406" i="47"/>
  <c r="P405" i="47"/>
  <c r="O405" i="47"/>
  <c r="G405" i="47"/>
  <c r="F405" i="47"/>
  <c r="E405" i="47"/>
  <c r="D405" i="47"/>
  <c r="C405" i="47"/>
  <c r="B405" i="47"/>
  <c r="U405" i="47"/>
  <c r="P404" i="47"/>
  <c r="O404" i="47"/>
  <c r="G404" i="47"/>
  <c r="F404" i="47"/>
  <c r="E404" i="47"/>
  <c r="D404" i="47"/>
  <c r="C404" i="47"/>
  <c r="B404" i="47"/>
  <c r="U404" i="47"/>
  <c r="P403" i="47"/>
  <c r="O403" i="47"/>
  <c r="G403" i="47"/>
  <c r="F403" i="47"/>
  <c r="E403" i="47"/>
  <c r="D403" i="47"/>
  <c r="C403" i="47"/>
  <c r="B403" i="47"/>
  <c r="U403" i="47"/>
  <c r="P402" i="47"/>
  <c r="O402" i="47"/>
  <c r="G402" i="47"/>
  <c r="F402" i="47"/>
  <c r="E402" i="47"/>
  <c r="D402" i="47"/>
  <c r="C402" i="47"/>
  <c r="B402" i="47"/>
  <c r="U402" i="47"/>
  <c r="P401" i="47"/>
  <c r="O401" i="47"/>
  <c r="G401" i="47"/>
  <c r="F401" i="47"/>
  <c r="E401" i="47"/>
  <c r="D401" i="47"/>
  <c r="C401" i="47"/>
  <c r="B401" i="47"/>
  <c r="U401" i="47"/>
  <c r="P400" i="47"/>
  <c r="O400" i="47"/>
  <c r="G400" i="47"/>
  <c r="F400" i="47"/>
  <c r="E400" i="47"/>
  <c r="D400" i="47"/>
  <c r="C400" i="47"/>
  <c r="B400" i="47"/>
  <c r="U400" i="47"/>
  <c r="P399" i="47"/>
  <c r="O399" i="47"/>
  <c r="G399" i="47"/>
  <c r="F399" i="47"/>
  <c r="E399" i="47"/>
  <c r="D399" i="47"/>
  <c r="C399" i="47"/>
  <c r="B399" i="47"/>
  <c r="U399" i="47"/>
  <c r="P398" i="47"/>
  <c r="O398" i="47"/>
  <c r="G398" i="47"/>
  <c r="F398" i="47"/>
  <c r="E398" i="47"/>
  <c r="D398" i="47"/>
  <c r="C398" i="47"/>
  <c r="B398" i="47"/>
  <c r="U398" i="47"/>
  <c r="P397" i="47"/>
  <c r="O397" i="47"/>
  <c r="G397" i="47"/>
  <c r="F397" i="47"/>
  <c r="E397" i="47"/>
  <c r="D397" i="47"/>
  <c r="C397" i="47"/>
  <c r="B397" i="47"/>
  <c r="U397" i="47"/>
  <c r="P396" i="47"/>
  <c r="O396" i="47"/>
  <c r="G396" i="47"/>
  <c r="F396" i="47"/>
  <c r="E396" i="47"/>
  <c r="D396" i="47"/>
  <c r="C396" i="47"/>
  <c r="B396" i="47"/>
  <c r="U396" i="47"/>
  <c r="P395" i="47"/>
  <c r="O395" i="47"/>
  <c r="G395" i="47"/>
  <c r="F395" i="47"/>
  <c r="E395" i="47"/>
  <c r="D395" i="47"/>
  <c r="C395" i="47"/>
  <c r="B395" i="47"/>
  <c r="U395" i="47"/>
  <c r="P394" i="47"/>
  <c r="O394" i="47"/>
  <c r="G394" i="47"/>
  <c r="F394" i="47"/>
  <c r="E394" i="47"/>
  <c r="D394" i="47"/>
  <c r="C394" i="47"/>
  <c r="B394" i="47"/>
  <c r="U394" i="47"/>
  <c r="P393" i="47"/>
  <c r="O393" i="47"/>
  <c r="G393" i="47"/>
  <c r="F393" i="47"/>
  <c r="E393" i="47"/>
  <c r="D393" i="47"/>
  <c r="C393" i="47"/>
  <c r="B393" i="47"/>
  <c r="U393" i="47"/>
  <c r="P392" i="47"/>
  <c r="O392" i="47"/>
  <c r="G392" i="47"/>
  <c r="F392" i="47"/>
  <c r="E392" i="47"/>
  <c r="D392" i="47"/>
  <c r="C392" i="47"/>
  <c r="B392" i="47"/>
  <c r="U392" i="47"/>
  <c r="P391" i="47"/>
  <c r="O391" i="47"/>
  <c r="G391" i="47"/>
  <c r="F391" i="47"/>
  <c r="E391" i="47"/>
  <c r="D391" i="47"/>
  <c r="C391" i="47"/>
  <c r="B391" i="47"/>
  <c r="U391" i="47"/>
  <c r="P390" i="47"/>
  <c r="O390" i="47"/>
  <c r="G390" i="47"/>
  <c r="F390" i="47"/>
  <c r="E390" i="47"/>
  <c r="D390" i="47"/>
  <c r="C390" i="47"/>
  <c r="B390" i="47"/>
  <c r="U390" i="47"/>
  <c r="P389" i="47"/>
  <c r="O389" i="47"/>
  <c r="G389" i="47"/>
  <c r="F389" i="47"/>
  <c r="E389" i="47"/>
  <c r="D389" i="47"/>
  <c r="C389" i="47"/>
  <c r="B389" i="47"/>
  <c r="U389" i="47"/>
  <c r="P388" i="47"/>
  <c r="O388" i="47"/>
  <c r="G388" i="47"/>
  <c r="F388" i="47"/>
  <c r="E388" i="47"/>
  <c r="D388" i="47"/>
  <c r="C388" i="47"/>
  <c r="B388" i="47"/>
  <c r="U388" i="47"/>
  <c r="P387" i="47"/>
  <c r="O387" i="47"/>
  <c r="G387" i="47"/>
  <c r="F387" i="47"/>
  <c r="E387" i="47"/>
  <c r="D387" i="47"/>
  <c r="C387" i="47"/>
  <c r="B387" i="47"/>
  <c r="U387" i="47"/>
  <c r="P386" i="47"/>
  <c r="O386" i="47"/>
  <c r="G386" i="47"/>
  <c r="F386" i="47"/>
  <c r="E386" i="47"/>
  <c r="D386" i="47"/>
  <c r="C386" i="47"/>
  <c r="B386" i="47"/>
  <c r="U386" i="47"/>
  <c r="P385" i="47"/>
  <c r="O385" i="47"/>
  <c r="G385" i="47"/>
  <c r="F385" i="47"/>
  <c r="E385" i="47"/>
  <c r="D385" i="47"/>
  <c r="C385" i="47"/>
  <c r="B385" i="47"/>
  <c r="U385" i="47"/>
  <c r="P384" i="47"/>
  <c r="O384" i="47"/>
  <c r="G384" i="47"/>
  <c r="F384" i="47"/>
  <c r="E384" i="47"/>
  <c r="D384" i="47"/>
  <c r="C384" i="47"/>
  <c r="B384" i="47"/>
  <c r="U384" i="47"/>
  <c r="P383" i="47"/>
  <c r="O383" i="47"/>
  <c r="G383" i="47"/>
  <c r="F383" i="47"/>
  <c r="E383" i="47"/>
  <c r="D383" i="47"/>
  <c r="C383" i="47"/>
  <c r="B383" i="47"/>
  <c r="U383" i="47"/>
  <c r="P382" i="47"/>
  <c r="O382" i="47"/>
  <c r="G382" i="47"/>
  <c r="F382" i="47"/>
  <c r="E382" i="47"/>
  <c r="D382" i="47"/>
  <c r="C382" i="47"/>
  <c r="B382" i="47"/>
  <c r="U382" i="47"/>
  <c r="P381" i="47"/>
  <c r="O381" i="47"/>
  <c r="G381" i="47"/>
  <c r="F381" i="47"/>
  <c r="E381" i="47"/>
  <c r="D381" i="47"/>
  <c r="C381" i="47"/>
  <c r="B381" i="47"/>
  <c r="U381" i="47"/>
  <c r="P380" i="47"/>
  <c r="O380" i="47"/>
  <c r="G380" i="47"/>
  <c r="F380" i="47"/>
  <c r="E380" i="47"/>
  <c r="D380" i="47"/>
  <c r="C380" i="47"/>
  <c r="B380" i="47"/>
  <c r="U380" i="47"/>
  <c r="P379" i="47"/>
  <c r="O379" i="47"/>
  <c r="G379" i="47"/>
  <c r="F379" i="47"/>
  <c r="E379" i="47"/>
  <c r="D379" i="47"/>
  <c r="C379" i="47"/>
  <c r="B379" i="47"/>
  <c r="U379" i="47"/>
  <c r="P378" i="47"/>
  <c r="O378" i="47"/>
  <c r="G378" i="47"/>
  <c r="F378" i="47"/>
  <c r="E378" i="47"/>
  <c r="D378" i="47"/>
  <c r="C378" i="47"/>
  <c r="B378" i="47"/>
  <c r="U378" i="47"/>
  <c r="P377" i="47"/>
  <c r="O377" i="47"/>
  <c r="G377" i="47"/>
  <c r="F377" i="47"/>
  <c r="E377" i="47"/>
  <c r="D377" i="47"/>
  <c r="C377" i="47"/>
  <c r="B377" i="47"/>
  <c r="U377" i="47"/>
  <c r="P376" i="47"/>
  <c r="O376" i="47"/>
  <c r="G376" i="47"/>
  <c r="F376" i="47"/>
  <c r="E376" i="47"/>
  <c r="D376" i="47"/>
  <c r="C376" i="47"/>
  <c r="B376" i="47"/>
  <c r="U376" i="47"/>
  <c r="P375" i="47"/>
  <c r="O375" i="47"/>
  <c r="G375" i="47"/>
  <c r="F375" i="47"/>
  <c r="E375" i="47"/>
  <c r="D375" i="47"/>
  <c r="C375" i="47"/>
  <c r="B375" i="47"/>
  <c r="U375" i="47"/>
  <c r="P374" i="47"/>
  <c r="O374" i="47"/>
  <c r="G374" i="47"/>
  <c r="F374" i="47"/>
  <c r="E374" i="47"/>
  <c r="D374" i="47"/>
  <c r="C374" i="47"/>
  <c r="B374" i="47"/>
  <c r="U374" i="47"/>
  <c r="P373" i="47"/>
  <c r="O373" i="47"/>
  <c r="G373" i="47"/>
  <c r="F373" i="47"/>
  <c r="E373" i="47"/>
  <c r="D373" i="47"/>
  <c r="C373" i="47"/>
  <c r="B373" i="47"/>
  <c r="U373" i="47"/>
  <c r="P372" i="47"/>
  <c r="O372" i="47"/>
  <c r="G372" i="47"/>
  <c r="F372" i="47"/>
  <c r="E372" i="47"/>
  <c r="D372" i="47"/>
  <c r="C372" i="47"/>
  <c r="B372" i="47"/>
  <c r="U372" i="47"/>
  <c r="P371" i="47"/>
  <c r="O371" i="47"/>
  <c r="G371" i="47"/>
  <c r="F371" i="47"/>
  <c r="E371" i="47"/>
  <c r="D371" i="47"/>
  <c r="C371" i="47"/>
  <c r="B371" i="47"/>
  <c r="U371" i="47"/>
  <c r="P370" i="47"/>
  <c r="O370" i="47"/>
  <c r="G370" i="47"/>
  <c r="F370" i="47"/>
  <c r="E370" i="47"/>
  <c r="D370" i="47"/>
  <c r="C370" i="47"/>
  <c r="B370" i="47"/>
  <c r="U370" i="47"/>
  <c r="P369" i="47"/>
  <c r="O369" i="47"/>
  <c r="G369" i="47"/>
  <c r="F369" i="47"/>
  <c r="E369" i="47"/>
  <c r="D369" i="47"/>
  <c r="C369" i="47"/>
  <c r="B369" i="47"/>
  <c r="U369" i="47"/>
  <c r="P368" i="47"/>
  <c r="O368" i="47"/>
  <c r="G368" i="47"/>
  <c r="F368" i="47"/>
  <c r="E368" i="47"/>
  <c r="D368" i="47"/>
  <c r="C368" i="47"/>
  <c r="B368" i="47"/>
  <c r="U368" i="47"/>
  <c r="P367" i="47"/>
  <c r="O367" i="47"/>
  <c r="G367" i="47"/>
  <c r="F367" i="47"/>
  <c r="E367" i="47"/>
  <c r="D367" i="47"/>
  <c r="C367" i="47"/>
  <c r="B367" i="47"/>
  <c r="U367" i="47"/>
  <c r="P366" i="47"/>
  <c r="O366" i="47"/>
  <c r="G366" i="47"/>
  <c r="F366" i="47"/>
  <c r="E366" i="47"/>
  <c r="D366" i="47"/>
  <c r="C366" i="47"/>
  <c r="B366" i="47"/>
  <c r="U366" i="47"/>
  <c r="P365" i="47"/>
  <c r="O365" i="47"/>
  <c r="G365" i="47"/>
  <c r="F365" i="47"/>
  <c r="E365" i="47"/>
  <c r="D365" i="47"/>
  <c r="C365" i="47"/>
  <c r="B365" i="47"/>
  <c r="U365" i="47"/>
  <c r="P364" i="47"/>
  <c r="O364" i="47"/>
  <c r="G364" i="47"/>
  <c r="F364" i="47"/>
  <c r="E364" i="47"/>
  <c r="D364" i="47"/>
  <c r="C364" i="47"/>
  <c r="B364" i="47"/>
  <c r="U364" i="47"/>
  <c r="P363" i="47"/>
  <c r="O363" i="47"/>
  <c r="G363" i="47"/>
  <c r="F363" i="47"/>
  <c r="E363" i="47"/>
  <c r="D363" i="47"/>
  <c r="C363" i="47"/>
  <c r="B363" i="47"/>
  <c r="U363" i="47"/>
  <c r="P362" i="47"/>
  <c r="O362" i="47"/>
  <c r="G362" i="47"/>
  <c r="F362" i="47"/>
  <c r="E362" i="47"/>
  <c r="D362" i="47"/>
  <c r="C362" i="47"/>
  <c r="B362" i="47"/>
  <c r="U362" i="47"/>
  <c r="P361" i="47"/>
  <c r="O361" i="47"/>
  <c r="G361" i="47"/>
  <c r="F361" i="47"/>
  <c r="E361" i="47"/>
  <c r="D361" i="47"/>
  <c r="C361" i="47"/>
  <c r="B361" i="47"/>
  <c r="U361" i="47"/>
  <c r="P360" i="47"/>
  <c r="O360" i="47"/>
  <c r="G360" i="47"/>
  <c r="F360" i="47"/>
  <c r="E360" i="47"/>
  <c r="D360" i="47"/>
  <c r="C360" i="47"/>
  <c r="B360" i="47"/>
  <c r="U360" i="47"/>
  <c r="P359" i="47"/>
  <c r="O359" i="47"/>
  <c r="G359" i="47"/>
  <c r="F359" i="47"/>
  <c r="E359" i="47"/>
  <c r="D359" i="47"/>
  <c r="C359" i="47"/>
  <c r="B359" i="47"/>
  <c r="U359" i="47"/>
  <c r="P358" i="47"/>
  <c r="O358" i="47"/>
  <c r="G358" i="47"/>
  <c r="F358" i="47"/>
  <c r="E358" i="47"/>
  <c r="D358" i="47"/>
  <c r="C358" i="47"/>
  <c r="B358" i="47"/>
  <c r="U358" i="47"/>
  <c r="P357" i="47"/>
  <c r="O357" i="47"/>
  <c r="G357" i="47"/>
  <c r="F357" i="47"/>
  <c r="E357" i="47"/>
  <c r="D357" i="47"/>
  <c r="C357" i="47"/>
  <c r="B357" i="47"/>
  <c r="U357" i="47"/>
  <c r="P356" i="47"/>
  <c r="O356" i="47"/>
  <c r="G356" i="47"/>
  <c r="F356" i="47"/>
  <c r="E356" i="47"/>
  <c r="D356" i="47"/>
  <c r="C356" i="47"/>
  <c r="B356" i="47"/>
  <c r="U356" i="47"/>
  <c r="P355" i="47"/>
  <c r="O355" i="47"/>
  <c r="G355" i="47"/>
  <c r="F355" i="47"/>
  <c r="E355" i="47"/>
  <c r="D355" i="47"/>
  <c r="C355" i="47"/>
  <c r="B355" i="47"/>
  <c r="U355" i="47"/>
  <c r="P354" i="47"/>
  <c r="O354" i="47"/>
  <c r="G354" i="47"/>
  <c r="F354" i="47"/>
  <c r="E354" i="47"/>
  <c r="D354" i="47"/>
  <c r="C354" i="47"/>
  <c r="B354" i="47"/>
  <c r="U354" i="47"/>
  <c r="P353" i="47"/>
  <c r="O353" i="47"/>
  <c r="G353" i="47"/>
  <c r="F353" i="47"/>
  <c r="E353" i="47"/>
  <c r="D353" i="47"/>
  <c r="C353" i="47"/>
  <c r="B353" i="47"/>
  <c r="U353" i="47"/>
  <c r="P352" i="47"/>
  <c r="O352" i="47"/>
  <c r="G352" i="47"/>
  <c r="F352" i="47"/>
  <c r="E352" i="47"/>
  <c r="D352" i="47"/>
  <c r="C352" i="47"/>
  <c r="B352" i="47"/>
  <c r="U352" i="47"/>
  <c r="P351" i="47"/>
  <c r="O351" i="47"/>
  <c r="G351" i="47"/>
  <c r="F351" i="47"/>
  <c r="E351" i="47"/>
  <c r="D351" i="47"/>
  <c r="C351" i="47"/>
  <c r="B351" i="47"/>
  <c r="U351" i="47"/>
  <c r="P350" i="47"/>
  <c r="O350" i="47"/>
  <c r="G350" i="47"/>
  <c r="F350" i="47"/>
  <c r="E350" i="47"/>
  <c r="D350" i="47"/>
  <c r="C350" i="47"/>
  <c r="B350" i="47"/>
  <c r="U350" i="47"/>
  <c r="P349" i="47"/>
  <c r="O349" i="47"/>
  <c r="G349" i="47"/>
  <c r="F349" i="47"/>
  <c r="E349" i="47"/>
  <c r="D349" i="47"/>
  <c r="C349" i="47"/>
  <c r="B349" i="47"/>
  <c r="U349" i="47"/>
  <c r="P348" i="47"/>
  <c r="O348" i="47"/>
  <c r="G348" i="47"/>
  <c r="F348" i="47"/>
  <c r="E348" i="47"/>
  <c r="D348" i="47"/>
  <c r="C348" i="47"/>
  <c r="B348" i="47"/>
  <c r="U348" i="47"/>
  <c r="P347" i="47"/>
  <c r="O347" i="47"/>
  <c r="G347" i="47"/>
  <c r="F347" i="47"/>
  <c r="E347" i="47"/>
  <c r="D347" i="47"/>
  <c r="C347" i="47"/>
  <c r="B347" i="47"/>
  <c r="U347" i="47"/>
  <c r="P346" i="47"/>
  <c r="O346" i="47"/>
  <c r="G346" i="47"/>
  <c r="F346" i="47"/>
  <c r="E346" i="47"/>
  <c r="D346" i="47"/>
  <c r="C346" i="47"/>
  <c r="B346" i="47"/>
  <c r="U346" i="47"/>
  <c r="P345" i="47"/>
  <c r="O345" i="47"/>
  <c r="G345" i="47"/>
  <c r="F345" i="47"/>
  <c r="E345" i="47"/>
  <c r="D345" i="47"/>
  <c r="C345" i="47"/>
  <c r="B345" i="47"/>
  <c r="U345" i="47"/>
  <c r="P344" i="47"/>
  <c r="O344" i="47"/>
  <c r="G344" i="47"/>
  <c r="F344" i="47"/>
  <c r="E344" i="47"/>
  <c r="D344" i="47"/>
  <c r="C344" i="47"/>
  <c r="B344" i="47"/>
  <c r="U344" i="47"/>
  <c r="P343" i="47"/>
  <c r="O343" i="47"/>
  <c r="G343" i="47"/>
  <c r="F343" i="47"/>
  <c r="E343" i="47"/>
  <c r="D343" i="47"/>
  <c r="C343" i="47"/>
  <c r="B343" i="47"/>
  <c r="U343" i="47"/>
  <c r="P342" i="47"/>
  <c r="O342" i="47"/>
  <c r="G342" i="47"/>
  <c r="F342" i="47"/>
  <c r="E342" i="47"/>
  <c r="D342" i="47"/>
  <c r="C342" i="47"/>
  <c r="B342" i="47"/>
  <c r="U342" i="47"/>
  <c r="P341" i="47"/>
  <c r="O341" i="47"/>
  <c r="G341" i="47"/>
  <c r="F341" i="47"/>
  <c r="E341" i="47"/>
  <c r="D341" i="47"/>
  <c r="C341" i="47"/>
  <c r="B341" i="47"/>
  <c r="U341" i="47"/>
  <c r="P340" i="47"/>
  <c r="O340" i="47"/>
  <c r="G340" i="47"/>
  <c r="F340" i="47"/>
  <c r="E340" i="47"/>
  <c r="D340" i="47"/>
  <c r="C340" i="47"/>
  <c r="B340" i="47"/>
  <c r="U340" i="47"/>
  <c r="P339" i="47"/>
  <c r="O339" i="47"/>
  <c r="G339" i="47"/>
  <c r="F339" i="47"/>
  <c r="E339" i="47"/>
  <c r="D339" i="47"/>
  <c r="C339" i="47"/>
  <c r="B339" i="47"/>
  <c r="U339" i="47"/>
  <c r="P338" i="47"/>
  <c r="O338" i="47"/>
  <c r="G338" i="47"/>
  <c r="F338" i="47"/>
  <c r="E338" i="47"/>
  <c r="D338" i="47"/>
  <c r="C338" i="47"/>
  <c r="B338" i="47"/>
  <c r="U338" i="47"/>
  <c r="P337" i="47"/>
  <c r="O337" i="47"/>
  <c r="G337" i="47"/>
  <c r="F337" i="47"/>
  <c r="E337" i="47"/>
  <c r="D337" i="47"/>
  <c r="C337" i="47"/>
  <c r="B337" i="47"/>
  <c r="U337" i="47"/>
  <c r="P336" i="47"/>
  <c r="O336" i="47"/>
  <c r="G336" i="47"/>
  <c r="F336" i="47"/>
  <c r="E336" i="47"/>
  <c r="D336" i="47"/>
  <c r="C336" i="47"/>
  <c r="B336" i="47"/>
  <c r="U336" i="47"/>
  <c r="P335" i="47"/>
  <c r="O335" i="47"/>
  <c r="G335" i="47"/>
  <c r="F335" i="47"/>
  <c r="E335" i="47"/>
  <c r="D335" i="47"/>
  <c r="C335" i="47"/>
  <c r="B335" i="47"/>
  <c r="U335" i="47"/>
  <c r="P334" i="47"/>
  <c r="O334" i="47"/>
  <c r="G334" i="47"/>
  <c r="F334" i="47"/>
  <c r="E334" i="47"/>
  <c r="D334" i="47"/>
  <c r="C334" i="47"/>
  <c r="B334" i="47"/>
  <c r="U334" i="47"/>
  <c r="P333" i="47"/>
  <c r="O333" i="47"/>
  <c r="G333" i="47"/>
  <c r="F333" i="47"/>
  <c r="E333" i="47"/>
  <c r="D333" i="47"/>
  <c r="C333" i="47"/>
  <c r="B333" i="47"/>
  <c r="U333" i="47"/>
  <c r="P332" i="47"/>
  <c r="O332" i="47"/>
  <c r="G332" i="47"/>
  <c r="F332" i="47"/>
  <c r="E332" i="47"/>
  <c r="D332" i="47"/>
  <c r="C332" i="47"/>
  <c r="B332" i="47"/>
  <c r="U332" i="47"/>
  <c r="P331" i="47"/>
  <c r="O331" i="47"/>
  <c r="G331" i="47"/>
  <c r="F331" i="47"/>
  <c r="E331" i="47"/>
  <c r="D331" i="47"/>
  <c r="C331" i="47"/>
  <c r="B331" i="47"/>
  <c r="U331" i="47"/>
  <c r="P330" i="47"/>
  <c r="O330" i="47"/>
  <c r="G330" i="47"/>
  <c r="F330" i="47"/>
  <c r="E330" i="47"/>
  <c r="D330" i="47"/>
  <c r="C330" i="47"/>
  <c r="B330" i="47"/>
  <c r="U330" i="47"/>
  <c r="P329" i="47"/>
  <c r="O329" i="47"/>
  <c r="G329" i="47"/>
  <c r="F329" i="47"/>
  <c r="E329" i="47"/>
  <c r="D329" i="47"/>
  <c r="C329" i="47"/>
  <c r="B329" i="47"/>
  <c r="U329" i="47"/>
  <c r="P328" i="47"/>
  <c r="O328" i="47"/>
  <c r="G328" i="47"/>
  <c r="F328" i="47"/>
  <c r="E328" i="47"/>
  <c r="D328" i="47"/>
  <c r="C328" i="47"/>
  <c r="B328" i="47"/>
  <c r="U328" i="47"/>
  <c r="P327" i="47"/>
  <c r="O327" i="47"/>
  <c r="G327" i="47"/>
  <c r="F327" i="47"/>
  <c r="E327" i="47"/>
  <c r="D327" i="47"/>
  <c r="C327" i="47"/>
  <c r="B327" i="47"/>
  <c r="U327" i="47"/>
  <c r="P326" i="47"/>
  <c r="O326" i="47"/>
  <c r="G326" i="47"/>
  <c r="F326" i="47"/>
  <c r="E326" i="47"/>
  <c r="D326" i="47"/>
  <c r="C326" i="47"/>
  <c r="B326" i="47"/>
  <c r="U326" i="47"/>
  <c r="P325" i="47"/>
  <c r="O325" i="47"/>
  <c r="G325" i="47"/>
  <c r="F325" i="47"/>
  <c r="E325" i="47"/>
  <c r="D325" i="47"/>
  <c r="C325" i="47"/>
  <c r="B325" i="47"/>
  <c r="U325" i="47"/>
  <c r="P324" i="47"/>
  <c r="O324" i="47"/>
  <c r="G324" i="47"/>
  <c r="F324" i="47"/>
  <c r="E324" i="47"/>
  <c r="D324" i="47"/>
  <c r="C324" i="47"/>
  <c r="B324" i="47"/>
  <c r="U324" i="47"/>
  <c r="P323" i="47"/>
  <c r="O323" i="47"/>
  <c r="G323" i="47"/>
  <c r="F323" i="47"/>
  <c r="E323" i="47"/>
  <c r="D323" i="47"/>
  <c r="C323" i="47"/>
  <c r="B323" i="47"/>
  <c r="U323" i="47"/>
  <c r="P322" i="47"/>
  <c r="O322" i="47"/>
  <c r="G322" i="47"/>
  <c r="F322" i="47"/>
  <c r="E322" i="47"/>
  <c r="D322" i="47"/>
  <c r="C322" i="47"/>
  <c r="B322" i="47"/>
  <c r="U322" i="47"/>
  <c r="P321" i="47"/>
  <c r="O321" i="47"/>
  <c r="G321" i="47"/>
  <c r="F321" i="47"/>
  <c r="E321" i="47"/>
  <c r="D321" i="47"/>
  <c r="C321" i="47"/>
  <c r="B321" i="47"/>
  <c r="U321" i="47"/>
  <c r="P320" i="47"/>
  <c r="O320" i="47"/>
  <c r="G320" i="47"/>
  <c r="F320" i="47"/>
  <c r="E320" i="47"/>
  <c r="D320" i="47"/>
  <c r="C320" i="47"/>
  <c r="B320" i="47"/>
  <c r="U320" i="47"/>
  <c r="P319" i="47"/>
  <c r="O319" i="47"/>
  <c r="G319" i="47"/>
  <c r="F319" i="47"/>
  <c r="E319" i="47"/>
  <c r="D319" i="47"/>
  <c r="C319" i="47"/>
  <c r="B319" i="47"/>
  <c r="U319" i="47"/>
  <c r="P318" i="47"/>
  <c r="O318" i="47"/>
  <c r="G318" i="47"/>
  <c r="F318" i="47"/>
  <c r="E318" i="47"/>
  <c r="D318" i="47"/>
  <c r="C318" i="47"/>
  <c r="B318" i="47"/>
  <c r="U318" i="47"/>
  <c r="P317" i="47"/>
  <c r="O317" i="47"/>
  <c r="G317" i="47"/>
  <c r="F317" i="47"/>
  <c r="E317" i="47"/>
  <c r="D317" i="47"/>
  <c r="C317" i="47"/>
  <c r="B317" i="47"/>
  <c r="U317" i="47"/>
  <c r="P316" i="47"/>
  <c r="O316" i="47"/>
  <c r="G316" i="47"/>
  <c r="F316" i="47"/>
  <c r="E316" i="47"/>
  <c r="D316" i="47"/>
  <c r="C316" i="47"/>
  <c r="B316" i="47"/>
  <c r="U316" i="47"/>
  <c r="P315" i="47"/>
  <c r="O315" i="47"/>
  <c r="G315" i="47"/>
  <c r="F315" i="47"/>
  <c r="E315" i="47"/>
  <c r="D315" i="47"/>
  <c r="C315" i="47"/>
  <c r="B315" i="47"/>
  <c r="U315" i="47"/>
  <c r="P314" i="47"/>
  <c r="O314" i="47"/>
  <c r="G314" i="47"/>
  <c r="F314" i="47"/>
  <c r="E314" i="47"/>
  <c r="D314" i="47"/>
  <c r="C314" i="47"/>
  <c r="B314" i="47"/>
  <c r="U314" i="47"/>
  <c r="P313" i="47"/>
  <c r="O313" i="47"/>
  <c r="G313" i="47"/>
  <c r="F313" i="47"/>
  <c r="E313" i="47"/>
  <c r="D313" i="47"/>
  <c r="C313" i="47"/>
  <c r="B313" i="47"/>
  <c r="U313" i="47"/>
  <c r="P312" i="47"/>
  <c r="O312" i="47"/>
  <c r="G312" i="47"/>
  <c r="F312" i="47"/>
  <c r="E312" i="47"/>
  <c r="D312" i="47"/>
  <c r="C312" i="47"/>
  <c r="B312" i="47"/>
  <c r="U312" i="47"/>
  <c r="P311" i="47"/>
  <c r="O311" i="47"/>
  <c r="G311" i="47"/>
  <c r="F311" i="47"/>
  <c r="E311" i="47"/>
  <c r="D311" i="47"/>
  <c r="C311" i="47"/>
  <c r="B311" i="47"/>
  <c r="U311" i="47"/>
  <c r="P310" i="47"/>
  <c r="O310" i="47"/>
  <c r="G310" i="47"/>
  <c r="F310" i="47"/>
  <c r="E310" i="47"/>
  <c r="D310" i="47"/>
  <c r="C310" i="47"/>
  <c r="B310" i="47"/>
  <c r="U310" i="47"/>
  <c r="P309" i="47"/>
  <c r="O309" i="47"/>
  <c r="G309" i="47"/>
  <c r="F309" i="47"/>
  <c r="E309" i="47"/>
  <c r="D309" i="47"/>
  <c r="C309" i="47"/>
  <c r="B309" i="47"/>
  <c r="U309" i="47"/>
  <c r="P308" i="47"/>
  <c r="O308" i="47"/>
  <c r="G308" i="47"/>
  <c r="F308" i="47"/>
  <c r="E308" i="47"/>
  <c r="D308" i="47"/>
  <c r="C308" i="47"/>
  <c r="B308" i="47"/>
  <c r="U308" i="47"/>
  <c r="P307" i="47"/>
  <c r="O307" i="47"/>
  <c r="G307" i="47"/>
  <c r="F307" i="47"/>
  <c r="E307" i="47"/>
  <c r="D307" i="47"/>
  <c r="C307" i="47"/>
  <c r="B307" i="47"/>
  <c r="U307" i="47"/>
  <c r="P306" i="47"/>
  <c r="O306" i="47"/>
  <c r="G306" i="47"/>
  <c r="F306" i="47"/>
  <c r="E306" i="47"/>
  <c r="D306" i="47"/>
  <c r="C306" i="47"/>
  <c r="B306" i="47"/>
  <c r="U306" i="47"/>
  <c r="P305" i="47"/>
  <c r="O305" i="47"/>
  <c r="G305" i="47"/>
  <c r="F305" i="47"/>
  <c r="E305" i="47"/>
  <c r="D305" i="47"/>
  <c r="C305" i="47"/>
  <c r="B305" i="47"/>
  <c r="U305" i="47"/>
  <c r="P304" i="47"/>
  <c r="O304" i="47"/>
  <c r="G304" i="47"/>
  <c r="F304" i="47"/>
  <c r="E304" i="47"/>
  <c r="D304" i="47"/>
  <c r="C304" i="47"/>
  <c r="B304" i="47"/>
  <c r="U304" i="47"/>
  <c r="P303" i="47"/>
  <c r="O303" i="47"/>
  <c r="G303" i="47"/>
  <c r="F303" i="47"/>
  <c r="E303" i="47"/>
  <c r="D303" i="47"/>
  <c r="C303" i="47"/>
  <c r="B303" i="47"/>
  <c r="U303" i="47"/>
  <c r="P302" i="47"/>
  <c r="O302" i="47"/>
  <c r="G302" i="47"/>
  <c r="F302" i="47"/>
  <c r="E302" i="47"/>
  <c r="D302" i="47"/>
  <c r="C302" i="47"/>
  <c r="B302" i="47"/>
  <c r="U302" i="47"/>
  <c r="P301" i="47"/>
  <c r="O301" i="47"/>
  <c r="G301" i="47"/>
  <c r="F301" i="47"/>
  <c r="E301" i="47"/>
  <c r="D301" i="47"/>
  <c r="C301" i="47"/>
  <c r="B301" i="47"/>
  <c r="U301" i="47"/>
  <c r="P300" i="47"/>
  <c r="O300" i="47"/>
  <c r="G300" i="47"/>
  <c r="F300" i="47"/>
  <c r="E300" i="47"/>
  <c r="D300" i="47"/>
  <c r="C300" i="47"/>
  <c r="B300" i="47"/>
  <c r="U300" i="47"/>
  <c r="P299" i="47"/>
  <c r="O299" i="47"/>
  <c r="G299" i="47"/>
  <c r="F299" i="47"/>
  <c r="E299" i="47"/>
  <c r="D299" i="47"/>
  <c r="C299" i="47"/>
  <c r="B299" i="47"/>
  <c r="U299" i="47"/>
  <c r="P298" i="47"/>
  <c r="O298" i="47"/>
  <c r="G298" i="47"/>
  <c r="F298" i="47"/>
  <c r="E298" i="47"/>
  <c r="D298" i="47"/>
  <c r="C298" i="47"/>
  <c r="B298" i="47"/>
  <c r="U298" i="47"/>
  <c r="P297" i="47"/>
  <c r="O297" i="47"/>
  <c r="G297" i="47"/>
  <c r="F297" i="47"/>
  <c r="E297" i="47"/>
  <c r="D297" i="47"/>
  <c r="C297" i="47"/>
  <c r="B297" i="47"/>
  <c r="U297" i="47"/>
  <c r="P296" i="47"/>
  <c r="O296" i="47"/>
  <c r="G296" i="47"/>
  <c r="F296" i="47"/>
  <c r="E296" i="47"/>
  <c r="D296" i="47"/>
  <c r="C296" i="47"/>
  <c r="B296" i="47"/>
  <c r="U296" i="47"/>
  <c r="P295" i="47"/>
  <c r="O295" i="47"/>
  <c r="G295" i="47"/>
  <c r="F295" i="47"/>
  <c r="E295" i="47"/>
  <c r="D295" i="47"/>
  <c r="C295" i="47"/>
  <c r="B295" i="47"/>
  <c r="U295" i="47"/>
  <c r="P294" i="47"/>
  <c r="O294" i="47"/>
  <c r="G294" i="47"/>
  <c r="F294" i="47"/>
  <c r="E294" i="47"/>
  <c r="D294" i="47"/>
  <c r="C294" i="47"/>
  <c r="B294" i="47"/>
  <c r="U294" i="47"/>
  <c r="P293" i="47"/>
  <c r="O293" i="47"/>
  <c r="G293" i="47"/>
  <c r="F293" i="47"/>
  <c r="E293" i="47"/>
  <c r="D293" i="47"/>
  <c r="C293" i="47"/>
  <c r="B293" i="47"/>
  <c r="U293" i="47"/>
  <c r="P292" i="47"/>
  <c r="O292" i="47"/>
  <c r="G292" i="47"/>
  <c r="F292" i="47"/>
  <c r="E292" i="47"/>
  <c r="D292" i="47"/>
  <c r="C292" i="47"/>
  <c r="B292" i="47"/>
  <c r="U292" i="47"/>
  <c r="P291" i="47"/>
  <c r="O291" i="47"/>
  <c r="G291" i="47"/>
  <c r="F291" i="47"/>
  <c r="E291" i="47"/>
  <c r="D291" i="47"/>
  <c r="C291" i="47"/>
  <c r="B291" i="47"/>
  <c r="U291" i="47"/>
  <c r="P290" i="47"/>
  <c r="O290" i="47"/>
  <c r="G290" i="47"/>
  <c r="F290" i="47"/>
  <c r="E290" i="47"/>
  <c r="D290" i="47"/>
  <c r="C290" i="47"/>
  <c r="B290" i="47"/>
  <c r="U290" i="47"/>
  <c r="P289" i="47"/>
  <c r="O289" i="47"/>
  <c r="G289" i="47"/>
  <c r="F289" i="47"/>
  <c r="E289" i="47"/>
  <c r="D289" i="47"/>
  <c r="C289" i="47"/>
  <c r="B289" i="47"/>
  <c r="U289" i="47"/>
  <c r="P288" i="47"/>
  <c r="O288" i="47"/>
  <c r="G288" i="47"/>
  <c r="F288" i="47"/>
  <c r="E288" i="47"/>
  <c r="D288" i="47"/>
  <c r="C288" i="47"/>
  <c r="B288" i="47"/>
  <c r="U288" i="47"/>
  <c r="P287" i="47"/>
  <c r="O287" i="47"/>
  <c r="G287" i="47"/>
  <c r="F287" i="47"/>
  <c r="E287" i="47"/>
  <c r="D287" i="47"/>
  <c r="C287" i="47"/>
  <c r="B287" i="47"/>
  <c r="U287" i="47"/>
  <c r="P286" i="47"/>
  <c r="O286" i="47"/>
  <c r="G286" i="47"/>
  <c r="F286" i="47"/>
  <c r="E286" i="47"/>
  <c r="D286" i="47"/>
  <c r="C286" i="47"/>
  <c r="B286" i="47"/>
  <c r="U286" i="47"/>
  <c r="P285" i="47"/>
  <c r="O285" i="47"/>
  <c r="G285" i="47"/>
  <c r="F285" i="47"/>
  <c r="E285" i="47"/>
  <c r="D285" i="47"/>
  <c r="C285" i="47"/>
  <c r="B285" i="47"/>
  <c r="U285" i="47"/>
  <c r="P284" i="47"/>
  <c r="O284" i="47"/>
  <c r="G284" i="47"/>
  <c r="F284" i="47"/>
  <c r="E284" i="47"/>
  <c r="D284" i="47"/>
  <c r="C284" i="47"/>
  <c r="B284" i="47"/>
  <c r="U284" i="47"/>
  <c r="P283" i="47"/>
  <c r="O283" i="47"/>
  <c r="G283" i="47"/>
  <c r="F283" i="47"/>
  <c r="E283" i="47"/>
  <c r="D283" i="47"/>
  <c r="C283" i="47"/>
  <c r="B283" i="47"/>
  <c r="U283" i="47"/>
  <c r="P282" i="47"/>
  <c r="O282" i="47"/>
  <c r="G282" i="47"/>
  <c r="F282" i="47"/>
  <c r="E282" i="47"/>
  <c r="D282" i="47"/>
  <c r="C282" i="47"/>
  <c r="B282" i="47"/>
  <c r="U282" i="47"/>
  <c r="P281" i="47"/>
  <c r="O281" i="47"/>
  <c r="G281" i="47"/>
  <c r="F281" i="47"/>
  <c r="E281" i="47"/>
  <c r="D281" i="47"/>
  <c r="C281" i="47"/>
  <c r="B281" i="47"/>
  <c r="U281" i="47"/>
  <c r="P280" i="47"/>
  <c r="O280" i="47"/>
  <c r="G280" i="47"/>
  <c r="F280" i="47"/>
  <c r="E280" i="47"/>
  <c r="D280" i="47"/>
  <c r="C280" i="47"/>
  <c r="B280" i="47"/>
  <c r="U280" i="47"/>
  <c r="P279" i="47"/>
  <c r="O279" i="47"/>
  <c r="G279" i="47"/>
  <c r="F279" i="47"/>
  <c r="E279" i="47"/>
  <c r="D279" i="47"/>
  <c r="C279" i="47"/>
  <c r="B279" i="47"/>
  <c r="U279" i="47"/>
  <c r="P278" i="47"/>
  <c r="O278" i="47"/>
  <c r="G278" i="47"/>
  <c r="F278" i="47"/>
  <c r="E278" i="47"/>
  <c r="D278" i="47"/>
  <c r="C278" i="47"/>
  <c r="B278" i="47"/>
  <c r="U278" i="47"/>
  <c r="P277" i="47"/>
  <c r="O277" i="47"/>
  <c r="G277" i="47"/>
  <c r="F277" i="47"/>
  <c r="E277" i="47"/>
  <c r="D277" i="47"/>
  <c r="C277" i="47"/>
  <c r="B277" i="47"/>
  <c r="U277" i="47"/>
  <c r="P276" i="47"/>
  <c r="O276" i="47"/>
  <c r="G276" i="47"/>
  <c r="F276" i="47"/>
  <c r="E276" i="47"/>
  <c r="D276" i="47"/>
  <c r="C276" i="47"/>
  <c r="B276" i="47"/>
  <c r="U276" i="47"/>
  <c r="P275" i="47"/>
  <c r="O275" i="47"/>
  <c r="G275" i="47"/>
  <c r="F275" i="47"/>
  <c r="E275" i="47"/>
  <c r="D275" i="47"/>
  <c r="C275" i="47"/>
  <c r="B275" i="47"/>
  <c r="U275" i="47"/>
  <c r="P274" i="47"/>
  <c r="O274" i="47"/>
  <c r="G274" i="47"/>
  <c r="F274" i="47"/>
  <c r="E274" i="47"/>
  <c r="D274" i="47"/>
  <c r="C274" i="47"/>
  <c r="B274" i="47"/>
  <c r="U274" i="47"/>
  <c r="P273" i="47"/>
  <c r="O273" i="47"/>
  <c r="G273" i="47"/>
  <c r="F273" i="47"/>
  <c r="E273" i="47"/>
  <c r="D273" i="47"/>
  <c r="C273" i="47"/>
  <c r="B273" i="47"/>
  <c r="U273" i="47"/>
  <c r="P272" i="47"/>
  <c r="O272" i="47"/>
  <c r="G272" i="47"/>
  <c r="F272" i="47"/>
  <c r="E272" i="47"/>
  <c r="D272" i="47"/>
  <c r="C272" i="47"/>
  <c r="B272" i="47"/>
  <c r="U272" i="47"/>
  <c r="P271" i="47"/>
  <c r="O271" i="47"/>
  <c r="G271" i="47"/>
  <c r="F271" i="47"/>
  <c r="E271" i="47"/>
  <c r="D271" i="47"/>
  <c r="C271" i="47"/>
  <c r="B271" i="47"/>
  <c r="U271" i="47"/>
  <c r="P270" i="47"/>
  <c r="O270" i="47"/>
  <c r="G270" i="47"/>
  <c r="F270" i="47"/>
  <c r="E270" i="47"/>
  <c r="D270" i="47"/>
  <c r="C270" i="47"/>
  <c r="B270" i="47"/>
  <c r="U270" i="47"/>
  <c r="P269" i="47"/>
  <c r="O269" i="47"/>
  <c r="G269" i="47"/>
  <c r="F269" i="47"/>
  <c r="E269" i="47"/>
  <c r="D269" i="47"/>
  <c r="C269" i="47"/>
  <c r="B269" i="47"/>
  <c r="U269" i="47"/>
  <c r="P268" i="47"/>
  <c r="O268" i="47"/>
  <c r="G268" i="47"/>
  <c r="F268" i="47"/>
  <c r="E268" i="47"/>
  <c r="D268" i="47"/>
  <c r="C268" i="47"/>
  <c r="B268" i="47"/>
  <c r="U268" i="47"/>
  <c r="P267" i="47"/>
  <c r="O267" i="47"/>
  <c r="G267" i="47"/>
  <c r="F267" i="47"/>
  <c r="E267" i="47"/>
  <c r="D267" i="47"/>
  <c r="C267" i="47"/>
  <c r="B267" i="47"/>
  <c r="U267" i="47"/>
  <c r="P266" i="47"/>
  <c r="O266" i="47"/>
  <c r="G266" i="47"/>
  <c r="F266" i="47"/>
  <c r="E266" i="47"/>
  <c r="D266" i="47"/>
  <c r="C266" i="47"/>
  <c r="B266" i="47"/>
  <c r="U266" i="47"/>
  <c r="P265" i="47"/>
  <c r="O265" i="47"/>
  <c r="G265" i="47"/>
  <c r="F265" i="47"/>
  <c r="E265" i="47"/>
  <c r="D265" i="47"/>
  <c r="C265" i="47"/>
  <c r="B265" i="47"/>
  <c r="U265" i="47"/>
  <c r="P264" i="47"/>
  <c r="O264" i="47"/>
  <c r="G264" i="47"/>
  <c r="F264" i="47"/>
  <c r="E264" i="47"/>
  <c r="D264" i="47"/>
  <c r="C264" i="47"/>
  <c r="B264" i="47"/>
  <c r="U264" i="47"/>
  <c r="P263" i="47"/>
  <c r="O263" i="47"/>
  <c r="G263" i="47"/>
  <c r="F263" i="47"/>
  <c r="E263" i="47"/>
  <c r="D263" i="47"/>
  <c r="C263" i="47"/>
  <c r="B263" i="47"/>
  <c r="U263" i="47"/>
  <c r="P262" i="47"/>
  <c r="O262" i="47"/>
  <c r="G262" i="47"/>
  <c r="F262" i="47"/>
  <c r="E262" i="47"/>
  <c r="D262" i="47"/>
  <c r="C262" i="47"/>
  <c r="B262" i="47"/>
  <c r="U262" i="47"/>
  <c r="P261" i="47"/>
  <c r="O261" i="47"/>
  <c r="G261" i="47"/>
  <c r="F261" i="47"/>
  <c r="E261" i="47"/>
  <c r="D261" i="47"/>
  <c r="C261" i="47"/>
  <c r="B261" i="47"/>
  <c r="U261" i="47"/>
  <c r="P260" i="47"/>
  <c r="O260" i="47"/>
  <c r="G260" i="47"/>
  <c r="F260" i="47"/>
  <c r="E260" i="47"/>
  <c r="D260" i="47"/>
  <c r="C260" i="47"/>
  <c r="B260" i="47"/>
  <c r="U260" i="47"/>
  <c r="P259" i="47"/>
  <c r="O259" i="47"/>
  <c r="G259" i="47"/>
  <c r="F259" i="47"/>
  <c r="E259" i="47"/>
  <c r="D259" i="47"/>
  <c r="C259" i="47"/>
  <c r="B259" i="47"/>
  <c r="U259" i="47"/>
  <c r="P258" i="47"/>
  <c r="O258" i="47"/>
  <c r="G258" i="47"/>
  <c r="F258" i="47"/>
  <c r="E258" i="47"/>
  <c r="D258" i="47"/>
  <c r="C258" i="47"/>
  <c r="B258" i="47"/>
  <c r="U258" i="47"/>
  <c r="P257" i="47"/>
  <c r="O257" i="47"/>
  <c r="G257" i="47"/>
  <c r="F257" i="47"/>
  <c r="E257" i="47"/>
  <c r="D257" i="47"/>
  <c r="C257" i="47"/>
  <c r="B257" i="47"/>
  <c r="U257" i="47"/>
  <c r="P256" i="47"/>
  <c r="O256" i="47"/>
  <c r="G256" i="47"/>
  <c r="F256" i="47"/>
  <c r="E256" i="47"/>
  <c r="D256" i="47"/>
  <c r="C256" i="47"/>
  <c r="B256" i="47"/>
  <c r="U256" i="47"/>
  <c r="P255" i="47"/>
  <c r="O255" i="47"/>
  <c r="G255" i="47"/>
  <c r="F255" i="47"/>
  <c r="E255" i="47"/>
  <c r="D255" i="47"/>
  <c r="C255" i="47"/>
  <c r="B255" i="47"/>
  <c r="U255" i="47"/>
  <c r="P254" i="47"/>
  <c r="O254" i="47"/>
  <c r="G254" i="47"/>
  <c r="F254" i="47"/>
  <c r="E254" i="47"/>
  <c r="D254" i="47"/>
  <c r="C254" i="47"/>
  <c r="B254" i="47"/>
  <c r="U254" i="47"/>
  <c r="P253" i="47"/>
  <c r="O253" i="47"/>
  <c r="G253" i="47"/>
  <c r="F253" i="47"/>
  <c r="E253" i="47"/>
  <c r="D253" i="47"/>
  <c r="C253" i="47"/>
  <c r="B253" i="47"/>
  <c r="U253" i="47"/>
  <c r="P252" i="47"/>
  <c r="O252" i="47"/>
  <c r="G252" i="47"/>
  <c r="F252" i="47"/>
  <c r="E252" i="47"/>
  <c r="D252" i="47"/>
  <c r="C252" i="47"/>
  <c r="B252" i="47"/>
  <c r="U252" i="47"/>
  <c r="P251" i="47"/>
  <c r="O251" i="47"/>
  <c r="G251" i="47"/>
  <c r="F251" i="47"/>
  <c r="E251" i="47"/>
  <c r="D251" i="47"/>
  <c r="C251" i="47"/>
  <c r="B251" i="47"/>
  <c r="U251" i="47"/>
  <c r="P250" i="47"/>
  <c r="O250" i="47"/>
  <c r="G250" i="47"/>
  <c r="F250" i="47"/>
  <c r="E250" i="47"/>
  <c r="D250" i="47"/>
  <c r="C250" i="47"/>
  <c r="B250" i="47"/>
  <c r="U250" i="47"/>
  <c r="P249" i="47"/>
  <c r="O249" i="47"/>
  <c r="G249" i="47"/>
  <c r="F249" i="47"/>
  <c r="E249" i="47"/>
  <c r="D249" i="47"/>
  <c r="C249" i="47"/>
  <c r="B249" i="47"/>
  <c r="U249" i="47"/>
  <c r="P248" i="47"/>
  <c r="O248" i="47"/>
  <c r="G248" i="47"/>
  <c r="F248" i="47"/>
  <c r="E248" i="47"/>
  <c r="D248" i="47"/>
  <c r="C248" i="47"/>
  <c r="B248" i="47"/>
  <c r="U248" i="47"/>
  <c r="P247" i="47"/>
  <c r="O247" i="47"/>
  <c r="G247" i="47"/>
  <c r="F247" i="47"/>
  <c r="E247" i="47"/>
  <c r="D247" i="47"/>
  <c r="C247" i="47"/>
  <c r="B247" i="47"/>
  <c r="U247" i="47"/>
  <c r="P246" i="47"/>
  <c r="O246" i="47"/>
  <c r="G246" i="47"/>
  <c r="F246" i="47"/>
  <c r="E246" i="47"/>
  <c r="D246" i="47"/>
  <c r="C246" i="47"/>
  <c r="B246" i="47"/>
  <c r="U246" i="47"/>
  <c r="P245" i="47"/>
  <c r="O245" i="47"/>
  <c r="G245" i="47"/>
  <c r="F245" i="47"/>
  <c r="E245" i="47"/>
  <c r="D245" i="47"/>
  <c r="C245" i="47"/>
  <c r="B245" i="47"/>
  <c r="U245" i="47"/>
  <c r="P244" i="47"/>
  <c r="O244" i="47"/>
  <c r="G244" i="47"/>
  <c r="F244" i="47"/>
  <c r="E244" i="47"/>
  <c r="D244" i="47"/>
  <c r="C244" i="47"/>
  <c r="B244" i="47"/>
  <c r="U244" i="47"/>
  <c r="P243" i="47"/>
  <c r="O243" i="47"/>
  <c r="G243" i="47"/>
  <c r="F243" i="47"/>
  <c r="E243" i="47"/>
  <c r="D243" i="47"/>
  <c r="C243" i="47"/>
  <c r="B243" i="47"/>
  <c r="U243" i="47"/>
  <c r="P242" i="47"/>
  <c r="O242" i="47"/>
  <c r="G242" i="47"/>
  <c r="F242" i="47"/>
  <c r="E242" i="47"/>
  <c r="D242" i="47"/>
  <c r="C242" i="47"/>
  <c r="B242" i="47"/>
  <c r="U242" i="47"/>
  <c r="P241" i="47"/>
  <c r="O241" i="47"/>
  <c r="G241" i="47"/>
  <c r="F241" i="47"/>
  <c r="E241" i="47"/>
  <c r="D241" i="47"/>
  <c r="C241" i="47"/>
  <c r="B241" i="47"/>
  <c r="U241" i="47"/>
  <c r="P240" i="47"/>
  <c r="O240" i="47"/>
  <c r="G240" i="47"/>
  <c r="F240" i="47"/>
  <c r="E240" i="47"/>
  <c r="D240" i="47"/>
  <c r="C240" i="47"/>
  <c r="B240" i="47"/>
  <c r="U240" i="47"/>
  <c r="P239" i="47"/>
  <c r="O239" i="47"/>
  <c r="G239" i="47"/>
  <c r="F239" i="47"/>
  <c r="E239" i="47"/>
  <c r="D239" i="47"/>
  <c r="C239" i="47"/>
  <c r="B239" i="47"/>
  <c r="U239" i="47"/>
  <c r="P238" i="47"/>
  <c r="O238" i="47"/>
  <c r="G238" i="47"/>
  <c r="F238" i="47"/>
  <c r="E238" i="47"/>
  <c r="D238" i="47"/>
  <c r="C238" i="47"/>
  <c r="B238" i="47"/>
  <c r="U238" i="47"/>
  <c r="P237" i="47"/>
  <c r="O237" i="47"/>
  <c r="G237" i="47"/>
  <c r="F237" i="47"/>
  <c r="E237" i="47"/>
  <c r="D237" i="47"/>
  <c r="C237" i="47"/>
  <c r="B237" i="47"/>
  <c r="U237" i="47"/>
  <c r="P236" i="47"/>
  <c r="O236" i="47"/>
  <c r="G236" i="47"/>
  <c r="F236" i="47"/>
  <c r="E236" i="47"/>
  <c r="D236" i="47"/>
  <c r="C236" i="47"/>
  <c r="B236" i="47"/>
  <c r="U236" i="47"/>
  <c r="P235" i="47"/>
  <c r="O235" i="47"/>
  <c r="G235" i="47"/>
  <c r="F235" i="47"/>
  <c r="E235" i="47"/>
  <c r="D235" i="47"/>
  <c r="C235" i="47"/>
  <c r="B235" i="47"/>
  <c r="U235" i="47"/>
  <c r="P234" i="47"/>
  <c r="O234" i="47"/>
  <c r="G234" i="47"/>
  <c r="F234" i="47"/>
  <c r="E234" i="47"/>
  <c r="D234" i="47"/>
  <c r="C234" i="47"/>
  <c r="B234" i="47"/>
  <c r="U234" i="47"/>
  <c r="P233" i="47"/>
  <c r="O233" i="47"/>
  <c r="G233" i="47"/>
  <c r="F233" i="47"/>
  <c r="E233" i="47"/>
  <c r="D233" i="47"/>
  <c r="C233" i="47"/>
  <c r="B233" i="47"/>
  <c r="U233" i="47"/>
  <c r="P232" i="47"/>
  <c r="O232" i="47"/>
  <c r="G232" i="47"/>
  <c r="F232" i="47"/>
  <c r="E232" i="47"/>
  <c r="D232" i="47"/>
  <c r="C232" i="47"/>
  <c r="B232" i="47"/>
  <c r="U232" i="47"/>
  <c r="P231" i="47"/>
  <c r="O231" i="47"/>
  <c r="G231" i="47"/>
  <c r="F231" i="47"/>
  <c r="E231" i="47"/>
  <c r="D231" i="47"/>
  <c r="C231" i="47"/>
  <c r="B231" i="47"/>
  <c r="U231" i="47"/>
  <c r="P230" i="47"/>
  <c r="O230" i="47"/>
  <c r="G230" i="47"/>
  <c r="F230" i="47"/>
  <c r="E230" i="47"/>
  <c r="D230" i="47"/>
  <c r="C230" i="47"/>
  <c r="B230" i="47"/>
  <c r="U230" i="47"/>
  <c r="P229" i="47"/>
  <c r="O229" i="47"/>
  <c r="G229" i="47"/>
  <c r="F229" i="47"/>
  <c r="E229" i="47"/>
  <c r="D229" i="47"/>
  <c r="C229" i="47"/>
  <c r="B229" i="47"/>
  <c r="U229" i="47"/>
  <c r="P228" i="47"/>
  <c r="O228" i="47"/>
  <c r="G228" i="47"/>
  <c r="F228" i="47"/>
  <c r="E228" i="47"/>
  <c r="D228" i="47"/>
  <c r="C228" i="47"/>
  <c r="B228" i="47"/>
  <c r="U228" i="47"/>
  <c r="P227" i="47"/>
  <c r="O227" i="47"/>
  <c r="G227" i="47"/>
  <c r="F227" i="47"/>
  <c r="E227" i="47"/>
  <c r="D227" i="47"/>
  <c r="C227" i="47"/>
  <c r="B227" i="47"/>
  <c r="U227" i="47"/>
  <c r="P226" i="47"/>
  <c r="O226" i="47"/>
  <c r="G226" i="47"/>
  <c r="F226" i="47"/>
  <c r="E226" i="47"/>
  <c r="D226" i="47"/>
  <c r="C226" i="47"/>
  <c r="B226" i="47"/>
  <c r="U226" i="47"/>
  <c r="P225" i="47"/>
  <c r="O225" i="47"/>
  <c r="G225" i="47"/>
  <c r="F225" i="47"/>
  <c r="E225" i="47"/>
  <c r="D225" i="47"/>
  <c r="C225" i="47"/>
  <c r="B225" i="47"/>
  <c r="U225" i="47"/>
  <c r="P224" i="47"/>
  <c r="O224" i="47"/>
  <c r="G224" i="47"/>
  <c r="F224" i="47"/>
  <c r="E224" i="47"/>
  <c r="D224" i="47"/>
  <c r="C224" i="47"/>
  <c r="B224" i="47"/>
  <c r="U224" i="47"/>
  <c r="P223" i="47"/>
  <c r="O223" i="47"/>
  <c r="G223" i="47"/>
  <c r="F223" i="47"/>
  <c r="E223" i="47"/>
  <c r="D223" i="47"/>
  <c r="C223" i="47"/>
  <c r="B223" i="47"/>
  <c r="U223" i="47"/>
  <c r="P222" i="47"/>
  <c r="O222" i="47"/>
  <c r="G222" i="47"/>
  <c r="F222" i="47"/>
  <c r="E222" i="47"/>
  <c r="D222" i="47"/>
  <c r="C222" i="47"/>
  <c r="B222" i="47"/>
  <c r="U222" i="47"/>
  <c r="P221" i="47"/>
  <c r="O221" i="47"/>
  <c r="G221" i="47"/>
  <c r="F221" i="47"/>
  <c r="E221" i="47"/>
  <c r="D221" i="47"/>
  <c r="C221" i="47"/>
  <c r="B221" i="47"/>
  <c r="U221" i="47"/>
  <c r="P220" i="47"/>
  <c r="O220" i="47"/>
  <c r="G220" i="47"/>
  <c r="F220" i="47"/>
  <c r="E220" i="47"/>
  <c r="D220" i="47"/>
  <c r="C220" i="47"/>
  <c r="B220" i="47"/>
  <c r="U220" i="47"/>
  <c r="P219" i="47"/>
  <c r="O219" i="47"/>
  <c r="G219" i="47"/>
  <c r="F219" i="47"/>
  <c r="E219" i="47"/>
  <c r="D219" i="47"/>
  <c r="C219" i="47"/>
  <c r="B219" i="47"/>
  <c r="U219" i="47"/>
  <c r="P218" i="47"/>
  <c r="O218" i="47"/>
  <c r="G218" i="47"/>
  <c r="F218" i="47"/>
  <c r="E218" i="47"/>
  <c r="D218" i="47"/>
  <c r="C218" i="47"/>
  <c r="B218" i="47"/>
  <c r="U218" i="47"/>
  <c r="P217" i="47"/>
  <c r="O217" i="47"/>
  <c r="G217" i="47"/>
  <c r="F217" i="47"/>
  <c r="E217" i="47"/>
  <c r="D217" i="47"/>
  <c r="C217" i="47"/>
  <c r="B217" i="47"/>
  <c r="U217" i="47"/>
  <c r="P216" i="47"/>
  <c r="O216" i="47"/>
  <c r="G216" i="47"/>
  <c r="F216" i="47"/>
  <c r="E216" i="47"/>
  <c r="D216" i="47"/>
  <c r="C216" i="47"/>
  <c r="B216" i="47"/>
  <c r="U216" i="47"/>
  <c r="P215" i="47"/>
  <c r="O215" i="47"/>
  <c r="G215" i="47"/>
  <c r="F215" i="47"/>
  <c r="E215" i="47"/>
  <c r="D215" i="47"/>
  <c r="C215" i="47"/>
  <c r="B215" i="47"/>
  <c r="U215" i="47"/>
  <c r="P214" i="47"/>
  <c r="O214" i="47"/>
  <c r="G214" i="47"/>
  <c r="F214" i="47"/>
  <c r="E214" i="47"/>
  <c r="D214" i="47"/>
  <c r="C214" i="47"/>
  <c r="B214" i="47"/>
  <c r="U214" i="47"/>
  <c r="P213" i="47"/>
  <c r="O213" i="47"/>
  <c r="G213" i="47"/>
  <c r="F213" i="47"/>
  <c r="E213" i="47"/>
  <c r="D213" i="47"/>
  <c r="C213" i="47"/>
  <c r="B213" i="47"/>
  <c r="U213" i="47"/>
  <c r="P212" i="47"/>
  <c r="O212" i="47"/>
  <c r="G212" i="47"/>
  <c r="F212" i="47"/>
  <c r="E212" i="47"/>
  <c r="D212" i="47"/>
  <c r="C212" i="47"/>
  <c r="B212" i="47"/>
  <c r="U212" i="47"/>
  <c r="P211" i="47"/>
  <c r="O211" i="47"/>
  <c r="G211" i="47"/>
  <c r="F211" i="47"/>
  <c r="E211" i="47"/>
  <c r="D211" i="47"/>
  <c r="C211" i="47"/>
  <c r="B211" i="47"/>
  <c r="U211" i="47"/>
  <c r="P210" i="47"/>
  <c r="O210" i="47"/>
  <c r="G210" i="47"/>
  <c r="F210" i="47"/>
  <c r="E210" i="47"/>
  <c r="D210" i="47"/>
  <c r="C210" i="47"/>
  <c r="B210" i="47"/>
  <c r="U210" i="47"/>
  <c r="P209" i="47"/>
  <c r="O209" i="47"/>
  <c r="G209" i="47"/>
  <c r="F209" i="47"/>
  <c r="E209" i="47"/>
  <c r="D209" i="47"/>
  <c r="C209" i="47"/>
  <c r="B209" i="47"/>
  <c r="U209" i="47"/>
  <c r="P208" i="47"/>
  <c r="O208" i="47"/>
  <c r="G208" i="47"/>
  <c r="F208" i="47"/>
  <c r="E208" i="47"/>
  <c r="D208" i="47"/>
  <c r="C208" i="47"/>
  <c r="B208" i="47"/>
  <c r="U208" i="47"/>
  <c r="P207" i="47"/>
  <c r="O207" i="47"/>
  <c r="G207" i="47"/>
  <c r="F207" i="47"/>
  <c r="E207" i="47"/>
  <c r="D207" i="47"/>
  <c r="C207" i="47"/>
  <c r="B207" i="47"/>
  <c r="U207" i="47"/>
  <c r="P206" i="47"/>
  <c r="O206" i="47"/>
  <c r="G206" i="47"/>
  <c r="F206" i="47"/>
  <c r="E206" i="47"/>
  <c r="D206" i="47"/>
  <c r="C206" i="47"/>
  <c r="B206" i="47"/>
  <c r="U206" i="47"/>
  <c r="P205" i="47"/>
  <c r="O205" i="47"/>
  <c r="G205" i="47"/>
  <c r="F205" i="47"/>
  <c r="E205" i="47"/>
  <c r="D205" i="47"/>
  <c r="C205" i="47"/>
  <c r="B205" i="47"/>
  <c r="U205" i="47"/>
  <c r="P204" i="47"/>
  <c r="O204" i="47"/>
  <c r="G204" i="47"/>
  <c r="F204" i="47"/>
  <c r="E204" i="47"/>
  <c r="D204" i="47"/>
  <c r="C204" i="47"/>
  <c r="B204" i="47"/>
  <c r="U204" i="47"/>
  <c r="P203" i="47"/>
  <c r="O203" i="47"/>
  <c r="G203" i="47"/>
  <c r="F203" i="47"/>
  <c r="E203" i="47"/>
  <c r="D203" i="47"/>
  <c r="C203" i="47"/>
  <c r="B203" i="47"/>
  <c r="U203" i="47"/>
  <c r="P202" i="47"/>
  <c r="O202" i="47"/>
  <c r="G202" i="47"/>
  <c r="F202" i="47"/>
  <c r="E202" i="47"/>
  <c r="D202" i="47"/>
  <c r="C202" i="47"/>
  <c r="B202" i="47"/>
  <c r="U202" i="47"/>
  <c r="P201" i="47"/>
  <c r="O201" i="47"/>
  <c r="G201" i="47"/>
  <c r="F201" i="47"/>
  <c r="E201" i="47"/>
  <c r="D201" i="47"/>
  <c r="C201" i="47"/>
  <c r="B201" i="47"/>
  <c r="U201" i="47"/>
  <c r="P200" i="47"/>
  <c r="O200" i="47"/>
  <c r="G200" i="47"/>
  <c r="F200" i="47"/>
  <c r="E200" i="47"/>
  <c r="D200" i="47"/>
  <c r="C200" i="47"/>
  <c r="B200" i="47"/>
  <c r="U200" i="47"/>
  <c r="P199" i="47"/>
  <c r="O199" i="47"/>
  <c r="G199" i="47"/>
  <c r="F199" i="47"/>
  <c r="E199" i="47"/>
  <c r="D199" i="47"/>
  <c r="C199" i="47"/>
  <c r="B199" i="47"/>
  <c r="U199" i="47"/>
  <c r="P198" i="47"/>
  <c r="O198" i="47"/>
  <c r="G198" i="47"/>
  <c r="F198" i="47"/>
  <c r="E198" i="47"/>
  <c r="D198" i="47"/>
  <c r="C198" i="47"/>
  <c r="B198" i="47"/>
  <c r="U198" i="47"/>
  <c r="P197" i="47"/>
  <c r="O197" i="47"/>
  <c r="G197" i="47"/>
  <c r="F197" i="47"/>
  <c r="E197" i="47"/>
  <c r="D197" i="47"/>
  <c r="C197" i="47"/>
  <c r="B197" i="47"/>
  <c r="U197" i="47"/>
  <c r="P196" i="47"/>
  <c r="O196" i="47"/>
  <c r="G196" i="47"/>
  <c r="F196" i="47"/>
  <c r="E196" i="47"/>
  <c r="D196" i="47"/>
  <c r="C196" i="47"/>
  <c r="B196" i="47"/>
  <c r="U196" i="47"/>
  <c r="P195" i="47"/>
  <c r="O195" i="47"/>
  <c r="G195" i="47"/>
  <c r="F195" i="47"/>
  <c r="E195" i="47"/>
  <c r="D195" i="47"/>
  <c r="C195" i="47"/>
  <c r="B195" i="47"/>
  <c r="U195" i="47"/>
  <c r="P194" i="47"/>
  <c r="O194" i="47"/>
  <c r="G194" i="47"/>
  <c r="F194" i="47"/>
  <c r="E194" i="47"/>
  <c r="D194" i="47"/>
  <c r="C194" i="47"/>
  <c r="B194" i="47"/>
  <c r="U194" i="47"/>
  <c r="P193" i="47"/>
  <c r="O193" i="47"/>
  <c r="G193" i="47"/>
  <c r="F193" i="47"/>
  <c r="E193" i="47"/>
  <c r="D193" i="47"/>
  <c r="C193" i="47"/>
  <c r="B193" i="47"/>
  <c r="U193" i="47"/>
  <c r="P192" i="47"/>
  <c r="O192" i="47"/>
  <c r="G192" i="47"/>
  <c r="F192" i="47"/>
  <c r="E192" i="47"/>
  <c r="D192" i="47"/>
  <c r="C192" i="47"/>
  <c r="B192" i="47"/>
  <c r="U192" i="47"/>
  <c r="P191" i="47"/>
  <c r="O191" i="47"/>
  <c r="G191" i="47"/>
  <c r="F191" i="47"/>
  <c r="E191" i="47"/>
  <c r="D191" i="47"/>
  <c r="C191" i="47"/>
  <c r="B191" i="47"/>
  <c r="U191" i="47"/>
  <c r="P190" i="47"/>
  <c r="O190" i="47"/>
  <c r="G190" i="47"/>
  <c r="F190" i="47"/>
  <c r="E190" i="47"/>
  <c r="D190" i="47"/>
  <c r="C190" i="47"/>
  <c r="B190" i="47"/>
  <c r="U190" i="47"/>
  <c r="P189" i="47"/>
  <c r="O189" i="47"/>
  <c r="G189" i="47"/>
  <c r="F189" i="47"/>
  <c r="E189" i="47"/>
  <c r="D189" i="47"/>
  <c r="C189" i="47"/>
  <c r="B189" i="47"/>
  <c r="U189" i="47"/>
  <c r="P188" i="47"/>
  <c r="O188" i="47"/>
  <c r="G188" i="47"/>
  <c r="F188" i="47"/>
  <c r="E188" i="47"/>
  <c r="D188" i="47"/>
  <c r="C188" i="47"/>
  <c r="B188" i="47"/>
  <c r="U188" i="47"/>
  <c r="P187" i="47"/>
  <c r="O187" i="47"/>
  <c r="G187" i="47"/>
  <c r="F187" i="47"/>
  <c r="E187" i="47"/>
  <c r="D187" i="47"/>
  <c r="C187" i="47"/>
  <c r="B187" i="47"/>
  <c r="U187" i="47"/>
  <c r="P186" i="47"/>
  <c r="O186" i="47"/>
  <c r="G186" i="47"/>
  <c r="F186" i="47"/>
  <c r="E186" i="47"/>
  <c r="D186" i="47"/>
  <c r="C186" i="47"/>
  <c r="B186" i="47"/>
  <c r="U186" i="47"/>
  <c r="P185" i="47"/>
  <c r="O185" i="47"/>
  <c r="G185" i="47"/>
  <c r="F185" i="47"/>
  <c r="E185" i="47"/>
  <c r="D185" i="47"/>
  <c r="C185" i="47"/>
  <c r="B185" i="47"/>
  <c r="U185" i="47"/>
  <c r="P184" i="47"/>
  <c r="O184" i="47"/>
  <c r="G184" i="47"/>
  <c r="F184" i="47"/>
  <c r="E184" i="47"/>
  <c r="D184" i="47"/>
  <c r="C184" i="47"/>
  <c r="B184" i="47"/>
  <c r="U184" i="47"/>
  <c r="P183" i="47"/>
  <c r="O183" i="47"/>
  <c r="G183" i="47"/>
  <c r="F183" i="47"/>
  <c r="E183" i="47"/>
  <c r="D183" i="47"/>
  <c r="C183" i="47"/>
  <c r="B183" i="47"/>
  <c r="U183" i="47"/>
  <c r="P182" i="47"/>
  <c r="O182" i="47"/>
  <c r="G182" i="47"/>
  <c r="F182" i="47"/>
  <c r="E182" i="47"/>
  <c r="D182" i="47"/>
  <c r="C182" i="47"/>
  <c r="B182" i="47"/>
  <c r="U182" i="47"/>
  <c r="P181" i="47"/>
  <c r="O181" i="47"/>
  <c r="G181" i="47"/>
  <c r="F181" i="47"/>
  <c r="E181" i="47"/>
  <c r="D181" i="47"/>
  <c r="C181" i="47"/>
  <c r="B181" i="47"/>
  <c r="U181" i="47"/>
  <c r="P180" i="47"/>
  <c r="O180" i="47"/>
  <c r="G180" i="47"/>
  <c r="F180" i="47"/>
  <c r="E180" i="47"/>
  <c r="D180" i="47"/>
  <c r="C180" i="47"/>
  <c r="B180" i="47"/>
  <c r="U180" i="47"/>
  <c r="P179" i="47"/>
  <c r="O179" i="47"/>
  <c r="G179" i="47"/>
  <c r="F179" i="47"/>
  <c r="E179" i="47"/>
  <c r="D179" i="47"/>
  <c r="C179" i="47"/>
  <c r="B179" i="47"/>
  <c r="U179" i="47"/>
  <c r="P178" i="47"/>
  <c r="O178" i="47"/>
  <c r="G178" i="47"/>
  <c r="F178" i="47"/>
  <c r="E178" i="47"/>
  <c r="D178" i="47"/>
  <c r="C178" i="47"/>
  <c r="B178" i="47"/>
  <c r="U178" i="47"/>
  <c r="P177" i="47"/>
  <c r="O177" i="47"/>
  <c r="G177" i="47"/>
  <c r="F177" i="47"/>
  <c r="E177" i="47"/>
  <c r="D177" i="47"/>
  <c r="C177" i="47"/>
  <c r="B177" i="47"/>
  <c r="U177" i="47"/>
  <c r="P176" i="47"/>
  <c r="O176" i="47"/>
  <c r="G176" i="47"/>
  <c r="F176" i="47"/>
  <c r="E176" i="47"/>
  <c r="D176" i="47"/>
  <c r="C176" i="47"/>
  <c r="B176" i="47"/>
  <c r="U176" i="47"/>
  <c r="P175" i="47"/>
  <c r="O175" i="47"/>
  <c r="G175" i="47"/>
  <c r="F175" i="47"/>
  <c r="E175" i="47"/>
  <c r="D175" i="47"/>
  <c r="C175" i="47"/>
  <c r="B175" i="47"/>
  <c r="U175" i="47"/>
  <c r="P174" i="47"/>
  <c r="O174" i="47"/>
  <c r="G174" i="47"/>
  <c r="F174" i="47"/>
  <c r="E174" i="47"/>
  <c r="D174" i="47"/>
  <c r="C174" i="47"/>
  <c r="B174" i="47"/>
  <c r="U174" i="47"/>
  <c r="P173" i="47"/>
  <c r="O173" i="47"/>
  <c r="G173" i="47"/>
  <c r="F173" i="47"/>
  <c r="E173" i="47"/>
  <c r="D173" i="47"/>
  <c r="C173" i="47"/>
  <c r="B173" i="47"/>
  <c r="U173" i="47"/>
  <c r="P172" i="47"/>
  <c r="O172" i="47"/>
  <c r="G172" i="47"/>
  <c r="F172" i="47"/>
  <c r="E172" i="47"/>
  <c r="D172" i="47"/>
  <c r="C172" i="47"/>
  <c r="B172" i="47"/>
  <c r="U172" i="47"/>
  <c r="P171" i="47"/>
  <c r="O171" i="47"/>
  <c r="G171" i="47"/>
  <c r="F171" i="47"/>
  <c r="E171" i="47"/>
  <c r="D171" i="47"/>
  <c r="C171" i="47"/>
  <c r="B171" i="47"/>
  <c r="U171" i="47"/>
  <c r="P170" i="47"/>
  <c r="O170" i="47"/>
  <c r="G170" i="47"/>
  <c r="F170" i="47"/>
  <c r="E170" i="47"/>
  <c r="D170" i="47"/>
  <c r="C170" i="47"/>
  <c r="B170" i="47"/>
  <c r="U170" i="47"/>
  <c r="P169" i="47"/>
  <c r="O169" i="47"/>
  <c r="G169" i="47"/>
  <c r="F169" i="47"/>
  <c r="E169" i="47"/>
  <c r="D169" i="47"/>
  <c r="C169" i="47"/>
  <c r="B169" i="47"/>
  <c r="U169" i="47"/>
  <c r="P168" i="47"/>
  <c r="O168" i="47"/>
  <c r="G168" i="47"/>
  <c r="F168" i="47"/>
  <c r="E168" i="47"/>
  <c r="D168" i="47"/>
  <c r="C168" i="47"/>
  <c r="B168" i="47"/>
  <c r="U168" i="47"/>
  <c r="P167" i="47"/>
  <c r="O167" i="47"/>
  <c r="G167" i="47"/>
  <c r="F167" i="47"/>
  <c r="E167" i="47"/>
  <c r="D167" i="47"/>
  <c r="C167" i="47"/>
  <c r="B167" i="47"/>
  <c r="U167" i="47"/>
  <c r="P166" i="47"/>
  <c r="O166" i="47"/>
  <c r="G166" i="47"/>
  <c r="F166" i="47"/>
  <c r="E166" i="47"/>
  <c r="D166" i="47"/>
  <c r="C166" i="47"/>
  <c r="B166" i="47"/>
  <c r="U166" i="47"/>
  <c r="P165" i="47"/>
  <c r="O165" i="47"/>
  <c r="G165" i="47"/>
  <c r="F165" i="47"/>
  <c r="E165" i="47"/>
  <c r="D165" i="47"/>
  <c r="C165" i="47"/>
  <c r="B165" i="47"/>
  <c r="U165" i="47"/>
  <c r="P164" i="47"/>
  <c r="O164" i="47"/>
  <c r="G164" i="47"/>
  <c r="F164" i="47"/>
  <c r="E164" i="47"/>
  <c r="D164" i="47"/>
  <c r="C164" i="47"/>
  <c r="B164" i="47"/>
  <c r="U164" i="47"/>
  <c r="P163" i="47"/>
  <c r="O163" i="47"/>
  <c r="G163" i="47"/>
  <c r="F163" i="47"/>
  <c r="E163" i="47"/>
  <c r="D163" i="47"/>
  <c r="C163" i="47"/>
  <c r="B163" i="47"/>
  <c r="U163" i="47"/>
  <c r="P162" i="47"/>
  <c r="O162" i="47"/>
  <c r="G162" i="47"/>
  <c r="F162" i="47"/>
  <c r="E162" i="47"/>
  <c r="D162" i="47"/>
  <c r="C162" i="47"/>
  <c r="B162" i="47"/>
  <c r="U162" i="47"/>
  <c r="P161" i="47"/>
  <c r="O161" i="47"/>
  <c r="G161" i="47"/>
  <c r="F161" i="47"/>
  <c r="E161" i="47"/>
  <c r="D161" i="47"/>
  <c r="C161" i="47"/>
  <c r="B161" i="47"/>
  <c r="U161" i="47"/>
  <c r="P160" i="47"/>
  <c r="O160" i="47"/>
  <c r="G160" i="47"/>
  <c r="F160" i="47"/>
  <c r="E160" i="47"/>
  <c r="D160" i="47"/>
  <c r="C160" i="47"/>
  <c r="B160" i="47"/>
  <c r="U160" i="47"/>
  <c r="P159" i="47"/>
  <c r="O159" i="47"/>
  <c r="G159" i="47"/>
  <c r="F159" i="47"/>
  <c r="E159" i="47"/>
  <c r="D159" i="47"/>
  <c r="C159" i="47"/>
  <c r="B159" i="47"/>
  <c r="U159" i="47"/>
  <c r="P158" i="47"/>
  <c r="O158" i="47"/>
  <c r="G158" i="47"/>
  <c r="F158" i="47"/>
  <c r="E158" i="47"/>
  <c r="D158" i="47"/>
  <c r="C158" i="47"/>
  <c r="B158" i="47"/>
  <c r="U158" i="47"/>
  <c r="P157" i="47"/>
  <c r="O157" i="47"/>
  <c r="G157" i="47"/>
  <c r="F157" i="47"/>
  <c r="E157" i="47"/>
  <c r="D157" i="47"/>
  <c r="C157" i="47"/>
  <c r="B157" i="47"/>
  <c r="U157" i="47"/>
  <c r="P156" i="47"/>
  <c r="O156" i="47"/>
  <c r="G156" i="47"/>
  <c r="F156" i="47"/>
  <c r="E156" i="47"/>
  <c r="D156" i="47"/>
  <c r="C156" i="47"/>
  <c r="B156" i="47"/>
  <c r="U156" i="47"/>
  <c r="P155" i="47"/>
  <c r="O155" i="47"/>
  <c r="G155" i="47"/>
  <c r="F155" i="47"/>
  <c r="E155" i="47"/>
  <c r="D155" i="47"/>
  <c r="C155" i="47"/>
  <c r="B155" i="47"/>
  <c r="U155" i="47"/>
  <c r="P154" i="47"/>
  <c r="O154" i="47"/>
  <c r="G154" i="47"/>
  <c r="F154" i="47"/>
  <c r="E154" i="47"/>
  <c r="D154" i="47"/>
  <c r="C154" i="47"/>
  <c r="B154" i="47"/>
  <c r="U154" i="47"/>
  <c r="P153" i="47"/>
  <c r="O153" i="47"/>
  <c r="G153" i="47"/>
  <c r="F153" i="47"/>
  <c r="E153" i="47"/>
  <c r="D153" i="47"/>
  <c r="C153" i="47"/>
  <c r="B153" i="47"/>
  <c r="U153" i="47"/>
  <c r="P152" i="47"/>
  <c r="O152" i="47"/>
  <c r="G152" i="47"/>
  <c r="F152" i="47"/>
  <c r="E152" i="47"/>
  <c r="D152" i="47"/>
  <c r="C152" i="47"/>
  <c r="B152" i="47"/>
  <c r="U152" i="47"/>
  <c r="P151" i="47"/>
  <c r="O151" i="47"/>
  <c r="G151" i="47"/>
  <c r="F151" i="47"/>
  <c r="E151" i="47"/>
  <c r="D151" i="47"/>
  <c r="C151" i="47"/>
  <c r="B151" i="47"/>
  <c r="U151" i="47"/>
  <c r="P150" i="47"/>
  <c r="O150" i="47"/>
  <c r="G150" i="47"/>
  <c r="F150" i="47"/>
  <c r="E150" i="47"/>
  <c r="D150" i="47"/>
  <c r="C150" i="47"/>
  <c r="B150" i="47"/>
  <c r="U150" i="47"/>
  <c r="P149" i="47"/>
  <c r="O149" i="47"/>
  <c r="G149" i="47"/>
  <c r="F149" i="47"/>
  <c r="E149" i="47"/>
  <c r="D149" i="47"/>
  <c r="C149" i="47"/>
  <c r="B149" i="47"/>
  <c r="U149" i="47"/>
  <c r="P148" i="47"/>
  <c r="O148" i="47"/>
  <c r="G148" i="47"/>
  <c r="F148" i="47"/>
  <c r="E148" i="47"/>
  <c r="D148" i="47"/>
  <c r="C148" i="47"/>
  <c r="B148" i="47"/>
  <c r="U148" i="47"/>
  <c r="P147" i="47"/>
  <c r="O147" i="47"/>
  <c r="G147" i="47"/>
  <c r="F147" i="47"/>
  <c r="E147" i="47"/>
  <c r="D147" i="47"/>
  <c r="C147" i="47"/>
  <c r="B147" i="47"/>
  <c r="U147" i="47"/>
  <c r="P146" i="47"/>
  <c r="O146" i="47"/>
  <c r="G146" i="47"/>
  <c r="F146" i="47"/>
  <c r="E146" i="47"/>
  <c r="D146" i="47"/>
  <c r="C146" i="47"/>
  <c r="B146" i="47"/>
  <c r="U146" i="47"/>
  <c r="P145" i="47"/>
  <c r="O145" i="47"/>
  <c r="G145" i="47"/>
  <c r="F145" i="47"/>
  <c r="E145" i="47"/>
  <c r="D145" i="47"/>
  <c r="C145" i="47"/>
  <c r="B145" i="47"/>
  <c r="U145" i="47"/>
  <c r="P144" i="47"/>
  <c r="O144" i="47"/>
  <c r="G144" i="47"/>
  <c r="F144" i="47"/>
  <c r="E144" i="47"/>
  <c r="D144" i="47"/>
  <c r="C144" i="47"/>
  <c r="B144" i="47"/>
  <c r="U144" i="47"/>
  <c r="P143" i="47"/>
  <c r="O143" i="47"/>
  <c r="G143" i="47"/>
  <c r="F143" i="47"/>
  <c r="E143" i="47"/>
  <c r="D143" i="47"/>
  <c r="C143" i="47"/>
  <c r="B143" i="47"/>
  <c r="U143" i="47"/>
  <c r="P142" i="47"/>
  <c r="O142" i="47"/>
  <c r="G142" i="47"/>
  <c r="F142" i="47"/>
  <c r="E142" i="47"/>
  <c r="D142" i="47"/>
  <c r="C142" i="47"/>
  <c r="B142" i="47"/>
  <c r="U142" i="47"/>
  <c r="P141" i="47"/>
  <c r="O141" i="47"/>
  <c r="G141" i="47"/>
  <c r="F141" i="47"/>
  <c r="E141" i="47"/>
  <c r="D141" i="47"/>
  <c r="C141" i="47"/>
  <c r="B141" i="47"/>
  <c r="U141" i="47"/>
  <c r="P140" i="47"/>
  <c r="O140" i="47"/>
  <c r="G140" i="47"/>
  <c r="F140" i="47"/>
  <c r="E140" i="47"/>
  <c r="D140" i="47"/>
  <c r="C140" i="47"/>
  <c r="B140" i="47"/>
  <c r="U140" i="47"/>
  <c r="P139" i="47"/>
  <c r="O139" i="47"/>
  <c r="G139" i="47"/>
  <c r="F139" i="47"/>
  <c r="E139" i="47"/>
  <c r="D139" i="47"/>
  <c r="C139" i="47"/>
  <c r="B139" i="47"/>
  <c r="U139" i="47"/>
  <c r="P138" i="47"/>
  <c r="O138" i="47"/>
  <c r="G138" i="47"/>
  <c r="F138" i="47"/>
  <c r="E138" i="47"/>
  <c r="D138" i="47"/>
  <c r="C138" i="47"/>
  <c r="B138" i="47"/>
  <c r="U138" i="47"/>
  <c r="P137" i="47"/>
  <c r="O137" i="47"/>
  <c r="G137" i="47"/>
  <c r="F137" i="47"/>
  <c r="E137" i="47"/>
  <c r="D137" i="47"/>
  <c r="C137" i="47"/>
  <c r="B137" i="47"/>
  <c r="U137" i="47"/>
  <c r="P136" i="47"/>
  <c r="O136" i="47"/>
  <c r="G136" i="47"/>
  <c r="F136" i="47"/>
  <c r="E136" i="47"/>
  <c r="D136" i="47"/>
  <c r="C136" i="47"/>
  <c r="B136" i="47"/>
  <c r="U136" i="47"/>
  <c r="P135" i="47"/>
  <c r="O135" i="47"/>
  <c r="G135" i="47"/>
  <c r="F135" i="47"/>
  <c r="E135" i="47"/>
  <c r="D135" i="47"/>
  <c r="C135" i="47"/>
  <c r="B135" i="47"/>
  <c r="U135" i="47"/>
  <c r="P134" i="47"/>
  <c r="O134" i="47"/>
  <c r="G134" i="47"/>
  <c r="F134" i="47"/>
  <c r="E134" i="47"/>
  <c r="D134" i="47"/>
  <c r="C134" i="47"/>
  <c r="B134" i="47"/>
  <c r="U134" i="47"/>
  <c r="P133" i="47"/>
  <c r="O133" i="47"/>
  <c r="G133" i="47"/>
  <c r="F133" i="47"/>
  <c r="E133" i="47"/>
  <c r="D133" i="47"/>
  <c r="C133" i="47"/>
  <c r="B133" i="47"/>
  <c r="U133" i="47"/>
  <c r="P132" i="47"/>
  <c r="O132" i="47"/>
  <c r="G132" i="47"/>
  <c r="F132" i="47"/>
  <c r="E132" i="47"/>
  <c r="D132" i="47"/>
  <c r="C132" i="47"/>
  <c r="B132" i="47"/>
  <c r="U132" i="47"/>
  <c r="P131" i="47"/>
  <c r="O131" i="47"/>
  <c r="G131" i="47"/>
  <c r="F131" i="47"/>
  <c r="E131" i="47"/>
  <c r="D131" i="47"/>
  <c r="C131" i="47"/>
  <c r="B131" i="47"/>
  <c r="U131" i="47"/>
  <c r="P130" i="47"/>
  <c r="O130" i="47"/>
  <c r="G130" i="47"/>
  <c r="F130" i="47"/>
  <c r="E130" i="47"/>
  <c r="D130" i="47"/>
  <c r="C130" i="47"/>
  <c r="B130" i="47"/>
  <c r="U130" i="47"/>
  <c r="P129" i="47"/>
  <c r="O129" i="47"/>
  <c r="G129" i="47"/>
  <c r="F129" i="47"/>
  <c r="E129" i="47"/>
  <c r="D129" i="47"/>
  <c r="C129" i="47"/>
  <c r="B129" i="47"/>
  <c r="U129" i="47"/>
  <c r="P128" i="47"/>
  <c r="O128" i="47"/>
  <c r="G128" i="47"/>
  <c r="F128" i="47"/>
  <c r="E128" i="47"/>
  <c r="D128" i="47"/>
  <c r="C128" i="47"/>
  <c r="B128" i="47"/>
  <c r="U128" i="47"/>
  <c r="P127" i="47"/>
  <c r="O127" i="47"/>
  <c r="G127" i="47"/>
  <c r="F127" i="47"/>
  <c r="E127" i="47"/>
  <c r="D127" i="47"/>
  <c r="C127" i="47"/>
  <c r="B127" i="47"/>
  <c r="U127" i="47"/>
  <c r="P126" i="47"/>
  <c r="O126" i="47"/>
  <c r="G126" i="47"/>
  <c r="F126" i="47"/>
  <c r="E126" i="47"/>
  <c r="D126" i="47"/>
  <c r="C126" i="47"/>
  <c r="B126" i="47"/>
  <c r="U126" i="47"/>
  <c r="P125" i="47"/>
  <c r="O125" i="47"/>
  <c r="G125" i="47"/>
  <c r="F125" i="47"/>
  <c r="E125" i="47"/>
  <c r="D125" i="47"/>
  <c r="C125" i="47"/>
  <c r="B125" i="47"/>
  <c r="U125" i="47"/>
  <c r="P124" i="47"/>
  <c r="O124" i="47"/>
  <c r="G124" i="47"/>
  <c r="F124" i="47"/>
  <c r="E124" i="47"/>
  <c r="D124" i="47"/>
  <c r="C124" i="47"/>
  <c r="B124" i="47"/>
  <c r="U124" i="47"/>
  <c r="P123" i="47"/>
  <c r="O123" i="47"/>
  <c r="G123" i="47"/>
  <c r="F123" i="47"/>
  <c r="E123" i="47"/>
  <c r="D123" i="47"/>
  <c r="C123" i="47"/>
  <c r="B123" i="47"/>
  <c r="U123" i="47"/>
  <c r="P122" i="47"/>
  <c r="O122" i="47"/>
  <c r="G122" i="47"/>
  <c r="F122" i="47"/>
  <c r="E122" i="47"/>
  <c r="D122" i="47"/>
  <c r="C122" i="47"/>
  <c r="B122" i="47"/>
  <c r="U122" i="47"/>
  <c r="P121" i="47"/>
  <c r="O121" i="47"/>
  <c r="G121" i="47"/>
  <c r="F121" i="47"/>
  <c r="E121" i="47"/>
  <c r="D121" i="47"/>
  <c r="C121" i="47"/>
  <c r="B121" i="47"/>
  <c r="U121" i="47"/>
  <c r="P120" i="47"/>
  <c r="O120" i="47"/>
  <c r="G120" i="47"/>
  <c r="F120" i="47"/>
  <c r="E120" i="47"/>
  <c r="D120" i="47"/>
  <c r="C120" i="47"/>
  <c r="B120" i="47"/>
  <c r="U120" i="47"/>
  <c r="P119" i="47"/>
  <c r="O119" i="47"/>
  <c r="G119" i="47"/>
  <c r="F119" i="47"/>
  <c r="E119" i="47"/>
  <c r="D119" i="47"/>
  <c r="C119" i="47"/>
  <c r="B119" i="47"/>
  <c r="U119" i="47"/>
  <c r="P118" i="47"/>
  <c r="O118" i="47"/>
  <c r="G118" i="47"/>
  <c r="F118" i="47"/>
  <c r="E118" i="47"/>
  <c r="D118" i="47"/>
  <c r="C118" i="47"/>
  <c r="B118" i="47"/>
  <c r="U118" i="47"/>
  <c r="P117" i="47"/>
  <c r="O117" i="47"/>
  <c r="G117" i="47"/>
  <c r="F117" i="47"/>
  <c r="E117" i="47"/>
  <c r="D117" i="47"/>
  <c r="C117" i="47"/>
  <c r="B117" i="47"/>
  <c r="U117" i="47"/>
  <c r="P116" i="47"/>
  <c r="O116" i="47"/>
  <c r="G116" i="47"/>
  <c r="F116" i="47"/>
  <c r="E116" i="47"/>
  <c r="D116" i="47"/>
  <c r="C116" i="47"/>
  <c r="B116" i="47"/>
  <c r="U116" i="47"/>
  <c r="P115" i="47"/>
  <c r="O115" i="47"/>
  <c r="G115" i="47"/>
  <c r="F115" i="47"/>
  <c r="E115" i="47"/>
  <c r="D115" i="47"/>
  <c r="C115" i="47"/>
  <c r="B115" i="47"/>
  <c r="U115" i="47"/>
  <c r="P114" i="47"/>
  <c r="O114" i="47"/>
  <c r="G114" i="47"/>
  <c r="F114" i="47"/>
  <c r="E114" i="47"/>
  <c r="D114" i="47"/>
  <c r="C114" i="47"/>
  <c r="B114" i="47"/>
  <c r="U114" i="47"/>
  <c r="P113" i="47"/>
  <c r="O113" i="47"/>
  <c r="G113" i="47"/>
  <c r="F113" i="47"/>
  <c r="E113" i="47"/>
  <c r="D113" i="47"/>
  <c r="C113" i="47"/>
  <c r="B113" i="47"/>
  <c r="U113" i="47"/>
  <c r="P112" i="47"/>
  <c r="O112" i="47"/>
  <c r="G112" i="47"/>
  <c r="F112" i="47"/>
  <c r="E112" i="47"/>
  <c r="D112" i="47"/>
  <c r="C112" i="47"/>
  <c r="B112" i="47"/>
  <c r="U112" i="47"/>
  <c r="P111" i="47"/>
  <c r="O111" i="47"/>
  <c r="G111" i="47"/>
  <c r="F111" i="47"/>
  <c r="E111" i="47"/>
  <c r="D111" i="47"/>
  <c r="C111" i="47"/>
  <c r="B111" i="47"/>
  <c r="U111" i="47"/>
  <c r="P110" i="47"/>
  <c r="O110" i="47"/>
  <c r="G110" i="47"/>
  <c r="F110" i="47"/>
  <c r="E110" i="47"/>
  <c r="D110" i="47"/>
  <c r="C110" i="47"/>
  <c r="B110" i="47"/>
  <c r="U110" i="47"/>
  <c r="P109" i="47"/>
  <c r="O109" i="47"/>
  <c r="G109" i="47"/>
  <c r="F109" i="47"/>
  <c r="E109" i="47"/>
  <c r="D109" i="47"/>
  <c r="C109" i="47"/>
  <c r="B109" i="47"/>
  <c r="U109" i="47"/>
  <c r="P108" i="47"/>
  <c r="O108" i="47"/>
  <c r="G108" i="47"/>
  <c r="F108" i="47"/>
  <c r="E108" i="47"/>
  <c r="D108" i="47"/>
  <c r="C108" i="47"/>
  <c r="B108" i="47"/>
  <c r="U108" i="47"/>
  <c r="P107" i="47"/>
  <c r="O107" i="47"/>
  <c r="G107" i="47"/>
  <c r="F107" i="47"/>
  <c r="E107" i="47"/>
  <c r="D107" i="47"/>
  <c r="C107" i="47"/>
  <c r="B107" i="47"/>
  <c r="U107" i="47"/>
  <c r="P106" i="47"/>
  <c r="O106" i="47"/>
  <c r="G106" i="47"/>
  <c r="F106" i="47"/>
  <c r="E106" i="47"/>
  <c r="D106" i="47"/>
  <c r="C106" i="47"/>
  <c r="B106" i="47"/>
  <c r="U106" i="47"/>
  <c r="P105" i="47"/>
  <c r="O105" i="47"/>
  <c r="G105" i="47"/>
  <c r="F105" i="47"/>
  <c r="E105" i="47"/>
  <c r="D105" i="47"/>
  <c r="C105" i="47"/>
  <c r="B105" i="47"/>
  <c r="U105" i="47"/>
  <c r="P104" i="47"/>
  <c r="O104" i="47"/>
  <c r="G104" i="47"/>
  <c r="F104" i="47"/>
  <c r="E104" i="47"/>
  <c r="D104" i="47"/>
  <c r="C104" i="47"/>
  <c r="B104" i="47"/>
  <c r="U104" i="47"/>
  <c r="P103" i="47"/>
  <c r="O103" i="47"/>
  <c r="G103" i="47"/>
  <c r="F103" i="47"/>
  <c r="E103" i="47"/>
  <c r="D103" i="47"/>
  <c r="C103" i="47"/>
  <c r="B103" i="47"/>
  <c r="U103" i="47"/>
  <c r="P102" i="47"/>
  <c r="O102" i="47"/>
  <c r="G102" i="47"/>
  <c r="F102" i="47"/>
  <c r="E102" i="47"/>
  <c r="D102" i="47"/>
  <c r="C102" i="47"/>
  <c r="B102" i="47"/>
  <c r="U102" i="47"/>
  <c r="P101" i="47"/>
  <c r="O101" i="47"/>
  <c r="G101" i="47"/>
  <c r="F101" i="47"/>
  <c r="E101" i="47"/>
  <c r="D101" i="47"/>
  <c r="C101" i="47"/>
  <c r="B101" i="47"/>
  <c r="U101" i="47"/>
  <c r="P100" i="47"/>
  <c r="O100" i="47"/>
  <c r="G100" i="47"/>
  <c r="F100" i="47"/>
  <c r="E100" i="47"/>
  <c r="D100" i="47"/>
  <c r="C100" i="47"/>
  <c r="B100" i="47"/>
  <c r="U100" i="47"/>
  <c r="P99" i="47"/>
  <c r="O99" i="47"/>
  <c r="G99" i="47"/>
  <c r="F99" i="47"/>
  <c r="E99" i="47"/>
  <c r="D99" i="47"/>
  <c r="C99" i="47"/>
  <c r="B99" i="47"/>
  <c r="U99" i="47"/>
  <c r="P98" i="47"/>
  <c r="O98" i="47"/>
  <c r="G98" i="47"/>
  <c r="F98" i="47"/>
  <c r="E98" i="47"/>
  <c r="D98" i="47"/>
  <c r="C98" i="47"/>
  <c r="B98" i="47"/>
  <c r="U98" i="47"/>
  <c r="P97" i="47"/>
  <c r="O97" i="47"/>
  <c r="G97" i="47"/>
  <c r="F97" i="47"/>
  <c r="E97" i="47"/>
  <c r="D97" i="47"/>
  <c r="C97" i="47"/>
  <c r="B97" i="47"/>
  <c r="U97" i="47"/>
  <c r="P96" i="47"/>
  <c r="O96" i="47"/>
  <c r="G96" i="47"/>
  <c r="F96" i="47"/>
  <c r="E96" i="47"/>
  <c r="D96" i="47"/>
  <c r="C96" i="47"/>
  <c r="B96" i="47"/>
  <c r="U96" i="47"/>
  <c r="P95" i="47"/>
  <c r="O95" i="47"/>
  <c r="G95" i="47"/>
  <c r="F95" i="47"/>
  <c r="E95" i="47"/>
  <c r="D95" i="47"/>
  <c r="C95" i="47"/>
  <c r="B95" i="47"/>
  <c r="U95" i="47"/>
  <c r="P94" i="47"/>
  <c r="O94" i="47"/>
  <c r="G94" i="47"/>
  <c r="F94" i="47"/>
  <c r="E94" i="47"/>
  <c r="D94" i="47"/>
  <c r="C94" i="47"/>
  <c r="B94" i="47"/>
  <c r="U94" i="47"/>
  <c r="P93" i="47"/>
  <c r="O93" i="47"/>
  <c r="G93" i="47"/>
  <c r="F93" i="47"/>
  <c r="E93" i="47"/>
  <c r="D93" i="47"/>
  <c r="C93" i="47"/>
  <c r="B93" i="47"/>
  <c r="U93" i="47"/>
  <c r="P92" i="47"/>
  <c r="O92" i="47"/>
  <c r="G92" i="47"/>
  <c r="F92" i="47"/>
  <c r="E92" i="47"/>
  <c r="D92" i="47"/>
  <c r="C92" i="47"/>
  <c r="B92" i="47"/>
  <c r="U92" i="47"/>
  <c r="P91" i="47"/>
  <c r="O91" i="47"/>
  <c r="G91" i="47"/>
  <c r="F91" i="47"/>
  <c r="E91" i="47"/>
  <c r="D91" i="47"/>
  <c r="C91" i="47"/>
  <c r="B91" i="47"/>
  <c r="U91" i="47"/>
  <c r="P90" i="47"/>
  <c r="O90" i="47"/>
  <c r="G90" i="47"/>
  <c r="F90" i="47"/>
  <c r="E90" i="47"/>
  <c r="D90" i="47"/>
  <c r="C90" i="47"/>
  <c r="B90" i="47"/>
  <c r="U90" i="47"/>
  <c r="P89" i="47"/>
  <c r="O89" i="47"/>
  <c r="G89" i="47"/>
  <c r="F89" i="47"/>
  <c r="E89" i="47"/>
  <c r="D89" i="47"/>
  <c r="C89" i="47"/>
  <c r="B89" i="47"/>
  <c r="U89" i="47"/>
  <c r="P88" i="47"/>
  <c r="O88" i="47"/>
  <c r="G88" i="47"/>
  <c r="F88" i="47"/>
  <c r="E88" i="47"/>
  <c r="D88" i="47"/>
  <c r="C88" i="47"/>
  <c r="B88" i="47"/>
  <c r="U88" i="47"/>
  <c r="P87" i="47"/>
  <c r="O87" i="47"/>
  <c r="G87" i="47"/>
  <c r="F87" i="47"/>
  <c r="E87" i="47"/>
  <c r="D87" i="47"/>
  <c r="C87" i="47"/>
  <c r="B87" i="47"/>
  <c r="U87" i="47"/>
  <c r="P86" i="47"/>
  <c r="O86" i="47"/>
  <c r="G86" i="47"/>
  <c r="F86" i="47"/>
  <c r="E86" i="47"/>
  <c r="D86" i="47"/>
  <c r="C86" i="47"/>
  <c r="B86" i="47"/>
  <c r="U86" i="47"/>
  <c r="P85" i="47"/>
  <c r="O85" i="47"/>
  <c r="G85" i="47"/>
  <c r="F85" i="47"/>
  <c r="E85" i="47"/>
  <c r="D85" i="47"/>
  <c r="C85" i="47"/>
  <c r="B85" i="47"/>
  <c r="U85" i="47"/>
  <c r="P84" i="47"/>
  <c r="O84" i="47"/>
  <c r="G84" i="47"/>
  <c r="F84" i="47"/>
  <c r="E84" i="47"/>
  <c r="D84" i="47"/>
  <c r="C84" i="47"/>
  <c r="B84" i="47"/>
  <c r="U84" i="47"/>
  <c r="P83" i="47"/>
  <c r="O83" i="47"/>
  <c r="G83" i="47"/>
  <c r="F83" i="47"/>
  <c r="E83" i="47"/>
  <c r="D83" i="47"/>
  <c r="C83" i="47"/>
  <c r="B83" i="47"/>
  <c r="U83" i="47"/>
  <c r="P82" i="47"/>
  <c r="O82" i="47"/>
  <c r="G82" i="47"/>
  <c r="F82" i="47"/>
  <c r="E82" i="47"/>
  <c r="D82" i="47"/>
  <c r="C82" i="47"/>
  <c r="B82" i="47"/>
  <c r="U82" i="47"/>
  <c r="P81" i="47"/>
  <c r="O81" i="47"/>
  <c r="G81" i="47"/>
  <c r="F81" i="47"/>
  <c r="E81" i="47"/>
  <c r="D81" i="47"/>
  <c r="C81" i="47"/>
  <c r="B81" i="47"/>
  <c r="U81" i="47"/>
  <c r="P80" i="47"/>
  <c r="O80" i="47"/>
  <c r="G80" i="47"/>
  <c r="F80" i="47"/>
  <c r="E80" i="47"/>
  <c r="D80" i="47"/>
  <c r="C80" i="47"/>
  <c r="B80" i="47"/>
  <c r="U80" i="47"/>
  <c r="P79" i="47"/>
  <c r="O79" i="47"/>
  <c r="G79" i="47"/>
  <c r="F79" i="47"/>
  <c r="E79" i="47"/>
  <c r="D79" i="47"/>
  <c r="C79" i="47"/>
  <c r="B79" i="47"/>
  <c r="U79" i="47"/>
  <c r="P78" i="47"/>
  <c r="O78" i="47"/>
  <c r="G78" i="47"/>
  <c r="F78" i="47"/>
  <c r="E78" i="47"/>
  <c r="D78" i="47"/>
  <c r="C78" i="47"/>
  <c r="B78" i="47"/>
  <c r="U78" i="47"/>
  <c r="P77" i="47"/>
  <c r="O77" i="47"/>
  <c r="G77" i="47"/>
  <c r="F77" i="47"/>
  <c r="E77" i="47"/>
  <c r="D77" i="47"/>
  <c r="C77" i="47"/>
  <c r="B77" i="47"/>
  <c r="U77" i="47"/>
  <c r="P76" i="47"/>
  <c r="O76" i="47"/>
  <c r="G76" i="47"/>
  <c r="F76" i="47"/>
  <c r="E76" i="47"/>
  <c r="D76" i="47"/>
  <c r="C76" i="47"/>
  <c r="B76" i="47"/>
  <c r="U76" i="47"/>
  <c r="P75" i="47"/>
  <c r="O75" i="47"/>
  <c r="G75" i="47"/>
  <c r="F75" i="47"/>
  <c r="E75" i="47"/>
  <c r="D75" i="47"/>
  <c r="C75" i="47"/>
  <c r="B75" i="47"/>
  <c r="U75" i="47"/>
  <c r="P74" i="47"/>
  <c r="O74" i="47"/>
  <c r="G74" i="47"/>
  <c r="F74" i="47"/>
  <c r="E74" i="47"/>
  <c r="D74" i="47"/>
  <c r="C74" i="47"/>
  <c r="B74" i="47"/>
  <c r="U74" i="47"/>
  <c r="P73" i="47"/>
  <c r="O73" i="47"/>
  <c r="G73" i="47"/>
  <c r="F73" i="47"/>
  <c r="E73" i="47"/>
  <c r="D73" i="47"/>
  <c r="C73" i="47"/>
  <c r="B73" i="47"/>
  <c r="U73" i="47"/>
  <c r="P72" i="47"/>
  <c r="O72" i="47"/>
  <c r="G72" i="47"/>
  <c r="F72" i="47"/>
  <c r="E72" i="47"/>
  <c r="D72" i="47"/>
  <c r="C72" i="47"/>
  <c r="B72" i="47"/>
  <c r="U72" i="47"/>
  <c r="P71" i="47"/>
  <c r="O71" i="47"/>
  <c r="G71" i="47"/>
  <c r="F71" i="47"/>
  <c r="E71" i="47"/>
  <c r="D71" i="47"/>
  <c r="C71" i="47"/>
  <c r="B71" i="47"/>
  <c r="U71" i="47"/>
  <c r="P70" i="47"/>
  <c r="O70" i="47"/>
  <c r="G70" i="47"/>
  <c r="F70" i="47"/>
  <c r="E70" i="47"/>
  <c r="D70" i="47"/>
  <c r="C70" i="47"/>
  <c r="B70" i="47"/>
  <c r="U70" i="47"/>
  <c r="P69" i="47"/>
  <c r="O69" i="47"/>
  <c r="G69" i="47"/>
  <c r="F69" i="47"/>
  <c r="E69" i="47"/>
  <c r="D69" i="47"/>
  <c r="C69" i="47"/>
  <c r="B69" i="47"/>
  <c r="U69" i="47"/>
  <c r="P68" i="47"/>
  <c r="O68" i="47"/>
  <c r="G68" i="47"/>
  <c r="F68" i="47"/>
  <c r="E68" i="47"/>
  <c r="D68" i="47"/>
  <c r="C68" i="47"/>
  <c r="B68" i="47"/>
  <c r="U68" i="47"/>
  <c r="P67" i="47"/>
  <c r="O67" i="47"/>
  <c r="G67" i="47"/>
  <c r="F67" i="47"/>
  <c r="E67" i="47"/>
  <c r="D67" i="47"/>
  <c r="C67" i="47"/>
  <c r="B67" i="47"/>
  <c r="U67" i="47"/>
  <c r="P66" i="47"/>
  <c r="O66" i="47"/>
  <c r="G66" i="47"/>
  <c r="F66" i="47"/>
  <c r="E66" i="47"/>
  <c r="D66" i="47"/>
  <c r="C66" i="47"/>
  <c r="B66" i="47"/>
  <c r="U66" i="47"/>
  <c r="P65" i="47"/>
  <c r="O65" i="47"/>
  <c r="G65" i="47"/>
  <c r="F65" i="47"/>
  <c r="E65" i="47"/>
  <c r="D65" i="47"/>
  <c r="C65" i="47"/>
  <c r="B65" i="47"/>
  <c r="U65" i="47"/>
  <c r="P64" i="47"/>
  <c r="O64" i="47"/>
  <c r="G64" i="47"/>
  <c r="F64" i="47"/>
  <c r="E64" i="47"/>
  <c r="D64" i="47"/>
  <c r="C64" i="47"/>
  <c r="B64" i="47"/>
  <c r="U64" i="47"/>
  <c r="P63" i="47"/>
  <c r="O63" i="47"/>
  <c r="G63" i="47"/>
  <c r="F63" i="47"/>
  <c r="E63" i="47"/>
  <c r="D63" i="47"/>
  <c r="C63" i="47"/>
  <c r="B63" i="47"/>
  <c r="U63" i="47"/>
  <c r="P62" i="47"/>
  <c r="O62" i="47"/>
  <c r="G62" i="47"/>
  <c r="F62" i="47"/>
  <c r="E62" i="47"/>
  <c r="D62" i="47"/>
  <c r="C62" i="47"/>
  <c r="B62" i="47"/>
  <c r="U62" i="47"/>
  <c r="P61" i="47"/>
  <c r="O61" i="47"/>
  <c r="G61" i="47"/>
  <c r="F61" i="47"/>
  <c r="E61" i="47"/>
  <c r="D61" i="47"/>
  <c r="C61" i="47"/>
  <c r="B61" i="47"/>
  <c r="U61" i="47"/>
  <c r="P60" i="47"/>
  <c r="O60" i="47"/>
  <c r="G60" i="47"/>
  <c r="F60" i="47"/>
  <c r="E60" i="47"/>
  <c r="D60" i="47"/>
  <c r="C60" i="47"/>
  <c r="B60" i="47"/>
  <c r="U60" i="47"/>
  <c r="P59" i="47"/>
  <c r="O59" i="47"/>
  <c r="G59" i="47"/>
  <c r="F59" i="47"/>
  <c r="E59" i="47"/>
  <c r="D59" i="47"/>
  <c r="C59" i="47"/>
  <c r="B59" i="47"/>
  <c r="U59" i="47"/>
  <c r="P58" i="47"/>
  <c r="O58" i="47"/>
  <c r="G58" i="47"/>
  <c r="F58" i="47"/>
  <c r="E58" i="47"/>
  <c r="D58" i="47"/>
  <c r="C58" i="47"/>
  <c r="B58" i="47"/>
  <c r="U58" i="47"/>
  <c r="P57" i="47"/>
  <c r="O57" i="47"/>
  <c r="G57" i="47"/>
  <c r="F57" i="47"/>
  <c r="E57" i="47"/>
  <c r="D57" i="47"/>
  <c r="C57" i="47"/>
  <c r="B57" i="47"/>
  <c r="U57" i="47"/>
  <c r="P56" i="47"/>
  <c r="O56" i="47"/>
  <c r="G56" i="47"/>
  <c r="F56" i="47"/>
  <c r="E56" i="47"/>
  <c r="D56" i="47"/>
  <c r="C56" i="47"/>
  <c r="B56" i="47"/>
  <c r="U56" i="47"/>
  <c r="P55" i="47"/>
  <c r="O55" i="47"/>
  <c r="G55" i="47"/>
  <c r="F55" i="47"/>
  <c r="E55" i="47"/>
  <c r="D55" i="47"/>
  <c r="C55" i="47"/>
  <c r="B55" i="47"/>
  <c r="U55" i="47"/>
  <c r="P54" i="47"/>
  <c r="O54" i="47"/>
  <c r="G54" i="47"/>
  <c r="F54" i="47"/>
  <c r="E54" i="47"/>
  <c r="D54" i="47"/>
  <c r="C54" i="47"/>
  <c r="B54" i="47"/>
  <c r="U54" i="47"/>
  <c r="P53" i="47"/>
  <c r="O53" i="47"/>
  <c r="G53" i="47"/>
  <c r="F53" i="47"/>
  <c r="E53" i="47"/>
  <c r="D53" i="47"/>
  <c r="C53" i="47"/>
  <c r="B53" i="47"/>
  <c r="U53" i="47"/>
  <c r="P52" i="47"/>
  <c r="O52" i="47"/>
  <c r="G52" i="47"/>
  <c r="F52" i="47"/>
  <c r="E52" i="47"/>
  <c r="D52" i="47"/>
  <c r="C52" i="47"/>
  <c r="B52" i="47"/>
  <c r="U52" i="47"/>
  <c r="P51" i="47"/>
  <c r="O51" i="47"/>
  <c r="G51" i="47"/>
  <c r="F51" i="47"/>
  <c r="E51" i="47"/>
  <c r="D51" i="47"/>
  <c r="C51" i="47"/>
  <c r="B51" i="47"/>
  <c r="U51" i="47"/>
  <c r="P50" i="47"/>
  <c r="O50" i="47"/>
  <c r="G50" i="47"/>
  <c r="F50" i="47"/>
  <c r="E50" i="47"/>
  <c r="D50" i="47"/>
  <c r="C50" i="47"/>
  <c r="B50" i="47"/>
  <c r="U50" i="47"/>
  <c r="P49" i="47"/>
  <c r="O49" i="47"/>
  <c r="G49" i="47"/>
  <c r="F49" i="47"/>
  <c r="E49" i="47"/>
  <c r="D49" i="47"/>
  <c r="C49" i="47"/>
  <c r="B49" i="47"/>
  <c r="U49" i="47"/>
  <c r="P48" i="47"/>
  <c r="O48" i="47"/>
  <c r="G48" i="47"/>
  <c r="F48" i="47"/>
  <c r="E48" i="47"/>
  <c r="D48" i="47"/>
  <c r="C48" i="47"/>
  <c r="B48" i="47"/>
  <c r="U48" i="47"/>
  <c r="P47" i="47"/>
  <c r="O47" i="47"/>
  <c r="G47" i="47"/>
  <c r="F47" i="47"/>
  <c r="E47" i="47"/>
  <c r="D47" i="47"/>
  <c r="C47" i="47"/>
  <c r="B47" i="47"/>
  <c r="U47" i="47"/>
  <c r="P46" i="47"/>
  <c r="O46" i="47"/>
  <c r="G46" i="47"/>
  <c r="F46" i="47"/>
  <c r="E46" i="47"/>
  <c r="D46" i="47"/>
  <c r="C46" i="47"/>
  <c r="B46" i="47"/>
  <c r="U46" i="47"/>
  <c r="P45" i="47"/>
  <c r="O45" i="47"/>
  <c r="G45" i="47"/>
  <c r="F45" i="47"/>
  <c r="E45" i="47"/>
  <c r="D45" i="47"/>
  <c r="C45" i="47"/>
  <c r="B45" i="47"/>
  <c r="U45" i="47"/>
  <c r="P44" i="47"/>
  <c r="O44" i="47"/>
  <c r="G44" i="47"/>
  <c r="F44" i="47"/>
  <c r="E44" i="47"/>
  <c r="D44" i="47"/>
  <c r="C44" i="47"/>
  <c r="B44" i="47"/>
  <c r="U44" i="47"/>
  <c r="P43" i="47"/>
  <c r="O43" i="47"/>
  <c r="G43" i="47"/>
  <c r="F43" i="47"/>
  <c r="E43" i="47"/>
  <c r="D43" i="47"/>
  <c r="C43" i="47"/>
  <c r="B43" i="47"/>
  <c r="U43" i="47"/>
  <c r="P42" i="47"/>
  <c r="O42" i="47"/>
  <c r="G42" i="47"/>
  <c r="F42" i="47"/>
  <c r="E42" i="47"/>
  <c r="D42" i="47"/>
  <c r="C42" i="47"/>
  <c r="B42" i="47"/>
  <c r="U42" i="47"/>
  <c r="P41" i="47"/>
  <c r="O41" i="47"/>
  <c r="G41" i="47"/>
  <c r="F41" i="47"/>
  <c r="E41" i="47"/>
  <c r="D41" i="47"/>
  <c r="C41" i="47"/>
  <c r="B41" i="47"/>
  <c r="U41" i="47"/>
  <c r="P40" i="47"/>
  <c r="O40" i="47"/>
  <c r="G40" i="47"/>
  <c r="F40" i="47"/>
  <c r="E40" i="47"/>
  <c r="D40" i="47"/>
  <c r="C40" i="47"/>
  <c r="B40" i="47"/>
  <c r="U40" i="47"/>
  <c r="P39" i="47"/>
  <c r="O39" i="47"/>
  <c r="G39" i="47"/>
  <c r="F39" i="47"/>
  <c r="E39" i="47"/>
  <c r="D39" i="47"/>
  <c r="C39" i="47"/>
  <c r="B39" i="47"/>
  <c r="U39" i="47"/>
  <c r="P38" i="47"/>
  <c r="O38" i="47"/>
  <c r="G38" i="47"/>
  <c r="F38" i="47"/>
  <c r="E38" i="47"/>
  <c r="D38" i="47"/>
  <c r="C38" i="47"/>
  <c r="B38" i="47"/>
  <c r="U38" i="47"/>
  <c r="P37" i="47"/>
  <c r="O37" i="47"/>
  <c r="G37" i="47"/>
  <c r="F37" i="47"/>
  <c r="E37" i="47"/>
  <c r="D37" i="47"/>
  <c r="C37" i="47"/>
  <c r="B37" i="47"/>
  <c r="U37" i="47"/>
  <c r="P36" i="47"/>
  <c r="O36" i="47"/>
  <c r="G36" i="47"/>
  <c r="F36" i="47"/>
  <c r="E36" i="47"/>
  <c r="D36" i="47"/>
  <c r="C36" i="47"/>
  <c r="B36" i="47"/>
  <c r="U36" i="47"/>
  <c r="P35" i="47"/>
  <c r="O35" i="47"/>
  <c r="G35" i="47"/>
  <c r="F35" i="47"/>
  <c r="E35" i="47"/>
  <c r="D35" i="47"/>
  <c r="C35" i="47"/>
  <c r="B35" i="47"/>
  <c r="U35" i="47"/>
  <c r="P34" i="47"/>
  <c r="O34" i="47"/>
  <c r="G34" i="47"/>
  <c r="F34" i="47"/>
  <c r="E34" i="47"/>
  <c r="D34" i="47"/>
  <c r="C34" i="47"/>
  <c r="B34" i="47"/>
  <c r="U34" i="47"/>
  <c r="P33" i="47"/>
  <c r="O33" i="47"/>
  <c r="G33" i="47"/>
  <c r="F33" i="47"/>
  <c r="E33" i="47"/>
  <c r="D33" i="47"/>
  <c r="C33" i="47"/>
  <c r="B33" i="47"/>
  <c r="U33" i="47"/>
  <c r="P32" i="47"/>
  <c r="O32" i="47"/>
  <c r="G32" i="47"/>
  <c r="F32" i="47"/>
  <c r="E32" i="47"/>
  <c r="D32" i="47"/>
  <c r="C32" i="47"/>
  <c r="B32" i="47"/>
  <c r="U32" i="47"/>
  <c r="P31" i="47"/>
  <c r="O31" i="47"/>
  <c r="G31" i="47"/>
  <c r="F31" i="47"/>
  <c r="E31" i="47"/>
  <c r="D31" i="47"/>
  <c r="C31" i="47"/>
  <c r="B31" i="47"/>
  <c r="U31" i="47"/>
  <c r="P30" i="47"/>
  <c r="O30" i="47"/>
  <c r="G30" i="47"/>
  <c r="F30" i="47"/>
  <c r="E30" i="47"/>
  <c r="D30" i="47"/>
  <c r="C30" i="47"/>
  <c r="B30" i="47"/>
  <c r="U30" i="47"/>
  <c r="P29" i="47"/>
  <c r="O29" i="47"/>
  <c r="G29" i="47"/>
  <c r="F29" i="47"/>
  <c r="E29" i="47"/>
  <c r="D29" i="47"/>
  <c r="C29" i="47"/>
  <c r="B29" i="47"/>
  <c r="U29" i="47"/>
  <c r="P28" i="47"/>
  <c r="O28" i="47"/>
  <c r="G28" i="47"/>
  <c r="F28" i="47"/>
  <c r="E28" i="47"/>
  <c r="D28" i="47"/>
  <c r="C28" i="47"/>
  <c r="B28" i="47"/>
  <c r="U28" i="47"/>
  <c r="P27" i="47"/>
  <c r="O27" i="47"/>
  <c r="G27" i="47"/>
  <c r="F27" i="47"/>
  <c r="E27" i="47"/>
  <c r="D27" i="47"/>
  <c r="C27" i="47"/>
  <c r="B27" i="47"/>
  <c r="U27" i="47"/>
  <c r="P26" i="47"/>
  <c r="O26" i="47"/>
  <c r="G26" i="47"/>
  <c r="F26" i="47"/>
  <c r="E26" i="47"/>
  <c r="D26" i="47"/>
  <c r="C26" i="47"/>
  <c r="B26" i="47"/>
  <c r="U26" i="47"/>
  <c r="P25" i="47"/>
  <c r="O25" i="47"/>
  <c r="G25" i="47"/>
  <c r="F25" i="47"/>
  <c r="E25" i="47"/>
  <c r="D25" i="47"/>
  <c r="C25" i="47"/>
  <c r="B25" i="47"/>
  <c r="U25" i="47"/>
  <c r="P24" i="47"/>
  <c r="O24" i="47"/>
  <c r="G24" i="47"/>
  <c r="F24" i="47"/>
  <c r="E24" i="47"/>
  <c r="D24" i="47"/>
  <c r="C24" i="47"/>
  <c r="B24" i="47"/>
  <c r="U24" i="47"/>
  <c r="P23" i="47"/>
  <c r="O23" i="47"/>
  <c r="G23" i="47"/>
  <c r="F23" i="47"/>
  <c r="E23" i="47"/>
  <c r="D23" i="47"/>
  <c r="C23" i="47"/>
  <c r="B23" i="47"/>
  <c r="U23" i="47"/>
  <c r="P22" i="47"/>
  <c r="O22" i="47"/>
  <c r="G22" i="47"/>
  <c r="F22" i="47"/>
  <c r="E22" i="47"/>
  <c r="D22" i="47"/>
  <c r="C22" i="47"/>
  <c r="B22" i="47"/>
  <c r="U22" i="47"/>
  <c r="P21" i="47"/>
  <c r="O21" i="47"/>
  <c r="G21" i="47"/>
  <c r="F21" i="47"/>
  <c r="E21" i="47"/>
  <c r="D21" i="47"/>
  <c r="C21" i="47"/>
  <c r="B21" i="47"/>
  <c r="U21" i="47"/>
  <c r="P20" i="47"/>
  <c r="O20" i="47"/>
  <c r="G20" i="47"/>
  <c r="F20" i="47"/>
  <c r="E20" i="47"/>
  <c r="D20" i="47"/>
  <c r="C20" i="47"/>
  <c r="B20" i="47"/>
  <c r="U20" i="47"/>
  <c r="P19" i="47"/>
  <c r="O19" i="47"/>
  <c r="G19" i="47"/>
  <c r="F19" i="47"/>
  <c r="E19" i="47"/>
  <c r="D19" i="47"/>
  <c r="C19" i="47"/>
  <c r="B19" i="47"/>
  <c r="U19" i="47"/>
  <c r="P18" i="47"/>
  <c r="O18" i="47"/>
  <c r="G18" i="47"/>
  <c r="F18" i="47"/>
  <c r="E18" i="47"/>
  <c r="D18" i="47"/>
  <c r="C18" i="47"/>
  <c r="B18" i="47"/>
  <c r="U18" i="47"/>
  <c r="P17" i="47"/>
  <c r="O17" i="47"/>
  <c r="G17" i="47"/>
  <c r="F17" i="47"/>
  <c r="E17" i="47"/>
  <c r="D17" i="47"/>
  <c r="C17" i="47"/>
  <c r="B17" i="47"/>
  <c r="U17" i="47"/>
  <c r="P16" i="47"/>
  <c r="O16" i="47"/>
  <c r="G16" i="47"/>
  <c r="F16" i="47"/>
  <c r="E16" i="47"/>
  <c r="D16" i="47"/>
  <c r="C16" i="47"/>
  <c r="B16" i="47"/>
  <c r="U16" i="47"/>
  <c r="P15" i="47"/>
  <c r="O15" i="47"/>
  <c r="G15" i="47"/>
  <c r="F15" i="47"/>
  <c r="E15" i="47"/>
  <c r="D15" i="47"/>
  <c r="C15" i="47"/>
  <c r="B15" i="47"/>
  <c r="U15" i="47"/>
  <c r="P14" i="47"/>
  <c r="O14" i="47"/>
  <c r="G14" i="47"/>
  <c r="F14" i="47"/>
  <c r="E14" i="47"/>
  <c r="D14" i="47"/>
  <c r="C14" i="47"/>
  <c r="B14" i="47"/>
  <c r="U14" i="47"/>
  <c r="P13" i="47"/>
  <c r="O13" i="47"/>
  <c r="G13" i="47"/>
  <c r="F13" i="47"/>
  <c r="E13" i="47"/>
  <c r="D13" i="47"/>
  <c r="C13" i="47"/>
  <c r="B13" i="47"/>
  <c r="U13" i="47"/>
  <c r="P12" i="47"/>
  <c r="O12" i="47"/>
  <c r="G12" i="47"/>
  <c r="F12" i="47"/>
  <c r="E12" i="47"/>
  <c r="D12" i="47"/>
  <c r="C12" i="47"/>
  <c r="B12" i="47"/>
  <c r="U12" i="47"/>
  <c r="P11" i="47"/>
  <c r="O11" i="47"/>
  <c r="G11" i="47"/>
  <c r="F11" i="47"/>
  <c r="E11" i="47"/>
  <c r="D11" i="47"/>
  <c r="C11" i="47"/>
  <c r="B11" i="47"/>
  <c r="U11" i="47"/>
  <c r="P10" i="47"/>
  <c r="O10" i="47"/>
  <c r="G10" i="47"/>
  <c r="F10" i="47"/>
  <c r="E10" i="47"/>
  <c r="D10" i="47"/>
  <c r="C10" i="47"/>
  <c r="B10" i="47"/>
  <c r="U10" i="47"/>
  <c r="P9" i="47"/>
  <c r="O9" i="47"/>
  <c r="G9" i="47"/>
  <c r="F9" i="47"/>
  <c r="E9" i="47"/>
  <c r="D9" i="47"/>
  <c r="C9" i="47"/>
  <c r="B9" i="47"/>
  <c r="U9" i="47"/>
  <c r="P8" i="47"/>
  <c r="O8" i="47"/>
  <c r="G8" i="47"/>
  <c r="F8" i="47"/>
  <c r="E8" i="47"/>
  <c r="D8" i="47"/>
  <c r="C8" i="47"/>
  <c r="B8" i="47"/>
  <c r="U8" i="47"/>
  <c r="P7" i="47"/>
  <c r="O7" i="47"/>
  <c r="G7" i="47"/>
  <c r="F7" i="47"/>
  <c r="E7" i="47"/>
  <c r="D7" i="47"/>
  <c r="C7" i="47"/>
  <c r="B7" i="47"/>
  <c r="U7" i="47"/>
  <c r="H6" i="47"/>
  <c r="I5" i="47"/>
  <c r="Y4" i="47"/>
  <c r="Y3" i="47"/>
  <c r="Y2" i="47"/>
  <c r="Y1" i="47"/>
  <c r="F506" i="46"/>
  <c r="E506" i="46"/>
  <c r="D506" i="46"/>
  <c r="C506" i="46"/>
  <c r="B506" i="46"/>
  <c r="V506" i="46"/>
  <c r="F505" i="46"/>
  <c r="E505" i="46"/>
  <c r="D505" i="46"/>
  <c r="C505" i="46"/>
  <c r="B505" i="46"/>
  <c r="V505" i="46"/>
  <c r="F504" i="46"/>
  <c r="E504" i="46"/>
  <c r="D504" i="46"/>
  <c r="C504" i="46"/>
  <c r="B504" i="46"/>
  <c r="V504" i="46"/>
  <c r="F503" i="46"/>
  <c r="E503" i="46"/>
  <c r="D503" i="46"/>
  <c r="C503" i="46"/>
  <c r="B503" i="46"/>
  <c r="V503" i="46"/>
  <c r="F502" i="46"/>
  <c r="E502" i="46"/>
  <c r="D502" i="46"/>
  <c r="C502" i="46"/>
  <c r="B502" i="46"/>
  <c r="V502" i="46"/>
  <c r="F501" i="46"/>
  <c r="E501" i="46"/>
  <c r="D501" i="46"/>
  <c r="C501" i="46"/>
  <c r="B501" i="46"/>
  <c r="V501" i="46"/>
  <c r="F500" i="46"/>
  <c r="E500" i="46"/>
  <c r="D500" i="46"/>
  <c r="C500" i="46"/>
  <c r="B500" i="46"/>
  <c r="V500" i="46"/>
  <c r="F499" i="46"/>
  <c r="E499" i="46"/>
  <c r="D499" i="46"/>
  <c r="C499" i="46"/>
  <c r="B499" i="46"/>
  <c r="V499" i="46"/>
  <c r="F498" i="46"/>
  <c r="E498" i="46"/>
  <c r="D498" i="46"/>
  <c r="C498" i="46"/>
  <c r="B498" i="46"/>
  <c r="V498" i="46"/>
  <c r="F497" i="46"/>
  <c r="E497" i="46"/>
  <c r="D497" i="46"/>
  <c r="C497" i="46"/>
  <c r="B497" i="46"/>
  <c r="V497" i="46"/>
  <c r="F496" i="46"/>
  <c r="E496" i="46"/>
  <c r="D496" i="46"/>
  <c r="C496" i="46"/>
  <c r="B496" i="46"/>
  <c r="V496" i="46"/>
  <c r="F495" i="46"/>
  <c r="E495" i="46"/>
  <c r="D495" i="46"/>
  <c r="C495" i="46"/>
  <c r="B495" i="46"/>
  <c r="V495" i="46"/>
  <c r="F494" i="46"/>
  <c r="E494" i="46"/>
  <c r="D494" i="46"/>
  <c r="C494" i="46"/>
  <c r="B494" i="46"/>
  <c r="V494" i="46"/>
  <c r="F493" i="46"/>
  <c r="E493" i="46"/>
  <c r="D493" i="46"/>
  <c r="C493" i="46"/>
  <c r="B493" i="46"/>
  <c r="V493" i="46"/>
  <c r="F492" i="46"/>
  <c r="E492" i="46"/>
  <c r="D492" i="46"/>
  <c r="C492" i="46"/>
  <c r="B492" i="46"/>
  <c r="V492" i="46"/>
  <c r="F491" i="46"/>
  <c r="E491" i="46"/>
  <c r="D491" i="46"/>
  <c r="C491" i="46"/>
  <c r="B491" i="46"/>
  <c r="V491" i="46"/>
  <c r="F490" i="46"/>
  <c r="E490" i="46"/>
  <c r="D490" i="46"/>
  <c r="C490" i="46"/>
  <c r="B490" i="46"/>
  <c r="V490" i="46"/>
  <c r="F489" i="46"/>
  <c r="E489" i="46"/>
  <c r="D489" i="46"/>
  <c r="C489" i="46"/>
  <c r="B489" i="46"/>
  <c r="V489" i="46"/>
  <c r="F488" i="46"/>
  <c r="E488" i="46"/>
  <c r="D488" i="46"/>
  <c r="C488" i="46"/>
  <c r="B488" i="46"/>
  <c r="V488" i="46"/>
  <c r="F487" i="46"/>
  <c r="E487" i="46"/>
  <c r="D487" i="46"/>
  <c r="C487" i="46"/>
  <c r="B487" i="46"/>
  <c r="V487" i="46"/>
  <c r="F486" i="46"/>
  <c r="E486" i="46"/>
  <c r="D486" i="46"/>
  <c r="C486" i="46"/>
  <c r="B486" i="46"/>
  <c r="V486" i="46"/>
  <c r="F485" i="46"/>
  <c r="E485" i="46"/>
  <c r="D485" i="46"/>
  <c r="C485" i="46"/>
  <c r="B485" i="46"/>
  <c r="V485" i="46"/>
  <c r="F484" i="46"/>
  <c r="E484" i="46"/>
  <c r="D484" i="46"/>
  <c r="C484" i="46"/>
  <c r="B484" i="46"/>
  <c r="V484" i="46"/>
  <c r="F483" i="46"/>
  <c r="E483" i="46"/>
  <c r="D483" i="46"/>
  <c r="C483" i="46"/>
  <c r="B483" i="46"/>
  <c r="V483" i="46"/>
  <c r="F482" i="46"/>
  <c r="E482" i="46"/>
  <c r="D482" i="46"/>
  <c r="C482" i="46"/>
  <c r="B482" i="46"/>
  <c r="V482" i="46"/>
  <c r="F481" i="46"/>
  <c r="E481" i="46"/>
  <c r="D481" i="46"/>
  <c r="C481" i="46"/>
  <c r="B481" i="46"/>
  <c r="V481" i="46"/>
  <c r="F480" i="46"/>
  <c r="E480" i="46"/>
  <c r="D480" i="46"/>
  <c r="C480" i="46"/>
  <c r="B480" i="46"/>
  <c r="V480" i="46"/>
  <c r="F479" i="46"/>
  <c r="E479" i="46"/>
  <c r="D479" i="46"/>
  <c r="C479" i="46"/>
  <c r="B479" i="46"/>
  <c r="V479" i="46"/>
  <c r="F478" i="46"/>
  <c r="E478" i="46"/>
  <c r="D478" i="46"/>
  <c r="C478" i="46"/>
  <c r="B478" i="46"/>
  <c r="V478" i="46"/>
  <c r="F477" i="46"/>
  <c r="E477" i="46"/>
  <c r="D477" i="46"/>
  <c r="C477" i="46"/>
  <c r="B477" i="46"/>
  <c r="V477" i="46"/>
  <c r="F476" i="46"/>
  <c r="E476" i="46"/>
  <c r="D476" i="46"/>
  <c r="C476" i="46"/>
  <c r="B476" i="46"/>
  <c r="V476" i="46"/>
  <c r="F475" i="46"/>
  <c r="E475" i="46"/>
  <c r="D475" i="46"/>
  <c r="C475" i="46"/>
  <c r="B475" i="46"/>
  <c r="V475" i="46"/>
  <c r="F474" i="46"/>
  <c r="E474" i="46"/>
  <c r="D474" i="46"/>
  <c r="C474" i="46"/>
  <c r="B474" i="46"/>
  <c r="V474" i="46"/>
  <c r="F473" i="46"/>
  <c r="E473" i="46"/>
  <c r="D473" i="46"/>
  <c r="C473" i="46"/>
  <c r="B473" i="46"/>
  <c r="V473" i="46"/>
  <c r="F472" i="46"/>
  <c r="E472" i="46"/>
  <c r="D472" i="46"/>
  <c r="C472" i="46"/>
  <c r="B472" i="46"/>
  <c r="V472" i="46"/>
  <c r="F471" i="46"/>
  <c r="E471" i="46"/>
  <c r="D471" i="46"/>
  <c r="C471" i="46"/>
  <c r="B471" i="46"/>
  <c r="V471" i="46"/>
  <c r="F470" i="46"/>
  <c r="E470" i="46"/>
  <c r="D470" i="46"/>
  <c r="C470" i="46"/>
  <c r="B470" i="46"/>
  <c r="V470" i="46"/>
  <c r="F469" i="46"/>
  <c r="E469" i="46"/>
  <c r="D469" i="46"/>
  <c r="C469" i="46"/>
  <c r="B469" i="46"/>
  <c r="V469" i="46"/>
  <c r="F468" i="46"/>
  <c r="E468" i="46"/>
  <c r="D468" i="46"/>
  <c r="C468" i="46"/>
  <c r="B468" i="46"/>
  <c r="V468" i="46"/>
  <c r="F467" i="46"/>
  <c r="E467" i="46"/>
  <c r="D467" i="46"/>
  <c r="C467" i="46"/>
  <c r="B467" i="46"/>
  <c r="V467" i="46"/>
  <c r="F466" i="46"/>
  <c r="E466" i="46"/>
  <c r="D466" i="46"/>
  <c r="C466" i="46"/>
  <c r="B466" i="46"/>
  <c r="V466" i="46"/>
  <c r="F465" i="46"/>
  <c r="E465" i="46"/>
  <c r="D465" i="46"/>
  <c r="C465" i="46"/>
  <c r="B465" i="46"/>
  <c r="V465" i="46"/>
  <c r="F464" i="46"/>
  <c r="E464" i="46"/>
  <c r="D464" i="46"/>
  <c r="C464" i="46"/>
  <c r="B464" i="46"/>
  <c r="V464" i="46"/>
  <c r="F463" i="46"/>
  <c r="E463" i="46"/>
  <c r="D463" i="46"/>
  <c r="C463" i="46"/>
  <c r="B463" i="46"/>
  <c r="V463" i="46"/>
  <c r="F462" i="46"/>
  <c r="E462" i="46"/>
  <c r="D462" i="46"/>
  <c r="C462" i="46"/>
  <c r="B462" i="46"/>
  <c r="V462" i="46"/>
  <c r="F461" i="46"/>
  <c r="E461" i="46"/>
  <c r="D461" i="46"/>
  <c r="C461" i="46"/>
  <c r="B461" i="46"/>
  <c r="V461" i="46"/>
  <c r="F460" i="46"/>
  <c r="E460" i="46"/>
  <c r="D460" i="46"/>
  <c r="C460" i="46"/>
  <c r="B460" i="46"/>
  <c r="V460" i="46"/>
  <c r="F459" i="46"/>
  <c r="E459" i="46"/>
  <c r="D459" i="46"/>
  <c r="C459" i="46"/>
  <c r="B459" i="46"/>
  <c r="V459" i="46"/>
  <c r="F458" i="46"/>
  <c r="E458" i="46"/>
  <c r="D458" i="46"/>
  <c r="C458" i="46"/>
  <c r="B458" i="46"/>
  <c r="V458" i="46"/>
  <c r="F457" i="46"/>
  <c r="E457" i="46"/>
  <c r="D457" i="46"/>
  <c r="C457" i="46"/>
  <c r="B457" i="46"/>
  <c r="V457" i="46"/>
  <c r="F456" i="46"/>
  <c r="E456" i="46"/>
  <c r="D456" i="46"/>
  <c r="C456" i="46"/>
  <c r="B456" i="46"/>
  <c r="V456" i="46"/>
  <c r="F455" i="46"/>
  <c r="E455" i="46"/>
  <c r="D455" i="46"/>
  <c r="C455" i="46"/>
  <c r="B455" i="46"/>
  <c r="V455" i="46"/>
  <c r="F454" i="46"/>
  <c r="E454" i="46"/>
  <c r="D454" i="46"/>
  <c r="C454" i="46"/>
  <c r="B454" i="46"/>
  <c r="V454" i="46"/>
  <c r="F453" i="46"/>
  <c r="E453" i="46"/>
  <c r="D453" i="46"/>
  <c r="C453" i="46"/>
  <c r="B453" i="46"/>
  <c r="V453" i="46"/>
  <c r="F452" i="46"/>
  <c r="E452" i="46"/>
  <c r="D452" i="46"/>
  <c r="C452" i="46"/>
  <c r="B452" i="46"/>
  <c r="V452" i="46"/>
  <c r="F451" i="46"/>
  <c r="E451" i="46"/>
  <c r="D451" i="46"/>
  <c r="C451" i="46"/>
  <c r="B451" i="46"/>
  <c r="V451" i="46"/>
  <c r="F450" i="46"/>
  <c r="E450" i="46"/>
  <c r="D450" i="46"/>
  <c r="C450" i="46"/>
  <c r="B450" i="46"/>
  <c r="V450" i="46"/>
  <c r="F449" i="46"/>
  <c r="E449" i="46"/>
  <c r="D449" i="46"/>
  <c r="C449" i="46"/>
  <c r="B449" i="46"/>
  <c r="V449" i="46"/>
  <c r="F448" i="46"/>
  <c r="E448" i="46"/>
  <c r="D448" i="46"/>
  <c r="C448" i="46"/>
  <c r="B448" i="46"/>
  <c r="V448" i="46"/>
  <c r="F447" i="46"/>
  <c r="E447" i="46"/>
  <c r="D447" i="46"/>
  <c r="C447" i="46"/>
  <c r="B447" i="46"/>
  <c r="V447" i="46"/>
  <c r="F446" i="46"/>
  <c r="E446" i="46"/>
  <c r="D446" i="46"/>
  <c r="C446" i="46"/>
  <c r="B446" i="46"/>
  <c r="V446" i="46"/>
  <c r="F445" i="46"/>
  <c r="E445" i="46"/>
  <c r="D445" i="46"/>
  <c r="C445" i="46"/>
  <c r="B445" i="46"/>
  <c r="V445" i="46"/>
  <c r="F444" i="46"/>
  <c r="E444" i="46"/>
  <c r="D444" i="46"/>
  <c r="C444" i="46"/>
  <c r="B444" i="46"/>
  <c r="V444" i="46"/>
  <c r="F443" i="46"/>
  <c r="E443" i="46"/>
  <c r="D443" i="46"/>
  <c r="C443" i="46"/>
  <c r="B443" i="46"/>
  <c r="V443" i="46"/>
  <c r="F442" i="46"/>
  <c r="E442" i="46"/>
  <c r="D442" i="46"/>
  <c r="C442" i="46"/>
  <c r="B442" i="46"/>
  <c r="V442" i="46"/>
  <c r="F441" i="46"/>
  <c r="E441" i="46"/>
  <c r="D441" i="46"/>
  <c r="C441" i="46"/>
  <c r="B441" i="46"/>
  <c r="V441" i="46"/>
  <c r="F440" i="46"/>
  <c r="E440" i="46"/>
  <c r="D440" i="46"/>
  <c r="C440" i="46"/>
  <c r="B440" i="46"/>
  <c r="V440" i="46"/>
  <c r="F439" i="46"/>
  <c r="E439" i="46"/>
  <c r="D439" i="46"/>
  <c r="C439" i="46"/>
  <c r="B439" i="46"/>
  <c r="V439" i="46"/>
  <c r="F438" i="46"/>
  <c r="E438" i="46"/>
  <c r="D438" i="46"/>
  <c r="C438" i="46"/>
  <c r="B438" i="46"/>
  <c r="V438" i="46"/>
  <c r="F437" i="46"/>
  <c r="E437" i="46"/>
  <c r="D437" i="46"/>
  <c r="C437" i="46"/>
  <c r="B437" i="46"/>
  <c r="V437" i="46"/>
  <c r="F436" i="46"/>
  <c r="E436" i="46"/>
  <c r="D436" i="46"/>
  <c r="C436" i="46"/>
  <c r="B436" i="46"/>
  <c r="V436" i="46"/>
  <c r="F435" i="46"/>
  <c r="E435" i="46"/>
  <c r="D435" i="46"/>
  <c r="C435" i="46"/>
  <c r="B435" i="46"/>
  <c r="V435" i="46"/>
  <c r="F434" i="46"/>
  <c r="E434" i="46"/>
  <c r="D434" i="46"/>
  <c r="C434" i="46"/>
  <c r="B434" i="46"/>
  <c r="V434" i="46"/>
  <c r="F433" i="46"/>
  <c r="E433" i="46"/>
  <c r="D433" i="46"/>
  <c r="C433" i="46"/>
  <c r="B433" i="46"/>
  <c r="V433" i="46"/>
  <c r="F432" i="46"/>
  <c r="E432" i="46"/>
  <c r="D432" i="46"/>
  <c r="C432" i="46"/>
  <c r="B432" i="46"/>
  <c r="V432" i="46"/>
  <c r="F431" i="46"/>
  <c r="E431" i="46"/>
  <c r="D431" i="46"/>
  <c r="C431" i="46"/>
  <c r="B431" i="46"/>
  <c r="V431" i="46"/>
  <c r="F430" i="46"/>
  <c r="E430" i="46"/>
  <c r="D430" i="46"/>
  <c r="C430" i="46"/>
  <c r="B430" i="46"/>
  <c r="V430" i="46"/>
  <c r="F429" i="46"/>
  <c r="E429" i="46"/>
  <c r="D429" i="46"/>
  <c r="C429" i="46"/>
  <c r="B429" i="46"/>
  <c r="V429" i="46"/>
  <c r="F428" i="46"/>
  <c r="E428" i="46"/>
  <c r="D428" i="46"/>
  <c r="C428" i="46"/>
  <c r="B428" i="46"/>
  <c r="V428" i="46"/>
  <c r="F427" i="46"/>
  <c r="E427" i="46"/>
  <c r="D427" i="46"/>
  <c r="C427" i="46"/>
  <c r="B427" i="46"/>
  <c r="V427" i="46"/>
  <c r="F426" i="46"/>
  <c r="E426" i="46"/>
  <c r="D426" i="46"/>
  <c r="C426" i="46"/>
  <c r="B426" i="46"/>
  <c r="V426" i="46"/>
  <c r="F425" i="46"/>
  <c r="E425" i="46"/>
  <c r="D425" i="46"/>
  <c r="C425" i="46"/>
  <c r="B425" i="46"/>
  <c r="V425" i="46"/>
  <c r="F424" i="46"/>
  <c r="E424" i="46"/>
  <c r="D424" i="46"/>
  <c r="C424" i="46"/>
  <c r="B424" i="46"/>
  <c r="V424" i="46"/>
  <c r="F423" i="46"/>
  <c r="E423" i="46"/>
  <c r="D423" i="46"/>
  <c r="C423" i="46"/>
  <c r="B423" i="46"/>
  <c r="V423" i="46"/>
  <c r="F422" i="46"/>
  <c r="E422" i="46"/>
  <c r="D422" i="46"/>
  <c r="C422" i="46"/>
  <c r="B422" i="46"/>
  <c r="V422" i="46"/>
  <c r="F421" i="46"/>
  <c r="E421" i="46"/>
  <c r="D421" i="46"/>
  <c r="C421" i="46"/>
  <c r="B421" i="46"/>
  <c r="V421" i="46"/>
  <c r="F420" i="46"/>
  <c r="E420" i="46"/>
  <c r="D420" i="46"/>
  <c r="C420" i="46"/>
  <c r="B420" i="46"/>
  <c r="V420" i="46"/>
  <c r="F419" i="46"/>
  <c r="E419" i="46"/>
  <c r="D419" i="46"/>
  <c r="C419" i="46"/>
  <c r="B419" i="46"/>
  <c r="V419" i="46"/>
  <c r="F418" i="46"/>
  <c r="E418" i="46"/>
  <c r="D418" i="46"/>
  <c r="C418" i="46"/>
  <c r="B418" i="46"/>
  <c r="V418" i="46"/>
  <c r="F417" i="46"/>
  <c r="E417" i="46"/>
  <c r="D417" i="46"/>
  <c r="C417" i="46"/>
  <c r="B417" i="46"/>
  <c r="V417" i="46"/>
  <c r="F416" i="46"/>
  <c r="E416" i="46"/>
  <c r="D416" i="46"/>
  <c r="C416" i="46"/>
  <c r="B416" i="46"/>
  <c r="V416" i="46"/>
  <c r="F415" i="46"/>
  <c r="E415" i="46"/>
  <c r="D415" i="46"/>
  <c r="C415" i="46"/>
  <c r="B415" i="46"/>
  <c r="V415" i="46"/>
  <c r="F414" i="46"/>
  <c r="E414" i="46"/>
  <c r="D414" i="46"/>
  <c r="C414" i="46"/>
  <c r="B414" i="46"/>
  <c r="V414" i="46"/>
  <c r="F413" i="46"/>
  <c r="E413" i="46"/>
  <c r="D413" i="46"/>
  <c r="C413" i="46"/>
  <c r="B413" i="46"/>
  <c r="V413" i="46"/>
  <c r="F412" i="46"/>
  <c r="E412" i="46"/>
  <c r="D412" i="46"/>
  <c r="C412" i="46"/>
  <c r="B412" i="46"/>
  <c r="V412" i="46"/>
  <c r="F411" i="46"/>
  <c r="E411" i="46"/>
  <c r="D411" i="46"/>
  <c r="C411" i="46"/>
  <c r="B411" i="46"/>
  <c r="V411" i="46"/>
  <c r="F410" i="46"/>
  <c r="E410" i="46"/>
  <c r="D410" i="46"/>
  <c r="C410" i="46"/>
  <c r="B410" i="46"/>
  <c r="V410" i="46"/>
  <c r="F409" i="46"/>
  <c r="E409" i="46"/>
  <c r="D409" i="46"/>
  <c r="C409" i="46"/>
  <c r="B409" i="46"/>
  <c r="V409" i="46"/>
  <c r="F408" i="46"/>
  <c r="E408" i="46"/>
  <c r="D408" i="46"/>
  <c r="C408" i="46"/>
  <c r="B408" i="46"/>
  <c r="V408" i="46"/>
  <c r="F407" i="46"/>
  <c r="E407" i="46"/>
  <c r="D407" i="46"/>
  <c r="C407" i="46"/>
  <c r="B407" i="46"/>
  <c r="V407" i="46"/>
  <c r="F406" i="46"/>
  <c r="E406" i="46"/>
  <c r="D406" i="46"/>
  <c r="C406" i="46"/>
  <c r="B406" i="46"/>
  <c r="V406" i="46"/>
  <c r="F405" i="46"/>
  <c r="E405" i="46"/>
  <c r="D405" i="46"/>
  <c r="C405" i="46"/>
  <c r="B405" i="46"/>
  <c r="V405" i="46"/>
  <c r="F404" i="46"/>
  <c r="E404" i="46"/>
  <c r="D404" i="46"/>
  <c r="C404" i="46"/>
  <c r="B404" i="46"/>
  <c r="V404" i="46"/>
  <c r="F403" i="46"/>
  <c r="E403" i="46"/>
  <c r="D403" i="46"/>
  <c r="C403" i="46"/>
  <c r="B403" i="46"/>
  <c r="V403" i="46"/>
  <c r="F402" i="46"/>
  <c r="E402" i="46"/>
  <c r="D402" i="46"/>
  <c r="C402" i="46"/>
  <c r="B402" i="46"/>
  <c r="V402" i="46"/>
  <c r="F401" i="46"/>
  <c r="E401" i="46"/>
  <c r="D401" i="46"/>
  <c r="C401" i="46"/>
  <c r="B401" i="46"/>
  <c r="V401" i="46"/>
  <c r="F400" i="46"/>
  <c r="E400" i="46"/>
  <c r="D400" i="46"/>
  <c r="C400" i="46"/>
  <c r="B400" i="46"/>
  <c r="V400" i="46"/>
  <c r="F399" i="46"/>
  <c r="E399" i="46"/>
  <c r="D399" i="46"/>
  <c r="C399" i="46"/>
  <c r="B399" i="46"/>
  <c r="V399" i="46"/>
  <c r="F398" i="46"/>
  <c r="E398" i="46"/>
  <c r="D398" i="46"/>
  <c r="C398" i="46"/>
  <c r="B398" i="46"/>
  <c r="V398" i="46"/>
  <c r="F397" i="46"/>
  <c r="E397" i="46"/>
  <c r="D397" i="46"/>
  <c r="C397" i="46"/>
  <c r="B397" i="46"/>
  <c r="V397" i="46"/>
  <c r="F396" i="46"/>
  <c r="E396" i="46"/>
  <c r="D396" i="46"/>
  <c r="C396" i="46"/>
  <c r="B396" i="46"/>
  <c r="V396" i="46"/>
  <c r="F395" i="46"/>
  <c r="E395" i="46"/>
  <c r="D395" i="46"/>
  <c r="C395" i="46"/>
  <c r="B395" i="46"/>
  <c r="V395" i="46"/>
  <c r="F394" i="46"/>
  <c r="E394" i="46"/>
  <c r="D394" i="46"/>
  <c r="C394" i="46"/>
  <c r="B394" i="46"/>
  <c r="V394" i="46"/>
  <c r="F393" i="46"/>
  <c r="E393" i="46"/>
  <c r="D393" i="46"/>
  <c r="C393" i="46"/>
  <c r="B393" i="46"/>
  <c r="V393" i="46"/>
  <c r="F392" i="46"/>
  <c r="E392" i="46"/>
  <c r="D392" i="46"/>
  <c r="C392" i="46"/>
  <c r="B392" i="46"/>
  <c r="V392" i="46"/>
  <c r="F391" i="46"/>
  <c r="E391" i="46"/>
  <c r="D391" i="46"/>
  <c r="C391" i="46"/>
  <c r="B391" i="46"/>
  <c r="V391" i="46"/>
  <c r="F390" i="46"/>
  <c r="E390" i="46"/>
  <c r="D390" i="46"/>
  <c r="C390" i="46"/>
  <c r="B390" i="46"/>
  <c r="V390" i="46"/>
  <c r="F389" i="46"/>
  <c r="E389" i="46"/>
  <c r="D389" i="46"/>
  <c r="C389" i="46"/>
  <c r="B389" i="46"/>
  <c r="V389" i="46"/>
  <c r="F388" i="46"/>
  <c r="E388" i="46"/>
  <c r="D388" i="46"/>
  <c r="C388" i="46"/>
  <c r="B388" i="46"/>
  <c r="V388" i="46"/>
  <c r="F387" i="46"/>
  <c r="E387" i="46"/>
  <c r="D387" i="46"/>
  <c r="C387" i="46"/>
  <c r="B387" i="46"/>
  <c r="V387" i="46"/>
  <c r="F386" i="46"/>
  <c r="E386" i="46"/>
  <c r="D386" i="46"/>
  <c r="C386" i="46"/>
  <c r="B386" i="46"/>
  <c r="V386" i="46"/>
  <c r="F385" i="46"/>
  <c r="E385" i="46"/>
  <c r="D385" i="46"/>
  <c r="C385" i="46"/>
  <c r="B385" i="46"/>
  <c r="V385" i="46"/>
  <c r="F384" i="46"/>
  <c r="E384" i="46"/>
  <c r="D384" i="46"/>
  <c r="C384" i="46"/>
  <c r="B384" i="46"/>
  <c r="V384" i="46"/>
  <c r="F383" i="46"/>
  <c r="E383" i="46"/>
  <c r="D383" i="46"/>
  <c r="C383" i="46"/>
  <c r="B383" i="46"/>
  <c r="V383" i="46"/>
  <c r="F382" i="46"/>
  <c r="E382" i="46"/>
  <c r="D382" i="46"/>
  <c r="C382" i="46"/>
  <c r="B382" i="46"/>
  <c r="V382" i="46"/>
  <c r="F381" i="46"/>
  <c r="E381" i="46"/>
  <c r="D381" i="46"/>
  <c r="C381" i="46"/>
  <c r="B381" i="46"/>
  <c r="V381" i="46"/>
  <c r="F380" i="46"/>
  <c r="E380" i="46"/>
  <c r="D380" i="46"/>
  <c r="C380" i="46"/>
  <c r="B380" i="46"/>
  <c r="V380" i="46"/>
  <c r="F379" i="46"/>
  <c r="E379" i="46"/>
  <c r="D379" i="46"/>
  <c r="C379" i="46"/>
  <c r="B379" i="46"/>
  <c r="V379" i="46"/>
  <c r="F378" i="46"/>
  <c r="E378" i="46"/>
  <c r="D378" i="46"/>
  <c r="C378" i="46"/>
  <c r="B378" i="46"/>
  <c r="V378" i="46"/>
  <c r="F377" i="46"/>
  <c r="E377" i="46"/>
  <c r="D377" i="46"/>
  <c r="C377" i="46"/>
  <c r="B377" i="46"/>
  <c r="V377" i="46"/>
  <c r="F376" i="46"/>
  <c r="E376" i="46"/>
  <c r="D376" i="46"/>
  <c r="C376" i="46"/>
  <c r="B376" i="46"/>
  <c r="V376" i="46"/>
  <c r="F375" i="46"/>
  <c r="E375" i="46"/>
  <c r="D375" i="46"/>
  <c r="C375" i="46"/>
  <c r="B375" i="46"/>
  <c r="V375" i="46"/>
  <c r="F374" i="46"/>
  <c r="E374" i="46"/>
  <c r="D374" i="46"/>
  <c r="C374" i="46"/>
  <c r="B374" i="46"/>
  <c r="V374" i="46"/>
  <c r="F373" i="46"/>
  <c r="E373" i="46"/>
  <c r="D373" i="46"/>
  <c r="C373" i="46"/>
  <c r="B373" i="46"/>
  <c r="V373" i="46"/>
  <c r="F372" i="46"/>
  <c r="E372" i="46"/>
  <c r="D372" i="46"/>
  <c r="C372" i="46"/>
  <c r="B372" i="46"/>
  <c r="V372" i="46"/>
  <c r="F371" i="46"/>
  <c r="E371" i="46"/>
  <c r="D371" i="46"/>
  <c r="C371" i="46"/>
  <c r="B371" i="46"/>
  <c r="V371" i="46"/>
  <c r="F370" i="46"/>
  <c r="E370" i="46"/>
  <c r="D370" i="46"/>
  <c r="C370" i="46"/>
  <c r="B370" i="46"/>
  <c r="V370" i="46"/>
  <c r="F369" i="46"/>
  <c r="E369" i="46"/>
  <c r="D369" i="46"/>
  <c r="C369" i="46"/>
  <c r="B369" i="46"/>
  <c r="V369" i="46"/>
  <c r="F368" i="46"/>
  <c r="E368" i="46"/>
  <c r="D368" i="46"/>
  <c r="C368" i="46"/>
  <c r="B368" i="46"/>
  <c r="V368" i="46"/>
  <c r="F367" i="46"/>
  <c r="E367" i="46"/>
  <c r="D367" i="46"/>
  <c r="C367" i="46"/>
  <c r="B367" i="46"/>
  <c r="V367" i="46"/>
  <c r="F366" i="46"/>
  <c r="E366" i="46"/>
  <c r="D366" i="46"/>
  <c r="C366" i="46"/>
  <c r="B366" i="46"/>
  <c r="V366" i="46"/>
  <c r="F365" i="46"/>
  <c r="E365" i="46"/>
  <c r="D365" i="46"/>
  <c r="C365" i="46"/>
  <c r="B365" i="46"/>
  <c r="V365" i="46"/>
  <c r="F364" i="46"/>
  <c r="E364" i="46"/>
  <c r="D364" i="46"/>
  <c r="C364" i="46"/>
  <c r="B364" i="46"/>
  <c r="V364" i="46"/>
  <c r="F363" i="46"/>
  <c r="E363" i="46"/>
  <c r="D363" i="46"/>
  <c r="C363" i="46"/>
  <c r="B363" i="46"/>
  <c r="V363" i="46"/>
  <c r="F362" i="46"/>
  <c r="E362" i="46"/>
  <c r="D362" i="46"/>
  <c r="C362" i="46"/>
  <c r="B362" i="46"/>
  <c r="V362" i="46"/>
  <c r="F361" i="46"/>
  <c r="E361" i="46"/>
  <c r="D361" i="46"/>
  <c r="C361" i="46"/>
  <c r="B361" i="46"/>
  <c r="V361" i="46"/>
  <c r="F360" i="46"/>
  <c r="E360" i="46"/>
  <c r="D360" i="46"/>
  <c r="C360" i="46"/>
  <c r="B360" i="46"/>
  <c r="V360" i="46"/>
  <c r="F359" i="46"/>
  <c r="E359" i="46"/>
  <c r="D359" i="46"/>
  <c r="C359" i="46"/>
  <c r="B359" i="46"/>
  <c r="V359" i="46"/>
  <c r="F358" i="46"/>
  <c r="E358" i="46"/>
  <c r="D358" i="46"/>
  <c r="C358" i="46"/>
  <c r="B358" i="46"/>
  <c r="V358" i="46"/>
  <c r="F357" i="46"/>
  <c r="E357" i="46"/>
  <c r="D357" i="46"/>
  <c r="C357" i="46"/>
  <c r="B357" i="46"/>
  <c r="V357" i="46"/>
  <c r="F356" i="46"/>
  <c r="E356" i="46"/>
  <c r="D356" i="46"/>
  <c r="C356" i="46"/>
  <c r="B356" i="46"/>
  <c r="V356" i="46"/>
  <c r="F355" i="46"/>
  <c r="E355" i="46"/>
  <c r="D355" i="46"/>
  <c r="C355" i="46"/>
  <c r="B355" i="46"/>
  <c r="V355" i="46"/>
  <c r="F354" i="46"/>
  <c r="E354" i="46"/>
  <c r="D354" i="46"/>
  <c r="C354" i="46"/>
  <c r="B354" i="46"/>
  <c r="V354" i="46"/>
  <c r="F353" i="46"/>
  <c r="E353" i="46"/>
  <c r="D353" i="46"/>
  <c r="C353" i="46"/>
  <c r="B353" i="46"/>
  <c r="V353" i="46"/>
  <c r="F352" i="46"/>
  <c r="E352" i="46"/>
  <c r="D352" i="46"/>
  <c r="C352" i="46"/>
  <c r="B352" i="46"/>
  <c r="V352" i="46"/>
  <c r="F351" i="46"/>
  <c r="E351" i="46"/>
  <c r="D351" i="46"/>
  <c r="C351" i="46"/>
  <c r="B351" i="46"/>
  <c r="V351" i="46"/>
  <c r="F350" i="46"/>
  <c r="E350" i="46"/>
  <c r="D350" i="46"/>
  <c r="C350" i="46"/>
  <c r="B350" i="46"/>
  <c r="V350" i="46"/>
  <c r="F349" i="46"/>
  <c r="E349" i="46"/>
  <c r="D349" i="46"/>
  <c r="C349" i="46"/>
  <c r="B349" i="46"/>
  <c r="V349" i="46"/>
  <c r="F348" i="46"/>
  <c r="E348" i="46"/>
  <c r="D348" i="46"/>
  <c r="C348" i="46"/>
  <c r="B348" i="46"/>
  <c r="V348" i="46"/>
  <c r="F347" i="46"/>
  <c r="E347" i="46"/>
  <c r="D347" i="46"/>
  <c r="C347" i="46"/>
  <c r="B347" i="46"/>
  <c r="V347" i="46"/>
  <c r="F346" i="46"/>
  <c r="E346" i="46"/>
  <c r="D346" i="46"/>
  <c r="C346" i="46"/>
  <c r="B346" i="46"/>
  <c r="V346" i="46"/>
  <c r="F345" i="46"/>
  <c r="E345" i="46"/>
  <c r="D345" i="46"/>
  <c r="C345" i="46"/>
  <c r="B345" i="46"/>
  <c r="V345" i="46"/>
  <c r="F344" i="46"/>
  <c r="E344" i="46"/>
  <c r="D344" i="46"/>
  <c r="C344" i="46"/>
  <c r="B344" i="46"/>
  <c r="V344" i="46"/>
  <c r="F343" i="46"/>
  <c r="E343" i="46"/>
  <c r="D343" i="46"/>
  <c r="C343" i="46"/>
  <c r="B343" i="46"/>
  <c r="V343" i="46"/>
  <c r="F342" i="46"/>
  <c r="E342" i="46"/>
  <c r="D342" i="46"/>
  <c r="C342" i="46"/>
  <c r="B342" i="46"/>
  <c r="V342" i="46"/>
  <c r="F341" i="46"/>
  <c r="E341" i="46"/>
  <c r="D341" i="46"/>
  <c r="C341" i="46"/>
  <c r="B341" i="46"/>
  <c r="V341" i="46"/>
  <c r="F340" i="46"/>
  <c r="E340" i="46"/>
  <c r="D340" i="46"/>
  <c r="C340" i="46"/>
  <c r="B340" i="46"/>
  <c r="V340" i="46"/>
  <c r="F339" i="46"/>
  <c r="E339" i="46"/>
  <c r="D339" i="46"/>
  <c r="C339" i="46"/>
  <c r="B339" i="46"/>
  <c r="V339" i="46"/>
  <c r="F338" i="46"/>
  <c r="E338" i="46"/>
  <c r="D338" i="46"/>
  <c r="C338" i="46"/>
  <c r="B338" i="46"/>
  <c r="V338" i="46"/>
  <c r="F337" i="46"/>
  <c r="E337" i="46"/>
  <c r="D337" i="46"/>
  <c r="C337" i="46"/>
  <c r="B337" i="46"/>
  <c r="V337" i="46"/>
  <c r="F336" i="46"/>
  <c r="E336" i="46"/>
  <c r="D336" i="46"/>
  <c r="C336" i="46"/>
  <c r="B336" i="46"/>
  <c r="V336" i="46"/>
  <c r="F335" i="46"/>
  <c r="E335" i="46"/>
  <c r="D335" i="46"/>
  <c r="C335" i="46"/>
  <c r="B335" i="46"/>
  <c r="V335" i="46"/>
  <c r="F334" i="46"/>
  <c r="E334" i="46"/>
  <c r="D334" i="46"/>
  <c r="C334" i="46"/>
  <c r="B334" i="46"/>
  <c r="V334" i="46"/>
  <c r="F333" i="46"/>
  <c r="E333" i="46"/>
  <c r="D333" i="46"/>
  <c r="C333" i="46"/>
  <c r="B333" i="46"/>
  <c r="V333" i="46"/>
  <c r="F332" i="46"/>
  <c r="E332" i="46"/>
  <c r="D332" i="46"/>
  <c r="C332" i="46"/>
  <c r="B332" i="46"/>
  <c r="V332" i="46"/>
  <c r="F331" i="46"/>
  <c r="E331" i="46"/>
  <c r="D331" i="46"/>
  <c r="C331" i="46"/>
  <c r="B331" i="46"/>
  <c r="V331" i="46"/>
  <c r="F330" i="46"/>
  <c r="E330" i="46"/>
  <c r="D330" i="46"/>
  <c r="C330" i="46"/>
  <c r="B330" i="46"/>
  <c r="V330" i="46"/>
  <c r="F329" i="46"/>
  <c r="E329" i="46"/>
  <c r="D329" i="46"/>
  <c r="C329" i="46"/>
  <c r="B329" i="46"/>
  <c r="V329" i="46"/>
  <c r="F328" i="46"/>
  <c r="E328" i="46"/>
  <c r="D328" i="46"/>
  <c r="C328" i="46"/>
  <c r="B328" i="46"/>
  <c r="V328" i="46"/>
  <c r="F327" i="46"/>
  <c r="E327" i="46"/>
  <c r="D327" i="46"/>
  <c r="C327" i="46"/>
  <c r="B327" i="46"/>
  <c r="V327" i="46"/>
  <c r="F326" i="46"/>
  <c r="E326" i="46"/>
  <c r="D326" i="46"/>
  <c r="C326" i="46"/>
  <c r="B326" i="46"/>
  <c r="V326" i="46"/>
  <c r="F325" i="46"/>
  <c r="E325" i="46"/>
  <c r="D325" i="46"/>
  <c r="C325" i="46"/>
  <c r="B325" i="46"/>
  <c r="V325" i="46"/>
  <c r="F324" i="46"/>
  <c r="E324" i="46"/>
  <c r="D324" i="46"/>
  <c r="C324" i="46"/>
  <c r="B324" i="46"/>
  <c r="V324" i="46"/>
  <c r="F323" i="46"/>
  <c r="E323" i="46"/>
  <c r="D323" i="46"/>
  <c r="C323" i="46"/>
  <c r="B323" i="46"/>
  <c r="V323" i="46"/>
  <c r="F322" i="46"/>
  <c r="E322" i="46"/>
  <c r="D322" i="46"/>
  <c r="C322" i="46"/>
  <c r="B322" i="46"/>
  <c r="V322" i="46"/>
  <c r="F321" i="46"/>
  <c r="E321" i="46"/>
  <c r="D321" i="46"/>
  <c r="C321" i="46"/>
  <c r="B321" i="46"/>
  <c r="V321" i="46"/>
  <c r="F320" i="46"/>
  <c r="E320" i="46"/>
  <c r="D320" i="46"/>
  <c r="C320" i="46"/>
  <c r="B320" i="46"/>
  <c r="V320" i="46"/>
  <c r="F319" i="46"/>
  <c r="E319" i="46"/>
  <c r="D319" i="46"/>
  <c r="C319" i="46"/>
  <c r="B319" i="46"/>
  <c r="V319" i="46"/>
  <c r="F318" i="46"/>
  <c r="E318" i="46"/>
  <c r="D318" i="46"/>
  <c r="C318" i="46"/>
  <c r="B318" i="46"/>
  <c r="V318" i="46"/>
  <c r="F317" i="46"/>
  <c r="E317" i="46"/>
  <c r="D317" i="46"/>
  <c r="C317" i="46"/>
  <c r="B317" i="46"/>
  <c r="V317" i="46"/>
  <c r="F316" i="46"/>
  <c r="E316" i="46"/>
  <c r="D316" i="46"/>
  <c r="C316" i="46"/>
  <c r="B316" i="46"/>
  <c r="V316" i="46"/>
  <c r="F315" i="46"/>
  <c r="E315" i="46"/>
  <c r="D315" i="46"/>
  <c r="C315" i="46"/>
  <c r="B315" i="46"/>
  <c r="V315" i="46"/>
  <c r="F314" i="46"/>
  <c r="E314" i="46"/>
  <c r="D314" i="46"/>
  <c r="C314" i="46"/>
  <c r="B314" i="46"/>
  <c r="V314" i="46"/>
  <c r="F313" i="46"/>
  <c r="E313" i="46"/>
  <c r="D313" i="46"/>
  <c r="C313" i="46"/>
  <c r="B313" i="46"/>
  <c r="V313" i="46"/>
  <c r="F312" i="46"/>
  <c r="E312" i="46"/>
  <c r="D312" i="46"/>
  <c r="C312" i="46"/>
  <c r="B312" i="46"/>
  <c r="V312" i="46"/>
  <c r="F311" i="46"/>
  <c r="E311" i="46"/>
  <c r="D311" i="46"/>
  <c r="C311" i="46"/>
  <c r="B311" i="46"/>
  <c r="V311" i="46"/>
  <c r="F310" i="46"/>
  <c r="E310" i="46"/>
  <c r="D310" i="46"/>
  <c r="C310" i="46"/>
  <c r="B310" i="46"/>
  <c r="V310" i="46"/>
  <c r="F309" i="46"/>
  <c r="E309" i="46"/>
  <c r="D309" i="46"/>
  <c r="C309" i="46"/>
  <c r="B309" i="46"/>
  <c r="V309" i="46"/>
  <c r="F308" i="46"/>
  <c r="E308" i="46"/>
  <c r="D308" i="46"/>
  <c r="C308" i="46"/>
  <c r="B308" i="46"/>
  <c r="V308" i="46"/>
  <c r="F307" i="46"/>
  <c r="E307" i="46"/>
  <c r="D307" i="46"/>
  <c r="C307" i="46"/>
  <c r="B307" i="46"/>
  <c r="V307" i="46"/>
  <c r="F306" i="46"/>
  <c r="E306" i="46"/>
  <c r="D306" i="46"/>
  <c r="C306" i="46"/>
  <c r="B306" i="46"/>
  <c r="V306" i="46"/>
  <c r="F305" i="46"/>
  <c r="E305" i="46"/>
  <c r="D305" i="46"/>
  <c r="C305" i="46"/>
  <c r="B305" i="46"/>
  <c r="V305" i="46"/>
  <c r="F304" i="46"/>
  <c r="E304" i="46"/>
  <c r="D304" i="46"/>
  <c r="C304" i="46"/>
  <c r="B304" i="46"/>
  <c r="V304" i="46"/>
  <c r="F303" i="46"/>
  <c r="E303" i="46"/>
  <c r="D303" i="46"/>
  <c r="C303" i="46"/>
  <c r="B303" i="46"/>
  <c r="V303" i="46"/>
  <c r="F302" i="46"/>
  <c r="E302" i="46"/>
  <c r="D302" i="46"/>
  <c r="C302" i="46"/>
  <c r="B302" i="46"/>
  <c r="V302" i="46"/>
  <c r="F301" i="46"/>
  <c r="E301" i="46"/>
  <c r="D301" i="46"/>
  <c r="C301" i="46"/>
  <c r="B301" i="46"/>
  <c r="V301" i="46"/>
  <c r="F300" i="46"/>
  <c r="E300" i="46"/>
  <c r="D300" i="46"/>
  <c r="C300" i="46"/>
  <c r="B300" i="46"/>
  <c r="V300" i="46"/>
  <c r="F299" i="46"/>
  <c r="E299" i="46"/>
  <c r="D299" i="46"/>
  <c r="C299" i="46"/>
  <c r="B299" i="46"/>
  <c r="V299" i="46"/>
  <c r="F298" i="46"/>
  <c r="E298" i="46"/>
  <c r="D298" i="46"/>
  <c r="C298" i="46"/>
  <c r="B298" i="46"/>
  <c r="V298" i="46"/>
  <c r="F297" i="46"/>
  <c r="E297" i="46"/>
  <c r="D297" i="46"/>
  <c r="C297" i="46"/>
  <c r="B297" i="46"/>
  <c r="V297" i="46"/>
  <c r="F296" i="46"/>
  <c r="E296" i="46"/>
  <c r="D296" i="46"/>
  <c r="C296" i="46"/>
  <c r="B296" i="46"/>
  <c r="V296" i="46"/>
  <c r="F295" i="46"/>
  <c r="E295" i="46"/>
  <c r="D295" i="46"/>
  <c r="C295" i="46"/>
  <c r="B295" i="46"/>
  <c r="V295" i="46"/>
  <c r="F294" i="46"/>
  <c r="E294" i="46"/>
  <c r="D294" i="46"/>
  <c r="C294" i="46"/>
  <c r="B294" i="46"/>
  <c r="V294" i="46"/>
  <c r="F293" i="46"/>
  <c r="E293" i="46"/>
  <c r="D293" i="46"/>
  <c r="C293" i="46"/>
  <c r="B293" i="46"/>
  <c r="V293" i="46"/>
  <c r="F292" i="46"/>
  <c r="E292" i="46"/>
  <c r="D292" i="46"/>
  <c r="C292" i="46"/>
  <c r="B292" i="46"/>
  <c r="V292" i="46"/>
  <c r="F291" i="46"/>
  <c r="E291" i="46"/>
  <c r="D291" i="46"/>
  <c r="C291" i="46"/>
  <c r="B291" i="46"/>
  <c r="V291" i="46"/>
  <c r="F290" i="46"/>
  <c r="E290" i="46"/>
  <c r="D290" i="46"/>
  <c r="C290" i="46"/>
  <c r="B290" i="46"/>
  <c r="V290" i="46"/>
  <c r="F289" i="46"/>
  <c r="E289" i="46"/>
  <c r="D289" i="46"/>
  <c r="C289" i="46"/>
  <c r="B289" i="46"/>
  <c r="V289" i="46"/>
  <c r="F288" i="46"/>
  <c r="E288" i="46"/>
  <c r="D288" i="46"/>
  <c r="C288" i="46"/>
  <c r="B288" i="46"/>
  <c r="V288" i="46"/>
  <c r="F287" i="46"/>
  <c r="E287" i="46"/>
  <c r="D287" i="46"/>
  <c r="C287" i="46"/>
  <c r="B287" i="46"/>
  <c r="V287" i="46"/>
  <c r="F286" i="46"/>
  <c r="E286" i="46"/>
  <c r="D286" i="46"/>
  <c r="C286" i="46"/>
  <c r="B286" i="46"/>
  <c r="V286" i="46"/>
  <c r="F285" i="46"/>
  <c r="E285" i="46"/>
  <c r="D285" i="46"/>
  <c r="C285" i="46"/>
  <c r="B285" i="46"/>
  <c r="V285" i="46"/>
  <c r="F284" i="46"/>
  <c r="E284" i="46"/>
  <c r="D284" i="46"/>
  <c r="C284" i="46"/>
  <c r="B284" i="46"/>
  <c r="V284" i="46"/>
  <c r="F283" i="46"/>
  <c r="E283" i="46"/>
  <c r="D283" i="46"/>
  <c r="C283" i="46"/>
  <c r="B283" i="46"/>
  <c r="V283" i="46"/>
  <c r="F282" i="46"/>
  <c r="E282" i="46"/>
  <c r="D282" i="46"/>
  <c r="C282" i="46"/>
  <c r="B282" i="46"/>
  <c r="V282" i="46"/>
  <c r="F281" i="46"/>
  <c r="E281" i="46"/>
  <c r="D281" i="46"/>
  <c r="C281" i="46"/>
  <c r="B281" i="46"/>
  <c r="V281" i="46"/>
  <c r="F280" i="46"/>
  <c r="E280" i="46"/>
  <c r="D280" i="46"/>
  <c r="C280" i="46"/>
  <c r="B280" i="46"/>
  <c r="V280" i="46"/>
  <c r="F279" i="46"/>
  <c r="E279" i="46"/>
  <c r="D279" i="46"/>
  <c r="C279" i="46"/>
  <c r="B279" i="46"/>
  <c r="V279" i="46"/>
  <c r="F278" i="46"/>
  <c r="E278" i="46"/>
  <c r="D278" i="46"/>
  <c r="C278" i="46"/>
  <c r="B278" i="46"/>
  <c r="V278" i="46"/>
  <c r="F277" i="46"/>
  <c r="E277" i="46"/>
  <c r="D277" i="46"/>
  <c r="C277" i="46"/>
  <c r="B277" i="46"/>
  <c r="V277" i="46"/>
  <c r="F276" i="46"/>
  <c r="E276" i="46"/>
  <c r="D276" i="46"/>
  <c r="C276" i="46"/>
  <c r="B276" i="46"/>
  <c r="V276" i="46"/>
  <c r="F275" i="46"/>
  <c r="E275" i="46"/>
  <c r="D275" i="46"/>
  <c r="C275" i="46"/>
  <c r="B275" i="46"/>
  <c r="V275" i="46"/>
  <c r="F274" i="46"/>
  <c r="E274" i="46"/>
  <c r="D274" i="46"/>
  <c r="C274" i="46"/>
  <c r="B274" i="46"/>
  <c r="V274" i="46"/>
  <c r="F273" i="46"/>
  <c r="E273" i="46"/>
  <c r="D273" i="46"/>
  <c r="C273" i="46"/>
  <c r="B273" i="46"/>
  <c r="V273" i="46"/>
  <c r="F272" i="46"/>
  <c r="E272" i="46"/>
  <c r="D272" i="46"/>
  <c r="C272" i="46"/>
  <c r="B272" i="46"/>
  <c r="V272" i="46"/>
  <c r="F271" i="46"/>
  <c r="E271" i="46"/>
  <c r="D271" i="46"/>
  <c r="C271" i="46"/>
  <c r="B271" i="46"/>
  <c r="V271" i="46"/>
  <c r="F270" i="46"/>
  <c r="E270" i="46"/>
  <c r="D270" i="46"/>
  <c r="C270" i="46"/>
  <c r="B270" i="46"/>
  <c r="V270" i="46"/>
  <c r="F269" i="46"/>
  <c r="E269" i="46"/>
  <c r="D269" i="46"/>
  <c r="C269" i="46"/>
  <c r="B269" i="46"/>
  <c r="V269" i="46"/>
  <c r="F268" i="46"/>
  <c r="E268" i="46"/>
  <c r="D268" i="46"/>
  <c r="C268" i="46"/>
  <c r="B268" i="46"/>
  <c r="V268" i="46"/>
  <c r="F267" i="46"/>
  <c r="E267" i="46"/>
  <c r="D267" i="46"/>
  <c r="C267" i="46"/>
  <c r="B267" i="46"/>
  <c r="V267" i="46"/>
  <c r="F266" i="46"/>
  <c r="E266" i="46"/>
  <c r="D266" i="46"/>
  <c r="C266" i="46"/>
  <c r="B266" i="46"/>
  <c r="V266" i="46"/>
  <c r="F265" i="46"/>
  <c r="E265" i="46"/>
  <c r="D265" i="46"/>
  <c r="C265" i="46"/>
  <c r="B265" i="46"/>
  <c r="V265" i="46"/>
  <c r="F264" i="46"/>
  <c r="E264" i="46"/>
  <c r="D264" i="46"/>
  <c r="C264" i="46"/>
  <c r="B264" i="46"/>
  <c r="V264" i="46"/>
  <c r="F263" i="46"/>
  <c r="E263" i="46"/>
  <c r="D263" i="46"/>
  <c r="C263" i="46"/>
  <c r="B263" i="46"/>
  <c r="V263" i="46"/>
  <c r="F262" i="46"/>
  <c r="E262" i="46"/>
  <c r="D262" i="46"/>
  <c r="C262" i="46"/>
  <c r="B262" i="46"/>
  <c r="V262" i="46"/>
  <c r="F261" i="46"/>
  <c r="E261" i="46"/>
  <c r="D261" i="46"/>
  <c r="C261" i="46"/>
  <c r="B261" i="46"/>
  <c r="V261" i="46"/>
  <c r="F260" i="46"/>
  <c r="E260" i="46"/>
  <c r="D260" i="46"/>
  <c r="C260" i="46"/>
  <c r="B260" i="46"/>
  <c r="V260" i="46"/>
  <c r="F259" i="46"/>
  <c r="E259" i="46"/>
  <c r="D259" i="46"/>
  <c r="C259" i="46"/>
  <c r="B259" i="46"/>
  <c r="V259" i="46"/>
  <c r="F258" i="46"/>
  <c r="E258" i="46"/>
  <c r="D258" i="46"/>
  <c r="C258" i="46"/>
  <c r="B258" i="46"/>
  <c r="V258" i="46"/>
  <c r="F257" i="46"/>
  <c r="E257" i="46"/>
  <c r="D257" i="46"/>
  <c r="C257" i="46"/>
  <c r="B257" i="46"/>
  <c r="V257" i="46"/>
  <c r="F256" i="46"/>
  <c r="E256" i="46"/>
  <c r="D256" i="46"/>
  <c r="C256" i="46"/>
  <c r="B256" i="46"/>
  <c r="V256" i="46"/>
  <c r="F255" i="46"/>
  <c r="E255" i="46"/>
  <c r="D255" i="46"/>
  <c r="C255" i="46"/>
  <c r="B255" i="46"/>
  <c r="V255" i="46"/>
  <c r="F254" i="46"/>
  <c r="E254" i="46"/>
  <c r="D254" i="46"/>
  <c r="C254" i="46"/>
  <c r="B254" i="46"/>
  <c r="V254" i="46"/>
  <c r="F253" i="46"/>
  <c r="E253" i="46"/>
  <c r="D253" i="46"/>
  <c r="C253" i="46"/>
  <c r="B253" i="46"/>
  <c r="V253" i="46"/>
  <c r="F252" i="46"/>
  <c r="E252" i="46"/>
  <c r="D252" i="46"/>
  <c r="C252" i="46"/>
  <c r="B252" i="46"/>
  <c r="V252" i="46"/>
  <c r="F251" i="46"/>
  <c r="E251" i="46"/>
  <c r="D251" i="46"/>
  <c r="C251" i="46"/>
  <c r="B251" i="46"/>
  <c r="V251" i="46"/>
  <c r="F250" i="46"/>
  <c r="E250" i="46"/>
  <c r="D250" i="46"/>
  <c r="C250" i="46"/>
  <c r="B250" i="46"/>
  <c r="V250" i="46"/>
  <c r="F249" i="46"/>
  <c r="E249" i="46"/>
  <c r="D249" i="46"/>
  <c r="C249" i="46"/>
  <c r="B249" i="46"/>
  <c r="V249" i="46"/>
  <c r="F248" i="46"/>
  <c r="E248" i="46"/>
  <c r="D248" i="46"/>
  <c r="C248" i="46"/>
  <c r="B248" i="46"/>
  <c r="V248" i="46"/>
  <c r="F247" i="46"/>
  <c r="E247" i="46"/>
  <c r="D247" i="46"/>
  <c r="C247" i="46"/>
  <c r="B247" i="46"/>
  <c r="V247" i="46"/>
  <c r="F246" i="46"/>
  <c r="E246" i="46"/>
  <c r="D246" i="46"/>
  <c r="C246" i="46"/>
  <c r="B246" i="46"/>
  <c r="V246" i="46"/>
  <c r="F245" i="46"/>
  <c r="E245" i="46"/>
  <c r="D245" i="46"/>
  <c r="C245" i="46"/>
  <c r="B245" i="46"/>
  <c r="V245" i="46"/>
  <c r="F244" i="46"/>
  <c r="E244" i="46"/>
  <c r="D244" i="46"/>
  <c r="C244" i="46"/>
  <c r="B244" i="46"/>
  <c r="V244" i="46"/>
  <c r="F243" i="46"/>
  <c r="E243" i="46"/>
  <c r="D243" i="46"/>
  <c r="C243" i="46"/>
  <c r="B243" i="46"/>
  <c r="V243" i="46"/>
  <c r="F242" i="46"/>
  <c r="E242" i="46"/>
  <c r="D242" i="46"/>
  <c r="C242" i="46"/>
  <c r="B242" i="46"/>
  <c r="V242" i="46"/>
  <c r="F241" i="46"/>
  <c r="E241" i="46"/>
  <c r="D241" i="46"/>
  <c r="C241" i="46"/>
  <c r="B241" i="46"/>
  <c r="V241" i="46"/>
  <c r="F240" i="46"/>
  <c r="E240" i="46"/>
  <c r="D240" i="46"/>
  <c r="C240" i="46"/>
  <c r="B240" i="46"/>
  <c r="V240" i="46"/>
  <c r="F239" i="46"/>
  <c r="E239" i="46"/>
  <c r="D239" i="46"/>
  <c r="C239" i="46"/>
  <c r="B239" i="46"/>
  <c r="V239" i="46"/>
  <c r="F238" i="46"/>
  <c r="E238" i="46"/>
  <c r="D238" i="46"/>
  <c r="C238" i="46"/>
  <c r="B238" i="46"/>
  <c r="V238" i="46"/>
  <c r="F237" i="46"/>
  <c r="E237" i="46"/>
  <c r="D237" i="46"/>
  <c r="C237" i="46"/>
  <c r="B237" i="46"/>
  <c r="V237" i="46"/>
  <c r="F236" i="46"/>
  <c r="E236" i="46"/>
  <c r="D236" i="46"/>
  <c r="C236" i="46"/>
  <c r="B236" i="46"/>
  <c r="V236" i="46"/>
  <c r="F235" i="46"/>
  <c r="E235" i="46"/>
  <c r="D235" i="46"/>
  <c r="C235" i="46"/>
  <c r="B235" i="46"/>
  <c r="V235" i="46"/>
  <c r="F234" i="46"/>
  <c r="E234" i="46"/>
  <c r="D234" i="46"/>
  <c r="C234" i="46"/>
  <c r="B234" i="46"/>
  <c r="V234" i="46"/>
  <c r="F233" i="46"/>
  <c r="E233" i="46"/>
  <c r="D233" i="46"/>
  <c r="C233" i="46"/>
  <c r="B233" i="46"/>
  <c r="V233" i="46"/>
  <c r="F232" i="46"/>
  <c r="E232" i="46"/>
  <c r="D232" i="46"/>
  <c r="C232" i="46"/>
  <c r="B232" i="46"/>
  <c r="V232" i="46"/>
  <c r="F231" i="46"/>
  <c r="E231" i="46"/>
  <c r="D231" i="46"/>
  <c r="C231" i="46"/>
  <c r="B231" i="46"/>
  <c r="V231" i="46"/>
  <c r="F230" i="46"/>
  <c r="E230" i="46"/>
  <c r="D230" i="46"/>
  <c r="C230" i="46"/>
  <c r="B230" i="46"/>
  <c r="V230" i="46"/>
  <c r="F229" i="46"/>
  <c r="E229" i="46"/>
  <c r="D229" i="46"/>
  <c r="C229" i="46"/>
  <c r="B229" i="46"/>
  <c r="V229" i="46"/>
  <c r="F228" i="46"/>
  <c r="E228" i="46"/>
  <c r="D228" i="46"/>
  <c r="C228" i="46"/>
  <c r="B228" i="46"/>
  <c r="V228" i="46"/>
  <c r="F227" i="46"/>
  <c r="E227" i="46"/>
  <c r="D227" i="46"/>
  <c r="C227" i="46"/>
  <c r="B227" i="46"/>
  <c r="V227" i="46"/>
  <c r="F226" i="46"/>
  <c r="E226" i="46"/>
  <c r="D226" i="46"/>
  <c r="C226" i="46"/>
  <c r="B226" i="46"/>
  <c r="V226" i="46"/>
  <c r="F225" i="46"/>
  <c r="E225" i="46"/>
  <c r="D225" i="46"/>
  <c r="C225" i="46"/>
  <c r="B225" i="46"/>
  <c r="V225" i="46"/>
  <c r="F224" i="46"/>
  <c r="E224" i="46"/>
  <c r="D224" i="46"/>
  <c r="C224" i="46"/>
  <c r="B224" i="46"/>
  <c r="V224" i="46"/>
  <c r="F223" i="46"/>
  <c r="E223" i="46"/>
  <c r="D223" i="46"/>
  <c r="C223" i="46"/>
  <c r="B223" i="46"/>
  <c r="V223" i="46"/>
  <c r="F222" i="46"/>
  <c r="E222" i="46"/>
  <c r="D222" i="46"/>
  <c r="C222" i="46"/>
  <c r="B222" i="46"/>
  <c r="V222" i="46"/>
  <c r="F221" i="46"/>
  <c r="E221" i="46"/>
  <c r="D221" i="46"/>
  <c r="C221" i="46"/>
  <c r="B221" i="46"/>
  <c r="V221" i="46"/>
  <c r="F220" i="46"/>
  <c r="E220" i="46"/>
  <c r="D220" i="46"/>
  <c r="C220" i="46"/>
  <c r="B220" i="46"/>
  <c r="V220" i="46"/>
  <c r="F219" i="46"/>
  <c r="E219" i="46"/>
  <c r="D219" i="46"/>
  <c r="C219" i="46"/>
  <c r="B219" i="46"/>
  <c r="V219" i="46"/>
  <c r="F218" i="46"/>
  <c r="E218" i="46"/>
  <c r="D218" i="46"/>
  <c r="C218" i="46"/>
  <c r="B218" i="46"/>
  <c r="V218" i="46"/>
  <c r="F217" i="46"/>
  <c r="E217" i="46"/>
  <c r="D217" i="46"/>
  <c r="C217" i="46"/>
  <c r="B217" i="46"/>
  <c r="V217" i="46"/>
  <c r="F216" i="46"/>
  <c r="E216" i="46"/>
  <c r="D216" i="46"/>
  <c r="C216" i="46"/>
  <c r="B216" i="46"/>
  <c r="V216" i="46"/>
  <c r="F215" i="46"/>
  <c r="E215" i="46"/>
  <c r="D215" i="46"/>
  <c r="C215" i="46"/>
  <c r="B215" i="46"/>
  <c r="V215" i="46"/>
  <c r="F214" i="46"/>
  <c r="E214" i="46"/>
  <c r="D214" i="46"/>
  <c r="C214" i="46"/>
  <c r="B214" i="46"/>
  <c r="V214" i="46"/>
  <c r="F213" i="46"/>
  <c r="E213" i="46"/>
  <c r="D213" i="46"/>
  <c r="C213" i="46"/>
  <c r="B213" i="46"/>
  <c r="V213" i="46"/>
  <c r="F212" i="46"/>
  <c r="E212" i="46"/>
  <c r="D212" i="46"/>
  <c r="C212" i="46"/>
  <c r="B212" i="46"/>
  <c r="V212" i="46"/>
  <c r="F211" i="46"/>
  <c r="E211" i="46"/>
  <c r="D211" i="46"/>
  <c r="C211" i="46"/>
  <c r="B211" i="46"/>
  <c r="V211" i="46"/>
  <c r="F210" i="46"/>
  <c r="E210" i="46"/>
  <c r="D210" i="46"/>
  <c r="C210" i="46"/>
  <c r="B210" i="46"/>
  <c r="V210" i="46"/>
  <c r="F209" i="46"/>
  <c r="E209" i="46"/>
  <c r="D209" i="46"/>
  <c r="C209" i="46"/>
  <c r="B209" i="46"/>
  <c r="V209" i="46"/>
  <c r="F208" i="46"/>
  <c r="E208" i="46"/>
  <c r="D208" i="46"/>
  <c r="C208" i="46"/>
  <c r="B208" i="46"/>
  <c r="V208" i="46"/>
  <c r="F207" i="46"/>
  <c r="E207" i="46"/>
  <c r="D207" i="46"/>
  <c r="C207" i="46"/>
  <c r="B207" i="46"/>
  <c r="V207" i="46"/>
  <c r="F206" i="46"/>
  <c r="E206" i="46"/>
  <c r="D206" i="46"/>
  <c r="C206" i="46"/>
  <c r="B206" i="46"/>
  <c r="V206" i="46"/>
  <c r="F205" i="46"/>
  <c r="E205" i="46"/>
  <c r="D205" i="46"/>
  <c r="C205" i="46"/>
  <c r="B205" i="46"/>
  <c r="V205" i="46"/>
  <c r="F204" i="46"/>
  <c r="E204" i="46"/>
  <c r="D204" i="46"/>
  <c r="C204" i="46"/>
  <c r="B204" i="46"/>
  <c r="V204" i="46"/>
  <c r="F203" i="46"/>
  <c r="E203" i="46"/>
  <c r="D203" i="46"/>
  <c r="C203" i="46"/>
  <c r="B203" i="46"/>
  <c r="V203" i="46"/>
  <c r="F202" i="46"/>
  <c r="E202" i="46"/>
  <c r="D202" i="46"/>
  <c r="C202" i="46"/>
  <c r="B202" i="46"/>
  <c r="V202" i="46"/>
  <c r="F201" i="46"/>
  <c r="E201" i="46"/>
  <c r="D201" i="46"/>
  <c r="C201" i="46"/>
  <c r="B201" i="46"/>
  <c r="V201" i="46"/>
  <c r="F200" i="46"/>
  <c r="E200" i="46"/>
  <c r="D200" i="46"/>
  <c r="C200" i="46"/>
  <c r="B200" i="46"/>
  <c r="V200" i="46"/>
  <c r="F199" i="46"/>
  <c r="E199" i="46"/>
  <c r="D199" i="46"/>
  <c r="C199" i="46"/>
  <c r="B199" i="46"/>
  <c r="V199" i="46"/>
  <c r="F198" i="46"/>
  <c r="E198" i="46"/>
  <c r="D198" i="46"/>
  <c r="C198" i="46"/>
  <c r="B198" i="46"/>
  <c r="V198" i="46"/>
  <c r="F197" i="46"/>
  <c r="E197" i="46"/>
  <c r="D197" i="46"/>
  <c r="C197" i="46"/>
  <c r="B197" i="46"/>
  <c r="V197" i="46"/>
  <c r="F196" i="46"/>
  <c r="E196" i="46"/>
  <c r="D196" i="46"/>
  <c r="C196" i="46"/>
  <c r="B196" i="46"/>
  <c r="V196" i="46"/>
  <c r="F195" i="46"/>
  <c r="E195" i="46"/>
  <c r="D195" i="46"/>
  <c r="C195" i="46"/>
  <c r="B195" i="46"/>
  <c r="V195" i="46"/>
  <c r="F194" i="46"/>
  <c r="E194" i="46"/>
  <c r="D194" i="46"/>
  <c r="C194" i="46"/>
  <c r="B194" i="46"/>
  <c r="V194" i="46"/>
  <c r="F193" i="46"/>
  <c r="E193" i="46"/>
  <c r="D193" i="46"/>
  <c r="C193" i="46"/>
  <c r="B193" i="46"/>
  <c r="V193" i="46"/>
  <c r="F192" i="46"/>
  <c r="E192" i="46"/>
  <c r="D192" i="46"/>
  <c r="C192" i="46"/>
  <c r="B192" i="46"/>
  <c r="V192" i="46"/>
  <c r="F191" i="46"/>
  <c r="E191" i="46"/>
  <c r="D191" i="46"/>
  <c r="C191" i="46"/>
  <c r="B191" i="46"/>
  <c r="V191" i="46"/>
  <c r="F190" i="46"/>
  <c r="E190" i="46"/>
  <c r="D190" i="46"/>
  <c r="C190" i="46"/>
  <c r="B190" i="46"/>
  <c r="V190" i="46"/>
  <c r="F189" i="46"/>
  <c r="E189" i="46"/>
  <c r="D189" i="46"/>
  <c r="C189" i="46"/>
  <c r="B189" i="46"/>
  <c r="V189" i="46"/>
  <c r="F188" i="46"/>
  <c r="E188" i="46"/>
  <c r="D188" i="46"/>
  <c r="C188" i="46"/>
  <c r="B188" i="46"/>
  <c r="V188" i="46"/>
  <c r="F187" i="46"/>
  <c r="E187" i="46"/>
  <c r="D187" i="46"/>
  <c r="C187" i="46"/>
  <c r="B187" i="46"/>
  <c r="V187" i="46"/>
  <c r="F186" i="46"/>
  <c r="E186" i="46"/>
  <c r="D186" i="46"/>
  <c r="C186" i="46"/>
  <c r="B186" i="46"/>
  <c r="V186" i="46"/>
  <c r="F185" i="46"/>
  <c r="E185" i="46"/>
  <c r="D185" i="46"/>
  <c r="C185" i="46"/>
  <c r="B185" i="46"/>
  <c r="V185" i="46"/>
  <c r="F184" i="46"/>
  <c r="E184" i="46"/>
  <c r="D184" i="46"/>
  <c r="C184" i="46"/>
  <c r="B184" i="46"/>
  <c r="V184" i="46"/>
  <c r="F183" i="46"/>
  <c r="E183" i="46"/>
  <c r="D183" i="46"/>
  <c r="C183" i="46"/>
  <c r="B183" i="46"/>
  <c r="V183" i="46"/>
  <c r="F182" i="46"/>
  <c r="E182" i="46"/>
  <c r="D182" i="46"/>
  <c r="C182" i="46"/>
  <c r="B182" i="46"/>
  <c r="V182" i="46"/>
  <c r="F181" i="46"/>
  <c r="E181" i="46"/>
  <c r="D181" i="46"/>
  <c r="C181" i="46"/>
  <c r="B181" i="46"/>
  <c r="V181" i="46"/>
  <c r="F180" i="46"/>
  <c r="E180" i="46"/>
  <c r="D180" i="46"/>
  <c r="C180" i="46"/>
  <c r="B180" i="46"/>
  <c r="V180" i="46"/>
  <c r="F179" i="46"/>
  <c r="E179" i="46"/>
  <c r="D179" i="46"/>
  <c r="C179" i="46"/>
  <c r="B179" i="46"/>
  <c r="V179" i="46"/>
  <c r="F178" i="46"/>
  <c r="E178" i="46"/>
  <c r="D178" i="46"/>
  <c r="C178" i="46"/>
  <c r="B178" i="46"/>
  <c r="V178" i="46"/>
  <c r="F177" i="46"/>
  <c r="E177" i="46"/>
  <c r="D177" i="46"/>
  <c r="C177" i="46"/>
  <c r="B177" i="46"/>
  <c r="V177" i="46"/>
  <c r="F176" i="46"/>
  <c r="E176" i="46"/>
  <c r="D176" i="46"/>
  <c r="C176" i="46"/>
  <c r="B176" i="46"/>
  <c r="V176" i="46"/>
  <c r="F175" i="46"/>
  <c r="E175" i="46"/>
  <c r="D175" i="46"/>
  <c r="C175" i="46"/>
  <c r="B175" i="46"/>
  <c r="V175" i="46"/>
  <c r="F174" i="46"/>
  <c r="E174" i="46"/>
  <c r="D174" i="46"/>
  <c r="C174" i="46"/>
  <c r="B174" i="46"/>
  <c r="V174" i="46"/>
  <c r="F173" i="46"/>
  <c r="E173" i="46"/>
  <c r="D173" i="46"/>
  <c r="C173" i="46"/>
  <c r="B173" i="46"/>
  <c r="V173" i="46"/>
  <c r="F172" i="46"/>
  <c r="E172" i="46"/>
  <c r="D172" i="46"/>
  <c r="C172" i="46"/>
  <c r="B172" i="46"/>
  <c r="V172" i="46"/>
  <c r="F171" i="46"/>
  <c r="E171" i="46"/>
  <c r="D171" i="46"/>
  <c r="C171" i="46"/>
  <c r="B171" i="46"/>
  <c r="V171" i="46"/>
  <c r="F170" i="46"/>
  <c r="E170" i="46"/>
  <c r="D170" i="46"/>
  <c r="C170" i="46"/>
  <c r="B170" i="46"/>
  <c r="V170" i="46"/>
  <c r="F169" i="46"/>
  <c r="E169" i="46"/>
  <c r="D169" i="46"/>
  <c r="C169" i="46"/>
  <c r="B169" i="46"/>
  <c r="V169" i="46"/>
  <c r="F168" i="46"/>
  <c r="E168" i="46"/>
  <c r="D168" i="46"/>
  <c r="C168" i="46"/>
  <c r="B168" i="46"/>
  <c r="V168" i="46"/>
  <c r="F167" i="46"/>
  <c r="E167" i="46"/>
  <c r="D167" i="46"/>
  <c r="C167" i="46"/>
  <c r="B167" i="46"/>
  <c r="V167" i="46"/>
  <c r="F166" i="46"/>
  <c r="E166" i="46"/>
  <c r="D166" i="46"/>
  <c r="C166" i="46"/>
  <c r="B166" i="46"/>
  <c r="V166" i="46"/>
  <c r="F165" i="46"/>
  <c r="E165" i="46"/>
  <c r="D165" i="46"/>
  <c r="C165" i="46"/>
  <c r="B165" i="46"/>
  <c r="V165" i="46"/>
  <c r="F164" i="46"/>
  <c r="E164" i="46"/>
  <c r="D164" i="46"/>
  <c r="C164" i="46"/>
  <c r="B164" i="46"/>
  <c r="V164" i="46"/>
  <c r="F163" i="46"/>
  <c r="E163" i="46"/>
  <c r="D163" i="46"/>
  <c r="C163" i="46"/>
  <c r="B163" i="46"/>
  <c r="V163" i="46"/>
  <c r="F162" i="46"/>
  <c r="E162" i="46"/>
  <c r="D162" i="46"/>
  <c r="C162" i="46"/>
  <c r="B162" i="46"/>
  <c r="V162" i="46"/>
  <c r="F161" i="46"/>
  <c r="E161" i="46"/>
  <c r="D161" i="46"/>
  <c r="C161" i="46"/>
  <c r="B161" i="46"/>
  <c r="V161" i="46"/>
  <c r="F160" i="46"/>
  <c r="E160" i="46"/>
  <c r="D160" i="46"/>
  <c r="C160" i="46"/>
  <c r="B160" i="46"/>
  <c r="V160" i="46"/>
  <c r="F159" i="46"/>
  <c r="E159" i="46"/>
  <c r="D159" i="46"/>
  <c r="C159" i="46"/>
  <c r="B159" i="46"/>
  <c r="V159" i="46"/>
  <c r="F158" i="46"/>
  <c r="E158" i="46"/>
  <c r="D158" i="46"/>
  <c r="C158" i="46"/>
  <c r="B158" i="46"/>
  <c r="V158" i="46"/>
  <c r="F157" i="46"/>
  <c r="E157" i="46"/>
  <c r="D157" i="46"/>
  <c r="C157" i="46"/>
  <c r="B157" i="46"/>
  <c r="V157" i="46"/>
  <c r="F156" i="46"/>
  <c r="E156" i="46"/>
  <c r="D156" i="46"/>
  <c r="C156" i="46"/>
  <c r="B156" i="46"/>
  <c r="V156" i="46"/>
  <c r="F155" i="46"/>
  <c r="E155" i="46"/>
  <c r="D155" i="46"/>
  <c r="C155" i="46"/>
  <c r="B155" i="46"/>
  <c r="V155" i="46"/>
  <c r="F154" i="46"/>
  <c r="E154" i="46"/>
  <c r="D154" i="46"/>
  <c r="C154" i="46"/>
  <c r="B154" i="46"/>
  <c r="V154" i="46"/>
  <c r="F153" i="46"/>
  <c r="E153" i="46"/>
  <c r="D153" i="46"/>
  <c r="C153" i="46"/>
  <c r="B153" i="46"/>
  <c r="V153" i="46"/>
  <c r="F152" i="46"/>
  <c r="E152" i="46"/>
  <c r="D152" i="46"/>
  <c r="C152" i="46"/>
  <c r="B152" i="46"/>
  <c r="V152" i="46"/>
  <c r="F151" i="46"/>
  <c r="E151" i="46"/>
  <c r="D151" i="46"/>
  <c r="C151" i="46"/>
  <c r="B151" i="46"/>
  <c r="V151" i="46"/>
  <c r="F150" i="46"/>
  <c r="E150" i="46"/>
  <c r="D150" i="46"/>
  <c r="C150" i="46"/>
  <c r="B150" i="46"/>
  <c r="V150" i="46"/>
  <c r="F149" i="46"/>
  <c r="E149" i="46"/>
  <c r="D149" i="46"/>
  <c r="C149" i="46"/>
  <c r="B149" i="46"/>
  <c r="V149" i="46"/>
  <c r="F148" i="46"/>
  <c r="E148" i="46"/>
  <c r="D148" i="46"/>
  <c r="C148" i="46"/>
  <c r="B148" i="46"/>
  <c r="V148" i="46"/>
  <c r="F147" i="46"/>
  <c r="E147" i="46"/>
  <c r="D147" i="46"/>
  <c r="C147" i="46"/>
  <c r="B147" i="46"/>
  <c r="V147" i="46"/>
  <c r="F146" i="46"/>
  <c r="E146" i="46"/>
  <c r="D146" i="46"/>
  <c r="C146" i="46"/>
  <c r="B146" i="46"/>
  <c r="V146" i="46"/>
  <c r="F145" i="46"/>
  <c r="E145" i="46"/>
  <c r="D145" i="46"/>
  <c r="C145" i="46"/>
  <c r="B145" i="46"/>
  <c r="V145" i="46"/>
  <c r="F144" i="46"/>
  <c r="E144" i="46"/>
  <c r="D144" i="46"/>
  <c r="C144" i="46"/>
  <c r="B144" i="46"/>
  <c r="V144" i="46"/>
  <c r="F143" i="46"/>
  <c r="E143" i="46"/>
  <c r="D143" i="46"/>
  <c r="C143" i="46"/>
  <c r="B143" i="46"/>
  <c r="V143" i="46"/>
  <c r="F142" i="46"/>
  <c r="E142" i="46"/>
  <c r="D142" i="46"/>
  <c r="C142" i="46"/>
  <c r="B142" i="46"/>
  <c r="V142" i="46"/>
  <c r="F141" i="46"/>
  <c r="E141" i="46"/>
  <c r="D141" i="46"/>
  <c r="C141" i="46"/>
  <c r="B141" i="46"/>
  <c r="V141" i="46"/>
  <c r="F140" i="46"/>
  <c r="E140" i="46"/>
  <c r="D140" i="46"/>
  <c r="C140" i="46"/>
  <c r="B140" i="46"/>
  <c r="V140" i="46"/>
  <c r="F139" i="46"/>
  <c r="E139" i="46"/>
  <c r="D139" i="46"/>
  <c r="C139" i="46"/>
  <c r="B139" i="46"/>
  <c r="V139" i="46"/>
  <c r="F138" i="46"/>
  <c r="E138" i="46"/>
  <c r="D138" i="46"/>
  <c r="C138" i="46"/>
  <c r="B138" i="46"/>
  <c r="V138" i="46"/>
  <c r="F137" i="46"/>
  <c r="E137" i="46"/>
  <c r="D137" i="46"/>
  <c r="C137" i="46"/>
  <c r="B137" i="46"/>
  <c r="V137" i="46"/>
  <c r="F136" i="46"/>
  <c r="E136" i="46"/>
  <c r="D136" i="46"/>
  <c r="C136" i="46"/>
  <c r="B136" i="46"/>
  <c r="V136" i="46"/>
  <c r="F135" i="46"/>
  <c r="E135" i="46"/>
  <c r="D135" i="46"/>
  <c r="C135" i="46"/>
  <c r="B135" i="46"/>
  <c r="V135" i="46"/>
  <c r="F134" i="46"/>
  <c r="E134" i="46"/>
  <c r="D134" i="46"/>
  <c r="C134" i="46"/>
  <c r="B134" i="46"/>
  <c r="V134" i="46"/>
  <c r="F133" i="46"/>
  <c r="E133" i="46"/>
  <c r="D133" i="46"/>
  <c r="C133" i="46"/>
  <c r="B133" i="46"/>
  <c r="V133" i="46"/>
  <c r="F132" i="46"/>
  <c r="E132" i="46"/>
  <c r="D132" i="46"/>
  <c r="C132" i="46"/>
  <c r="B132" i="46"/>
  <c r="V132" i="46"/>
  <c r="F131" i="46"/>
  <c r="E131" i="46"/>
  <c r="D131" i="46"/>
  <c r="C131" i="46"/>
  <c r="B131" i="46"/>
  <c r="V131" i="46"/>
  <c r="F130" i="46"/>
  <c r="E130" i="46"/>
  <c r="D130" i="46"/>
  <c r="C130" i="46"/>
  <c r="B130" i="46"/>
  <c r="V130" i="46"/>
  <c r="F129" i="46"/>
  <c r="E129" i="46"/>
  <c r="D129" i="46"/>
  <c r="C129" i="46"/>
  <c r="B129" i="46"/>
  <c r="V129" i="46"/>
  <c r="F128" i="46"/>
  <c r="E128" i="46"/>
  <c r="D128" i="46"/>
  <c r="C128" i="46"/>
  <c r="B128" i="46"/>
  <c r="V128" i="46"/>
  <c r="F127" i="46"/>
  <c r="E127" i="46"/>
  <c r="D127" i="46"/>
  <c r="C127" i="46"/>
  <c r="B127" i="46"/>
  <c r="V127" i="46"/>
  <c r="F126" i="46"/>
  <c r="E126" i="46"/>
  <c r="D126" i="46"/>
  <c r="C126" i="46"/>
  <c r="B126" i="46"/>
  <c r="V126" i="46"/>
  <c r="F125" i="46"/>
  <c r="E125" i="46"/>
  <c r="D125" i="46"/>
  <c r="C125" i="46"/>
  <c r="B125" i="46"/>
  <c r="V125" i="46"/>
  <c r="F124" i="46"/>
  <c r="E124" i="46"/>
  <c r="D124" i="46"/>
  <c r="C124" i="46"/>
  <c r="B124" i="46"/>
  <c r="V124" i="46"/>
  <c r="F123" i="46"/>
  <c r="E123" i="46"/>
  <c r="D123" i="46"/>
  <c r="C123" i="46"/>
  <c r="B123" i="46"/>
  <c r="V123" i="46"/>
  <c r="F122" i="46"/>
  <c r="E122" i="46"/>
  <c r="D122" i="46"/>
  <c r="C122" i="46"/>
  <c r="B122" i="46"/>
  <c r="V122" i="46"/>
  <c r="F121" i="46"/>
  <c r="E121" i="46"/>
  <c r="D121" i="46"/>
  <c r="C121" i="46"/>
  <c r="B121" i="46"/>
  <c r="V121" i="46"/>
  <c r="F120" i="46"/>
  <c r="E120" i="46"/>
  <c r="D120" i="46"/>
  <c r="C120" i="46"/>
  <c r="B120" i="46"/>
  <c r="V120" i="46"/>
  <c r="F119" i="46"/>
  <c r="E119" i="46"/>
  <c r="D119" i="46"/>
  <c r="C119" i="46"/>
  <c r="B119" i="46"/>
  <c r="V119" i="46"/>
  <c r="F118" i="46"/>
  <c r="E118" i="46"/>
  <c r="D118" i="46"/>
  <c r="C118" i="46"/>
  <c r="B118" i="46"/>
  <c r="V118" i="46"/>
  <c r="F117" i="46"/>
  <c r="E117" i="46"/>
  <c r="D117" i="46"/>
  <c r="C117" i="46"/>
  <c r="B117" i="46"/>
  <c r="V117" i="46"/>
  <c r="F116" i="46"/>
  <c r="E116" i="46"/>
  <c r="D116" i="46"/>
  <c r="C116" i="46"/>
  <c r="B116" i="46"/>
  <c r="V116" i="46"/>
  <c r="F115" i="46"/>
  <c r="E115" i="46"/>
  <c r="D115" i="46"/>
  <c r="C115" i="46"/>
  <c r="B115" i="46"/>
  <c r="V115" i="46"/>
  <c r="F114" i="46"/>
  <c r="E114" i="46"/>
  <c r="D114" i="46"/>
  <c r="C114" i="46"/>
  <c r="B114" i="46"/>
  <c r="V114" i="46"/>
  <c r="F113" i="46"/>
  <c r="E113" i="46"/>
  <c r="D113" i="46"/>
  <c r="C113" i="46"/>
  <c r="B113" i="46"/>
  <c r="V113" i="46"/>
  <c r="F112" i="46"/>
  <c r="E112" i="46"/>
  <c r="D112" i="46"/>
  <c r="C112" i="46"/>
  <c r="B112" i="46"/>
  <c r="V112" i="46"/>
  <c r="F111" i="46"/>
  <c r="E111" i="46"/>
  <c r="D111" i="46"/>
  <c r="C111" i="46"/>
  <c r="B111" i="46"/>
  <c r="V111" i="46"/>
  <c r="F110" i="46"/>
  <c r="E110" i="46"/>
  <c r="D110" i="46"/>
  <c r="C110" i="46"/>
  <c r="B110" i="46"/>
  <c r="V110" i="46"/>
  <c r="F109" i="46"/>
  <c r="E109" i="46"/>
  <c r="D109" i="46"/>
  <c r="C109" i="46"/>
  <c r="B109" i="46"/>
  <c r="V109" i="46"/>
  <c r="F108" i="46"/>
  <c r="E108" i="46"/>
  <c r="D108" i="46"/>
  <c r="C108" i="46"/>
  <c r="B108" i="46"/>
  <c r="V108" i="46"/>
  <c r="F107" i="46"/>
  <c r="E107" i="46"/>
  <c r="D107" i="46"/>
  <c r="C107" i="46"/>
  <c r="B107" i="46"/>
  <c r="V107" i="46"/>
  <c r="F106" i="46"/>
  <c r="E106" i="46"/>
  <c r="D106" i="46"/>
  <c r="C106" i="46"/>
  <c r="B106" i="46"/>
  <c r="V106" i="46"/>
  <c r="F105" i="46"/>
  <c r="E105" i="46"/>
  <c r="D105" i="46"/>
  <c r="C105" i="46"/>
  <c r="B105" i="46"/>
  <c r="V105" i="46"/>
  <c r="F104" i="46"/>
  <c r="E104" i="46"/>
  <c r="D104" i="46"/>
  <c r="C104" i="46"/>
  <c r="B104" i="46"/>
  <c r="V104" i="46"/>
  <c r="F103" i="46"/>
  <c r="E103" i="46"/>
  <c r="D103" i="46"/>
  <c r="C103" i="46"/>
  <c r="B103" i="46"/>
  <c r="V103" i="46"/>
  <c r="F102" i="46"/>
  <c r="E102" i="46"/>
  <c r="D102" i="46"/>
  <c r="C102" i="46"/>
  <c r="B102" i="46"/>
  <c r="V102" i="46"/>
  <c r="F101" i="46"/>
  <c r="E101" i="46"/>
  <c r="D101" i="46"/>
  <c r="C101" i="46"/>
  <c r="B101" i="46"/>
  <c r="V101" i="46"/>
  <c r="F100" i="46"/>
  <c r="E100" i="46"/>
  <c r="D100" i="46"/>
  <c r="C100" i="46"/>
  <c r="B100" i="46"/>
  <c r="V100" i="46"/>
  <c r="F99" i="46"/>
  <c r="E99" i="46"/>
  <c r="D99" i="46"/>
  <c r="C99" i="46"/>
  <c r="B99" i="46"/>
  <c r="V99" i="46"/>
  <c r="F98" i="46"/>
  <c r="E98" i="46"/>
  <c r="D98" i="46"/>
  <c r="C98" i="46"/>
  <c r="B98" i="46"/>
  <c r="V98" i="46"/>
  <c r="F97" i="46"/>
  <c r="E97" i="46"/>
  <c r="D97" i="46"/>
  <c r="C97" i="46"/>
  <c r="B97" i="46"/>
  <c r="V97" i="46"/>
  <c r="F96" i="46"/>
  <c r="E96" i="46"/>
  <c r="D96" i="46"/>
  <c r="C96" i="46"/>
  <c r="B96" i="46"/>
  <c r="V96" i="46"/>
  <c r="F95" i="46"/>
  <c r="E95" i="46"/>
  <c r="D95" i="46"/>
  <c r="C95" i="46"/>
  <c r="B95" i="46"/>
  <c r="V95" i="46"/>
  <c r="F94" i="46"/>
  <c r="E94" i="46"/>
  <c r="D94" i="46"/>
  <c r="C94" i="46"/>
  <c r="B94" i="46"/>
  <c r="V94" i="46"/>
  <c r="F93" i="46"/>
  <c r="E93" i="46"/>
  <c r="D93" i="46"/>
  <c r="C93" i="46"/>
  <c r="B93" i="46"/>
  <c r="V93" i="46"/>
  <c r="F92" i="46"/>
  <c r="E92" i="46"/>
  <c r="D92" i="46"/>
  <c r="C92" i="46"/>
  <c r="B92" i="46"/>
  <c r="V92" i="46"/>
  <c r="F91" i="46"/>
  <c r="E91" i="46"/>
  <c r="D91" i="46"/>
  <c r="C91" i="46"/>
  <c r="B91" i="46"/>
  <c r="V91" i="46"/>
  <c r="F90" i="46"/>
  <c r="E90" i="46"/>
  <c r="D90" i="46"/>
  <c r="C90" i="46"/>
  <c r="B90" i="46"/>
  <c r="V90" i="46"/>
  <c r="F89" i="46"/>
  <c r="E89" i="46"/>
  <c r="D89" i="46"/>
  <c r="C89" i="46"/>
  <c r="B89" i="46"/>
  <c r="V89" i="46"/>
  <c r="F88" i="46"/>
  <c r="E88" i="46"/>
  <c r="D88" i="46"/>
  <c r="C88" i="46"/>
  <c r="B88" i="46"/>
  <c r="V88" i="46"/>
  <c r="F87" i="46"/>
  <c r="E87" i="46"/>
  <c r="D87" i="46"/>
  <c r="C87" i="46"/>
  <c r="B87" i="46"/>
  <c r="V87" i="46"/>
  <c r="F86" i="46"/>
  <c r="E86" i="46"/>
  <c r="D86" i="46"/>
  <c r="C86" i="46"/>
  <c r="B86" i="46"/>
  <c r="V86" i="46"/>
  <c r="F85" i="46"/>
  <c r="E85" i="46"/>
  <c r="D85" i="46"/>
  <c r="C85" i="46"/>
  <c r="B85" i="46"/>
  <c r="V85" i="46"/>
  <c r="F84" i="46"/>
  <c r="E84" i="46"/>
  <c r="D84" i="46"/>
  <c r="C84" i="46"/>
  <c r="B84" i="46"/>
  <c r="V84" i="46"/>
  <c r="F83" i="46"/>
  <c r="E83" i="46"/>
  <c r="D83" i="46"/>
  <c r="C83" i="46"/>
  <c r="B83" i="46"/>
  <c r="V83" i="46"/>
  <c r="F82" i="46"/>
  <c r="E82" i="46"/>
  <c r="D82" i="46"/>
  <c r="C82" i="46"/>
  <c r="B82" i="46"/>
  <c r="V82" i="46"/>
  <c r="F81" i="46"/>
  <c r="E81" i="46"/>
  <c r="D81" i="46"/>
  <c r="C81" i="46"/>
  <c r="B81" i="46"/>
  <c r="V81" i="46"/>
  <c r="F80" i="46"/>
  <c r="E80" i="46"/>
  <c r="D80" i="46"/>
  <c r="C80" i="46"/>
  <c r="B80" i="46"/>
  <c r="V80" i="46"/>
  <c r="F79" i="46"/>
  <c r="E79" i="46"/>
  <c r="D79" i="46"/>
  <c r="C79" i="46"/>
  <c r="B79" i="46"/>
  <c r="V79" i="46"/>
  <c r="F78" i="46"/>
  <c r="E78" i="46"/>
  <c r="D78" i="46"/>
  <c r="C78" i="46"/>
  <c r="B78" i="46"/>
  <c r="V78" i="46"/>
  <c r="F77" i="46"/>
  <c r="E77" i="46"/>
  <c r="D77" i="46"/>
  <c r="C77" i="46"/>
  <c r="B77" i="46"/>
  <c r="V77" i="46"/>
  <c r="F76" i="46"/>
  <c r="E76" i="46"/>
  <c r="D76" i="46"/>
  <c r="C76" i="46"/>
  <c r="B76" i="46"/>
  <c r="V76" i="46"/>
  <c r="F75" i="46"/>
  <c r="E75" i="46"/>
  <c r="D75" i="46"/>
  <c r="C75" i="46"/>
  <c r="B75" i="46"/>
  <c r="V75" i="46"/>
  <c r="F74" i="46"/>
  <c r="E74" i="46"/>
  <c r="D74" i="46"/>
  <c r="C74" i="46"/>
  <c r="B74" i="46"/>
  <c r="V74" i="46"/>
  <c r="F73" i="46"/>
  <c r="E73" i="46"/>
  <c r="D73" i="46"/>
  <c r="C73" i="46"/>
  <c r="B73" i="46"/>
  <c r="V73" i="46"/>
  <c r="F72" i="46"/>
  <c r="E72" i="46"/>
  <c r="D72" i="46"/>
  <c r="C72" i="46"/>
  <c r="B72" i="46"/>
  <c r="V72" i="46"/>
  <c r="F71" i="46"/>
  <c r="E71" i="46"/>
  <c r="D71" i="46"/>
  <c r="C71" i="46"/>
  <c r="B71" i="46"/>
  <c r="V71" i="46"/>
  <c r="F70" i="46"/>
  <c r="E70" i="46"/>
  <c r="D70" i="46"/>
  <c r="C70" i="46"/>
  <c r="B70" i="46"/>
  <c r="V70" i="46"/>
  <c r="F69" i="46"/>
  <c r="E69" i="46"/>
  <c r="D69" i="46"/>
  <c r="C69" i="46"/>
  <c r="B69" i="46"/>
  <c r="V69" i="46"/>
  <c r="F68" i="46"/>
  <c r="E68" i="46"/>
  <c r="D68" i="46"/>
  <c r="C68" i="46"/>
  <c r="B68" i="46"/>
  <c r="V68" i="46"/>
  <c r="F67" i="46"/>
  <c r="E67" i="46"/>
  <c r="D67" i="46"/>
  <c r="C67" i="46"/>
  <c r="B67" i="46"/>
  <c r="V67" i="46"/>
  <c r="F66" i="46"/>
  <c r="E66" i="46"/>
  <c r="D66" i="46"/>
  <c r="C66" i="46"/>
  <c r="B66" i="46"/>
  <c r="V66" i="46"/>
  <c r="F65" i="46"/>
  <c r="E65" i="46"/>
  <c r="D65" i="46"/>
  <c r="C65" i="46"/>
  <c r="B65" i="46"/>
  <c r="V65" i="46"/>
  <c r="F64" i="46"/>
  <c r="E64" i="46"/>
  <c r="D64" i="46"/>
  <c r="C64" i="46"/>
  <c r="B64" i="46"/>
  <c r="V64" i="46"/>
  <c r="F63" i="46"/>
  <c r="E63" i="46"/>
  <c r="D63" i="46"/>
  <c r="C63" i="46"/>
  <c r="B63" i="46"/>
  <c r="V63" i="46"/>
  <c r="F62" i="46"/>
  <c r="E62" i="46"/>
  <c r="D62" i="46"/>
  <c r="C62" i="46"/>
  <c r="B62" i="46"/>
  <c r="V62" i="46"/>
  <c r="F61" i="46"/>
  <c r="E61" i="46"/>
  <c r="D61" i="46"/>
  <c r="C61" i="46"/>
  <c r="B61" i="46"/>
  <c r="V61" i="46"/>
  <c r="F60" i="46"/>
  <c r="E60" i="46"/>
  <c r="D60" i="46"/>
  <c r="C60" i="46"/>
  <c r="B60" i="46"/>
  <c r="V60" i="46"/>
  <c r="F59" i="46"/>
  <c r="E59" i="46"/>
  <c r="D59" i="46"/>
  <c r="C59" i="46"/>
  <c r="B59" i="46"/>
  <c r="V59" i="46"/>
  <c r="F58" i="46"/>
  <c r="E58" i="46"/>
  <c r="D58" i="46"/>
  <c r="C58" i="46"/>
  <c r="B58" i="46"/>
  <c r="V58" i="46"/>
  <c r="F57" i="46"/>
  <c r="E57" i="46"/>
  <c r="D57" i="46"/>
  <c r="C57" i="46"/>
  <c r="B57" i="46"/>
  <c r="V57" i="46"/>
  <c r="F56" i="46"/>
  <c r="E56" i="46"/>
  <c r="D56" i="46"/>
  <c r="C56" i="46"/>
  <c r="B56" i="46"/>
  <c r="V56" i="46"/>
  <c r="F55" i="46"/>
  <c r="E55" i="46"/>
  <c r="D55" i="46"/>
  <c r="C55" i="46"/>
  <c r="B55" i="46"/>
  <c r="V55" i="46"/>
  <c r="F54" i="46"/>
  <c r="E54" i="46"/>
  <c r="D54" i="46"/>
  <c r="C54" i="46"/>
  <c r="B54" i="46"/>
  <c r="V54" i="46"/>
  <c r="F53" i="46"/>
  <c r="E53" i="46"/>
  <c r="D53" i="46"/>
  <c r="C53" i="46"/>
  <c r="B53" i="46"/>
  <c r="V53" i="46"/>
  <c r="F52" i="46"/>
  <c r="E52" i="46"/>
  <c r="D52" i="46"/>
  <c r="C52" i="46"/>
  <c r="B52" i="46"/>
  <c r="V52" i="46"/>
  <c r="F51" i="46"/>
  <c r="E51" i="46"/>
  <c r="D51" i="46"/>
  <c r="C51" i="46"/>
  <c r="B51" i="46"/>
  <c r="V51" i="46"/>
  <c r="F50" i="46"/>
  <c r="E50" i="46"/>
  <c r="D50" i="46"/>
  <c r="C50" i="46"/>
  <c r="B50" i="46"/>
  <c r="V50" i="46"/>
  <c r="F49" i="46"/>
  <c r="E49" i="46"/>
  <c r="D49" i="46"/>
  <c r="C49" i="46"/>
  <c r="B49" i="46"/>
  <c r="V49" i="46"/>
  <c r="F48" i="46"/>
  <c r="E48" i="46"/>
  <c r="D48" i="46"/>
  <c r="C48" i="46"/>
  <c r="B48" i="46"/>
  <c r="V48" i="46"/>
  <c r="F47" i="46"/>
  <c r="E47" i="46"/>
  <c r="D47" i="46"/>
  <c r="C47" i="46"/>
  <c r="B47" i="46"/>
  <c r="V47" i="46"/>
  <c r="F46" i="46"/>
  <c r="E46" i="46"/>
  <c r="D46" i="46"/>
  <c r="C46" i="46"/>
  <c r="B46" i="46"/>
  <c r="V46" i="46"/>
  <c r="F45" i="46"/>
  <c r="E45" i="46"/>
  <c r="D45" i="46"/>
  <c r="C45" i="46"/>
  <c r="B45" i="46"/>
  <c r="V45" i="46"/>
  <c r="F44" i="46"/>
  <c r="E44" i="46"/>
  <c r="D44" i="46"/>
  <c r="C44" i="46"/>
  <c r="B44" i="46"/>
  <c r="V44" i="46"/>
  <c r="F43" i="46"/>
  <c r="E43" i="46"/>
  <c r="D43" i="46"/>
  <c r="C43" i="46"/>
  <c r="B43" i="46"/>
  <c r="V43" i="46"/>
  <c r="F42" i="46"/>
  <c r="E42" i="46"/>
  <c r="D42" i="46"/>
  <c r="C42" i="46"/>
  <c r="B42" i="46"/>
  <c r="V42" i="46"/>
  <c r="F41" i="46"/>
  <c r="E41" i="46"/>
  <c r="D41" i="46"/>
  <c r="C41" i="46"/>
  <c r="B41" i="46"/>
  <c r="V41" i="46"/>
  <c r="F40" i="46"/>
  <c r="E40" i="46"/>
  <c r="D40" i="46"/>
  <c r="C40" i="46"/>
  <c r="B40" i="46"/>
  <c r="V40" i="46"/>
  <c r="F39" i="46"/>
  <c r="E39" i="46"/>
  <c r="D39" i="46"/>
  <c r="C39" i="46"/>
  <c r="B39" i="46"/>
  <c r="V39" i="46"/>
  <c r="F38" i="46"/>
  <c r="E38" i="46"/>
  <c r="D38" i="46"/>
  <c r="C38" i="46"/>
  <c r="B38" i="46"/>
  <c r="V38" i="46"/>
  <c r="F37" i="46"/>
  <c r="E37" i="46"/>
  <c r="D37" i="46"/>
  <c r="C37" i="46"/>
  <c r="B37" i="46"/>
  <c r="V37" i="46"/>
  <c r="F36" i="46"/>
  <c r="E36" i="46"/>
  <c r="D36" i="46"/>
  <c r="C36" i="46"/>
  <c r="B36" i="46"/>
  <c r="V36" i="46"/>
  <c r="F35" i="46"/>
  <c r="E35" i="46"/>
  <c r="D35" i="46"/>
  <c r="C35" i="46"/>
  <c r="B35" i="46"/>
  <c r="V35" i="46"/>
  <c r="F34" i="46"/>
  <c r="E34" i="46"/>
  <c r="D34" i="46"/>
  <c r="C34" i="46"/>
  <c r="B34" i="46"/>
  <c r="V34" i="46"/>
  <c r="F33" i="46"/>
  <c r="E33" i="46"/>
  <c r="D33" i="46"/>
  <c r="C33" i="46"/>
  <c r="B33" i="46"/>
  <c r="V33" i="46"/>
  <c r="F32" i="46"/>
  <c r="E32" i="46"/>
  <c r="D32" i="46"/>
  <c r="C32" i="46"/>
  <c r="B32" i="46"/>
  <c r="V32" i="46"/>
  <c r="F31" i="46"/>
  <c r="E31" i="46"/>
  <c r="D31" i="46"/>
  <c r="C31" i="46"/>
  <c r="B31" i="46"/>
  <c r="V31" i="46"/>
  <c r="F30" i="46"/>
  <c r="E30" i="46"/>
  <c r="D30" i="46"/>
  <c r="C30" i="46"/>
  <c r="B30" i="46"/>
  <c r="V30" i="46"/>
  <c r="F29" i="46"/>
  <c r="E29" i="46"/>
  <c r="D29" i="46"/>
  <c r="C29" i="46"/>
  <c r="B29" i="46"/>
  <c r="V29" i="46"/>
  <c r="F28" i="46"/>
  <c r="E28" i="46"/>
  <c r="D28" i="46"/>
  <c r="C28" i="46"/>
  <c r="B28" i="46"/>
  <c r="V28" i="46"/>
  <c r="F27" i="46"/>
  <c r="E27" i="46"/>
  <c r="D27" i="46"/>
  <c r="C27" i="46"/>
  <c r="B27" i="46"/>
  <c r="V27" i="46"/>
  <c r="F26" i="46"/>
  <c r="E26" i="46"/>
  <c r="D26" i="46"/>
  <c r="C26" i="46"/>
  <c r="B26" i="46"/>
  <c r="V26" i="46"/>
  <c r="F25" i="46"/>
  <c r="E25" i="46"/>
  <c r="D25" i="46"/>
  <c r="C25" i="46"/>
  <c r="B25" i="46"/>
  <c r="V25" i="46"/>
  <c r="F24" i="46"/>
  <c r="E24" i="46"/>
  <c r="D24" i="46"/>
  <c r="C24" i="46"/>
  <c r="B24" i="46"/>
  <c r="V24" i="46"/>
  <c r="F23" i="46"/>
  <c r="E23" i="46"/>
  <c r="D23" i="46"/>
  <c r="C23" i="46"/>
  <c r="B23" i="46"/>
  <c r="V23" i="46"/>
  <c r="F22" i="46"/>
  <c r="E22" i="46"/>
  <c r="D22" i="46"/>
  <c r="C22" i="46"/>
  <c r="B22" i="46"/>
  <c r="V22" i="46"/>
  <c r="F21" i="46"/>
  <c r="E21" i="46"/>
  <c r="D21" i="46"/>
  <c r="C21" i="46"/>
  <c r="B21" i="46"/>
  <c r="V21" i="46"/>
  <c r="F20" i="46"/>
  <c r="E20" i="46"/>
  <c r="D20" i="46"/>
  <c r="C20" i="46"/>
  <c r="B20" i="46"/>
  <c r="V20" i="46"/>
  <c r="F19" i="46"/>
  <c r="E19" i="46"/>
  <c r="D19" i="46"/>
  <c r="C19" i="46"/>
  <c r="B19" i="46"/>
  <c r="V19" i="46"/>
  <c r="F18" i="46"/>
  <c r="E18" i="46"/>
  <c r="D18" i="46"/>
  <c r="C18" i="46"/>
  <c r="B18" i="46"/>
  <c r="V18" i="46"/>
  <c r="F17" i="46"/>
  <c r="E17" i="46"/>
  <c r="D17" i="46"/>
  <c r="C17" i="46"/>
  <c r="B17" i="46"/>
  <c r="V17" i="46"/>
  <c r="F16" i="46"/>
  <c r="E16" i="46"/>
  <c r="D16" i="46"/>
  <c r="C16" i="46"/>
  <c r="B16" i="46"/>
  <c r="V16" i="46"/>
  <c r="F15" i="46"/>
  <c r="E15" i="46"/>
  <c r="D15" i="46"/>
  <c r="C15" i="46"/>
  <c r="B15" i="46"/>
  <c r="V15" i="46"/>
  <c r="F14" i="46"/>
  <c r="E14" i="46"/>
  <c r="D14" i="46"/>
  <c r="C14" i="46"/>
  <c r="B14" i="46"/>
  <c r="V14" i="46"/>
  <c r="F13" i="46"/>
  <c r="E13" i="46"/>
  <c r="D13" i="46"/>
  <c r="C13" i="46"/>
  <c r="B13" i="46"/>
  <c r="V13" i="46"/>
  <c r="F12" i="46"/>
  <c r="E12" i="46"/>
  <c r="D12" i="46"/>
  <c r="C12" i="46"/>
  <c r="B12" i="46"/>
  <c r="V12" i="46"/>
  <c r="F11" i="46"/>
  <c r="E11" i="46"/>
  <c r="D11" i="46"/>
  <c r="C11" i="46"/>
  <c r="B11" i="46"/>
  <c r="V11" i="46"/>
  <c r="F10" i="46"/>
  <c r="E10" i="46"/>
  <c r="D10" i="46"/>
  <c r="C10" i="46"/>
  <c r="B10" i="46"/>
  <c r="V10" i="46"/>
  <c r="F9" i="46"/>
  <c r="E9" i="46"/>
  <c r="D9" i="46"/>
  <c r="C9" i="46"/>
  <c r="B9" i="46"/>
  <c r="V9" i="46"/>
  <c r="F8" i="46"/>
  <c r="E8" i="46"/>
  <c r="D8" i="46"/>
  <c r="C8" i="46"/>
  <c r="B8" i="46"/>
  <c r="V8" i="46"/>
  <c r="F7" i="46"/>
  <c r="E7" i="46"/>
  <c r="D7" i="46"/>
  <c r="C7" i="46"/>
  <c r="B7" i="46"/>
  <c r="V7" i="46"/>
  <c r="J507" i="45"/>
  <c r="P506" i="45"/>
  <c r="N506" i="45"/>
  <c r="M506" i="45"/>
  <c r="I506" i="45"/>
  <c r="K506" i="45"/>
  <c r="H506" i="45"/>
  <c r="G506" i="45"/>
  <c r="F506" i="45"/>
  <c r="E506" i="45"/>
  <c r="O506" i="45"/>
  <c r="D506" i="45"/>
  <c r="C506" i="45"/>
  <c r="B506" i="45"/>
  <c r="T506" i="45"/>
  <c r="P505" i="45"/>
  <c r="N505" i="45"/>
  <c r="M505" i="45"/>
  <c r="I505" i="45"/>
  <c r="K505" i="45"/>
  <c r="H505" i="45"/>
  <c r="G505" i="45"/>
  <c r="F505" i="45"/>
  <c r="E505" i="45"/>
  <c r="D505" i="45"/>
  <c r="C505" i="45"/>
  <c r="B505" i="45"/>
  <c r="T505" i="45"/>
  <c r="P504" i="45"/>
  <c r="N504" i="45"/>
  <c r="M504" i="45"/>
  <c r="I504" i="45"/>
  <c r="K504" i="45"/>
  <c r="H504" i="45"/>
  <c r="G504" i="45"/>
  <c r="F504" i="45"/>
  <c r="E504" i="45"/>
  <c r="D504" i="45"/>
  <c r="C504" i="45"/>
  <c r="B504" i="45"/>
  <c r="T504" i="45"/>
  <c r="P503" i="45"/>
  <c r="N503" i="45"/>
  <c r="M503" i="45"/>
  <c r="I503" i="45"/>
  <c r="K503" i="45"/>
  <c r="H503" i="45"/>
  <c r="G503" i="45"/>
  <c r="F503" i="45"/>
  <c r="E503" i="45"/>
  <c r="D503" i="45"/>
  <c r="C503" i="45"/>
  <c r="B503" i="45"/>
  <c r="T503" i="45"/>
  <c r="P502" i="45"/>
  <c r="N502" i="45"/>
  <c r="M502" i="45"/>
  <c r="I502" i="45"/>
  <c r="K502" i="45"/>
  <c r="H502" i="45"/>
  <c r="G502" i="45"/>
  <c r="F502" i="45"/>
  <c r="E502" i="45"/>
  <c r="D502" i="45"/>
  <c r="C502" i="45"/>
  <c r="B502" i="45"/>
  <c r="T502" i="45"/>
  <c r="P501" i="45"/>
  <c r="N501" i="45"/>
  <c r="M501" i="45"/>
  <c r="I501" i="45"/>
  <c r="K501" i="45"/>
  <c r="H501" i="45"/>
  <c r="G501" i="45"/>
  <c r="F501" i="45"/>
  <c r="E501" i="45"/>
  <c r="D501" i="45"/>
  <c r="C501" i="45"/>
  <c r="B501" i="45"/>
  <c r="T501" i="45"/>
  <c r="P500" i="45"/>
  <c r="N500" i="45"/>
  <c r="M500" i="45"/>
  <c r="I500" i="45"/>
  <c r="K500" i="45"/>
  <c r="H500" i="45"/>
  <c r="G500" i="45"/>
  <c r="F500" i="45"/>
  <c r="E500" i="45"/>
  <c r="D500" i="45"/>
  <c r="C500" i="45"/>
  <c r="B500" i="45"/>
  <c r="T500" i="45"/>
  <c r="P499" i="45"/>
  <c r="N499" i="45"/>
  <c r="M499" i="45"/>
  <c r="I499" i="45"/>
  <c r="K499" i="45"/>
  <c r="H499" i="45"/>
  <c r="G499" i="45"/>
  <c r="F499" i="45"/>
  <c r="E499" i="45"/>
  <c r="D499" i="45"/>
  <c r="C499" i="45"/>
  <c r="B499" i="45"/>
  <c r="T499" i="45"/>
  <c r="P498" i="45"/>
  <c r="N498" i="45"/>
  <c r="M498" i="45"/>
  <c r="I498" i="45"/>
  <c r="K498" i="45"/>
  <c r="H498" i="45"/>
  <c r="G498" i="45"/>
  <c r="F498" i="45"/>
  <c r="E498" i="45"/>
  <c r="O498" i="45"/>
  <c r="D498" i="45"/>
  <c r="C498" i="45"/>
  <c r="B498" i="45"/>
  <c r="T498" i="45"/>
  <c r="P497" i="45"/>
  <c r="N497" i="45"/>
  <c r="M497" i="45"/>
  <c r="I497" i="45"/>
  <c r="K497" i="45"/>
  <c r="H497" i="45"/>
  <c r="G497" i="45"/>
  <c r="F497" i="45"/>
  <c r="E497" i="45"/>
  <c r="D497" i="45"/>
  <c r="C497" i="45"/>
  <c r="B497" i="45"/>
  <c r="T497" i="45"/>
  <c r="P496" i="45"/>
  <c r="N496" i="45"/>
  <c r="M496" i="45"/>
  <c r="I496" i="45"/>
  <c r="K496" i="45"/>
  <c r="H496" i="45"/>
  <c r="G496" i="45"/>
  <c r="F496" i="45"/>
  <c r="E496" i="45"/>
  <c r="D496" i="45"/>
  <c r="C496" i="45"/>
  <c r="B496" i="45"/>
  <c r="T496" i="45"/>
  <c r="P495" i="45"/>
  <c r="N495" i="45"/>
  <c r="M495" i="45"/>
  <c r="I495" i="45"/>
  <c r="K495" i="45"/>
  <c r="H495" i="45"/>
  <c r="G495" i="45"/>
  <c r="F495" i="45"/>
  <c r="O495" i="45"/>
  <c r="E495" i="45"/>
  <c r="D495" i="45"/>
  <c r="C495" i="45"/>
  <c r="B495" i="45"/>
  <c r="T495" i="45"/>
  <c r="P494" i="45"/>
  <c r="N494" i="45"/>
  <c r="M494" i="45"/>
  <c r="I494" i="45"/>
  <c r="K494" i="45"/>
  <c r="H494" i="45"/>
  <c r="G494" i="45"/>
  <c r="F494" i="45"/>
  <c r="E494" i="45"/>
  <c r="D494" i="45"/>
  <c r="C494" i="45"/>
  <c r="B494" i="45"/>
  <c r="T494" i="45"/>
  <c r="P493" i="45"/>
  <c r="N493" i="45"/>
  <c r="M493" i="45"/>
  <c r="I493" i="45"/>
  <c r="K493" i="45"/>
  <c r="H493" i="45"/>
  <c r="G493" i="45"/>
  <c r="F493" i="45"/>
  <c r="E493" i="45"/>
  <c r="D493" i="45"/>
  <c r="C493" i="45"/>
  <c r="B493" i="45"/>
  <c r="T493" i="45"/>
  <c r="P492" i="45"/>
  <c r="N492" i="45"/>
  <c r="M492" i="45"/>
  <c r="I492" i="45"/>
  <c r="K492" i="45"/>
  <c r="H492" i="45"/>
  <c r="G492" i="45"/>
  <c r="F492" i="45"/>
  <c r="E492" i="45"/>
  <c r="D492" i="45"/>
  <c r="C492" i="45"/>
  <c r="B492" i="45"/>
  <c r="T492" i="45"/>
  <c r="P491" i="45"/>
  <c r="N491" i="45"/>
  <c r="M491" i="45"/>
  <c r="I491" i="45"/>
  <c r="K491" i="45"/>
  <c r="H491" i="45"/>
  <c r="G491" i="45"/>
  <c r="F491" i="45"/>
  <c r="E491" i="45"/>
  <c r="D491" i="45"/>
  <c r="C491" i="45"/>
  <c r="B491" i="45"/>
  <c r="T491" i="45"/>
  <c r="P490" i="45"/>
  <c r="N490" i="45"/>
  <c r="M490" i="45"/>
  <c r="I490" i="45"/>
  <c r="K490" i="45"/>
  <c r="H490" i="45"/>
  <c r="G490" i="45"/>
  <c r="F490" i="45"/>
  <c r="E490" i="45"/>
  <c r="D490" i="45"/>
  <c r="C490" i="45"/>
  <c r="B490" i="45"/>
  <c r="T490" i="45"/>
  <c r="P489" i="45"/>
  <c r="N489" i="45"/>
  <c r="M489" i="45"/>
  <c r="I489" i="45"/>
  <c r="K489" i="45"/>
  <c r="H489" i="45"/>
  <c r="G489" i="45"/>
  <c r="F489" i="45"/>
  <c r="E489" i="45"/>
  <c r="D489" i="45"/>
  <c r="C489" i="45"/>
  <c r="B489" i="45"/>
  <c r="T489" i="45"/>
  <c r="P488" i="45"/>
  <c r="N488" i="45"/>
  <c r="M488" i="45"/>
  <c r="I488" i="45"/>
  <c r="K488" i="45"/>
  <c r="H488" i="45"/>
  <c r="G488" i="45"/>
  <c r="F488" i="45"/>
  <c r="E488" i="45"/>
  <c r="D488" i="45"/>
  <c r="C488" i="45"/>
  <c r="B488" i="45"/>
  <c r="T488" i="45"/>
  <c r="P487" i="45"/>
  <c r="N487" i="45"/>
  <c r="M487" i="45"/>
  <c r="I487" i="45"/>
  <c r="K487" i="45"/>
  <c r="H487" i="45"/>
  <c r="G487" i="45"/>
  <c r="F487" i="45"/>
  <c r="E487" i="45"/>
  <c r="D487" i="45"/>
  <c r="C487" i="45"/>
  <c r="B487" i="45"/>
  <c r="T487" i="45"/>
  <c r="P486" i="45"/>
  <c r="N486" i="45"/>
  <c r="M486" i="45"/>
  <c r="I486" i="45"/>
  <c r="K486" i="45"/>
  <c r="H486" i="45"/>
  <c r="G486" i="45"/>
  <c r="F486" i="45"/>
  <c r="E486" i="45"/>
  <c r="D486" i="45"/>
  <c r="C486" i="45"/>
  <c r="B486" i="45"/>
  <c r="T486" i="45"/>
  <c r="P485" i="45"/>
  <c r="N485" i="45"/>
  <c r="M485" i="45"/>
  <c r="I485" i="45"/>
  <c r="K485" i="45"/>
  <c r="H485" i="45"/>
  <c r="G485" i="45"/>
  <c r="F485" i="45"/>
  <c r="E485" i="45"/>
  <c r="D485" i="45"/>
  <c r="C485" i="45"/>
  <c r="B485" i="45"/>
  <c r="T485" i="45"/>
  <c r="P484" i="45"/>
  <c r="N484" i="45"/>
  <c r="M484" i="45"/>
  <c r="I484" i="45"/>
  <c r="K484" i="45"/>
  <c r="H484" i="45"/>
  <c r="G484" i="45"/>
  <c r="F484" i="45"/>
  <c r="E484" i="45"/>
  <c r="O484" i="45"/>
  <c r="D484" i="45"/>
  <c r="C484" i="45"/>
  <c r="B484" i="45"/>
  <c r="T484" i="45"/>
  <c r="P483" i="45"/>
  <c r="N483" i="45"/>
  <c r="M483" i="45"/>
  <c r="I483" i="45"/>
  <c r="K483" i="45"/>
  <c r="H483" i="45"/>
  <c r="G483" i="45"/>
  <c r="F483" i="45"/>
  <c r="E483" i="45"/>
  <c r="D483" i="45"/>
  <c r="C483" i="45"/>
  <c r="B483" i="45"/>
  <c r="T483" i="45"/>
  <c r="P482" i="45"/>
  <c r="N482" i="45"/>
  <c r="M482" i="45"/>
  <c r="I482" i="45"/>
  <c r="K482" i="45"/>
  <c r="H482" i="45"/>
  <c r="G482" i="45"/>
  <c r="F482" i="45"/>
  <c r="E482" i="45"/>
  <c r="D482" i="45"/>
  <c r="C482" i="45"/>
  <c r="B482" i="45"/>
  <c r="T482" i="45"/>
  <c r="P481" i="45"/>
  <c r="N481" i="45"/>
  <c r="M481" i="45"/>
  <c r="I481" i="45"/>
  <c r="K481" i="45"/>
  <c r="H481" i="45"/>
  <c r="G481" i="45"/>
  <c r="F481" i="45"/>
  <c r="E481" i="45"/>
  <c r="D481" i="45"/>
  <c r="C481" i="45"/>
  <c r="B481" i="45"/>
  <c r="T481" i="45"/>
  <c r="P480" i="45"/>
  <c r="N480" i="45"/>
  <c r="M480" i="45"/>
  <c r="I480" i="45"/>
  <c r="K480" i="45"/>
  <c r="H480" i="45"/>
  <c r="G480" i="45"/>
  <c r="F480" i="45"/>
  <c r="E480" i="45"/>
  <c r="D480" i="45"/>
  <c r="C480" i="45"/>
  <c r="B480" i="45"/>
  <c r="T480" i="45"/>
  <c r="P479" i="45"/>
  <c r="N479" i="45"/>
  <c r="M479" i="45"/>
  <c r="I479" i="45"/>
  <c r="K479" i="45"/>
  <c r="H479" i="45"/>
  <c r="G479" i="45"/>
  <c r="F479" i="45"/>
  <c r="O479" i="45"/>
  <c r="E479" i="45"/>
  <c r="D479" i="45"/>
  <c r="C479" i="45"/>
  <c r="B479" i="45"/>
  <c r="T479" i="45"/>
  <c r="P478" i="45"/>
  <c r="N478" i="45"/>
  <c r="M478" i="45"/>
  <c r="I478" i="45"/>
  <c r="K478" i="45"/>
  <c r="H478" i="45"/>
  <c r="G478" i="45"/>
  <c r="F478" i="45"/>
  <c r="E478" i="45"/>
  <c r="D478" i="45"/>
  <c r="C478" i="45"/>
  <c r="B478" i="45"/>
  <c r="T478" i="45"/>
  <c r="P477" i="45"/>
  <c r="N477" i="45"/>
  <c r="M477" i="45"/>
  <c r="I477" i="45"/>
  <c r="K477" i="45"/>
  <c r="H477" i="45"/>
  <c r="G477" i="45"/>
  <c r="F477" i="45"/>
  <c r="E477" i="45"/>
  <c r="D477" i="45"/>
  <c r="C477" i="45"/>
  <c r="B477" i="45"/>
  <c r="T477" i="45"/>
  <c r="P476" i="45"/>
  <c r="N476" i="45"/>
  <c r="M476" i="45"/>
  <c r="I476" i="45"/>
  <c r="K476" i="45"/>
  <c r="H476" i="45"/>
  <c r="G476" i="45"/>
  <c r="F476" i="45"/>
  <c r="E476" i="45"/>
  <c r="O476" i="45"/>
  <c r="D476" i="45"/>
  <c r="C476" i="45"/>
  <c r="B476" i="45"/>
  <c r="T476" i="45"/>
  <c r="P475" i="45"/>
  <c r="N475" i="45"/>
  <c r="M475" i="45"/>
  <c r="I475" i="45"/>
  <c r="K475" i="45"/>
  <c r="H475" i="45"/>
  <c r="G475" i="45"/>
  <c r="F475" i="45"/>
  <c r="E475" i="45"/>
  <c r="D475" i="45"/>
  <c r="C475" i="45"/>
  <c r="B475" i="45"/>
  <c r="T475" i="45"/>
  <c r="P474" i="45"/>
  <c r="N474" i="45"/>
  <c r="M474" i="45"/>
  <c r="I474" i="45"/>
  <c r="K474" i="45"/>
  <c r="H474" i="45"/>
  <c r="G474" i="45"/>
  <c r="F474" i="45"/>
  <c r="E474" i="45"/>
  <c r="D474" i="45"/>
  <c r="C474" i="45"/>
  <c r="B474" i="45"/>
  <c r="T474" i="45"/>
  <c r="P473" i="45"/>
  <c r="N473" i="45"/>
  <c r="M473" i="45"/>
  <c r="I473" i="45"/>
  <c r="K473" i="45"/>
  <c r="H473" i="45"/>
  <c r="G473" i="45"/>
  <c r="F473" i="45"/>
  <c r="E473" i="45"/>
  <c r="D473" i="45"/>
  <c r="C473" i="45"/>
  <c r="B473" i="45"/>
  <c r="T473" i="45"/>
  <c r="P472" i="45"/>
  <c r="N472" i="45"/>
  <c r="M472" i="45"/>
  <c r="I472" i="45"/>
  <c r="K472" i="45"/>
  <c r="H472" i="45"/>
  <c r="G472" i="45"/>
  <c r="F472" i="45"/>
  <c r="E472" i="45"/>
  <c r="D472" i="45"/>
  <c r="C472" i="45"/>
  <c r="B472" i="45"/>
  <c r="T472" i="45"/>
  <c r="P471" i="45"/>
  <c r="N471" i="45"/>
  <c r="M471" i="45"/>
  <c r="I471" i="45"/>
  <c r="K471" i="45"/>
  <c r="H471" i="45"/>
  <c r="G471" i="45"/>
  <c r="F471" i="45"/>
  <c r="O471" i="45"/>
  <c r="E471" i="45"/>
  <c r="D471" i="45"/>
  <c r="C471" i="45"/>
  <c r="B471" i="45"/>
  <c r="T471" i="45"/>
  <c r="P470" i="45"/>
  <c r="N470" i="45"/>
  <c r="M470" i="45"/>
  <c r="I470" i="45"/>
  <c r="K470" i="45"/>
  <c r="H470" i="45"/>
  <c r="G470" i="45"/>
  <c r="F470" i="45"/>
  <c r="E470" i="45"/>
  <c r="D470" i="45"/>
  <c r="C470" i="45"/>
  <c r="B470" i="45"/>
  <c r="T470" i="45"/>
  <c r="P469" i="45"/>
  <c r="N469" i="45"/>
  <c r="M469" i="45"/>
  <c r="I469" i="45"/>
  <c r="K469" i="45"/>
  <c r="H469" i="45"/>
  <c r="G469" i="45"/>
  <c r="F469" i="45"/>
  <c r="E469" i="45"/>
  <c r="D469" i="45"/>
  <c r="C469" i="45"/>
  <c r="B469" i="45"/>
  <c r="T469" i="45"/>
  <c r="P468" i="45"/>
  <c r="N468" i="45"/>
  <c r="M468" i="45"/>
  <c r="I468" i="45"/>
  <c r="K468" i="45"/>
  <c r="H468" i="45"/>
  <c r="G468" i="45"/>
  <c r="F468" i="45"/>
  <c r="E468" i="45"/>
  <c r="O468" i="45"/>
  <c r="D468" i="45"/>
  <c r="C468" i="45"/>
  <c r="B468" i="45"/>
  <c r="T468" i="45"/>
  <c r="P467" i="45"/>
  <c r="N467" i="45"/>
  <c r="M467" i="45"/>
  <c r="I467" i="45"/>
  <c r="K467" i="45"/>
  <c r="H467" i="45"/>
  <c r="G467" i="45"/>
  <c r="F467" i="45"/>
  <c r="E467" i="45"/>
  <c r="D467" i="45"/>
  <c r="C467" i="45"/>
  <c r="B467" i="45"/>
  <c r="T467" i="45"/>
  <c r="P466" i="45"/>
  <c r="N466" i="45"/>
  <c r="M466" i="45"/>
  <c r="I466" i="45"/>
  <c r="K466" i="45"/>
  <c r="H466" i="45"/>
  <c r="G466" i="45"/>
  <c r="F466" i="45"/>
  <c r="E466" i="45"/>
  <c r="D466" i="45"/>
  <c r="C466" i="45"/>
  <c r="B466" i="45"/>
  <c r="T466" i="45"/>
  <c r="P465" i="45"/>
  <c r="N465" i="45"/>
  <c r="M465" i="45"/>
  <c r="I465" i="45"/>
  <c r="K465" i="45"/>
  <c r="H465" i="45"/>
  <c r="G465" i="45"/>
  <c r="F465" i="45"/>
  <c r="E465" i="45"/>
  <c r="D465" i="45"/>
  <c r="C465" i="45"/>
  <c r="B465" i="45"/>
  <c r="T465" i="45"/>
  <c r="P464" i="45"/>
  <c r="N464" i="45"/>
  <c r="M464" i="45"/>
  <c r="I464" i="45"/>
  <c r="K464" i="45"/>
  <c r="H464" i="45"/>
  <c r="G464" i="45"/>
  <c r="F464" i="45"/>
  <c r="E464" i="45"/>
  <c r="D464" i="45"/>
  <c r="C464" i="45"/>
  <c r="B464" i="45"/>
  <c r="T464" i="45"/>
  <c r="P463" i="45"/>
  <c r="N463" i="45"/>
  <c r="M463" i="45"/>
  <c r="I463" i="45"/>
  <c r="K463" i="45"/>
  <c r="H463" i="45"/>
  <c r="G463" i="45"/>
  <c r="F463" i="45"/>
  <c r="E463" i="45"/>
  <c r="D463" i="45"/>
  <c r="C463" i="45"/>
  <c r="B463" i="45"/>
  <c r="T463" i="45"/>
  <c r="P462" i="45"/>
  <c r="N462" i="45"/>
  <c r="M462" i="45"/>
  <c r="I462" i="45"/>
  <c r="K462" i="45"/>
  <c r="H462" i="45"/>
  <c r="G462" i="45"/>
  <c r="F462" i="45"/>
  <c r="E462" i="45"/>
  <c r="D462" i="45"/>
  <c r="C462" i="45"/>
  <c r="B462" i="45"/>
  <c r="T462" i="45"/>
  <c r="P461" i="45"/>
  <c r="N461" i="45"/>
  <c r="M461" i="45"/>
  <c r="I461" i="45"/>
  <c r="K461" i="45"/>
  <c r="H461" i="45"/>
  <c r="G461" i="45"/>
  <c r="F461" i="45"/>
  <c r="E461" i="45"/>
  <c r="D461" i="45"/>
  <c r="C461" i="45"/>
  <c r="B461" i="45"/>
  <c r="T461" i="45"/>
  <c r="P460" i="45"/>
  <c r="N460" i="45"/>
  <c r="M460" i="45"/>
  <c r="I460" i="45"/>
  <c r="K460" i="45"/>
  <c r="H460" i="45"/>
  <c r="G460" i="45"/>
  <c r="F460" i="45"/>
  <c r="E460" i="45"/>
  <c r="O460" i="45"/>
  <c r="D460" i="45"/>
  <c r="C460" i="45"/>
  <c r="B460" i="45"/>
  <c r="T460" i="45"/>
  <c r="P459" i="45"/>
  <c r="N459" i="45"/>
  <c r="M459" i="45"/>
  <c r="I459" i="45"/>
  <c r="K459" i="45"/>
  <c r="H459" i="45"/>
  <c r="G459" i="45"/>
  <c r="F459" i="45"/>
  <c r="E459" i="45"/>
  <c r="D459" i="45"/>
  <c r="C459" i="45"/>
  <c r="B459" i="45"/>
  <c r="T459" i="45"/>
  <c r="P458" i="45"/>
  <c r="N458" i="45"/>
  <c r="M458" i="45"/>
  <c r="I458" i="45"/>
  <c r="K458" i="45"/>
  <c r="H458" i="45"/>
  <c r="G458" i="45"/>
  <c r="F458" i="45"/>
  <c r="E458" i="45"/>
  <c r="D458" i="45"/>
  <c r="C458" i="45"/>
  <c r="B458" i="45"/>
  <c r="T458" i="45"/>
  <c r="P457" i="45"/>
  <c r="N457" i="45"/>
  <c r="M457" i="45"/>
  <c r="I457" i="45"/>
  <c r="K457" i="45"/>
  <c r="H457" i="45"/>
  <c r="G457" i="45"/>
  <c r="F457" i="45"/>
  <c r="E457" i="45"/>
  <c r="D457" i="45"/>
  <c r="C457" i="45"/>
  <c r="B457" i="45"/>
  <c r="T457" i="45"/>
  <c r="P456" i="45"/>
  <c r="N456" i="45"/>
  <c r="M456" i="45"/>
  <c r="I456" i="45"/>
  <c r="K456" i="45"/>
  <c r="H456" i="45"/>
  <c r="G456" i="45"/>
  <c r="F456" i="45"/>
  <c r="E456" i="45"/>
  <c r="D456" i="45"/>
  <c r="C456" i="45"/>
  <c r="B456" i="45"/>
  <c r="T456" i="45"/>
  <c r="P455" i="45"/>
  <c r="N455" i="45"/>
  <c r="M455" i="45"/>
  <c r="I455" i="45"/>
  <c r="K455" i="45"/>
  <c r="H455" i="45"/>
  <c r="G455" i="45"/>
  <c r="F455" i="45"/>
  <c r="E455" i="45"/>
  <c r="D455" i="45"/>
  <c r="C455" i="45"/>
  <c r="B455" i="45"/>
  <c r="T455" i="45"/>
  <c r="P454" i="45"/>
  <c r="N454" i="45"/>
  <c r="M454" i="45"/>
  <c r="I454" i="45"/>
  <c r="K454" i="45"/>
  <c r="H454" i="45"/>
  <c r="G454" i="45"/>
  <c r="F454" i="45"/>
  <c r="E454" i="45"/>
  <c r="D454" i="45"/>
  <c r="C454" i="45"/>
  <c r="B454" i="45"/>
  <c r="T454" i="45"/>
  <c r="P453" i="45"/>
  <c r="N453" i="45"/>
  <c r="M453" i="45"/>
  <c r="I453" i="45"/>
  <c r="K453" i="45"/>
  <c r="H453" i="45"/>
  <c r="G453" i="45"/>
  <c r="F453" i="45"/>
  <c r="E453" i="45"/>
  <c r="D453" i="45"/>
  <c r="C453" i="45"/>
  <c r="B453" i="45"/>
  <c r="T453" i="45"/>
  <c r="P452" i="45"/>
  <c r="N452" i="45"/>
  <c r="M452" i="45"/>
  <c r="I452" i="45"/>
  <c r="K452" i="45"/>
  <c r="H452" i="45"/>
  <c r="G452" i="45"/>
  <c r="F452" i="45"/>
  <c r="E452" i="45"/>
  <c r="D452" i="45"/>
  <c r="C452" i="45"/>
  <c r="B452" i="45"/>
  <c r="T452" i="45"/>
  <c r="P451" i="45"/>
  <c r="N451" i="45"/>
  <c r="M451" i="45"/>
  <c r="I451" i="45"/>
  <c r="K451" i="45"/>
  <c r="H451" i="45"/>
  <c r="G451" i="45"/>
  <c r="F451" i="45"/>
  <c r="O451" i="45"/>
  <c r="E451" i="45"/>
  <c r="D451" i="45"/>
  <c r="C451" i="45"/>
  <c r="B451" i="45"/>
  <c r="T451" i="45"/>
  <c r="P450" i="45"/>
  <c r="N450" i="45"/>
  <c r="M450" i="45"/>
  <c r="I450" i="45"/>
  <c r="K450" i="45"/>
  <c r="H450" i="45"/>
  <c r="G450" i="45"/>
  <c r="F450" i="45"/>
  <c r="E450" i="45"/>
  <c r="D450" i="45"/>
  <c r="C450" i="45"/>
  <c r="B450" i="45"/>
  <c r="T450" i="45"/>
  <c r="P449" i="45"/>
  <c r="N449" i="45"/>
  <c r="M449" i="45"/>
  <c r="I449" i="45"/>
  <c r="K449" i="45"/>
  <c r="H449" i="45"/>
  <c r="G449" i="45"/>
  <c r="F449" i="45"/>
  <c r="E449" i="45"/>
  <c r="D449" i="45"/>
  <c r="C449" i="45"/>
  <c r="B449" i="45"/>
  <c r="T449" i="45"/>
  <c r="P448" i="45"/>
  <c r="N448" i="45"/>
  <c r="M448" i="45"/>
  <c r="I448" i="45"/>
  <c r="K448" i="45"/>
  <c r="H448" i="45"/>
  <c r="G448" i="45"/>
  <c r="F448" i="45"/>
  <c r="E448" i="45"/>
  <c r="D448" i="45"/>
  <c r="C448" i="45"/>
  <c r="B448" i="45"/>
  <c r="T448" i="45"/>
  <c r="P447" i="45"/>
  <c r="N447" i="45"/>
  <c r="M447" i="45"/>
  <c r="I447" i="45"/>
  <c r="K447" i="45"/>
  <c r="H447" i="45"/>
  <c r="G447" i="45"/>
  <c r="F447" i="45"/>
  <c r="E447" i="45"/>
  <c r="D447" i="45"/>
  <c r="C447" i="45"/>
  <c r="B447" i="45"/>
  <c r="T447" i="45"/>
  <c r="P446" i="45"/>
  <c r="N446" i="45"/>
  <c r="M446" i="45"/>
  <c r="I446" i="45"/>
  <c r="K446" i="45"/>
  <c r="H446" i="45"/>
  <c r="G446" i="45"/>
  <c r="F446" i="45"/>
  <c r="E446" i="45"/>
  <c r="D446" i="45"/>
  <c r="C446" i="45"/>
  <c r="B446" i="45"/>
  <c r="T446" i="45"/>
  <c r="P445" i="45"/>
  <c r="N445" i="45"/>
  <c r="M445" i="45"/>
  <c r="I445" i="45"/>
  <c r="K445" i="45"/>
  <c r="H445" i="45"/>
  <c r="G445" i="45"/>
  <c r="F445" i="45"/>
  <c r="E445" i="45"/>
  <c r="D445" i="45"/>
  <c r="C445" i="45"/>
  <c r="B445" i="45"/>
  <c r="T445" i="45"/>
  <c r="P444" i="45"/>
  <c r="N444" i="45"/>
  <c r="M444" i="45"/>
  <c r="I444" i="45"/>
  <c r="K444" i="45"/>
  <c r="H444" i="45"/>
  <c r="G444" i="45"/>
  <c r="F444" i="45"/>
  <c r="E444" i="45"/>
  <c r="D444" i="45"/>
  <c r="C444" i="45"/>
  <c r="B444" i="45"/>
  <c r="T444" i="45"/>
  <c r="P443" i="45"/>
  <c r="N443" i="45"/>
  <c r="M443" i="45"/>
  <c r="I443" i="45"/>
  <c r="K443" i="45"/>
  <c r="H443" i="45"/>
  <c r="G443" i="45"/>
  <c r="F443" i="45"/>
  <c r="E443" i="45"/>
  <c r="D443" i="45"/>
  <c r="C443" i="45"/>
  <c r="B443" i="45"/>
  <c r="T443" i="45"/>
  <c r="P442" i="45"/>
  <c r="N442" i="45"/>
  <c r="M442" i="45"/>
  <c r="I442" i="45"/>
  <c r="K442" i="45"/>
  <c r="H442" i="45"/>
  <c r="G442" i="45"/>
  <c r="F442" i="45"/>
  <c r="E442" i="45"/>
  <c r="D442" i="45"/>
  <c r="C442" i="45"/>
  <c r="B442" i="45"/>
  <c r="T442" i="45"/>
  <c r="P441" i="45"/>
  <c r="N441" i="45"/>
  <c r="M441" i="45"/>
  <c r="I441" i="45"/>
  <c r="K441" i="45"/>
  <c r="H441" i="45"/>
  <c r="G441" i="45"/>
  <c r="F441" i="45"/>
  <c r="E441" i="45"/>
  <c r="D441" i="45"/>
  <c r="C441" i="45"/>
  <c r="B441" i="45"/>
  <c r="T441" i="45"/>
  <c r="P440" i="45"/>
  <c r="N440" i="45"/>
  <c r="M440" i="45"/>
  <c r="I440" i="45"/>
  <c r="K440" i="45"/>
  <c r="H440" i="45"/>
  <c r="G440" i="45"/>
  <c r="F440" i="45"/>
  <c r="E440" i="45"/>
  <c r="D440" i="45"/>
  <c r="C440" i="45"/>
  <c r="B440" i="45"/>
  <c r="T440" i="45"/>
  <c r="P439" i="45"/>
  <c r="N439" i="45"/>
  <c r="M439" i="45"/>
  <c r="I439" i="45"/>
  <c r="K439" i="45"/>
  <c r="H439" i="45"/>
  <c r="G439" i="45"/>
  <c r="F439" i="45"/>
  <c r="E439" i="45"/>
  <c r="D439" i="45"/>
  <c r="C439" i="45"/>
  <c r="B439" i="45"/>
  <c r="T439" i="45"/>
  <c r="P438" i="45"/>
  <c r="N438" i="45"/>
  <c r="M438" i="45"/>
  <c r="I438" i="45"/>
  <c r="K438" i="45"/>
  <c r="H438" i="45"/>
  <c r="G438" i="45"/>
  <c r="F438" i="45"/>
  <c r="E438" i="45"/>
  <c r="D438" i="45"/>
  <c r="C438" i="45"/>
  <c r="B438" i="45"/>
  <c r="T438" i="45"/>
  <c r="P437" i="45"/>
  <c r="N437" i="45"/>
  <c r="M437" i="45"/>
  <c r="I437" i="45"/>
  <c r="K437" i="45"/>
  <c r="H437" i="45"/>
  <c r="G437" i="45"/>
  <c r="F437" i="45"/>
  <c r="E437" i="45"/>
  <c r="D437" i="45"/>
  <c r="C437" i="45"/>
  <c r="B437" i="45"/>
  <c r="T437" i="45"/>
  <c r="P436" i="45"/>
  <c r="N436" i="45"/>
  <c r="M436" i="45"/>
  <c r="I436" i="45"/>
  <c r="K436" i="45"/>
  <c r="H436" i="45"/>
  <c r="G436" i="45"/>
  <c r="F436" i="45"/>
  <c r="E436" i="45"/>
  <c r="D436" i="45"/>
  <c r="C436" i="45"/>
  <c r="B436" i="45"/>
  <c r="T436" i="45"/>
  <c r="P435" i="45"/>
  <c r="N435" i="45"/>
  <c r="M435" i="45"/>
  <c r="I435" i="45"/>
  <c r="K435" i="45"/>
  <c r="H435" i="45"/>
  <c r="G435" i="45"/>
  <c r="F435" i="45"/>
  <c r="E435" i="45"/>
  <c r="D435" i="45"/>
  <c r="C435" i="45"/>
  <c r="B435" i="45"/>
  <c r="T435" i="45"/>
  <c r="P434" i="45"/>
  <c r="N434" i="45"/>
  <c r="M434" i="45"/>
  <c r="I434" i="45"/>
  <c r="K434" i="45"/>
  <c r="H434" i="45"/>
  <c r="G434" i="45"/>
  <c r="F434" i="45"/>
  <c r="E434" i="45"/>
  <c r="D434" i="45"/>
  <c r="C434" i="45"/>
  <c r="B434" i="45"/>
  <c r="T434" i="45"/>
  <c r="P433" i="45"/>
  <c r="N433" i="45"/>
  <c r="M433" i="45"/>
  <c r="I433" i="45"/>
  <c r="K433" i="45"/>
  <c r="H433" i="45"/>
  <c r="G433" i="45"/>
  <c r="F433" i="45"/>
  <c r="E433" i="45"/>
  <c r="D433" i="45"/>
  <c r="C433" i="45"/>
  <c r="B433" i="45"/>
  <c r="T433" i="45"/>
  <c r="P432" i="45"/>
  <c r="N432" i="45"/>
  <c r="M432" i="45"/>
  <c r="I432" i="45"/>
  <c r="K432" i="45"/>
  <c r="H432" i="45"/>
  <c r="G432" i="45"/>
  <c r="F432" i="45"/>
  <c r="E432" i="45"/>
  <c r="D432" i="45"/>
  <c r="C432" i="45"/>
  <c r="B432" i="45"/>
  <c r="T432" i="45"/>
  <c r="P431" i="45"/>
  <c r="N431" i="45"/>
  <c r="M431" i="45"/>
  <c r="I431" i="45"/>
  <c r="K431" i="45"/>
  <c r="H431" i="45"/>
  <c r="G431" i="45"/>
  <c r="F431" i="45"/>
  <c r="E431" i="45"/>
  <c r="D431" i="45"/>
  <c r="C431" i="45"/>
  <c r="B431" i="45"/>
  <c r="T431" i="45"/>
  <c r="P430" i="45"/>
  <c r="N430" i="45"/>
  <c r="M430" i="45"/>
  <c r="I430" i="45"/>
  <c r="K430" i="45"/>
  <c r="H430" i="45"/>
  <c r="G430" i="45"/>
  <c r="F430" i="45"/>
  <c r="E430" i="45"/>
  <c r="D430" i="45"/>
  <c r="C430" i="45"/>
  <c r="B430" i="45"/>
  <c r="T430" i="45"/>
  <c r="P429" i="45"/>
  <c r="N429" i="45"/>
  <c r="M429" i="45"/>
  <c r="I429" i="45"/>
  <c r="K429" i="45"/>
  <c r="H429" i="45"/>
  <c r="G429" i="45"/>
  <c r="F429" i="45"/>
  <c r="E429" i="45"/>
  <c r="D429" i="45"/>
  <c r="C429" i="45"/>
  <c r="B429" i="45"/>
  <c r="T429" i="45"/>
  <c r="P428" i="45"/>
  <c r="N428" i="45"/>
  <c r="M428" i="45"/>
  <c r="I428" i="45"/>
  <c r="K428" i="45"/>
  <c r="H428" i="45"/>
  <c r="G428" i="45"/>
  <c r="F428" i="45"/>
  <c r="E428" i="45"/>
  <c r="D428" i="45"/>
  <c r="C428" i="45"/>
  <c r="B428" i="45"/>
  <c r="T428" i="45"/>
  <c r="P427" i="45"/>
  <c r="N427" i="45"/>
  <c r="M427" i="45"/>
  <c r="I427" i="45"/>
  <c r="K427" i="45"/>
  <c r="H427" i="45"/>
  <c r="G427" i="45"/>
  <c r="F427" i="45"/>
  <c r="E427" i="45"/>
  <c r="D427" i="45"/>
  <c r="C427" i="45"/>
  <c r="B427" i="45"/>
  <c r="T427" i="45"/>
  <c r="P426" i="45"/>
  <c r="N426" i="45"/>
  <c r="M426" i="45"/>
  <c r="I426" i="45"/>
  <c r="K426" i="45"/>
  <c r="H426" i="45"/>
  <c r="G426" i="45"/>
  <c r="F426" i="45"/>
  <c r="E426" i="45"/>
  <c r="D426" i="45"/>
  <c r="C426" i="45"/>
  <c r="B426" i="45"/>
  <c r="T426" i="45"/>
  <c r="P425" i="45"/>
  <c r="N425" i="45"/>
  <c r="M425" i="45"/>
  <c r="I425" i="45"/>
  <c r="K425" i="45"/>
  <c r="H425" i="45"/>
  <c r="G425" i="45"/>
  <c r="F425" i="45"/>
  <c r="E425" i="45"/>
  <c r="D425" i="45"/>
  <c r="C425" i="45"/>
  <c r="B425" i="45"/>
  <c r="T425" i="45"/>
  <c r="P424" i="45"/>
  <c r="N424" i="45"/>
  <c r="M424" i="45"/>
  <c r="I424" i="45"/>
  <c r="K424" i="45"/>
  <c r="H424" i="45"/>
  <c r="G424" i="45"/>
  <c r="F424" i="45"/>
  <c r="E424" i="45"/>
  <c r="D424" i="45"/>
  <c r="C424" i="45"/>
  <c r="B424" i="45"/>
  <c r="T424" i="45"/>
  <c r="P423" i="45"/>
  <c r="N423" i="45"/>
  <c r="M423" i="45"/>
  <c r="I423" i="45"/>
  <c r="K423" i="45"/>
  <c r="H423" i="45"/>
  <c r="G423" i="45"/>
  <c r="F423" i="45"/>
  <c r="E423" i="45"/>
  <c r="D423" i="45"/>
  <c r="C423" i="45"/>
  <c r="B423" i="45"/>
  <c r="T423" i="45"/>
  <c r="P422" i="45"/>
  <c r="N422" i="45"/>
  <c r="M422" i="45"/>
  <c r="I422" i="45"/>
  <c r="K422" i="45"/>
  <c r="H422" i="45"/>
  <c r="G422" i="45"/>
  <c r="F422" i="45"/>
  <c r="E422" i="45"/>
  <c r="D422" i="45"/>
  <c r="C422" i="45"/>
  <c r="B422" i="45"/>
  <c r="T422" i="45"/>
  <c r="P421" i="45"/>
  <c r="N421" i="45"/>
  <c r="M421" i="45"/>
  <c r="I421" i="45"/>
  <c r="K421" i="45"/>
  <c r="H421" i="45"/>
  <c r="G421" i="45"/>
  <c r="F421" i="45"/>
  <c r="E421" i="45"/>
  <c r="D421" i="45"/>
  <c r="C421" i="45"/>
  <c r="B421" i="45"/>
  <c r="T421" i="45"/>
  <c r="P420" i="45"/>
  <c r="N420" i="45"/>
  <c r="M420" i="45"/>
  <c r="I420" i="45"/>
  <c r="K420" i="45"/>
  <c r="H420" i="45"/>
  <c r="G420" i="45"/>
  <c r="F420" i="45"/>
  <c r="E420" i="45"/>
  <c r="D420" i="45"/>
  <c r="C420" i="45"/>
  <c r="B420" i="45"/>
  <c r="T420" i="45"/>
  <c r="P419" i="45"/>
  <c r="N419" i="45"/>
  <c r="M419" i="45"/>
  <c r="I419" i="45"/>
  <c r="K419" i="45"/>
  <c r="H419" i="45"/>
  <c r="G419" i="45"/>
  <c r="F419" i="45"/>
  <c r="E419" i="45"/>
  <c r="D419" i="45"/>
  <c r="C419" i="45"/>
  <c r="B419" i="45"/>
  <c r="T419" i="45"/>
  <c r="P418" i="45"/>
  <c r="N418" i="45"/>
  <c r="M418" i="45"/>
  <c r="I418" i="45"/>
  <c r="K418" i="45"/>
  <c r="H418" i="45"/>
  <c r="G418" i="45"/>
  <c r="F418" i="45"/>
  <c r="E418" i="45"/>
  <c r="D418" i="45"/>
  <c r="C418" i="45"/>
  <c r="B418" i="45"/>
  <c r="T418" i="45"/>
  <c r="P417" i="45"/>
  <c r="N417" i="45"/>
  <c r="M417" i="45"/>
  <c r="I417" i="45"/>
  <c r="K417" i="45"/>
  <c r="H417" i="45"/>
  <c r="G417" i="45"/>
  <c r="F417" i="45"/>
  <c r="E417" i="45"/>
  <c r="D417" i="45"/>
  <c r="C417" i="45"/>
  <c r="B417" i="45"/>
  <c r="T417" i="45"/>
  <c r="P416" i="45"/>
  <c r="N416" i="45"/>
  <c r="M416" i="45"/>
  <c r="I416" i="45"/>
  <c r="K416" i="45"/>
  <c r="H416" i="45"/>
  <c r="G416" i="45"/>
  <c r="F416" i="45"/>
  <c r="E416" i="45"/>
  <c r="D416" i="45"/>
  <c r="C416" i="45"/>
  <c r="B416" i="45"/>
  <c r="T416" i="45"/>
  <c r="P415" i="45"/>
  <c r="N415" i="45"/>
  <c r="M415" i="45"/>
  <c r="I415" i="45"/>
  <c r="K415" i="45"/>
  <c r="H415" i="45"/>
  <c r="G415" i="45"/>
  <c r="F415" i="45"/>
  <c r="E415" i="45"/>
  <c r="D415" i="45"/>
  <c r="C415" i="45"/>
  <c r="B415" i="45"/>
  <c r="T415" i="45"/>
  <c r="P414" i="45"/>
  <c r="N414" i="45"/>
  <c r="M414" i="45"/>
  <c r="I414" i="45"/>
  <c r="K414" i="45"/>
  <c r="H414" i="45"/>
  <c r="G414" i="45"/>
  <c r="F414" i="45"/>
  <c r="E414" i="45"/>
  <c r="D414" i="45"/>
  <c r="C414" i="45"/>
  <c r="B414" i="45"/>
  <c r="T414" i="45"/>
  <c r="P413" i="45"/>
  <c r="N413" i="45"/>
  <c r="M413" i="45"/>
  <c r="I413" i="45"/>
  <c r="K413" i="45"/>
  <c r="H413" i="45"/>
  <c r="G413" i="45"/>
  <c r="F413" i="45"/>
  <c r="E413" i="45"/>
  <c r="D413" i="45"/>
  <c r="C413" i="45"/>
  <c r="B413" i="45"/>
  <c r="T413" i="45"/>
  <c r="P412" i="45"/>
  <c r="N412" i="45"/>
  <c r="M412" i="45"/>
  <c r="I412" i="45"/>
  <c r="K412" i="45"/>
  <c r="H412" i="45"/>
  <c r="G412" i="45"/>
  <c r="F412" i="45"/>
  <c r="E412" i="45"/>
  <c r="O412" i="45"/>
  <c r="D412" i="45"/>
  <c r="C412" i="45"/>
  <c r="B412" i="45"/>
  <c r="T412" i="45"/>
  <c r="P411" i="45"/>
  <c r="N411" i="45"/>
  <c r="M411" i="45"/>
  <c r="I411" i="45"/>
  <c r="K411" i="45"/>
  <c r="H411" i="45"/>
  <c r="G411" i="45"/>
  <c r="F411" i="45"/>
  <c r="E411" i="45"/>
  <c r="D411" i="45"/>
  <c r="C411" i="45"/>
  <c r="B411" i="45"/>
  <c r="T411" i="45"/>
  <c r="P410" i="45"/>
  <c r="N410" i="45"/>
  <c r="M410" i="45"/>
  <c r="I410" i="45"/>
  <c r="K410" i="45"/>
  <c r="H410" i="45"/>
  <c r="G410" i="45"/>
  <c r="F410" i="45"/>
  <c r="E410" i="45"/>
  <c r="D410" i="45"/>
  <c r="C410" i="45"/>
  <c r="B410" i="45"/>
  <c r="T410" i="45"/>
  <c r="P409" i="45"/>
  <c r="N409" i="45"/>
  <c r="M409" i="45"/>
  <c r="I409" i="45"/>
  <c r="K409" i="45"/>
  <c r="H409" i="45"/>
  <c r="G409" i="45"/>
  <c r="F409" i="45"/>
  <c r="E409" i="45"/>
  <c r="D409" i="45"/>
  <c r="C409" i="45"/>
  <c r="B409" i="45"/>
  <c r="T409" i="45"/>
  <c r="P408" i="45"/>
  <c r="N408" i="45"/>
  <c r="M408" i="45"/>
  <c r="I408" i="45"/>
  <c r="K408" i="45"/>
  <c r="H408" i="45"/>
  <c r="G408" i="45"/>
  <c r="F408" i="45"/>
  <c r="E408" i="45"/>
  <c r="D408" i="45"/>
  <c r="C408" i="45"/>
  <c r="B408" i="45"/>
  <c r="T408" i="45"/>
  <c r="P407" i="45"/>
  <c r="N407" i="45"/>
  <c r="M407" i="45"/>
  <c r="I407" i="45"/>
  <c r="K407" i="45"/>
  <c r="H407" i="45"/>
  <c r="G407" i="45"/>
  <c r="F407" i="45"/>
  <c r="E407" i="45"/>
  <c r="D407" i="45"/>
  <c r="C407" i="45"/>
  <c r="B407" i="45"/>
  <c r="T407" i="45"/>
  <c r="P406" i="45"/>
  <c r="N406" i="45"/>
  <c r="M406" i="45"/>
  <c r="I406" i="45"/>
  <c r="K406" i="45"/>
  <c r="H406" i="45"/>
  <c r="G406" i="45"/>
  <c r="F406" i="45"/>
  <c r="E406" i="45"/>
  <c r="D406" i="45"/>
  <c r="C406" i="45"/>
  <c r="B406" i="45"/>
  <c r="T406" i="45"/>
  <c r="P405" i="45"/>
  <c r="N405" i="45"/>
  <c r="M405" i="45"/>
  <c r="I405" i="45"/>
  <c r="K405" i="45"/>
  <c r="H405" i="45"/>
  <c r="G405" i="45"/>
  <c r="F405" i="45"/>
  <c r="E405" i="45"/>
  <c r="D405" i="45"/>
  <c r="C405" i="45"/>
  <c r="B405" i="45"/>
  <c r="T405" i="45"/>
  <c r="P404" i="45"/>
  <c r="N404" i="45"/>
  <c r="M404" i="45"/>
  <c r="I404" i="45"/>
  <c r="K404" i="45"/>
  <c r="H404" i="45"/>
  <c r="G404" i="45"/>
  <c r="F404" i="45"/>
  <c r="E404" i="45"/>
  <c r="D404" i="45"/>
  <c r="C404" i="45"/>
  <c r="B404" i="45"/>
  <c r="T404" i="45"/>
  <c r="P403" i="45"/>
  <c r="N403" i="45"/>
  <c r="M403" i="45"/>
  <c r="I403" i="45"/>
  <c r="K403" i="45"/>
  <c r="H403" i="45"/>
  <c r="G403" i="45"/>
  <c r="F403" i="45"/>
  <c r="E403" i="45"/>
  <c r="D403" i="45"/>
  <c r="C403" i="45"/>
  <c r="B403" i="45"/>
  <c r="T403" i="45"/>
  <c r="P402" i="45"/>
  <c r="N402" i="45"/>
  <c r="M402" i="45"/>
  <c r="I402" i="45"/>
  <c r="K402" i="45"/>
  <c r="H402" i="45"/>
  <c r="G402" i="45"/>
  <c r="F402" i="45"/>
  <c r="E402" i="45"/>
  <c r="D402" i="45"/>
  <c r="C402" i="45"/>
  <c r="B402" i="45"/>
  <c r="T402" i="45"/>
  <c r="P401" i="45"/>
  <c r="N401" i="45"/>
  <c r="M401" i="45"/>
  <c r="I401" i="45"/>
  <c r="K401" i="45"/>
  <c r="H401" i="45"/>
  <c r="G401" i="45"/>
  <c r="F401" i="45"/>
  <c r="E401" i="45"/>
  <c r="D401" i="45"/>
  <c r="C401" i="45"/>
  <c r="B401" i="45"/>
  <c r="T401" i="45"/>
  <c r="P400" i="45"/>
  <c r="N400" i="45"/>
  <c r="M400" i="45"/>
  <c r="I400" i="45"/>
  <c r="K400" i="45"/>
  <c r="H400" i="45"/>
  <c r="G400" i="45"/>
  <c r="F400" i="45"/>
  <c r="E400" i="45"/>
  <c r="D400" i="45"/>
  <c r="C400" i="45"/>
  <c r="B400" i="45"/>
  <c r="T400" i="45"/>
  <c r="P399" i="45"/>
  <c r="N399" i="45"/>
  <c r="M399" i="45"/>
  <c r="I399" i="45"/>
  <c r="K399" i="45"/>
  <c r="H399" i="45"/>
  <c r="G399" i="45"/>
  <c r="F399" i="45"/>
  <c r="E399" i="45"/>
  <c r="D399" i="45"/>
  <c r="C399" i="45"/>
  <c r="B399" i="45"/>
  <c r="T399" i="45"/>
  <c r="P398" i="45"/>
  <c r="N398" i="45"/>
  <c r="M398" i="45"/>
  <c r="I398" i="45"/>
  <c r="K398" i="45"/>
  <c r="H398" i="45"/>
  <c r="G398" i="45"/>
  <c r="F398" i="45"/>
  <c r="E398" i="45"/>
  <c r="D398" i="45"/>
  <c r="C398" i="45"/>
  <c r="B398" i="45"/>
  <c r="T398" i="45"/>
  <c r="P397" i="45"/>
  <c r="N397" i="45"/>
  <c r="M397" i="45"/>
  <c r="I397" i="45"/>
  <c r="K397" i="45"/>
  <c r="H397" i="45"/>
  <c r="G397" i="45"/>
  <c r="F397" i="45"/>
  <c r="E397" i="45"/>
  <c r="D397" i="45"/>
  <c r="C397" i="45"/>
  <c r="B397" i="45"/>
  <c r="T397" i="45"/>
  <c r="P396" i="45"/>
  <c r="N396" i="45"/>
  <c r="M396" i="45"/>
  <c r="I396" i="45"/>
  <c r="K396" i="45"/>
  <c r="H396" i="45"/>
  <c r="G396" i="45"/>
  <c r="F396" i="45"/>
  <c r="E396" i="45"/>
  <c r="D396" i="45"/>
  <c r="C396" i="45"/>
  <c r="B396" i="45"/>
  <c r="T396" i="45"/>
  <c r="P395" i="45"/>
  <c r="N395" i="45"/>
  <c r="M395" i="45"/>
  <c r="I395" i="45"/>
  <c r="K395" i="45"/>
  <c r="H395" i="45"/>
  <c r="G395" i="45"/>
  <c r="F395" i="45"/>
  <c r="E395" i="45"/>
  <c r="D395" i="45"/>
  <c r="C395" i="45"/>
  <c r="B395" i="45"/>
  <c r="T395" i="45"/>
  <c r="P394" i="45"/>
  <c r="N394" i="45"/>
  <c r="M394" i="45"/>
  <c r="I394" i="45"/>
  <c r="K394" i="45"/>
  <c r="H394" i="45"/>
  <c r="G394" i="45"/>
  <c r="F394" i="45"/>
  <c r="E394" i="45"/>
  <c r="D394" i="45"/>
  <c r="C394" i="45"/>
  <c r="B394" i="45"/>
  <c r="T394" i="45"/>
  <c r="P393" i="45"/>
  <c r="N393" i="45"/>
  <c r="M393" i="45"/>
  <c r="K393" i="45"/>
  <c r="I393" i="45"/>
  <c r="H393" i="45"/>
  <c r="G393" i="45"/>
  <c r="F393" i="45"/>
  <c r="E393" i="45"/>
  <c r="D393" i="45"/>
  <c r="C393" i="45"/>
  <c r="B393" i="45"/>
  <c r="T393" i="45"/>
  <c r="P392" i="45"/>
  <c r="N392" i="45"/>
  <c r="M392" i="45"/>
  <c r="I392" i="45"/>
  <c r="K392" i="45"/>
  <c r="H392" i="45"/>
  <c r="G392" i="45"/>
  <c r="F392" i="45"/>
  <c r="E392" i="45"/>
  <c r="D392" i="45"/>
  <c r="C392" i="45"/>
  <c r="B392" i="45"/>
  <c r="T392" i="45"/>
  <c r="P391" i="45"/>
  <c r="N391" i="45"/>
  <c r="M391" i="45"/>
  <c r="I391" i="45"/>
  <c r="K391" i="45"/>
  <c r="H391" i="45"/>
  <c r="G391" i="45"/>
  <c r="F391" i="45"/>
  <c r="E391" i="45"/>
  <c r="D391" i="45"/>
  <c r="C391" i="45"/>
  <c r="B391" i="45"/>
  <c r="T391" i="45"/>
  <c r="P390" i="45"/>
  <c r="N390" i="45"/>
  <c r="M390" i="45"/>
  <c r="I390" i="45"/>
  <c r="K390" i="45"/>
  <c r="H390" i="45"/>
  <c r="G390" i="45"/>
  <c r="F390" i="45"/>
  <c r="E390" i="45"/>
  <c r="D390" i="45"/>
  <c r="C390" i="45"/>
  <c r="B390" i="45"/>
  <c r="T390" i="45"/>
  <c r="P389" i="45"/>
  <c r="N389" i="45"/>
  <c r="M389" i="45"/>
  <c r="K389" i="45"/>
  <c r="I389" i="45"/>
  <c r="H389" i="45"/>
  <c r="G389" i="45"/>
  <c r="F389" i="45"/>
  <c r="E389" i="45"/>
  <c r="D389" i="45"/>
  <c r="C389" i="45"/>
  <c r="B389" i="45"/>
  <c r="T389" i="45"/>
  <c r="P388" i="45"/>
  <c r="N388" i="45"/>
  <c r="M388" i="45"/>
  <c r="I388" i="45"/>
  <c r="K388" i="45"/>
  <c r="H388" i="45"/>
  <c r="G388" i="45"/>
  <c r="F388" i="45"/>
  <c r="E388" i="45"/>
  <c r="D388" i="45"/>
  <c r="C388" i="45"/>
  <c r="B388" i="45"/>
  <c r="T388" i="45"/>
  <c r="P387" i="45"/>
  <c r="N387" i="45"/>
  <c r="M387" i="45"/>
  <c r="I387" i="45"/>
  <c r="K387" i="45"/>
  <c r="H387" i="45"/>
  <c r="G387" i="45"/>
  <c r="F387" i="45"/>
  <c r="E387" i="45"/>
  <c r="D387" i="45"/>
  <c r="C387" i="45"/>
  <c r="B387" i="45"/>
  <c r="T387" i="45"/>
  <c r="P386" i="45"/>
  <c r="N386" i="45"/>
  <c r="M386" i="45"/>
  <c r="I386" i="45"/>
  <c r="K386" i="45"/>
  <c r="H386" i="45"/>
  <c r="G386" i="45"/>
  <c r="F386" i="45"/>
  <c r="E386" i="45"/>
  <c r="D386" i="45"/>
  <c r="C386" i="45"/>
  <c r="B386" i="45"/>
  <c r="T386" i="45"/>
  <c r="P385" i="45"/>
  <c r="N385" i="45"/>
  <c r="M385" i="45"/>
  <c r="I385" i="45"/>
  <c r="K385" i="45"/>
  <c r="H385" i="45"/>
  <c r="G385" i="45"/>
  <c r="F385" i="45"/>
  <c r="E385" i="45"/>
  <c r="D385" i="45"/>
  <c r="C385" i="45"/>
  <c r="B385" i="45"/>
  <c r="T385" i="45"/>
  <c r="P384" i="45"/>
  <c r="N384" i="45"/>
  <c r="M384" i="45"/>
  <c r="I384" i="45"/>
  <c r="K384" i="45"/>
  <c r="H384" i="45"/>
  <c r="G384" i="45"/>
  <c r="F384" i="45"/>
  <c r="E384" i="45"/>
  <c r="D384" i="45"/>
  <c r="C384" i="45"/>
  <c r="B384" i="45"/>
  <c r="T384" i="45"/>
  <c r="P383" i="45"/>
  <c r="N383" i="45"/>
  <c r="M383" i="45"/>
  <c r="I383" i="45"/>
  <c r="K383" i="45"/>
  <c r="H383" i="45"/>
  <c r="G383" i="45"/>
  <c r="F383" i="45"/>
  <c r="E383" i="45"/>
  <c r="D383" i="45"/>
  <c r="C383" i="45"/>
  <c r="B383" i="45"/>
  <c r="T383" i="45"/>
  <c r="P382" i="45"/>
  <c r="N382" i="45"/>
  <c r="M382" i="45"/>
  <c r="I382" i="45"/>
  <c r="K382" i="45"/>
  <c r="H382" i="45"/>
  <c r="G382" i="45"/>
  <c r="F382" i="45"/>
  <c r="E382" i="45"/>
  <c r="D382" i="45"/>
  <c r="C382" i="45"/>
  <c r="B382" i="45"/>
  <c r="T382" i="45"/>
  <c r="P381" i="45"/>
  <c r="N381" i="45"/>
  <c r="M381" i="45"/>
  <c r="I381" i="45"/>
  <c r="K381" i="45"/>
  <c r="H381" i="45"/>
  <c r="G381" i="45"/>
  <c r="F381" i="45"/>
  <c r="E381" i="45"/>
  <c r="D381" i="45"/>
  <c r="C381" i="45"/>
  <c r="B381" i="45"/>
  <c r="T381" i="45"/>
  <c r="P380" i="45"/>
  <c r="N380" i="45"/>
  <c r="M380" i="45"/>
  <c r="I380" i="45"/>
  <c r="K380" i="45"/>
  <c r="H380" i="45"/>
  <c r="G380" i="45"/>
  <c r="F380" i="45"/>
  <c r="E380" i="45"/>
  <c r="D380" i="45"/>
  <c r="C380" i="45"/>
  <c r="B380" i="45"/>
  <c r="T380" i="45"/>
  <c r="P379" i="45"/>
  <c r="N379" i="45"/>
  <c r="M379" i="45"/>
  <c r="I379" i="45"/>
  <c r="K379" i="45"/>
  <c r="H379" i="45"/>
  <c r="G379" i="45"/>
  <c r="F379" i="45"/>
  <c r="E379" i="45"/>
  <c r="D379" i="45"/>
  <c r="C379" i="45"/>
  <c r="B379" i="45"/>
  <c r="T379" i="45"/>
  <c r="P378" i="45"/>
  <c r="N378" i="45"/>
  <c r="M378" i="45"/>
  <c r="I378" i="45"/>
  <c r="K378" i="45"/>
  <c r="H378" i="45"/>
  <c r="G378" i="45"/>
  <c r="F378" i="45"/>
  <c r="E378" i="45"/>
  <c r="D378" i="45"/>
  <c r="C378" i="45"/>
  <c r="B378" i="45"/>
  <c r="T378" i="45"/>
  <c r="P377" i="45"/>
  <c r="N377" i="45"/>
  <c r="M377" i="45"/>
  <c r="I377" i="45"/>
  <c r="K377" i="45"/>
  <c r="H377" i="45"/>
  <c r="G377" i="45"/>
  <c r="F377" i="45"/>
  <c r="E377" i="45"/>
  <c r="D377" i="45"/>
  <c r="C377" i="45"/>
  <c r="B377" i="45"/>
  <c r="T377" i="45"/>
  <c r="P376" i="45"/>
  <c r="N376" i="45"/>
  <c r="M376" i="45"/>
  <c r="I376" i="45"/>
  <c r="K376" i="45"/>
  <c r="H376" i="45"/>
  <c r="G376" i="45"/>
  <c r="F376" i="45"/>
  <c r="E376" i="45"/>
  <c r="D376" i="45"/>
  <c r="C376" i="45"/>
  <c r="B376" i="45"/>
  <c r="T376" i="45"/>
  <c r="P375" i="45"/>
  <c r="N375" i="45"/>
  <c r="M375" i="45"/>
  <c r="I375" i="45"/>
  <c r="K375" i="45"/>
  <c r="H375" i="45"/>
  <c r="G375" i="45"/>
  <c r="F375" i="45"/>
  <c r="E375" i="45"/>
  <c r="D375" i="45"/>
  <c r="C375" i="45"/>
  <c r="B375" i="45"/>
  <c r="T375" i="45"/>
  <c r="P374" i="45"/>
  <c r="N374" i="45"/>
  <c r="M374" i="45"/>
  <c r="I374" i="45"/>
  <c r="K374" i="45"/>
  <c r="H374" i="45"/>
  <c r="G374" i="45"/>
  <c r="F374" i="45"/>
  <c r="E374" i="45"/>
  <c r="D374" i="45"/>
  <c r="C374" i="45"/>
  <c r="B374" i="45"/>
  <c r="T374" i="45"/>
  <c r="P373" i="45"/>
  <c r="N373" i="45"/>
  <c r="M373" i="45"/>
  <c r="I373" i="45"/>
  <c r="K373" i="45"/>
  <c r="H373" i="45"/>
  <c r="G373" i="45"/>
  <c r="F373" i="45"/>
  <c r="E373" i="45"/>
  <c r="D373" i="45"/>
  <c r="C373" i="45"/>
  <c r="B373" i="45"/>
  <c r="T373" i="45"/>
  <c r="P372" i="45"/>
  <c r="N372" i="45"/>
  <c r="M372" i="45"/>
  <c r="I372" i="45"/>
  <c r="K372" i="45"/>
  <c r="H372" i="45"/>
  <c r="G372" i="45"/>
  <c r="F372" i="45"/>
  <c r="E372" i="45"/>
  <c r="D372" i="45"/>
  <c r="C372" i="45"/>
  <c r="B372" i="45"/>
  <c r="T372" i="45"/>
  <c r="P371" i="45"/>
  <c r="N371" i="45"/>
  <c r="M371" i="45"/>
  <c r="I371" i="45"/>
  <c r="K371" i="45"/>
  <c r="H371" i="45"/>
  <c r="G371" i="45"/>
  <c r="F371" i="45"/>
  <c r="E371" i="45"/>
  <c r="D371" i="45"/>
  <c r="C371" i="45"/>
  <c r="B371" i="45"/>
  <c r="T371" i="45"/>
  <c r="P370" i="45"/>
  <c r="N370" i="45"/>
  <c r="M370" i="45"/>
  <c r="I370" i="45"/>
  <c r="K370" i="45"/>
  <c r="H370" i="45"/>
  <c r="G370" i="45"/>
  <c r="F370" i="45"/>
  <c r="E370" i="45"/>
  <c r="D370" i="45"/>
  <c r="C370" i="45"/>
  <c r="B370" i="45"/>
  <c r="T370" i="45"/>
  <c r="P369" i="45"/>
  <c r="N369" i="45"/>
  <c r="M369" i="45"/>
  <c r="I369" i="45"/>
  <c r="K369" i="45"/>
  <c r="H369" i="45"/>
  <c r="G369" i="45"/>
  <c r="F369" i="45"/>
  <c r="E369" i="45"/>
  <c r="D369" i="45"/>
  <c r="C369" i="45"/>
  <c r="B369" i="45"/>
  <c r="T369" i="45"/>
  <c r="P368" i="45"/>
  <c r="N368" i="45"/>
  <c r="M368" i="45"/>
  <c r="I368" i="45"/>
  <c r="K368" i="45"/>
  <c r="H368" i="45"/>
  <c r="G368" i="45"/>
  <c r="F368" i="45"/>
  <c r="E368" i="45"/>
  <c r="D368" i="45"/>
  <c r="C368" i="45"/>
  <c r="B368" i="45"/>
  <c r="T368" i="45"/>
  <c r="P367" i="45"/>
  <c r="N367" i="45"/>
  <c r="M367" i="45"/>
  <c r="I367" i="45"/>
  <c r="K367" i="45"/>
  <c r="H367" i="45"/>
  <c r="G367" i="45"/>
  <c r="F367" i="45"/>
  <c r="E367" i="45"/>
  <c r="D367" i="45"/>
  <c r="C367" i="45"/>
  <c r="B367" i="45"/>
  <c r="T367" i="45"/>
  <c r="P366" i="45"/>
  <c r="N366" i="45"/>
  <c r="M366" i="45"/>
  <c r="I366" i="45"/>
  <c r="K366" i="45"/>
  <c r="H366" i="45"/>
  <c r="G366" i="45"/>
  <c r="F366" i="45"/>
  <c r="E366" i="45"/>
  <c r="O366" i="45"/>
  <c r="D366" i="45"/>
  <c r="C366" i="45"/>
  <c r="B366" i="45"/>
  <c r="T366" i="45"/>
  <c r="P365" i="45"/>
  <c r="N365" i="45"/>
  <c r="M365" i="45"/>
  <c r="I365" i="45"/>
  <c r="K365" i="45"/>
  <c r="H365" i="45"/>
  <c r="G365" i="45"/>
  <c r="F365" i="45"/>
  <c r="E365" i="45"/>
  <c r="D365" i="45"/>
  <c r="C365" i="45"/>
  <c r="B365" i="45"/>
  <c r="T365" i="45"/>
  <c r="P364" i="45"/>
  <c r="N364" i="45"/>
  <c r="M364" i="45"/>
  <c r="I364" i="45"/>
  <c r="K364" i="45"/>
  <c r="H364" i="45"/>
  <c r="G364" i="45"/>
  <c r="F364" i="45"/>
  <c r="E364" i="45"/>
  <c r="D364" i="45"/>
  <c r="C364" i="45"/>
  <c r="B364" i="45"/>
  <c r="T364" i="45"/>
  <c r="P363" i="45"/>
  <c r="N363" i="45"/>
  <c r="M363" i="45"/>
  <c r="I363" i="45"/>
  <c r="K363" i="45"/>
  <c r="H363" i="45"/>
  <c r="G363" i="45"/>
  <c r="F363" i="45"/>
  <c r="E363" i="45"/>
  <c r="D363" i="45"/>
  <c r="C363" i="45"/>
  <c r="B363" i="45"/>
  <c r="T363" i="45"/>
  <c r="P362" i="45"/>
  <c r="N362" i="45"/>
  <c r="M362" i="45"/>
  <c r="I362" i="45"/>
  <c r="K362" i="45"/>
  <c r="H362" i="45"/>
  <c r="G362" i="45"/>
  <c r="F362" i="45"/>
  <c r="E362" i="45"/>
  <c r="D362" i="45"/>
  <c r="C362" i="45"/>
  <c r="B362" i="45"/>
  <c r="T362" i="45"/>
  <c r="P361" i="45"/>
  <c r="N361" i="45"/>
  <c r="M361" i="45"/>
  <c r="I361" i="45"/>
  <c r="K361" i="45"/>
  <c r="H361" i="45"/>
  <c r="G361" i="45"/>
  <c r="F361" i="45"/>
  <c r="E361" i="45"/>
  <c r="D361" i="45"/>
  <c r="C361" i="45"/>
  <c r="B361" i="45"/>
  <c r="T361" i="45"/>
  <c r="P360" i="45"/>
  <c r="N360" i="45"/>
  <c r="M360" i="45"/>
  <c r="I360" i="45"/>
  <c r="K360" i="45"/>
  <c r="H360" i="45"/>
  <c r="G360" i="45"/>
  <c r="F360" i="45"/>
  <c r="E360" i="45"/>
  <c r="D360" i="45"/>
  <c r="C360" i="45"/>
  <c r="B360" i="45"/>
  <c r="T360" i="45"/>
  <c r="P359" i="45"/>
  <c r="N359" i="45"/>
  <c r="M359" i="45"/>
  <c r="I359" i="45"/>
  <c r="K359" i="45"/>
  <c r="H359" i="45"/>
  <c r="G359" i="45"/>
  <c r="F359" i="45"/>
  <c r="E359" i="45"/>
  <c r="D359" i="45"/>
  <c r="C359" i="45"/>
  <c r="B359" i="45"/>
  <c r="T359" i="45"/>
  <c r="P358" i="45"/>
  <c r="N358" i="45"/>
  <c r="M358" i="45"/>
  <c r="I358" i="45"/>
  <c r="K358" i="45"/>
  <c r="H358" i="45"/>
  <c r="G358" i="45"/>
  <c r="F358" i="45"/>
  <c r="E358" i="45"/>
  <c r="D358" i="45"/>
  <c r="C358" i="45"/>
  <c r="B358" i="45"/>
  <c r="T358" i="45"/>
  <c r="P357" i="45"/>
  <c r="N357" i="45"/>
  <c r="M357" i="45"/>
  <c r="I357" i="45"/>
  <c r="K357" i="45"/>
  <c r="H357" i="45"/>
  <c r="G357" i="45"/>
  <c r="F357" i="45"/>
  <c r="E357" i="45"/>
  <c r="D357" i="45"/>
  <c r="C357" i="45"/>
  <c r="B357" i="45"/>
  <c r="T357" i="45"/>
  <c r="P356" i="45"/>
  <c r="N356" i="45"/>
  <c r="M356" i="45"/>
  <c r="I356" i="45"/>
  <c r="K356" i="45"/>
  <c r="H356" i="45"/>
  <c r="G356" i="45"/>
  <c r="F356" i="45"/>
  <c r="E356" i="45"/>
  <c r="D356" i="45"/>
  <c r="C356" i="45"/>
  <c r="B356" i="45"/>
  <c r="T356" i="45"/>
  <c r="P355" i="45"/>
  <c r="N355" i="45"/>
  <c r="M355" i="45"/>
  <c r="I355" i="45"/>
  <c r="K355" i="45"/>
  <c r="H355" i="45"/>
  <c r="G355" i="45"/>
  <c r="F355" i="45"/>
  <c r="E355" i="45"/>
  <c r="D355" i="45"/>
  <c r="C355" i="45"/>
  <c r="B355" i="45"/>
  <c r="T355" i="45"/>
  <c r="P354" i="45"/>
  <c r="N354" i="45"/>
  <c r="M354" i="45"/>
  <c r="I354" i="45"/>
  <c r="K354" i="45"/>
  <c r="H354" i="45"/>
  <c r="G354" i="45"/>
  <c r="F354" i="45"/>
  <c r="E354" i="45"/>
  <c r="O354" i="45"/>
  <c r="D354" i="45"/>
  <c r="C354" i="45"/>
  <c r="B354" i="45"/>
  <c r="T354" i="45"/>
  <c r="P353" i="45"/>
  <c r="N353" i="45"/>
  <c r="M353" i="45"/>
  <c r="I353" i="45"/>
  <c r="K353" i="45"/>
  <c r="H353" i="45"/>
  <c r="G353" i="45"/>
  <c r="F353" i="45"/>
  <c r="E353" i="45"/>
  <c r="D353" i="45"/>
  <c r="C353" i="45"/>
  <c r="B353" i="45"/>
  <c r="T353" i="45"/>
  <c r="P352" i="45"/>
  <c r="N352" i="45"/>
  <c r="M352" i="45"/>
  <c r="I352" i="45"/>
  <c r="K352" i="45"/>
  <c r="H352" i="45"/>
  <c r="G352" i="45"/>
  <c r="F352" i="45"/>
  <c r="E352" i="45"/>
  <c r="D352" i="45"/>
  <c r="C352" i="45"/>
  <c r="B352" i="45"/>
  <c r="T352" i="45"/>
  <c r="P351" i="45"/>
  <c r="N351" i="45"/>
  <c r="M351" i="45"/>
  <c r="I351" i="45"/>
  <c r="K351" i="45"/>
  <c r="H351" i="45"/>
  <c r="G351" i="45"/>
  <c r="F351" i="45"/>
  <c r="E351" i="45"/>
  <c r="D351" i="45"/>
  <c r="C351" i="45"/>
  <c r="B351" i="45"/>
  <c r="T351" i="45"/>
  <c r="P350" i="45"/>
  <c r="N350" i="45"/>
  <c r="M350" i="45"/>
  <c r="I350" i="45"/>
  <c r="K350" i="45"/>
  <c r="H350" i="45"/>
  <c r="G350" i="45"/>
  <c r="F350" i="45"/>
  <c r="E350" i="45"/>
  <c r="D350" i="45"/>
  <c r="C350" i="45"/>
  <c r="B350" i="45"/>
  <c r="T350" i="45"/>
  <c r="P349" i="45"/>
  <c r="N349" i="45"/>
  <c r="M349" i="45"/>
  <c r="I349" i="45"/>
  <c r="K349" i="45"/>
  <c r="H349" i="45"/>
  <c r="G349" i="45"/>
  <c r="F349" i="45"/>
  <c r="E349" i="45"/>
  <c r="D349" i="45"/>
  <c r="C349" i="45"/>
  <c r="B349" i="45"/>
  <c r="T349" i="45"/>
  <c r="P348" i="45"/>
  <c r="N348" i="45"/>
  <c r="M348" i="45"/>
  <c r="I348" i="45"/>
  <c r="K348" i="45"/>
  <c r="H348" i="45"/>
  <c r="G348" i="45"/>
  <c r="F348" i="45"/>
  <c r="E348" i="45"/>
  <c r="D348" i="45"/>
  <c r="C348" i="45"/>
  <c r="B348" i="45"/>
  <c r="T348" i="45"/>
  <c r="P347" i="45"/>
  <c r="N347" i="45"/>
  <c r="M347" i="45"/>
  <c r="I347" i="45"/>
  <c r="K347" i="45"/>
  <c r="H347" i="45"/>
  <c r="G347" i="45"/>
  <c r="F347" i="45"/>
  <c r="E347" i="45"/>
  <c r="D347" i="45"/>
  <c r="C347" i="45"/>
  <c r="B347" i="45"/>
  <c r="T347" i="45"/>
  <c r="P346" i="45"/>
  <c r="N346" i="45"/>
  <c r="M346" i="45"/>
  <c r="I346" i="45"/>
  <c r="K346" i="45"/>
  <c r="H346" i="45"/>
  <c r="G346" i="45"/>
  <c r="F346" i="45"/>
  <c r="E346" i="45"/>
  <c r="D346" i="45"/>
  <c r="C346" i="45"/>
  <c r="B346" i="45"/>
  <c r="T346" i="45"/>
  <c r="P345" i="45"/>
  <c r="N345" i="45"/>
  <c r="M345" i="45"/>
  <c r="I345" i="45"/>
  <c r="K345" i="45"/>
  <c r="H345" i="45"/>
  <c r="G345" i="45"/>
  <c r="F345" i="45"/>
  <c r="E345" i="45"/>
  <c r="D345" i="45"/>
  <c r="C345" i="45"/>
  <c r="B345" i="45"/>
  <c r="T345" i="45"/>
  <c r="P344" i="45"/>
  <c r="N344" i="45"/>
  <c r="M344" i="45"/>
  <c r="I344" i="45"/>
  <c r="K344" i="45"/>
  <c r="H344" i="45"/>
  <c r="G344" i="45"/>
  <c r="F344" i="45"/>
  <c r="E344" i="45"/>
  <c r="D344" i="45"/>
  <c r="C344" i="45"/>
  <c r="B344" i="45"/>
  <c r="T344" i="45"/>
  <c r="P343" i="45"/>
  <c r="N343" i="45"/>
  <c r="M343" i="45"/>
  <c r="I343" i="45"/>
  <c r="K343" i="45"/>
  <c r="H343" i="45"/>
  <c r="G343" i="45"/>
  <c r="F343" i="45"/>
  <c r="E343" i="45"/>
  <c r="D343" i="45"/>
  <c r="C343" i="45"/>
  <c r="B343" i="45"/>
  <c r="T343" i="45"/>
  <c r="P342" i="45"/>
  <c r="N342" i="45"/>
  <c r="M342" i="45"/>
  <c r="I342" i="45"/>
  <c r="K342" i="45"/>
  <c r="H342" i="45"/>
  <c r="G342" i="45"/>
  <c r="F342" i="45"/>
  <c r="E342" i="45"/>
  <c r="O342" i="45"/>
  <c r="D342" i="45"/>
  <c r="C342" i="45"/>
  <c r="B342" i="45"/>
  <c r="T342" i="45"/>
  <c r="P341" i="45"/>
  <c r="N341" i="45"/>
  <c r="M341" i="45"/>
  <c r="I341" i="45"/>
  <c r="K341" i="45"/>
  <c r="H341" i="45"/>
  <c r="G341" i="45"/>
  <c r="F341" i="45"/>
  <c r="E341" i="45"/>
  <c r="D341" i="45"/>
  <c r="C341" i="45"/>
  <c r="B341" i="45"/>
  <c r="T341" i="45"/>
  <c r="P340" i="45"/>
  <c r="N340" i="45"/>
  <c r="M340" i="45"/>
  <c r="I340" i="45"/>
  <c r="K340" i="45"/>
  <c r="H340" i="45"/>
  <c r="G340" i="45"/>
  <c r="F340" i="45"/>
  <c r="E340" i="45"/>
  <c r="D340" i="45"/>
  <c r="C340" i="45"/>
  <c r="B340" i="45"/>
  <c r="T340" i="45"/>
  <c r="P339" i="45"/>
  <c r="N339" i="45"/>
  <c r="M339" i="45"/>
  <c r="I339" i="45"/>
  <c r="K339" i="45"/>
  <c r="H339" i="45"/>
  <c r="G339" i="45"/>
  <c r="F339" i="45"/>
  <c r="E339" i="45"/>
  <c r="D339" i="45"/>
  <c r="C339" i="45"/>
  <c r="B339" i="45"/>
  <c r="T339" i="45"/>
  <c r="P338" i="45"/>
  <c r="N338" i="45"/>
  <c r="M338" i="45"/>
  <c r="I338" i="45"/>
  <c r="K338" i="45"/>
  <c r="H338" i="45"/>
  <c r="G338" i="45"/>
  <c r="F338" i="45"/>
  <c r="E338" i="45"/>
  <c r="D338" i="45"/>
  <c r="C338" i="45"/>
  <c r="B338" i="45"/>
  <c r="T338" i="45"/>
  <c r="P337" i="45"/>
  <c r="N337" i="45"/>
  <c r="M337" i="45"/>
  <c r="I337" i="45"/>
  <c r="K337" i="45"/>
  <c r="H337" i="45"/>
  <c r="G337" i="45"/>
  <c r="F337" i="45"/>
  <c r="E337" i="45"/>
  <c r="D337" i="45"/>
  <c r="C337" i="45"/>
  <c r="B337" i="45"/>
  <c r="T337" i="45"/>
  <c r="P336" i="45"/>
  <c r="N336" i="45"/>
  <c r="M336" i="45"/>
  <c r="I336" i="45"/>
  <c r="K336" i="45"/>
  <c r="H336" i="45"/>
  <c r="G336" i="45"/>
  <c r="F336" i="45"/>
  <c r="E336" i="45"/>
  <c r="D336" i="45"/>
  <c r="C336" i="45"/>
  <c r="B336" i="45"/>
  <c r="T336" i="45"/>
  <c r="P335" i="45"/>
  <c r="N335" i="45"/>
  <c r="M335" i="45"/>
  <c r="I335" i="45"/>
  <c r="K335" i="45"/>
  <c r="H335" i="45"/>
  <c r="G335" i="45"/>
  <c r="F335" i="45"/>
  <c r="E335" i="45"/>
  <c r="D335" i="45"/>
  <c r="C335" i="45"/>
  <c r="B335" i="45"/>
  <c r="T335" i="45"/>
  <c r="P334" i="45"/>
  <c r="N334" i="45"/>
  <c r="M334" i="45"/>
  <c r="I334" i="45"/>
  <c r="K334" i="45"/>
  <c r="H334" i="45"/>
  <c r="G334" i="45"/>
  <c r="F334" i="45"/>
  <c r="E334" i="45"/>
  <c r="D334" i="45"/>
  <c r="C334" i="45"/>
  <c r="B334" i="45"/>
  <c r="T334" i="45"/>
  <c r="P333" i="45"/>
  <c r="N333" i="45"/>
  <c r="M333" i="45"/>
  <c r="I333" i="45"/>
  <c r="K333" i="45"/>
  <c r="H333" i="45"/>
  <c r="G333" i="45"/>
  <c r="F333" i="45"/>
  <c r="E333" i="45"/>
  <c r="D333" i="45"/>
  <c r="C333" i="45"/>
  <c r="B333" i="45"/>
  <c r="T333" i="45"/>
  <c r="P332" i="45"/>
  <c r="N332" i="45"/>
  <c r="M332" i="45"/>
  <c r="I332" i="45"/>
  <c r="K332" i="45"/>
  <c r="H332" i="45"/>
  <c r="G332" i="45"/>
  <c r="F332" i="45"/>
  <c r="E332" i="45"/>
  <c r="D332" i="45"/>
  <c r="C332" i="45"/>
  <c r="B332" i="45"/>
  <c r="T332" i="45"/>
  <c r="P331" i="45"/>
  <c r="N331" i="45"/>
  <c r="M331" i="45"/>
  <c r="I331" i="45"/>
  <c r="K331" i="45"/>
  <c r="H331" i="45"/>
  <c r="G331" i="45"/>
  <c r="F331" i="45"/>
  <c r="E331" i="45"/>
  <c r="D331" i="45"/>
  <c r="C331" i="45"/>
  <c r="B331" i="45"/>
  <c r="T331" i="45"/>
  <c r="P330" i="45"/>
  <c r="N330" i="45"/>
  <c r="M330" i="45"/>
  <c r="I330" i="45"/>
  <c r="K330" i="45"/>
  <c r="H330" i="45"/>
  <c r="G330" i="45"/>
  <c r="F330" i="45"/>
  <c r="E330" i="45"/>
  <c r="D330" i="45"/>
  <c r="C330" i="45"/>
  <c r="B330" i="45"/>
  <c r="T330" i="45"/>
  <c r="P329" i="45"/>
  <c r="N329" i="45"/>
  <c r="M329" i="45"/>
  <c r="I329" i="45"/>
  <c r="K329" i="45"/>
  <c r="H329" i="45"/>
  <c r="G329" i="45"/>
  <c r="F329" i="45"/>
  <c r="E329" i="45"/>
  <c r="D329" i="45"/>
  <c r="C329" i="45"/>
  <c r="B329" i="45"/>
  <c r="T329" i="45"/>
  <c r="P328" i="45"/>
  <c r="N328" i="45"/>
  <c r="M328" i="45"/>
  <c r="I328" i="45"/>
  <c r="K328" i="45"/>
  <c r="H328" i="45"/>
  <c r="G328" i="45"/>
  <c r="F328" i="45"/>
  <c r="E328" i="45"/>
  <c r="D328" i="45"/>
  <c r="C328" i="45"/>
  <c r="B328" i="45"/>
  <c r="T328" i="45"/>
  <c r="P327" i="45"/>
  <c r="N327" i="45"/>
  <c r="M327" i="45"/>
  <c r="I327" i="45"/>
  <c r="K327" i="45"/>
  <c r="H327" i="45"/>
  <c r="G327" i="45"/>
  <c r="F327" i="45"/>
  <c r="E327" i="45"/>
  <c r="D327" i="45"/>
  <c r="C327" i="45"/>
  <c r="B327" i="45"/>
  <c r="T327" i="45"/>
  <c r="P326" i="45"/>
  <c r="N326" i="45"/>
  <c r="M326" i="45"/>
  <c r="I326" i="45"/>
  <c r="K326" i="45"/>
  <c r="H326" i="45"/>
  <c r="G326" i="45"/>
  <c r="F326" i="45"/>
  <c r="E326" i="45"/>
  <c r="D326" i="45"/>
  <c r="C326" i="45"/>
  <c r="B326" i="45"/>
  <c r="T326" i="45"/>
  <c r="P325" i="45"/>
  <c r="N325" i="45"/>
  <c r="M325" i="45"/>
  <c r="I325" i="45"/>
  <c r="K325" i="45"/>
  <c r="H325" i="45"/>
  <c r="G325" i="45"/>
  <c r="F325" i="45"/>
  <c r="E325" i="45"/>
  <c r="D325" i="45"/>
  <c r="C325" i="45"/>
  <c r="B325" i="45"/>
  <c r="T325" i="45"/>
  <c r="P324" i="45"/>
  <c r="N324" i="45"/>
  <c r="M324" i="45"/>
  <c r="I324" i="45"/>
  <c r="K324" i="45"/>
  <c r="H324" i="45"/>
  <c r="G324" i="45"/>
  <c r="F324" i="45"/>
  <c r="O324" i="45"/>
  <c r="E324" i="45"/>
  <c r="D324" i="45"/>
  <c r="C324" i="45"/>
  <c r="B324" i="45"/>
  <c r="T324" i="45"/>
  <c r="P323" i="45"/>
  <c r="N323" i="45"/>
  <c r="M323" i="45"/>
  <c r="I323" i="45"/>
  <c r="K323" i="45"/>
  <c r="H323" i="45"/>
  <c r="G323" i="45"/>
  <c r="F323" i="45"/>
  <c r="E323" i="45"/>
  <c r="D323" i="45"/>
  <c r="C323" i="45"/>
  <c r="B323" i="45"/>
  <c r="T323" i="45"/>
  <c r="P322" i="45"/>
  <c r="N322" i="45"/>
  <c r="M322" i="45"/>
  <c r="I322" i="45"/>
  <c r="K322" i="45"/>
  <c r="H322" i="45"/>
  <c r="G322" i="45"/>
  <c r="F322" i="45"/>
  <c r="E322" i="45"/>
  <c r="D322" i="45"/>
  <c r="C322" i="45"/>
  <c r="B322" i="45"/>
  <c r="T322" i="45"/>
  <c r="P321" i="45"/>
  <c r="N321" i="45"/>
  <c r="M321" i="45"/>
  <c r="I321" i="45"/>
  <c r="K321" i="45"/>
  <c r="H321" i="45"/>
  <c r="G321" i="45"/>
  <c r="F321" i="45"/>
  <c r="E321" i="45"/>
  <c r="D321" i="45"/>
  <c r="C321" i="45"/>
  <c r="B321" i="45"/>
  <c r="T321" i="45"/>
  <c r="P320" i="45"/>
  <c r="N320" i="45"/>
  <c r="M320" i="45"/>
  <c r="I320" i="45"/>
  <c r="K320" i="45"/>
  <c r="H320" i="45"/>
  <c r="G320" i="45"/>
  <c r="F320" i="45"/>
  <c r="E320" i="45"/>
  <c r="D320" i="45"/>
  <c r="C320" i="45"/>
  <c r="B320" i="45"/>
  <c r="T320" i="45"/>
  <c r="P319" i="45"/>
  <c r="N319" i="45"/>
  <c r="M319" i="45"/>
  <c r="I319" i="45"/>
  <c r="K319" i="45"/>
  <c r="H319" i="45"/>
  <c r="G319" i="45"/>
  <c r="F319" i="45"/>
  <c r="E319" i="45"/>
  <c r="D319" i="45"/>
  <c r="C319" i="45"/>
  <c r="B319" i="45"/>
  <c r="T319" i="45"/>
  <c r="P318" i="45"/>
  <c r="N318" i="45"/>
  <c r="M318" i="45"/>
  <c r="I318" i="45"/>
  <c r="K318" i="45"/>
  <c r="H318" i="45"/>
  <c r="G318" i="45"/>
  <c r="F318" i="45"/>
  <c r="E318" i="45"/>
  <c r="D318" i="45"/>
  <c r="C318" i="45"/>
  <c r="B318" i="45"/>
  <c r="T318" i="45"/>
  <c r="P317" i="45"/>
  <c r="N317" i="45"/>
  <c r="M317" i="45"/>
  <c r="I317" i="45"/>
  <c r="K317" i="45"/>
  <c r="H317" i="45"/>
  <c r="G317" i="45"/>
  <c r="F317" i="45"/>
  <c r="E317" i="45"/>
  <c r="D317" i="45"/>
  <c r="C317" i="45"/>
  <c r="B317" i="45"/>
  <c r="T317" i="45"/>
  <c r="P316" i="45"/>
  <c r="N316" i="45"/>
  <c r="M316" i="45"/>
  <c r="I316" i="45"/>
  <c r="K316" i="45"/>
  <c r="H316" i="45"/>
  <c r="G316" i="45"/>
  <c r="F316" i="45"/>
  <c r="E316" i="45"/>
  <c r="D316" i="45"/>
  <c r="C316" i="45"/>
  <c r="B316" i="45"/>
  <c r="T316" i="45"/>
  <c r="P315" i="45"/>
  <c r="N315" i="45"/>
  <c r="M315" i="45"/>
  <c r="I315" i="45"/>
  <c r="K315" i="45"/>
  <c r="H315" i="45"/>
  <c r="G315" i="45"/>
  <c r="F315" i="45"/>
  <c r="E315" i="45"/>
  <c r="D315" i="45"/>
  <c r="C315" i="45"/>
  <c r="B315" i="45"/>
  <c r="T315" i="45"/>
  <c r="P314" i="45"/>
  <c r="N314" i="45"/>
  <c r="M314" i="45"/>
  <c r="I314" i="45"/>
  <c r="K314" i="45"/>
  <c r="H314" i="45"/>
  <c r="G314" i="45"/>
  <c r="F314" i="45"/>
  <c r="E314" i="45"/>
  <c r="D314" i="45"/>
  <c r="C314" i="45"/>
  <c r="B314" i="45"/>
  <c r="T314" i="45"/>
  <c r="P313" i="45"/>
  <c r="N313" i="45"/>
  <c r="M313" i="45"/>
  <c r="I313" i="45"/>
  <c r="K313" i="45"/>
  <c r="H313" i="45"/>
  <c r="G313" i="45"/>
  <c r="F313" i="45"/>
  <c r="E313" i="45"/>
  <c r="D313" i="45"/>
  <c r="C313" i="45"/>
  <c r="B313" i="45"/>
  <c r="T313" i="45"/>
  <c r="P312" i="45"/>
  <c r="N312" i="45"/>
  <c r="M312" i="45"/>
  <c r="I312" i="45"/>
  <c r="K312" i="45"/>
  <c r="H312" i="45"/>
  <c r="G312" i="45"/>
  <c r="F312" i="45"/>
  <c r="E312" i="45"/>
  <c r="D312" i="45"/>
  <c r="C312" i="45"/>
  <c r="B312" i="45"/>
  <c r="T312" i="45"/>
  <c r="P311" i="45"/>
  <c r="N311" i="45"/>
  <c r="M311" i="45"/>
  <c r="I311" i="45"/>
  <c r="K311" i="45"/>
  <c r="H311" i="45"/>
  <c r="G311" i="45"/>
  <c r="F311" i="45"/>
  <c r="E311" i="45"/>
  <c r="D311" i="45"/>
  <c r="C311" i="45"/>
  <c r="B311" i="45"/>
  <c r="T311" i="45"/>
  <c r="P310" i="45"/>
  <c r="N310" i="45"/>
  <c r="M310" i="45"/>
  <c r="I310" i="45"/>
  <c r="K310" i="45"/>
  <c r="H310" i="45"/>
  <c r="G310" i="45"/>
  <c r="F310" i="45"/>
  <c r="E310" i="45"/>
  <c r="D310" i="45"/>
  <c r="C310" i="45"/>
  <c r="B310" i="45"/>
  <c r="T310" i="45"/>
  <c r="P309" i="45"/>
  <c r="N309" i="45"/>
  <c r="M309" i="45"/>
  <c r="I309" i="45"/>
  <c r="K309" i="45"/>
  <c r="H309" i="45"/>
  <c r="G309" i="45"/>
  <c r="F309" i="45"/>
  <c r="E309" i="45"/>
  <c r="D309" i="45"/>
  <c r="C309" i="45"/>
  <c r="B309" i="45"/>
  <c r="T309" i="45"/>
  <c r="P308" i="45"/>
  <c r="N308" i="45"/>
  <c r="M308" i="45"/>
  <c r="I308" i="45"/>
  <c r="K308" i="45"/>
  <c r="H308" i="45"/>
  <c r="G308" i="45"/>
  <c r="F308" i="45"/>
  <c r="E308" i="45"/>
  <c r="D308" i="45"/>
  <c r="C308" i="45"/>
  <c r="B308" i="45"/>
  <c r="T308" i="45"/>
  <c r="P307" i="45"/>
  <c r="N307" i="45"/>
  <c r="M307" i="45"/>
  <c r="I307" i="45"/>
  <c r="K307" i="45"/>
  <c r="H307" i="45"/>
  <c r="G307" i="45"/>
  <c r="F307" i="45"/>
  <c r="E307" i="45"/>
  <c r="D307" i="45"/>
  <c r="C307" i="45"/>
  <c r="B307" i="45"/>
  <c r="T307" i="45"/>
  <c r="P306" i="45"/>
  <c r="N306" i="45"/>
  <c r="M306" i="45"/>
  <c r="I306" i="45"/>
  <c r="K306" i="45"/>
  <c r="H306" i="45"/>
  <c r="G306" i="45"/>
  <c r="F306" i="45"/>
  <c r="E306" i="45"/>
  <c r="D306" i="45"/>
  <c r="C306" i="45"/>
  <c r="B306" i="45"/>
  <c r="T306" i="45"/>
  <c r="P305" i="45"/>
  <c r="N305" i="45"/>
  <c r="M305" i="45"/>
  <c r="I305" i="45"/>
  <c r="K305" i="45"/>
  <c r="H305" i="45"/>
  <c r="G305" i="45"/>
  <c r="F305" i="45"/>
  <c r="E305" i="45"/>
  <c r="D305" i="45"/>
  <c r="C305" i="45"/>
  <c r="B305" i="45"/>
  <c r="T305" i="45"/>
  <c r="P304" i="45"/>
  <c r="N304" i="45"/>
  <c r="M304" i="45"/>
  <c r="I304" i="45"/>
  <c r="K304" i="45"/>
  <c r="H304" i="45"/>
  <c r="G304" i="45"/>
  <c r="F304" i="45"/>
  <c r="E304" i="45"/>
  <c r="D304" i="45"/>
  <c r="C304" i="45"/>
  <c r="B304" i="45"/>
  <c r="T304" i="45"/>
  <c r="P303" i="45"/>
  <c r="N303" i="45"/>
  <c r="M303" i="45"/>
  <c r="I303" i="45"/>
  <c r="K303" i="45"/>
  <c r="H303" i="45"/>
  <c r="G303" i="45"/>
  <c r="F303" i="45"/>
  <c r="E303" i="45"/>
  <c r="D303" i="45"/>
  <c r="C303" i="45"/>
  <c r="B303" i="45"/>
  <c r="T303" i="45"/>
  <c r="P302" i="45"/>
  <c r="N302" i="45"/>
  <c r="M302" i="45"/>
  <c r="I302" i="45"/>
  <c r="K302" i="45"/>
  <c r="H302" i="45"/>
  <c r="G302" i="45"/>
  <c r="F302" i="45"/>
  <c r="E302" i="45"/>
  <c r="D302" i="45"/>
  <c r="C302" i="45"/>
  <c r="B302" i="45"/>
  <c r="T302" i="45"/>
  <c r="P301" i="45"/>
  <c r="N301" i="45"/>
  <c r="M301" i="45"/>
  <c r="I301" i="45"/>
  <c r="K301" i="45"/>
  <c r="H301" i="45"/>
  <c r="G301" i="45"/>
  <c r="F301" i="45"/>
  <c r="E301" i="45"/>
  <c r="D301" i="45"/>
  <c r="C301" i="45"/>
  <c r="B301" i="45"/>
  <c r="T301" i="45"/>
  <c r="P300" i="45"/>
  <c r="N300" i="45"/>
  <c r="M300" i="45"/>
  <c r="I300" i="45"/>
  <c r="K300" i="45"/>
  <c r="H300" i="45"/>
  <c r="G300" i="45"/>
  <c r="F300" i="45"/>
  <c r="E300" i="45"/>
  <c r="D300" i="45"/>
  <c r="C300" i="45"/>
  <c r="B300" i="45"/>
  <c r="T300" i="45"/>
  <c r="P299" i="45"/>
  <c r="N299" i="45"/>
  <c r="M299" i="45"/>
  <c r="I299" i="45"/>
  <c r="K299" i="45"/>
  <c r="H299" i="45"/>
  <c r="G299" i="45"/>
  <c r="F299" i="45"/>
  <c r="E299" i="45"/>
  <c r="D299" i="45"/>
  <c r="C299" i="45"/>
  <c r="B299" i="45"/>
  <c r="T299" i="45"/>
  <c r="P298" i="45"/>
  <c r="N298" i="45"/>
  <c r="M298" i="45"/>
  <c r="I298" i="45"/>
  <c r="K298" i="45"/>
  <c r="H298" i="45"/>
  <c r="G298" i="45"/>
  <c r="F298" i="45"/>
  <c r="E298" i="45"/>
  <c r="D298" i="45"/>
  <c r="C298" i="45"/>
  <c r="B298" i="45"/>
  <c r="T298" i="45"/>
  <c r="P297" i="45"/>
  <c r="N297" i="45"/>
  <c r="M297" i="45"/>
  <c r="I297" i="45"/>
  <c r="K297" i="45"/>
  <c r="H297" i="45"/>
  <c r="G297" i="45"/>
  <c r="F297" i="45"/>
  <c r="E297" i="45"/>
  <c r="D297" i="45"/>
  <c r="C297" i="45"/>
  <c r="B297" i="45"/>
  <c r="T297" i="45"/>
  <c r="P296" i="45"/>
  <c r="N296" i="45"/>
  <c r="M296" i="45"/>
  <c r="I296" i="45"/>
  <c r="K296" i="45"/>
  <c r="H296" i="45"/>
  <c r="G296" i="45"/>
  <c r="F296" i="45"/>
  <c r="E296" i="45"/>
  <c r="D296" i="45"/>
  <c r="C296" i="45"/>
  <c r="B296" i="45"/>
  <c r="T296" i="45"/>
  <c r="P295" i="45"/>
  <c r="N295" i="45"/>
  <c r="M295" i="45"/>
  <c r="I295" i="45"/>
  <c r="K295" i="45"/>
  <c r="H295" i="45"/>
  <c r="G295" i="45"/>
  <c r="F295" i="45"/>
  <c r="E295" i="45"/>
  <c r="D295" i="45"/>
  <c r="C295" i="45"/>
  <c r="B295" i="45"/>
  <c r="T295" i="45"/>
  <c r="P294" i="45"/>
  <c r="N294" i="45"/>
  <c r="M294" i="45"/>
  <c r="I294" i="45"/>
  <c r="K294" i="45"/>
  <c r="H294" i="45"/>
  <c r="G294" i="45"/>
  <c r="F294" i="45"/>
  <c r="O294" i="45"/>
  <c r="E294" i="45"/>
  <c r="D294" i="45"/>
  <c r="C294" i="45"/>
  <c r="B294" i="45"/>
  <c r="T294" i="45"/>
  <c r="P293" i="45"/>
  <c r="N293" i="45"/>
  <c r="M293" i="45"/>
  <c r="I293" i="45"/>
  <c r="K293" i="45"/>
  <c r="H293" i="45"/>
  <c r="G293" i="45"/>
  <c r="F293" i="45"/>
  <c r="E293" i="45"/>
  <c r="D293" i="45"/>
  <c r="C293" i="45"/>
  <c r="B293" i="45"/>
  <c r="T293" i="45"/>
  <c r="P292" i="45"/>
  <c r="N292" i="45"/>
  <c r="M292" i="45"/>
  <c r="I292" i="45"/>
  <c r="K292" i="45"/>
  <c r="H292" i="45"/>
  <c r="G292" i="45"/>
  <c r="F292" i="45"/>
  <c r="E292" i="45"/>
  <c r="D292" i="45"/>
  <c r="C292" i="45"/>
  <c r="B292" i="45"/>
  <c r="T292" i="45"/>
  <c r="P291" i="45"/>
  <c r="N291" i="45"/>
  <c r="M291" i="45"/>
  <c r="I291" i="45"/>
  <c r="K291" i="45"/>
  <c r="H291" i="45"/>
  <c r="G291" i="45"/>
  <c r="F291" i="45"/>
  <c r="E291" i="45"/>
  <c r="D291" i="45"/>
  <c r="C291" i="45"/>
  <c r="B291" i="45"/>
  <c r="T291" i="45"/>
  <c r="T290" i="45"/>
  <c r="P290" i="45"/>
  <c r="N290" i="45"/>
  <c r="M290" i="45"/>
  <c r="I290" i="45"/>
  <c r="K290" i="45"/>
  <c r="H290" i="45"/>
  <c r="G290" i="45"/>
  <c r="F290" i="45"/>
  <c r="E290" i="45"/>
  <c r="D290" i="45"/>
  <c r="C290" i="45"/>
  <c r="B290" i="45"/>
  <c r="P289" i="45"/>
  <c r="N289" i="45"/>
  <c r="M289" i="45"/>
  <c r="I289" i="45"/>
  <c r="K289" i="45"/>
  <c r="H289" i="45"/>
  <c r="G289" i="45"/>
  <c r="F289" i="45"/>
  <c r="E289" i="45"/>
  <c r="D289" i="45"/>
  <c r="C289" i="45"/>
  <c r="B289" i="45"/>
  <c r="T289" i="45"/>
  <c r="P288" i="45"/>
  <c r="N288" i="45"/>
  <c r="M288" i="45"/>
  <c r="I288" i="45"/>
  <c r="K288" i="45"/>
  <c r="H288" i="45"/>
  <c r="G288" i="45"/>
  <c r="F288" i="45"/>
  <c r="E288" i="45"/>
  <c r="D288" i="45"/>
  <c r="C288" i="45"/>
  <c r="B288" i="45"/>
  <c r="T288" i="45"/>
  <c r="P287" i="45"/>
  <c r="N287" i="45"/>
  <c r="M287" i="45"/>
  <c r="I287" i="45"/>
  <c r="K287" i="45"/>
  <c r="H287" i="45"/>
  <c r="G287" i="45"/>
  <c r="F287" i="45"/>
  <c r="E287" i="45"/>
  <c r="D287" i="45"/>
  <c r="C287" i="45"/>
  <c r="B287" i="45"/>
  <c r="T287" i="45"/>
  <c r="P286" i="45"/>
  <c r="N286" i="45"/>
  <c r="M286" i="45"/>
  <c r="I286" i="45"/>
  <c r="K286" i="45"/>
  <c r="H286" i="45"/>
  <c r="G286" i="45"/>
  <c r="F286" i="45"/>
  <c r="E286" i="45"/>
  <c r="D286" i="45"/>
  <c r="C286" i="45"/>
  <c r="B286" i="45"/>
  <c r="T286" i="45"/>
  <c r="P285" i="45"/>
  <c r="N285" i="45"/>
  <c r="M285" i="45"/>
  <c r="I285" i="45"/>
  <c r="K285" i="45"/>
  <c r="H285" i="45"/>
  <c r="G285" i="45"/>
  <c r="F285" i="45"/>
  <c r="E285" i="45"/>
  <c r="D285" i="45"/>
  <c r="C285" i="45"/>
  <c r="B285" i="45"/>
  <c r="T285" i="45"/>
  <c r="P284" i="45"/>
  <c r="N284" i="45"/>
  <c r="M284" i="45"/>
  <c r="I284" i="45"/>
  <c r="K284" i="45"/>
  <c r="H284" i="45"/>
  <c r="G284" i="45"/>
  <c r="F284" i="45"/>
  <c r="E284" i="45"/>
  <c r="D284" i="45"/>
  <c r="C284" i="45"/>
  <c r="B284" i="45"/>
  <c r="T284" i="45"/>
  <c r="P283" i="45"/>
  <c r="N283" i="45"/>
  <c r="M283" i="45"/>
  <c r="I283" i="45"/>
  <c r="K283" i="45"/>
  <c r="H283" i="45"/>
  <c r="G283" i="45"/>
  <c r="F283" i="45"/>
  <c r="E283" i="45"/>
  <c r="D283" i="45"/>
  <c r="C283" i="45"/>
  <c r="B283" i="45"/>
  <c r="T283" i="45"/>
  <c r="P282" i="45"/>
  <c r="N282" i="45"/>
  <c r="M282" i="45"/>
  <c r="I282" i="45"/>
  <c r="K282" i="45"/>
  <c r="H282" i="45"/>
  <c r="G282" i="45"/>
  <c r="F282" i="45"/>
  <c r="E282" i="45"/>
  <c r="D282" i="45"/>
  <c r="C282" i="45"/>
  <c r="B282" i="45"/>
  <c r="T282" i="45"/>
  <c r="P281" i="45"/>
  <c r="N281" i="45"/>
  <c r="M281" i="45"/>
  <c r="I281" i="45"/>
  <c r="K281" i="45"/>
  <c r="H281" i="45"/>
  <c r="G281" i="45"/>
  <c r="F281" i="45"/>
  <c r="E281" i="45"/>
  <c r="D281" i="45"/>
  <c r="C281" i="45"/>
  <c r="B281" i="45"/>
  <c r="T281" i="45"/>
  <c r="P280" i="45"/>
  <c r="N280" i="45"/>
  <c r="M280" i="45"/>
  <c r="I280" i="45"/>
  <c r="K280" i="45"/>
  <c r="H280" i="45"/>
  <c r="G280" i="45"/>
  <c r="F280" i="45"/>
  <c r="O280" i="45"/>
  <c r="E280" i="45"/>
  <c r="D280" i="45"/>
  <c r="C280" i="45"/>
  <c r="B280" i="45"/>
  <c r="T280" i="45"/>
  <c r="P279" i="45"/>
  <c r="N279" i="45"/>
  <c r="M279" i="45"/>
  <c r="K279" i="45"/>
  <c r="I279" i="45"/>
  <c r="H279" i="45"/>
  <c r="G279" i="45"/>
  <c r="F279" i="45"/>
  <c r="E279" i="45"/>
  <c r="D279" i="45"/>
  <c r="C279" i="45"/>
  <c r="B279" i="45"/>
  <c r="T279" i="45"/>
  <c r="P278" i="45"/>
  <c r="N278" i="45"/>
  <c r="M278" i="45"/>
  <c r="I278" i="45"/>
  <c r="K278" i="45"/>
  <c r="H278" i="45"/>
  <c r="G278" i="45"/>
  <c r="F278" i="45"/>
  <c r="E278" i="45"/>
  <c r="D278" i="45"/>
  <c r="C278" i="45"/>
  <c r="B278" i="45"/>
  <c r="T278" i="45"/>
  <c r="P277" i="45"/>
  <c r="N277" i="45"/>
  <c r="M277" i="45"/>
  <c r="I277" i="45"/>
  <c r="K277" i="45"/>
  <c r="H277" i="45"/>
  <c r="G277" i="45"/>
  <c r="F277" i="45"/>
  <c r="E277" i="45"/>
  <c r="D277" i="45"/>
  <c r="C277" i="45"/>
  <c r="B277" i="45"/>
  <c r="T277" i="45"/>
  <c r="P276" i="45"/>
  <c r="N276" i="45"/>
  <c r="M276" i="45"/>
  <c r="I276" i="45"/>
  <c r="K276" i="45"/>
  <c r="H276" i="45"/>
  <c r="G276" i="45"/>
  <c r="F276" i="45"/>
  <c r="E276" i="45"/>
  <c r="D276" i="45"/>
  <c r="C276" i="45"/>
  <c r="B276" i="45"/>
  <c r="T276" i="45"/>
  <c r="P275" i="45"/>
  <c r="N275" i="45"/>
  <c r="M275" i="45"/>
  <c r="I275" i="45"/>
  <c r="K275" i="45"/>
  <c r="H275" i="45"/>
  <c r="G275" i="45"/>
  <c r="F275" i="45"/>
  <c r="E275" i="45"/>
  <c r="D275" i="45"/>
  <c r="C275" i="45"/>
  <c r="B275" i="45"/>
  <c r="T275" i="45"/>
  <c r="P274" i="45"/>
  <c r="N274" i="45"/>
  <c r="M274" i="45"/>
  <c r="I274" i="45"/>
  <c r="K274" i="45"/>
  <c r="H274" i="45"/>
  <c r="G274" i="45"/>
  <c r="F274" i="45"/>
  <c r="E274" i="45"/>
  <c r="D274" i="45"/>
  <c r="C274" i="45"/>
  <c r="B274" i="45"/>
  <c r="T274" i="45"/>
  <c r="P273" i="45"/>
  <c r="N273" i="45"/>
  <c r="M273" i="45"/>
  <c r="I273" i="45"/>
  <c r="K273" i="45"/>
  <c r="H273" i="45"/>
  <c r="G273" i="45"/>
  <c r="F273" i="45"/>
  <c r="E273" i="45"/>
  <c r="D273" i="45"/>
  <c r="C273" i="45"/>
  <c r="B273" i="45"/>
  <c r="T273" i="45"/>
  <c r="P272" i="45"/>
  <c r="N272" i="45"/>
  <c r="M272" i="45"/>
  <c r="I272" i="45"/>
  <c r="K272" i="45"/>
  <c r="H272" i="45"/>
  <c r="G272" i="45"/>
  <c r="F272" i="45"/>
  <c r="E272" i="45"/>
  <c r="D272" i="45"/>
  <c r="C272" i="45"/>
  <c r="B272" i="45"/>
  <c r="T272" i="45"/>
  <c r="P271" i="45"/>
  <c r="N271" i="45"/>
  <c r="M271" i="45"/>
  <c r="I271" i="45"/>
  <c r="K271" i="45"/>
  <c r="H271" i="45"/>
  <c r="G271" i="45"/>
  <c r="F271" i="45"/>
  <c r="E271" i="45"/>
  <c r="D271" i="45"/>
  <c r="C271" i="45"/>
  <c r="B271" i="45"/>
  <c r="T271" i="45"/>
  <c r="P270" i="45"/>
  <c r="N270" i="45"/>
  <c r="M270" i="45"/>
  <c r="I270" i="45"/>
  <c r="K270" i="45"/>
  <c r="H270" i="45"/>
  <c r="G270" i="45"/>
  <c r="F270" i="45"/>
  <c r="E270" i="45"/>
  <c r="D270" i="45"/>
  <c r="C270" i="45"/>
  <c r="B270" i="45"/>
  <c r="T270" i="45"/>
  <c r="P269" i="45"/>
  <c r="N269" i="45"/>
  <c r="M269" i="45"/>
  <c r="I269" i="45"/>
  <c r="K269" i="45"/>
  <c r="H269" i="45"/>
  <c r="G269" i="45"/>
  <c r="F269" i="45"/>
  <c r="E269" i="45"/>
  <c r="D269" i="45"/>
  <c r="C269" i="45"/>
  <c r="B269" i="45"/>
  <c r="T269" i="45"/>
  <c r="P268" i="45"/>
  <c r="N268" i="45"/>
  <c r="M268" i="45"/>
  <c r="I268" i="45"/>
  <c r="K268" i="45"/>
  <c r="H268" i="45"/>
  <c r="G268" i="45"/>
  <c r="F268" i="45"/>
  <c r="E268" i="45"/>
  <c r="D268" i="45"/>
  <c r="C268" i="45"/>
  <c r="B268" i="45"/>
  <c r="T268" i="45"/>
  <c r="P267" i="45"/>
  <c r="N267" i="45"/>
  <c r="M267" i="45"/>
  <c r="I267" i="45"/>
  <c r="K267" i="45"/>
  <c r="H267" i="45"/>
  <c r="G267" i="45"/>
  <c r="F267" i="45"/>
  <c r="E267" i="45"/>
  <c r="D267" i="45"/>
  <c r="C267" i="45"/>
  <c r="B267" i="45"/>
  <c r="T267" i="45"/>
  <c r="P266" i="45"/>
  <c r="N266" i="45"/>
  <c r="M266" i="45"/>
  <c r="I266" i="45"/>
  <c r="K266" i="45"/>
  <c r="H266" i="45"/>
  <c r="G266" i="45"/>
  <c r="F266" i="45"/>
  <c r="E266" i="45"/>
  <c r="D266" i="45"/>
  <c r="C266" i="45"/>
  <c r="B266" i="45"/>
  <c r="T266" i="45"/>
  <c r="P265" i="45"/>
  <c r="N265" i="45"/>
  <c r="M265" i="45"/>
  <c r="I265" i="45"/>
  <c r="K265" i="45"/>
  <c r="H265" i="45"/>
  <c r="G265" i="45"/>
  <c r="F265" i="45"/>
  <c r="E265" i="45"/>
  <c r="D265" i="45"/>
  <c r="C265" i="45"/>
  <c r="B265" i="45"/>
  <c r="T265" i="45"/>
  <c r="P264" i="45"/>
  <c r="N264" i="45"/>
  <c r="M264" i="45"/>
  <c r="I264" i="45"/>
  <c r="K264" i="45"/>
  <c r="H264" i="45"/>
  <c r="G264" i="45"/>
  <c r="F264" i="45"/>
  <c r="E264" i="45"/>
  <c r="D264" i="45"/>
  <c r="C264" i="45"/>
  <c r="B264" i="45"/>
  <c r="T264" i="45"/>
  <c r="P263" i="45"/>
  <c r="N263" i="45"/>
  <c r="M263" i="45"/>
  <c r="I263" i="45"/>
  <c r="K263" i="45"/>
  <c r="H263" i="45"/>
  <c r="G263" i="45"/>
  <c r="F263" i="45"/>
  <c r="E263" i="45"/>
  <c r="D263" i="45"/>
  <c r="C263" i="45"/>
  <c r="B263" i="45"/>
  <c r="T263" i="45"/>
  <c r="P262" i="45"/>
  <c r="N262" i="45"/>
  <c r="M262" i="45"/>
  <c r="I262" i="45"/>
  <c r="K262" i="45"/>
  <c r="H262" i="45"/>
  <c r="G262" i="45"/>
  <c r="F262" i="45"/>
  <c r="E262" i="45"/>
  <c r="D262" i="45"/>
  <c r="C262" i="45"/>
  <c r="B262" i="45"/>
  <c r="T262" i="45"/>
  <c r="P261" i="45"/>
  <c r="N261" i="45"/>
  <c r="M261" i="45"/>
  <c r="I261" i="45"/>
  <c r="K261" i="45"/>
  <c r="H261" i="45"/>
  <c r="G261" i="45"/>
  <c r="F261" i="45"/>
  <c r="E261" i="45"/>
  <c r="D261" i="45"/>
  <c r="C261" i="45"/>
  <c r="B261" i="45"/>
  <c r="T261" i="45"/>
  <c r="P260" i="45"/>
  <c r="N260" i="45"/>
  <c r="M260" i="45"/>
  <c r="I260" i="45"/>
  <c r="K260" i="45"/>
  <c r="H260" i="45"/>
  <c r="G260" i="45"/>
  <c r="F260" i="45"/>
  <c r="E260" i="45"/>
  <c r="D260" i="45"/>
  <c r="C260" i="45"/>
  <c r="B260" i="45"/>
  <c r="T260" i="45"/>
  <c r="P259" i="45"/>
  <c r="N259" i="45"/>
  <c r="M259" i="45"/>
  <c r="I259" i="45"/>
  <c r="K259" i="45"/>
  <c r="H259" i="45"/>
  <c r="G259" i="45"/>
  <c r="F259" i="45"/>
  <c r="E259" i="45"/>
  <c r="D259" i="45"/>
  <c r="C259" i="45"/>
  <c r="B259" i="45"/>
  <c r="T259" i="45"/>
  <c r="P258" i="45"/>
  <c r="N258" i="45"/>
  <c r="M258" i="45"/>
  <c r="I258" i="45"/>
  <c r="K258" i="45"/>
  <c r="H258" i="45"/>
  <c r="G258" i="45"/>
  <c r="F258" i="45"/>
  <c r="E258" i="45"/>
  <c r="D258" i="45"/>
  <c r="C258" i="45"/>
  <c r="B258" i="45"/>
  <c r="T258" i="45"/>
  <c r="P257" i="45"/>
  <c r="N257" i="45"/>
  <c r="M257" i="45"/>
  <c r="I257" i="45"/>
  <c r="K257" i="45"/>
  <c r="H257" i="45"/>
  <c r="G257" i="45"/>
  <c r="F257" i="45"/>
  <c r="O257" i="45"/>
  <c r="E257" i="45"/>
  <c r="D257" i="45"/>
  <c r="C257" i="45"/>
  <c r="B257" i="45"/>
  <c r="T257" i="45"/>
  <c r="P256" i="45"/>
  <c r="N256" i="45"/>
  <c r="M256" i="45"/>
  <c r="I256" i="45"/>
  <c r="K256" i="45"/>
  <c r="H256" i="45"/>
  <c r="G256" i="45"/>
  <c r="F256" i="45"/>
  <c r="E256" i="45"/>
  <c r="D256" i="45"/>
  <c r="C256" i="45"/>
  <c r="B256" i="45"/>
  <c r="T256" i="45"/>
  <c r="P255" i="45"/>
  <c r="N255" i="45"/>
  <c r="M255" i="45"/>
  <c r="I255" i="45"/>
  <c r="K255" i="45"/>
  <c r="H255" i="45"/>
  <c r="G255" i="45"/>
  <c r="F255" i="45"/>
  <c r="E255" i="45"/>
  <c r="O255" i="45"/>
  <c r="D255" i="45"/>
  <c r="C255" i="45"/>
  <c r="B255" i="45"/>
  <c r="T255" i="45"/>
  <c r="P254" i="45"/>
  <c r="N254" i="45"/>
  <c r="M254" i="45"/>
  <c r="I254" i="45"/>
  <c r="K254" i="45"/>
  <c r="H254" i="45"/>
  <c r="G254" i="45"/>
  <c r="F254" i="45"/>
  <c r="E254" i="45"/>
  <c r="D254" i="45"/>
  <c r="C254" i="45"/>
  <c r="B254" i="45"/>
  <c r="T254" i="45"/>
  <c r="P253" i="45"/>
  <c r="N253" i="45"/>
  <c r="M253" i="45"/>
  <c r="I253" i="45"/>
  <c r="K253" i="45"/>
  <c r="H253" i="45"/>
  <c r="G253" i="45"/>
  <c r="F253" i="45"/>
  <c r="E253" i="45"/>
  <c r="D253" i="45"/>
  <c r="C253" i="45"/>
  <c r="B253" i="45"/>
  <c r="T253" i="45"/>
  <c r="P252" i="45"/>
  <c r="N252" i="45"/>
  <c r="M252" i="45"/>
  <c r="I252" i="45"/>
  <c r="K252" i="45"/>
  <c r="H252" i="45"/>
  <c r="G252" i="45"/>
  <c r="F252" i="45"/>
  <c r="E252" i="45"/>
  <c r="D252" i="45"/>
  <c r="C252" i="45"/>
  <c r="B252" i="45"/>
  <c r="T252" i="45"/>
  <c r="P251" i="45"/>
  <c r="N251" i="45"/>
  <c r="M251" i="45"/>
  <c r="I251" i="45"/>
  <c r="K251" i="45"/>
  <c r="H251" i="45"/>
  <c r="G251" i="45"/>
  <c r="F251" i="45"/>
  <c r="E251" i="45"/>
  <c r="D251" i="45"/>
  <c r="C251" i="45"/>
  <c r="B251" i="45"/>
  <c r="T251" i="45"/>
  <c r="P250" i="45"/>
  <c r="N250" i="45"/>
  <c r="M250" i="45"/>
  <c r="I250" i="45"/>
  <c r="K250" i="45"/>
  <c r="H250" i="45"/>
  <c r="G250" i="45"/>
  <c r="F250" i="45"/>
  <c r="E250" i="45"/>
  <c r="D250" i="45"/>
  <c r="C250" i="45"/>
  <c r="B250" i="45"/>
  <c r="T250" i="45"/>
  <c r="P249" i="45"/>
  <c r="N249" i="45"/>
  <c r="M249" i="45"/>
  <c r="I249" i="45"/>
  <c r="K249" i="45"/>
  <c r="H249" i="45"/>
  <c r="G249" i="45"/>
  <c r="F249" i="45"/>
  <c r="E249" i="45"/>
  <c r="D249" i="45"/>
  <c r="C249" i="45"/>
  <c r="B249" i="45"/>
  <c r="T249" i="45"/>
  <c r="P248" i="45"/>
  <c r="N248" i="45"/>
  <c r="M248" i="45"/>
  <c r="I248" i="45"/>
  <c r="K248" i="45"/>
  <c r="H248" i="45"/>
  <c r="G248" i="45"/>
  <c r="F248" i="45"/>
  <c r="E248" i="45"/>
  <c r="D248" i="45"/>
  <c r="C248" i="45"/>
  <c r="B248" i="45"/>
  <c r="T248" i="45"/>
  <c r="P247" i="45"/>
  <c r="N247" i="45"/>
  <c r="M247" i="45"/>
  <c r="I247" i="45"/>
  <c r="K247" i="45"/>
  <c r="H247" i="45"/>
  <c r="G247" i="45"/>
  <c r="F247" i="45"/>
  <c r="E247" i="45"/>
  <c r="O247" i="45"/>
  <c r="D247" i="45"/>
  <c r="C247" i="45"/>
  <c r="B247" i="45"/>
  <c r="T247" i="45"/>
  <c r="P246" i="45"/>
  <c r="N246" i="45"/>
  <c r="M246" i="45"/>
  <c r="I246" i="45"/>
  <c r="K246" i="45"/>
  <c r="H246" i="45"/>
  <c r="G246" i="45"/>
  <c r="F246" i="45"/>
  <c r="E246" i="45"/>
  <c r="D246" i="45"/>
  <c r="C246" i="45"/>
  <c r="B246" i="45"/>
  <c r="T246" i="45"/>
  <c r="P245" i="45"/>
  <c r="N245" i="45"/>
  <c r="M245" i="45"/>
  <c r="I245" i="45"/>
  <c r="K245" i="45"/>
  <c r="H245" i="45"/>
  <c r="G245" i="45"/>
  <c r="F245" i="45"/>
  <c r="E245" i="45"/>
  <c r="D245" i="45"/>
  <c r="C245" i="45"/>
  <c r="B245" i="45"/>
  <c r="T245" i="45"/>
  <c r="P244" i="45"/>
  <c r="N244" i="45"/>
  <c r="M244" i="45"/>
  <c r="I244" i="45"/>
  <c r="K244" i="45"/>
  <c r="H244" i="45"/>
  <c r="G244" i="45"/>
  <c r="F244" i="45"/>
  <c r="E244" i="45"/>
  <c r="D244" i="45"/>
  <c r="C244" i="45"/>
  <c r="B244" i="45"/>
  <c r="T244" i="45"/>
  <c r="P243" i="45"/>
  <c r="N243" i="45"/>
  <c r="M243" i="45"/>
  <c r="I243" i="45"/>
  <c r="K243" i="45"/>
  <c r="H243" i="45"/>
  <c r="G243" i="45"/>
  <c r="F243" i="45"/>
  <c r="E243" i="45"/>
  <c r="D243" i="45"/>
  <c r="C243" i="45"/>
  <c r="B243" i="45"/>
  <c r="T243" i="45"/>
  <c r="P242" i="45"/>
  <c r="N242" i="45"/>
  <c r="M242" i="45"/>
  <c r="I242" i="45"/>
  <c r="K242" i="45"/>
  <c r="H242" i="45"/>
  <c r="G242" i="45"/>
  <c r="F242" i="45"/>
  <c r="E242" i="45"/>
  <c r="D242" i="45"/>
  <c r="C242" i="45"/>
  <c r="B242" i="45"/>
  <c r="T242" i="45"/>
  <c r="P241" i="45"/>
  <c r="N241" i="45"/>
  <c r="M241" i="45"/>
  <c r="I241" i="45"/>
  <c r="K241" i="45"/>
  <c r="H241" i="45"/>
  <c r="G241" i="45"/>
  <c r="F241" i="45"/>
  <c r="E241" i="45"/>
  <c r="D241" i="45"/>
  <c r="C241" i="45"/>
  <c r="B241" i="45"/>
  <c r="T241" i="45"/>
  <c r="P240" i="45"/>
  <c r="N240" i="45"/>
  <c r="M240" i="45"/>
  <c r="I240" i="45"/>
  <c r="K240" i="45"/>
  <c r="H240" i="45"/>
  <c r="G240" i="45"/>
  <c r="F240" i="45"/>
  <c r="E240" i="45"/>
  <c r="D240" i="45"/>
  <c r="C240" i="45"/>
  <c r="B240" i="45"/>
  <c r="T240" i="45"/>
  <c r="P239" i="45"/>
  <c r="N239" i="45"/>
  <c r="M239" i="45"/>
  <c r="I239" i="45"/>
  <c r="K239" i="45"/>
  <c r="H239" i="45"/>
  <c r="G239" i="45"/>
  <c r="F239" i="45"/>
  <c r="E239" i="45"/>
  <c r="D239" i="45"/>
  <c r="C239" i="45"/>
  <c r="B239" i="45"/>
  <c r="T239" i="45"/>
  <c r="P238" i="45"/>
  <c r="N238" i="45"/>
  <c r="M238" i="45"/>
  <c r="I238" i="45"/>
  <c r="K238" i="45"/>
  <c r="H238" i="45"/>
  <c r="G238" i="45"/>
  <c r="F238" i="45"/>
  <c r="E238" i="45"/>
  <c r="D238" i="45"/>
  <c r="C238" i="45"/>
  <c r="B238" i="45"/>
  <c r="T238" i="45"/>
  <c r="P237" i="45"/>
  <c r="N237" i="45"/>
  <c r="M237" i="45"/>
  <c r="I237" i="45"/>
  <c r="K237" i="45"/>
  <c r="H237" i="45"/>
  <c r="G237" i="45"/>
  <c r="F237" i="45"/>
  <c r="E237" i="45"/>
  <c r="D237" i="45"/>
  <c r="C237" i="45"/>
  <c r="B237" i="45"/>
  <c r="T237" i="45"/>
  <c r="P236" i="45"/>
  <c r="N236" i="45"/>
  <c r="M236" i="45"/>
  <c r="I236" i="45"/>
  <c r="K236" i="45"/>
  <c r="H236" i="45"/>
  <c r="G236" i="45"/>
  <c r="F236" i="45"/>
  <c r="E236" i="45"/>
  <c r="D236" i="45"/>
  <c r="C236" i="45"/>
  <c r="B236" i="45"/>
  <c r="T236" i="45"/>
  <c r="P235" i="45"/>
  <c r="N235" i="45"/>
  <c r="M235" i="45"/>
  <c r="I235" i="45"/>
  <c r="K235" i="45"/>
  <c r="H235" i="45"/>
  <c r="G235" i="45"/>
  <c r="F235" i="45"/>
  <c r="E235" i="45"/>
  <c r="D235" i="45"/>
  <c r="C235" i="45"/>
  <c r="B235" i="45"/>
  <c r="T235" i="45"/>
  <c r="P234" i="45"/>
  <c r="N234" i="45"/>
  <c r="M234" i="45"/>
  <c r="I234" i="45"/>
  <c r="K234" i="45"/>
  <c r="H234" i="45"/>
  <c r="G234" i="45"/>
  <c r="F234" i="45"/>
  <c r="E234" i="45"/>
  <c r="D234" i="45"/>
  <c r="C234" i="45"/>
  <c r="B234" i="45"/>
  <c r="T234" i="45"/>
  <c r="P233" i="45"/>
  <c r="N233" i="45"/>
  <c r="M233" i="45"/>
  <c r="I233" i="45"/>
  <c r="K233" i="45"/>
  <c r="H233" i="45"/>
  <c r="G233" i="45"/>
  <c r="F233" i="45"/>
  <c r="E233" i="45"/>
  <c r="D233" i="45"/>
  <c r="C233" i="45"/>
  <c r="B233" i="45"/>
  <c r="T233" i="45"/>
  <c r="P232" i="45"/>
  <c r="N232" i="45"/>
  <c r="M232" i="45"/>
  <c r="I232" i="45"/>
  <c r="K232" i="45"/>
  <c r="H232" i="45"/>
  <c r="G232" i="45"/>
  <c r="F232" i="45"/>
  <c r="E232" i="45"/>
  <c r="D232" i="45"/>
  <c r="C232" i="45"/>
  <c r="B232" i="45"/>
  <c r="T232" i="45"/>
  <c r="P231" i="45"/>
  <c r="N231" i="45"/>
  <c r="M231" i="45"/>
  <c r="I231" i="45"/>
  <c r="K231" i="45"/>
  <c r="H231" i="45"/>
  <c r="G231" i="45"/>
  <c r="F231" i="45"/>
  <c r="E231" i="45"/>
  <c r="D231" i="45"/>
  <c r="C231" i="45"/>
  <c r="B231" i="45"/>
  <c r="T231" i="45"/>
  <c r="P230" i="45"/>
  <c r="N230" i="45"/>
  <c r="M230" i="45"/>
  <c r="I230" i="45"/>
  <c r="K230" i="45"/>
  <c r="H230" i="45"/>
  <c r="G230" i="45"/>
  <c r="F230" i="45"/>
  <c r="E230" i="45"/>
  <c r="D230" i="45"/>
  <c r="C230" i="45"/>
  <c r="B230" i="45"/>
  <c r="T230" i="45"/>
  <c r="P229" i="45"/>
  <c r="N229" i="45"/>
  <c r="M229" i="45"/>
  <c r="I229" i="45"/>
  <c r="K229" i="45"/>
  <c r="H229" i="45"/>
  <c r="G229" i="45"/>
  <c r="F229" i="45"/>
  <c r="E229" i="45"/>
  <c r="D229" i="45"/>
  <c r="C229" i="45"/>
  <c r="B229" i="45"/>
  <c r="T229" i="45"/>
  <c r="P228" i="45"/>
  <c r="N228" i="45"/>
  <c r="M228" i="45"/>
  <c r="I228" i="45"/>
  <c r="K228" i="45"/>
  <c r="H228" i="45"/>
  <c r="G228" i="45"/>
  <c r="F228" i="45"/>
  <c r="E228" i="45"/>
  <c r="D228" i="45"/>
  <c r="C228" i="45"/>
  <c r="B228" i="45"/>
  <c r="T228" i="45"/>
  <c r="P227" i="45"/>
  <c r="N227" i="45"/>
  <c r="M227" i="45"/>
  <c r="I227" i="45"/>
  <c r="K227" i="45"/>
  <c r="H227" i="45"/>
  <c r="G227" i="45"/>
  <c r="F227" i="45"/>
  <c r="E227" i="45"/>
  <c r="D227" i="45"/>
  <c r="C227" i="45"/>
  <c r="B227" i="45"/>
  <c r="T227" i="45"/>
  <c r="P226" i="45"/>
  <c r="N226" i="45"/>
  <c r="M226" i="45"/>
  <c r="I226" i="45"/>
  <c r="K226" i="45"/>
  <c r="H226" i="45"/>
  <c r="G226" i="45"/>
  <c r="F226" i="45"/>
  <c r="E226" i="45"/>
  <c r="D226" i="45"/>
  <c r="C226" i="45"/>
  <c r="B226" i="45"/>
  <c r="T226" i="45"/>
  <c r="P225" i="45"/>
  <c r="N225" i="45"/>
  <c r="M225" i="45"/>
  <c r="I225" i="45"/>
  <c r="K225" i="45"/>
  <c r="H225" i="45"/>
  <c r="G225" i="45"/>
  <c r="F225" i="45"/>
  <c r="E225" i="45"/>
  <c r="D225" i="45"/>
  <c r="C225" i="45"/>
  <c r="B225" i="45"/>
  <c r="T225" i="45"/>
  <c r="P224" i="45"/>
  <c r="N224" i="45"/>
  <c r="M224" i="45"/>
  <c r="I224" i="45"/>
  <c r="K224" i="45"/>
  <c r="H224" i="45"/>
  <c r="G224" i="45"/>
  <c r="F224" i="45"/>
  <c r="E224" i="45"/>
  <c r="D224" i="45"/>
  <c r="C224" i="45"/>
  <c r="B224" i="45"/>
  <c r="T224" i="45"/>
  <c r="P223" i="45"/>
  <c r="N223" i="45"/>
  <c r="M223" i="45"/>
  <c r="I223" i="45"/>
  <c r="K223" i="45"/>
  <c r="H223" i="45"/>
  <c r="G223" i="45"/>
  <c r="F223" i="45"/>
  <c r="E223" i="45"/>
  <c r="D223" i="45"/>
  <c r="C223" i="45"/>
  <c r="B223" i="45"/>
  <c r="T223" i="45"/>
  <c r="P222" i="45"/>
  <c r="N222" i="45"/>
  <c r="M222" i="45"/>
  <c r="I222" i="45"/>
  <c r="K222" i="45"/>
  <c r="H222" i="45"/>
  <c r="G222" i="45"/>
  <c r="F222" i="45"/>
  <c r="E222" i="45"/>
  <c r="D222" i="45"/>
  <c r="C222" i="45"/>
  <c r="B222" i="45"/>
  <c r="T222" i="45"/>
  <c r="P221" i="45"/>
  <c r="N221" i="45"/>
  <c r="M221" i="45"/>
  <c r="I221" i="45"/>
  <c r="K221" i="45"/>
  <c r="H221" i="45"/>
  <c r="G221" i="45"/>
  <c r="F221" i="45"/>
  <c r="E221" i="45"/>
  <c r="D221" i="45"/>
  <c r="C221" i="45"/>
  <c r="B221" i="45"/>
  <c r="T221" i="45"/>
  <c r="P220" i="45"/>
  <c r="N220" i="45"/>
  <c r="M220" i="45"/>
  <c r="I220" i="45"/>
  <c r="K220" i="45"/>
  <c r="H220" i="45"/>
  <c r="G220" i="45"/>
  <c r="F220" i="45"/>
  <c r="E220" i="45"/>
  <c r="D220" i="45"/>
  <c r="C220" i="45"/>
  <c r="B220" i="45"/>
  <c r="T220" i="45"/>
  <c r="P219" i="45"/>
  <c r="N219" i="45"/>
  <c r="M219" i="45"/>
  <c r="I219" i="45"/>
  <c r="K219" i="45"/>
  <c r="H219" i="45"/>
  <c r="G219" i="45"/>
  <c r="F219" i="45"/>
  <c r="E219" i="45"/>
  <c r="D219" i="45"/>
  <c r="C219" i="45"/>
  <c r="B219" i="45"/>
  <c r="T219" i="45"/>
  <c r="P218" i="45"/>
  <c r="N218" i="45"/>
  <c r="M218" i="45"/>
  <c r="I218" i="45"/>
  <c r="K218" i="45"/>
  <c r="H218" i="45"/>
  <c r="G218" i="45"/>
  <c r="F218" i="45"/>
  <c r="E218" i="45"/>
  <c r="D218" i="45"/>
  <c r="C218" i="45"/>
  <c r="B218" i="45"/>
  <c r="T218" i="45"/>
  <c r="P217" i="45"/>
  <c r="N217" i="45"/>
  <c r="M217" i="45"/>
  <c r="I217" i="45"/>
  <c r="K217" i="45"/>
  <c r="H217" i="45"/>
  <c r="G217" i="45"/>
  <c r="F217" i="45"/>
  <c r="E217" i="45"/>
  <c r="D217" i="45"/>
  <c r="C217" i="45"/>
  <c r="B217" i="45"/>
  <c r="T217" i="45"/>
  <c r="P216" i="45"/>
  <c r="N216" i="45"/>
  <c r="M216" i="45"/>
  <c r="I216" i="45"/>
  <c r="K216" i="45"/>
  <c r="H216" i="45"/>
  <c r="G216" i="45"/>
  <c r="F216" i="45"/>
  <c r="E216" i="45"/>
  <c r="D216" i="45"/>
  <c r="C216" i="45"/>
  <c r="B216" i="45"/>
  <c r="T216" i="45"/>
  <c r="P215" i="45"/>
  <c r="N215" i="45"/>
  <c r="M215" i="45"/>
  <c r="I215" i="45"/>
  <c r="K215" i="45"/>
  <c r="H215" i="45"/>
  <c r="G215" i="45"/>
  <c r="F215" i="45"/>
  <c r="E215" i="45"/>
  <c r="D215" i="45"/>
  <c r="C215" i="45"/>
  <c r="B215" i="45"/>
  <c r="T215" i="45"/>
  <c r="P214" i="45"/>
  <c r="N214" i="45"/>
  <c r="M214" i="45"/>
  <c r="I214" i="45"/>
  <c r="K214" i="45"/>
  <c r="H214" i="45"/>
  <c r="G214" i="45"/>
  <c r="F214" i="45"/>
  <c r="E214" i="45"/>
  <c r="D214" i="45"/>
  <c r="C214" i="45"/>
  <c r="B214" i="45"/>
  <c r="T214" i="45"/>
  <c r="P213" i="45"/>
  <c r="N213" i="45"/>
  <c r="M213" i="45"/>
  <c r="I213" i="45"/>
  <c r="K213" i="45"/>
  <c r="H213" i="45"/>
  <c r="G213" i="45"/>
  <c r="F213" i="45"/>
  <c r="E213" i="45"/>
  <c r="D213" i="45"/>
  <c r="C213" i="45"/>
  <c r="B213" i="45"/>
  <c r="T213" i="45"/>
  <c r="P212" i="45"/>
  <c r="N212" i="45"/>
  <c r="M212" i="45"/>
  <c r="I212" i="45"/>
  <c r="K212" i="45"/>
  <c r="H212" i="45"/>
  <c r="G212" i="45"/>
  <c r="F212" i="45"/>
  <c r="E212" i="45"/>
  <c r="D212" i="45"/>
  <c r="C212" i="45"/>
  <c r="B212" i="45"/>
  <c r="T212" i="45"/>
  <c r="P211" i="45"/>
  <c r="N211" i="45"/>
  <c r="M211" i="45"/>
  <c r="I211" i="45"/>
  <c r="K211" i="45"/>
  <c r="H211" i="45"/>
  <c r="G211" i="45"/>
  <c r="F211" i="45"/>
  <c r="E211" i="45"/>
  <c r="D211" i="45"/>
  <c r="C211" i="45"/>
  <c r="B211" i="45"/>
  <c r="T211" i="45"/>
  <c r="P210" i="45"/>
  <c r="N210" i="45"/>
  <c r="M210" i="45"/>
  <c r="I210" i="45"/>
  <c r="K210" i="45"/>
  <c r="H210" i="45"/>
  <c r="G210" i="45"/>
  <c r="F210" i="45"/>
  <c r="E210" i="45"/>
  <c r="D210" i="45"/>
  <c r="C210" i="45"/>
  <c r="B210" i="45"/>
  <c r="T210" i="45"/>
  <c r="P209" i="45"/>
  <c r="N209" i="45"/>
  <c r="M209" i="45"/>
  <c r="I209" i="45"/>
  <c r="K209" i="45"/>
  <c r="H209" i="45"/>
  <c r="G209" i="45"/>
  <c r="F209" i="45"/>
  <c r="E209" i="45"/>
  <c r="D209" i="45"/>
  <c r="C209" i="45"/>
  <c r="B209" i="45"/>
  <c r="T209" i="45"/>
  <c r="P208" i="45"/>
  <c r="N208" i="45"/>
  <c r="M208" i="45"/>
  <c r="I208" i="45"/>
  <c r="K208" i="45"/>
  <c r="H208" i="45"/>
  <c r="G208" i="45"/>
  <c r="F208" i="45"/>
  <c r="E208" i="45"/>
  <c r="D208" i="45"/>
  <c r="C208" i="45"/>
  <c r="B208" i="45"/>
  <c r="T208" i="45"/>
  <c r="P207" i="45"/>
  <c r="N207" i="45"/>
  <c r="M207" i="45"/>
  <c r="I207" i="45"/>
  <c r="K207" i="45"/>
  <c r="H207" i="45"/>
  <c r="G207" i="45"/>
  <c r="F207" i="45"/>
  <c r="E207" i="45"/>
  <c r="D207" i="45"/>
  <c r="C207" i="45"/>
  <c r="B207" i="45"/>
  <c r="T207" i="45"/>
  <c r="P206" i="45"/>
  <c r="N206" i="45"/>
  <c r="M206" i="45"/>
  <c r="I206" i="45"/>
  <c r="K206" i="45"/>
  <c r="H206" i="45"/>
  <c r="G206" i="45"/>
  <c r="F206" i="45"/>
  <c r="E206" i="45"/>
  <c r="D206" i="45"/>
  <c r="C206" i="45"/>
  <c r="B206" i="45"/>
  <c r="T206" i="45"/>
  <c r="P205" i="45"/>
  <c r="N205" i="45"/>
  <c r="M205" i="45"/>
  <c r="I205" i="45"/>
  <c r="K205" i="45"/>
  <c r="H205" i="45"/>
  <c r="G205" i="45"/>
  <c r="F205" i="45"/>
  <c r="E205" i="45"/>
  <c r="D205" i="45"/>
  <c r="C205" i="45"/>
  <c r="B205" i="45"/>
  <c r="T205" i="45"/>
  <c r="P204" i="45"/>
  <c r="N204" i="45"/>
  <c r="M204" i="45"/>
  <c r="I204" i="45"/>
  <c r="K204" i="45"/>
  <c r="H204" i="45"/>
  <c r="G204" i="45"/>
  <c r="F204" i="45"/>
  <c r="E204" i="45"/>
  <c r="D204" i="45"/>
  <c r="C204" i="45"/>
  <c r="B204" i="45"/>
  <c r="T204" i="45"/>
  <c r="P203" i="45"/>
  <c r="N203" i="45"/>
  <c r="M203" i="45"/>
  <c r="I203" i="45"/>
  <c r="K203" i="45"/>
  <c r="H203" i="45"/>
  <c r="G203" i="45"/>
  <c r="F203" i="45"/>
  <c r="E203" i="45"/>
  <c r="D203" i="45"/>
  <c r="C203" i="45"/>
  <c r="B203" i="45"/>
  <c r="T203" i="45"/>
  <c r="P202" i="45"/>
  <c r="N202" i="45"/>
  <c r="M202" i="45"/>
  <c r="I202" i="45"/>
  <c r="K202" i="45"/>
  <c r="H202" i="45"/>
  <c r="G202" i="45"/>
  <c r="F202" i="45"/>
  <c r="E202" i="45"/>
  <c r="D202" i="45"/>
  <c r="C202" i="45"/>
  <c r="B202" i="45"/>
  <c r="T202" i="45"/>
  <c r="P201" i="45"/>
  <c r="N201" i="45"/>
  <c r="M201" i="45"/>
  <c r="I201" i="45"/>
  <c r="K201" i="45"/>
  <c r="H201" i="45"/>
  <c r="G201" i="45"/>
  <c r="F201" i="45"/>
  <c r="E201" i="45"/>
  <c r="D201" i="45"/>
  <c r="C201" i="45"/>
  <c r="B201" i="45"/>
  <c r="T201" i="45"/>
  <c r="P200" i="45"/>
  <c r="N200" i="45"/>
  <c r="M200" i="45"/>
  <c r="I200" i="45"/>
  <c r="K200" i="45"/>
  <c r="H200" i="45"/>
  <c r="G200" i="45"/>
  <c r="F200" i="45"/>
  <c r="E200" i="45"/>
  <c r="D200" i="45"/>
  <c r="C200" i="45"/>
  <c r="B200" i="45"/>
  <c r="T200" i="45"/>
  <c r="P199" i="45"/>
  <c r="N199" i="45"/>
  <c r="M199" i="45"/>
  <c r="I199" i="45"/>
  <c r="K199" i="45"/>
  <c r="H199" i="45"/>
  <c r="G199" i="45"/>
  <c r="F199" i="45"/>
  <c r="E199" i="45"/>
  <c r="D199" i="45"/>
  <c r="C199" i="45"/>
  <c r="B199" i="45"/>
  <c r="T199" i="45"/>
  <c r="P198" i="45"/>
  <c r="N198" i="45"/>
  <c r="M198" i="45"/>
  <c r="I198" i="45"/>
  <c r="K198" i="45"/>
  <c r="H198" i="45"/>
  <c r="G198" i="45"/>
  <c r="F198" i="45"/>
  <c r="E198" i="45"/>
  <c r="D198" i="45"/>
  <c r="C198" i="45"/>
  <c r="B198" i="45"/>
  <c r="T198" i="45"/>
  <c r="P197" i="45"/>
  <c r="N197" i="45"/>
  <c r="M197" i="45"/>
  <c r="I197" i="45"/>
  <c r="K197" i="45"/>
  <c r="H197" i="45"/>
  <c r="G197" i="45"/>
  <c r="F197" i="45"/>
  <c r="E197" i="45"/>
  <c r="D197" i="45"/>
  <c r="C197" i="45"/>
  <c r="B197" i="45"/>
  <c r="T197" i="45"/>
  <c r="P196" i="45"/>
  <c r="N196" i="45"/>
  <c r="M196" i="45"/>
  <c r="I196" i="45"/>
  <c r="K196" i="45"/>
  <c r="H196" i="45"/>
  <c r="G196" i="45"/>
  <c r="F196" i="45"/>
  <c r="E196" i="45"/>
  <c r="D196" i="45"/>
  <c r="C196" i="45"/>
  <c r="B196" i="45"/>
  <c r="T196" i="45"/>
  <c r="P195" i="45"/>
  <c r="N195" i="45"/>
  <c r="M195" i="45"/>
  <c r="I195" i="45"/>
  <c r="K195" i="45"/>
  <c r="H195" i="45"/>
  <c r="G195" i="45"/>
  <c r="F195" i="45"/>
  <c r="E195" i="45"/>
  <c r="D195" i="45"/>
  <c r="C195" i="45"/>
  <c r="B195" i="45"/>
  <c r="T195" i="45"/>
  <c r="P194" i="45"/>
  <c r="N194" i="45"/>
  <c r="M194" i="45"/>
  <c r="I194" i="45"/>
  <c r="K194" i="45"/>
  <c r="H194" i="45"/>
  <c r="G194" i="45"/>
  <c r="F194" i="45"/>
  <c r="E194" i="45"/>
  <c r="D194" i="45"/>
  <c r="C194" i="45"/>
  <c r="B194" i="45"/>
  <c r="T194" i="45"/>
  <c r="P193" i="45"/>
  <c r="N193" i="45"/>
  <c r="M193" i="45"/>
  <c r="I193" i="45"/>
  <c r="K193" i="45"/>
  <c r="H193" i="45"/>
  <c r="G193" i="45"/>
  <c r="F193" i="45"/>
  <c r="E193" i="45"/>
  <c r="D193" i="45"/>
  <c r="C193" i="45"/>
  <c r="B193" i="45"/>
  <c r="T193" i="45"/>
  <c r="P192" i="45"/>
  <c r="N192" i="45"/>
  <c r="M192" i="45"/>
  <c r="I192" i="45"/>
  <c r="K192" i="45"/>
  <c r="H192" i="45"/>
  <c r="G192" i="45"/>
  <c r="F192" i="45"/>
  <c r="E192" i="45"/>
  <c r="D192" i="45"/>
  <c r="C192" i="45"/>
  <c r="B192" i="45"/>
  <c r="T192" i="45"/>
  <c r="P191" i="45"/>
  <c r="N191" i="45"/>
  <c r="M191" i="45"/>
  <c r="I191" i="45"/>
  <c r="K191" i="45"/>
  <c r="H191" i="45"/>
  <c r="G191" i="45"/>
  <c r="F191" i="45"/>
  <c r="E191" i="45"/>
  <c r="D191" i="45"/>
  <c r="C191" i="45"/>
  <c r="B191" i="45"/>
  <c r="T191" i="45"/>
  <c r="P190" i="45"/>
  <c r="N190" i="45"/>
  <c r="M190" i="45"/>
  <c r="I190" i="45"/>
  <c r="K190" i="45"/>
  <c r="H190" i="45"/>
  <c r="G190" i="45"/>
  <c r="F190" i="45"/>
  <c r="E190" i="45"/>
  <c r="D190" i="45"/>
  <c r="C190" i="45"/>
  <c r="B190" i="45"/>
  <c r="T190" i="45"/>
  <c r="P189" i="45"/>
  <c r="N189" i="45"/>
  <c r="M189" i="45"/>
  <c r="I189" i="45"/>
  <c r="K189" i="45"/>
  <c r="H189" i="45"/>
  <c r="G189" i="45"/>
  <c r="F189" i="45"/>
  <c r="E189" i="45"/>
  <c r="D189" i="45"/>
  <c r="C189" i="45"/>
  <c r="B189" i="45"/>
  <c r="T189" i="45"/>
  <c r="P188" i="45"/>
  <c r="N188" i="45"/>
  <c r="M188" i="45"/>
  <c r="I188" i="45"/>
  <c r="K188" i="45"/>
  <c r="H188" i="45"/>
  <c r="G188" i="45"/>
  <c r="F188" i="45"/>
  <c r="E188" i="45"/>
  <c r="D188" i="45"/>
  <c r="C188" i="45"/>
  <c r="B188" i="45"/>
  <c r="T188" i="45"/>
  <c r="P187" i="45"/>
  <c r="N187" i="45"/>
  <c r="M187" i="45"/>
  <c r="I187" i="45"/>
  <c r="K187" i="45"/>
  <c r="H187" i="45"/>
  <c r="G187" i="45"/>
  <c r="F187" i="45"/>
  <c r="E187" i="45"/>
  <c r="D187" i="45"/>
  <c r="C187" i="45"/>
  <c r="B187" i="45"/>
  <c r="T187" i="45"/>
  <c r="P186" i="45"/>
  <c r="N186" i="45"/>
  <c r="M186" i="45"/>
  <c r="I186" i="45"/>
  <c r="K186" i="45"/>
  <c r="H186" i="45"/>
  <c r="G186" i="45"/>
  <c r="F186" i="45"/>
  <c r="E186" i="45"/>
  <c r="D186" i="45"/>
  <c r="C186" i="45"/>
  <c r="B186" i="45"/>
  <c r="T186" i="45"/>
  <c r="P185" i="45"/>
  <c r="N185" i="45"/>
  <c r="M185" i="45"/>
  <c r="I185" i="45"/>
  <c r="K185" i="45"/>
  <c r="H185" i="45"/>
  <c r="G185" i="45"/>
  <c r="F185" i="45"/>
  <c r="E185" i="45"/>
  <c r="D185" i="45"/>
  <c r="C185" i="45"/>
  <c r="B185" i="45"/>
  <c r="T185" i="45"/>
  <c r="P184" i="45"/>
  <c r="N184" i="45"/>
  <c r="M184" i="45"/>
  <c r="I184" i="45"/>
  <c r="K184" i="45"/>
  <c r="H184" i="45"/>
  <c r="G184" i="45"/>
  <c r="F184" i="45"/>
  <c r="E184" i="45"/>
  <c r="D184" i="45"/>
  <c r="C184" i="45"/>
  <c r="B184" i="45"/>
  <c r="T184" i="45"/>
  <c r="P183" i="45"/>
  <c r="N183" i="45"/>
  <c r="M183" i="45"/>
  <c r="I183" i="45"/>
  <c r="K183" i="45"/>
  <c r="H183" i="45"/>
  <c r="G183" i="45"/>
  <c r="F183" i="45"/>
  <c r="E183" i="45"/>
  <c r="D183" i="45"/>
  <c r="C183" i="45"/>
  <c r="B183" i="45"/>
  <c r="T183" i="45"/>
  <c r="P182" i="45"/>
  <c r="N182" i="45"/>
  <c r="M182" i="45"/>
  <c r="I182" i="45"/>
  <c r="K182" i="45"/>
  <c r="H182" i="45"/>
  <c r="G182" i="45"/>
  <c r="F182" i="45"/>
  <c r="E182" i="45"/>
  <c r="D182" i="45"/>
  <c r="C182" i="45"/>
  <c r="B182" i="45"/>
  <c r="T182" i="45"/>
  <c r="P181" i="45"/>
  <c r="N181" i="45"/>
  <c r="M181" i="45"/>
  <c r="I181" i="45"/>
  <c r="K181" i="45"/>
  <c r="H181" i="45"/>
  <c r="G181" i="45"/>
  <c r="F181" i="45"/>
  <c r="E181" i="45"/>
  <c r="D181" i="45"/>
  <c r="C181" i="45"/>
  <c r="B181" i="45"/>
  <c r="T181" i="45"/>
  <c r="P180" i="45"/>
  <c r="N180" i="45"/>
  <c r="M180" i="45"/>
  <c r="I180" i="45"/>
  <c r="K180" i="45"/>
  <c r="H180" i="45"/>
  <c r="G180" i="45"/>
  <c r="F180" i="45"/>
  <c r="E180" i="45"/>
  <c r="D180" i="45"/>
  <c r="C180" i="45"/>
  <c r="B180" i="45"/>
  <c r="T180" i="45"/>
  <c r="P179" i="45"/>
  <c r="N179" i="45"/>
  <c r="M179" i="45"/>
  <c r="I179" i="45"/>
  <c r="K179" i="45"/>
  <c r="H179" i="45"/>
  <c r="G179" i="45"/>
  <c r="F179" i="45"/>
  <c r="E179" i="45"/>
  <c r="D179" i="45"/>
  <c r="C179" i="45"/>
  <c r="B179" i="45"/>
  <c r="T179" i="45"/>
  <c r="P178" i="45"/>
  <c r="N178" i="45"/>
  <c r="M178" i="45"/>
  <c r="I178" i="45"/>
  <c r="K178" i="45"/>
  <c r="H178" i="45"/>
  <c r="G178" i="45"/>
  <c r="F178" i="45"/>
  <c r="E178" i="45"/>
  <c r="D178" i="45"/>
  <c r="C178" i="45"/>
  <c r="B178" i="45"/>
  <c r="T178" i="45"/>
  <c r="P177" i="45"/>
  <c r="N177" i="45"/>
  <c r="M177" i="45"/>
  <c r="I177" i="45"/>
  <c r="K177" i="45"/>
  <c r="H177" i="45"/>
  <c r="G177" i="45"/>
  <c r="F177" i="45"/>
  <c r="E177" i="45"/>
  <c r="D177" i="45"/>
  <c r="C177" i="45"/>
  <c r="B177" i="45"/>
  <c r="T177" i="45"/>
  <c r="P176" i="45"/>
  <c r="N176" i="45"/>
  <c r="M176" i="45"/>
  <c r="I176" i="45"/>
  <c r="K176" i="45"/>
  <c r="H176" i="45"/>
  <c r="G176" i="45"/>
  <c r="F176" i="45"/>
  <c r="E176" i="45"/>
  <c r="D176" i="45"/>
  <c r="C176" i="45"/>
  <c r="B176" i="45"/>
  <c r="T176" i="45"/>
  <c r="P175" i="45"/>
  <c r="N175" i="45"/>
  <c r="M175" i="45"/>
  <c r="I175" i="45"/>
  <c r="K175" i="45"/>
  <c r="H175" i="45"/>
  <c r="G175" i="45"/>
  <c r="F175" i="45"/>
  <c r="E175" i="45"/>
  <c r="D175" i="45"/>
  <c r="C175" i="45"/>
  <c r="B175" i="45"/>
  <c r="T175" i="45"/>
  <c r="P174" i="45"/>
  <c r="N174" i="45"/>
  <c r="M174" i="45"/>
  <c r="I174" i="45"/>
  <c r="K174" i="45"/>
  <c r="H174" i="45"/>
  <c r="G174" i="45"/>
  <c r="F174" i="45"/>
  <c r="E174" i="45"/>
  <c r="D174" i="45"/>
  <c r="C174" i="45"/>
  <c r="B174" i="45"/>
  <c r="T174" i="45"/>
  <c r="P173" i="45"/>
  <c r="N173" i="45"/>
  <c r="M173" i="45"/>
  <c r="I173" i="45"/>
  <c r="K173" i="45"/>
  <c r="H173" i="45"/>
  <c r="G173" i="45"/>
  <c r="F173" i="45"/>
  <c r="E173" i="45"/>
  <c r="D173" i="45"/>
  <c r="C173" i="45"/>
  <c r="B173" i="45"/>
  <c r="T173" i="45"/>
  <c r="P172" i="45"/>
  <c r="N172" i="45"/>
  <c r="M172" i="45"/>
  <c r="I172" i="45"/>
  <c r="K172" i="45"/>
  <c r="H172" i="45"/>
  <c r="G172" i="45"/>
  <c r="F172" i="45"/>
  <c r="E172" i="45"/>
  <c r="D172" i="45"/>
  <c r="C172" i="45"/>
  <c r="B172" i="45"/>
  <c r="T172" i="45"/>
  <c r="P171" i="45"/>
  <c r="N171" i="45"/>
  <c r="M171" i="45"/>
  <c r="I171" i="45"/>
  <c r="K171" i="45"/>
  <c r="H171" i="45"/>
  <c r="G171" i="45"/>
  <c r="F171" i="45"/>
  <c r="E171" i="45"/>
  <c r="D171" i="45"/>
  <c r="C171" i="45"/>
  <c r="B171" i="45"/>
  <c r="T171" i="45"/>
  <c r="P170" i="45"/>
  <c r="N170" i="45"/>
  <c r="M170" i="45"/>
  <c r="I170" i="45"/>
  <c r="K170" i="45"/>
  <c r="H170" i="45"/>
  <c r="G170" i="45"/>
  <c r="F170" i="45"/>
  <c r="E170" i="45"/>
  <c r="D170" i="45"/>
  <c r="C170" i="45"/>
  <c r="B170" i="45"/>
  <c r="T170" i="45"/>
  <c r="P169" i="45"/>
  <c r="N169" i="45"/>
  <c r="M169" i="45"/>
  <c r="I169" i="45"/>
  <c r="K169" i="45"/>
  <c r="H169" i="45"/>
  <c r="G169" i="45"/>
  <c r="F169" i="45"/>
  <c r="E169" i="45"/>
  <c r="D169" i="45"/>
  <c r="C169" i="45"/>
  <c r="B169" i="45"/>
  <c r="T169" i="45"/>
  <c r="P168" i="45"/>
  <c r="N168" i="45"/>
  <c r="M168" i="45"/>
  <c r="I168" i="45"/>
  <c r="K168" i="45"/>
  <c r="H168" i="45"/>
  <c r="G168" i="45"/>
  <c r="F168" i="45"/>
  <c r="E168" i="45"/>
  <c r="D168" i="45"/>
  <c r="C168" i="45"/>
  <c r="B168" i="45"/>
  <c r="T168" i="45"/>
  <c r="P167" i="45"/>
  <c r="N167" i="45"/>
  <c r="M167" i="45"/>
  <c r="I167" i="45"/>
  <c r="K167" i="45"/>
  <c r="H167" i="45"/>
  <c r="G167" i="45"/>
  <c r="F167" i="45"/>
  <c r="E167" i="45"/>
  <c r="D167" i="45"/>
  <c r="C167" i="45"/>
  <c r="B167" i="45"/>
  <c r="T167" i="45"/>
  <c r="P166" i="45"/>
  <c r="N166" i="45"/>
  <c r="M166" i="45"/>
  <c r="I166" i="45"/>
  <c r="K166" i="45"/>
  <c r="H166" i="45"/>
  <c r="G166" i="45"/>
  <c r="F166" i="45"/>
  <c r="E166" i="45"/>
  <c r="D166" i="45"/>
  <c r="C166" i="45"/>
  <c r="B166" i="45"/>
  <c r="T166" i="45"/>
  <c r="P165" i="45"/>
  <c r="N165" i="45"/>
  <c r="M165" i="45"/>
  <c r="I165" i="45"/>
  <c r="K165" i="45"/>
  <c r="H165" i="45"/>
  <c r="G165" i="45"/>
  <c r="F165" i="45"/>
  <c r="E165" i="45"/>
  <c r="D165" i="45"/>
  <c r="C165" i="45"/>
  <c r="B165" i="45"/>
  <c r="T165" i="45"/>
  <c r="P164" i="45"/>
  <c r="N164" i="45"/>
  <c r="M164" i="45"/>
  <c r="I164" i="45"/>
  <c r="K164" i="45"/>
  <c r="H164" i="45"/>
  <c r="G164" i="45"/>
  <c r="F164" i="45"/>
  <c r="E164" i="45"/>
  <c r="D164" i="45"/>
  <c r="C164" i="45"/>
  <c r="B164" i="45"/>
  <c r="T164" i="45"/>
  <c r="P163" i="45"/>
  <c r="N163" i="45"/>
  <c r="M163" i="45"/>
  <c r="I163" i="45"/>
  <c r="K163" i="45"/>
  <c r="H163" i="45"/>
  <c r="G163" i="45"/>
  <c r="F163" i="45"/>
  <c r="E163" i="45"/>
  <c r="D163" i="45"/>
  <c r="C163" i="45"/>
  <c r="B163" i="45"/>
  <c r="T163" i="45"/>
  <c r="P162" i="45"/>
  <c r="N162" i="45"/>
  <c r="M162" i="45"/>
  <c r="I162" i="45"/>
  <c r="K162" i="45"/>
  <c r="H162" i="45"/>
  <c r="G162" i="45"/>
  <c r="F162" i="45"/>
  <c r="E162" i="45"/>
  <c r="D162" i="45"/>
  <c r="C162" i="45"/>
  <c r="B162" i="45"/>
  <c r="T162" i="45"/>
  <c r="P161" i="45"/>
  <c r="N161" i="45"/>
  <c r="M161" i="45"/>
  <c r="I161" i="45"/>
  <c r="K161" i="45"/>
  <c r="H161" i="45"/>
  <c r="G161" i="45"/>
  <c r="F161" i="45"/>
  <c r="E161" i="45"/>
  <c r="D161" i="45"/>
  <c r="C161" i="45"/>
  <c r="B161" i="45"/>
  <c r="T161" i="45"/>
  <c r="P160" i="45"/>
  <c r="N160" i="45"/>
  <c r="M160" i="45"/>
  <c r="I160" i="45"/>
  <c r="K160" i="45"/>
  <c r="H160" i="45"/>
  <c r="G160" i="45"/>
  <c r="F160" i="45"/>
  <c r="E160" i="45"/>
  <c r="D160" i="45"/>
  <c r="C160" i="45"/>
  <c r="B160" i="45"/>
  <c r="T160" i="45"/>
  <c r="P159" i="45"/>
  <c r="N159" i="45"/>
  <c r="M159" i="45"/>
  <c r="I159" i="45"/>
  <c r="K159" i="45"/>
  <c r="H159" i="45"/>
  <c r="G159" i="45"/>
  <c r="F159" i="45"/>
  <c r="E159" i="45"/>
  <c r="D159" i="45"/>
  <c r="C159" i="45"/>
  <c r="B159" i="45"/>
  <c r="T159" i="45"/>
  <c r="P158" i="45"/>
  <c r="N158" i="45"/>
  <c r="M158" i="45"/>
  <c r="I158" i="45"/>
  <c r="K158" i="45"/>
  <c r="H158" i="45"/>
  <c r="G158" i="45"/>
  <c r="F158" i="45"/>
  <c r="E158" i="45"/>
  <c r="D158" i="45"/>
  <c r="C158" i="45"/>
  <c r="B158" i="45"/>
  <c r="T158" i="45"/>
  <c r="P157" i="45"/>
  <c r="N157" i="45"/>
  <c r="M157" i="45"/>
  <c r="I157" i="45"/>
  <c r="K157" i="45"/>
  <c r="H157" i="45"/>
  <c r="G157" i="45"/>
  <c r="F157" i="45"/>
  <c r="E157" i="45"/>
  <c r="D157" i="45"/>
  <c r="C157" i="45"/>
  <c r="B157" i="45"/>
  <c r="T157" i="45"/>
  <c r="P156" i="45"/>
  <c r="N156" i="45"/>
  <c r="M156" i="45"/>
  <c r="I156" i="45"/>
  <c r="K156" i="45"/>
  <c r="H156" i="45"/>
  <c r="G156" i="45"/>
  <c r="F156" i="45"/>
  <c r="E156" i="45"/>
  <c r="D156" i="45"/>
  <c r="C156" i="45"/>
  <c r="B156" i="45"/>
  <c r="T156" i="45"/>
  <c r="P155" i="45"/>
  <c r="N155" i="45"/>
  <c r="M155" i="45"/>
  <c r="I155" i="45"/>
  <c r="K155" i="45"/>
  <c r="H155" i="45"/>
  <c r="G155" i="45"/>
  <c r="F155" i="45"/>
  <c r="E155" i="45"/>
  <c r="D155" i="45"/>
  <c r="C155" i="45"/>
  <c r="B155" i="45"/>
  <c r="T155" i="45"/>
  <c r="P154" i="45"/>
  <c r="N154" i="45"/>
  <c r="M154" i="45"/>
  <c r="I154" i="45"/>
  <c r="K154" i="45"/>
  <c r="H154" i="45"/>
  <c r="G154" i="45"/>
  <c r="F154" i="45"/>
  <c r="E154" i="45"/>
  <c r="D154" i="45"/>
  <c r="C154" i="45"/>
  <c r="B154" i="45"/>
  <c r="T154" i="45"/>
  <c r="P153" i="45"/>
  <c r="N153" i="45"/>
  <c r="M153" i="45"/>
  <c r="I153" i="45"/>
  <c r="K153" i="45"/>
  <c r="H153" i="45"/>
  <c r="G153" i="45"/>
  <c r="F153" i="45"/>
  <c r="E153" i="45"/>
  <c r="D153" i="45"/>
  <c r="C153" i="45"/>
  <c r="B153" i="45"/>
  <c r="T153" i="45"/>
  <c r="P152" i="45"/>
  <c r="N152" i="45"/>
  <c r="M152" i="45"/>
  <c r="I152" i="45"/>
  <c r="K152" i="45"/>
  <c r="H152" i="45"/>
  <c r="G152" i="45"/>
  <c r="F152" i="45"/>
  <c r="E152" i="45"/>
  <c r="D152" i="45"/>
  <c r="C152" i="45"/>
  <c r="B152" i="45"/>
  <c r="T152" i="45"/>
  <c r="P151" i="45"/>
  <c r="N151" i="45"/>
  <c r="M151" i="45"/>
  <c r="I151" i="45"/>
  <c r="K151" i="45"/>
  <c r="H151" i="45"/>
  <c r="G151" i="45"/>
  <c r="F151" i="45"/>
  <c r="E151" i="45"/>
  <c r="D151" i="45"/>
  <c r="C151" i="45"/>
  <c r="B151" i="45"/>
  <c r="T151" i="45"/>
  <c r="P150" i="45"/>
  <c r="N150" i="45"/>
  <c r="M150" i="45"/>
  <c r="I150" i="45"/>
  <c r="K150" i="45"/>
  <c r="H150" i="45"/>
  <c r="G150" i="45"/>
  <c r="F150" i="45"/>
  <c r="E150" i="45"/>
  <c r="D150" i="45"/>
  <c r="C150" i="45"/>
  <c r="B150" i="45"/>
  <c r="T150" i="45"/>
  <c r="P149" i="45"/>
  <c r="N149" i="45"/>
  <c r="M149" i="45"/>
  <c r="I149" i="45"/>
  <c r="K149" i="45"/>
  <c r="H149" i="45"/>
  <c r="G149" i="45"/>
  <c r="F149" i="45"/>
  <c r="E149" i="45"/>
  <c r="D149" i="45"/>
  <c r="C149" i="45"/>
  <c r="B149" i="45"/>
  <c r="T149" i="45"/>
  <c r="P148" i="45"/>
  <c r="N148" i="45"/>
  <c r="M148" i="45"/>
  <c r="I148" i="45"/>
  <c r="K148" i="45"/>
  <c r="H148" i="45"/>
  <c r="G148" i="45"/>
  <c r="F148" i="45"/>
  <c r="E148" i="45"/>
  <c r="D148" i="45"/>
  <c r="C148" i="45"/>
  <c r="B148" i="45"/>
  <c r="T148" i="45"/>
  <c r="P147" i="45"/>
  <c r="N147" i="45"/>
  <c r="M147" i="45"/>
  <c r="I147" i="45"/>
  <c r="K147" i="45"/>
  <c r="H147" i="45"/>
  <c r="G147" i="45"/>
  <c r="F147" i="45"/>
  <c r="E147" i="45"/>
  <c r="D147" i="45"/>
  <c r="C147" i="45"/>
  <c r="B147" i="45"/>
  <c r="T147" i="45"/>
  <c r="P146" i="45"/>
  <c r="N146" i="45"/>
  <c r="M146" i="45"/>
  <c r="I146" i="45"/>
  <c r="K146" i="45"/>
  <c r="H146" i="45"/>
  <c r="G146" i="45"/>
  <c r="F146" i="45"/>
  <c r="E146" i="45"/>
  <c r="D146" i="45"/>
  <c r="C146" i="45"/>
  <c r="B146" i="45"/>
  <c r="T146" i="45"/>
  <c r="P145" i="45"/>
  <c r="N145" i="45"/>
  <c r="M145" i="45"/>
  <c r="I145" i="45"/>
  <c r="K145" i="45"/>
  <c r="H145" i="45"/>
  <c r="G145" i="45"/>
  <c r="F145" i="45"/>
  <c r="E145" i="45"/>
  <c r="D145" i="45"/>
  <c r="C145" i="45"/>
  <c r="B145" i="45"/>
  <c r="T145" i="45"/>
  <c r="P144" i="45"/>
  <c r="N144" i="45"/>
  <c r="M144" i="45"/>
  <c r="I144" i="45"/>
  <c r="K144" i="45"/>
  <c r="H144" i="45"/>
  <c r="G144" i="45"/>
  <c r="F144" i="45"/>
  <c r="O144" i="45"/>
  <c r="E144" i="45"/>
  <c r="D144" i="45"/>
  <c r="C144" i="45"/>
  <c r="B144" i="45"/>
  <c r="T144" i="45"/>
  <c r="P143" i="45"/>
  <c r="N143" i="45"/>
  <c r="M143" i="45"/>
  <c r="K143" i="45"/>
  <c r="I143" i="45"/>
  <c r="H143" i="45"/>
  <c r="G143" i="45"/>
  <c r="F143" i="45"/>
  <c r="E143" i="45"/>
  <c r="D143" i="45"/>
  <c r="C143" i="45"/>
  <c r="B143" i="45"/>
  <c r="T143" i="45"/>
  <c r="P142" i="45"/>
  <c r="N142" i="45"/>
  <c r="M142" i="45"/>
  <c r="I142" i="45"/>
  <c r="K142" i="45"/>
  <c r="H142" i="45"/>
  <c r="G142" i="45"/>
  <c r="F142" i="45"/>
  <c r="E142" i="45"/>
  <c r="D142" i="45"/>
  <c r="C142" i="45"/>
  <c r="B142" i="45"/>
  <c r="T142" i="45"/>
  <c r="P141" i="45"/>
  <c r="N141" i="45"/>
  <c r="M141" i="45"/>
  <c r="I141" i="45"/>
  <c r="K141" i="45"/>
  <c r="H141" i="45"/>
  <c r="G141" i="45"/>
  <c r="F141" i="45"/>
  <c r="E141" i="45"/>
  <c r="D141" i="45"/>
  <c r="C141" i="45"/>
  <c r="B141" i="45"/>
  <c r="T141" i="45"/>
  <c r="P140" i="45"/>
  <c r="N140" i="45"/>
  <c r="M140" i="45"/>
  <c r="I140" i="45"/>
  <c r="K140" i="45"/>
  <c r="H140" i="45"/>
  <c r="G140" i="45"/>
  <c r="F140" i="45"/>
  <c r="E140" i="45"/>
  <c r="D140" i="45"/>
  <c r="C140" i="45"/>
  <c r="B140" i="45"/>
  <c r="T140" i="45"/>
  <c r="P139" i="45"/>
  <c r="N139" i="45"/>
  <c r="M139" i="45"/>
  <c r="I139" i="45"/>
  <c r="K139" i="45"/>
  <c r="H139" i="45"/>
  <c r="G139" i="45"/>
  <c r="F139" i="45"/>
  <c r="E139" i="45"/>
  <c r="D139" i="45"/>
  <c r="C139" i="45"/>
  <c r="B139" i="45"/>
  <c r="T139" i="45"/>
  <c r="P138" i="45"/>
  <c r="N138" i="45"/>
  <c r="M138" i="45"/>
  <c r="I138" i="45"/>
  <c r="K138" i="45"/>
  <c r="H138" i="45"/>
  <c r="G138" i="45"/>
  <c r="F138" i="45"/>
  <c r="E138" i="45"/>
  <c r="D138" i="45"/>
  <c r="C138" i="45"/>
  <c r="B138" i="45"/>
  <c r="T138" i="45"/>
  <c r="P137" i="45"/>
  <c r="N137" i="45"/>
  <c r="M137" i="45"/>
  <c r="I137" i="45"/>
  <c r="K137" i="45"/>
  <c r="H137" i="45"/>
  <c r="G137" i="45"/>
  <c r="F137" i="45"/>
  <c r="E137" i="45"/>
  <c r="D137" i="45"/>
  <c r="C137" i="45"/>
  <c r="B137" i="45"/>
  <c r="T137" i="45"/>
  <c r="P136" i="45"/>
  <c r="N136" i="45"/>
  <c r="M136" i="45"/>
  <c r="I136" i="45"/>
  <c r="K136" i="45"/>
  <c r="H136" i="45"/>
  <c r="G136" i="45"/>
  <c r="F136" i="45"/>
  <c r="E136" i="45"/>
  <c r="D136" i="45"/>
  <c r="C136" i="45"/>
  <c r="B136" i="45"/>
  <c r="T136" i="45"/>
  <c r="P135" i="45"/>
  <c r="N135" i="45"/>
  <c r="M135" i="45"/>
  <c r="I135" i="45"/>
  <c r="K135" i="45"/>
  <c r="H135" i="45"/>
  <c r="G135" i="45"/>
  <c r="F135" i="45"/>
  <c r="E135" i="45"/>
  <c r="D135" i="45"/>
  <c r="C135" i="45"/>
  <c r="B135" i="45"/>
  <c r="T135" i="45"/>
  <c r="P134" i="45"/>
  <c r="N134" i="45"/>
  <c r="M134" i="45"/>
  <c r="I134" i="45"/>
  <c r="K134" i="45"/>
  <c r="H134" i="45"/>
  <c r="G134" i="45"/>
  <c r="F134" i="45"/>
  <c r="E134" i="45"/>
  <c r="D134" i="45"/>
  <c r="C134" i="45"/>
  <c r="B134" i="45"/>
  <c r="T134" i="45"/>
  <c r="P133" i="45"/>
  <c r="N133" i="45"/>
  <c r="M133" i="45"/>
  <c r="I133" i="45"/>
  <c r="K133" i="45"/>
  <c r="H133" i="45"/>
  <c r="G133" i="45"/>
  <c r="F133" i="45"/>
  <c r="E133" i="45"/>
  <c r="D133" i="45"/>
  <c r="C133" i="45"/>
  <c r="B133" i="45"/>
  <c r="T133" i="45"/>
  <c r="P132" i="45"/>
  <c r="N132" i="45"/>
  <c r="M132" i="45"/>
  <c r="I132" i="45"/>
  <c r="K132" i="45"/>
  <c r="H132" i="45"/>
  <c r="G132" i="45"/>
  <c r="F132" i="45"/>
  <c r="E132" i="45"/>
  <c r="D132" i="45"/>
  <c r="C132" i="45"/>
  <c r="B132" i="45"/>
  <c r="T132" i="45"/>
  <c r="P131" i="45"/>
  <c r="N131" i="45"/>
  <c r="M131" i="45"/>
  <c r="I131" i="45"/>
  <c r="K131" i="45"/>
  <c r="H131" i="45"/>
  <c r="G131" i="45"/>
  <c r="F131" i="45"/>
  <c r="E131" i="45"/>
  <c r="D131" i="45"/>
  <c r="C131" i="45"/>
  <c r="B131" i="45"/>
  <c r="T131" i="45"/>
  <c r="P130" i="45"/>
  <c r="N130" i="45"/>
  <c r="M130" i="45"/>
  <c r="I130" i="45"/>
  <c r="K130" i="45"/>
  <c r="H130" i="45"/>
  <c r="G130" i="45"/>
  <c r="F130" i="45"/>
  <c r="E130" i="45"/>
  <c r="D130" i="45"/>
  <c r="C130" i="45"/>
  <c r="B130" i="45"/>
  <c r="T130" i="45"/>
  <c r="P129" i="45"/>
  <c r="N129" i="45"/>
  <c r="M129" i="45"/>
  <c r="I129" i="45"/>
  <c r="K129" i="45"/>
  <c r="H129" i="45"/>
  <c r="G129" i="45"/>
  <c r="F129" i="45"/>
  <c r="E129" i="45"/>
  <c r="D129" i="45"/>
  <c r="C129" i="45"/>
  <c r="B129" i="45"/>
  <c r="T129" i="45"/>
  <c r="P128" i="45"/>
  <c r="N128" i="45"/>
  <c r="M128" i="45"/>
  <c r="I128" i="45"/>
  <c r="K128" i="45"/>
  <c r="H128" i="45"/>
  <c r="G128" i="45"/>
  <c r="F128" i="45"/>
  <c r="E128" i="45"/>
  <c r="D128" i="45"/>
  <c r="C128" i="45"/>
  <c r="B128" i="45"/>
  <c r="T128" i="45"/>
  <c r="P127" i="45"/>
  <c r="N127" i="45"/>
  <c r="M127" i="45"/>
  <c r="I127" i="45"/>
  <c r="K127" i="45"/>
  <c r="H127" i="45"/>
  <c r="G127" i="45"/>
  <c r="F127" i="45"/>
  <c r="E127" i="45"/>
  <c r="D127" i="45"/>
  <c r="C127" i="45"/>
  <c r="B127" i="45"/>
  <c r="T127" i="45"/>
  <c r="P126" i="45"/>
  <c r="N126" i="45"/>
  <c r="M126" i="45"/>
  <c r="I126" i="45"/>
  <c r="K126" i="45"/>
  <c r="H126" i="45"/>
  <c r="G126" i="45"/>
  <c r="F126" i="45"/>
  <c r="E126" i="45"/>
  <c r="D126" i="45"/>
  <c r="C126" i="45"/>
  <c r="B126" i="45"/>
  <c r="T126" i="45"/>
  <c r="P125" i="45"/>
  <c r="N125" i="45"/>
  <c r="M125" i="45"/>
  <c r="I125" i="45"/>
  <c r="K125" i="45"/>
  <c r="H125" i="45"/>
  <c r="G125" i="45"/>
  <c r="F125" i="45"/>
  <c r="E125" i="45"/>
  <c r="D125" i="45"/>
  <c r="C125" i="45"/>
  <c r="B125" i="45"/>
  <c r="T125" i="45"/>
  <c r="P124" i="45"/>
  <c r="N124" i="45"/>
  <c r="M124" i="45"/>
  <c r="I124" i="45"/>
  <c r="K124" i="45"/>
  <c r="H124" i="45"/>
  <c r="G124" i="45"/>
  <c r="F124" i="45"/>
  <c r="E124" i="45"/>
  <c r="D124" i="45"/>
  <c r="C124" i="45"/>
  <c r="B124" i="45"/>
  <c r="T124" i="45"/>
  <c r="P123" i="45"/>
  <c r="N123" i="45"/>
  <c r="M123" i="45"/>
  <c r="I123" i="45"/>
  <c r="K123" i="45"/>
  <c r="H123" i="45"/>
  <c r="G123" i="45"/>
  <c r="F123" i="45"/>
  <c r="E123" i="45"/>
  <c r="D123" i="45"/>
  <c r="C123" i="45"/>
  <c r="B123" i="45"/>
  <c r="T123" i="45"/>
  <c r="P122" i="45"/>
  <c r="N122" i="45"/>
  <c r="M122" i="45"/>
  <c r="I122" i="45"/>
  <c r="K122" i="45"/>
  <c r="H122" i="45"/>
  <c r="G122" i="45"/>
  <c r="F122" i="45"/>
  <c r="E122" i="45"/>
  <c r="D122" i="45"/>
  <c r="C122" i="45"/>
  <c r="B122" i="45"/>
  <c r="T122" i="45"/>
  <c r="P121" i="45"/>
  <c r="N121" i="45"/>
  <c r="M121" i="45"/>
  <c r="I121" i="45"/>
  <c r="K121" i="45"/>
  <c r="H121" i="45"/>
  <c r="G121" i="45"/>
  <c r="F121" i="45"/>
  <c r="E121" i="45"/>
  <c r="O121" i="45"/>
  <c r="D121" i="45"/>
  <c r="C121" i="45"/>
  <c r="B121" i="45"/>
  <c r="T121" i="45"/>
  <c r="P120" i="45"/>
  <c r="N120" i="45"/>
  <c r="M120" i="45"/>
  <c r="I120" i="45"/>
  <c r="K120" i="45"/>
  <c r="H120" i="45"/>
  <c r="G120" i="45"/>
  <c r="F120" i="45"/>
  <c r="E120" i="45"/>
  <c r="D120" i="45"/>
  <c r="C120" i="45"/>
  <c r="B120" i="45"/>
  <c r="T120" i="45"/>
  <c r="P119" i="45"/>
  <c r="N119" i="45"/>
  <c r="M119" i="45"/>
  <c r="I119" i="45"/>
  <c r="K119" i="45"/>
  <c r="H119" i="45"/>
  <c r="G119" i="45"/>
  <c r="F119" i="45"/>
  <c r="E119" i="45"/>
  <c r="D119" i="45"/>
  <c r="C119" i="45"/>
  <c r="B119" i="45"/>
  <c r="T119" i="45"/>
  <c r="P118" i="45"/>
  <c r="N118" i="45"/>
  <c r="M118" i="45"/>
  <c r="I118" i="45"/>
  <c r="K118" i="45"/>
  <c r="H118" i="45"/>
  <c r="G118" i="45"/>
  <c r="F118" i="45"/>
  <c r="E118" i="45"/>
  <c r="D118" i="45"/>
  <c r="C118" i="45"/>
  <c r="B118" i="45"/>
  <c r="T118" i="45"/>
  <c r="P117" i="45"/>
  <c r="N117" i="45"/>
  <c r="M117" i="45"/>
  <c r="I117" i="45"/>
  <c r="K117" i="45"/>
  <c r="H117" i="45"/>
  <c r="G117" i="45"/>
  <c r="F117" i="45"/>
  <c r="E117" i="45"/>
  <c r="D117" i="45"/>
  <c r="C117" i="45"/>
  <c r="B117" i="45"/>
  <c r="T117" i="45"/>
  <c r="P116" i="45"/>
  <c r="N116" i="45"/>
  <c r="M116" i="45"/>
  <c r="I116" i="45"/>
  <c r="K116" i="45"/>
  <c r="H116" i="45"/>
  <c r="G116" i="45"/>
  <c r="F116" i="45"/>
  <c r="E116" i="45"/>
  <c r="D116" i="45"/>
  <c r="C116" i="45"/>
  <c r="B116" i="45"/>
  <c r="T116" i="45"/>
  <c r="P115" i="45"/>
  <c r="N115" i="45"/>
  <c r="M115" i="45"/>
  <c r="I115" i="45"/>
  <c r="K115" i="45"/>
  <c r="H115" i="45"/>
  <c r="G115" i="45"/>
  <c r="F115" i="45"/>
  <c r="E115" i="45"/>
  <c r="D115" i="45"/>
  <c r="C115" i="45"/>
  <c r="B115" i="45"/>
  <c r="T115" i="45"/>
  <c r="P114" i="45"/>
  <c r="N114" i="45"/>
  <c r="M114" i="45"/>
  <c r="I114" i="45"/>
  <c r="K114" i="45"/>
  <c r="H114" i="45"/>
  <c r="G114" i="45"/>
  <c r="F114" i="45"/>
  <c r="E114" i="45"/>
  <c r="D114" i="45"/>
  <c r="C114" i="45"/>
  <c r="B114" i="45"/>
  <c r="T114" i="45"/>
  <c r="P113" i="45"/>
  <c r="N113" i="45"/>
  <c r="M113" i="45"/>
  <c r="I113" i="45"/>
  <c r="K113" i="45"/>
  <c r="H113" i="45"/>
  <c r="G113" i="45"/>
  <c r="F113" i="45"/>
  <c r="E113" i="45"/>
  <c r="D113" i="45"/>
  <c r="C113" i="45"/>
  <c r="B113" i="45"/>
  <c r="T113" i="45"/>
  <c r="P112" i="45"/>
  <c r="N112" i="45"/>
  <c r="M112" i="45"/>
  <c r="I112" i="45"/>
  <c r="K112" i="45"/>
  <c r="H112" i="45"/>
  <c r="G112" i="45"/>
  <c r="F112" i="45"/>
  <c r="E112" i="45"/>
  <c r="D112" i="45"/>
  <c r="C112" i="45"/>
  <c r="B112" i="45"/>
  <c r="T112" i="45"/>
  <c r="P111" i="45"/>
  <c r="N111" i="45"/>
  <c r="M111" i="45"/>
  <c r="I111" i="45"/>
  <c r="K111" i="45"/>
  <c r="H111" i="45"/>
  <c r="G111" i="45"/>
  <c r="F111" i="45"/>
  <c r="E111" i="45"/>
  <c r="D111" i="45"/>
  <c r="C111" i="45"/>
  <c r="B111" i="45"/>
  <c r="T111" i="45"/>
  <c r="P110" i="45"/>
  <c r="N110" i="45"/>
  <c r="M110" i="45"/>
  <c r="I110" i="45"/>
  <c r="K110" i="45"/>
  <c r="H110" i="45"/>
  <c r="G110" i="45"/>
  <c r="F110" i="45"/>
  <c r="E110" i="45"/>
  <c r="D110" i="45"/>
  <c r="C110" i="45"/>
  <c r="B110" i="45"/>
  <c r="T110" i="45"/>
  <c r="P109" i="45"/>
  <c r="N109" i="45"/>
  <c r="M109" i="45"/>
  <c r="I109" i="45"/>
  <c r="K109" i="45"/>
  <c r="H109" i="45"/>
  <c r="G109" i="45"/>
  <c r="F109" i="45"/>
  <c r="E109" i="45"/>
  <c r="D109" i="45"/>
  <c r="C109" i="45"/>
  <c r="B109" i="45"/>
  <c r="T109" i="45"/>
  <c r="P108" i="45"/>
  <c r="N108" i="45"/>
  <c r="M108" i="45"/>
  <c r="I108" i="45"/>
  <c r="K108" i="45"/>
  <c r="H108" i="45"/>
  <c r="G108" i="45"/>
  <c r="F108" i="45"/>
  <c r="E108" i="45"/>
  <c r="D108" i="45"/>
  <c r="C108" i="45"/>
  <c r="B108" i="45"/>
  <c r="T108" i="45"/>
  <c r="P107" i="45"/>
  <c r="N107" i="45"/>
  <c r="M107" i="45"/>
  <c r="I107" i="45"/>
  <c r="K107" i="45"/>
  <c r="H107" i="45"/>
  <c r="G107" i="45"/>
  <c r="F107" i="45"/>
  <c r="E107" i="45"/>
  <c r="D107" i="45"/>
  <c r="C107" i="45"/>
  <c r="B107" i="45"/>
  <c r="T107" i="45"/>
  <c r="P106" i="45"/>
  <c r="N106" i="45"/>
  <c r="M106" i="45"/>
  <c r="I106" i="45"/>
  <c r="K106" i="45"/>
  <c r="H106" i="45"/>
  <c r="G106" i="45"/>
  <c r="F106" i="45"/>
  <c r="E106" i="45"/>
  <c r="D106" i="45"/>
  <c r="C106" i="45"/>
  <c r="B106" i="45"/>
  <c r="T106" i="45"/>
  <c r="P105" i="45"/>
  <c r="N105" i="45"/>
  <c r="M105" i="45"/>
  <c r="I105" i="45"/>
  <c r="K105" i="45"/>
  <c r="H105" i="45"/>
  <c r="G105" i="45"/>
  <c r="F105" i="45"/>
  <c r="E105" i="45"/>
  <c r="D105" i="45"/>
  <c r="C105" i="45"/>
  <c r="B105" i="45"/>
  <c r="T105" i="45"/>
  <c r="P104" i="45"/>
  <c r="N104" i="45"/>
  <c r="M104" i="45"/>
  <c r="I104" i="45"/>
  <c r="K104" i="45"/>
  <c r="H104" i="45"/>
  <c r="G104" i="45"/>
  <c r="F104" i="45"/>
  <c r="E104" i="45"/>
  <c r="D104" i="45"/>
  <c r="C104" i="45"/>
  <c r="B104" i="45"/>
  <c r="T104" i="45"/>
  <c r="P103" i="45"/>
  <c r="N103" i="45"/>
  <c r="M103" i="45"/>
  <c r="I103" i="45"/>
  <c r="K103" i="45"/>
  <c r="H103" i="45"/>
  <c r="G103" i="45"/>
  <c r="F103" i="45"/>
  <c r="E103" i="45"/>
  <c r="D103" i="45"/>
  <c r="C103" i="45"/>
  <c r="B103" i="45"/>
  <c r="T103" i="45"/>
  <c r="P102" i="45"/>
  <c r="N102" i="45"/>
  <c r="M102" i="45"/>
  <c r="I102" i="45"/>
  <c r="K102" i="45"/>
  <c r="H102" i="45"/>
  <c r="G102" i="45"/>
  <c r="F102" i="45"/>
  <c r="E102" i="45"/>
  <c r="D102" i="45"/>
  <c r="C102" i="45"/>
  <c r="B102" i="45"/>
  <c r="T102" i="45"/>
  <c r="P101" i="45"/>
  <c r="N101" i="45"/>
  <c r="M101" i="45"/>
  <c r="I101" i="45"/>
  <c r="K101" i="45"/>
  <c r="H101" i="45"/>
  <c r="G101" i="45"/>
  <c r="F101" i="45"/>
  <c r="E101" i="45"/>
  <c r="D101" i="45"/>
  <c r="C101" i="45"/>
  <c r="B101" i="45"/>
  <c r="T101" i="45"/>
  <c r="P100" i="45"/>
  <c r="N100" i="45"/>
  <c r="M100" i="45"/>
  <c r="I100" i="45"/>
  <c r="K100" i="45"/>
  <c r="H100" i="45"/>
  <c r="G100" i="45"/>
  <c r="F100" i="45"/>
  <c r="E100" i="45"/>
  <c r="D100" i="45"/>
  <c r="C100" i="45"/>
  <c r="B100" i="45"/>
  <c r="T100" i="45"/>
  <c r="P99" i="45"/>
  <c r="N99" i="45"/>
  <c r="M99" i="45"/>
  <c r="I99" i="45"/>
  <c r="K99" i="45"/>
  <c r="H99" i="45"/>
  <c r="G99" i="45"/>
  <c r="F99" i="45"/>
  <c r="E99" i="45"/>
  <c r="D99" i="45"/>
  <c r="C99" i="45"/>
  <c r="B99" i="45"/>
  <c r="T99" i="45"/>
  <c r="P98" i="45"/>
  <c r="N98" i="45"/>
  <c r="M98" i="45"/>
  <c r="I98" i="45"/>
  <c r="K98" i="45"/>
  <c r="H98" i="45"/>
  <c r="G98" i="45"/>
  <c r="F98" i="45"/>
  <c r="E98" i="45"/>
  <c r="D98" i="45"/>
  <c r="C98" i="45"/>
  <c r="B98" i="45"/>
  <c r="T98" i="45"/>
  <c r="P97" i="45"/>
  <c r="N97" i="45"/>
  <c r="M97" i="45"/>
  <c r="I97" i="45"/>
  <c r="K97" i="45"/>
  <c r="H97" i="45"/>
  <c r="G97" i="45"/>
  <c r="F97" i="45"/>
  <c r="E97" i="45"/>
  <c r="D97" i="45"/>
  <c r="C97" i="45"/>
  <c r="B97" i="45"/>
  <c r="T97" i="45"/>
  <c r="P96" i="45"/>
  <c r="N96" i="45"/>
  <c r="M96" i="45"/>
  <c r="I96" i="45"/>
  <c r="K96" i="45"/>
  <c r="H96" i="45"/>
  <c r="G96" i="45"/>
  <c r="F96" i="45"/>
  <c r="E96" i="45"/>
  <c r="D96" i="45"/>
  <c r="C96" i="45"/>
  <c r="B96" i="45"/>
  <c r="T96" i="45"/>
  <c r="P95" i="45"/>
  <c r="N95" i="45"/>
  <c r="M95" i="45"/>
  <c r="I95" i="45"/>
  <c r="K95" i="45"/>
  <c r="H95" i="45"/>
  <c r="G95" i="45"/>
  <c r="F95" i="45"/>
  <c r="E95" i="45"/>
  <c r="D95" i="45"/>
  <c r="C95" i="45"/>
  <c r="B95" i="45"/>
  <c r="T95" i="45"/>
  <c r="P94" i="45"/>
  <c r="N94" i="45"/>
  <c r="M94" i="45"/>
  <c r="I94" i="45"/>
  <c r="K94" i="45"/>
  <c r="H94" i="45"/>
  <c r="G94" i="45"/>
  <c r="F94" i="45"/>
  <c r="E94" i="45"/>
  <c r="D94" i="45"/>
  <c r="C94" i="45"/>
  <c r="B94" i="45"/>
  <c r="T94" i="45"/>
  <c r="P93" i="45"/>
  <c r="N93" i="45"/>
  <c r="M93" i="45"/>
  <c r="I93" i="45"/>
  <c r="K93" i="45"/>
  <c r="H93" i="45"/>
  <c r="G93" i="45"/>
  <c r="F93" i="45"/>
  <c r="E93" i="45"/>
  <c r="D93" i="45"/>
  <c r="C93" i="45"/>
  <c r="B93" i="45"/>
  <c r="T93" i="45"/>
  <c r="P92" i="45"/>
  <c r="N92" i="45"/>
  <c r="M92" i="45"/>
  <c r="I92" i="45"/>
  <c r="K92" i="45"/>
  <c r="H92" i="45"/>
  <c r="G92" i="45"/>
  <c r="F92" i="45"/>
  <c r="E92" i="45"/>
  <c r="O92" i="45"/>
  <c r="D92" i="45"/>
  <c r="C92" i="45"/>
  <c r="B92" i="45"/>
  <c r="T92" i="45"/>
  <c r="P91" i="45"/>
  <c r="N91" i="45"/>
  <c r="M91" i="45"/>
  <c r="I91" i="45"/>
  <c r="K91" i="45"/>
  <c r="H91" i="45"/>
  <c r="G91" i="45"/>
  <c r="F91" i="45"/>
  <c r="E91" i="45"/>
  <c r="D91" i="45"/>
  <c r="C91" i="45"/>
  <c r="B91" i="45"/>
  <c r="T91" i="45"/>
  <c r="P90" i="45"/>
  <c r="N90" i="45"/>
  <c r="M90" i="45"/>
  <c r="I90" i="45"/>
  <c r="K90" i="45"/>
  <c r="H90" i="45"/>
  <c r="G90" i="45"/>
  <c r="F90" i="45"/>
  <c r="E90" i="45"/>
  <c r="D90" i="45"/>
  <c r="C90" i="45"/>
  <c r="B90" i="45"/>
  <c r="T90" i="45"/>
  <c r="P89" i="45"/>
  <c r="N89" i="45"/>
  <c r="M89" i="45"/>
  <c r="I89" i="45"/>
  <c r="K89" i="45"/>
  <c r="H89" i="45"/>
  <c r="G89" i="45"/>
  <c r="F89" i="45"/>
  <c r="E89" i="45"/>
  <c r="D89" i="45"/>
  <c r="C89" i="45"/>
  <c r="B89" i="45"/>
  <c r="T89" i="45"/>
  <c r="P88" i="45"/>
  <c r="N88" i="45"/>
  <c r="M88" i="45"/>
  <c r="I88" i="45"/>
  <c r="K88" i="45"/>
  <c r="H88" i="45"/>
  <c r="G88" i="45"/>
  <c r="F88" i="45"/>
  <c r="E88" i="45"/>
  <c r="O88" i="45"/>
  <c r="D88" i="45"/>
  <c r="C88" i="45"/>
  <c r="B88" i="45"/>
  <c r="T88" i="45"/>
  <c r="P87" i="45"/>
  <c r="N87" i="45"/>
  <c r="M87" i="45"/>
  <c r="I87" i="45"/>
  <c r="K87" i="45"/>
  <c r="H87" i="45"/>
  <c r="G87" i="45"/>
  <c r="F87" i="45"/>
  <c r="E87" i="45"/>
  <c r="D87" i="45"/>
  <c r="C87" i="45"/>
  <c r="B87" i="45"/>
  <c r="T87" i="45"/>
  <c r="P86" i="45"/>
  <c r="N86" i="45"/>
  <c r="M86" i="45"/>
  <c r="I86" i="45"/>
  <c r="K86" i="45"/>
  <c r="H86" i="45"/>
  <c r="G86" i="45"/>
  <c r="F86" i="45"/>
  <c r="E86" i="45"/>
  <c r="D86" i="45"/>
  <c r="C86" i="45"/>
  <c r="B86" i="45"/>
  <c r="T86" i="45"/>
  <c r="P85" i="45"/>
  <c r="N85" i="45"/>
  <c r="M85" i="45"/>
  <c r="I85" i="45"/>
  <c r="K85" i="45"/>
  <c r="H85" i="45"/>
  <c r="G85" i="45"/>
  <c r="F85" i="45"/>
  <c r="E85" i="45"/>
  <c r="D85" i="45"/>
  <c r="C85" i="45"/>
  <c r="B85" i="45"/>
  <c r="T85" i="45"/>
  <c r="P84" i="45"/>
  <c r="N84" i="45"/>
  <c r="M84" i="45"/>
  <c r="I84" i="45"/>
  <c r="K84" i="45"/>
  <c r="H84" i="45"/>
  <c r="G84" i="45"/>
  <c r="F84" i="45"/>
  <c r="E84" i="45"/>
  <c r="D84" i="45"/>
  <c r="C84" i="45"/>
  <c r="B84" i="45"/>
  <c r="T84" i="45"/>
  <c r="P83" i="45"/>
  <c r="N83" i="45"/>
  <c r="M83" i="45"/>
  <c r="I83" i="45"/>
  <c r="K83" i="45"/>
  <c r="H83" i="45"/>
  <c r="G83" i="45"/>
  <c r="F83" i="45"/>
  <c r="E83" i="45"/>
  <c r="D83" i="45"/>
  <c r="C83" i="45"/>
  <c r="B83" i="45"/>
  <c r="T83" i="45"/>
  <c r="P82" i="45"/>
  <c r="N82" i="45"/>
  <c r="M82" i="45"/>
  <c r="I82" i="45"/>
  <c r="K82" i="45"/>
  <c r="H82" i="45"/>
  <c r="G82" i="45"/>
  <c r="F82" i="45"/>
  <c r="E82" i="45"/>
  <c r="D82" i="45"/>
  <c r="C82" i="45"/>
  <c r="B82" i="45"/>
  <c r="T82" i="45"/>
  <c r="P81" i="45"/>
  <c r="N81" i="45"/>
  <c r="M81" i="45"/>
  <c r="I81" i="45"/>
  <c r="K81" i="45"/>
  <c r="H81" i="45"/>
  <c r="G81" i="45"/>
  <c r="F81" i="45"/>
  <c r="E81" i="45"/>
  <c r="D81" i="45"/>
  <c r="C81" i="45"/>
  <c r="B81" i="45"/>
  <c r="T81" i="45"/>
  <c r="P80" i="45"/>
  <c r="N80" i="45"/>
  <c r="M80" i="45"/>
  <c r="I80" i="45"/>
  <c r="K80" i="45"/>
  <c r="H80" i="45"/>
  <c r="G80" i="45"/>
  <c r="F80" i="45"/>
  <c r="E80" i="45"/>
  <c r="D80" i="45"/>
  <c r="C80" i="45"/>
  <c r="B80" i="45"/>
  <c r="T80" i="45"/>
  <c r="P79" i="45"/>
  <c r="N79" i="45"/>
  <c r="M79" i="45"/>
  <c r="I79" i="45"/>
  <c r="K79" i="45"/>
  <c r="H79" i="45"/>
  <c r="G79" i="45"/>
  <c r="F79" i="45"/>
  <c r="E79" i="45"/>
  <c r="D79" i="45"/>
  <c r="C79" i="45"/>
  <c r="B79" i="45"/>
  <c r="T79" i="45"/>
  <c r="P78" i="45"/>
  <c r="N78" i="45"/>
  <c r="M78" i="45"/>
  <c r="I78" i="45"/>
  <c r="K78" i="45"/>
  <c r="H78" i="45"/>
  <c r="G78" i="45"/>
  <c r="F78" i="45"/>
  <c r="O78" i="45"/>
  <c r="E78" i="45"/>
  <c r="D78" i="45"/>
  <c r="C78" i="45"/>
  <c r="B78" i="45"/>
  <c r="T78" i="45"/>
  <c r="P77" i="45"/>
  <c r="N77" i="45"/>
  <c r="M77" i="45"/>
  <c r="I77" i="45"/>
  <c r="K77" i="45"/>
  <c r="H77" i="45"/>
  <c r="G77" i="45"/>
  <c r="F77" i="45"/>
  <c r="E77" i="45"/>
  <c r="D77" i="45"/>
  <c r="C77" i="45"/>
  <c r="B77" i="45"/>
  <c r="T77" i="45"/>
  <c r="P76" i="45"/>
  <c r="N76" i="45"/>
  <c r="M76" i="45"/>
  <c r="I76" i="45"/>
  <c r="K76" i="45"/>
  <c r="H76" i="45"/>
  <c r="G76" i="45"/>
  <c r="F76" i="45"/>
  <c r="E76" i="45"/>
  <c r="D76" i="45"/>
  <c r="C76" i="45"/>
  <c r="B76" i="45"/>
  <c r="T76" i="45"/>
  <c r="P75" i="45"/>
  <c r="N75" i="45"/>
  <c r="M75" i="45"/>
  <c r="I75" i="45"/>
  <c r="K75" i="45"/>
  <c r="H75" i="45"/>
  <c r="G75" i="45"/>
  <c r="F75" i="45"/>
  <c r="E75" i="45"/>
  <c r="D75" i="45"/>
  <c r="C75" i="45"/>
  <c r="B75" i="45"/>
  <c r="T75" i="45"/>
  <c r="P74" i="45"/>
  <c r="N74" i="45"/>
  <c r="M74" i="45"/>
  <c r="I74" i="45"/>
  <c r="K74" i="45"/>
  <c r="H74" i="45"/>
  <c r="G74" i="45"/>
  <c r="F74" i="45"/>
  <c r="E74" i="45"/>
  <c r="D74" i="45"/>
  <c r="C74" i="45"/>
  <c r="B74" i="45"/>
  <c r="T74" i="45"/>
  <c r="P73" i="45"/>
  <c r="N73" i="45"/>
  <c r="M73" i="45"/>
  <c r="I73" i="45"/>
  <c r="K73" i="45"/>
  <c r="H73" i="45"/>
  <c r="G73" i="45"/>
  <c r="F73" i="45"/>
  <c r="E73" i="45"/>
  <c r="D73" i="45"/>
  <c r="C73" i="45"/>
  <c r="B73" i="45"/>
  <c r="T73" i="45"/>
  <c r="P72" i="45"/>
  <c r="N72" i="45"/>
  <c r="M72" i="45"/>
  <c r="I72" i="45"/>
  <c r="K72" i="45"/>
  <c r="H72" i="45"/>
  <c r="G72" i="45"/>
  <c r="F72" i="45"/>
  <c r="E72" i="45"/>
  <c r="D72" i="45"/>
  <c r="C72" i="45"/>
  <c r="B72" i="45"/>
  <c r="T72" i="45"/>
  <c r="P71" i="45"/>
  <c r="N71" i="45"/>
  <c r="M71" i="45"/>
  <c r="I71" i="45"/>
  <c r="K71" i="45"/>
  <c r="H71" i="45"/>
  <c r="G71" i="45"/>
  <c r="F71" i="45"/>
  <c r="E71" i="45"/>
  <c r="D71" i="45"/>
  <c r="C71" i="45"/>
  <c r="B71" i="45"/>
  <c r="T71" i="45"/>
  <c r="P70" i="45"/>
  <c r="N70" i="45"/>
  <c r="M70" i="45"/>
  <c r="I70" i="45"/>
  <c r="K70" i="45"/>
  <c r="H70" i="45"/>
  <c r="G70" i="45"/>
  <c r="F70" i="45"/>
  <c r="O70" i="45"/>
  <c r="E70" i="45"/>
  <c r="D70" i="45"/>
  <c r="C70" i="45"/>
  <c r="B70" i="45"/>
  <c r="T70" i="45"/>
  <c r="P69" i="45"/>
  <c r="N69" i="45"/>
  <c r="M69" i="45"/>
  <c r="I69" i="45"/>
  <c r="K69" i="45"/>
  <c r="H69" i="45"/>
  <c r="G69" i="45"/>
  <c r="F69" i="45"/>
  <c r="E69" i="45"/>
  <c r="D69" i="45"/>
  <c r="C69" i="45"/>
  <c r="B69" i="45"/>
  <c r="T69" i="45"/>
  <c r="P68" i="45"/>
  <c r="N68" i="45"/>
  <c r="M68" i="45"/>
  <c r="I68" i="45"/>
  <c r="K68" i="45"/>
  <c r="H68" i="45"/>
  <c r="G68" i="45"/>
  <c r="F68" i="45"/>
  <c r="E68" i="45"/>
  <c r="D68" i="45"/>
  <c r="C68" i="45"/>
  <c r="B68" i="45"/>
  <c r="T68" i="45"/>
  <c r="P67" i="45"/>
  <c r="N67" i="45"/>
  <c r="M67" i="45"/>
  <c r="I67" i="45"/>
  <c r="K67" i="45"/>
  <c r="H67" i="45"/>
  <c r="G67" i="45"/>
  <c r="F67" i="45"/>
  <c r="E67" i="45"/>
  <c r="D67" i="45"/>
  <c r="C67" i="45"/>
  <c r="B67" i="45"/>
  <c r="T67" i="45"/>
  <c r="P66" i="45"/>
  <c r="N66" i="45"/>
  <c r="M66" i="45"/>
  <c r="I66" i="45"/>
  <c r="K66" i="45"/>
  <c r="H66" i="45"/>
  <c r="G66" i="45"/>
  <c r="F66" i="45"/>
  <c r="E66" i="45"/>
  <c r="D66" i="45"/>
  <c r="C66" i="45"/>
  <c r="B66" i="45"/>
  <c r="T66" i="45"/>
  <c r="P65" i="45"/>
  <c r="N65" i="45"/>
  <c r="M65" i="45"/>
  <c r="I65" i="45"/>
  <c r="K65" i="45"/>
  <c r="H65" i="45"/>
  <c r="G65" i="45"/>
  <c r="F65" i="45"/>
  <c r="E65" i="45"/>
  <c r="D65" i="45"/>
  <c r="C65" i="45"/>
  <c r="B65" i="45"/>
  <c r="T65" i="45"/>
  <c r="P64" i="45"/>
  <c r="N64" i="45"/>
  <c r="M64" i="45"/>
  <c r="I64" i="45"/>
  <c r="K64" i="45"/>
  <c r="H64" i="45"/>
  <c r="G64" i="45"/>
  <c r="F64" i="45"/>
  <c r="E64" i="45"/>
  <c r="D64" i="45"/>
  <c r="C64" i="45"/>
  <c r="B64" i="45"/>
  <c r="T64" i="45"/>
  <c r="P63" i="45"/>
  <c r="N63" i="45"/>
  <c r="M63" i="45"/>
  <c r="I63" i="45"/>
  <c r="K63" i="45"/>
  <c r="H63" i="45"/>
  <c r="G63" i="45"/>
  <c r="F63" i="45"/>
  <c r="E63" i="45"/>
  <c r="D63" i="45"/>
  <c r="C63" i="45"/>
  <c r="B63" i="45"/>
  <c r="T63" i="45"/>
  <c r="P62" i="45"/>
  <c r="N62" i="45"/>
  <c r="M62" i="45"/>
  <c r="I62" i="45"/>
  <c r="K62" i="45"/>
  <c r="H62" i="45"/>
  <c r="G62" i="45"/>
  <c r="F62" i="45"/>
  <c r="O62" i="45"/>
  <c r="E62" i="45"/>
  <c r="D62" i="45"/>
  <c r="C62" i="45"/>
  <c r="B62" i="45"/>
  <c r="T62" i="45"/>
  <c r="P61" i="45"/>
  <c r="N61" i="45"/>
  <c r="M61" i="45"/>
  <c r="K61" i="45"/>
  <c r="I61" i="45"/>
  <c r="H61" i="45"/>
  <c r="G61" i="45"/>
  <c r="F61" i="45"/>
  <c r="E61" i="45"/>
  <c r="D61" i="45"/>
  <c r="C61" i="45"/>
  <c r="B61" i="45"/>
  <c r="T61" i="45"/>
  <c r="P60" i="45"/>
  <c r="N60" i="45"/>
  <c r="M60" i="45"/>
  <c r="I60" i="45"/>
  <c r="K60" i="45"/>
  <c r="H60" i="45"/>
  <c r="G60" i="45"/>
  <c r="F60" i="45"/>
  <c r="E60" i="45"/>
  <c r="D60" i="45"/>
  <c r="C60" i="45"/>
  <c r="B60" i="45"/>
  <c r="T60" i="45"/>
  <c r="P59" i="45"/>
  <c r="N59" i="45"/>
  <c r="M59" i="45"/>
  <c r="I59" i="45"/>
  <c r="K59" i="45"/>
  <c r="H59" i="45"/>
  <c r="G59" i="45"/>
  <c r="F59" i="45"/>
  <c r="E59" i="45"/>
  <c r="D59" i="45"/>
  <c r="C59" i="45"/>
  <c r="B59" i="45"/>
  <c r="T59" i="45"/>
  <c r="P58" i="45"/>
  <c r="N58" i="45"/>
  <c r="M58" i="45"/>
  <c r="I58" i="45"/>
  <c r="K58" i="45"/>
  <c r="H58" i="45"/>
  <c r="G58" i="45"/>
  <c r="F58" i="45"/>
  <c r="E58" i="45"/>
  <c r="D58" i="45"/>
  <c r="C58" i="45"/>
  <c r="B58" i="45"/>
  <c r="T58" i="45"/>
  <c r="P57" i="45"/>
  <c r="N57" i="45"/>
  <c r="M57" i="45"/>
  <c r="I57" i="45"/>
  <c r="K57" i="45"/>
  <c r="H57" i="45"/>
  <c r="G57" i="45"/>
  <c r="F57" i="45"/>
  <c r="E57" i="45"/>
  <c r="D57" i="45"/>
  <c r="C57" i="45"/>
  <c r="B57" i="45"/>
  <c r="T57" i="45"/>
  <c r="P56" i="45"/>
  <c r="N56" i="45"/>
  <c r="M56" i="45"/>
  <c r="I56" i="45"/>
  <c r="K56" i="45"/>
  <c r="H56" i="45"/>
  <c r="G56" i="45"/>
  <c r="F56" i="45"/>
  <c r="E56" i="45"/>
  <c r="D56" i="45"/>
  <c r="C56" i="45"/>
  <c r="B56" i="45"/>
  <c r="T56" i="45"/>
  <c r="P55" i="45"/>
  <c r="N55" i="45"/>
  <c r="M55" i="45"/>
  <c r="I55" i="45"/>
  <c r="K55" i="45"/>
  <c r="H55" i="45"/>
  <c r="G55" i="45"/>
  <c r="F55" i="45"/>
  <c r="E55" i="45"/>
  <c r="D55" i="45"/>
  <c r="C55" i="45"/>
  <c r="B55" i="45"/>
  <c r="T55" i="45"/>
  <c r="P54" i="45"/>
  <c r="N54" i="45"/>
  <c r="M54" i="45"/>
  <c r="I54" i="45"/>
  <c r="K54" i="45"/>
  <c r="H54" i="45"/>
  <c r="G54" i="45"/>
  <c r="F54" i="45"/>
  <c r="E54" i="45"/>
  <c r="D54" i="45"/>
  <c r="C54" i="45"/>
  <c r="B54" i="45"/>
  <c r="T54" i="45"/>
  <c r="P53" i="45"/>
  <c r="N53" i="45"/>
  <c r="M53" i="45"/>
  <c r="I53" i="45"/>
  <c r="K53" i="45"/>
  <c r="H53" i="45"/>
  <c r="G53" i="45"/>
  <c r="F53" i="45"/>
  <c r="E53" i="45"/>
  <c r="D53" i="45"/>
  <c r="C53" i="45"/>
  <c r="B53" i="45"/>
  <c r="T53" i="45"/>
  <c r="P52" i="45"/>
  <c r="N52" i="45"/>
  <c r="M52" i="45"/>
  <c r="I52" i="45"/>
  <c r="K52" i="45"/>
  <c r="H52" i="45"/>
  <c r="G52" i="45"/>
  <c r="F52" i="45"/>
  <c r="O52" i="45"/>
  <c r="E52" i="45"/>
  <c r="D52" i="45"/>
  <c r="C52" i="45"/>
  <c r="B52" i="45"/>
  <c r="T52" i="45"/>
  <c r="P51" i="45"/>
  <c r="N51" i="45"/>
  <c r="M51" i="45"/>
  <c r="I51" i="45"/>
  <c r="K51" i="45"/>
  <c r="H51" i="45"/>
  <c r="G51" i="45"/>
  <c r="F51" i="45"/>
  <c r="E51" i="45"/>
  <c r="D51" i="45"/>
  <c r="C51" i="45"/>
  <c r="B51" i="45"/>
  <c r="T51" i="45"/>
  <c r="P50" i="45"/>
  <c r="N50" i="45"/>
  <c r="M50" i="45"/>
  <c r="I50" i="45"/>
  <c r="K50" i="45"/>
  <c r="H50" i="45"/>
  <c r="G50" i="45"/>
  <c r="F50" i="45"/>
  <c r="E50" i="45"/>
  <c r="D50" i="45"/>
  <c r="C50" i="45"/>
  <c r="B50" i="45"/>
  <c r="T50" i="45"/>
  <c r="P49" i="45"/>
  <c r="N49" i="45"/>
  <c r="M49" i="45"/>
  <c r="I49" i="45"/>
  <c r="K49" i="45"/>
  <c r="H49" i="45"/>
  <c r="G49" i="45"/>
  <c r="F49" i="45"/>
  <c r="E49" i="45"/>
  <c r="D49" i="45"/>
  <c r="C49" i="45"/>
  <c r="B49" i="45"/>
  <c r="T49" i="45"/>
  <c r="P48" i="45"/>
  <c r="N48" i="45"/>
  <c r="M48" i="45"/>
  <c r="I48" i="45"/>
  <c r="K48" i="45"/>
  <c r="H48" i="45"/>
  <c r="G48" i="45"/>
  <c r="F48" i="45"/>
  <c r="E48" i="45"/>
  <c r="D48" i="45"/>
  <c r="C48" i="45"/>
  <c r="B48" i="45"/>
  <c r="T48" i="45"/>
  <c r="P47" i="45"/>
  <c r="N47" i="45"/>
  <c r="M47" i="45"/>
  <c r="I47" i="45"/>
  <c r="K47" i="45"/>
  <c r="H47" i="45"/>
  <c r="G47" i="45"/>
  <c r="F47" i="45"/>
  <c r="E47" i="45"/>
  <c r="D47" i="45"/>
  <c r="C47" i="45"/>
  <c r="B47" i="45"/>
  <c r="T47" i="45"/>
  <c r="P46" i="45"/>
  <c r="N46" i="45"/>
  <c r="M46" i="45"/>
  <c r="I46" i="45"/>
  <c r="K46" i="45"/>
  <c r="H46" i="45"/>
  <c r="G46" i="45"/>
  <c r="F46" i="45"/>
  <c r="E46" i="45"/>
  <c r="D46" i="45"/>
  <c r="C46" i="45"/>
  <c r="B46" i="45"/>
  <c r="T46" i="45"/>
  <c r="P45" i="45"/>
  <c r="N45" i="45"/>
  <c r="M45" i="45"/>
  <c r="I45" i="45"/>
  <c r="K45" i="45"/>
  <c r="H45" i="45"/>
  <c r="G45" i="45"/>
  <c r="F45" i="45"/>
  <c r="E45" i="45"/>
  <c r="D45" i="45"/>
  <c r="C45" i="45"/>
  <c r="B45" i="45"/>
  <c r="T45" i="45"/>
  <c r="P44" i="45"/>
  <c r="N44" i="45"/>
  <c r="M44" i="45"/>
  <c r="I44" i="45"/>
  <c r="K44" i="45"/>
  <c r="H44" i="45"/>
  <c r="G44" i="45"/>
  <c r="F44" i="45"/>
  <c r="O44" i="45"/>
  <c r="E44" i="45"/>
  <c r="D44" i="45"/>
  <c r="C44" i="45"/>
  <c r="B44" i="45"/>
  <c r="T44" i="45"/>
  <c r="P43" i="45"/>
  <c r="N43" i="45"/>
  <c r="M43" i="45"/>
  <c r="I43" i="45"/>
  <c r="K43" i="45"/>
  <c r="H43" i="45"/>
  <c r="G43" i="45"/>
  <c r="F43" i="45"/>
  <c r="E43" i="45"/>
  <c r="D43" i="45"/>
  <c r="C43" i="45"/>
  <c r="B43" i="45"/>
  <c r="T43" i="45"/>
  <c r="P42" i="45"/>
  <c r="N42" i="45"/>
  <c r="M42" i="45"/>
  <c r="I42" i="45"/>
  <c r="K42" i="45"/>
  <c r="H42" i="45"/>
  <c r="G42" i="45"/>
  <c r="F42" i="45"/>
  <c r="E42" i="45"/>
  <c r="D42" i="45"/>
  <c r="C42" i="45"/>
  <c r="B42" i="45"/>
  <c r="T42" i="45"/>
  <c r="P41" i="45"/>
  <c r="N41" i="45"/>
  <c r="M41" i="45"/>
  <c r="I41" i="45"/>
  <c r="K41" i="45"/>
  <c r="H41" i="45"/>
  <c r="G41" i="45"/>
  <c r="F41" i="45"/>
  <c r="E41" i="45"/>
  <c r="D41" i="45"/>
  <c r="C41" i="45"/>
  <c r="B41" i="45"/>
  <c r="T41" i="45"/>
  <c r="P40" i="45"/>
  <c r="N40" i="45"/>
  <c r="M40" i="45"/>
  <c r="I40" i="45"/>
  <c r="K40" i="45"/>
  <c r="H40" i="45"/>
  <c r="G40" i="45"/>
  <c r="F40" i="45"/>
  <c r="E40" i="45"/>
  <c r="D40" i="45"/>
  <c r="C40" i="45"/>
  <c r="B40" i="45"/>
  <c r="T40" i="45"/>
  <c r="P39" i="45"/>
  <c r="N39" i="45"/>
  <c r="M39" i="45"/>
  <c r="I39" i="45"/>
  <c r="K39" i="45"/>
  <c r="H39" i="45"/>
  <c r="G39" i="45"/>
  <c r="F39" i="45"/>
  <c r="E39" i="45"/>
  <c r="D39" i="45"/>
  <c r="C39" i="45"/>
  <c r="B39" i="45"/>
  <c r="T39" i="45"/>
  <c r="P38" i="45"/>
  <c r="N38" i="45"/>
  <c r="M38" i="45"/>
  <c r="I38" i="45"/>
  <c r="K38" i="45"/>
  <c r="H38" i="45"/>
  <c r="G38" i="45"/>
  <c r="F38" i="45"/>
  <c r="E38" i="45"/>
  <c r="D38" i="45"/>
  <c r="C38" i="45"/>
  <c r="B38" i="45"/>
  <c r="T38" i="45"/>
  <c r="P37" i="45"/>
  <c r="N37" i="45"/>
  <c r="M37" i="45"/>
  <c r="I37" i="45"/>
  <c r="K37" i="45"/>
  <c r="H37" i="45"/>
  <c r="G37" i="45"/>
  <c r="F37" i="45"/>
  <c r="E37" i="45"/>
  <c r="D37" i="45"/>
  <c r="C37" i="45"/>
  <c r="B37" i="45"/>
  <c r="T37" i="45"/>
  <c r="P36" i="45"/>
  <c r="N36" i="45"/>
  <c r="M36" i="45"/>
  <c r="I36" i="45"/>
  <c r="K36" i="45"/>
  <c r="H36" i="45"/>
  <c r="G36" i="45"/>
  <c r="F36" i="45"/>
  <c r="E36" i="45"/>
  <c r="D36" i="45"/>
  <c r="C36" i="45"/>
  <c r="B36" i="45"/>
  <c r="T36" i="45"/>
  <c r="P35" i="45"/>
  <c r="N35" i="45"/>
  <c r="M35" i="45"/>
  <c r="I35" i="45"/>
  <c r="K35" i="45"/>
  <c r="H35" i="45"/>
  <c r="G35" i="45"/>
  <c r="F35" i="45"/>
  <c r="E35" i="45"/>
  <c r="D35" i="45"/>
  <c r="C35" i="45"/>
  <c r="B35" i="45"/>
  <c r="T35" i="45"/>
  <c r="P34" i="45"/>
  <c r="N34" i="45"/>
  <c r="M34" i="45"/>
  <c r="I34" i="45"/>
  <c r="K34" i="45"/>
  <c r="H34" i="45"/>
  <c r="G34" i="45"/>
  <c r="F34" i="45"/>
  <c r="E34" i="45"/>
  <c r="D34" i="45"/>
  <c r="C34" i="45"/>
  <c r="B34" i="45"/>
  <c r="T34" i="45"/>
  <c r="P33" i="45"/>
  <c r="N33" i="45"/>
  <c r="M33" i="45"/>
  <c r="I33" i="45"/>
  <c r="K33" i="45"/>
  <c r="H33" i="45"/>
  <c r="G33" i="45"/>
  <c r="F33" i="45"/>
  <c r="E33" i="45"/>
  <c r="D33" i="45"/>
  <c r="C33" i="45"/>
  <c r="B33" i="45"/>
  <c r="T33" i="45"/>
  <c r="P32" i="45"/>
  <c r="N32" i="45"/>
  <c r="M32" i="45"/>
  <c r="I32" i="45"/>
  <c r="K32" i="45"/>
  <c r="H32" i="45"/>
  <c r="G32" i="45"/>
  <c r="F32" i="45"/>
  <c r="E32" i="45"/>
  <c r="D32" i="45"/>
  <c r="C32" i="45"/>
  <c r="B32" i="45"/>
  <c r="T32" i="45"/>
  <c r="P31" i="45"/>
  <c r="N31" i="45"/>
  <c r="M31" i="45"/>
  <c r="I31" i="45"/>
  <c r="K31" i="45"/>
  <c r="H31" i="45"/>
  <c r="G31" i="45"/>
  <c r="F31" i="45"/>
  <c r="E31" i="45"/>
  <c r="D31" i="45"/>
  <c r="C31" i="45"/>
  <c r="B31" i="45"/>
  <c r="T31" i="45"/>
  <c r="P30" i="45"/>
  <c r="N30" i="45"/>
  <c r="M30" i="45"/>
  <c r="I30" i="45"/>
  <c r="K30" i="45"/>
  <c r="H30" i="45"/>
  <c r="G30" i="45"/>
  <c r="F30" i="45"/>
  <c r="E30" i="45"/>
  <c r="D30" i="45"/>
  <c r="C30" i="45"/>
  <c r="B30" i="45"/>
  <c r="T30" i="45"/>
  <c r="P29" i="45"/>
  <c r="N29" i="45"/>
  <c r="M29" i="45"/>
  <c r="I29" i="45"/>
  <c r="K29" i="45"/>
  <c r="H29" i="45"/>
  <c r="G29" i="45"/>
  <c r="F29" i="45"/>
  <c r="E29" i="45"/>
  <c r="D29" i="45"/>
  <c r="C29" i="45"/>
  <c r="B29" i="45"/>
  <c r="T29" i="45"/>
  <c r="P28" i="45"/>
  <c r="N28" i="45"/>
  <c r="M28" i="45"/>
  <c r="I28" i="45"/>
  <c r="K28" i="45"/>
  <c r="H28" i="45"/>
  <c r="G28" i="45"/>
  <c r="F28" i="45"/>
  <c r="E28" i="45"/>
  <c r="D28" i="45"/>
  <c r="C28" i="45"/>
  <c r="B28" i="45"/>
  <c r="T28" i="45"/>
  <c r="P27" i="45"/>
  <c r="N27" i="45"/>
  <c r="M27" i="45"/>
  <c r="I27" i="45"/>
  <c r="K27" i="45"/>
  <c r="H27" i="45"/>
  <c r="G27" i="45"/>
  <c r="F27" i="45"/>
  <c r="E27" i="45"/>
  <c r="D27" i="45"/>
  <c r="C27" i="45"/>
  <c r="B27" i="45"/>
  <c r="T27" i="45"/>
  <c r="P26" i="45"/>
  <c r="N26" i="45"/>
  <c r="M26" i="45"/>
  <c r="I26" i="45"/>
  <c r="K26" i="45"/>
  <c r="H26" i="45"/>
  <c r="G26" i="45"/>
  <c r="F26" i="45"/>
  <c r="E26" i="45"/>
  <c r="D26" i="45"/>
  <c r="C26" i="45"/>
  <c r="B26" i="45"/>
  <c r="T26" i="45"/>
  <c r="P25" i="45"/>
  <c r="N25" i="45"/>
  <c r="M25" i="45"/>
  <c r="I25" i="45"/>
  <c r="K25" i="45"/>
  <c r="H25" i="45"/>
  <c r="G25" i="45"/>
  <c r="F25" i="45"/>
  <c r="E25" i="45"/>
  <c r="D25" i="45"/>
  <c r="C25" i="45"/>
  <c r="B25" i="45"/>
  <c r="T25" i="45"/>
  <c r="P24" i="45"/>
  <c r="N24" i="45"/>
  <c r="M24" i="45"/>
  <c r="I24" i="45"/>
  <c r="K24" i="45"/>
  <c r="H24" i="45"/>
  <c r="G24" i="45"/>
  <c r="F24" i="45"/>
  <c r="E24" i="45"/>
  <c r="D24" i="45"/>
  <c r="C24" i="45"/>
  <c r="B24" i="45"/>
  <c r="T24" i="45"/>
  <c r="P23" i="45"/>
  <c r="N23" i="45"/>
  <c r="M23" i="45"/>
  <c r="I23" i="45"/>
  <c r="K23" i="45"/>
  <c r="H23" i="45"/>
  <c r="G23" i="45"/>
  <c r="F23" i="45"/>
  <c r="E23" i="45"/>
  <c r="D23" i="45"/>
  <c r="C23" i="45"/>
  <c r="B23" i="45"/>
  <c r="T23" i="45"/>
  <c r="P22" i="45"/>
  <c r="N22" i="45"/>
  <c r="M22" i="45"/>
  <c r="I22" i="45"/>
  <c r="K22" i="45"/>
  <c r="H22" i="45"/>
  <c r="G22" i="45"/>
  <c r="F22" i="45"/>
  <c r="E22" i="45"/>
  <c r="D22" i="45"/>
  <c r="C22" i="45"/>
  <c r="B22" i="45"/>
  <c r="T22" i="45"/>
  <c r="P21" i="45"/>
  <c r="N21" i="45"/>
  <c r="M21" i="45"/>
  <c r="I21" i="45"/>
  <c r="K21" i="45"/>
  <c r="H21" i="45"/>
  <c r="G21" i="45"/>
  <c r="F21" i="45"/>
  <c r="E21" i="45"/>
  <c r="D21" i="45"/>
  <c r="C21" i="45"/>
  <c r="B21" i="45"/>
  <c r="T21" i="45"/>
  <c r="P20" i="45"/>
  <c r="N20" i="45"/>
  <c r="M20" i="45"/>
  <c r="I20" i="45"/>
  <c r="K20" i="45"/>
  <c r="H20" i="45"/>
  <c r="G20" i="45"/>
  <c r="F20" i="45"/>
  <c r="E20" i="45"/>
  <c r="D20" i="45"/>
  <c r="C20" i="45"/>
  <c r="B20" i="45"/>
  <c r="T20" i="45"/>
  <c r="P19" i="45"/>
  <c r="N19" i="45"/>
  <c r="M19" i="45"/>
  <c r="I19" i="45"/>
  <c r="K19" i="45"/>
  <c r="H19" i="45"/>
  <c r="G19" i="45"/>
  <c r="F19" i="45"/>
  <c r="E19" i="45"/>
  <c r="D19" i="45"/>
  <c r="C19" i="45"/>
  <c r="B19" i="45"/>
  <c r="T19" i="45"/>
  <c r="P18" i="45"/>
  <c r="N18" i="45"/>
  <c r="M18" i="45"/>
  <c r="I18" i="45"/>
  <c r="K18" i="45"/>
  <c r="H18" i="45"/>
  <c r="G18" i="45"/>
  <c r="F18" i="45"/>
  <c r="E18" i="45"/>
  <c r="D18" i="45"/>
  <c r="C18" i="45"/>
  <c r="B18" i="45"/>
  <c r="T18" i="45"/>
  <c r="P17" i="45"/>
  <c r="N17" i="45"/>
  <c r="M17" i="45"/>
  <c r="I17" i="45"/>
  <c r="K17" i="45"/>
  <c r="H17" i="45"/>
  <c r="G17" i="45"/>
  <c r="F17" i="45"/>
  <c r="E17" i="45"/>
  <c r="D17" i="45"/>
  <c r="C17" i="45"/>
  <c r="B17" i="45"/>
  <c r="T17" i="45"/>
  <c r="P16" i="45"/>
  <c r="N16" i="45"/>
  <c r="M16" i="45"/>
  <c r="I16" i="45"/>
  <c r="K16" i="45"/>
  <c r="H16" i="45"/>
  <c r="G16" i="45"/>
  <c r="F16" i="45"/>
  <c r="E16" i="45"/>
  <c r="D16" i="45"/>
  <c r="C16" i="45"/>
  <c r="B16" i="45"/>
  <c r="T16" i="45"/>
  <c r="P15" i="45"/>
  <c r="N15" i="45"/>
  <c r="M15" i="45"/>
  <c r="I15" i="45"/>
  <c r="K15" i="45"/>
  <c r="H15" i="45"/>
  <c r="G15" i="45"/>
  <c r="F15" i="45"/>
  <c r="E15" i="45"/>
  <c r="D15" i="45"/>
  <c r="C15" i="45"/>
  <c r="B15" i="45"/>
  <c r="T15" i="45"/>
  <c r="P14" i="45"/>
  <c r="N14" i="45"/>
  <c r="M14" i="45"/>
  <c r="I14" i="45"/>
  <c r="K14" i="45"/>
  <c r="H14" i="45"/>
  <c r="G14" i="45"/>
  <c r="F14" i="45"/>
  <c r="E14" i="45"/>
  <c r="D14" i="45"/>
  <c r="C14" i="45"/>
  <c r="B14" i="45"/>
  <c r="T14" i="45"/>
  <c r="P13" i="45"/>
  <c r="N13" i="45"/>
  <c r="M13" i="45"/>
  <c r="I13" i="45"/>
  <c r="K13" i="45"/>
  <c r="H13" i="45"/>
  <c r="G13" i="45"/>
  <c r="F13" i="45"/>
  <c r="E13" i="45"/>
  <c r="D13" i="45"/>
  <c r="C13" i="45"/>
  <c r="B13" i="45"/>
  <c r="T13" i="45"/>
  <c r="P12" i="45"/>
  <c r="N12" i="45"/>
  <c r="M12" i="45"/>
  <c r="I12" i="45"/>
  <c r="K12" i="45"/>
  <c r="H12" i="45"/>
  <c r="G12" i="45"/>
  <c r="F12" i="45"/>
  <c r="E12" i="45"/>
  <c r="D12" i="45"/>
  <c r="C12" i="45"/>
  <c r="B12" i="45"/>
  <c r="T12" i="45"/>
  <c r="P11" i="45"/>
  <c r="N11" i="45"/>
  <c r="M11" i="45"/>
  <c r="I11" i="45"/>
  <c r="K11" i="45"/>
  <c r="H11" i="45"/>
  <c r="G11" i="45"/>
  <c r="F11" i="45"/>
  <c r="E11" i="45"/>
  <c r="D11" i="45"/>
  <c r="C11" i="45"/>
  <c r="B11" i="45"/>
  <c r="T11" i="45"/>
  <c r="P10" i="45"/>
  <c r="N10" i="45"/>
  <c r="M10" i="45"/>
  <c r="I10" i="45"/>
  <c r="K10" i="45"/>
  <c r="H10" i="45"/>
  <c r="G10" i="45"/>
  <c r="F10" i="45"/>
  <c r="E10" i="45"/>
  <c r="D10" i="45"/>
  <c r="C10" i="45"/>
  <c r="B10" i="45"/>
  <c r="T10" i="45"/>
  <c r="P9" i="45"/>
  <c r="N9" i="45"/>
  <c r="M9" i="45"/>
  <c r="I9" i="45"/>
  <c r="K9" i="45"/>
  <c r="H9" i="45"/>
  <c r="G9" i="45"/>
  <c r="F9" i="45"/>
  <c r="E9" i="45"/>
  <c r="D9" i="45"/>
  <c r="C9" i="45"/>
  <c r="B9" i="45"/>
  <c r="T9" i="45"/>
  <c r="P8" i="45"/>
  <c r="N8" i="45"/>
  <c r="M8" i="45"/>
  <c r="I8" i="45"/>
  <c r="K8" i="45"/>
  <c r="H8" i="45"/>
  <c r="G8" i="45"/>
  <c r="F8" i="45"/>
  <c r="E8" i="45"/>
  <c r="D8" i="45"/>
  <c r="C8" i="45"/>
  <c r="B8" i="45"/>
  <c r="T8" i="45"/>
  <c r="I7" i="45"/>
  <c r="K7" i="45"/>
  <c r="H7" i="45"/>
  <c r="N7" i="45"/>
  <c r="G7" i="45"/>
  <c r="M7" i="45"/>
  <c r="F7" i="45"/>
  <c r="E7" i="45"/>
  <c r="D7" i="45"/>
  <c r="C7" i="45"/>
  <c r="B7" i="45"/>
  <c r="T7" i="45"/>
  <c r="J6" i="45"/>
  <c r="J506" i="43"/>
  <c r="T506" i="43"/>
  <c r="I506" i="43"/>
  <c r="H506" i="43"/>
  <c r="G506" i="43"/>
  <c r="F506" i="43"/>
  <c r="E506" i="43"/>
  <c r="R506" i="43"/>
  <c r="D506" i="43"/>
  <c r="C506" i="43"/>
  <c r="B506" i="43"/>
  <c r="Y506" i="43"/>
  <c r="J505" i="43"/>
  <c r="T505" i="43"/>
  <c r="I505" i="43"/>
  <c r="H505" i="43"/>
  <c r="G505" i="43"/>
  <c r="F505" i="43"/>
  <c r="E505" i="43"/>
  <c r="R505" i="43"/>
  <c r="D505" i="43"/>
  <c r="C505" i="43"/>
  <c r="B505" i="43"/>
  <c r="Y505" i="43"/>
  <c r="J504" i="43"/>
  <c r="T504" i="43"/>
  <c r="I504" i="43"/>
  <c r="H504" i="43"/>
  <c r="G504" i="43"/>
  <c r="F504" i="43"/>
  <c r="E504" i="43"/>
  <c r="R504" i="43"/>
  <c r="D504" i="43"/>
  <c r="C504" i="43"/>
  <c r="B504" i="43"/>
  <c r="Y504" i="43"/>
  <c r="J503" i="43"/>
  <c r="T503" i="43"/>
  <c r="I503" i="43"/>
  <c r="H503" i="43"/>
  <c r="G503" i="43"/>
  <c r="F503" i="43"/>
  <c r="E503" i="43"/>
  <c r="R503" i="43"/>
  <c r="D503" i="43"/>
  <c r="C503" i="43"/>
  <c r="B503" i="43"/>
  <c r="Y503" i="43"/>
  <c r="J502" i="43"/>
  <c r="T502" i="43"/>
  <c r="I502" i="43"/>
  <c r="H502" i="43"/>
  <c r="G502" i="43"/>
  <c r="F502" i="43"/>
  <c r="E502" i="43"/>
  <c r="R502" i="43"/>
  <c r="D502" i="43"/>
  <c r="C502" i="43"/>
  <c r="B502" i="43"/>
  <c r="Y502" i="43"/>
  <c r="J501" i="43"/>
  <c r="T501" i="43"/>
  <c r="I501" i="43"/>
  <c r="H501" i="43"/>
  <c r="G501" i="43"/>
  <c r="F501" i="43"/>
  <c r="E501" i="43"/>
  <c r="R501" i="43"/>
  <c r="D501" i="43"/>
  <c r="C501" i="43"/>
  <c r="B501" i="43"/>
  <c r="Y501" i="43"/>
  <c r="J500" i="43"/>
  <c r="T500" i="43"/>
  <c r="I500" i="43"/>
  <c r="H500" i="43"/>
  <c r="G500" i="43"/>
  <c r="F500" i="43"/>
  <c r="E500" i="43"/>
  <c r="R500" i="43"/>
  <c r="D500" i="43"/>
  <c r="C500" i="43"/>
  <c r="B500" i="43"/>
  <c r="Y500" i="43"/>
  <c r="J499" i="43"/>
  <c r="T499" i="43"/>
  <c r="I499" i="43"/>
  <c r="H499" i="43"/>
  <c r="G499" i="43"/>
  <c r="F499" i="43"/>
  <c r="E499" i="43"/>
  <c r="R499" i="43"/>
  <c r="D499" i="43"/>
  <c r="C499" i="43"/>
  <c r="B499" i="43"/>
  <c r="Y499" i="43"/>
  <c r="J498" i="43"/>
  <c r="T498" i="43"/>
  <c r="I498" i="43"/>
  <c r="H498" i="43"/>
  <c r="G498" i="43"/>
  <c r="F498" i="43"/>
  <c r="E498" i="43"/>
  <c r="R498" i="43"/>
  <c r="D498" i="43"/>
  <c r="C498" i="43"/>
  <c r="B498" i="43"/>
  <c r="Y498" i="43"/>
  <c r="J497" i="43"/>
  <c r="T497" i="43"/>
  <c r="I497" i="43"/>
  <c r="H497" i="43"/>
  <c r="G497" i="43"/>
  <c r="F497" i="43"/>
  <c r="E497" i="43"/>
  <c r="R497" i="43"/>
  <c r="D497" i="43"/>
  <c r="C497" i="43"/>
  <c r="B497" i="43"/>
  <c r="Y497" i="43"/>
  <c r="J496" i="43"/>
  <c r="T496" i="43"/>
  <c r="I496" i="43"/>
  <c r="H496" i="43"/>
  <c r="G496" i="43"/>
  <c r="F496" i="43"/>
  <c r="E496" i="43"/>
  <c r="R496" i="43"/>
  <c r="D496" i="43"/>
  <c r="C496" i="43"/>
  <c r="B496" i="43"/>
  <c r="Y496" i="43"/>
  <c r="J495" i="43"/>
  <c r="T495" i="43"/>
  <c r="I495" i="43"/>
  <c r="H495" i="43"/>
  <c r="G495" i="43"/>
  <c r="F495" i="43"/>
  <c r="E495" i="43"/>
  <c r="R495" i="43"/>
  <c r="D495" i="43"/>
  <c r="C495" i="43"/>
  <c r="B495" i="43"/>
  <c r="Y495" i="43"/>
  <c r="J494" i="43"/>
  <c r="T494" i="43"/>
  <c r="I494" i="43"/>
  <c r="H494" i="43"/>
  <c r="G494" i="43"/>
  <c r="F494" i="43"/>
  <c r="E494" i="43"/>
  <c r="R494" i="43"/>
  <c r="D494" i="43"/>
  <c r="C494" i="43"/>
  <c r="B494" i="43"/>
  <c r="Y494" i="43"/>
  <c r="J493" i="43"/>
  <c r="T493" i="43"/>
  <c r="I493" i="43"/>
  <c r="H493" i="43"/>
  <c r="G493" i="43"/>
  <c r="F493" i="43"/>
  <c r="E493" i="43"/>
  <c r="R493" i="43"/>
  <c r="D493" i="43"/>
  <c r="C493" i="43"/>
  <c r="B493" i="43"/>
  <c r="Y493" i="43"/>
  <c r="J492" i="43"/>
  <c r="T492" i="43"/>
  <c r="I492" i="43"/>
  <c r="H492" i="43"/>
  <c r="G492" i="43"/>
  <c r="F492" i="43"/>
  <c r="E492" i="43"/>
  <c r="R492" i="43"/>
  <c r="D492" i="43"/>
  <c r="C492" i="43"/>
  <c r="B492" i="43"/>
  <c r="Y492" i="43"/>
  <c r="J491" i="43"/>
  <c r="T491" i="43"/>
  <c r="I491" i="43"/>
  <c r="H491" i="43"/>
  <c r="G491" i="43"/>
  <c r="F491" i="43"/>
  <c r="E491" i="43"/>
  <c r="R491" i="43"/>
  <c r="D491" i="43"/>
  <c r="C491" i="43"/>
  <c r="B491" i="43"/>
  <c r="Y491" i="43"/>
  <c r="J490" i="43"/>
  <c r="T490" i="43"/>
  <c r="I490" i="43"/>
  <c r="H490" i="43"/>
  <c r="G490" i="43"/>
  <c r="F490" i="43"/>
  <c r="E490" i="43"/>
  <c r="R490" i="43"/>
  <c r="D490" i="43"/>
  <c r="C490" i="43"/>
  <c r="B490" i="43"/>
  <c r="Y490" i="43"/>
  <c r="J489" i="43"/>
  <c r="T489" i="43"/>
  <c r="I489" i="43"/>
  <c r="H489" i="43"/>
  <c r="G489" i="43"/>
  <c r="F489" i="43"/>
  <c r="E489" i="43"/>
  <c r="R489" i="43"/>
  <c r="D489" i="43"/>
  <c r="C489" i="43"/>
  <c r="B489" i="43"/>
  <c r="Y489" i="43"/>
  <c r="J488" i="43"/>
  <c r="T488" i="43"/>
  <c r="I488" i="43"/>
  <c r="H488" i="43"/>
  <c r="G488" i="43"/>
  <c r="F488" i="43"/>
  <c r="E488" i="43"/>
  <c r="R488" i="43"/>
  <c r="D488" i="43"/>
  <c r="C488" i="43"/>
  <c r="B488" i="43"/>
  <c r="Y488" i="43"/>
  <c r="J487" i="43"/>
  <c r="T487" i="43"/>
  <c r="I487" i="43"/>
  <c r="H487" i="43"/>
  <c r="G487" i="43"/>
  <c r="F487" i="43"/>
  <c r="E487" i="43"/>
  <c r="R487" i="43"/>
  <c r="D487" i="43"/>
  <c r="C487" i="43"/>
  <c r="B487" i="43"/>
  <c r="Y487" i="43"/>
  <c r="J486" i="43"/>
  <c r="T486" i="43"/>
  <c r="I486" i="43"/>
  <c r="H486" i="43"/>
  <c r="G486" i="43"/>
  <c r="F486" i="43"/>
  <c r="E486" i="43"/>
  <c r="R486" i="43"/>
  <c r="D486" i="43"/>
  <c r="C486" i="43"/>
  <c r="B486" i="43"/>
  <c r="Y486" i="43"/>
  <c r="J485" i="43"/>
  <c r="T485" i="43"/>
  <c r="I485" i="43"/>
  <c r="H485" i="43"/>
  <c r="G485" i="43"/>
  <c r="F485" i="43"/>
  <c r="E485" i="43"/>
  <c r="R485" i="43"/>
  <c r="D485" i="43"/>
  <c r="C485" i="43"/>
  <c r="B485" i="43"/>
  <c r="Y485" i="43"/>
  <c r="J484" i="43"/>
  <c r="T484" i="43"/>
  <c r="I484" i="43"/>
  <c r="H484" i="43"/>
  <c r="G484" i="43"/>
  <c r="F484" i="43"/>
  <c r="E484" i="43"/>
  <c r="R484" i="43"/>
  <c r="D484" i="43"/>
  <c r="C484" i="43"/>
  <c r="B484" i="43"/>
  <c r="Y484" i="43"/>
  <c r="J483" i="43"/>
  <c r="T483" i="43"/>
  <c r="I483" i="43"/>
  <c r="H483" i="43"/>
  <c r="G483" i="43"/>
  <c r="F483" i="43"/>
  <c r="E483" i="43"/>
  <c r="R483" i="43"/>
  <c r="D483" i="43"/>
  <c r="C483" i="43"/>
  <c r="B483" i="43"/>
  <c r="Y483" i="43"/>
  <c r="J482" i="43"/>
  <c r="T482" i="43"/>
  <c r="I482" i="43"/>
  <c r="H482" i="43"/>
  <c r="G482" i="43"/>
  <c r="F482" i="43"/>
  <c r="E482" i="43"/>
  <c r="R482" i="43"/>
  <c r="D482" i="43"/>
  <c r="C482" i="43"/>
  <c r="B482" i="43"/>
  <c r="Y482" i="43"/>
  <c r="J481" i="43"/>
  <c r="T481" i="43"/>
  <c r="I481" i="43"/>
  <c r="H481" i="43"/>
  <c r="G481" i="43"/>
  <c r="F481" i="43"/>
  <c r="E481" i="43"/>
  <c r="R481" i="43"/>
  <c r="D481" i="43"/>
  <c r="C481" i="43"/>
  <c r="B481" i="43"/>
  <c r="Y481" i="43"/>
  <c r="J480" i="43"/>
  <c r="T480" i="43"/>
  <c r="I480" i="43"/>
  <c r="H480" i="43"/>
  <c r="G480" i="43"/>
  <c r="F480" i="43"/>
  <c r="E480" i="43"/>
  <c r="R480" i="43"/>
  <c r="D480" i="43"/>
  <c r="C480" i="43"/>
  <c r="B480" i="43"/>
  <c r="Y480" i="43"/>
  <c r="J479" i="43"/>
  <c r="T479" i="43"/>
  <c r="I479" i="43"/>
  <c r="H479" i="43"/>
  <c r="G479" i="43"/>
  <c r="F479" i="43"/>
  <c r="E479" i="43"/>
  <c r="R479" i="43"/>
  <c r="D479" i="43"/>
  <c r="C479" i="43"/>
  <c r="B479" i="43"/>
  <c r="Y479" i="43"/>
  <c r="J478" i="43"/>
  <c r="T478" i="43"/>
  <c r="I478" i="43"/>
  <c r="H478" i="43"/>
  <c r="G478" i="43"/>
  <c r="F478" i="43"/>
  <c r="E478" i="43"/>
  <c r="R478" i="43"/>
  <c r="U478" i="43"/>
  <c r="D478" i="43"/>
  <c r="C478" i="43"/>
  <c r="B478" i="43"/>
  <c r="Y478" i="43"/>
  <c r="J477" i="43"/>
  <c r="T477" i="43"/>
  <c r="I477" i="43"/>
  <c r="H477" i="43"/>
  <c r="G477" i="43"/>
  <c r="F477" i="43"/>
  <c r="E477" i="43"/>
  <c r="R477" i="43"/>
  <c r="D477" i="43"/>
  <c r="C477" i="43"/>
  <c r="B477" i="43"/>
  <c r="Y477" i="43"/>
  <c r="J476" i="43"/>
  <c r="T476" i="43"/>
  <c r="I476" i="43"/>
  <c r="H476" i="43"/>
  <c r="G476" i="43"/>
  <c r="F476" i="43"/>
  <c r="E476" i="43"/>
  <c r="R476" i="43"/>
  <c r="D476" i="43"/>
  <c r="C476" i="43"/>
  <c r="B476" i="43"/>
  <c r="Y476" i="43"/>
  <c r="J475" i="43"/>
  <c r="T475" i="43"/>
  <c r="I475" i="43"/>
  <c r="H475" i="43"/>
  <c r="G475" i="43"/>
  <c r="F475" i="43"/>
  <c r="E475" i="43"/>
  <c r="R475" i="43"/>
  <c r="D475" i="43"/>
  <c r="C475" i="43"/>
  <c r="B475" i="43"/>
  <c r="Y475" i="43"/>
  <c r="J474" i="43"/>
  <c r="T474" i="43"/>
  <c r="I474" i="43"/>
  <c r="H474" i="43"/>
  <c r="G474" i="43"/>
  <c r="F474" i="43"/>
  <c r="E474" i="43"/>
  <c r="R474" i="43"/>
  <c r="D474" i="43"/>
  <c r="C474" i="43"/>
  <c r="B474" i="43"/>
  <c r="Y474" i="43"/>
  <c r="T473" i="43"/>
  <c r="J473" i="43"/>
  <c r="I473" i="43"/>
  <c r="H473" i="43"/>
  <c r="G473" i="43"/>
  <c r="F473" i="43"/>
  <c r="E473" i="43"/>
  <c r="R473" i="43"/>
  <c r="D473" i="43"/>
  <c r="C473" i="43"/>
  <c r="B473" i="43"/>
  <c r="Y473" i="43"/>
  <c r="J472" i="43"/>
  <c r="T472" i="43"/>
  <c r="I472" i="43"/>
  <c r="H472" i="43"/>
  <c r="G472" i="43"/>
  <c r="F472" i="43"/>
  <c r="E472" i="43"/>
  <c r="R472" i="43"/>
  <c r="D472" i="43"/>
  <c r="C472" i="43"/>
  <c r="B472" i="43"/>
  <c r="Y472" i="43"/>
  <c r="J471" i="43"/>
  <c r="T471" i="43"/>
  <c r="I471" i="43"/>
  <c r="H471" i="43"/>
  <c r="G471" i="43"/>
  <c r="F471" i="43"/>
  <c r="E471" i="43"/>
  <c r="R471" i="43"/>
  <c r="D471" i="43"/>
  <c r="C471" i="43"/>
  <c r="B471" i="43"/>
  <c r="Y471" i="43"/>
  <c r="J470" i="43"/>
  <c r="T470" i="43"/>
  <c r="I470" i="43"/>
  <c r="H470" i="43"/>
  <c r="G470" i="43"/>
  <c r="F470" i="43"/>
  <c r="E470" i="43"/>
  <c r="R470" i="43"/>
  <c r="D470" i="43"/>
  <c r="C470" i="43"/>
  <c r="B470" i="43"/>
  <c r="Y470" i="43"/>
  <c r="J469" i="43"/>
  <c r="T469" i="43"/>
  <c r="I469" i="43"/>
  <c r="H469" i="43"/>
  <c r="G469" i="43"/>
  <c r="F469" i="43"/>
  <c r="E469" i="43"/>
  <c r="R469" i="43"/>
  <c r="D469" i="43"/>
  <c r="C469" i="43"/>
  <c r="B469" i="43"/>
  <c r="Y469" i="43"/>
  <c r="J468" i="43"/>
  <c r="T468" i="43"/>
  <c r="I468" i="43"/>
  <c r="H468" i="43"/>
  <c r="G468" i="43"/>
  <c r="F468" i="43"/>
  <c r="E468" i="43"/>
  <c r="R468" i="43"/>
  <c r="D468" i="43"/>
  <c r="C468" i="43"/>
  <c r="B468" i="43"/>
  <c r="Y468" i="43"/>
  <c r="J467" i="43"/>
  <c r="T467" i="43"/>
  <c r="I467" i="43"/>
  <c r="H467" i="43"/>
  <c r="G467" i="43"/>
  <c r="F467" i="43"/>
  <c r="E467" i="43"/>
  <c r="R467" i="43"/>
  <c r="D467" i="43"/>
  <c r="C467" i="43"/>
  <c r="B467" i="43"/>
  <c r="Y467" i="43"/>
  <c r="J466" i="43"/>
  <c r="T466" i="43"/>
  <c r="I466" i="43"/>
  <c r="H466" i="43"/>
  <c r="G466" i="43"/>
  <c r="F466" i="43"/>
  <c r="E466" i="43"/>
  <c r="R466" i="43"/>
  <c r="D466" i="43"/>
  <c r="C466" i="43"/>
  <c r="B466" i="43"/>
  <c r="Y466" i="43"/>
  <c r="J465" i="43"/>
  <c r="T465" i="43"/>
  <c r="I465" i="43"/>
  <c r="H465" i="43"/>
  <c r="G465" i="43"/>
  <c r="F465" i="43"/>
  <c r="E465" i="43"/>
  <c r="R465" i="43"/>
  <c r="D465" i="43"/>
  <c r="C465" i="43"/>
  <c r="B465" i="43"/>
  <c r="Y465" i="43"/>
  <c r="J464" i="43"/>
  <c r="T464" i="43"/>
  <c r="I464" i="43"/>
  <c r="H464" i="43"/>
  <c r="G464" i="43"/>
  <c r="F464" i="43"/>
  <c r="E464" i="43"/>
  <c r="R464" i="43"/>
  <c r="D464" i="43"/>
  <c r="C464" i="43"/>
  <c r="B464" i="43"/>
  <c r="Y464" i="43"/>
  <c r="J463" i="43"/>
  <c r="T463" i="43"/>
  <c r="I463" i="43"/>
  <c r="H463" i="43"/>
  <c r="G463" i="43"/>
  <c r="F463" i="43"/>
  <c r="E463" i="43"/>
  <c r="R463" i="43"/>
  <c r="D463" i="43"/>
  <c r="C463" i="43"/>
  <c r="B463" i="43"/>
  <c r="Y463" i="43"/>
  <c r="J462" i="43"/>
  <c r="T462" i="43"/>
  <c r="I462" i="43"/>
  <c r="H462" i="43"/>
  <c r="G462" i="43"/>
  <c r="F462" i="43"/>
  <c r="E462" i="43"/>
  <c r="R462" i="43"/>
  <c r="D462" i="43"/>
  <c r="C462" i="43"/>
  <c r="B462" i="43"/>
  <c r="Y462" i="43"/>
  <c r="J461" i="43"/>
  <c r="T461" i="43"/>
  <c r="I461" i="43"/>
  <c r="H461" i="43"/>
  <c r="G461" i="43"/>
  <c r="F461" i="43"/>
  <c r="E461" i="43"/>
  <c r="R461" i="43"/>
  <c r="D461" i="43"/>
  <c r="C461" i="43"/>
  <c r="B461" i="43"/>
  <c r="Y461" i="43"/>
  <c r="J460" i="43"/>
  <c r="T460" i="43"/>
  <c r="I460" i="43"/>
  <c r="H460" i="43"/>
  <c r="G460" i="43"/>
  <c r="F460" i="43"/>
  <c r="E460" i="43"/>
  <c r="R460" i="43"/>
  <c r="D460" i="43"/>
  <c r="C460" i="43"/>
  <c r="B460" i="43"/>
  <c r="Y460" i="43"/>
  <c r="J459" i="43"/>
  <c r="T459" i="43"/>
  <c r="I459" i="43"/>
  <c r="H459" i="43"/>
  <c r="G459" i="43"/>
  <c r="F459" i="43"/>
  <c r="E459" i="43"/>
  <c r="R459" i="43"/>
  <c r="D459" i="43"/>
  <c r="C459" i="43"/>
  <c r="B459" i="43"/>
  <c r="Y459" i="43"/>
  <c r="J458" i="43"/>
  <c r="T458" i="43"/>
  <c r="I458" i="43"/>
  <c r="H458" i="43"/>
  <c r="G458" i="43"/>
  <c r="F458" i="43"/>
  <c r="E458" i="43"/>
  <c r="R458" i="43"/>
  <c r="D458" i="43"/>
  <c r="C458" i="43"/>
  <c r="B458" i="43"/>
  <c r="Y458" i="43"/>
  <c r="J457" i="43"/>
  <c r="T457" i="43"/>
  <c r="I457" i="43"/>
  <c r="H457" i="43"/>
  <c r="G457" i="43"/>
  <c r="F457" i="43"/>
  <c r="E457" i="43"/>
  <c r="R457" i="43"/>
  <c r="D457" i="43"/>
  <c r="C457" i="43"/>
  <c r="B457" i="43"/>
  <c r="Y457" i="43"/>
  <c r="J456" i="43"/>
  <c r="T456" i="43"/>
  <c r="I456" i="43"/>
  <c r="H456" i="43"/>
  <c r="G456" i="43"/>
  <c r="F456" i="43"/>
  <c r="E456" i="43"/>
  <c r="R456" i="43"/>
  <c r="D456" i="43"/>
  <c r="C456" i="43"/>
  <c r="B456" i="43"/>
  <c r="Y456" i="43"/>
  <c r="J455" i="43"/>
  <c r="T455" i="43"/>
  <c r="I455" i="43"/>
  <c r="H455" i="43"/>
  <c r="G455" i="43"/>
  <c r="F455" i="43"/>
  <c r="E455" i="43"/>
  <c r="R455" i="43"/>
  <c r="D455" i="43"/>
  <c r="C455" i="43"/>
  <c r="B455" i="43"/>
  <c r="Y455" i="43"/>
  <c r="Y454" i="43"/>
  <c r="J454" i="43"/>
  <c r="T454" i="43"/>
  <c r="I454" i="43"/>
  <c r="H454" i="43"/>
  <c r="G454" i="43"/>
  <c r="F454" i="43"/>
  <c r="E454" i="43"/>
  <c r="R454" i="43"/>
  <c r="D454" i="43"/>
  <c r="C454" i="43"/>
  <c r="B454" i="43"/>
  <c r="J453" i="43"/>
  <c r="T453" i="43"/>
  <c r="I453" i="43"/>
  <c r="H453" i="43"/>
  <c r="G453" i="43"/>
  <c r="F453" i="43"/>
  <c r="E453" i="43"/>
  <c r="R453" i="43"/>
  <c r="D453" i="43"/>
  <c r="C453" i="43"/>
  <c r="B453" i="43"/>
  <c r="Y453" i="43"/>
  <c r="J452" i="43"/>
  <c r="T452" i="43"/>
  <c r="I452" i="43"/>
  <c r="H452" i="43"/>
  <c r="G452" i="43"/>
  <c r="F452" i="43"/>
  <c r="E452" i="43"/>
  <c r="R452" i="43"/>
  <c r="D452" i="43"/>
  <c r="C452" i="43"/>
  <c r="B452" i="43"/>
  <c r="Y452" i="43"/>
  <c r="J451" i="43"/>
  <c r="T451" i="43"/>
  <c r="I451" i="43"/>
  <c r="H451" i="43"/>
  <c r="G451" i="43"/>
  <c r="F451" i="43"/>
  <c r="E451" i="43"/>
  <c r="R451" i="43"/>
  <c r="D451" i="43"/>
  <c r="C451" i="43"/>
  <c r="B451" i="43"/>
  <c r="Y451" i="43"/>
  <c r="J450" i="43"/>
  <c r="T450" i="43"/>
  <c r="I450" i="43"/>
  <c r="H450" i="43"/>
  <c r="G450" i="43"/>
  <c r="F450" i="43"/>
  <c r="E450" i="43"/>
  <c r="R450" i="43"/>
  <c r="D450" i="43"/>
  <c r="C450" i="43"/>
  <c r="B450" i="43"/>
  <c r="Y450" i="43"/>
  <c r="J449" i="43"/>
  <c r="T449" i="43"/>
  <c r="I449" i="43"/>
  <c r="H449" i="43"/>
  <c r="G449" i="43"/>
  <c r="F449" i="43"/>
  <c r="E449" i="43"/>
  <c r="R449" i="43"/>
  <c r="D449" i="43"/>
  <c r="C449" i="43"/>
  <c r="B449" i="43"/>
  <c r="Y449" i="43"/>
  <c r="J448" i="43"/>
  <c r="T448" i="43"/>
  <c r="I448" i="43"/>
  <c r="H448" i="43"/>
  <c r="G448" i="43"/>
  <c r="F448" i="43"/>
  <c r="E448" i="43"/>
  <c r="R448" i="43"/>
  <c r="D448" i="43"/>
  <c r="C448" i="43"/>
  <c r="B448" i="43"/>
  <c r="Y448" i="43"/>
  <c r="J447" i="43"/>
  <c r="T447" i="43"/>
  <c r="I447" i="43"/>
  <c r="H447" i="43"/>
  <c r="G447" i="43"/>
  <c r="F447" i="43"/>
  <c r="E447" i="43"/>
  <c r="R447" i="43"/>
  <c r="D447" i="43"/>
  <c r="C447" i="43"/>
  <c r="B447" i="43"/>
  <c r="Y447" i="43"/>
  <c r="J446" i="43"/>
  <c r="T446" i="43"/>
  <c r="I446" i="43"/>
  <c r="H446" i="43"/>
  <c r="G446" i="43"/>
  <c r="F446" i="43"/>
  <c r="E446" i="43"/>
  <c r="R446" i="43"/>
  <c r="D446" i="43"/>
  <c r="C446" i="43"/>
  <c r="B446" i="43"/>
  <c r="Y446" i="43"/>
  <c r="J445" i="43"/>
  <c r="T445" i="43"/>
  <c r="I445" i="43"/>
  <c r="H445" i="43"/>
  <c r="G445" i="43"/>
  <c r="F445" i="43"/>
  <c r="E445" i="43"/>
  <c r="R445" i="43"/>
  <c r="D445" i="43"/>
  <c r="C445" i="43"/>
  <c r="B445" i="43"/>
  <c r="Y445" i="43"/>
  <c r="J444" i="43"/>
  <c r="T444" i="43"/>
  <c r="I444" i="43"/>
  <c r="H444" i="43"/>
  <c r="G444" i="43"/>
  <c r="F444" i="43"/>
  <c r="E444" i="43"/>
  <c r="R444" i="43"/>
  <c r="D444" i="43"/>
  <c r="C444" i="43"/>
  <c r="B444" i="43"/>
  <c r="Y444" i="43"/>
  <c r="J443" i="43"/>
  <c r="T443" i="43"/>
  <c r="I443" i="43"/>
  <c r="H443" i="43"/>
  <c r="G443" i="43"/>
  <c r="F443" i="43"/>
  <c r="E443" i="43"/>
  <c r="R443" i="43"/>
  <c r="D443" i="43"/>
  <c r="C443" i="43"/>
  <c r="B443" i="43"/>
  <c r="Y443" i="43"/>
  <c r="J442" i="43"/>
  <c r="T442" i="43"/>
  <c r="I442" i="43"/>
  <c r="H442" i="43"/>
  <c r="G442" i="43"/>
  <c r="F442" i="43"/>
  <c r="E442" i="43"/>
  <c r="R442" i="43"/>
  <c r="D442" i="43"/>
  <c r="C442" i="43"/>
  <c r="B442" i="43"/>
  <c r="Y442" i="43"/>
  <c r="J441" i="43"/>
  <c r="T441" i="43"/>
  <c r="I441" i="43"/>
  <c r="H441" i="43"/>
  <c r="G441" i="43"/>
  <c r="F441" i="43"/>
  <c r="E441" i="43"/>
  <c r="R441" i="43"/>
  <c r="D441" i="43"/>
  <c r="C441" i="43"/>
  <c r="B441" i="43"/>
  <c r="Y441" i="43"/>
  <c r="J440" i="43"/>
  <c r="T440" i="43"/>
  <c r="I440" i="43"/>
  <c r="H440" i="43"/>
  <c r="G440" i="43"/>
  <c r="F440" i="43"/>
  <c r="E440" i="43"/>
  <c r="R440" i="43"/>
  <c r="D440" i="43"/>
  <c r="C440" i="43"/>
  <c r="B440" i="43"/>
  <c r="Y440" i="43"/>
  <c r="J439" i="43"/>
  <c r="T439" i="43"/>
  <c r="I439" i="43"/>
  <c r="H439" i="43"/>
  <c r="G439" i="43"/>
  <c r="F439" i="43"/>
  <c r="E439" i="43"/>
  <c r="R439" i="43"/>
  <c r="D439" i="43"/>
  <c r="C439" i="43"/>
  <c r="B439" i="43"/>
  <c r="Y439" i="43"/>
  <c r="J438" i="43"/>
  <c r="T438" i="43"/>
  <c r="I438" i="43"/>
  <c r="H438" i="43"/>
  <c r="G438" i="43"/>
  <c r="F438" i="43"/>
  <c r="E438" i="43"/>
  <c r="R438" i="43"/>
  <c r="D438" i="43"/>
  <c r="C438" i="43"/>
  <c r="B438" i="43"/>
  <c r="Y438" i="43"/>
  <c r="J437" i="43"/>
  <c r="T437" i="43"/>
  <c r="I437" i="43"/>
  <c r="H437" i="43"/>
  <c r="G437" i="43"/>
  <c r="F437" i="43"/>
  <c r="E437" i="43"/>
  <c r="R437" i="43"/>
  <c r="D437" i="43"/>
  <c r="C437" i="43"/>
  <c r="B437" i="43"/>
  <c r="Y437" i="43"/>
  <c r="J436" i="43"/>
  <c r="T436" i="43"/>
  <c r="I436" i="43"/>
  <c r="H436" i="43"/>
  <c r="G436" i="43"/>
  <c r="F436" i="43"/>
  <c r="E436" i="43"/>
  <c r="R436" i="43"/>
  <c r="D436" i="43"/>
  <c r="C436" i="43"/>
  <c r="B436" i="43"/>
  <c r="Y436" i="43"/>
  <c r="J435" i="43"/>
  <c r="T435" i="43"/>
  <c r="I435" i="43"/>
  <c r="H435" i="43"/>
  <c r="G435" i="43"/>
  <c r="F435" i="43"/>
  <c r="E435" i="43"/>
  <c r="R435" i="43"/>
  <c r="D435" i="43"/>
  <c r="C435" i="43"/>
  <c r="B435" i="43"/>
  <c r="Y435" i="43"/>
  <c r="J434" i="43"/>
  <c r="T434" i="43"/>
  <c r="I434" i="43"/>
  <c r="H434" i="43"/>
  <c r="G434" i="43"/>
  <c r="F434" i="43"/>
  <c r="E434" i="43"/>
  <c r="R434" i="43"/>
  <c r="D434" i="43"/>
  <c r="C434" i="43"/>
  <c r="B434" i="43"/>
  <c r="Y434" i="43"/>
  <c r="J433" i="43"/>
  <c r="T433" i="43"/>
  <c r="I433" i="43"/>
  <c r="H433" i="43"/>
  <c r="G433" i="43"/>
  <c r="F433" i="43"/>
  <c r="E433" i="43"/>
  <c r="R433" i="43"/>
  <c r="D433" i="43"/>
  <c r="C433" i="43"/>
  <c r="B433" i="43"/>
  <c r="Y433" i="43"/>
  <c r="J432" i="43"/>
  <c r="T432" i="43"/>
  <c r="I432" i="43"/>
  <c r="H432" i="43"/>
  <c r="G432" i="43"/>
  <c r="F432" i="43"/>
  <c r="E432" i="43"/>
  <c r="R432" i="43"/>
  <c r="D432" i="43"/>
  <c r="C432" i="43"/>
  <c r="B432" i="43"/>
  <c r="Y432" i="43"/>
  <c r="J431" i="43"/>
  <c r="T431" i="43"/>
  <c r="I431" i="43"/>
  <c r="H431" i="43"/>
  <c r="G431" i="43"/>
  <c r="F431" i="43"/>
  <c r="E431" i="43"/>
  <c r="R431" i="43"/>
  <c r="D431" i="43"/>
  <c r="C431" i="43"/>
  <c r="B431" i="43"/>
  <c r="Y431" i="43"/>
  <c r="J430" i="43"/>
  <c r="T430" i="43"/>
  <c r="I430" i="43"/>
  <c r="H430" i="43"/>
  <c r="G430" i="43"/>
  <c r="F430" i="43"/>
  <c r="E430" i="43"/>
  <c r="R430" i="43"/>
  <c r="D430" i="43"/>
  <c r="C430" i="43"/>
  <c r="B430" i="43"/>
  <c r="Y430" i="43"/>
  <c r="J429" i="43"/>
  <c r="T429" i="43"/>
  <c r="I429" i="43"/>
  <c r="H429" i="43"/>
  <c r="G429" i="43"/>
  <c r="F429" i="43"/>
  <c r="E429" i="43"/>
  <c r="R429" i="43"/>
  <c r="D429" i="43"/>
  <c r="C429" i="43"/>
  <c r="B429" i="43"/>
  <c r="Y429" i="43"/>
  <c r="J428" i="43"/>
  <c r="T428" i="43"/>
  <c r="I428" i="43"/>
  <c r="H428" i="43"/>
  <c r="G428" i="43"/>
  <c r="F428" i="43"/>
  <c r="E428" i="43"/>
  <c r="R428" i="43"/>
  <c r="D428" i="43"/>
  <c r="C428" i="43"/>
  <c r="B428" i="43"/>
  <c r="Y428" i="43"/>
  <c r="J427" i="43"/>
  <c r="T427" i="43"/>
  <c r="I427" i="43"/>
  <c r="H427" i="43"/>
  <c r="G427" i="43"/>
  <c r="F427" i="43"/>
  <c r="E427" i="43"/>
  <c r="R427" i="43"/>
  <c r="D427" i="43"/>
  <c r="C427" i="43"/>
  <c r="B427" i="43"/>
  <c r="Y427" i="43"/>
  <c r="J426" i="43"/>
  <c r="T426" i="43"/>
  <c r="I426" i="43"/>
  <c r="H426" i="43"/>
  <c r="G426" i="43"/>
  <c r="F426" i="43"/>
  <c r="E426" i="43"/>
  <c r="R426" i="43"/>
  <c r="D426" i="43"/>
  <c r="C426" i="43"/>
  <c r="B426" i="43"/>
  <c r="Y426" i="43"/>
  <c r="J425" i="43"/>
  <c r="T425" i="43"/>
  <c r="I425" i="43"/>
  <c r="H425" i="43"/>
  <c r="G425" i="43"/>
  <c r="F425" i="43"/>
  <c r="E425" i="43"/>
  <c r="R425" i="43"/>
  <c r="D425" i="43"/>
  <c r="C425" i="43"/>
  <c r="B425" i="43"/>
  <c r="Y425" i="43"/>
  <c r="J424" i="43"/>
  <c r="T424" i="43"/>
  <c r="I424" i="43"/>
  <c r="H424" i="43"/>
  <c r="G424" i="43"/>
  <c r="F424" i="43"/>
  <c r="E424" i="43"/>
  <c r="R424" i="43"/>
  <c r="D424" i="43"/>
  <c r="C424" i="43"/>
  <c r="B424" i="43"/>
  <c r="Y424" i="43"/>
  <c r="J423" i="43"/>
  <c r="T423" i="43"/>
  <c r="I423" i="43"/>
  <c r="H423" i="43"/>
  <c r="G423" i="43"/>
  <c r="F423" i="43"/>
  <c r="E423" i="43"/>
  <c r="R423" i="43"/>
  <c r="D423" i="43"/>
  <c r="C423" i="43"/>
  <c r="B423" i="43"/>
  <c r="Y423" i="43"/>
  <c r="J422" i="43"/>
  <c r="T422" i="43"/>
  <c r="I422" i="43"/>
  <c r="H422" i="43"/>
  <c r="G422" i="43"/>
  <c r="F422" i="43"/>
  <c r="E422" i="43"/>
  <c r="R422" i="43"/>
  <c r="D422" i="43"/>
  <c r="C422" i="43"/>
  <c r="B422" i="43"/>
  <c r="Y422" i="43"/>
  <c r="J421" i="43"/>
  <c r="T421" i="43"/>
  <c r="I421" i="43"/>
  <c r="H421" i="43"/>
  <c r="G421" i="43"/>
  <c r="F421" i="43"/>
  <c r="E421" i="43"/>
  <c r="R421" i="43"/>
  <c r="U421" i="43"/>
  <c r="D421" i="43"/>
  <c r="C421" i="43"/>
  <c r="B421" i="43"/>
  <c r="Y421" i="43"/>
  <c r="J420" i="43"/>
  <c r="T420" i="43"/>
  <c r="I420" i="43"/>
  <c r="H420" i="43"/>
  <c r="G420" i="43"/>
  <c r="F420" i="43"/>
  <c r="E420" i="43"/>
  <c r="R420" i="43"/>
  <c r="D420" i="43"/>
  <c r="C420" i="43"/>
  <c r="B420" i="43"/>
  <c r="Y420" i="43"/>
  <c r="J419" i="43"/>
  <c r="T419" i="43"/>
  <c r="I419" i="43"/>
  <c r="H419" i="43"/>
  <c r="G419" i="43"/>
  <c r="F419" i="43"/>
  <c r="E419" i="43"/>
  <c r="R419" i="43"/>
  <c r="U419" i="43"/>
  <c r="D419" i="43"/>
  <c r="C419" i="43"/>
  <c r="B419" i="43"/>
  <c r="Y419" i="43"/>
  <c r="J418" i="43"/>
  <c r="T418" i="43"/>
  <c r="I418" i="43"/>
  <c r="H418" i="43"/>
  <c r="G418" i="43"/>
  <c r="F418" i="43"/>
  <c r="E418" i="43"/>
  <c r="R418" i="43"/>
  <c r="D418" i="43"/>
  <c r="C418" i="43"/>
  <c r="B418" i="43"/>
  <c r="Y418" i="43"/>
  <c r="J417" i="43"/>
  <c r="T417" i="43"/>
  <c r="I417" i="43"/>
  <c r="H417" i="43"/>
  <c r="G417" i="43"/>
  <c r="F417" i="43"/>
  <c r="E417" i="43"/>
  <c r="R417" i="43"/>
  <c r="D417" i="43"/>
  <c r="C417" i="43"/>
  <c r="B417" i="43"/>
  <c r="Y417" i="43"/>
  <c r="J416" i="43"/>
  <c r="T416" i="43"/>
  <c r="I416" i="43"/>
  <c r="H416" i="43"/>
  <c r="G416" i="43"/>
  <c r="F416" i="43"/>
  <c r="E416" i="43"/>
  <c r="R416" i="43"/>
  <c r="D416" i="43"/>
  <c r="C416" i="43"/>
  <c r="B416" i="43"/>
  <c r="Y416" i="43"/>
  <c r="J415" i="43"/>
  <c r="T415" i="43"/>
  <c r="I415" i="43"/>
  <c r="H415" i="43"/>
  <c r="G415" i="43"/>
  <c r="F415" i="43"/>
  <c r="E415" i="43"/>
  <c r="R415" i="43"/>
  <c r="D415" i="43"/>
  <c r="C415" i="43"/>
  <c r="B415" i="43"/>
  <c r="Y415" i="43"/>
  <c r="J414" i="43"/>
  <c r="T414" i="43"/>
  <c r="I414" i="43"/>
  <c r="H414" i="43"/>
  <c r="G414" i="43"/>
  <c r="F414" i="43"/>
  <c r="E414" i="43"/>
  <c r="R414" i="43"/>
  <c r="D414" i="43"/>
  <c r="C414" i="43"/>
  <c r="B414" i="43"/>
  <c r="Y414" i="43"/>
  <c r="T413" i="43"/>
  <c r="J413" i="43"/>
  <c r="I413" i="43"/>
  <c r="H413" i="43"/>
  <c r="G413" i="43"/>
  <c r="F413" i="43"/>
  <c r="E413" i="43"/>
  <c r="R413" i="43"/>
  <c r="D413" i="43"/>
  <c r="C413" i="43"/>
  <c r="B413" i="43"/>
  <c r="Y413" i="43"/>
  <c r="J412" i="43"/>
  <c r="T412" i="43"/>
  <c r="I412" i="43"/>
  <c r="H412" i="43"/>
  <c r="G412" i="43"/>
  <c r="F412" i="43"/>
  <c r="E412" i="43"/>
  <c r="R412" i="43"/>
  <c r="D412" i="43"/>
  <c r="C412" i="43"/>
  <c r="B412" i="43"/>
  <c r="Y412" i="43"/>
  <c r="J411" i="43"/>
  <c r="T411" i="43"/>
  <c r="I411" i="43"/>
  <c r="H411" i="43"/>
  <c r="G411" i="43"/>
  <c r="F411" i="43"/>
  <c r="E411" i="43"/>
  <c r="R411" i="43"/>
  <c r="D411" i="43"/>
  <c r="C411" i="43"/>
  <c r="B411" i="43"/>
  <c r="Y411" i="43"/>
  <c r="J410" i="43"/>
  <c r="T410" i="43"/>
  <c r="I410" i="43"/>
  <c r="H410" i="43"/>
  <c r="G410" i="43"/>
  <c r="F410" i="43"/>
  <c r="E410" i="43"/>
  <c r="R410" i="43"/>
  <c r="D410" i="43"/>
  <c r="C410" i="43"/>
  <c r="B410" i="43"/>
  <c r="Y410" i="43"/>
  <c r="J409" i="43"/>
  <c r="T409" i="43"/>
  <c r="I409" i="43"/>
  <c r="H409" i="43"/>
  <c r="G409" i="43"/>
  <c r="F409" i="43"/>
  <c r="E409" i="43"/>
  <c r="R409" i="43"/>
  <c r="D409" i="43"/>
  <c r="C409" i="43"/>
  <c r="B409" i="43"/>
  <c r="Y409" i="43"/>
  <c r="J408" i="43"/>
  <c r="T408" i="43"/>
  <c r="I408" i="43"/>
  <c r="H408" i="43"/>
  <c r="G408" i="43"/>
  <c r="F408" i="43"/>
  <c r="E408" i="43"/>
  <c r="R408" i="43"/>
  <c r="D408" i="43"/>
  <c r="C408" i="43"/>
  <c r="B408" i="43"/>
  <c r="Y408" i="43"/>
  <c r="J407" i="43"/>
  <c r="T407" i="43"/>
  <c r="I407" i="43"/>
  <c r="H407" i="43"/>
  <c r="G407" i="43"/>
  <c r="F407" i="43"/>
  <c r="E407" i="43"/>
  <c r="R407" i="43"/>
  <c r="D407" i="43"/>
  <c r="C407" i="43"/>
  <c r="B407" i="43"/>
  <c r="Y407" i="43"/>
  <c r="J406" i="43"/>
  <c r="T406" i="43"/>
  <c r="I406" i="43"/>
  <c r="H406" i="43"/>
  <c r="G406" i="43"/>
  <c r="F406" i="43"/>
  <c r="E406" i="43"/>
  <c r="R406" i="43"/>
  <c r="D406" i="43"/>
  <c r="C406" i="43"/>
  <c r="B406" i="43"/>
  <c r="Y406" i="43"/>
  <c r="J405" i="43"/>
  <c r="T405" i="43"/>
  <c r="I405" i="43"/>
  <c r="H405" i="43"/>
  <c r="G405" i="43"/>
  <c r="F405" i="43"/>
  <c r="E405" i="43"/>
  <c r="R405" i="43"/>
  <c r="D405" i="43"/>
  <c r="C405" i="43"/>
  <c r="B405" i="43"/>
  <c r="Y405" i="43"/>
  <c r="J404" i="43"/>
  <c r="T404" i="43"/>
  <c r="I404" i="43"/>
  <c r="H404" i="43"/>
  <c r="G404" i="43"/>
  <c r="F404" i="43"/>
  <c r="E404" i="43"/>
  <c r="R404" i="43"/>
  <c r="D404" i="43"/>
  <c r="C404" i="43"/>
  <c r="B404" i="43"/>
  <c r="Y404" i="43"/>
  <c r="J403" i="43"/>
  <c r="T403" i="43"/>
  <c r="I403" i="43"/>
  <c r="H403" i="43"/>
  <c r="G403" i="43"/>
  <c r="F403" i="43"/>
  <c r="E403" i="43"/>
  <c r="R403" i="43"/>
  <c r="D403" i="43"/>
  <c r="C403" i="43"/>
  <c r="B403" i="43"/>
  <c r="Y403" i="43"/>
  <c r="J402" i="43"/>
  <c r="T402" i="43"/>
  <c r="I402" i="43"/>
  <c r="H402" i="43"/>
  <c r="G402" i="43"/>
  <c r="F402" i="43"/>
  <c r="E402" i="43"/>
  <c r="R402" i="43"/>
  <c r="D402" i="43"/>
  <c r="C402" i="43"/>
  <c r="B402" i="43"/>
  <c r="Y402" i="43"/>
  <c r="J401" i="43"/>
  <c r="T401" i="43"/>
  <c r="I401" i="43"/>
  <c r="H401" i="43"/>
  <c r="G401" i="43"/>
  <c r="F401" i="43"/>
  <c r="E401" i="43"/>
  <c r="R401" i="43"/>
  <c r="D401" i="43"/>
  <c r="C401" i="43"/>
  <c r="B401" i="43"/>
  <c r="Y401" i="43"/>
  <c r="J400" i="43"/>
  <c r="T400" i="43"/>
  <c r="I400" i="43"/>
  <c r="H400" i="43"/>
  <c r="G400" i="43"/>
  <c r="F400" i="43"/>
  <c r="E400" i="43"/>
  <c r="R400" i="43"/>
  <c r="D400" i="43"/>
  <c r="C400" i="43"/>
  <c r="B400" i="43"/>
  <c r="Y400" i="43"/>
  <c r="J399" i="43"/>
  <c r="T399" i="43"/>
  <c r="I399" i="43"/>
  <c r="H399" i="43"/>
  <c r="G399" i="43"/>
  <c r="F399" i="43"/>
  <c r="E399" i="43"/>
  <c r="R399" i="43"/>
  <c r="D399" i="43"/>
  <c r="C399" i="43"/>
  <c r="B399" i="43"/>
  <c r="Y399" i="43"/>
  <c r="J398" i="43"/>
  <c r="T398" i="43"/>
  <c r="I398" i="43"/>
  <c r="H398" i="43"/>
  <c r="G398" i="43"/>
  <c r="F398" i="43"/>
  <c r="E398" i="43"/>
  <c r="R398" i="43"/>
  <c r="D398" i="43"/>
  <c r="C398" i="43"/>
  <c r="B398" i="43"/>
  <c r="Y398" i="43"/>
  <c r="J397" i="43"/>
  <c r="T397" i="43"/>
  <c r="I397" i="43"/>
  <c r="H397" i="43"/>
  <c r="G397" i="43"/>
  <c r="F397" i="43"/>
  <c r="E397" i="43"/>
  <c r="R397" i="43"/>
  <c r="D397" i="43"/>
  <c r="C397" i="43"/>
  <c r="B397" i="43"/>
  <c r="Y397" i="43"/>
  <c r="J396" i="43"/>
  <c r="T396" i="43"/>
  <c r="I396" i="43"/>
  <c r="H396" i="43"/>
  <c r="G396" i="43"/>
  <c r="F396" i="43"/>
  <c r="E396" i="43"/>
  <c r="R396" i="43"/>
  <c r="D396" i="43"/>
  <c r="C396" i="43"/>
  <c r="B396" i="43"/>
  <c r="Y396" i="43"/>
  <c r="J395" i="43"/>
  <c r="T395" i="43"/>
  <c r="I395" i="43"/>
  <c r="H395" i="43"/>
  <c r="G395" i="43"/>
  <c r="F395" i="43"/>
  <c r="E395" i="43"/>
  <c r="R395" i="43"/>
  <c r="D395" i="43"/>
  <c r="C395" i="43"/>
  <c r="B395" i="43"/>
  <c r="Y395" i="43"/>
  <c r="J394" i="43"/>
  <c r="T394" i="43"/>
  <c r="I394" i="43"/>
  <c r="H394" i="43"/>
  <c r="G394" i="43"/>
  <c r="F394" i="43"/>
  <c r="E394" i="43"/>
  <c r="R394" i="43"/>
  <c r="D394" i="43"/>
  <c r="C394" i="43"/>
  <c r="B394" i="43"/>
  <c r="Y394" i="43"/>
  <c r="J393" i="43"/>
  <c r="T393" i="43"/>
  <c r="I393" i="43"/>
  <c r="H393" i="43"/>
  <c r="G393" i="43"/>
  <c r="F393" i="43"/>
  <c r="E393" i="43"/>
  <c r="R393" i="43"/>
  <c r="D393" i="43"/>
  <c r="C393" i="43"/>
  <c r="B393" i="43"/>
  <c r="Y393" i="43"/>
  <c r="J392" i="43"/>
  <c r="T392" i="43"/>
  <c r="I392" i="43"/>
  <c r="H392" i="43"/>
  <c r="G392" i="43"/>
  <c r="F392" i="43"/>
  <c r="E392" i="43"/>
  <c r="R392" i="43"/>
  <c r="D392" i="43"/>
  <c r="C392" i="43"/>
  <c r="B392" i="43"/>
  <c r="Y392" i="43"/>
  <c r="J391" i="43"/>
  <c r="T391" i="43"/>
  <c r="I391" i="43"/>
  <c r="H391" i="43"/>
  <c r="G391" i="43"/>
  <c r="F391" i="43"/>
  <c r="E391" i="43"/>
  <c r="R391" i="43"/>
  <c r="D391" i="43"/>
  <c r="C391" i="43"/>
  <c r="B391" i="43"/>
  <c r="Y391" i="43"/>
  <c r="J390" i="43"/>
  <c r="T390" i="43"/>
  <c r="I390" i="43"/>
  <c r="H390" i="43"/>
  <c r="G390" i="43"/>
  <c r="F390" i="43"/>
  <c r="E390" i="43"/>
  <c r="R390" i="43"/>
  <c r="D390" i="43"/>
  <c r="C390" i="43"/>
  <c r="B390" i="43"/>
  <c r="Y390" i="43"/>
  <c r="J389" i="43"/>
  <c r="T389" i="43"/>
  <c r="I389" i="43"/>
  <c r="H389" i="43"/>
  <c r="G389" i="43"/>
  <c r="F389" i="43"/>
  <c r="E389" i="43"/>
  <c r="R389" i="43"/>
  <c r="D389" i="43"/>
  <c r="C389" i="43"/>
  <c r="B389" i="43"/>
  <c r="Y389" i="43"/>
  <c r="J388" i="43"/>
  <c r="T388" i="43"/>
  <c r="I388" i="43"/>
  <c r="H388" i="43"/>
  <c r="G388" i="43"/>
  <c r="F388" i="43"/>
  <c r="E388" i="43"/>
  <c r="R388" i="43"/>
  <c r="D388" i="43"/>
  <c r="C388" i="43"/>
  <c r="B388" i="43"/>
  <c r="Y388" i="43"/>
  <c r="J387" i="43"/>
  <c r="T387" i="43"/>
  <c r="I387" i="43"/>
  <c r="H387" i="43"/>
  <c r="G387" i="43"/>
  <c r="F387" i="43"/>
  <c r="E387" i="43"/>
  <c r="R387" i="43"/>
  <c r="D387" i="43"/>
  <c r="C387" i="43"/>
  <c r="B387" i="43"/>
  <c r="Y387" i="43"/>
  <c r="J386" i="43"/>
  <c r="T386" i="43"/>
  <c r="I386" i="43"/>
  <c r="H386" i="43"/>
  <c r="G386" i="43"/>
  <c r="F386" i="43"/>
  <c r="E386" i="43"/>
  <c r="R386" i="43"/>
  <c r="D386" i="43"/>
  <c r="C386" i="43"/>
  <c r="B386" i="43"/>
  <c r="Y386" i="43"/>
  <c r="J385" i="43"/>
  <c r="T385" i="43"/>
  <c r="I385" i="43"/>
  <c r="H385" i="43"/>
  <c r="G385" i="43"/>
  <c r="F385" i="43"/>
  <c r="E385" i="43"/>
  <c r="R385" i="43"/>
  <c r="D385" i="43"/>
  <c r="C385" i="43"/>
  <c r="B385" i="43"/>
  <c r="Y385" i="43"/>
  <c r="J384" i="43"/>
  <c r="T384" i="43"/>
  <c r="I384" i="43"/>
  <c r="H384" i="43"/>
  <c r="G384" i="43"/>
  <c r="F384" i="43"/>
  <c r="E384" i="43"/>
  <c r="R384" i="43"/>
  <c r="D384" i="43"/>
  <c r="C384" i="43"/>
  <c r="B384" i="43"/>
  <c r="Y384" i="43"/>
  <c r="J383" i="43"/>
  <c r="T383" i="43"/>
  <c r="I383" i="43"/>
  <c r="H383" i="43"/>
  <c r="G383" i="43"/>
  <c r="F383" i="43"/>
  <c r="E383" i="43"/>
  <c r="R383" i="43"/>
  <c r="D383" i="43"/>
  <c r="C383" i="43"/>
  <c r="B383" i="43"/>
  <c r="Y383" i="43"/>
  <c r="J382" i="43"/>
  <c r="T382" i="43"/>
  <c r="I382" i="43"/>
  <c r="H382" i="43"/>
  <c r="G382" i="43"/>
  <c r="F382" i="43"/>
  <c r="E382" i="43"/>
  <c r="R382" i="43"/>
  <c r="D382" i="43"/>
  <c r="C382" i="43"/>
  <c r="B382" i="43"/>
  <c r="Y382" i="43"/>
  <c r="J381" i="43"/>
  <c r="T381" i="43"/>
  <c r="I381" i="43"/>
  <c r="H381" i="43"/>
  <c r="G381" i="43"/>
  <c r="F381" i="43"/>
  <c r="E381" i="43"/>
  <c r="R381" i="43"/>
  <c r="D381" i="43"/>
  <c r="C381" i="43"/>
  <c r="B381" i="43"/>
  <c r="Y381" i="43"/>
  <c r="J380" i="43"/>
  <c r="T380" i="43"/>
  <c r="I380" i="43"/>
  <c r="H380" i="43"/>
  <c r="G380" i="43"/>
  <c r="F380" i="43"/>
  <c r="E380" i="43"/>
  <c r="R380" i="43"/>
  <c r="D380" i="43"/>
  <c r="C380" i="43"/>
  <c r="B380" i="43"/>
  <c r="Y380" i="43"/>
  <c r="J379" i="43"/>
  <c r="T379" i="43"/>
  <c r="I379" i="43"/>
  <c r="H379" i="43"/>
  <c r="G379" i="43"/>
  <c r="F379" i="43"/>
  <c r="E379" i="43"/>
  <c r="R379" i="43"/>
  <c r="D379" i="43"/>
  <c r="C379" i="43"/>
  <c r="B379" i="43"/>
  <c r="Y379" i="43"/>
  <c r="J378" i="43"/>
  <c r="T378" i="43"/>
  <c r="I378" i="43"/>
  <c r="H378" i="43"/>
  <c r="G378" i="43"/>
  <c r="F378" i="43"/>
  <c r="E378" i="43"/>
  <c r="R378" i="43"/>
  <c r="D378" i="43"/>
  <c r="C378" i="43"/>
  <c r="B378" i="43"/>
  <c r="Y378" i="43"/>
  <c r="T377" i="43"/>
  <c r="J377" i="43"/>
  <c r="I377" i="43"/>
  <c r="H377" i="43"/>
  <c r="G377" i="43"/>
  <c r="F377" i="43"/>
  <c r="E377" i="43"/>
  <c r="R377" i="43"/>
  <c r="D377" i="43"/>
  <c r="C377" i="43"/>
  <c r="B377" i="43"/>
  <c r="Y377" i="43"/>
  <c r="J376" i="43"/>
  <c r="T376" i="43"/>
  <c r="I376" i="43"/>
  <c r="H376" i="43"/>
  <c r="G376" i="43"/>
  <c r="F376" i="43"/>
  <c r="E376" i="43"/>
  <c r="R376" i="43"/>
  <c r="D376" i="43"/>
  <c r="C376" i="43"/>
  <c r="B376" i="43"/>
  <c r="Y376" i="43"/>
  <c r="J375" i="43"/>
  <c r="T375" i="43"/>
  <c r="I375" i="43"/>
  <c r="H375" i="43"/>
  <c r="G375" i="43"/>
  <c r="F375" i="43"/>
  <c r="E375" i="43"/>
  <c r="R375" i="43"/>
  <c r="D375" i="43"/>
  <c r="C375" i="43"/>
  <c r="B375" i="43"/>
  <c r="Y375" i="43"/>
  <c r="J374" i="43"/>
  <c r="T374" i="43"/>
  <c r="I374" i="43"/>
  <c r="H374" i="43"/>
  <c r="G374" i="43"/>
  <c r="F374" i="43"/>
  <c r="E374" i="43"/>
  <c r="R374" i="43"/>
  <c r="D374" i="43"/>
  <c r="C374" i="43"/>
  <c r="B374" i="43"/>
  <c r="Y374" i="43"/>
  <c r="J373" i="43"/>
  <c r="T373" i="43"/>
  <c r="I373" i="43"/>
  <c r="H373" i="43"/>
  <c r="G373" i="43"/>
  <c r="F373" i="43"/>
  <c r="E373" i="43"/>
  <c r="R373" i="43"/>
  <c r="D373" i="43"/>
  <c r="C373" i="43"/>
  <c r="B373" i="43"/>
  <c r="Y373" i="43"/>
  <c r="J372" i="43"/>
  <c r="T372" i="43"/>
  <c r="I372" i="43"/>
  <c r="H372" i="43"/>
  <c r="G372" i="43"/>
  <c r="F372" i="43"/>
  <c r="E372" i="43"/>
  <c r="R372" i="43"/>
  <c r="D372" i="43"/>
  <c r="C372" i="43"/>
  <c r="B372" i="43"/>
  <c r="Y372" i="43"/>
  <c r="J371" i="43"/>
  <c r="T371" i="43"/>
  <c r="I371" i="43"/>
  <c r="H371" i="43"/>
  <c r="G371" i="43"/>
  <c r="F371" i="43"/>
  <c r="E371" i="43"/>
  <c r="R371" i="43"/>
  <c r="D371" i="43"/>
  <c r="C371" i="43"/>
  <c r="B371" i="43"/>
  <c r="Y371" i="43"/>
  <c r="J370" i="43"/>
  <c r="T370" i="43"/>
  <c r="I370" i="43"/>
  <c r="H370" i="43"/>
  <c r="G370" i="43"/>
  <c r="F370" i="43"/>
  <c r="E370" i="43"/>
  <c r="R370" i="43"/>
  <c r="D370" i="43"/>
  <c r="C370" i="43"/>
  <c r="B370" i="43"/>
  <c r="Y370" i="43"/>
  <c r="J369" i="43"/>
  <c r="T369" i="43"/>
  <c r="I369" i="43"/>
  <c r="H369" i="43"/>
  <c r="G369" i="43"/>
  <c r="F369" i="43"/>
  <c r="E369" i="43"/>
  <c r="R369" i="43"/>
  <c r="D369" i="43"/>
  <c r="C369" i="43"/>
  <c r="B369" i="43"/>
  <c r="Y369" i="43"/>
  <c r="J368" i="43"/>
  <c r="T368" i="43"/>
  <c r="I368" i="43"/>
  <c r="H368" i="43"/>
  <c r="G368" i="43"/>
  <c r="F368" i="43"/>
  <c r="E368" i="43"/>
  <c r="R368" i="43"/>
  <c r="D368" i="43"/>
  <c r="C368" i="43"/>
  <c r="B368" i="43"/>
  <c r="Y368" i="43"/>
  <c r="J367" i="43"/>
  <c r="T367" i="43"/>
  <c r="I367" i="43"/>
  <c r="H367" i="43"/>
  <c r="G367" i="43"/>
  <c r="F367" i="43"/>
  <c r="E367" i="43"/>
  <c r="R367" i="43"/>
  <c r="D367" i="43"/>
  <c r="C367" i="43"/>
  <c r="B367" i="43"/>
  <c r="Y367" i="43"/>
  <c r="J366" i="43"/>
  <c r="T366" i="43"/>
  <c r="I366" i="43"/>
  <c r="H366" i="43"/>
  <c r="G366" i="43"/>
  <c r="F366" i="43"/>
  <c r="E366" i="43"/>
  <c r="R366" i="43"/>
  <c r="D366" i="43"/>
  <c r="C366" i="43"/>
  <c r="B366" i="43"/>
  <c r="Y366" i="43"/>
  <c r="J365" i="43"/>
  <c r="T365" i="43"/>
  <c r="I365" i="43"/>
  <c r="H365" i="43"/>
  <c r="G365" i="43"/>
  <c r="F365" i="43"/>
  <c r="E365" i="43"/>
  <c r="R365" i="43"/>
  <c r="D365" i="43"/>
  <c r="C365" i="43"/>
  <c r="B365" i="43"/>
  <c r="Y365" i="43"/>
  <c r="J364" i="43"/>
  <c r="T364" i="43"/>
  <c r="I364" i="43"/>
  <c r="H364" i="43"/>
  <c r="G364" i="43"/>
  <c r="F364" i="43"/>
  <c r="E364" i="43"/>
  <c r="R364" i="43"/>
  <c r="U364" i="43"/>
  <c r="D364" i="43"/>
  <c r="C364" i="43"/>
  <c r="B364" i="43"/>
  <c r="Y364" i="43"/>
  <c r="J363" i="43"/>
  <c r="T363" i="43"/>
  <c r="I363" i="43"/>
  <c r="H363" i="43"/>
  <c r="G363" i="43"/>
  <c r="F363" i="43"/>
  <c r="E363" i="43"/>
  <c r="R363" i="43"/>
  <c r="D363" i="43"/>
  <c r="C363" i="43"/>
  <c r="B363" i="43"/>
  <c r="Y363" i="43"/>
  <c r="J362" i="43"/>
  <c r="T362" i="43"/>
  <c r="I362" i="43"/>
  <c r="H362" i="43"/>
  <c r="G362" i="43"/>
  <c r="F362" i="43"/>
  <c r="E362" i="43"/>
  <c r="R362" i="43"/>
  <c r="D362" i="43"/>
  <c r="C362" i="43"/>
  <c r="B362" i="43"/>
  <c r="Y362" i="43"/>
  <c r="J361" i="43"/>
  <c r="T361" i="43"/>
  <c r="I361" i="43"/>
  <c r="H361" i="43"/>
  <c r="G361" i="43"/>
  <c r="F361" i="43"/>
  <c r="E361" i="43"/>
  <c r="R361" i="43"/>
  <c r="D361" i="43"/>
  <c r="C361" i="43"/>
  <c r="B361" i="43"/>
  <c r="Y361" i="43"/>
  <c r="J360" i="43"/>
  <c r="T360" i="43"/>
  <c r="I360" i="43"/>
  <c r="H360" i="43"/>
  <c r="G360" i="43"/>
  <c r="F360" i="43"/>
  <c r="E360" i="43"/>
  <c r="R360" i="43"/>
  <c r="D360" i="43"/>
  <c r="C360" i="43"/>
  <c r="B360" i="43"/>
  <c r="Y360" i="43"/>
  <c r="J359" i="43"/>
  <c r="T359" i="43"/>
  <c r="I359" i="43"/>
  <c r="H359" i="43"/>
  <c r="G359" i="43"/>
  <c r="F359" i="43"/>
  <c r="E359" i="43"/>
  <c r="R359" i="43"/>
  <c r="D359" i="43"/>
  <c r="C359" i="43"/>
  <c r="B359" i="43"/>
  <c r="Y359" i="43"/>
  <c r="J358" i="43"/>
  <c r="T358" i="43"/>
  <c r="I358" i="43"/>
  <c r="H358" i="43"/>
  <c r="G358" i="43"/>
  <c r="F358" i="43"/>
  <c r="E358" i="43"/>
  <c r="R358" i="43"/>
  <c r="D358" i="43"/>
  <c r="C358" i="43"/>
  <c r="B358" i="43"/>
  <c r="Y358" i="43"/>
  <c r="J357" i="43"/>
  <c r="T357" i="43"/>
  <c r="I357" i="43"/>
  <c r="H357" i="43"/>
  <c r="G357" i="43"/>
  <c r="F357" i="43"/>
  <c r="E357" i="43"/>
  <c r="R357" i="43"/>
  <c r="D357" i="43"/>
  <c r="C357" i="43"/>
  <c r="B357" i="43"/>
  <c r="Y357" i="43"/>
  <c r="J356" i="43"/>
  <c r="T356" i="43"/>
  <c r="I356" i="43"/>
  <c r="H356" i="43"/>
  <c r="G356" i="43"/>
  <c r="F356" i="43"/>
  <c r="E356" i="43"/>
  <c r="R356" i="43"/>
  <c r="D356" i="43"/>
  <c r="C356" i="43"/>
  <c r="B356" i="43"/>
  <c r="Y356" i="43"/>
  <c r="J355" i="43"/>
  <c r="T355" i="43"/>
  <c r="I355" i="43"/>
  <c r="H355" i="43"/>
  <c r="G355" i="43"/>
  <c r="F355" i="43"/>
  <c r="E355" i="43"/>
  <c r="R355" i="43"/>
  <c r="D355" i="43"/>
  <c r="C355" i="43"/>
  <c r="B355" i="43"/>
  <c r="Y355" i="43"/>
  <c r="J354" i="43"/>
  <c r="T354" i="43"/>
  <c r="I354" i="43"/>
  <c r="H354" i="43"/>
  <c r="G354" i="43"/>
  <c r="F354" i="43"/>
  <c r="E354" i="43"/>
  <c r="R354" i="43"/>
  <c r="D354" i="43"/>
  <c r="C354" i="43"/>
  <c r="B354" i="43"/>
  <c r="Y354" i="43"/>
  <c r="J353" i="43"/>
  <c r="T353" i="43"/>
  <c r="I353" i="43"/>
  <c r="H353" i="43"/>
  <c r="G353" i="43"/>
  <c r="F353" i="43"/>
  <c r="E353" i="43"/>
  <c r="R353" i="43"/>
  <c r="D353" i="43"/>
  <c r="C353" i="43"/>
  <c r="B353" i="43"/>
  <c r="Y353" i="43"/>
  <c r="J352" i="43"/>
  <c r="T352" i="43"/>
  <c r="I352" i="43"/>
  <c r="H352" i="43"/>
  <c r="G352" i="43"/>
  <c r="F352" i="43"/>
  <c r="E352" i="43"/>
  <c r="R352" i="43"/>
  <c r="D352" i="43"/>
  <c r="C352" i="43"/>
  <c r="B352" i="43"/>
  <c r="Y352" i="43"/>
  <c r="J351" i="43"/>
  <c r="T351" i="43"/>
  <c r="I351" i="43"/>
  <c r="H351" i="43"/>
  <c r="G351" i="43"/>
  <c r="F351" i="43"/>
  <c r="E351" i="43"/>
  <c r="R351" i="43"/>
  <c r="D351" i="43"/>
  <c r="C351" i="43"/>
  <c r="B351" i="43"/>
  <c r="Y351" i="43"/>
  <c r="J350" i="43"/>
  <c r="T350" i="43"/>
  <c r="I350" i="43"/>
  <c r="H350" i="43"/>
  <c r="G350" i="43"/>
  <c r="F350" i="43"/>
  <c r="E350" i="43"/>
  <c r="R350" i="43"/>
  <c r="D350" i="43"/>
  <c r="C350" i="43"/>
  <c r="B350" i="43"/>
  <c r="Y350" i="43"/>
  <c r="J349" i="43"/>
  <c r="T349" i="43"/>
  <c r="I349" i="43"/>
  <c r="H349" i="43"/>
  <c r="G349" i="43"/>
  <c r="F349" i="43"/>
  <c r="E349" i="43"/>
  <c r="R349" i="43"/>
  <c r="D349" i="43"/>
  <c r="C349" i="43"/>
  <c r="B349" i="43"/>
  <c r="Y349" i="43"/>
  <c r="J348" i="43"/>
  <c r="T348" i="43"/>
  <c r="I348" i="43"/>
  <c r="H348" i="43"/>
  <c r="G348" i="43"/>
  <c r="F348" i="43"/>
  <c r="E348" i="43"/>
  <c r="R348" i="43"/>
  <c r="D348" i="43"/>
  <c r="C348" i="43"/>
  <c r="B348" i="43"/>
  <c r="Y348" i="43"/>
  <c r="J347" i="43"/>
  <c r="T347" i="43"/>
  <c r="I347" i="43"/>
  <c r="H347" i="43"/>
  <c r="G347" i="43"/>
  <c r="F347" i="43"/>
  <c r="E347" i="43"/>
  <c r="R347" i="43"/>
  <c r="D347" i="43"/>
  <c r="C347" i="43"/>
  <c r="B347" i="43"/>
  <c r="Y347" i="43"/>
  <c r="J346" i="43"/>
  <c r="T346" i="43"/>
  <c r="I346" i="43"/>
  <c r="H346" i="43"/>
  <c r="G346" i="43"/>
  <c r="F346" i="43"/>
  <c r="E346" i="43"/>
  <c r="R346" i="43"/>
  <c r="D346" i="43"/>
  <c r="C346" i="43"/>
  <c r="B346" i="43"/>
  <c r="Y346" i="43"/>
  <c r="J345" i="43"/>
  <c r="T345" i="43"/>
  <c r="I345" i="43"/>
  <c r="H345" i="43"/>
  <c r="G345" i="43"/>
  <c r="F345" i="43"/>
  <c r="E345" i="43"/>
  <c r="R345" i="43"/>
  <c r="D345" i="43"/>
  <c r="C345" i="43"/>
  <c r="B345" i="43"/>
  <c r="Y345" i="43"/>
  <c r="J344" i="43"/>
  <c r="T344" i="43"/>
  <c r="I344" i="43"/>
  <c r="H344" i="43"/>
  <c r="G344" i="43"/>
  <c r="F344" i="43"/>
  <c r="E344" i="43"/>
  <c r="R344" i="43"/>
  <c r="D344" i="43"/>
  <c r="C344" i="43"/>
  <c r="B344" i="43"/>
  <c r="Y344" i="43"/>
  <c r="J343" i="43"/>
  <c r="T343" i="43"/>
  <c r="I343" i="43"/>
  <c r="H343" i="43"/>
  <c r="G343" i="43"/>
  <c r="F343" i="43"/>
  <c r="E343" i="43"/>
  <c r="R343" i="43"/>
  <c r="D343" i="43"/>
  <c r="C343" i="43"/>
  <c r="B343" i="43"/>
  <c r="Y343" i="43"/>
  <c r="J342" i="43"/>
  <c r="T342" i="43"/>
  <c r="I342" i="43"/>
  <c r="H342" i="43"/>
  <c r="G342" i="43"/>
  <c r="F342" i="43"/>
  <c r="E342" i="43"/>
  <c r="R342" i="43"/>
  <c r="D342" i="43"/>
  <c r="C342" i="43"/>
  <c r="B342" i="43"/>
  <c r="Y342" i="43"/>
  <c r="J341" i="43"/>
  <c r="T341" i="43"/>
  <c r="I341" i="43"/>
  <c r="H341" i="43"/>
  <c r="G341" i="43"/>
  <c r="F341" i="43"/>
  <c r="E341" i="43"/>
  <c r="R341" i="43"/>
  <c r="D341" i="43"/>
  <c r="C341" i="43"/>
  <c r="B341" i="43"/>
  <c r="Y341" i="43"/>
  <c r="J340" i="43"/>
  <c r="T340" i="43"/>
  <c r="U340" i="43"/>
  <c r="I340" i="43"/>
  <c r="H340" i="43"/>
  <c r="G340" i="43"/>
  <c r="F340" i="43"/>
  <c r="E340" i="43"/>
  <c r="R340" i="43"/>
  <c r="D340" i="43"/>
  <c r="C340" i="43"/>
  <c r="B340" i="43"/>
  <c r="Y340" i="43"/>
  <c r="J339" i="43"/>
  <c r="T339" i="43"/>
  <c r="I339" i="43"/>
  <c r="H339" i="43"/>
  <c r="G339" i="43"/>
  <c r="F339" i="43"/>
  <c r="E339" i="43"/>
  <c r="R339" i="43"/>
  <c r="U339" i="43"/>
  <c r="D339" i="43"/>
  <c r="C339" i="43"/>
  <c r="B339" i="43"/>
  <c r="Y339" i="43"/>
  <c r="J338" i="43"/>
  <c r="T338" i="43"/>
  <c r="I338" i="43"/>
  <c r="H338" i="43"/>
  <c r="G338" i="43"/>
  <c r="F338" i="43"/>
  <c r="E338" i="43"/>
  <c r="R338" i="43"/>
  <c r="D338" i="43"/>
  <c r="C338" i="43"/>
  <c r="B338" i="43"/>
  <c r="Y338" i="43"/>
  <c r="J337" i="43"/>
  <c r="T337" i="43"/>
  <c r="I337" i="43"/>
  <c r="H337" i="43"/>
  <c r="G337" i="43"/>
  <c r="F337" i="43"/>
  <c r="E337" i="43"/>
  <c r="R337" i="43"/>
  <c r="D337" i="43"/>
  <c r="C337" i="43"/>
  <c r="B337" i="43"/>
  <c r="Y337" i="43"/>
  <c r="J336" i="43"/>
  <c r="T336" i="43"/>
  <c r="I336" i="43"/>
  <c r="H336" i="43"/>
  <c r="G336" i="43"/>
  <c r="F336" i="43"/>
  <c r="E336" i="43"/>
  <c r="R336" i="43"/>
  <c r="D336" i="43"/>
  <c r="C336" i="43"/>
  <c r="B336" i="43"/>
  <c r="Y336" i="43"/>
  <c r="J335" i="43"/>
  <c r="T335" i="43"/>
  <c r="I335" i="43"/>
  <c r="H335" i="43"/>
  <c r="G335" i="43"/>
  <c r="F335" i="43"/>
  <c r="E335" i="43"/>
  <c r="R335" i="43"/>
  <c r="D335" i="43"/>
  <c r="C335" i="43"/>
  <c r="B335" i="43"/>
  <c r="Y335" i="43"/>
  <c r="J334" i="43"/>
  <c r="T334" i="43"/>
  <c r="I334" i="43"/>
  <c r="H334" i="43"/>
  <c r="G334" i="43"/>
  <c r="F334" i="43"/>
  <c r="E334" i="43"/>
  <c r="R334" i="43"/>
  <c r="D334" i="43"/>
  <c r="C334" i="43"/>
  <c r="B334" i="43"/>
  <c r="Y334" i="43"/>
  <c r="J333" i="43"/>
  <c r="T333" i="43"/>
  <c r="I333" i="43"/>
  <c r="H333" i="43"/>
  <c r="G333" i="43"/>
  <c r="F333" i="43"/>
  <c r="E333" i="43"/>
  <c r="R333" i="43"/>
  <c r="D333" i="43"/>
  <c r="C333" i="43"/>
  <c r="B333" i="43"/>
  <c r="Y333" i="43"/>
  <c r="J332" i="43"/>
  <c r="T332" i="43"/>
  <c r="I332" i="43"/>
  <c r="H332" i="43"/>
  <c r="G332" i="43"/>
  <c r="F332" i="43"/>
  <c r="E332" i="43"/>
  <c r="R332" i="43"/>
  <c r="D332" i="43"/>
  <c r="C332" i="43"/>
  <c r="B332" i="43"/>
  <c r="Y332" i="43"/>
  <c r="J331" i="43"/>
  <c r="T331" i="43"/>
  <c r="I331" i="43"/>
  <c r="H331" i="43"/>
  <c r="G331" i="43"/>
  <c r="F331" i="43"/>
  <c r="E331" i="43"/>
  <c r="R331" i="43"/>
  <c r="D331" i="43"/>
  <c r="C331" i="43"/>
  <c r="B331" i="43"/>
  <c r="Y331" i="43"/>
  <c r="J330" i="43"/>
  <c r="T330" i="43"/>
  <c r="I330" i="43"/>
  <c r="H330" i="43"/>
  <c r="G330" i="43"/>
  <c r="F330" i="43"/>
  <c r="E330" i="43"/>
  <c r="R330" i="43"/>
  <c r="D330" i="43"/>
  <c r="C330" i="43"/>
  <c r="B330" i="43"/>
  <c r="Y330" i="43"/>
  <c r="J329" i="43"/>
  <c r="T329" i="43"/>
  <c r="I329" i="43"/>
  <c r="H329" i="43"/>
  <c r="G329" i="43"/>
  <c r="F329" i="43"/>
  <c r="E329" i="43"/>
  <c r="R329" i="43"/>
  <c r="D329" i="43"/>
  <c r="C329" i="43"/>
  <c r="B329" i="43"/>
  <c r="Y329" i="43"/>
  <c r="J328" i="43"/>
  <c r="T328" i="43"/>
  <c r="I328" i="43"/>
  <c r="H328" i="43"/>
  <c r="G328" i="43"/>
  <c r="F328" i="43"/>
  <c r="E328" i="43"/>
  <c r="R328" i="43"/>
  <c r="D328" i="43"/>
  <c r="C328" i="43"/>
  <c r="B328" i="43"/>
  <c r="Y328" i="43"/>
  <c r="J327" i="43"/>
  <c r="T327" i="43"/>
  <c r="I327" i="43"/>
  <c r="H327" i="43"/>
  <c r="G327" i="43"/>
  <c r="F327" i="43"/>
  <c r="E327" i="43"/>
  <c r="R327" i="43"/>
  <c r="D327" i="43"/>
  <c r="C327" i="43"/>
  <c r="B327" i="43"/>
  <c r="Y327" i="43"/>
  <c r="J326" i="43"/>
  <c r="T326" i="43"/>
  <c r="I326" i="43"/>
  <c r="H326" i="43"/>
  <c r="G326" i="43"/>
  <c r="F326" i="43"/>
  <c r="E326" i="43"/>
  <c r="R326" i="43"/>
  <c r="D326" i="43"/>
  <c r="C326" i="43"/>
  <c r="B326" i="43"/>
  <c r="Y326" i="43"/>
  <c r="J325" i="43"/>
  <c r="T325" i="43"/>
  <c r="I325" i="43"/>
  <c r="H325" i="43"/>
  <c r="G325" i="43"/>
  <c r="F325" i="43"/>
  <c r="E325" i="43"/>
  <c r="R325" i="43"/>
  <c r="D325" i="43"/>
  <c r="C325" i="43"/>
  <c r="B325" i="43"/>
  <c r="Y325" i="43"/>
  <c r="J324" i="43"/>
  <c r="T324" i="43"/>
  <c r="I324" i="43"/>
  <c r="H324" i="43"/>
  <c r="G324" i="43"/>
  <c r="F324" i="43"/>
  <c r="E324" i="43"/>
  <c r="R324" i="43"/>
  <c r="D324" i="43"/>
  <c r="C324" i="43"/>
  <c r="B324" i="43"/>
  <c r="Y324" i="43"/>
  <c r="J323" i="43"/>
  <c r="T323" i="43"/>
  <c r="I323" i="43"/>
  <c r="H323" i="43"/>
  <c r="G323" i="43"/>
  <c r="F323" i="43"/>
  <c r="E323" i="43"/>
  <c r="R323" i="43"/>
  <c r="D323" i="43"/>
  <c r="C323" i="43"/>
  <c r="B323" i="43"/>
  <c r="Y323" i="43"/>
  <c r="J322" i="43"/>
  <c r="T322" i="43"/>
  <c r="I322" i="43"/>
  <c r="H322" i="43"/>
  <c r="G322" i="43"/>
  <c r="F322" i="43"/>
  <c r="E322" i="43"/>
  <c r="R322" i="43"/>
  <c r="D322" i="43"/>
  <c r="C322" i="43"/>
  <c r="B322" i="43"/>
  <c r="Y322" i="43"/>
  <c r="J321" i="43"/>
  <c r="T321" i="43"/>
  <c r="I321" i="43"/>
  <c r="H321" i="43"/>
  <c r="G321" i="43"/>
  <c r="F321" i="43"/>
  <c r="E321" i="43"/>
  <c r="R321" i="43"/>
  <c r="D321" i="43"/>
  <c r="C321" i="43"/>
  <c r="B321" i="43"/>
  <c r="Y321" i="43"/>
  <c r="J320" i="43"/>
  <c r="T320" i="43"/>
  <c r="I320" i="43"/>
  <c r="H320" i="43"/>
  <c r="G320" i="43"/>
  <c r="F320" i="43"/>
  <c r="E320" i="43"/>
  <c r="R320" i="43"/>
  <c r="D320" i="43"/>
  <c r="C320" i="43"/>
  <c r="B320" i="43"/>
  <c r="Y320" i="43"/>
  <c r="J319" i="43"/>
  <c r="T319" i="43"/>
  <c r="I319" i="43"/>
  <c r="H319" i="43"/>
  <c r="G319" i="43"/>
  <c r="F319" i="43"/>
  <c r="E319" i="43"/>
  <c r="R319" i="43"/>
  <c r="D319" i="43"/>
  <c r="C319" i="43"/>
  <c r="B319" i="43"/>
  <c r="Y319" i="43"/>
  <c r="J318" i="43"/>
  <c r="T318" i="43"/>
  <c r="I318" i="43"/>
  <c r="H318" i="43"/>
  <c r="G318" i="43"/>
  <c r="F318" i="43"/>
  <c r="E318" i="43"/>
  <c r="R318" i="43"/>
  <c r="D318" i="43"/>
  <c r="C318" i="43"/>
  <c r="B318" i="43"/>
  <c r="Y318" i="43"/>
  <c r="J317" i="43"/>
  <c r="T317" i="43"/>
  <c r="I317" i="43"/>
  <c r="H317" i="43"/>
  <c r="G317" i="43"/>
  <c r="F317" i="43"/>
  <c r="E317" i="43"/>
  <c r="R317" i="43"/>
  <c r="D317" i="43"/>
  <c r="C317" i="43"/>
  <c r="B317" i="43"/>
  <c r="Y317" i="43"/>
  <c r="J316" i="43"/>
  <c r="T316" i="43"/>
  <c r="I316" i="43"/>
  <c r="H316" i="43"/>
  <c r="G316" i="43"/>
  <c r="F316" i="43"/>
  <c r="E316" i="43"/>
  <c r="R316" i="43"/>
  <c r="D316" i="43"/>
  <c r="C316" i="43"/>
  <c r="B316" i="43"/>
  <c r="Y316" i="43"/>
  <c r="J315" i="43"/>
  <c r="T315" i="43"/>
  <c r="I315" i="43"/>
  <c r="H315" i="43"/>
  <c r="G315" i="43"/>
  <c r="F315" i="43"/>
  <c r="E315" i="43"/>
  <c r="R315" i="43"/>
  <c r="D315" i="43"/>
  <c r="C315" i="43"/>
  <c r="B315" i="43"/>
  <c r="Y315" i="43"/>
  <c r="J314" i="43"/>
  <c r="T314" i="43"/>
  <c r="I314" i="43"/>
  <c r="H314" i="43"/>
  <c r="G314" i="43"/>
  <c r="F314" i="43"/>
  <c r="E314" i="43"/>
  <c r="R314" i="43"/>
  <c r="D314" i="43"/>
  <c r="C314" i="43"/>
  <c r="B314" i="43"/>
  <c r="Y314" i="43"/>
  <c r="J313" i="43"/>
  <c r="T313" i="43"/>
  <c r="I313" i="43"/>
  <c r="H313" i="43"/>
  <c r="G313" i="43"/>
  <c r="F313" i="43"/>
  <c r="E313" i="43"/>
  <c r="R313" i="43"/>
  <c r="D313" i="43"/>
  <c r="C313" i="43"/>
  <c r="B313" i="43"/>
  <c r="Y313" i="43"/>
  <c r="J312" i="43"/>
  <c r="T312" i="43"/>
  <c r="I312" i="43"/>
  <c r="H312" i="43"/>
  <c r="G312" i="43"/>
  <c r="F312" i="43"/>
  <c r="E312" i="43"/>
  <c r="R312" i="43"/>
  <c r="D312" i="43"/>
  <c r="C312" i="43"/>
  <c r="B312" i="43"/>
  <c r="Y312" i="43"/>
  <c r="J311" i="43"/>
  <c r="T311" i="43"/>
  <c r="I311" i="43"/>
  <c r="H311" i="43"/>
  <c r="G311" i="43"/>
  <c r="F311" i="43"/>
  <c r="E311" i="43"/>
  <c r="R311" i="43"/>
  <c r="D311" i="43"/>
  <c r="C311" i="43"/>
  <c r="B311" i="43"/>
  <c r="Y311" i="43"/>
  <c r="J310" i="43"/>
  <c r="T310" i="43"/>
  <c r="I310" i="43"/>
  <c r="H310" i="43"/>
  <c r="G310" i="43"/>
  <c r="F310" i="43"/>
  <c r="E310" i="43"/>
  <c r="R310" i="43"/>
  <c r="D310" i="43"/>
  <c r="C310" i="43"/>
  <c r="B310" i="43"/>
  <c r="Y310" i="43"/>
  <c r="T309" i="43"/>
  <c r="J309" i="43"/>
  <c r="I309" i="43"/>
  <c r="H309" i="43"/>
  <c r="G309" i="43"/>
  <c r="F309" i="43"/>
  <c r="E309" i="43"/>
  <c r="R309" i="43"/>
  <c r="D309" i="43"/>
  <c r="C309" i="43"/>
  <c r="B309" i="43"/>
  <c r="Y309" i="43"/>
  <c r="J308" i="43"/>
  <c r="T308" i="43"/>
  <c r="I308" i="43"/>
  <c r="H308" i="43"/>
  <c r="G308" i="43"/>
  <c r="F308" i="43"/>
  <c r="E308" i="43"/>
  <c r="R308" i="43"/>
  <c r="U308" i="43"/>
  <c r="D308" i="43"/>
  <c r="C308" i="43"/>
  <c r="B308" i="43"/>
  <c r="Y308" i="43"/>
  <c r="J307" i="43"/>
  <c r="T307" i="43"/>
  <c r="I307" i="43"/>
  <c r="H307" i="43"/>
  <c r="G307" i="43"/>
  <c r="F307" i="43"/>
  <c r="E307" i="43"/>
  <c r="R307" i="43"/>
  <c r="D307" i="43"/>
  <c r="C307" i="43"/>
  <c r="B307" i="43"/>
  <c r="Y307" i="43"/>
  <c r="J306" i="43"/>
  <c r="T306" i="43"/>
  <c r="I306" i="43"/>
  <c r="H306" i="43"/>
  <c r="G306" i="43"/>
  <c r="F306" i="43"/>
  <c r="E306" i="43"/>
  <c r="R306" i="43"/>
  <c r="D306" i="43"/>
  <c r="C306" i="43"/>
  <c r="B306" i="43"/>
  <c r="Y306" i="43"/>
  <c r="J305" i="43"/>
  <c r="T305" i="43"/>
  <c r="I305" i="43"/>
  <c r="H305" i="43"/>
  <c r="G305" i="43"/>
  <c r="F305" i="43"/>
  <c r="E305" i="43"/>
  <c r="R305" i="43"/>
  <c r="D305" i="43"/>
  <c r="C305" i="43"/>
  <c r="B305" i="43"/>
  <c r="Y305" i="43"/>
  <c r="J304" i="43"/>
  <c r="T304" i="43"/>
  <c r="I304" i="43"/>
  <c r="H304" i="43"/>
  <c r="G304" i="43"/>
  <c r="F304" i="43"/>
  <c r="E304" i="43"/>
  <c r="R304" i="43"/>
  <c r="D304" i="43"/>
  <c r="C304" i="43"/>
  <c r="B304" i="43"/>
  <c r="Y304" i="43"/>
  <c r="J303" i="43"/>
  <c r="T303" i="43"/>
  <c r="I303" i="43"/>
  <c r="H303" i="43"/>
  <c r="G303" i="43"/>
  <c r="F303" i="43"/>
  <c r="E303" i="43"/>
  <c r="R303" i="43"/>
  <c r="D303" i="43"/>
  <c r="C303" i="43"/>
  <c r="B303" i="43"/>
  <c r="Y303" i="43"/>
  <c r="J302" i="43"/>
  <c r="T302" i="43"/>
  <c r="I302" i="43"/>
  <c r="H302" i="43"/>
  <c r="G302" i="43"/>
  <c r="F302" i="43"/>
  <c r="E302" i="43"/>
  <c r="R302" i="43"/>
  <c r="D302" i="43"/>
  <c r="C302" i="43"/>
  <c r="B302" i="43"/>
  <c r="Y302" i="43"/>
  <c r="J301" i="43"/>
  <c r="T301" i="43"/>
  <c r="I301" i="43"/>
  <c r="H301" i="43"/>
  <c r="G301" i="43"/>
  <c r="F301" i="43"/>
  <c r="E301" i="43"/>
  <c r="R301" i="43"/>
  <c r="D301" i="43"/>
  <c r="C301" i="43"/>
  <c r="B301" i="43"/>
  <c r="Y301" i="43"/>
  <c r="J300" i="43"/>
  <c r="T300" i="43"/>
  <c r="I300" i="43"/>
  <c r="H300" i="43"/>
  <c r="G300" i="43"/>
  <c r="F300" i="43"/>
  <c r="E300" i="43"/>
  <c r="R300" i="43"/>
  <c r="U300" i="43"/>
  <c r="D300" i="43"/>
  <c r="C300" i="43"/>
  <c r="B300" i="43"/>
  <c r="Y300" i="43"/>
  <c r="J299" i="43"/>
  <c r="T299" i="43"/>
  <c r="I299" i="43"/>
  <c r="H299" i="43"/>
  <c r="G299" i="43"/>
  <c r="F299" i="43"/>
  <c r="E299" i="43"/>
  <c r="R299" i="43"/>
  <c r="D299" i="43"/>
  <c r="C299" i="43"/>
  <c r="B299" i="43"/>
  <c r="Y299" i="43"/>
  <c r="J298" i="43"/>
  <c r="T298" i="43"/>
  <c r="I298" i="43"/>
  <c r="H298" i="43"/>
  <c r="G298" i="43"/>
  <c r="F298" i="43"/>
  <c r="E298" i="43"/>
  <c r="R298" i="43"/>
  <c r="D298" i="43"/>
  <c r="C298" i="43"/>
  <c r="B298" i="43"/>
  <c r="Y298" i="43"/>
  <c r="J297" i="43"/>
  <c r="T297" i="43"/>
  <c r="I297" i="43"/>
  <c r="H297" i="43"/>
  <c r="G297" i="43"/>
  <c r="F297" i="43"/>
  <c r="E297" i="43"/>
  <c r="R297" i="43"/>
  <c r="D297" i="43"/>
  <c r="C297" i="43"/>
  <c r="B297" i="43"/>
  <c r="Y297" i="43"/>
  <c r="J296" i="43"/>
  <c r="T296" i="43"/>
  <c r="I296" i="43"/>
  <c r="H296" i="43"/>
  <c r="G296" i="43"/>
  <c r="F296" i="43"/>
  <c r="E296" i="43"/>
  <c r="R296" i="43"/>
  <c r="D296" i="43"/>
  <c r="C296" i="43"/>
  <c r="B296" i="43"/>
  <c r="Y296" i="43"/>
  <c r="J295" i="43"/>
  <c r="T295" i="43"/>
  <c r="I295" i="43"/>
  <c r="H295" i="43"/>
  <c r="G295" i="43"/>
  <c r="F295" i="43"/>
  <c r="E295" i="43"/>
  <c r="R295" i="43"/>
  <c r="D295" i="43"/>
  <c r="C295" i="43"/>
  <c r="B295" i="43"/>
  <c r="Y295" i="43"/>
  <c r="J294" i="43"/>
  <c r="T294" i="43"/>
  <c r="I294" i="43"/>
  <c r="H294" i="43"/>
  <c r="G294" i="43"/>
  <c r="F294" i="43"/>
  <c r="E294" i="43"/>
  <c r="R294" i="43"/>
  <c r="D294" i="43"/>
  <c r="C294" i="43"/>
  <c r="B294" i="43"/>
  <c r="Y294" i="43"/>
  <c r="J293" i="43"/>
  <c r="T293" i="43"/>
  <c r="I293" i="43"/>
  <c r="H293" i="43"/>
  <c r="G293" i="43"/>
  <c r="F293" i="43"/>
  <c r="E293" i="43"/>
  <c r="R293" i="43"/>
  <c r="D293" i="43"/>
  <c r="C293" i="43"/>
  <c r="B293" i="43"/>
  <c r="Y293" i="43"/>
  <c r="J292" i="43"/>
  <c r="T292" i="43"/>
  <c r="I292" i="43"/>
  <c r="H292" i="43"/>
  <c r="G292" i="43"/>
  <c r="F292" i="43"/>
  <c r="E292" i="43"/>
  <c r="R292" i="43"/>
  <c r="D292" i="43"/>
  <c r="C292" i="43"/>
  <c r="B292" i="43"/>
  <c r="Y292" i="43"/>
  <c r="J291" i="43"/>
  <c r="T291" i="43"/>
  <c r="I291" i="43"/>
  <c r="H291" i="43"/>
  <c r="G291" i="43"/>
  <c r="F291" i="43"/>
  <c r="E291" i="43"/>
  <c r="R291" i="43"/>
  <c r="D291" i="43"/>
  <c r="C291" i="43"/>
  <c r="B291" i="43"/>
  <c r="Y291" i="43"/>
  <c r="J290" i="43"/>
  <c r="T290" i="43"/>
  <c r="I290" i="43"/>
  <c r="H290" i="43"/>
  <c r="G290" i="43"/>
  <c r="F290" i="43"/>
  <c r="E290" i="43"/>
  <c r="R290" i="43"/>
  <c r="D290" i="43"/>
  <c r="C290" i="43"/>
  <c r="B290" i="43"/>
  <c r="Y290" i="43"/>
  <c r="J289" i="43"/>
  <c r="T289" i="43"/>
  <c r="I289" i="43"/>
  <c r="H289" i="43"/>
  <c r="G289" i="43"/>
  <c r="F289" i="43"/>
  <c r="E289" i="43"/>
  <c r="R289" i="43"/>
  <c r="D289" i="43"/>
  <c r="C289" i="43"/>
  <c r="B289" i="43"/>
  <c r="Y289" i="43"/>
  <c r="J288" i="43"/>
  <c r="T288" i="43"/>
  <c r="I288" i="43"/>
  <c r="H288" i="43"/>
  <c r="G288" i="43"/>
  <c r="F288" i="43"/>
  <c r="E288" i="43"/>
  <c r="R288" i="43"/>
  <c r="D288" i="43"/>
  <c r="C288" i="43"/>
  <c r="B288" i="43"/>
  <c r="Y288" i="43"/>
  <c r="J287" i="43"/>
  <c r="T287" i="43"/>
  <c r="I287" i="43"/>
  <c r="H287" i="43"/>
  <c r="G287" i="43"/>
  <c r="F287" i="43"/>
  <c r="E287" i="43"/>
  <c r="R287" i="43"/>
  <c r="D287" i="43"/>
  <c r="C287" i="43"/>
  <c r="B287" i="43"/>
  <c r="Y287" i="43"/>
  <c r="J286" i="43"/>
  <c r="T286" i="43"/>
  <c r="I286" i="43"/>
  <c r="H286" i="43"/>
  <c r="G286" i="43"/>
  <c r="F286" i="43"/>
  <c r="E286" i="43"/>
  <c r="R286" i="43"/>
  <c r="D286" i="43"/>
  <c r="C286" i="43"/>
  <c r="B286" i="43"/>
  <c r="Y286" i="43"/>
  <c r="J285" i="43"/>
  <c r="T285" i="43"/>
  <c r="I285" i="43"/>
  <c r="H285" i="43"/>
  <c r="G285" i="43"/>
  <c r="F285" i="43"/>
  <c r="E285" i="43"/>
  <c r="R285" i="43"/>
  <c r="D285" i="43"/>
  <c r="C285" i="43"/>
  <c r="B285" i="43"/>
  <c r="Y285" i="43"/>
  <c r="J284" i="43"/>
  <c r="T284" i="43"/>
  <c r="I284" i="43"/>
  <c r="H284" i="43"/>
  <c r="G284" i="43"/>
  <c r="F284" i="43"/>
  <c r="E284" i="43"/>
  <c r="R284" i="43"/>
  <c r="D284" i="43"/>
  <c r="C284" i="43"/>
  <c r="B284" i="43"/>
  <c r="Y284" i="43"/>
  <c r="J283" i="43"/>
  <c r="T283" i="43"/>
  <c r="I283" i="43"/>
  <c r="H283" i="43"/>
  <c r="G283" i="43"/>
  <c r="F283" i="43"/>
  <c r="E283" i="43"/>
  <c r="R283" i="43"/>
  <c r="U283" i="43"/>
  <c r="D283" i="43"/>
  <c r="C283" i="43"/>
  <c r="B283" i="43"/>
  <c r="Y283" i="43"/>
  <c r="J282" i="43"/>
  <c r="T282" i="43"/>
  <c r="I282" i="43"/>
  <c r="H282" i="43"/>
  <c r="G282" i="43"/>
  <c r="F282" i="43"/>
  <c r="E282" i="43"/>
  <c r="R282" i="43"/>
  <c r="D282" i="43"/>
  <c r="C282" i="43"/>
  <c r="B282" i="43"/>
  <c r="Y282" i="43"/>
  <c r="J281" i="43"/>
  <c r="T281" i="43"/>
  <c r="I281" i="43"/>
  <c r="H281" i="43"/>
  <c r="G281" i="43"/>
  <c r="F281" i="43"/>
  <c r="E281" i="43"/>
  <c r="R281" i="43"/>
  <c r="D281" i="43"/>
  <c r="C281" i="43"/>
  <c r="B281" i="43"/>
  <c r="Y281" i="43"/>
  <c r="J280" i="43"/>
  <c r="T280" i="43"/>
  <c r="I280" i="43"/>
  <c r="H280" i="43"/>
  <c r="G280" i="43"/>
  <c r="F280" i="43"/>
  <c r="E280" i="43"/>
  <c r="R280" i="43"/>
  <c r="D280" i="43"/>
  <c r="C280" i="43"/>
  <c r="B280" i="43"/>
  <c r="Y280" i="43"/>
  <c r="J279" i="43"/>
  <c r="T279" i="43"/>
  <c r="I279" i="43"/>
  <c r="H279" i="43"/>
  <c r="G279" i="43"/>
  <c r="F279" i="43"/>
  <c r="E279" i="43"/>
  <c r="R279" i="43"/>
  <c r="D279" i="43"/>
  <c r="C279" i="43"/>
  <c r="B279" i="43"/>
  <c r="Y279" i="43"/>
  <c r="J278" i="43"/>
  <c r="T278" i="43"/>
  <c r="I278" i="43"/>
  <c r="H278" i="43"/>
  <c r="G278" i="43"/>
  <c r="F278" i="43"/>
  <c r="E278" i="43"/>
  <c r="R278" i="43"/>
  <c r="D278" i="43"/>
  <c r="C278" i="43"/>
  <c r="B278" i="43"/>
  <c r="Y278" i="43"/>
  <c r="J277" i="43"/>
  <c r="T277" i="43"/>
  <c r="I277" i="43"/>
  <c r="H277" i="43"/>
  <c r="G277" i="43"/>
  <c r="F277" i="43"/>
  <c r="E277" i="43"/>
  <c r="R277" i="43"/>
  <c r="D277" i="43"/>
  <c r="C277" i="43"/>
  <c r="B277" i="43"/>
  <c r="Y277" i="43"/>
  <c r="J276" i="43"/>
  <c r="T276" i="43"/>
  <c r="I276" i="43"/>
  <c r="H276" i="43"/>
  <c r="G276" i="43"/>
  <c r="F276" i="43"/>
  <c r="E276" i="43"/>
  <c r="R276" i="43"/>
  <c r="D276" i="43"/>
  <c r="C276" i="43"/>
  <c r="B276" i="43"/>
  <c r="Y276" i="43"/>
  <c r="J275" i="43"/>
  <c r="T275" i="43"/>
  <c r="I275" i="43"/>
  <c r="H275" i="43"/>
  <c r="G275" i="43"/>
  <c r="F275" i="43"/>
  <c r="E275" i="43"/>
  <c r="R275" i="43"/>
  <c r="D275" i="43"/>
  <c r="C275" i="43"/>
  <c r="B275" i="43"/>
  <c r="Y275" i="43"/>
  <c r="J274" i="43"/>
  <c r="T274" i="43"/>
  <c r="I274" i="43"/>
  <c r="H274" i="43"/>
  <c r="G274" i="43"/>
  <c r="F274" i="43"/>
  <c r="E274" i="43"/>
  <c r="R274" i="43"/>
  <c r="D274" i="43"/>
  <c r="C274" i="43"/>
  <c r="B274" i="43"/>
  <c r="Y274" i="43"/>
  <c r="J273" i="43"/>
  <c r="T273" i="43"/>
  <c r="I273" i="43"/>
  <c r="H273" i="43"/>
  <c r="G273" i="43"/>
  <c r="F273" i="43"/>
  <c r="E273" i="43"/>
  <c r="R273" i="43"/>
  <c r="D273" i="43"/>
  <c r="C273" i="43"/>
  <c r="B273" i="43"/>
  <c r="Y273" i="43"/>
  <c r="J272" i="43"/>
  <c r="T272" i="43"/>
  <c r="I272" i="43"/>
  <c r="H272" i="43"/>
  <c r="G272" i="43"/>
  <c r="F272" i="43"/>
  <c r="E272" i="43"/>
  <c r="R272" i="43"/>
  <c r="D272" i="43"/>
  <c r="C272" i="43"/>
  <c r="B272" i="43"/>
  <c r="Y272" i="43"/>
  <c r="J271" i="43"/>
  <c r="T271" i="43"/>
  <c r="I271" i="43"/>
  <c r="H271" i="43"/>
  <c r="G271" i="43"/>
  <c r="F271" i="43"/>
  <c r="E271" i="43"/>
  <c r="R271" i="43"/>
  <c r="D271" i="43"/>
  <c r="C271" i="43"/>
  <c r="B271" i="43"/>
  <c r="Y271" i="43"/>
  <c r="J270" i="43"/>
  <c r="T270" i="43"/>
  <c r="I270" i="43"/>
  <c r="H270" i="43"/>
  <c r="G270" i="43"/>
  <c r="F270" i="43"/>
  <c r="E270" i="43"/>
  <c r="R270" i="43"/>
  <c r="D270" i="43"/>
  <c r="C270" i="43"/>
  <c r="B270" i="43"/>
  <c r="Y270" i="43"/>
  <c r="J269" i="43"/>
  <c r="T269" i="43"/>
  <c r="I269" i="43"/>
  <c r="H269" i="43"/>
  <c r="G269" i="43"/>
  <c r="F269" i="43"/>
  <c r="E269" i="43"/>
  <c r="R269" i="43"/>
  <c r="D269" i="43"/>
  <c r="C269" i="43"/>
  <c r="B269" i="43"/>
  <c r="Y269" i="43"/>
  <c r="J268" i="43"/>
  <c r="T268" i="43"/>
  <c r="I268" i="43"/>
  <c r="H268" i="43"/>
  <c r="G268" i="43"/>
  <c r="F268" i="43"/>
  <c r="E268" i="43"/>
  <c r="R268" i="43"/>
  <c r="D268" i="43"/>
  <c r="C268" i="43"/>
  <c r="B268" i="43"/>
  <c r="Y268" i="43"/>
  <c r="J267" i="43"/>
  <c r="T267" i="43"/>
  <c r="I267" i="43"/>
  <c r="H267" i="43"/>
  <c r="G267" i="43"/>
  <c r="F267" i="43"/>
  <c r="E267" i="43"/>
  <c r="R267" i="43"/>
  <c r="D267" i="43"/>
  <c r="C267" i="43"/>
  <c r="B267" i="43"/>
  <c r="Y267" i="43"/>
  <c r="J266" i="43"/>
  <c r="T266" i="43"/>
  <c r="I266" i="43"/>
  <c r="H266" i="43"/>
  <c r="G266" i="43"/>
  <c r="F266" i="43"/>
  <c r="E266" i="43"/>
  <c r="R266" i="43"/>
  <c r="D266" i="43"/>
  <c r="C266" i="43"/>
  <c r="B266" i="43"/>
  <c r="Y266" i="43"/>
  <c r="J265" i="43"/>
  <c r="T265" i="43"/>
  <c r="I265" i="43"/>
  <c r="H265" i="43"/>
  <c r="G265" i="43"/>
  <c r="F265" i="43"/>
  <c r="E265" i="43"/>
  <c r="R265" i="43"/>
  <c r="D265" i="43"/>
  <c r="C265" i="43"/>
  <c r="B265" i="43"/>
  <c r="Y265" i="43"/>
  <c r="J264" i="43"/>
  <c r="T264" i="43"/>
  <c r="I264" i="43"/>
  <c r="H264" i="43"/>
  <c r="G264" i="43"/>
  <c r="F264" i="43"/>
  <c r="E264" i="43"/>
  <c r="R264" i="43"/>
  <c r="D264" i="43"/>
  <c r="C264" i="43"/>
  <c r="B264" i="43"/>
  <c r="Y264" i="43"/>
  <c r="J263" i="43"/>
  <c r="T263" i="43"/>
  <c r="I263" i="43"/>
  <c r="H263" i="43"/>
  <c r="G263" i="43"/>
  <c r="F263" i="43"/>
  <c r="E263" i="43"/>
  <c r="R263" i="43"/>
  <c r="D263" i="43"/>
  <c r="C263" i="43"/>
  <c r="B263" i="43"/>
  <c r="Y263" i="43"/>
  <c r="J262" i="43"/>
  <c r="T262" i="43"/>
  <c r="I262" i="43"/>
  <c r="H262" i="43"/>
  <c r="G262" i="43"/>
  <c r="F262" i="43"/>
  <c r="E262" i="43"/>
  <c r="R262" i="43"/>
  <c r="D262" i="43"/>
  <c r="C262" i="43"/>
  <c r="B262" i="43"/>
  <c r="Y262" i="43"/>
  <c r="J261" i="43"/>
  <c r="T261" i="43"/>
  <c r="I261" i="43"/>
  <c r="H261" i="43"/>
  <c r="G261" i="43"/>
  <c r="F261" i="43"/>
  <c r="E261" i="43"/>
  <c r="R261" i="43"/>
  <c r="D261" i="43"/>
  <c r="C261" i="43"/>
  <c r="B261" i="43"/>
  <c r="Y261" i="43"/>
  <c r="J260" i="43"/>
  <c r="T260" i="43"/>
  <c r="I260" i="43"/>
  <c r="H260" i="43"/>
  <c r="G260" i="43"/>
  <c r="F260" i="43"/>
  <c r="E260" i="43"/>
  <c r="R260" i="43"/>
  <c r="D260" i="43"/>
  <c r="C260" i="43"/>
  <c r="B260" i="43"/>
  <c r="Y260" i="43"/>
  <c r="J259" i="43"/>
  <c r="T259" i="43"/>
  <c r="I259" i="43"/>
  <c r="H259" i="43"/>
  <c r="G259" i="43"/>
  <c r="F259" i="43"/>
  <c r="E259" i="43"/>
  <c r="R259" i="43"/>
  <c r="D259" i="43"/>
  <c r="C259" i="43"/>
  <c r="B259" i="43"/>
  <c r="Y259" i="43"/>
  <c r="J258" i="43"/>
  <c r="T258" i="43"/>
  <c r="I258" i="43"/>
  <c r="H258" i="43"/>
  <c r="G258" i="43"/>
  <c r="F258" i="43"/>
  <c r="E258" i="43"/>
  <c r="R258" i="43"/>
  <c r="D258" i="43"/>
  <c r="C258" i="43"/>
  <c r="B258" i="43"/>
  <c r="Y258" i="43"/>
  <c r="J257" i="43"/>
  <c r="T257" i="43"/>
  <c r="I257" i="43"/>
  <c r="H257" i="43"/>
  <c r="G257" i="43"/>
  <c r="F257" i="43"/>
  <c r="E257" i="43"/>
  <c r="R257" i="43"/>
  <c r="D257" i="43"/>
  <c r="C257" i="43"/>
  <c r="B257" i="43"/>
  <c r="Y257" i="43"/>
  <c r="J256" i="43"/>
  <c r="T256" i="43"/>
  <c r="I256" i="43"/>
  <c r="H256" i="43"/>
  <c r="G256" i="43"/>
  <c r="F256" i="43"/>
  <c r="E256" i="43"/>
  <c r="R256" i="43"/>
  <c r="D256" i="43"/>
  <c r="C256" i="43"/>
  <c r="B256" i="43"/>
  <c r="Y256" i="43"/>
  <c r="J255" i="43"/>
  <c r="T255" i="43"/>
  <c r="I255" i="43"/>
  <c r="H255" i="43"/>
  <c r="G255" i="43"/>
  <c r="F255" i="43"/>
  <c r="E255" i="43"/>
  <c r="R255" i="43"/>
  <c r="D255" i="43"/>
  <c r="C255" i="43"/>
  <c r="B255" i="43"/>
  <c r="Y255" i="43"/>
  <c r="J254" i="43"/>
  <c r="T254" i="43"/>
  <c r="I254" i="43"/>
  <c r="H254" i="43"/>
  <c r="G254" i="43"/>
  <c r="F254" i="43"/>
  <c r="E254" i="43"/>
  <c r="R254" i="43"/>
  <c r="D254" i="43"/>
  <c r="C254" i="43"/>
  <c r="B254" i="43"/>
  <c r="Y254" i="43"/>
  <c r="J253" i="43"/>
  <c r="T253" i="43"/>
  <c r="I253" i="43"/>
  <c r="H253" i="43"/>
  <c r="G253" i="43"/>
  <c r="F253" i="43"/>
  <c r="E253" i="43"/>
  <c r="R253" i="43"/>
  <c r="D253" i="43"/>
  <c r="C253" i="43"/>
  <c r="B253" i="43"/>
  <c r="Y253" i="43"/>
  <c r="J252" i="43"/>
  <c r="T252" i="43"/>
  <c r="I252" i="43"/>
  <c r="H252" i="43"/>
  <c r="G252" i="43"/>
  <c r="F252" i="43"/>
  <c r="E252" i="43"/>
  <c r="R252" i="43"/>
  <c r="D252" i="43"/>
  <c r="C252" i="43"/>
  <c r="B252" i="43"/>
  <c r="Y252" i="43"/>
  <c r="J251" i="43"/>
  <c r="T251" i="43"/>
  <c r="I251" i="43"/>
  <c r="H251" i="43"/>
  <c r="G251" i="43"/>
  <c r="F251" i="43"/>
  <c r="E251" i="43"/>
  <c r="R251" i="43"/>
  <c r="D251" i="43"/>
  <c r="C251" i="43"/>
  <c r="B251" i="43"/>
  <c r="Y251" i="43"/>
  <c r="J250" i="43"/>
  <c r="T250" i="43"/>
  <c r="I250" i="43"/>
  <c r="H250" i="43"/>
  <c r="G250" i="43"/>
  <c r="F250" i="43"/>
  <c r="E250" i="43"/>
  <c r="R250" i="43"/>
  <c r="D250" i="43"/>
  <c r="C250" i="43"/>
  <c r="B250" i="43"/>
  <c r="Y250" i="43"/>
  <c r="J249" i="43"/>
  <c r="T249" i="43"/>
  <c r="I249" i="43"/>
  <c r="H249" i="43"/>
  <c r="G249" i="43"/>
  <c r="F249" i="43"/>
  <c r="E249" i="43"/>
  <c r="R249" i="43"/>
  <c r="D249" i="43"/>
  <c r="C249" i="43"/>
  <c r="B249" i="43"/>
  <c r="Y249" i="43"/>
  <c r="J248" i="43"/>
  <c r="T248" i="43"/>
  <c r="I248" i="43"/>
  <c r="H248" i="43"/>
  <c r="G248" i="43"/>
  <c r="F248" i="43"/>
  <c r="E248" i="43"/>
  <c r="R248" i="43"/>
  <c r="D248" i="43"/>
  <c r="C248" i="43"/>
  <c r="B248" i="43"/>
  <c r="Y248" i="43"/>
  <c r="J247" i="43"/>
  <c r="T247" i="43"/>
  <c r="I247" i="43"/>
  <c r="H247" i="43"/>
  <c r="G247" i="43"/>
  <c r="F247" i="43"/>
  <c r="E247" i="43"/>
  <c r="R247" i="43"/>
  <c r="D247" i="43"/>
  <c r="C247" i="43"/>
  <c r="B247" i="43"/>
  <c r="Y247" i="43"/>
  <c r="J246" i="43"/>
  <c r="T246" i="43"/>
  <c r="I246" i="43"/>
  <c r="H246" i="43"/>
  <c r="G246" i="43"/>
  <c r="F246" i="43"/>
  <c r="E246" i="43"/>
  <c r="R246" i="43"/>
  <c r="D246" i="43"/>
  <c r="C246" i="43"/>
  <c r="B246" i="43"/>
  <c r="Y246" i="43"/>
  <c r="J245" i="43"/>
  <c r="T245" i="43"/>
  <c r="I245" i="43"/>
  <c r="H245" i="43"/>
  <c r="G245" i="43"/>
  <c r="F245" i="43"/>
  <c r="E245" i="43"/>
  <c r="R245" i="43"/>
  <c r="D245" i="43"/>
  <c r="C245" i="43"/>
  <c r="B245" i="43"/>
  <c r="Y245" i="43"/>
  <c r="J244" i="43"/>
  <c r="T244" i="43"/>
  <c r="I244" i="43"/>
  <c r="H244" i="43"/>
  <c r="G244" i="43"/>
  <c r="F244" i="43"/>
  <c r="E244" i="43"/>
  <c r="R244" i="43"/>
  <c r="D244" i="43"/>
  <c r="C244" i="43"/>
  <c r="B244" i="43"/>
  <c r="Y244" i="43"/>
  <c r="J243" i="43"/>
  <c r="T243" i="43"/>
  <c r="I243" i="43"/>
  <c r="H243" i="43"/>
  <c r="G243" i="43"/>
  <c r="F243" i="43"/>
  <c r="E243" i="43"/>
  <c r="R243" i="43"/>
  <c r="D243" i="43"/>
  <c r="C243" i="43"/>
  <c r="B243" i="43"/>
  <c r="Y243" i="43"/>
  <c r="J242" i="43"/>
  <c r="T242" i="43"/>
  <c r="I242" i="43"/>
  <c r="H242" i="43"/>
  <c r="G242" i="43"/>
  <c r="F242" i="43"/>
  <c r="E242" i="43"/>
  <c r="R242" i="43"/>
  <c r="D242" i="43"/>
  <c r="C242" i="43"/>
  <c r="B242" i="43"/>
  <c r="Y242" i="43"/>
  <c r="J241" i="43"/>
  <c r="T241" i="43"/>
  <c r="I241" i="43"/>
  <c r="H241" i="43"/>
  <c r="G241" i="43"/>
  <c r="F241" i="43"/>
  <c r="E241" i="43"/>
  <c r="R241" i="43"/>
  <c r="D241" i="43"/>
  <c r="C241" i="43"/>
  <c r="B241" i="43"/>
  <c r="Y241" i="43"/>
  <c r="J240" i="43"/>
  <c r="T240" i="43"/>
  <c r="I240" i="43"/>
  <c r="H240" i="43"/>
  <c r="G240" i="43"/>
  <c r="F240" i="43"/>
  <c r="E240" i="43"/>
  <c r="R240" i="43"/>
  <c r="D240" i="43"/>
  <c r="C240" i="43"/>
  <c r="B240" i="43"/>
  <c r="Y240" i="43"/>
  <c r="J239" i="43"/>
  <c r="T239" i="43"/>
  <c r="I239" i="43"/>
  <c r="H239" i="43"/>
  <c r="G239" i="43"/>
  <c r="F239" i="43"/>
  <c r="E239" i="43"/>
  <c r="R239" i="43"/>
  <c r="D239" i="43"/>
  <c r="C239" i="43"/>
  <c r="B239" i="43"/>
  <c r="Y239" i="43"/>
  <c r="J238" i="43"/>
  <c r="T238" i="43"/>
  <c r="I238" i="43"/>
  <c r="H238" i="43"/>
  <c r="G238" i="43"/>
  <c r="F238" i="43"/>
  <c r="E238" i="43"/>
  <c r="R238" i="43"/>
  <c r="D238" i="43"/>
  <c r="C238" i="43"/>
  <c r="B238" i="43"/>
  <c r="Y238" i="43"/>
  <c r="J237" i="43"/>
  <c r="T237" i="43"/>
  <c r="I237" i="43"/>
  <c r="H237" i="43"/>
  <c r="G237" i="43"/>
  <c r="F237" i="43"/>
  <c r="E237" i="43"/>
  <c r="R237" i="43"/>
  <c r="D237" i="43"/>
  <c r="C237" i="43"/>
  <c r="B237" i="43"/>
  <c r="Y237" i="43"/>
  <c r="J236" i="43"/>
  <c r="T236" i="43"/>
  <c r="I236" i="43"/>
  <c r="H236" i="43"/>
  <c r="G236" i="43"/>
  <c r="F236" i="43"/>
  <c r="E236" i="43"/>
  <c r="R236" i="43"/>
  <c r="D236" i="43"/>
  <c r="C236" i="43"/>
  <c r="B236" i="43"/>
  <c r="Y236" i="43"/>
  <c r="J235" i="43"/>
  <c r="T235" i="43"/>
  <c r="I235" i="43"/>
  <c r="H235" i="43"/>
  <c r="G235" i="43"/>
  <c r="F235" i="43"/>
  <c r="E235" i="43"/>
  <c r="R235" i="43"/>
  <c r="D235" i="43"/>
  <c r="C235" i="43"/>
  <c r="B235" i="43"/>
  <c r="Y235" i="43"/>
  <c r="J234" i="43"/>
  <c r="T234" i="43"/>
  <c r="I234" i="43"/>
  <c r="H234" i="43"/>
  <c r="G234" i="43"/>
  <c r="F234" i="43"/>
  <c r="E234" i="43"/>
  <c r="R234" i="43"/>
  <c r="D234" i="43"/>
  <c r="C234" i="43"/>
  <c r="B234" i="43"/>
  <c r="Y234" i="43"/>
  <c r="J233" i="43"/>
  <c r="T233" i="43"/>
  <c r="U233" i="43"/>
  <c r="I233" i="43"/>
  <c r="H233" i="43"/>
  <c r="G233" i="43"/>
  <c r="F233" i="43"/>
  <c r="E233" i="43"/>
  <c r="R233" i="43"/>
  <c r="D233" i="43"/>
  <c r="C233" i="43"/>
  <c r="B233" i="43"/>
  <c r="Y233" i="43"/>
  <c r="J232" i="43"/>
  <c r="T232" i="43"/>
  <c r="I232" i="43"/>
  <c r="H232" i="43"/>
  <c r="G232" i="43"/>
  <c r="F232" i="43"/>
  <c r="E232" i="43"/>
  <c r="R232" i="43"/>
  <c r="D232" i="43"/>
  <c r="C232" i="43"/>
  <c r="B232" i="43"/>
  <c r="Y232" i="43"/>
  <c r="J231" i="43"/>
  <c r="T231" i="43"/>
  <c r="I231" i="43"/>
  <c r="H231" i="43"/>
  <c r="G231" i="43"/>
  <c r="F231" i="43"/>
  <c r="E231" i="43"/>
  <c r="R231" i="43"/>
  <c r="U231" i="43"/>
  <c r="D231" i="43"/>
  <c r="C231" i="43"/>
  <c r="B231" i="43"/>
  <c r="Y231" i="43"/>
  <c r="J230" i="43"/>
  <c r="T230" i="43"/>
  <c r="I230" i="43"/>
  <c r="H230" i="43"/>
  <c r="G230" i="43"/>
  <c r="F230" i="43"/>
  <c r="E230" i="43"/>
  <c r="R230" i="43"/>
  <c r="D230" i="43"/>
  <c r="C230" i="43"/>
  <c r="B230" i="43"/>
  <c r="Y230" i="43"/>
  <c r="J229" i="43"/>
  <c r="T229" i="43"/>
  <c r="I229" i="43"/>
  <c r="H229" i="43"/>
  <c r="G229" i="43"/>
  <c r="F229" i="43"/>
  <c r="E229" i="43"/>
  <c r="R229" i="43"/>
  <c r="D229" i="43"/>
  <c r="C229" i="43"/>
  <c r="B229" i="43"/>
  <c r="Y229" i="43"/>
  <c r="J228" i="43"/>
  <c r="T228" i="43"/>
  <c r="I228" i="43"/>
  <c r="H228" i="43"/>
  <c r="G228" i="43"/>
  <c r="F228" i="43"/>
  <c r="E228" i="43"/>
  <c r="R228" i="43"/>
  <c r="D228" i="43"/>
  <c r="C228" i="43"/>
  <c r="B228" i="43"/>
  <c r="Y228" i="43"/>
  <c r="J227" i="43"/>
  <c r="T227" i="43"/>
  <c r="I227" i="43"/>
  <c r="H227" i="43"/>
  <c r="G227" i="43"/>
  <c r="F227" i="43"/>
  <c r="E227" i="43"/>
  <c r="R227" i="43"/>
  <c r="D227" i="43"/>
  <c r="C227" i="43"/>
  <c r="B227" i="43"/>
  <c r="Y227" i="43"/>
  <c r="J226" i="43"/>
  <c r="T226" i="43"/>
  <c r="I226" i="43"/>
  <c r="H226" i="43"/>
  <c r="G226" i="43"/>
  <c r="F226" i="43"/>
  <c r="E226" i="43"/>
  <c r="R226" i="43"/>
  <c r="D226" i="43"/>
  <c r="C226" i="43"/>
  <c r="B226" i="43"/>
  <c r="Y226" i="43"/>
  <c r="J225" i="43"/>
  <c r="T225" i="43"/>
  <c r="I225" i="43"/>
  <c r="H225" i="43"/>
  <c r="G225" i="43"/>
  <c r="F225" i="43"/>
  <c r="E225" i="43"/>
  <c r="R225" i="43"/>
  <c r="D225" i="43"/>
  <c r="C225" i="43"/>
  <c r="B225" i="43"/>
  <c r="Y225" i="43"/>
  <c r="J224" i="43"/>
  <c r="T224" i="43"/>
  <c r="I224" i="43"/>
  <c r="H224" i="43"/>
  <c r="G224" i="43"/>
  <c r="F224" i="43"/>
  <c r="E224" i="43"/>
  <c r="R224" i="43"/>
  <c r="D224" i="43"/>
  <c r="C224" i="43"/>
  <c r="B224" i="43"/>
  <c r="Y224" i="43"/>
  <c r="J223" i="43"/>
  <c r="T223" i="43"/>
  <c r="I223" i="43"/>
  <c r="H223" i="43"/>
  <c r="G223" i="43"/>
  <c r="F223" i="43"/>
  <c r="E223" i="43"/>
  <c r="R223" i="43"/>
  <c r="D223" i="43"/>
  <c r="C223" i="43"/>
  <c r="B223" i="43"/>
  <c r="Y223" i="43"/>
  <c r="J222" i="43"/>
  <c r="T222" i="43"/>
  <c r="I222" i="43"/>
  <c r="H222" i="43"/>
  <c r="G222" i="43"/>
  <c r="F222" i="43"/>
  <c r="E222" i="43"/>
  <c r="R222" i="43"/>
  <c r="D222" i="43"/>
  <c r="C222" i="43"/>
  <c r="B222" i="43"/>
  <c r="Y222" i="43"/>
  <c r="J221" i="43"/>
  <c r="T221" i="43"/>
  <c r="I221" i="43"/>
  <c r="H221" i="43"/>
  <c r="G221" i="43"/>
  <c r="F221" i="43"/>
  <c r="E221" i="43"/>
  <c r="R221" i="43"/>
  <c r="D221" i="43"/>
  <c r="C221" i="43"/>
  <c r="B221" i="43"/>
  <c r="Y221" i="43"/>
  <c r="J220" i="43"/>
  <c r="T220" i="43"/>
  <c r="I220" i="43"/>
  <c r="H220" i="43"/>
  <c r="G220" i="43"/>
  <c r="F220" i="43"/>
  <c r="E220" i="43"/>
  <c r="R220" i="43"/>
  <c r="D220" i="43"/>
  <c r="C220" i="43"/>
  <c r="B220" i="43"/>
  <c r="Y220" i="43"/>
  <c r="J219" i="43"/>
  <c r="T219" i="43"/>
  <c r="I219" i="43"/>
  <c r="H219" i="43"/>
  <c r="G219" i="43"/>
  <c r="F219" i="43"/>
  <c r="E219" i="43"/>
  <c r="R219" i="43"/>
  <c r="D219" i="43"/>
  <c r="C219" i="43"/>
  <c r="B219" i="43"/>
  <c r="Y219" i="43"/>
  <c r="J218" i="43"/>
  <c r="T218" i="43"/>
  <c r="I218" i="43"/>
  <c r="H218" i="43"/>
  <c r="G218" i="43"/>
  <c r="F218" i="43"/>
  <c r="E218" i="43"/>
  <c r="R218" i="43"/>
  <c r="D218" i="43"/>
  <c r="C218" i="43"/>
  <c r="B218" i="43"/>
  <c r="Y218" i="43"/>
  <c r="J217" i="43"/>
  <c r="T217" i="43"/>
  <c r="I217" i="43"/>
  <c r="H217" i="43"/>
  <c r="G217" i="43"/>
  <c r="F217" i="43"/>
  <c r="E217" i="43"/>
  <c r="R217" i="43"/>
  <c r="D217" i="43"/>
  <c r="C217" i="43"/>
  <c r="B217" i="43"/>
  <c r="Y217" i="43"/>
  <c r="J216" i="43"/>
  <c r="T216" i="43"/>
  <c r="I216" i="43"/>
  <c r="H216" i="43"/>
  <c r="G216" i="43"/>
  <c r="F216" i="43"/>
  <c r="E216" i="43"/>
  <c r="R216" i="43"/>
  <c r="D216" i="43"/>
  <c r="C216" i="43"/>
  <c r="B216" i="43"/>
  <c r="Y216" i="43"/>
  <c r="J215" i="43"/>
  <c r="T215" i="43"/>
  <c r="I215" i="43"/>
  <c r="H215" i="43"/>
  <c r="G215" i="43"/>
  <c r="F215" i="43"/>
  <c r="E215" i="43"/>
  <c r="R215" i="43"/>
  <c r="D215" i="43"/>
  <c r="C215" i="43"/>
  <c r="B215" i="43"/>
  <c r="Y215" i="43"/>
  <c r="J214" i="43"/>
  <c r="T214" i="43"/>
  <c r="U214" i="43"/>
  <c r="I214" i="43"/>
  <c r="H214" i="43"/>
  <c r="G214" i="43"/>
  <c r="F214" i="43"/>
  <c r="E214" i="43"/>
  <c r="R214" i="43"/>
  <c r="D214" i="43"/>
  <c r="C214" i="43"/>
  <c r="B214" i="43"/>
  <c r="Y214" i="43"/>
  <c r="J213" i="43"/>
  <c r="T213" i="43"/>
  <c r="I213" i="43"/>
  <c r="H213" i="43"/>
  <c r="G213" i="43"/>
  <c r="F213" i="43"/>
  <c r="E213" i="43"/>
  <c r="R213" i="43"/>
  <c r="D213" i="43"/>
  <c r="C213" i="43"/>
  <c r="B213" i="43"/>
  <c r="Y213" i="43"/>
  <c r="J212" i="43"/>
  <c r="T212" i="43"/>
  <c r="I212" i="43"/>
  <c r="H212" i="43"/>
  <c r="G212" i="43"/>
  <c r="F212" i="43"/>
  <c r="E212" i="43"/>
  <c r="R212" i="43"/>
  <c r="D212" i="43"/>
  <c r="C212" i="43"/>
  <c r="B212" i="43"/>
  <c r="Y212" i="43"/>
  <c r="J211" i="43"/>
  <c r="T211" i="43"/>
  <c r="I211" i="43"/>
  <c r="H211" i="43"/>
  <c r="G211" i="43"/>
  <c r="F211" i="43"/>
  <c r="E211" i="43"/>
  <c r="R211" i="43"/>
  <c r="U211" i="43"/>
  <c r="D211" i="43"/>
  <c r="C211" i="43"/>
  <c r="B211" i="43"/>
  <c r="Y211" i="43"/>
  <c r="T210" i="43"/>
  <c r="J210" i="43"/>
  <c r="I210" i="43"/>
  <c r="H210" i="43"/>
  <c r="G210" i="43"/>
  <c r="F210" i="43"/>
  <c r="E210" i="43"/>
  <c r="R210" i="43"/>
  <c r="D210" i="43"/>
  <c r="C210" i="43"/>
  <c r="B210" i="43"/>
  <c r="Y210" i="43"/>
  <c r="J209" i="43"/>
  <c r="T209" i="43"/>
  <c r="I209" i="43"/>
  <c r="H209" i="43"/>
  <c r="G209" i="43"/>
  <c r="F209" i="43"/>
  <c r="E209" i="43"/>
  <c r="R209" i="43"/>
  <c r="D209" i="43"/>
  <c r="C209" i="43"/>
  <c r="B209" i="43"/>
  <c r="Y209" i="43"/>
  <c r="J208" i="43"/>
  <c r="T208" i="43"/>
  <c r="I208" i="43"/>
  <c r="H208" i="43"/>
  <c r="G208" i="43"/>
  <c r="F208" i="43"/>
  <c r="E208" i="43"/>
  <c r="R208" i="43"/>
  <c r="D208" i="43"/>
  <c r="C208" i="43"/>
  <c r="B208" i="43"/>
  <c r="Y208" i="43"/>
  <c r="J207" i="43"/>
  <c r="T207" i="43"/>
  <c r="I207" i="43"/>
  <c r="H207" i="43"/>
  <c r="G207" i="43"/>
  <c r="F207" i="43"/>
  <c r="E207" i="43"/>
  <c r="R207" i="43"/>
  <c r="D207" i="43"/>
  <c r="C207" i="43"/>
  <c r="B207" i="43"/>
  <c r="Y207" i="43"/>
  <c r="J206" i="43"/>
  <c r="T206" i="43"/>
  <c r="I206" i="43"/>
  <c r="H206" i="43"/>
  <c r="G206" i="43"/>
  <c r="F206" i="43"/>
  <c r="E206" i="43"/>
  <c r="R206" i="43"/>
  <c r="D206" i="43"/>
  <c r="C206" i="43"/>
  <c r="B206" i="43"/>
  <c r="Y206" i="43"/>
  <c r="J205" i="43"/>
  <c r="T205" i="43"/>
  <c r="I205" i="43"/>
  <c r="H205" i="43"/>
  <c r="G205" i="43"/>
  <c r="F205" i="43"/>
  <c r="E205" i="43"/>
  <c r="R205" i="43"/>
  <c r="D205" i="43"/>
  <c r="C205" i="43"/>
  <c r="B205" i="43"/>
  <c r="Y205" i="43"/>
  <c r="J204" i="43"/>
  <c r="T204" i="43"/>
  <c r="I204" i="43"/>
  <c r="H204" i="43"/>
  <c r="G204" i="43"/>
  <c r="F204" i="43"/>
  <c r="E204" i="43"/>
  <c r="R204" i="43"/>
  <c r="D204" i="43"/>
  <c r="C204" i="43"/>
  <c r="B204" i="43"/>
  <c r="Y204" i="43"/>
  <c r="J203" i="43"/>
  <c r="T203" i="43"/>
  <c r="I203" i="43"/>
  <c r="H203" i="43"/>
  <c r="G203" i="43"/>
  <c r="F203" i="43"/>
  <c r="E203" i="43"/>
  <c r="R203" i="43"/>
  <c r="D203" i="43"/>
  <c r="C203" i="43"/>
  <c r="B203" i="43"/>
  <c r="Y203" i="43"/>
  <c r="J202" i="43"/>
  <c r="T202" i="43"/>
  <c r="I202" i="43"/>
  <c r="H202" i="43"/>
  <c r="G202" i="43"/>
  <c r="F202" i="43"/>
  <c r="E202" i="43"/>
  <c r="R202" i="43"/>
  <c r="U202" i="43"/>
  <c r="D202" i="43"/>
  <c r="C202" i="43"/>
  <c r="B202" i="43"/>
  <c r="Y202" i="43"/>
  <c r="J201" i="43"/>
  <c r="T201" i="43"/>
  <c r="I201" i="43"/>
  <c r="H201" i="43"/>
  <c r="G201" i="43"/>
  <c r="F201" i="43"/>
  <c r="E201" i="43"/>
  <c r="R201" i="43"/>
  <c r="D201" i="43"/>
  <c r="C201" i="43"/>
  <c r="B201" i="43"/>
  <c r="Y201" i="43"/>
  <c r="J200" i="43"/>
  <c r="T200" i="43"/>
  <c r="I200" i="43"/>
  <c r="H200" i="43"/>
  <c r="G200" i="43"/>
  <c r="F200" i="43"/>
  <c r="E200" i="43"/>
  <c r="R200" i="43"/>
  <c r="D200" i="43"/>
  <c r="C200" i="43"/>
  <c r="B200" i="43"/>
  <c r="Y200" i="43"/>
  <c r="J199" i="43"/>
  <c r="T199" i="43"/>
  <c r="I199" i="43"/>
  <c r="H199" i="43"/>
  <c r="G199" i="43"/>
  <c r="F199" i="43"/>
  <c r="E199" i="43"/>
  <c r="R199" i="43"/>
  <c r="D199" i="43"/>
  <c r="C199" i="43"/>
  <c r="B199" i="43"/>
  <c r="Y199" i="43"/>
  <c r="J198" i="43"/>
  <c r="T198" i="43"/>
  <c r="I198" i="43"/>
  <c r="H198" i="43"/>
  <c r="G198" i="43"/>
  <c r="F198" i="43"/>
  <c r="E198" i="43"/>
  <c r="R198" i="43"/>
  <c r="D198" i="43"/>
  <c r="C198" i="43"/>
  <c r="B198" i="43"/>
  <c r="Y198" i="43"/>
  <c r="J197" i="43"/>
  <c r="T197" i="43"/>
  <c r="I197" i="43"/>
  <c r="H197" i="43"/>
  <c r="G197" i="43"/>
  <c r="F197" i="43"/>
  <c r="E197" i="43"/>
  <c r="R197" i="43"/>
  <c r="D197" i="43"/>
  <c r="C197" i="43"/>
  <c r="B197" i="43"/>
  <c r="Y197" i="43"/>
  <c r="J196" i="43"/>
  <c r="T196" i="43"/>
  <c r="I196" i="43"/>
  <c r="H196" i="43"/>
  <c r="G196" i="43"/>
  <c r="F196" i="43"/>
  <c r="E196" i="43"/>
  <c r="R196" i="43"/>
  <c r="D196" i="43"/>
  <c r="C196" i="43"/>
  <c r="B196" i="43"/>
  <c r="Y196" i="43"/>
  <c r="J195" i="43"/>
  <c r="T195" i="43"/>
  <c r="I195" i="43"/>
  <c r="H195" i="43"/>
  <c r="G195" i="43"/>
  <c r="F195" i="43"/>
  <c r="E195" i="43"/>
  <c r="R195" i="43"/>
  <c r="D195" i="43"/>
  <c r="C195" i="43"/>
  <c r="B195" i="43"/>
  <c r="Y195" i="43"/>
  <c r="J194" i="43"/>
  <c r="T194" i="43"/>
  <c r="I194" i="43"/>
  <c r="H194" i="43"/>
  <c r="G194" i="43"/>
  <c r="F194" i="43"/>
  <c r="E194" i="43"/>
  <c r="R194" i="43"/>
  <c r="D194" i="43"/>
  <c r="C194" i="43"/>
  <c r="B194" i="43"/>
  <c r="Y194" i="43"/>
  <c r="J193" i="43"/>
  <c r="T193" i="43"/>
  <c r="I193" i="43"/>
  <c r="H193" i="43"/>
  <c r="G193" i="43"/>
  <c r="F193" i="43"/>
  <c r="E193" i="43"/>
  <c r="R193" i="43"/>
  <c r="D193" i="43"/>
  <c r="C193" i="43"/>
  <c r="B193" i="43"/>
  <c r="Y193" i="43"/>
  <c r="J192" i="43"/>
  <c r="T192" i="43"/>
  <c r="I192" i="43"/>
  <c r="H192" i="43"/>
  <c r="G192" i="43"/>
  <c r="F192" i="43"/>
  <c r="E192" i="43"/>
  <c r="R192" i="43"/>
  <c r="D192" i="43"/>
  <c r="C192" i="43"/>
  <c r="B192" i="43"/>
  <c r="Y192" i="43"/>
  <c r="J191" i="43"/>
  <c r="T191" i="43"/>
  <c r="I191" i="43"/>
  <c r="H191" i="43"/>
  <c r="G191" i="43"/>
  <c r="F191" i="43"/>
  <c r="E191" i="43"/>
  <c r="R191" i="43"/>
  <c r="D191" i="43"/>
  <c r="C191" i="43"/>
  <c r="B191" i="43"/>
  <c r="Y191" i="43"/>
  <c r="J190" i="43"/>
  <c r="T190" i="43"/>
  <c r="I190" i="43"/>
  <c r="H190" i="43"/>
  <c r="G190" i="43"/>
  <c r="F190" i="43"/>
  <c r="E190" i="43"/>
  <c r="R190" i="43"/>
  <c r="D190" i="43"/>
  <c r="C190" i="43"/>
  <c r="B190" i="43"/>
  <c r="Y190" i="43"/>
  <c r="J189" i="43"/>
  <c r="T189" i="43"/>
  <c r="I189" i="43"/>
  <c r="H189" i="43"/>
  <c r="G189" i="43"/>
  <c r="F189" i="43"/>
  <c r="E189" i="43"/>
  <c r="R189" i="43"/>
  <c r="D189" i="43"/>
  <c r="C189" i="43"/>
  <c r="B189" i="43"/>
  <c r="Y189" i="43"/>
  <c r="J188" i="43"/>
  <c r="T188" i="43"/>
  <c r="I188" i="43"/>
  <c r="H188" i="43"/>
  <c r="G188" i="43"/>
  <c r="F188" i="43"/>
  <c r="E188" i="43"/>
  <c r="R188" i="43"/>
  <c r="D188" i="43"/>
  <c r="C188" i="43"/>
  <c r="B188" i="43"/>
  <c r="Y188" i="43"/>
  <c r="J187" i="43"/>
  <c r="T187" i="43"/>
  <c r="I187" i="43"/>
  <c r="H187" i="43"/>
  <c r="G187" i="43"/>
  <c r="F187" i="43"/>
  <c r="E187" i="43"/>
  <c r="R187" i="43"/>
  <c r="D187" i="43"/>
  <c r="C187" i="43"/>
  <c r="B187" i="43"/>
  <c r="Y187" i="43"/>
  <c r="J186" i="43"/>
  <c r="T186" i="43"/>
  <c r="I186" i="43"/>
  <c r="H186" i="43"/>
  <c r="G186" i="43"/>
  <c r="F186" i="43"/>
  <c r="E186" i="43"/>
  <c r="R186" i="43"/>
  <c r="D186" i="43"/>
  <c r="C186" i="43"/>
  <c r="B186" i="43"/>
  <c r="Y186" i="43"/>
  <c r="J185" i="43"/>
  <c r="T185" i="43"/>
  <c r="I185" i="43"/>
  <c r="H185" i="43"/>
  <c r="G185" i="43"/>
  <c r="F185" i="43"/>
  <c r="E185" i="43"/>
  <c r="R185" i="43"/>
  <c r="D185" i="43"/>
  <c r="C185" i="43"/>
  <c r="B185" i="43"/>
  <c r="Y185" i="43"/>
  <c r="J184" i="43"/>
  <c r="T184" i="43"/>
  <c r="I184" i="43"/>
  <c r="H184" i="43"/>
  <c r="G184" i="43"/>
  <c r="F184" i="43"/>
  <c r="E184" i="43"/>
  <c r="R184" i="43"/>
  <c r="D184" i="43"/>
  <c r="C184" i="43"/>
  <c r="B184" i="43"/>
  <c r="Y184" i="43"/>
  <c r="J183" i="43"/>
  <c r="T183" i="43"/>
  <c r="I183" i="43"/>
  <c r="H183" i="43"/>
  <c r="G183" i="43"/>
  <c r="F183" i="43"/>
  <c r="E183" i="43"/>
  <c r="R183" i="43"/>
  <c r="D183" i="43"/>
  <c r="C183" i="43"/>
  <c r="B183" i="43"/>
  <c r="Y183" i="43"/>
  <c r="J182" i="43"/>
  <c r="T182" i="43"/>
  <c r="I182" i="43"/>
  <c r="H182" i="43"/>
  <c r="G182" i="43"/>
  <c r="F182" i="43"/>
  <c r="E182" i="43"/>
  <c r="R182" i="43"/>
  <c r="D182" i="43"/>
  <c r="C182" i="43"/>
  <c r="B182" i="43"/>
  <c r="Y182" i="43"/>
  <c r="J181" i="43"/>
  <c r="T181" i="43"/>
  <c r="I181" i="43"/>
  <c r="H181" i="43"/>
  <c r="G181" i="43"/>
  <c r="F181" i="43"/>
  <c r="E181" i="43"/>
  <c r="R181" i="43"/>
  <c r="D181" i="43"/>
  <c r="C181" i="43"/>
  <c r="B181" i="43"/>
  <c r="Y181" i="43"/>
  <c r="J180" i="43"/>
  <c r="T180" i="43"/>
  <c r="I180" i="43"/>
  <c r="H180" i="43"/>
  <c r="G180" i="43"/>
  <c r="F180" i="43"/>
  <c r="E180" i="43"/>
  <c r="R180" i="43"/>
  <c r="D180" i="43"/>
  <c r="C180" i="43"/>
  <c r="B180" i="43"/>
  <c r="Y180" i="43"/>
  <c r="J179" i="43"/>
  <c r="T179" i="43"/>
  <c r="I179" i="43"/>
  <c r="H179" i="43"/>
  <c r="G179" i="43"/>
  <c r="F179" i="43"/>
  <c r="E179" i="43"/>
  <c r="R179" i="43"/>
  <c r="D179" i="43"/>
  <c r="C179" i="43"/>
  <c r="B179" i="43"/>
  <c r="Y179" i="43"/>
  <c r="J178" i="43"/>
  <c r="T178" i="43"/>
  <c r="I178" i="43"/>
  <c r="H178" i="43"/>
  <c r="G178" i="43"/>
  <c r="F178" i="43"/>
  <c r="E178" i="43"/>
  <c r="R178" i="43"/>
  <c r="D178" i="43"/>
  <c r="C178" i="43"/>
  <c r="B178" i="43"/>
  <c r="Y178" i="43"/>
  <c r="J177" i="43"/>
  <c r="T177" i="43"/>
  <c r="I177" i="43"/>
  <c r="H177" i="43"/>
  <c r="G177" i="43"/>
  <c r="F177" i="43"/>
  <c r="E177" i="43"/>
  <c r="R177" i="43"/>
  <c r="D177" i="43"/>
  <c r="C177" i="43"/>
  <c r="B177" i="43"/>
  <c r="Y177" i="43"/>
  <c r="J176" i="43"/>
  <c r="T176" i="43"/>
  <c r="I176" i="43"/>
  <c r="H176" i="43"/>
  <c r="G176" i="43"/>
  <c r="F176" i="43"/>
  <c r="E176" i="43"/>
  <c r="R176" i="43"/>
  <c r="D176" i="43"/>
  <c r="C176" i="43"/>
  <c r="B176" i="43"/>
  <c r="Y176" i="43"/>
  <c r="J175" i="43"/>
  <c r="T175" i="43"/>
  <c r="I175" i="43"/>
  <c r="H175" i="43"/>
  <c r="G175" i="43"/>
  <c r="F175" i="43"/>
  <c r="E175" i="43"/>
  <c r="R175" i="43"/>
  <c r="D175" i="43"/>
  <c r="C175" i="43"/>
  <c r="B175" i="43"/>
  <c r="Y175" i="43"/>
  <c r="J174" i="43"/>
  <c r="T174" i="43"/>
  <c r="I174" i="43"/>
  <c r="H174" i="43"/>
  <c r="G174" i="43"/>
  <c r="F174" i="43"/>
  <c r="E174" i="43"/>
  <c r="R174" i="43"/>
  <c r="D174" i="43"/>
  <c r="C174" i="43"/>
  <c r="B174" i="43"/>
  <c r="Y174" i="43"/>
  <c r="J173" i="43"/>
  <c r="T173" i="43"/>
  <c r="I173" i="43"/>
  <c r="H173" i="43"/>
  <c r="G173" i="43"/>
  <c r="F173" i="43"/>
  <c r="E173" i="43"/>
  <c r="R173" i="43"/>
  <c r="D173" i="43"/>
  <c r="C173" i="43"/>
  <c r="B173" i="43"/>
  <c r="Y173" i="43"/>
  <c r="J172" i="43"/>
  <c r="T172" i="43"/>
  <c r="I172" i="43"/>
  <c r="H172" i="43"/>
  <c r="G172" i="43"/>
  <c r="F172" i="43"/>
  <c r="E172" i="43"/>
  <c r="R172" i="43"/>
  <c r="D172" i="43"/>
  <c r="C172" i="43"/>
  <c r="B172" i="43"/>
  <c r="Y172" i="43"/>
  <c r="J171" i="43"/>
  <c r="T171" i="43"/>
  <c r="I171" i="43"/>
  <c r="H171" i="43"/>
  <c r="G171" i="43"/>
  <c r="F171" i="43"/>
  <c r="E171" i="43"/>
  <c r="R171" i="43"/>
  <c r="D171" i="43"/>
  <c r="C171" i="43"/>
  <c r="B171" i="43"/>
  <c r="Y171" i="43"/>
  <c r="T170" i="43"/>
  <c r="J170" i="43"/>
  <c r="I170" i="43"/>
  <c r="H170" i="43"/>
  <c r="G170" i="43"/>
  <c r="F170" i="43"/>
  <c r="E170" i="43"/>
  <c r="R170" i="43"/>
  <c r="D170" i="43"/>
  <c r="C170" i="43"/>
  <c r="B170" i="43"/>
  <c r="Y170" i="43"/>
  <c r="J169" i="43"/>
  <c r="T169" i="43"/>
  <c r="I169" i="43"/>
  <c r="H169" i="43"/>
  <c r="G169" i="43"/>
  <c r="F169" i="43"/>
  <c r="E169" i="43"/>
  <c r="R169" i="43"/>
  <c r="D169" i="43"/>
  <c r="C169" i="43"/>
  <c r="B169" i="43"/>
  <c r="Y169" i="43"/>
  <c r="J168" i="43"/>
  <c r="T168" i="43"/>
  <c r="I168" i="43"/>
  <c r="H168" i="43"/>
  <c r="G168" i="43"/>
  <c r="F168" i="43"/>
  <c r="E168" i="43"/>
  <c r="R168" i="43"/>
  <c r="D168" i="43"/>
  <c r="C168" i="43"/>
  <c r="B168" i="43"/>
  <c r="Y168" i="43"/>
  <c r="J167" i="43"/>
  <c r="T167" i="43"/>
  <c r="I167" i="43"/>
  <c r="H167" i="43"/>
  <c r="G167" i="43"/>
  <c r="F167" i="43"/>
  <c r="E167" i="43"/>
  <c r="R167" i="43"/>
  <c r="D167" i="43"/>
  <c r="C167" i="43"/>
  <c r="B167" i="43"/>
  <c r="Y167" i="43"/>
  <c r="J166" i="43"/>
  <c r="T166" i="43"/>
  <c r="I166" i="43"/>
  <c r="H166" i="43"/>
  <c r="G166" i="43"/>
  <c r="F166" i="43"/>
  <c r="E166" i="43"/>
  <c r="R166" i="43"/>
  <c r="D166" i="43"/>
  <c r="C166" i="43"/>
  <c r="B166" i="43"/>
  <c r="Y166" i="43"/>
  <c r="J165" i="43"/>
  <c r="T165" i="43"/>
  <c r="I165" i="43"/>
  <c r="H165" i="43"/>
  <c r="G165" i="43"/>
  <c r="F165" i="43"/>
  <c r="E165" i="43"/>
  <c r="R165" i="43"/>
  <c r="D165" i="43"/>
  <c r="C165" i="43"/>
  <c r="B165" i="43"/>
  <c r="Y165" i="43"/>
  <c r="J164" i="43"/>
  <c r="T164" i="43"/>
  <c r="I164" i="43"/>
  <c r="H164" i="43"/>
  <c r="G164" i="43"/>
  <c r="F164" i="43"/>
  <c r="E164" i="43"/>
  <c r="R164" i="43"/>
  <c r="D164" i="43"/>
  <c r="C164" i="43"/>
  <c r="B164" i="43"/>
  <c r="Y164" i="43"/>
  <c r="J163" i="43"/>
  <c r="T163" i="43"/>
  <c r="I163" i="43"/>
  <c r="H163" i="43"/>
  <c r="G163" i="43"/>
  <c r="F163" i="43"/>
  <c r="E163" i="43"/>
  <c r="R163" i="43"/>
  <c r="D163" i="43"/>
  <c r="C163" i="43"/>
  <c r="B163" i="43"/>
  <c r="Y163" i="43"/>
  <c r="J162" i="43"/>
  <c r="T162" i="43"/>
  <c r="I162" i="43"/>
  <c r="H162" i="43"/>
  <c r="G162" i="43"/>
  <c r="F162" i="43"/>
  <c r="E162" i="43"/>
  <c r="R162" i="43"/>
  <c r="D162" i="43"/>
  <c r="C162" i="43"/>
  <c r="B162" i="43"/>
  <c r="Y162" i="43"/>
  <c r="J161" i="43"/>
  <c r="T161" i="43"/>
  <c r="I161" i="43"/>
  <c r="H161" i="43"/>
  <c r="G161" i="43"/>
  <c r="F161" i="43"/>
  <c r="E161" i="43"/>
  <c r="R161" i="43"/>
  <c r="D161" i="43"/>
  <c r="C161" i="43"/>
  <c r="B161" i="43"/>
  <c r="Y161" i="43"/>
  <c r="J160" i="43"/>
  <c r="T160" i="43"/>
  <c r="I160" i="43"/>
  <c r="H160" i="43"/>
  <c r="G160" i="43"/>
  <c r="F160" i="43"/>
  <c r="E160" i="43"/>
  <c r="R160" i="43"/>
  <c r="D160" i="43"/>
  <c r="C160" i="43"/>
  <c r="B160" i="43"/>
  <c r="Y160" i="43"/>
  <c r="J159" i="43"/>
  <c r="T159" i="43"/>
  <c r="I159" i="43"/>
  <c r="H159" i="43"/>
  <c r="G159" i="43"/>
  <c r="F159" i="43"/>
  <c r="E159" i="43"/>
  <c r="R159" i="43"/>
  <c r="D159" i="43"/>
  <c r="C159" i="43"/>
  <c r="B159" i="43"/>
  <c r="Y159" i="43"/>
  <c r="J158" i="43"/>
  <c r="T158" i="43"/>
  <c r="I158" i="43"/>
  <c r="H158" i="43"/>
  <c r="G158" i="43"/>
  <c r="F158" i="43"/>
  <c r="E158" i="43"/>
  <c r="R158" i="43"/>
  <c r="U158" i="43"/>
  <c r="D158" i="43"/>
  <c r="C158" i="43"/>
  <c r="B158" i="43"/>
  <c r="Y158" i="43"/>
  <c r="J157" i="43"/>
  <c r="T157" i="43"/>
  <c r="I157" i="43"/>
  <c r="H157" i="43"/>
  <c r="G157" i="43"/>
  <c r="F157" i="43"/>
  <c r="E157" i="43"/>
  <c r="R157" i="43"/>
  <c r="D157" i="43"/>
  <c r="C157" i="43"/>
  <c r="B157" i="43"/>
  <c r="Y157" i="43"/>
  <c r="J156" i="43"/>
  <c r="T156" i="43"/>
  <c r="I156" i="43"/>
  <c r="H156" i="43"/>
  <c r="G156" i="43"/>
  <c r="F156" i="43"/>
  <c r="E156" i="43"/>
  <c r="R156" i="43"/>
  <c r="D156" i="43"/>
  <c r="C156" i="43"/>
  <c r="B156" i="43"/>
  <c r="Y156" i="43"/>
  <c r="J155" i="43"/>
  <c r="T155" i="43"/>
  <c r="I155" i="43"/>
  <c r="H155" i="43"/>
  <c r="G155" i="43"/>
  <c r="F155" i="43"/>
  <c r="E155" i="43"/>
  <c r="R155" i="43"/>
  <c r="D155" i="43"/>
  <c r="C155" i="43"/>
  <c r="B155" i="43"/>
  <c r="Y155" i="43"/>
  <c r="J154" i="43"/>
  <c r="T154" i="43"/>
  <c r="I154" i="43"/>
  <c r="H154" i="43"/>
  <c r="G154" i="43"/>
  <c r="F154" i="43"/>
  <c r="E154" i="43"/>
  <c r="R154" i="43"/>
  <c r="D154" i="43"/>
  <c r="C154" i="43"/>
  <c r="B154" i="43"/>
  <c r="Y154" i="43"/>
  <c r="T153" i="43"/>
  <c r="J153" i="43"/>
  <c r="I153" i="43"/>
  <c r="H153" i="43"/>
  <c r="G153" i="43"/>
  <c r="F153" i="43"/>
  <c r="E153" i="43"/>
  <c r="R153" i="43"/>
  <c r="D153" i="43"/>
  <c r="C153" i="43"/>
  <c r="B153" i="43"/>
  <c r="Y153" i="43"/>
  <c r="J152" i="43"/>
  <c r="T152" i="43"/>
  <c r="I152" i="43"/>
  <c r="H152" i="43"/>
  <c r="G152" i="43"/>
  <c r="F152" i="43"/>
  <c r="E152" i="43"/>
  <c r="R152" i="43"/>
  <c r="D152" i="43"/>
  <c r="C152" i="43"/>
  <c r="B152" i="43"/>
  <c r="Y152" i="43"/>
  <c r="J151" i="43"/>
  <c r="T151" i="43"/>
  <c r="I151" i="43"/>
  <c r="H151" i="43"/>
  <c r="G151" i="43"/>
  <c r="F151" i="43"/>
  <c r="E151" i="43"/>
  <c r="R151" i="43"/>
  <c r="D151" i="43"/>
  <c r="C151" i="43"/>
  <c r="B151" i="43"/>
  <c r="Y151" i="43"/>
  <c r="J150" i="43"/>
  <c r="T150" i="43"/>
  <c r="I150" i="43"/>
  <c r="H150" i="43"/>
  <c r="G150" i="43"/>
  <c r="F150" i="43"/>
  <c r="E150" i="43"/>
  <c r="R150" i="43"/>
  <c r="D150" i="43"/>
  <c r="C150" i="43"/>
  <c r="B150" i="43"/>
  <c r="Y150" i="43"/>
  <c r="J149" i="43"/>
  <c r="T149" i="43"/>
  <c r="I149" i="43"/>
  <c r="H149" i="43"/>
  <c r="G149" i="43"/>
  <c r="F149" i="43"/>
  <c r="E149" i="43"/>
  <c r="R149" i="43"/>
  <c r="D149" i="43"/>
  <c r="C149" i="43"/>
  <c r="B149" i="43"/>
  <c r="Y149" i="43"/>
  <c r="J148" i="43"/>
  <c r="T148" i="43"/>
  <c r="I148" i="43"/>
  <c r="H148" i="43"/>
  <c r="G148" i="43"/>
  <c r="F148" i="43"/>
  <c r="E148" i="43"/>
  <c r="R148" i="43"/>
  <c r="D148" i="43"/>
  <c r="C148" i="43"/>
  <c r="B148" i="43"/>
  <c r="Y148" i="43"/>
  <c r="J147" i="43"/>
  <c r="T147" i="43"/>
  <c r="I147" i="43"/>
  <c r="H147" i="43"/>
  <c r="G147" i="43"/>
  <c r="F147" i="43"/>
  <c r="E147" i="43"/>
  <c r="R147" i="43"/>
  <c r="D147" i="43"/>
  <c r="C147" i="43"/>
  <c r="B147" i="43"/>
  <c r="Y147" i="43"/>
  <c r="J146" i="43"/>
  <c r="T146" i="43"/>
  <c r="I146" i="43"/>
  <c r="H146" i="43"/>
  <c r="G146" i="43"/>
  <c r="F146" i="43"/>
  <c r="E146" i="43"/>
  <c r="R146" i="43"/>
  <c r="D146" i="43"/>
  <c r="C146" i="43"/>
  <c r="B146" i="43"/>
  <c r="Y146" i="43"/>
  <c r="J145" i="43"/>
  <c r="T145" i="43"/>
  <c r="I145" i="43"/>
  <c r="H145" i="43"/>
  <c r="G145" i="43"/>
  <c r="F145" i="43"/>
  <c r="E145" i="43"/>
  <c r="R145" i="43"/>
  <c r="D145" i="43"/>
  <c r="C145" i="43"/>
  <c r="B145" i="43"/>
  <c r="Y145" i="43"/>
  <c r="J144" i="43"/>
  <c r="T144" i="43"/>
  <c r="I144" i="43"/>
  <c r="H144" i="43"/>
  <c r="G144" i="43"/>
  <c r="F144" i="43"/>
  <c r="E144" i="43"/>
  <c r="R144" i="43"/>
  <c r="D144" i="43"/>
  <c r="C144" i="43"/>
  <c r="B144" i="43"/>
  <c r="Y144" i="43"/>
  <c r="J143" i="43"/>
  <c r="T143" i="43"/>
  <c r="I143" i="43"/>
  <c r="H143" i="43"/>
  <c r="G143" i="43"/>
  <c r="F143" i="43"/>
  <c r="E143" i="43"/>
  <c r="R143" i="43"/>
  <c r="D143" i="43"/>
  <c r="C143" i="43"/>
  <c r="B143" i="43"/>
  <c r="Y143" i="43"/>
  <c r="J142" i="43"/>
  <c r="T142" i="43"/>
  <c r="I142" i="43"/>
  <c r="H142" i="43"/>
  <c r="G142" i="43"/>
  <c r="F142" i="43"/>
  <c r="E142" i="43"/>
  <c r="R142" i="43"/>
  <c r="D142" i="43"/>
  <c r="C142" i="43"/>
  <c r="B142" i="43"/>
  <c r="Y142" i="43"/>
  <c r="J141" i="43"/>
  <c r="T141" i="43"/>
  <c r="I141" i="43"/>
  <c r="H141" i="43"/>
  <c r="G141" i="43"/>
  <c r="F141" i="43"/>
  <c r="E141" i="43"/>
  <c r="R141" i="43"/>
  <c r="D141" i="43"/>
  <c r="C141" i="43"/>
  <c r="B141" i="43"/>
  <c r="Y141" i="43"/>
  <c r="J140" i="43"/>
  <c r="T140" i="43"/>
  <c r="I140" i="43"/>
  <c r="H140" i="43"/>
  <c r="G140" i="43"/>
  <c r="F140" i="43"/>
  <c r="E140" i="43"/>
  <c r="R140" i="43"/>
  <c r="D140" i="43"/>
  <c r="C140" i="43"/>
  <c r="B140" i="43"/>
  <c r="Y140" i="43"/>
  <c r="J139" i="43"/>
  <c r="T139" i="43"/>
  <c r="I139" i="43"/>
  <c r="H139" i="43"/>
  <c r="G139" i="43"/>
  <c r="F139" i="43"/>
  <c r="E139" i="43"/>
  <c r="R139" i="43"/>
  <c r="D139" i="43"/>
  <c r="C139" i="43"/>
  <c r="B139" i="43"/>
  <c r="Y139" i="43"/>
  <c r="J138" i="43"/>
  <c r="T138" i="43"/>
  <c r="I138" i="43"/>
  <c r="H138" i="43"/>
  <c r="G138" i="43"/>
  <c r="F138" i="43"/>
  <c r="E138" i="43"/>
  <c r="R138" i="43"/>
  <c r="D138" i="43"/>
  <c r="C138" i="43"/>
  <c r="B138" i="43"/>
  <c r="Y138" i="43"/>
  <c r="J137" i="43"/>
  <c r="T137" i="43"/>
  <c r="I137" i="43"/>
  <c r="H137" i="43"/>
  <c r="G137" i="43"/>
  <c r="F137" i="43"/>
  <c r="E137" i="43"/>
  <c r="R137" i="43"/>
  <c r="D137" i="43"/>
  <c r="C137" i="43"/>
  <c r="B137" i="43"/>
  <c r="Y137" i="43"/>
  <c r="J136" i="43"/>
  <c r="T136" i="43"/>
  <c r="I136" i="43"/>
  <c r="H136" i="43"/>
  <c r="G136" i="43"/>
  <c r="F136" i="43"/>
  <c r="E136" i="43"/>
  <c r="R136" i="43"/>
  <c r="D136" i="43"/>
  <c r="C136" i="43"/>
  <c r="B136" i="43"/>
  <c r="Y136" i="43"/>
  <c r="J135" i="43"/>
  <c r="T135" i="43"/>
  <c r="I135" i="43"/>
  <c r="H135" i="43"/>
  <c r="G135" i="43"/>
  <c r="F135" i="43"/>
  <c r="E135" i="43"/>
  <c r="R135" i="43"/>
  <c r="D135" i="43"/>
  <c r="C135" i="43"/>
  <c r="B135" i="43"/>
  <c r="Y135" i="43"/>
  <c r="J134" i="43"/>
  <c r="T134" i="43"/>
  <c r="I134" i="43"/>
  <c r="H134" i="43"/>
  <c r="G134" i="43"/>
  <c r="F134" i="43"/>
  <c r="E134" i="43"/>
  <c r="R134" i="43"/>
  <c r="D134" i="43"/>
  <c r="C134" i="43"/>
  <c r="B134" i="43"/>
  <c r="Y134" i="43"/>
  <c r="J133" i="43"/>
  <c r="T133" i="43"/>
  <c r="I133" i="43"/>
  <c r="H133" i="43"/>
  <c r="G133" i="43"/>
  <c r="F133" i="43"/>
  <c r="E133" i="43"/>
  <c r="R133" i="43"/>
  <c r="D133" i="43"/>
  <c r="C133" i="43"/>
  <c r="B133" i="43"/>
  <c r="Y133" i="43"/>
  <c r="J132" i="43"/>
  <c r="T132" i="43"/>
  <c r="I132" i="43"/>
  <c r="H132" i="43"/>
  <c r="G132" i="43"/>
  <c r="F132" i="43"/>
  <c r="E132" i="43"/>
  <c r="R132" i="43"/>
  <c r="D132" i="43"/>
  <c r="C132" i="43"/>
  <c r="B132" i="43"/>
  <c r="Y132" i="43"/>
  <c r="J131" i="43"/>
  <c r="T131" i="43"/>
  <c r="I131" i="43"/>
  <c r="H131" i="43"/>
  <c r="G131" i="43"/>
  <c r="F131" i="43"/>
  <c r="E131" i="43"/>
  <c r="R131" i="43"/>
  <c r="D131" i="43"/>
  <c r="C131" i="43"/>
  <c r="B131" i="43"/>
  <c r="Y131" i="43"/>
  <c r="J130" i="43"/>
  <c r="T130" i="43"/>
  <c r="I130" i="43"/>
  <c r="H130" i="43"/>
  <c r="G130" i="43"/>
  <c r="F130" i="43"/>
  <c r="E130" i="43"/>
  <c r="R130" i="43"/>
  <c r="D130" i="43"/>
  <c r="C130" i="43"/>
  <c r="B130" i="43"/>
  <c r="Y130" i="43"/>
  <c r="J129" i="43"/>
  <c r="T129" i="43"/>
  <c r="I129" i="43"/>
  <c r="H129" i="43"/>
  <c r="G129" i="43"/>
  <c r="F129" i="43"/>
  <c r="E129" i="43"/>
  <c r="R129" i="43"/>
  <c r="D129" i="43"/>
  <c r="C129" i="43"/>
  <c r="B129" i="43"/>
  <c r="Y129" i="43"/>
  <c r="J128" i="43"/>
  <c r="T128" i="43"/>
  <c r="I128" i="43"/>
  <c r="H128" i="43"/>
  <c r="G128" i="43"/>
  <c r="F128" i="43"/>
  <c r="E128" i="43"/>
  <c r="R128" i="43"/>
  <c r="D128" i="43"/>
  <c r="C128" i="43"/>
  <c r="B128" i="43"/>
  <c r="Y128" i="43"/>
  <c r="J127" i="43"/>
  <c r="T127" i="43"/>
  <c r="I127" i="43"/>
  <c r="H127" i="43"/>
  <c r="G127" i="43"/>
  <c r="F127" i="43"/>
  <c r="E127" i="43"/>
  <c r="R127" i="43"/>
  <c r="D127" i="43"/>
  <c r="C127" i="43"/>
  <c r="B127" i="43"/>
  <c r="Y127" i="43"/>
  <c r="J126" i="43"/>
  <c r="T126" i="43"/>
  <c r="I126" i="43"/>
  <c r="H126" i="43"/>
  <c r="G126" i="43"/>
  <c r="F126" i="43"/>
  <c r="E126" i="43"/>
  <c r="R126" i="43"/>
  <c r="D126" i="43"/>
  <c r="C126" i="43"/>
  <c r="B126" i="43"/>
  <c r="Y126" i="43"/>
  <c r="J125" i="43"/>
  <c r="T125" i="43"/>
  <c r="I125" i="43"/>
  <c r="H125" i="43"/>
  <c r="G125" i="43"/>
  <c r="F125" i="43"/>
  <c r="E125" i="43"/>
  <c r="R125" i="43"/>
  <c r="D125" i="43"/>
  <c r="C125" i="43"/>
  <c r="B125" i="43"/>
  <c r="Y125" i="43"/>
  <c r="J124" i="43"/>
  <c r="T124" i="43"/>
  <c r="I124" i="43"/>
  <c r="H124" i="43"/>
  <c r="G124" i="43"/>
  <c r="F124" i="43"/>
  <c r="E124" i="43"/>
  <c r="R124" i="43"/>
  <c r="D124" i="43"/>
  <c r="C124" i="43"/>
  <c r="B124" i="43"/>
  <c r="Y124" i="43"/>
  <c r="J123" i="43"/>
  <c r="T123" i="43"/>
  <c r="I123" i="43"/>
  <c r="H123" i="43"/>
  <c r="G123" i="43"/>
  <c r="F123" i="43"/>
  <c r="E123" i="43"/>
  <c r="R123" i="43"/>
  <c r="D123" i="43"/>
  <c r="C123" i="43"/>
  <c r="B123" i="43"/>
  <c r="Y123" i="43"/>
  <c r="J122" i="43"/>
  <c r="T122" i="43"/>
  <c r="I122" i="43"/>
  <c r="H122" i="43"/>
  <c r="G122" i="43"/>
  <c r="F122" i="43"/>
  <c r="E122" i="43"/>
  <c r="R122" i="43"/>
  <c r="D122" i="43"/>
  <c r="C122" i="43"/>
  <c r="B122" i="43"/>
  <c r="Y122" i="43"/>
  <c r="J121" i="43"/>
  <c r="T121" i="43"/>
  <c r="I121" i="43"/>
  <c r="H121" i="43"/>
  <c r="G121" i="43"/>
  <c r="F121" i="43"/>
  <c r="E121" i="43"/>
  <c r="R121" i="43"/>
  <c r="D121" i="43"/>
  <c r="C121" i="43"/>
  <c r="B121" i="43"/>
  <c r="Y121" i="43"/>
  <c r="J120" i="43"/>
  <c r="T120" i="43"/>
  <c r="I120" i="43"/>
  <c r="H120" i="43"/>
  <c r="G120" i="43"/>
  <c r="F120" i="43"/>
  <c r="E120" i="43"/>
  <c r="R120" i="43"/>
  <c r="D120" i="43"/>
  <c r="C120" i="43"/>
  <c r="B120" i="43"/>
  <c r="Y120" i="43"/>
  <c r="J119" i="43"/>
  <c r="T119" i="43"/>
  <c r="I119" i="43"/>
  <c r="H119" i="43"/>
  <c r="G119" i="43"/>
  <c r="F119" i="43"/>
  <c r="E119" i="43"/>
  <c r="R119" i="43"/>
  <c r="D119" i="43"/>
  <c r="C119" i="43"/>
  <c r="B119" i="43"/>
  <c r="Y119" i="43"/>
  <c r="J118" i="43"/>
  <c r="T118" i="43"/>
  <c r="I118" i="43"/>
  <c r="H118" i="43"/>
  <c r="G118" i="43"/>
  <c r="F118" i="43"/>
  <c r="E118" i="43"/>
  <c r="R118" i="43"/>
  <c r="D118" i="43"/>
  <c r="C118" i="43"/>
  <c r="B118" i="43"/>
  <c r="Y118" i="43"/>
  <c r="J117" i="43"/>
  <c r="T117" i="43"/>
  <c r="I117" i="43"/>
  <c r="H117" i="43"/>
  <c r="G117" i="43"/>
  <c r="F117" i="43"/>
  <c r="E117" i="43"/>
  <c r="R117" i="43"/>
  <c r="D117" i="43"/>
  <c r="C117" i="43"/>
  <c r="B117" i="43"/>
  <c r="Y117" i="43"/>
  <c r="J116" i="43"/>
  <c r="T116" i="43"/>
  <c r="I116" i="43"/>
  <c r="H116" i="43"/>
  <c r="G116" i="43"/>
  <c r="F116" i="43"/>
  <c r="E116" i="43"/>
  <c r="R116" i="43"/>
  <c r="D116" i="43"/>
  <c r="C116" i="43"/>
  <c r="B116" i="43"/>
  <c r="Y116" i="43"/>
  <c r="J115" i="43"/>
  <c r="T115" i="43"/>
  <c r="I115" i="43"/>
  <c r="H115" i="43"/>
  <c r="G115" i="43"/>
  <c r="F115" i="43"/>
  <c r="E115" i="43"/>
  <c r="R115" i="43"/>
  <c r="U115" i="43"/>
  <c r="D115" i="43"/>
  <c r="C115" i="43"/>
  <c r="B115" i="43"/>
  <c r="Y115" i="43"/>
  <c r="J114" i="43"/>
  <c r="T114" i="43"/>
  <c r="I114" i="43"/>
  <c r="H114" i="43"/>
  <c r="G114" i="43"/>
  <c r="F114" i="43"/>
  <c r="E114" i="43"/>
  <c r="R114" i="43"/>
  <c r="D114" i="43"/>
  <c r="C114" i="43"/>
  <c r="B114" i="43"/>
  <c r="Y114" i="43"/>
  <c r="J113" i="43"/>
  <c r="T113" i="43"/>
  <c r="I113" i="43"/>
  <c r="H113" i="43"/>
  <c r="G113" i="43"/>
  <c r="F113" i="43"/>
  <c r="E113" i="43"/>
  <c r="R113" i="43"/>
  <c r="D113" i="43"/>
  <c r="C113" i="43"/>
  <c r="B113" i="43"/>
  <c r="Y113" i="43"/>
  <c r="J112" i="43"/>
  <c r="T112" i="43"/>
  <c r="I112" i="43"/>
  <c r="H112" i="43"/>
  <c r="G112" i="43"/>
  <c r="F112" i="43"/>
  <c r="E112" i="43"/>
  <c r="R112" i="43"/>
  <c r="D112" i="43"/>
  <c r="C112" i="43"/>
  <c r="B112" i="43"/>
  <c r="Y112" i="43"/>
  <c r="J111" i="43"/>
  <c r="T111" i="43"/>
  <c r="I111" i="43"/>
  <c r="H111" i="43"/>
  <c r="G111" i="43"/>
  <c r="F111" i="43"/>
  <c r="E111" i="43"/>
  <c r="R111" i="43"/>
  <c r="D111" i="43"/>
  <c r="C111" i="43"/>
  <c r="B111" i="43"/>
  <c r="Y111" i="43"/>
  <c r="J110" i="43"/>
  <c r="T110" i="43"/>
  <c r="I110" i="43"/>
  <c r="H110" i="43"/>
  <c r="G110" i="43"/>
  <c r="F110" i="43"/>
  <c r="E110" i="43"/>
  <c r="R110" i="43"/>
  <c r="D110" i="43"/>
  <c r="C110" i="43"/>
  <c r="B110" i="43"/>
  <c r="Y110" i="43"/>
  <c r="J109" i="43"/>
  <c r="T109" i="43"/>
  <c r="I109" i="43"/>
  <c r="H109" i="43"/>
  <c r="G109" i="43"/>
  <c r="F109" i="43"/>
  <c r="E109" i="43"/>
  <c r="R109" i="43"/>
  <c r="D109" i="43"/>
  <c r="C109" i="43"/>
  <c r="B109" i="43"/>
  <c r="Y109" i="43"/>
  <c r="J108" i="43"/>
  <c r="T108" i="43"/>
  <c r="I108" i="43"/>
  <c r="H108" i="43"/>
  <c r="G108" i="43"/>
  <c r="F108" i="43"/>
  <c r="E108" i="43"/>
  <c r="R108" i="43"/>
  <c r="D108" i="43"/>
  <c r="C108" i="43"/>
  <c r="B108" i="43"/>
  <c r="Y108" i="43"/>
  <c r="J107" i="43"/>
  <c r="T107" i="43"/>
  <c r="I107" i="43"/>
  <c r="H107" i="43"/>
  <c r="G107" i="43"/>
  <c r="F107" i="43"/>
  <c r="E107" i="43"/>
  <c r="R107" i="43"/>
  <c r="D107" i="43"/>
  <c r="C107" i="43"/>
  <c r="B107" i="43"/>
  <c r="Y107" i="43"/>
  <c r="J106" i="43"/>
  <c r="T106" i="43"/>
  <c r="I106" i="43"/>
  <c r="H106" i="43"/>
  <c r="G106" i="43"/>
  <c r="F106" i="43"/>
  <c r="E106" i="43"/>
  <c r="R106" i="43"/>
  <c r="D106" i="43"/>
  <c r="C106" i="43"/>
  <c r="B106" i="43"/>
  <c r="Y106" i="43"/>
  <c r="J105" i="43"/>
  <c r="T105" i="43"/>
  <c r="I105" i="43"/>
  <c r="H105" i="43"/>
  <c r="G105" i="43"/>
  <c r="F105" i="43"/>
  <c r="E105" i="43"/>
  <c r="R105" i="43"/>
  <c r="D105" i="43"/>
  <c r="C105" i="43"/>
  <c r="B105" i="43"/>
  <c r="Y105" i="43"/>
  <c r="J104" i="43"/>
  <c r="T104" i="43"/>
  <c r="I104" i="43"/>
  <c r="H104" i="43"/>
  <c r="G104" i="43"/>
  <c r="F104" i="43"/>
  <c r="E104" i="43"/>
  <c r="R104" i="43"/>
  <c r="D104" i="43"/>
  <c r="C104" i="43"/>
  <c r="B104" i="43"/>
  <c r="Y104" i="43"/>
  <c r="J103" i="43"/>
  <c r="T103" i="43"/>
  <c r="I103" i="43"/>
  <c r="H103" i="43"/>
  <c r="G103" i="43"/>
  <c r="F103" i="43"/>
  <c r="E103" i="43"/>
  <c r="R103" i="43"/>
  <c r="D103" i="43"/>
  <c r="C103" i="43"/>
  <c r="B103" i="43"/>
  <c r="Y103" i="43"/>
  <c r="R102" i="43"/>
  <c r="J102" i="43"/>
  <c r="T102" i="43"/>
  <c r="I102" i="43"/>
  <c r="H102" i="43"/>
  <c r="G102" i="43"/>
  <c r="F102" i="43"/>
  <c r="E102" i="43"/>
  <c r="D102" i="43"/>
  <c r="C102" i="43"/>
  <c r="B102" i="43"/>
  <c r="Y102" i="43"/>
  <c r="J101" i="43"/>
  <c r="T101" i="43"/>
  <c r="I101" i="43"/>
  <c r="H101" i="43"/>
  <c r="G101" i="43"/>
  <c r="F101" i="43"/>
  <c r="E101" i="43"/>
  <c r="R101" i="43"/>
  <c r="D101" i="43"/>
  <c r="C101" i="43"/>
  <c r="B101" i="43"/>
  <c r="Y101" i="43"/>
  <c r="J100" i="43"/>
  <c r="T100" i="43"/>
  <c r="I100" i="43"/>
  <c r="H100" i="43"/>
  <c r="G100" i="43"/>
  <c r="F100" i="43"/>
  <c r="E100" i="43"/>
  <c r="R100" i="43"/>
  <c r="D100" i="43"/>
  <c r="C100" i="43"/>
  <c r="B100" i="43"/>
  <c r="Y100" i="43"/>
  <c r="J99" i="43"/>
  <c r="T99" i="43"/>
  <c r="I99" i="43"/>
  <c r="H99" i="43"/>
  <c r="G99" i="43"/>
  <c r="F99" i="43"/>
  <c r="E99" i="43"/>
  <c r="R99" i="43"/>
  <c r="D99" i="43"/>
  <c r="C99" i="43"/>
  <c r="B99" i="43"/>
  <c r="Y99" i="43"/>
  <c r="J98" i="43"/>
  <c r="T98" i="43"/>
  <c r="I98" i="43"/>
  <c r="H98" i="43"/>
  <c r="G98" i="43"/>
  <c r="F98" i="43"/>
  <c r="E98" i="43"/>
  <c r="R98" i="43"/>
  <c r="D98" i="43"/>
  <c r="C98" i="43"/>
  <c r="B98" i="43"/>
  <c r="Y98" i="43"/>
  <c r="J97" i="43"/>
  <c r="T97" i="43"/>
  <c r="I97" i="43"/>
  <c r="H97" i="43"/>
  <c r="G97" i="43"/>
  <c r="F97" i="43"/>
  <c r="E97" i="43"/>
  <c r="R97" i="43"/>
  <c r="D97" i="43"/>
  <c r="C97" i="43"/>
  <c r="B97" i="43"/>
  <c r="Y97" i="43"/>
  <c r="J96" i="43"/>
  <c r="T96" i="43"/>
  <c r="I96" i="43"/>
  <c r="H96" i="43"/>
  <c r="G96" i="43"/>
  <c r="F96" i="43"/>
  <c r="E96" i="43"/>
  <c r="R96" i="43"/>
  <c r="D96" i="43"/>
  <c r="C96" i="43"/>
  <c r="B96" i="43"/>
  <c r="Y96" i="43"/>
  <c r="J95" i="43"/>
  <c r="T95" i="43"/>
  <c r="I95" i="43"/>
  <c r="H95" i="43"/>
  <c r="G95" i="43"/>
  <c r="F95" i="43"/>
  <c r="E95" i="43"/>
  <c r="R95" i="43"/>
  <c r="D95" i="43"/>
  <c r="C95" i="43"/>
  <c r="B95" i="43"/>
  <c r="Y95" i="43"/>
  <c r="J94" i="43"/>
  <c r="T94" i="43"/>
  <c r="I94" i="43"/>
  <c r="H94" i="43"/>
  <c r="G94" i="43"/>
  <c r="F94" i="43"/>
  <c r="E94" i="43"/>
  <c r="R94" i="43"/>
  <c r="D94" i="43"/>
  <c r="C94" i="43"/>
  <c r="B94" i="43"/>
  <c r="Y94" i="43"/>
  <c r="J93" i="43"/>
  <c r="T93" i="43"/>
  <c r="I93" i="43"/>
  <c r="H93" i="43"/>
  <c r="G93" i="43"/>
  <c r="F93" i="43"/>
  <c r="E93" i="43"/>
  <c r="R93" i="43"/>
  <c r="D93" i="43"/>
  <c r="C93" i="43"/>
  <c r="B93" i="43"/>
  <c r="Y93" i="43"/>
  <c r="J92" i="43"/>
  <c r="T92" i="43"/>
  <c r="I92" i="43"/>
  <c r="H92" i="43"/>
  <c r="G92" i="43"/>
  <c r="F92" i="43"/>
  <c r="E92" i="43"/>
  <c r="R92" i="43"/>
  <c r="D92" i="43"/>
  <c r="C92" i="43"/>
  <c r="B92" i="43"/>
  <c r="Y92" i="43"/>
  <c r="J91" i="43"/>
  <c r="T91" i="43"/>
  <c r="I91" i="43"/>
  <c r="H91" i="43"/>
  <c r="G91" i="43"/>
  <c r="F91" i="43"/>
  <c r="E91" i="43"/>
  <c r="R91" i="43"/>
  <c r="D91" i="43"/>
  <c r="C91" i="43"/>
  <c r="B91" i="43"/>
  <c r="Y91" i="43"/>
  <c r="J90" i="43"/>
  <c r="T90" i="43"/>
  <c r="I90" i="43"/>
  <c r="H90" i="43"/>
  <c r="G90" i="43"/>
  <c r="F90" i="43"/>
  <c r="E90" i="43"/>
  <c r="R90" i="43"/>
  <c r="D90" i="43"/>
  <c r="C90" i="43"/>
  <c r="B90" i="43"/>
  <c r="Y90" i="43"/>
  <c r="J89" i="43"/>
  <c r="T89" i="43"/>
  <c r="I89" i="43"/>
  <c r="H89" i="43"/>
  <c r="G89" i="43"/>
  <c r="F89" i="43"/>
  <c r="E89" i="43"/>
  <c r="R89" i="43"/>
  <c r="U89" i="43"/>
  <c r="D89" i="43"/>
  <c r="C89" i="43"/>
  <c r="B89" i="43"/>
  <c r="Y89" i="43"/>
  <c r="J88" i="43"/>
  <c r="T88" i="43"/>
  <c r="I88" i="43"/>
  <c r="H88" i="43"/>
  <c r="G88" i="43"/>
  <c r="F88" i="43"/>
  <c r="E88" i="43"/>
  <c r="R88" i="43"/>
  <c r="D88" i="43"/>
  <c r="C88" i="43"/>
  <c r="B88" i="43"/>
  <c r="Y88" i="43"/>
  <c r="J87" i="43"/>
  <c r="T87" i="43"/>
  <c r="I87" i="43"/>
  <c r="H87" i="43"/>
  <c r="G87" i="43"/>
  <c r="F87" i="43"/>
  <c r="E87" i="43"/>
  <c r="R87" i="43"/>
  <c r="D87" i="43"/>
  <c r="C87" i="43"/>
  <c r="B87" i="43"/>
  <c r="Y87" i="43"/>
  <c r="J86" i="43"/>
  <c r="T86" i="43"/>
  <c r="I86" i="43"/>
  <c r="H86" i="43"/>
  <c r="G86" i="43"/>
  <c r="F86" i="43"/>
  <c r="E86" i="43"/>
  <c r="R86" i="43"/>
  <c r="D86" i="43"/>
  <c r="C86" i="43"/>
  <c r="B86" i="43"/>
  <c r="Y86" i="43"/>
  <c r="J85" i="43"/>
  <c r="T85" i="43"/>
  <c r="I85" i="43"/>
  <c r="H85" i="43"/>
  <c r="G85" i="43"/>
  <c r="F85" i="43"/>
  <c r="E85" i="43"/>
  <c r="R85" i="43"/>
  <c r="D85" i="43"/>
  <c r="C85" i="43"/>
  <c r="B85" i="43"/>
  <c r="Y85" i="43"/>
  <c r="J84" i="43"/>
  <c r="T84" i="43"/>
  <c r="I84" i="43"/>
  <c r="H84" i="43"/>
  <c r="G84" i="43"/>
  <c r="F84" i="43"/>
  <c r="E84" i="43"/>
  <c r="R84" i="43"/>
  <c r="D84" i="43"/>
  <c r="C84" i="43"/>
  <c r="B84" i="43"/>
  <c r="Y84" i="43"/>
  <c r="J83" i="43"/>
  <c r="T83" i="43"/>
  <c r="I83" i="43"/>
  <c r="H83" i="43"/>
  <c r="G83" i="43"/>
  <c r="F83" i="43"/>
  <c r="E83" i="43"/>
  <c r="R83" i="43"/>
  <c r="D83" i="43"/>
  <c r="C83" i="43"/>
  <c r="B83" i="43"/>
  <c r="Y83" i="43"/>
  <c r="J82" i="43"/>
  <c r="T82" i="43"/>
  <c r="I82" i="43"/>
  <c r="H82" i="43"/>
  <c r="G82" i="43"/>
  <c r="F82" i="43"/>
  <c r="E82" i="43"/>
  <c r="R82" i="43"/>
  <c r="D82" i="43"/>
  <c r="C82" i="43"/>
  <c r="B82" i="43"/>
  <c r="Y82" i="43"/>
  <c r="J81" i="43"/>
  <c r="T81" i="43"/>
  <c r="I81" i="43"/>
  <c r="H81" i="43"/>
  <c r="G81" i="43"/>
  <c r="F81" i="43"/>
  <c r="E81" i="43"/>
  <c r="R81" i="43"/>
  <c r="D81" i="43"/>
  <c r="C81" i="43"/>
  <c r="B81" i="43"/>
  <c r="Y81" i="43"/>
  <c r="J80" i="43"/>
  <c r="T80" i="43"/>
  <c r="I80" i="43"/>
  <c r="H80" i="43"/>
  <c r="G80" i="43"/>
  <c r="F80" i="43"/>
  <c r="E80" i="43"/>
  <c r="R80" i="43"/>
  <c r="D80" i="43"/>
  <c r="C80" i="43"/>
  <c r="B80" i="43"/>
  <c r="Y80" i="43"/>
  <c r="J79" i="43"/>
  <c r="T79" i="43"/>
  <c r="I79" i="43"/>
  <c r="H79" i="43"/>
  <c r="G79" i="43"/>
  <c r="F79" i="43"/>
  <c r="E79" i="43"/>
  <c r="R79" i="43"/>
  <c r="D79" i="43"/>
  <c r="C79" i="43"/>
  <c r="B79" i="43"/>
  <c r="Y79" i="43"/>
  <c r="J78" i="43"/>
  <c r="T78" i="43"/>
  <c r="I78" i="43"/>
  <c r="H78" i="43"/>
  <c r="G78" i="43"/>
  <c r="F78" i="43"/>
  <c r="E78" i="43"/>
  <c r="R78" i="43"/>
  <c r="D78" i="43"/>
  <c r="C78" i="43"/>
  <c r="B78" i="43"/>
  <c r="Y78" i="43"/>
  <c r="J77" i="43"/>
  <c r="T77" i="43"/>
  <c r="I77" i="43"/>
  <c r="H77" i="43"/>
  <c r="G77" i="43"/>
  <c r="F77" i="43"/>
  <c r="E77" i="43"/>
  <c r="R77" i="43"/>
  <c r="D77" i="43"/>
  <c r="C77" i="43"/>
  <c r="B77" i="43"/>
  <c r="Y77" i="43"/>
  <c r="J76" i="43"/>
  <c r="T76" i="43"/>
  <c r="I76" i="43"/>
  <c r="H76" i="43"/>
  <c r="G76" i="43"/>
  <c r="F76" i="43"/>
  <c r="E76" i="43"/>
  <c r="R76" i="43"/>
  <c r="D76" i="43"/>
  <c r="C76" i="43"/>
  <c r="B76" i="43"/>
  <c r="Y76" i="43"/>
  <c r="J75" i="43"/>
  <c r="T75" i="43"/>
  <c r="I75" i="43"/>
  <c r="H75" i="43"/>
  <c r="G75" i="43"/>
  <c r="F75" i="43"/>
  <c r="E75" i="43"/>
  <c r="R75" i="43"/>
  <c r="D75" i="43"/>
  <c r="C75" i="43"/>
  <c r="B75" i="43"/>
  <c r="Y75" i="43"/>
  <c r="J74" i="43"/>
  <c r="T74" i="43"/>
  <c r="I74" i="43"/>
  <c r="H74" i="43"/>
  <c r="G74" i="43"/>
  <c r="F74" i="43"/>
  <c r="E74" i="43"/>
  <c r="R74" i="43"/>
  <c r="D74" i="43"/>
  <c r="C74" i="43"/>
  <c r="B74" i="43"/>
  <c r="Y74" i="43"/>
  <c r="J73" i="43"/>
  <c r="T73" i="43"/>
  <c r="I73" i="43"/>
  <c r="H73" i="43"/>
  <c r="G73" i="43"/>
  <c r="F73" i="43"/>
  <c r="E73" i="43"/>
  <c r="R73" i="43"/>
  <c r="D73" i="43"/>
  <c r="C73" i="43"/>
  <c r="B73" i="43"/>
  <c r="Y73" i="43"/>
  <c r="J72" i="43"/>
  <c r="T72" i="43"/>
  <c r="I72" i="43"/>
  <c r="H72" i="43"/>
  <c r="G72" i="43"/>
  <c r="F72" i="43"/>
  <c r="E72" i="43"/>
  <c r="R72" i="43"/>
  <c r="D72" i="43"/>
  <c r="C72" i="43"/>
  <c r="B72" i="43"/>
  <c r="Y72" i="43"/>
  <c r="T71" i="43"/>
  <c r="J71" i="43"/>
  <c r="I71" i="43"/>
  <c r="H71" i="43"/>
  <c r="G71" i="43"/>
  <c r="F71" i="43"/>
  <c r="E71" i="43"/>
  <c r="R71" i="43"/>
  <c r="D71" i="43"/>
  <c r="C71" i="43"/>
  <c r="B71" i="43"/>
  <c r="Y71" i="43"/>
  <c r="J70" i="43"/>
  <c r="T70" i="43"/>
  <c r="I70" i="43"/>
  <c r="H70" i="43"/>
  <c r="G70" i="43"/>
  <c r="F70" i="43"/>
  <c r="E70" i="43"/>
  <c r="R70" i="43"/>
  <c r="D70" i="43"/>
  <c r="C70" i="43"/>
  <c r="B70" i="43"/>
  <c r="Y70" i="43"/>
  <c r="J69" i="43"/>
  <c r="T69" i="43"/>
  <c r="I69" i="43"/>
  <c r="H69" i="43"/>
  <c r="G69" i="43"/>
  <c r="F69" i="43"/>
  <c r="E69" i="43"/>
  <c r="R69" i="43"/>
  <c r="D69" i="43"/>
  <c r="C69" i="43"/>
  <c r="B69" i="43"/>
  <c r="Y69" i="43"/>
  <c r="J68" i="43"/>
  <c r="T68" i="43"/>
  <c r="I68" i="43"/>
  <c r="H68" i="43"/>
  <c r="G68" i="43"/>
  <c r="F68" i="43"/>
  <c r="E68" i="43"/>
  <c r="R68" i="43"/>
  <c r="D68" i="43"/>
  <c r="C68" i="43"/>
  <c r="B68" i="43"/>
  <c r="Y68" i="43"/>
  <c r="J67" i="43"/>
  <c r="T67" i="43"/>
  <c r="I67" i="43"/>
  <c r="H67" i="43"/>
  <c r="G67" i="43"/>
  <c r="F67" i="43"/>
  <c r="E67" i="43"/>
  <c r="R67" i="43"/>
  <c r="D67" i="43"/>
  <c r="C67" i="43"/>
  <c r="B67" i="43"/>
  <c r="Y67" i="43"/>
  <c r="J66" i="43"/>
  <c r="T66" i="43"/>
  <c r="I66" i="43"/>
  <c r="H66" i="43"/>
  <c r="G66" i="43"/>
  <c r="F66" i="43"/>
  <c r="E66" i="43"/>
  <c r="R66" i="43"/>
  <c r="D66" i="43"/>
  <c r="C66" i="43"/>
  <c r="B66" i="43"/>
  <c r="Y66" i="43"/>
  <c r="J65" i="43"/>
  <c r="T65" i="43"/>
  <c r="I65" i="43"/>
  <c r="H65" i="43"/>
  <c r="G65" i="43"/>
  <c r="F65" i="43"/>
  <c r="E65" i="43"/>
  <c r="R65" i="43"/>
  <c r="D65" i="43"/>
  <c r="C65" i="43"/>
  <c r="B65" i="43"/>
  <c r="Y65" i="43"/>
  <c r="J64" i="43"/>
  <c r="T64" i="43"/>
  <c r="I64" i="43"/>
  <c r="H64" i="43"/>
  <c r="G64" i="43"/>
  <c r="F64" i="43"/>
  <c r="E64" i="43"/>
  <c r="R64" i="43"/>
  <c r="D64" i="43"/>
  <c r="C64" i="43"/>
  <c r="B64" i="43"/>
  <c r="Y64" i="43"/>
  <c r="J63" i="43"/>
  <c r="T63" i="43"/>
  <c r="I63" i="43"/>
  <c r="H63" i="43"/>
  <c r="G63" i="43"/>
  <c r="F63" i="43"/>
  <c r="E63" i="43"/>
  <c r="R63" i="43"/>
  <c r="D63" i="43"/>
  <c r="C63" i="43"/>
  <c r="B63" i="43"/>
  <c r="Y63" i="43"/>
  <c r="J62" i="43"/>
  <c r="T62" i="43"/>
  <c r="I62" i="43"/>
  <c r="H62" i="43"/>
  <c r="G62" i="43"/>
  <c r="F62" i="43"/>
  <c r="E62" i="43"/>
  <c r="R62" i="43"/>
  <c r="D62" i="43"/>
  <c r="C62" i="43"/>
  <c r="B62" i="43"/>
  <c r="Y62" i="43"/>
  <c r="J61" i="43"/>
  <c r="T61" i="43"/>
  <c r="I61" i="43"/>
  <c r="H61" i="43"/>
  <c r="G61" i="43"/>
  <c r="F61" i="43"/>
  <c r="E61" i="43"/>
  <c r="R61" i="43"/>
  <c r="D61" i="43"/>
  <c r="C61" i="43"/>
  <c r="B61" i="43"/>
  <c r="Y61" i="43"/>
  <c r="J60" i="43"/>
  <c r="T60" i="43"/>
  <c r="I60" i="43"/>
  <c r="H60" i="43"/>
  <c r="G60" i="43"/>
  <c r="F60" i="43"/>
  <c r="E60" i="43"/>
  <c r="R60" i="43"/>
  <c r="D60" i="43"/>
  <c r="C60" i="43"/>
  <c r="B60" i="43"/>
  <c r="Y60" i="43"/>
  <c r="J59" i="43"/>
  <c r="T59" i="43"/>
  <c r="I59" i="43"/>
  <c r="H59" i="43"/>
  <c r="G59" i="43"/>
  <c r="F59" i="43"/>
  <c r="E59" i="43"/>
  <c r="R59" i="43"/>
  <c r="D59" i="43"/>
  <c r="C59" i="43"/>
  <c r="B59" i="43"/>
  <c r="Y59" i="43"/>
  <c r="J58" i="43"/>
  <c r="T58" i="43"/>
  <c r="I58" i="43"/>
  <c r="H58" i="43"/>
  <c r="G58" i="43"/>
  <c r="F58" i="43"/>
  <c r="E58" i="43"/>
  <c r="R58" i="43"/>
  <c r="D58" i="43"/>
  <c r="C58" i="43"/>
  <c r="B58" i="43"/>
  <c r="Y58" i="43"/>
  <c r="J57" i="43"/>
  <c r="T57" i="43"/>
  <c r="I57" i="43"/>
  <c r="H57" i="43"/>
  <c r="G57" i="43"/>
  <c r="F57" i="43"/>
  <c r="E57" i="43"/>
  <c r="R57" i="43"/>
  <c r="U57" i="43"/>
  <c r="D57" i="43"/>
  <c r="C57" i="43"/>
  <c r="B57" i="43"/>
  <c r="Y57" i="43"/>
  <c r="J56" i="43"/>
  <c r="T56" i="43"/>
  <c r="I56" i="43"/>
  <c r="H56" i="43"/>
  <c r="G56" i="43"/>
  <c r="F56" i="43"/>
  <c r="E56" i="43"/>
  <c r="R56" i="43"/>
  <c r="D56" i="43"/>
  <c r="C56" i="43"/>
  <c r="B56" i="43"/>
  <c r="Y56" i="43"/>
  <c r="J55" i="43"/>
  <c r="T55" i="43"/>
  <c r="I55" i="43"/>
  <c r="H55" i="43"/>
  <c r="G55" i="43"/>
  <c r="F55" i="43"/>
  <c r="E55" i="43"/>
  <c r="R55" i="43"/>
  <c r="D55" i="43"/>
  <c r="C55" i="43"/>
  <c r="B55" i="43"/>
  <c r="Y55" i="43"/>
  <c r="J54" i="43"/>
  <c r="T54" i="43"/>
  <c r="I54" i="43"/>
  <c r="H54" i="43"/>
  <c r="G54" i="43"/>
  <c r="F54" i="43"/>
  <c r="E54" i="43"/>
  <c r="R54" i="43"/>
  <c r="D54" i="43"/>
  <c r="C54" i="43"/>
  <c r="B54" i="43"/>
  <c r="Y54" i="43"/>
  <c r="J53" i="43"/>
  <c r="T53" i="43"/>
  <c r="I53" i="43"/>
  <c r="H53" i="43"/>
  <c r="G53" i="43"/>
  <c r="F53" i="43"/>
  <c r="E53" i="43"/>
  <c r="R53" i="43"/>
  <c r="D53" i="43"/>
  <c r="C53" i="43"/>
  <c r="B53" i="43"/>
  <c r="Y53" i="43"/>
  <c r="J52" i="43"/>
  <c r="T52" i="43"/>
  <c r="I52" i="43"/>
  <c r="H52" i="43"/>
  <c r="G52" i="43"/>
  <c r="F52" i="43"/>
  <c r="E52" i="43"/>
  <c r="R52" i="43"/>
  <c r="D52" i="43"/>
  <c r="C52" i="43"/>
  <c r="B52" i="43"/>
  <c r="Y52" i="43"/>
  <c r="J51" i="43"/>
  <c r="T51" i="43"/>
  <c r="I51" i="43"/>
  <c r="H51" i="43"/>
  <c r="G51" i="43"/>
  <c r="F51" i="43"/>
  <c r="E51" i="43"/>
  <c r="R51" i="43"/>
  <c r="D51" i="43"/>
  <c r="C51" i="43"/>
  <c r="B51" i="43"/>
  <c r="Y51" i="43"/>
  <c r="J50" i="43"/>
  <c r="T50" i="43"/>
  <c r="I50" i="43"/>
  <c r="H50" i="43"/>
  <c r="G50" i="43"/>
  <c r="F50" i="43"/>
  <c r="E50" i="43"/>
  <c r="R50" i="43"/>
  <c r="D50" i="43"/>
  <c r="C50" i="43"/>
  <c r="B50" i="43"/>
  <c r="Y50" i="43"/>
  <c r="J49" i="43"/>
  <c r="T49" i="43"/>
  <c r="I49" i="43"/>
  <c r="H49" i="43"/>
  <c r="G49" i="43"/>
  <c r="F49" i="43"/>
  <c r="E49" i="43"/>
  <c r="R49" i="43"/>
  <c r="U49" i="43"/>
  <c r="D49" i="43"/>
  <c r="C49" i="43"/>
  <c r="B49" i="43"/>
  <c r="Y49" i="43"/>
  <c r="J48" i="43"/>
  <c r="T48" i="43"/>
  <c r="I48" i="43"/>
  <c r="H48" i="43"/>
  <c r="G48" i="43"/>
  <c r="F48" i="43"/>
  <c r="E48" i="43"/>
  <c r="R48" i="43"/>
  <c r="D48" i="43"/>
  <c r="C48" i="43"/>
  <c r="B48" i="43"/>
  <c r="Y48" i="43"/>
  <c r="J47" i="43"/>
  <c r="T47" i="43"/>
  <c r="I47" i="43"/>
  <c r="H47" i="43"/>
  <c r="G47" i="43"/>
  <c r="F47" i="43"/>
  <c r="E47" i="43"/>
  <c r="R47" i="43"/>
  <c r="D47" i="43"/>
  <c r="C47" i="43"/>
  <c r="B47" i="43"/>
  <c r="Y47" i="43"/>
  <c r="T46" i="43"/>
  <c r="J46" i="43"/>
  <c r="I46" i="43"/>
  <c r="H46" i="43"/>
  <c r="G46" i="43"/>
  <c r="F46" i="43"/>
  <c r="E46" i="43"/>
  <c r="R46" i="43"/>
  <c r="D46" i="43"/>
  <c r="C46" i="43"/>
  <c r="B46" i="43"/>
  <c r="Y46" i="43"/>
  <c r="J45" i="43"/>
  <c r="T45" i="43"/>
  <c r="I45" i="43"/>
  <c r="H45" i="43"/>
  <c r="G45" i="43"/>
  <c r="F45" i="43"/>
  <c r="E45" i="43"/>
  <c r="R45" i="43"/>
  <c r="D45" i="43"/>
  <c r="C45" i="43"/>
  <c r="B45" i="43"/>
  <c r="Y45" i="43"/>
  <c r="J44" i="43"/>
  <c r="T44" i="43"/>
  <c r="I44" i="43"/>
  <c r="H44" i="43"/>
  <c r="G44" i="43"/>
  <c r="F44" i="43"/>
  <c r="E44" i="43"/>
  <c r="R44" i="43"/>
  <c r="D44" i="43"/>
  <c r="C44" i="43"/>
  <c r="B44" i="43"/>
  <c r="Y44" i="43"/>
  <c r="J43" i="43"/>
  <c r="T43" i="43"/>
  <c r="I43" i="43"/>
  <c r="H43" i="43"/>
  <c r="G43" i="43"/>
  <c r="F43" i="43"/>
  <c r="E43" i="43"/>
  <c r="R43" i="43"/>
  <c r="D43" i="43"/>
  <c r="C43" i="43"/>
  <c r="B43" i="43"/>
  <c r="Y43" i="43"/>
  <c r="J42" i="43"/>
  <c r="T42" i="43"/>
  <c r="I42" i="43"/>
  <c r="H42" i="43"/>
  <c r="G42" i="43"/>
  <c r="F42" i="43"/>
  <c r="E42" i="43"/>
  <c r="R42" i="43"/>
  <c r="D42" i="43"/>
  <c r="C42" i="43"/>
  <c r="B42" i="43"/>
  <c r="Y42" i="43"/>
  <c r="J41" i="43"/>
  <c r="T41" i="43"/>
  <c r="I41" i="43"/>
  <c r="H41" i="43"/>
  <c r="G41" i="43"/>
  <c r="F41" i="43"/>
  <c r="E41" i="43"/>
  <c r="R41" i="43"/>
  <c r="D41" i="43"/>
  <c r="C41" i="43"/>
  <c r="B41" i="43"/>
  <c r="Y41" i="43"/>
  <c r="J40" i="43"/>
  <c r="T40" i="43"/>
  <c r="I40" i="43"/>
  <c r="H40" i="43"/>
  <c r="G40" i="43"/>
  <c r="F40" i="43"/>
  <c r="E40" i="43"/>
  <c r="R40" i="43"/>
  <c r="D40" i="43"/>
  <c r="C40" i="43"/>
  <c r="B40" i="43"/>
  <c r="Y40" i="43"/>
  <c r="J39" i="43"/>
  <c r="T39" i="43"/>
  <c r="I39" i="43"/>
  <c r="H39" i="43"/>
  <c r="G39" i="43"/>
  <c r="F39" i="43"/>
  <c r="E39" i="43"/>
  <c r="R39" i="43"/>
  <c r="D39" i="43"/>
  <c r="C39" i="43"/>
  <c r="B39" i="43"/>
  <c r="Y39" i="43"/>
  <c r="J38" i="43"/>
  <c r="T38" i="43"/>
  <c r="I38" i="43"/>
  <c r="H38" i="43"/>
  <c r="G38" i="43"/>
  <c r="F38" i="43"/>
  <c r="E38" i="43"/>
  <c r="R38" i="43"/>
  <c r="D38" i="43"/>
  <c r="C38" i="43"/>
  <c r="B38" i="43"/>
  <c r="Y38" i="43"/>
  <c r="J37" i="43"/>
  <c r="T37" i="43"/>
  <c r="I37" i="43"/>
  <c r="H37" i="43"/>
  <c r="G37" i="43"/>
  <c r="F37" i="43"/>
  <c r="E37" i="43"/>
  <c r="R37" i="43"/>
  <c r="D37" i="43"/>
  <c r="C37" i="43"/>
  <c r="B37" i="43"/>
  <c r="Y37" i="43"/>
  <c r="J36" i="43"/>
  <c r="T36" i="43"/>
  <c r="I36" i="43"/>
  <c r="H36" i="43"/>
  <c r="G36" i="43"/>
  <c r="F36" i="43"/>
  <c r="E36" i="43"/>
  <c r="R36" i="43"/>
  <c r="D36" i="43"/>
  <c r="C36" i="43"/>
  <c r="B36" i="43"/>
  <c r="Y36" i="43"/>
  <c r="J35" i="43"/>
  <c r="T35" i="43"/>
  <c r="I35" i="43"/>
  <c r="H35" i="43"/>
  <c r="G35" i="43"/>
  <c r="F35" i="43"/>
  <c r="E35" i="43"/>
  <c r="R35" i="43"/>
  <c r="D35" i="43"/>
  <c r="C35" i="43"/>
  <c r="B35" i="43"/>
  <c r="Y35" i="43"/>
  <c r="J34" i="43"/>
  <c r="T34" i="43"/>
  <c r="I34" i="43"/>
  <c r="H34" i="43"/>
  <c r="G34" i="43"/>
  <c r="F34" i="43"/>
  <c r="E34" i="43"/>
  <c r="R34" i="43"/>
  <c r="D34" i="43"/>
  <c r="C34" i="43"/>
  <c r="B34" i="43"/>
  <c r="Y34" i="43"/>
  <c r="J33" i="43"/>
  <c r="T33" i="43"/>
  <c r="I33" i="43"/>
  <c r="H33" i="43"/>
  <c r="G33" i="43"/>
  <c r="F33" i="43"/>
  <c r="E33" i="43"/>
  <c r="R33" i="43"/>
  <c r="D33" i="43"/>
  <c r="C33" i="43"/>
  <c r="B33" i="43"/>
  <c r="Y33" i="43"/>
  <c r="J32" i="43"/>
  <c r="T32" i="43"/>
  <c r="I32" i="43"/>
  <c r="H32" i="43"/>
  <c r="G32" i="43"/>
  <c r="F32" i="43"/>
  <c r="E32" i="43"/>
  <c r="R32" i="43"/>
  <c r="D32" i="43"/>
  <c r="C32" i="43"/>
  <c r="B32" i="43"/>
  <c r="Y32" i="43"/>
  <c r="J31" i="43"/>
  <c r="T31" i="43"/>
  <c r="I31" i="43"/>
  <c r="H31" i="43"/>
  <c r="G31" i="43"/>
  <c r="F31" i="43"/>
  <c r="E31" i="43"/>
  <c r="R31" i="43"/>
  <c r="D31" i="43"/>
  <c r="C31" i="43"/>
  <c r="B31" i="43"/>
  <c r="Y31" i="43"/>
  <c r="J30" i="43"/>
  <c r="T30" i="43"/>
  <c r="I30" i="43"/>
  <c r="H30" i="43"/>
  <c r="G30" i="43"/>
  <c r="F30" i="43"/>
  <c r="E30" i="43"/>
  <c r="R30" i="43"/>
  <c r="D30" i="43"/>
  <c r="C30" i="43"/>
  <c r="B30" i="43"/>
  <c r="Y30" i="43"/>
  <c r="J29" i="43"/>
  <c r="T29" i="43"/>
  <c r="I29" i="43"/>
  <c r="H29" i="43"/>
  <c r="G29" i="43"/>
  <c r="F29" i="43"/>
  <c r="E29" i="43"/>
  <c r="R29" i="43"/>
  <c r="D29" i="43"/>
  <c r="C29" i="43"/>
  <c r="B29" i="43"/>
  <c r="Y29" i="43"/>
  <c r="J28" i="43"/>
  <c r="T28" i="43"/>
  <c r="I28" i="43"/>
  <c r="H28" i="43"/>
  <c r="G28" i="43"/>
  <c r="F28" i="43"/>
  <c r="E28" i="43"/>
  <c r="R28" i="43"/>
  <c r="D28" i="43"/>
  <c r="C28" i="43"/>
  <c r="B28" i="43"/>
  <c r="Y28" i="43"/>
  <c r="J27" i="43"/>
  <c r="T27" i="43"/>
  <c r="I27" i="43"/>
  <c r="H27" i="43"/>
  <c r="G27" i="43"/>
  <c r="F27" i="43"/>
  <c r="E27" i="43"/>
  <c r="R27" i="43"/>
  <c r="D27" i="43"/>
  <c r="C27" i="43"/>
  <c r="B27" i="43"/>
  <c r="Y27" i="43"/>
  <c r="J26" i="43"/>
  <c r="T26" i="43"/>
  <c r="I26" i="43"/>
  <c r="H26" i="43"/>
  <c r="G26" i="43"/>
  <c r="F26" i="43"/>
  <c r="E26" i="43"/>
  <c r="R26" i="43"/>
  <c r="D26" i="43"/>
  <c r="C26" i="43"/>
  <c r="B26" i="43"/>
  <c r="Y26" i="43"/>
  <c r="J25" i="43"/>
  <c r="T25" i="43"/>
  <c r="I25" i="43"/>
  <c r="H25" i="43"/>
  <c r="G25" i="43"/>
  <c r="F25" i="43"/>
  <c r="E25" i="43"/>
  <c r="R25" i="43"/>
  <c r="D25" i="43"/>
  <c r="C25" i="43"/>
  <c r="B25" i="43"/>
  <c r="Y25" i="43"/>
  <c r="J24" i="43"/>
  <c r="T24" i="43"/>
  <c r="I24" i="43"/>
  <c r="H24" i="43"/>
  <c r="G24" i="43"/>
  <c r="F24" i="43"/>
  <c r="E24" i="43"/>
  <c r="R24" i="43"/>
  <c r="D24" i="43"/>
  <c r="C24" i="43"/>
  <c r="B24" i="43"/>
  <c r="Y24" i="43"/>
  <c r="J23" i="43"/>
  <c r="T23" i="43"/>
  <c r="I23" i="43"/>
  <c r="H23" i="43"/>
  <c r="G23" i="43"/>
  <c r="F23" i="43"/>
  <c r="E23" i="43"/>
  <c r="R23" i="43"/>
  <c r="D23" i="43"/>
  <c r="C23" i="43"/>
  <c r="B23" i="43"/>
  <c r="Y23" i="43"/>
  <c r="J22" i="43"/>
  <c r="T22" i="43"/>
  <c r="I22" i="43"/>
  <c r="H22" i="43"/>
  <c r="G22" i="43"/>
  <c r="F22" i="43"/>
  <c r="E22" i="43"/>
  <c r="R22" i="43"/>
  <c r="D22" i="43"/>
  <c r="C22" i="43"/>
  <c r="B22" i="43"/>
  <c r="Y22" i="43"/>
  <c r="J21" i="43"/>
  <c r="T21" i="43"/>
  <c r="I21" i="43"/>
  <c r="H21" i="43"/>
  <c r="G21" i="43"/>
  <c r="F21" i="43"/>
  <c r="E21" i="43"/>
  <c r="R21" i="43"/>
  <c r="D21" i="43"/>
  <c r="C21" i="43"/>
  <c r="B21" i="43"/>
  <c r="Y21" i="43"/>
  <c r="J20" i="43"/>
  <c r="T20" i="43"/>
  <c r="I20" i="43"/>
  <c r="H20" i="43"/>
  <c r="G20" i="43"/>
  <c r="F20" i="43"/>
  <c r="E20" i="43"/>
  <c r="R20" i="43"/>
  <c r="D20" i="43"/>
  <c r="C20" i="43"/>
  <c r="B20" i="43"/>
  <c r="Y20" i="43"/>
  <c r="J19" i="43"/>
  <c r="T19" i="43"/>
  <c r="I19" i="43"/>
  <c r="H19" i="43"/>
  <c r="G19" i="43"/>
  <c r="F19" i="43"/>
  <c r="E19" i="43"/>
  <c r="R19" i="43"/>
  <c r="D19" i="43"/>
  <c r="C19" i="43"/>
  <c r="B19" i="43"/>
  <c r="Y19" i="43"/>
  <c r="J18" i="43"/>
  <c r="T18" i="43"/>
  <c r="I18" i="43"/>
  <c r="H18" i="43"/>
  <c r="G18" i="43"/>
  <c r="F18" i="43"/>
  <c r="E18" i="43"/>
  <c r="R18" i="43"/>
  <c r="D18" i="43"/>
  <c r="C18" i="43"/>
  <c r="B18" i="43"/>
  <c r="Y18" i="43"/>
  <c r="J17" i="43"/>
  <c r="T17" i="43"/>
  <c r="I17" i="43"/>
  <c r="H17" i="43"/>
  <c r="G17" i="43"/>
  <c r="F17" i="43"/>
  <c r="E17" i="43"/>
  <c r="R17" i="43"/>
  <c r="D17" i="43"/>
  <c r="C17" i="43"/>
  <c r="B17" i="43"/>
  <c r="Y17" i="43"/>
  <c r="T16" i="43"/>
  <c r="J16" i="43"/>
  <c r="I16" i="43"/>
  <c r="H16" i="43"/>
  <c r="G16" i="43"/>
  <c r="F16" i="43"/>
  <c r="E16" i="43"/>
  <c r="R16" i="43"/>
  <c r="D16" i="43"/>
  <c r="C16" i="43"/>
  <c r="B16" i="43"/>
  <c r="Y16" i="43"/>
  <c r="J15" i="43"/>
  <c r="T15" i="43"/>
  <c r="I15" i="43"/>
  <c r="H15" i="43"/>
  <c r="G15" i="43"/>
  <c r="F15" i="43"/>
  <c r="E15" i="43"/>
  <c r="R15" i="43"/>
  <c r="D15" i="43"/>
  <c r="C15" i="43"/>
  <c r="B15" i="43"/>
  <c r="Y15" i="43"/>
  <c r="J14" i="43"/>
  <c r="T14" i="43"/>
  <c r="I14" i="43"/>
  <c r="H14" i="43"/>
  <c r="G14" i="43"/>
  <c r="F14" i="43"/>
  <c r="E14" i="43"/>
  <c r="R14" i="43"/>
  <c r="D14" i="43"/>
  <c r="C14" i="43"/>
  <c r="B14" i="43"/>
  <c r="Y14" i="43"/>
  <c r="J13" i="43"/>
  <c r="T13" i="43"/>
  <c r="I13" i="43"/>
  <c r="H13" i="43"/>
  <c r="G13" i="43"/>
  <c r="F13" i="43"/>
  <c r="E13" i="43"/>
  <c r="R13" i="43"/>
  <c r="D13" i="43"/>
  <c r="C13" i="43"/>
  <c r="B13" i="43"/>
  <c r="Y13" i="43"/>
  <c r="J12" i="43"/>
  <c r="T12" i="43"/>
  <c r="I12" i="43"/>
  <c r="H12" i="43"/>
  <c r="G12" i="43"/>
  <c r="F12" i="43"/>
  <c r="E12" i="43"/>
  <c r="R12" i="43"/>
  <c r="D12" i="43"/>
  <c r="C12" i="43"/>
  <c r="B12" i="43"/>
  <c r="Y12" i="43"/>
  <c r="J11" i="43"/>
  <c r="T11" i="43"/>
  <c r="I11" i="43"/>
  <c r="H11" i="43"/>
  <c r="G11" i="43"/>
  <c r="F11" i="43"/>
  <c r="E11" i="43"/>
  <c r="R11" i="43"/>
  <c r="D11" i="43"/>
  <c r="C11" i="43"/>
  <c r="B11" i="43"/>
  <c r="Y11" i="43"/>
  <c r="J10" i="43"/>
  <c r="T10" i="43"/>
  <c r="I10" i="43"/>
  <c r="H10" i="43"/>
  <c r="G10" i="43"/>
  <c r="F10" i="43"/>
  <c r="E10" i="43"/>
  <c r="R10" i="43"/>
  <c r="D10" i="43"/>
  <c r="C10" i="43"/>
  <c r="B10" i="43"/>
  <c r="Y10" i="43"/>
  <c r="J9" i="43"/>
  <c r="T9" i="43"/>
  <c r="I9" i="43"/>
  <c r="H9" i="43"/>
  <c r="G9" i="43"/>
  <c r="F9" i="43"/>
  <c r="E9" i="43"/>
  <c r="D9" i="43"/>
  <c r="C9" i="43"/>
  <c r="B9" i="43"/>
  <c r="Y9" i="43"/>
  <c r="J8" i="43"/>
  <c r="I8" i="43"/>
  <c r="H8" i="43"/>
  <c r="G8" i="43"/>
  <c r="F8" i="43"/>
  <c r="E8" i="43"/>
  <c r="R8" i="43"/>
  <c r="D8" i="43"/>
  <c r="C8" i="43"/>
  <c r="B8" i="43"/>
  <c r="Y8" i="43"/>
  <c r="J7" i="43"/>
  <c r="I7" i="43"/>
  <c r="H7" i="43"/>
  <c r="G7" i="43"/>
  <c r="F7" i="43"/>
  <c r="E7" i="43"/>
  <c r="R7" i="43"/>
  <c r="D7" i="43"/>
  <c r="C7" i="43"/>
  <c r="B7" i="43"/>
  <c r="Y7" i="43"/>
  <c r="K5" i="43"/>
  <c r="O506" i="42"/>
  <c r="F506" i="42"/>
  <c r="E506" i="42"/>
  <c r="D506" i="42"/>
  <c r="C506" i="42"/>
  <c r="B506" i="42"/>
  <c r="T506" i="42"/>
  <c r="O505" i="42"/>
  <c r="F505" i="42"/>
  <c r="E505" i="42"/>
  <c r="D505" i="42"/>
  <c r="C505" i="42"/>
  <c r="B505" i="42"/>
  <c r="T505" i="42"/>
  <c r="O504" i="42"/>
  <c r="F504" i="42"/>
  <c r="E504" i="42"/>
  <c r="D504" i="42"/>
  <c r="C504" i="42"/>
  <c r="B504" i="42"/>
  <c r="T504" i="42"/>
  <c r="O503" i="42"/>
  <c r="F503" i="42"/>
  <c r="E503" i="42"/>
  <c r="D503" i="42"/>
  <c r="C503" i="42"/>
  <c r="B503" i="42"/>
  <c r="T503" i="42"/>
  <c r="O502" i="42"/>
  <c r="F502" i="42"/>
  <c r="E502" i="42"/>
  <c r="D502" i="42"/>
  <c r="C502" i="42"/>
  <c r="B502" i="42"/>
  <c r="T502" i="42"/>
  <c r="O501" i="42"/>
  <c r="F501" i="42"/>
  <c r="E501" i="42"/>
  <c r="D501" i="42"/>
  <c r="C501" i="42"/>
  <c r="B501" i="42"/>
  <c r="T501" i="42"/>
  <c r="O500" i="42"/>
  <c r="F500" i="42"/>
  <c r="E500" i="42"/>
  <c r="D500" i="42"/>
  <c r="C500" i="42"/>
  <c r="B500" i="42"/>
  <c r="T500" i="42"/>
  <c r="O499" i="42"/>
  <c r="F499" i="42"/>
  <c r="E499" i="42"/>
  <c r="D499" i="42"/>
  <c r="C499" i="42"/>
  <c r="B499" i="42"/>
  <c r="T499" i="42"/>
  <c r="O498" i="42"/>
  <c r="F498" i="42"/>
  <c r="E498" i="42"/>
  <c r="D498" i="42"/>
  <c r="C498" i="42"/>
  <c r="B498" i="42"/>
  <c r="T498" i="42"/>
  <c r="O497" i="42"/>
  <c r="F497" i="42"/>
  <c r="E497" i="42"/>
  <c r="D497" i="42"/>
  <c r="C497" i="42"/>
  <c r="B497" i="42"/>
  <c r="T497" i="42"/>
  <c r="O496" i="42"/>
  <c r="F496" i="42"/>
  <c r="E496" i="42"/>
  <c r="D496" i="42"/>
  <c r="C496" i="42"/>
  <c r="B496" i="42"/>
  <c r="T496" i="42"/>
  <c r="O495" i="42"/>
  <c r="F495" i="42"/>
  <c r="E495" i="42"/>
  <c r="D495" i="42"/>
  <c r="C495" i="42"/>
  <c r="B495" i="42"/>
  <c r="T495" i="42"/>
  <c r="O494" i="42"/>
  <c r="F494" i="42"/>
  <c r="E494" i="42"/>
  <c r="D494" i="42"/>
  <c r="C494" i="42"/>
  <c r="B494" i="42"/>
  <c r="T494" i="42"/>
  <c r="O493" i="42"/>
  <c r="F493" i="42"/>
  <c r="E493" i="42"/>
  <c r="D493" i="42"/>
  <c r="C493" i="42"/>
  <c r="B493" i="42"/>
  <c r="T493" i="42"/>
  <c r="O492" i="42"/>
  <c r="F492" i="42"/>
  <c r="E492" i="42"/>
  <c r="D492" i="42"/>
  <c r="C492" i="42"/>
  <c r="B492" i="42"/>
  <c r="T492" i="42"/>
  <c r="O491" i="42"/>
  <c r="F491" i="42"/>
  <c r="E491" i="42"/>
  <c r="D491" i="42"/>
  <c r="C491" i="42"/>
  <c r="B491" i="42"/>
  <c r="T491" i="42"/>
  <c r="O490" i="42"/>
  <c r="F490" i="42"/>
  <c r="E490" i="42"/>
  <c r="D490" i="42"/>
  <c r="C490" i="42"/>
  <c r="B490" i="42"/>
  <c r="T490" i="42"/>
  <c r="O489" i="42"/>
  <c r="F489" i="42"/>
  <c r="E489" i="42"/>
  <c r="D489" i="42"/>
  <c r="C489" i="42"/>
  <c r="B489" i="42"/>
  <c r="T489" i="42"/>
  <c r="O488" i="42"/>
  <c r="F488" i="42"/>
  <c r="E488" i="42"/>
  <c r="D488" i="42"/>
  <c r="C488" i="42"/>
  <c r="B488" i="42"/>
  <c r="T488" i="42"/>
  <c r="O487" i="42"/>
  <c r="F487" i="42"/>
  <c r="E487" i="42"/>
  <c r="D487" i="42"/>
  <c r="C487" i="42"/>
  <c r="B487" i="42"/>
  <c r="T487" i="42"/>
  <c r="O486" i="42"/>
  <c r="F486" i="42"/>
  <c r="E486" i="42"/>
  <c r="D486" i="42"/>
  <c r="C486" i="42"/>
  <c r="B486" i="42"/>
  <c r="T486" i="42"/>
  <c r="O485" i="42"/>
  <c r="F485" i="42"/>
  <c r="E485" i="42"/>
  <c r="D485" i="42"/>
  <c r="C485" i="42"/>
  <c r="B485" i="42"/>
  <c r="T485" i="42"/>
  <c r="O484" i="42"/>
  <c r="F484" i="42"/>
  <c r="E484" i="42"/>
  <c r="D484" i="42"/>
  <c r="C484" i="42"/>
  <c r="B484" i="42"/>
  <c r="T484" i="42"/>
  <c r="O483" i="42"/>
  <c r="F483" i="42"/>
  <c r="E483" i="42"/>
  <c r="D483" i="42"/>
  <c r="C483" i="42"/>
  <c r="B483" i="42"/>
  <c r="T483" i="42"/>
  <c r="O482" i="42"/>
  <c r="F482" i="42"/>
  <c r="E482" i="42"/>
  <c r="D482" i="42"/>
  <c r="C482" i="42"/>
  <c r="B482" i="42"/>
  <c r="T482" i="42"/>
  <c r="O481" i="42"/>
  <c r="F481" i="42"/>
  <c r="E481" i="42"/>
  <c r="D481" i="42"/>
  <c r="C481" i="42"/>
  <c r="B481" i="42"/>
  <c r="T481" i="42"/>
  <c r="O480" i="42"/>
  <c r="F480" i="42"/>
  <c r="E480" i="42"/>
  <c r="D480" i="42"/>
  <c r="C480" i="42"/>
  <c r="B480" i="42"/>
  <c r="T480" i="42"/>
  <c r="O479" i="42"/>
  <c r="F479" i="42"/>
  <c r="E479" i="42"/>
  <c r="D479" i="42"/>
  <c r="C479" i="42"/>
  <c r="B479" i="42"/>
  <c r="T479" i="42"/>
  <c r="O478" i="42"/>
  <c r="F478" i="42"/>
  <c r="E478" i="42"/>
  <c r="D478" i="42"/>
  <c r="C478" i="42"/>
  <c r="B478" i="42"/>
  <c r="T478" i="42"/>
  <c r="O477" i="42"/>
  <c r="F477" i="42"/>
  <c r="E477" i="42"/>
  <c r="D477" i="42"/>
  <c r="C477" i="42"/>
  <c r="B477" i="42"/>
  <c r="T477" i="42"/>
  <c r="O476" i="42"/>
  <c r="F476" i="42"/>
  <c r="E476" i="42"/>
  <c r="D476" i="42"/>
  <c r="C476" i="42"/>
  <c r="B476" i="42"/>
  <c r="T476" i="42"/>
  <c r="O475" i="42"/>
  <c r="F475" i="42"/>
  <c r="E475" i="42"/>
  <c r="D475" i="42"/>
  <c r="C475" i="42"/>
  <c r="B475" i="42"/>
  <c r="T475" i="42"/>
  <c r="O474" i="42"/>
  <c r="F474" i="42"/>
  <c r="E474" i="42"/>
  <c r="D474" i="42"/>
  <c r="C474" i="42"/>
  <c r="B474" i="42"/>
  <c r="T474" i="42"/>
  <c r="O473" i="42"/>
  <c r="F473" i="42"/>
  <c r="E473" i="42"/>
  <c r="D473" i="42"/>
  <c r="C473" i="42"/>
  <c r="B473" i="42"/>
  <c r="T473" i="42"/>
  <c r="O472" i="42"/>
  <c r="F472" i="42"/>
  <c r="E472" i="42"/>
  <c r="D472" i="42"/>
  <c r="C472" i="42"/>
  <c r="B472" i="42"/>
  <c r="T472" i="42"/>
  <c r="O471" i="42"/>
  <c r="F471" i="42"/>
  <c r="E471" i="42"/>
  <c r="D471" i="42"/>
  <c r="C471" i="42"/>
  <c r="B471" i="42"/>
  <c r="T471" i="42"/>
  <c r="O470" i="42"/>
  <c r="F470" i="42"/>
  <c r="E470" i="42"/>
  <c r="D470" i="42"/>
  <c r="C470" i="42"/>
  <c r="B470" i="42"/>
  <c r="T470" i="42"/>
  <c r="O469" i="42"/>
  <c r="F469" i="42"/>
  <c r="E469" i="42"/>
  <c r="D469" i="42"/>
  <c r="C469" i="42"/>
  <c r="B469" i="42"/>
  <c r="T469" i="42"/>
  <c r="O468" i="42"/>
  <c r="F468" i="42"/>
  <c r="E468" i="42"/>
  <c r="D468" i="42"/>
  <c r="C468" i="42"/>
  <c r="B468" i="42"/>
  <c r="T468" i="42"/>
  <c r="O467" i="42"/>
  <c r="F467" i="42"/>
  <c r="E467" i="42"/>
  <c r="D467" i="42"/>
  <c r="C467" i="42"/>
  <c r="B467" i="42"/>
  <c r="T467" i="42"/>
  <c r="O466" i="42"/>
  <c r="F466" i="42"/>
  <c r="E466" i="42"/>
  <c r="D466" i="42"/>
  <c r="C466" i="42"/>
  <c r="B466" i="42"/>
  <c r="T466" i="42"/>
  <c r="O465" i="42"/>
  <c r="F465" i="42"/>
  <c r="E465" i="42"/>
  <c r="D465" i="42"/>
  <c r="C465" i="42"/>
  <c r="B465" i="42"/>
  <c r="T465" i="42"/>
  <c r="O464" i="42"/>
  <c r="F464" i="42"/>
  <c r="E464" i="42"/>
  <c r="D464" i="42"/>
  <c r="C464" i="42"/>
  <c r="B464" i="42"/>
  <c r="T464" i="42"/>
  <c r="O463" i="42"/>
  <c r="F463" i="42"/>
  <c r="E463" i="42"/>
  <c r="D463" i="42"/>
  <c r="C463" i="42"/>
  <c r="B463" i="42"/>
  <c r="T463" i="42"/>
  <c r="O462" i="42"/>
  <c r="F462" i="42"/>
  <c r="E462" i="42"/>
  <c r="D462" i="42"/>
  <c r="C462" i="42"/>
  <c r="B462" i="42"/>
  <c r="T462" i="42"/>
  <c r="O461" i="42"/>
  <c r="F461" i="42"/>
  <c r="E461" i="42"/>
  <c r="D461" i="42"/>
  <c r="C461" i="42"/>
  <c r="B461" i="42"/>
  <c r="T461" i="42"/>
  <c r="O460" i="42"/>
  <c r="F460" i="42"/>
  <c r="E460" i="42"/>
  <c r="D460" i="42"/>
  <c r="C460" i="42"/>
  <c r="B460" i="42"/>
  <c r="T460" i="42"/>
  <c r="O459" i="42"/>
  <c r="F459" i="42"/>
  <c r="E459" i="42"/>
  <c r="D459" i="42"/>
  <c r="C459" i="42"/>
  <c r="B459" i="42"/>
  <c r="T459" i="42"/>
  <c r="O458" i="42"/>
  <c r="F458" i="42"/>
  <c r="E458" i="42"/>
  <c r="D458" i="42"/>
  <c r="C458" i="42"/>
  <c r="B458" i="42"/>
  <c r="T458" i="42"/>
  <c r="O457" i="42"/>
  <c r="F457" i="42"/>
  <c r="E457" i="42"/>
  <c r="D457" i="42"/>
  <c r="C457" i="42"/>
  <c r="B457" i="42"/>
  <c r="T457" i="42"/>
  <c r="O456" i="42"/>
  <c r="F456" i="42"/>
  <c r="E456" i="42"/>
  <c r="D456" i="42"/>
  <c r="C456" i="42"/>
  <c r="B456" i="42"/>
  <c r="T456" i="42"/>
  <c r="O455" i="42"/>
  <c r="F455" i="42"/>
  <c r="E455" i="42"/>
  <c r="D455" i="42"/>
  <c r="C455" i="42"/>
  <c r="B455" i="42"/>
  <c r="T455" i="42"/>
  <c r="O454" i="42"/>
  <c r="F454" i="42"/>
  <c r="E454" i="42"/>
  <c r="D454" i="42"/>
  <c r="C454" i="42"/>
  <c r="B454" i="42"/>
  <c r="T454" i="42"/>
  <c r="O453" i="42"/>
  <c r="F453" i="42"/>
  <c r="E453" i="42"/>
  <c r="D453" i="42"/>
  <c r="C453" i="42"/>
  <c r="B453" i="42"/>
  <c r="T453" i="42"/>
  <c r="O452" i="42"/>
  <c r="F452" i="42"/>
  <c r="E452" i="42"/>
  <c r="D452" i="42"/>
  <c r="C452" i="42"/>
  <c r="B452" i="42"/>
  <c r="T452" i="42"/>
  <c r="O451" i="42"/>
  <c r="F451" i="42"/>
  <c r="E451" i="42"/>
  <c r="D451" i="42"/>
  <c r="C451" i="42"/>
  <c r="B451" i="42"/>
  <c r="T451" i="42"/>
  <c r="O450" i="42"/>
  <c r="F450" i="42"/>
  <c r="E450" i="42"/>
  <c r="D450" i="42"/>
  <c r="C450" i="42"/>
  <c r="B450" i="42"/>
  <c r="T450" i="42"/>
  <c r="O449" i="42"/>
  <c r="F449" i="42"/>
  <c r="E449" i="42"/>
  <c r="D449" i="42"/>
  <c r="C449" i="42"/>
  <c r="B449" i="42"/>
  <c r="T449" i="42"/>
  <c r="O448" i="42"/>
  <c r="F448" i="42"/>
  <c r="E448" i="42"/>
  <c r="D448" i="42"/>
  <c r="C448" i="42"/>
  <c r="B448" i="42"/>
  <c r="T448" i="42"/>
  <c r="O447" i="42"/>
  <c r="F447" i="42"/>
  <c r="E447" i="42"/>
  <c r="D447" i="42"/>
  <c r="C447" i="42"/>
  <c r="B447" i="42"/>
  <c r="T447" i="42"/>
  <c r="O446" i="42"/>
  <c r="F446" i="42"/>
  <c r="E446" i="42"/>
  <c r="D446" i="42"/>
  <c r="C446" i="42"/>
  <c r="B446" i="42"/>
  <c r="T446" i="42"/>
  <c r="O445" i="42"/>
  <c r="F445" i="42"/>
  <c r="E445" i="42"/>
  <c r="D445" i="42"/>
  <c r="C445" i="42"/>
  <c r="B445" i="42"/>
  <c r="T445" i="42"/>
  <c r="O444" i="42"/>
  <c r="F444" i="42"/>
  <c r="E444" i="42"/>
  <c r="D444" i="42"/>
  <c r="C444" i="42"/>
  <c r="B444" i="42"/>
  <c r="T444" i="42"/>
  <c r="O443" i="42"/>
  <c r="F443" i="42"/>
  <c r="E443" i="42"/>
  <c r="D443" i="42"/>
  <c r="C443" i="42"/>
  <c r="B443" i="42"/>
  <c r="T443" i="42"/>
  <c r="O442" i="42"/>
  <c r="F442" i="42"/>
  <c r="E442" i="42"/>
  <c r="D442" i="42"/>
  <c r="C442" i="42"/>
  <c r="B442" i="42"/>
  <c r="T442" i="42"/>
  <c r="O441" i="42"/>
  <c r="F441" i="42"/>
  <c r="E441" i="42"/>
  <c r="D441" i="42"/>
  <c r="C441" i="42"/>
  <c r="B441" i="42"/>
  <c r="T441" i="42"/>
  <c r="O440" i="42"/>
  <c r="F440" i="42"/>
  <c r="E440" i="42"/>
  <c r="D440" i="42"/>
  <c r="C440" i="42"/>
  <c r="B440" i="42"/>
  <c r="T440" i="42"/>
  <c r="O439" i="42"/>
  <c r="F439" i="42"/>
  <c r="E439" i="42"/>
  <c r="D439" i="42"/>
  <c r="C439" i="42"/>
  <c r="B439" i="42"/>
  <c r="T439" i="42"/>
  <c r="O438" i="42"/>
  <c r="F438" i="42"/>
  <c r="E438" i="42"/>
  <c r="D438" i="42"/>
  <c r="C438" i="42"/>
  <c r="B438" i="42"/>
  <c r="T438" i="42"/>
  <c r="O437" i="42"/>
  <c r="F437" i="42"/>
  <c r="E437" i="42"/>
  <c r="D437" i="42"/>
  <c r="C437" i="42"/>
  <c r="B437" i="42"/>
  <c r="T437" i="42"/>
  <c r="O436" i="42"/>
  <c r="F436" i="42"/>
  <c r="E436" i="42"/>
  <c r="D436" i="42"/>
  <c r="C436" i="42"/>
  <c r="B436" i="42"/>
  <c r="T436" i="42"/>
  <c r="O435" i="42"/>
  <c r="F435" i="42"/>
  <c r="E435" i="42"/>
  <c r="D435" i="42"/>
  <c r="C435" i="42"/>
  <c r="B435" i="42"/>
  <c r="T435" i="42"/>
  <c r="O434" i="42"/>
  <c r="F434" i="42"/>
  <c r="E434" i="42"/>
  <c r="D434" i="42"/>
  <c r="C434" i="42"/>
  <c r="B434" i="42"/>
  <c r="T434" i="42"/>
  <c r="O433" i="42"/>
  <c r="F433" i="42"/>
  <c r="E433" i="42"/>
  <c r="D433" i="42"/>
  <c r="C433" i="42"/>
  <c r="B433" i="42"/>
  <c r="T433" i="42"/>
  <c r="O432" i="42"/>
  <c r="F432" i="42"/>
  <c r="E432" i="42"/>
  <c r="D432" i="42"/>
  <c r="C432" i="42"/>
  <c r="B432" i="42"/>
  <c r="T432" i="42"/>
  <c r="O431" i="42"/>
  <c r="F431" i="42"/>
  <c r="E431" i="42"/>
  <c r="D431" i="42"/>
  <c r="C431" i="42"/>
  <c r="B431" i="42"/>
  <c r="T431" i="42"/>
  <c r="O430" i="42"/>
  <c r="F430" i="42"/>
  <c r="E430" i="42"/>
  <c r="D430" i="42"/>
  <c r="C430" i="42"/>
  <c r="B430" i="42"/>
  <c r="T430" i="42"/>
  <c r="O429" i="42"/>
  <c r="F429" i="42"/>
  <c r="E429" i="42"/>
  <c r="D429" i="42"/>
  <c r="C429" i="42"/>
  <c r="B429" i="42"/>
  <c r="T429" i="42"/>
  <c r="O428" i="42"/>
  <c r="F428" i="42"/>
  <c r="E428" i="42"/>
  <c r="D428" i="42"/>
  <c r="C428" i="42"/>
  <c r="B428" i="42"/>
  <c r="T428" i="42"/>
  <c r="O427" i="42"/>
  <c r="F427" i="42"/>
  <c r="E427" i="42"/>
  <c r="D427" i="42"/>
  <c r="C427" i="42"/>
  <c r="B427" i="42"/>
  <c r="T427" i="42"/>
  <c r="O426" i="42"/>
  <c r="F426" i="42"/>
  <c r="E426" i="42"/>
  <c r="D426" i="42"/>
  <c r="C426" i="42"/>
  <c r="B426" i="42"/>
  <c r="T426" i="42"/>
  <c r="O425" i="42"/>
  <c r="F425" i="42"/>
  <c r="E425" i="42"/>
  <c r="D425" i="42"/>
  <c r="C425" i="42"/>
  <c r="B425" i="42"/>
  <c r="T425" i="42"/>
  <c r="O424" i="42"/>
  <c r="F424" i="42"/>
  <c r="E424" i="42"/>
  <c r="D424" i="42"/>
  <c r="C424" i="42"/>
  <c r="B424" i="42"/>
  <c r="T424" i="42"/>
  <c r="O423" i="42"/>
  <c r="F423" i="42"/>
  <c r="E423" i="42"/>
  <c r="D423" i="42"/>
  <c r="C423" i="42"/>
  <c r="B423" i="42"/>
  <c r="T423" i="42"/>
  <c r="O422" i="42"/>
  <c r="F422" i="42"/>
  <c r="E422" i="42"/>
  <c r="D422" i="42"/>
  <c r="C422" i="42"/>
  <c r="B422" i="42"/>
  <c r="T422" i="42"/>
  <c r="O421" i="42"/>
  <c r="F421" i="42"/>
  <c r="E421" i="42"/>
  <c r="D421" i="42"/>
  <c r="C421" i="42"/>
  <c r="B421" i="42"/>
  <c r="T421" i="42"/>
  <c r="O420" i="42"/>
  <c r="F420" i="42"/>
  <c r="E420" i="42"/>
  <c r="D420" i="42"/>
  <c r="C420" i="42"/>
  <c r="B420" i="42"/>
  <c r="T420" i="42"/>
  <c r="O419" i="42"/>
  <c r="F419" i="42"/>
  <c r="E419" i="42"/>
  <c r="D419" i="42"/>
  <c r="C419" i="42"/>
  <c r="B419" i="42"/>
  <c r="T419" i="42"/>
  <c r="O418" i="42"/>
  <c r="F418" i="42"/>
  <c r="E418" i="42"/>
  <c r="D418" i="42"/>
  <c r="C418" i="42"/>
  <c r="B418" i="42"/>
  <c r="T418" i="42"/>
  <c r="O417" i="42"/>
  <c r="F417" i="42"/>
  <c r="E417" i="42"/>
  <c r="D417" i="42"/>
  <c r="C417" i="42"/>
  <c r="B417" i="42"/>
  <c r="T417" i="42"/>
  <c r="O416" i="42"/>
  <c r="F416" i="42"/>
  <c r="E416" i="42"/>
  <c r="D416" i="42"/>
  <c r="C416" i="42"/>
  <c r="B416" i="42"/>
  <c r="T416" i="42"/>
  <c r="O415" i="42"/>
  <c r="F415" i="42"/>
  <c r="E415" i="42"/>
  <c r="D415" i="42"/>
  <c r="C415" i="42"/>
  <c r="B415" i="42"/>
  <c r="T415" i="42"/>
  <c r="O414" i="42"/>
  <c r="F414" i="42"/>
  <c r="E414" i="42"/>
  <c r="D414" i="42"/>
  <c r="C414" i="42"/>
  <c r="B414" i="42"/>
  <c r="T414" i="42"/>
  <c r="O413" i="42"/>
  <c r="F413" i="42"/>
  <c r="E413" i="42"/>
  <c r="D413" i="42"/>
  <c r="C413" i="42"/>
  <c r="B413" i="42"/>
  <c r="T413" i="42"/>
  <c r="O412" i="42"/>
  <c r="F412" i="42"/>
  <c r="E412" i="42"/>
  <c r="D412" i="42"/>
  <c r="C412" i="42"/>
  <c r="B412" i="42"/>
  <c r="T412" i="42"/>
  <c r="O411" i="42"/>
  <c r="F411" i="42"/>
  <c r="E411" i="42"/>
  <c r="D411" i="42"/>
  <c r="C411" i="42"/>
  <c r="B411" i="42"/>
  <c r="T411" i="42"/>
  <c r="O410" i="42"/>
  <c r="F410" i="42"/>
  <c r="E410" i="42"/>
  <c r="D410" i="42"/>
  <c r="C410" i="42"/>
  <c r="B410" i="42"/>
  <c r="T410" i="42"/>
  <c r="O409" i="42"/>
  <c r="F409" i="42"/>
  <c r="E409" i="42"/>
  <c r="D409" i="42"/>
  <c r="C409" i="42"/>
  <c r="B409" i="42"/>
  <c r="T409" i="42"/>
  <c r="O408" i="42"/>
  <c r="F408" i="42"/>
  <c r="E408" i="42"/>
  <c r="D408" i="42"/>
  <c r="C408" i="42"/>
  <c r="B408" i="42"/>
  <c r="T408" i="42"/>
  <c r="O407" i="42"/>
  <c r="F407" i="42"/>
  <c r="E407" i="42"/>
  <c r="D407" i="42"/>
  <c r="C407" i="42"/>
  <c r="B407" i="42"/>
  <c r="T407" i="42"/>
  <c r="O406" i="42"/>
  <c r="F406" i="42"/>
  <c r="E406" i="42"/>
  <c r="D406" i="42"/>
  <c r="C406" i="42"/>
  <c r="B406" i="42"/>
  <c r="T406" i="42"/>
  <c r="O405" i="42"/>
  <c r="F405" i="42"/>
  <c r="E405" i="42"/>
  <c r="D405" i="42"/>
  <c r="C405" i="42"/>
  <c r="B405" i="42"/>
  <c r="T405" i="42"/>
  <c r="O404" i="42"/>
  <c r="F404" i="42"/>
  <c r="E404" i="42"/>
  <c r="D404" i="42"/>
  <c r="C404" i="42"/>
  <c r="B404" i="42"/>
  <c r="T404" i="42"/>
  <c r="O403" i="42"/>
  <c r="F403" i="42"/>
  <c r="E403" i="42"/>
  <c r="D403" i="42"/>
  <c r="C403" i="42"/>
  <c r="B403" i="42"/>
  <c r="T403" i="42"/>
  <c r="O402" i="42"/>
  <c r="F402" i="42"/>
  <c r="E402" i="42"/>
  <c r="D402" i="42"/>
  <c r="C402" i="42"/>
  <c r="B402" i="42"/>
  <c r="T402" i="42"/>
  <c r="O401" i="42"/>
  <c r="F401" i="42"/>
  <c r="E401" i="42"/>
  <c r="D401" i="42"/>
  <c r="C401" i="42"/>
  <c r="B401" i="42"/>
  <c r="T401" i="42"/>
  <c r="O400" i="42"/>
  <c r="F400" i="42"/>
  <c r="E400" i="42"/>
  <c r="D400" i="42"/>
  <c r="C400" i="42"/>
  <c r="B400" i="42"/>
  <c r="T400" i="42"/>
  <c r="O399" i="42"/>
  <c r="F399" i="42"/>
  <c r="E399" i="42"/>
  <c r="D399" i="42"/>
  <c r="C399" i="42"/>
  <c r="B399" i="42"/>
  <c r="T399" i="42"/>
  <c r="O398" i="42"/>
  <c r="F398" i="42"/>
  <c r="E398" i="42"/>
  <c r="D398" i="42"/>
  <c r="C398" i="42"/>
  <c r="B398" i="42"/>
  <c r="T398" i="42"/>
  <c r="O397" i="42"/>
  <c r="F397" i="42"/>
  <c r="E397" i="42"/>
  <c r="D397" i="42"/>
  <c r="C397" i="42"/>
  <c r="B397" i="42"/>
  <c r="T397" i="42"/>
  <c r="O396" i="42"/>
  <c r="F396" i="42"/>
  <c r="E396" i="42"/>
  <c r="D396" i="42"/>
  <c r="C396" i="42"/>
  <c r="B396" i="42"/>
  <c r="T396" i="42"/>
  <c r="O395" i="42"/>
  <c r="F395" i="42"/>
  <c r="E395" i="42"/>
  <c r="D395" i="42"/>
  <c r="C395" i="42"/>
  <c r="B395" i="42"/>
  <c r="T395" i="42"/>
  <c r="O394" i="42"/>
  <c r="F394" i="42"/>
  <c r="E394" i="42"/>
  <c r="D394" i="42"/>
  <c r="C394" i="42"/>
  <c r="B394" i="42"/>
  <c r="T394" i="42"/>
  <c r="O393" i="42"/>
  <c r="F393" i="42"/>
  <c r="E393" i="42"/>
  <c r="D393" i="42"/>
  <c r="C393" i="42"/>
  <c r="B393" i="42"/>
  <c r="T393" i="42"/>
  <c r="O392" i="42"/>
  <c r="F392" i="42"/>
  <c r="E392" i="42"/>
  <c r="D392" i="42"/>
  <c r="C392" i="42"/>
  <c r="B392" i="42"/>
  <c r="T392" i="42"/>
  <c r="O391" i="42"/>
  <c r="F391" i="42"/>
  <c r="E391" i="42"/>
  <c r="D391" i="42"/>
  <c r="C391" i="42"/>
  <c r="B391" i="42"/>
  <c r="T391" i="42"/>
  <c r="O390" i="42"/>
  <c r="F390" i="42"/>
  <c r="E390" i="42"/>
  <c r="D390" i="42"/>
  <c r="C390" i="42"/>
  <c r="B390" i="42"/>
  <c r="T390" i="42"/>
  <c r="O389" i="42"/>
  <c r="F389" i="42"/>
  <c r="E389" i="42"/>
  <c r="D389" i="42"/>
  <c r="C389" i="42"/>
  <c r="B389" i="42"/>
  <c r="T389" i="42"/>
  <c r="O388" i="42"/>
  <c r="F388" i="42"/>
  <c r="E388" i="42"/>
  <c r="D388" i="42"/>
  <c r="C388" i="42"/>
  <c r="B388" i="42"/>
  <c r="T388" i="42"/>
  <c r="O387" i="42"/>
  <c r="F387" i="42"/>
  <c r="E387" i="42"/>
  <c r="D387" i="42"/>
  <c r="C387" i="42"/>
  <c r="B387" i="42"/>
  <c r="T387" i="42"/>
  <c r="O386" i="42"/>
  <c r="F386" i="42"/>
  <c r="E386" i="42"/>
  <c r="D386" i="42"/>
  <c r="C386" i="42"/>
  <c r="B386" i="42"/>
  <c r="T386" i="42"/>
  <c r="O385" i="42"/>
  <c r="F385" i="42"/>
  <c r="E385" i="42"/>
  <c r="D385" i="42"/>
  <c r="C385" i="42"/>
  <c r="B385" i="42"/>
  <c r="T385" i="42"/>
  <c r="O384" i="42"/>
  <c r="F384" i="42"/>
  <c r="E384" i="42"/>
  <c r="D384" i="42"/>
  <c r="C384" i="42"/>
  <c r="B384" i="42"/>
  <c r="T384" i="42"/>
  <c r="O383" i="42"/>
  <c r="F383" i="42"/>
  <c r="E383" i="42"/>
  <c r="D383" i="42"/>
  <c r="C383" i="42"/>
  <c r="B383" i="42"/>
  <c r="T383" i="42"/>
  <c r="O382" i="42"/>
  <c r="F382" i="42"/>
  <c r="E382" i="42"/>
  <c r="D382" i="42"/>
  <c r="C382" i="42"/>
  <c r="B382" i="42"/>
  <c r="T382" i="42"/>
  <c r="O381" i="42"/>
  <c r="F381" i="42"/>
  <c r="E381" i="42"/>
  <c r="D381" i="42"/>
  <c r="C381" i="42"/>
  <c r="B381" i="42"/>
  <c r="T381" i="42"/>
  <c r="O380" i="42"/>
  <c r="F380" i="42"/>
  <c r="E380" i="42"/>
  <c r="D380" i="42"/>
  <c r="C380" i="42"/>
  <c r="B380" i="42"/>
  <c r="T380" i="42"/>
  <c r="O379" i="42"/>
  <c r="F379" i="42"/>
  <c r="E379" i="42"/>
  <c r="D379" i="42"/>
  <c r="C379" i="42"/>
  <c r="B379" i="42"/>
  <c r="T379" i="42"/>
  <c r="O378" i="42"/>
  <c r="F378" i="42"/>
  <c r="E378" i="42"/>
  <c r="D378" i="42"/>
  <c r="C378" i="42"/>
  <c r="B378" i="42"/>
  <c r="T378" i="42"/>
  <c r="O377" i="42"/>
  <c r="F377" i="42"/>
  <c r="E377" i="42"/>
  <c r="D377" i="42"/>
  <c r="C377" i="42"/>
  <c r="B377" i="42"/>
  <c r="T377" i="42"/>
  <c r="O376" i="42"/>
  <c r="F376" i="42"/>
  <c r="E376" i="42"/>
  <c r="D376" i="42"/>
  <c r="C376" i="42"/>
  <c r="B376" i="42"/>
  <c r="T376" i="42"/>
  <c r="O375" i="42"/>
  <c r="F375" i="42"/>
  <c r="E375" i="42"/>
  <c r="D375" i="42"/>
  <c r="C375" i="42"/>
  <c r="B375" i="42"/>
  <c r="T375" i="42"/>
  <c r="O374" i="42"/>
  <c r="F374" i="42"/>
  <c r="E374" i="42"/>
  <c r="D374" i="42"/>
  <c r="C374" i="42"/>
  <c r="B374" i="42"/>
  <c r="T374" i="42"/>
  <c r="O373" i="42"/>
  <c r="F373" i="42"/>
  <c r="E373" i="42"/>
  <c r="D373" i="42"/>
  <c r="C373" i="42"/>
  <c r="B373" i="42"/>
  <c r="T373" i="42"/>
  <c r="O372" i="42"/>
  <c r="F372" i="42"/>
  <c r="E372" i="42"/>
  <c r="D372" i="42"/>
  <c r="C372" i="42"/>
  <c r="B372" i="42"/>
  <c r="T372" i="42"/>
  <c r="O371" i="42"/>
  <c r="F371" i="42"/>
  <c r="E371" i="42"/>
  <c r="D371" i="42"/>
  <c r="C371" i="42"/>
  <c r="B371" i="42"/>
  <c r="T371" i="42"/>
  <c r="O370" i="42"/>
  <c r="F370" i="42"/>
  <c r="E370" i="42"/>
  <c r="D370" i="42"/>
  <c r="C370" i="42"/>
  <c r="B370" i="42"/>
  <c r="T370" i="42"/>
  <c r="O369" i="42"/>
  <c r="F369" i="42"/>
  <c r="E369" i="42"/>
  <c r="D369" i="42"/>
  <c r="C369" i="42"/>
  <c r="B369" i="42"/>
  <c r="T369" i="42"/>
  <c r="O368" i="42"/>
  <c r="F368" i="42"/>
  <c r="E368" i="42"/>
  <c r="D368" i="42"/>
  <c r="C368" i="42"/>
  <c r="B368" i="42"/>
  <c r="T368" i="42"/>
  <c r="O367" i="42"/>
  <c r="F367" i="42"/>
  <c r="E367" i="42"/>
  <c r="D367" i="42"/>
  <c r="C367" i="42"/>
  <c r="B367" i="42"/>
  <c r="T367" i="42"/>
  <c r="O366" i="42"/>
  <c r="F366" i="42"/>
  <c r="E366" i="42"/>
  <c r="D366" i="42"/>
  <c r="C366" i="42"/>
  <c r="B366" i="42"/>
  <c r="T366" i="42"/>
  <c r="O365" i="42"/>
  <c r="F365" i="42"/>
  <c r="E365" i="42"/>
  <c r="D365" i="42"/>
  <c r="C365" i="42"/>
  <c r="B365" i="42"/>
  <c r="T365" i="42"/>
  <c r="O364" i="42"/>
  <c r="F364" i="42"/>
  <c r="E364" i="42"/>
  <c r="D364" i="42"/>
  <c r="C364" i="42"/>
  <c r="B364" i="42"/>
  <c r="T364" i="42"/>
  <c r="O363" i="42"/>
  <c r="F363" i="42"/>
  <c r="E363" i="42"/>
  <c r="D363" i="42"/>
  <c r="C363" i="42"/>
  <c r="B363" i="42"/>
  <c r="T363" i="42"/>
  <c r="O362" i="42"/>
  <c r="F362" i="42"/>
  <c r="E362" i="42"/>
  <c r="D362" i="42"/>
  <c r="C362" i="42"/>
  <c r="B362" i="42"/>
  <c r="T362" i="42"/>
  <c r="O361" i="42"/>
  <c r="F361" i="42"/>
  <c r="E361" i="42"/>
  <c r="D361" i="42"/>
  <c r="C361" i="42"/>
  <c r="B361" i="42"/>
  <c r="T361" i="42"/>
  <c r="O360" i="42"/>
  <c r="F360" i="42"/>
  <c r="E360" i="42"/>
  <c r="D360" i="42"/>
  <c r="C360" i="42"/>
  <c r="B360" i="42"/>
  <c r="T360" i="42"/>
  <c r="O359" i="42"/>
  <c r="F359" i="42"/>
  <c r="E359" i="42"/>
  <c r="D359" i="42"/>
  <c r="C359" i="42"/>
  <c r="B359" i="42"/>
  <c r="T359" i="42"/>
  <c r="O358" i="42"/>
  <c r="F358" i="42"/>
  <c r="E358" i="42"/>
  <c r="D358" i="42"/>
  <c r="C358" i="42"/>
  <c r="B358" i="42"/>
  <c r="T358" i="42"/>
  <c r="O357" i="42"/>
  <c r="F357" i="42"/>
  <c r="E357" i="42"/>
  <c r="D357" i="42"/>
  <c r="C357" i="42"/>
  <c r="B357" i="42"/>
  <c r="T357" i="42"/>
  <c r="O356" i="42"/>
  <c r="F356" i="42"/>
  <c r="E356" i="42"/>
  <c r="D356" i="42"/>
  <c r="C356" i="42"/>
  <c r="B356" i="42"/>
  <c r="T356" i="42"/>
  <c r="O355" i="42"/>
  <c r="F355" i="42"/>
  <c r="E355" i="42"/>
  <c r="D355" i="42"/>
  <c r="C355" i="42"/>
  <c r="B355" i="42"/>
  <c r="T355" i="42"/>
  <c r="O354" i="42"/>
  <c r="F354" i="42"/>
  <c r="E354" i="42"/>
  <c r="D354" i="42"/>
  <c r="C354" i="42"/>
  <c r="B354" i="42"/>
  <c r="T354" i="42"/>
  <c r="O353" i="42"/>
  <c r="F353" i="42"/>
  <c r="E353" i="42"/>
  <c r="D353" i="42"/>
  <c r="C353" i="42"/>
  <c r="B353" i="42"/>
  <c r="T353" i="42"/>
  <c r="O352" i="42"/>
  <c r="F352" i="42"/>
  <c r="E352" i="42"/>
  <c r="D352" i="42"/>
  <c r="C352" i="42"/>
  <c r="B352" i="42"/>
  <c r="T352" i="42"/>
  <c r="O351" i="42"/>
  <c r="F351" i="42"/>
  <c r="E351" i="42"/>
  <c r="D351" i="42"/>
  <c r="C351" i="42"/>
  <c r="B351" i="42"/>
  <c r="T351" i="42"/>
  <c r="O350" i="42"/>
  <c r="F350" i="42"/>
  <c r="E350" i="42"/>
  <c r="D350" i="42"/>
  <c r="C350" i="42"/>
  <c r="B350" i="42"/>
  <c r="T350" i="42"/>
  <c r="O349" i="42"/>
  <c r="F349" i="42"/>
  <c r="E349" i="42"/>
  <c r="D349" i="42"/>
  <c r="C349" i="42"/>
  <c r="B349" i="42"/>
  <c r="T349" i="42"/>
  <c r="O348" i="42"/>
  <c r="F348" i="42"/>
  <c r="E348" i="42"/>
  <c r="D348" i="42"/>
  <c r="C348" i="42"/>
  <c r="B348" i="42"/>
  <c r="T348" i="42"/>
  <c r="O347" i="42"/>
  <c r="F347" i="42"/>
  <c r="E347" i="42"/>
  <c r="D347" i="42"/>
  <c r="C347" i="42"/>
  <c r="B347" i="42"/>
  <c r="T347" i="42"/>
  <c r="O346" i="42"/>
  <c r="F346" i="42"/>
  <c r="E346" i="42"/>
  <c r="D346" i="42"/>
  <c r="C346" i="42"/>
  <c r="B346" i="42"/>
  <c r="T346" i="42"/>
  <c r="O345" i="42"/>
  <c r="F345" i="42"/>
  <c r="E345" i="42"/>
  <c r="D345" i="42"/>
  <c r="C345" i="42"/>
  <c r="B345" i="42"/>
  <c r="T345" i="42"/>
  <c r="O344" i="42"/>
  <c r="F344" i="42"/>
  <c r="E344" i="42"/>
  <c r="D344" i="42"/>
  <c r="C344" i="42"/>
  <c r="B344" i="42"/>
  <c r="T344" i="42"/>
  <c r="O343" i="42"/>
  <c r="F343" i="42"/>
  <c r="E343" i="42"/>
  <c r="D343" i="42"/>
  <c r="C343" i="42"/>
  <c r="B343" i="42"/>
  <c r="T343" i="42"/>
  <c r="O342" i="42"/>
  <c r="F342" i="42"/>
  <c r="E342" i="42"/>
  <c r="D342" i="42"/>
  <c r="C342" i="42"/>
  <c r="B342" i="42"/>
  <c r="T342" i="42"/>
  <c r="O341" i="42"/>
  <c r="F341" i="42"/>
  <c r="E341" i="42"/>
  <c r="D341" i="42"/>
  <c r="C341" i="42"/>
  <c r="B341" i="42"/>
  <c r="T341" i="42"/>
  <c r="O340" i="42"/>
  <c r="F340" i="42"/>
  <c r="E340" i="42"/>
  <c r="D340" i="42"/>
  <c r="C340" i="42"/>
  <c r="B340" i="42"/>
  <c r="T340" i="42"/>
  <c r="O339" i="42"/>
  <c r="F339" i="42"/>
  <c r="E339" i="42"/>
  <c r="D339" i="42"/>
  <c r="C339" i="42"/>
  <c r="B339" i="42"/>
  <c r="T339" i="42"/>
  <c r="O338" i="42"/>
  <c r="F338" i="42"/>
  <c r="E338" i="42"/>
  <c r="D338" i="42"/>
  <c r="C338" i="42"/>
  <c r="B338" i="42"/>
  <c r="T338" i="42"/>
  <c r="O337" i="42"/>
  <c r="F337" i="42"/>
  <c r="E337" i="42"/>
  <c r="D337" i="42"/>
  <c r="C337" i="42"/>
  <c r="B337" i="42"/>
  <c r="T337" i="42"/>
  <c r="O336" i="42"/>
  <c r="F336" i="42"/>
  <c r="E336" i="42"/>
  <c r="D336" i="42"/>
  <c r="C336" i="42"/>
  <c r="B336" i="42"/>
  <c r="T336" i="42"/>
  <c r="O335" i="42"/>
  <c r="F335" i="42"/>
  <c r="E335" i="42"/>
  <c r="D335" i="42"/>
  <c r="C335" i="42"/>
  <c r="B335" i="42"/>
  <c r="T335" i="42"/>
  <c r="O334" i="42"/>
  <c r="F334" i="42"/>
  <c r="E334" i="42"/>
  <c r="D334" i="42"/>
  <c r="C334" i="42"/>
  <c r="B334" i="42"/>
  <c r="T334" i="42"/>
  <c r="O333" i="42"/>
  <c r="F333" i="42"/>
  <c r="E333" i="42"/>
  <c r="D333" i="42"/>
  <c r="C333" i="42"/>
  <c r="B333" i="42"/>
  <c r="T333" i="42"/>
  <c r="O332" i="42"/>
  <c r="F332" i="42"/>
  <c r="E332" i="42"/>
  <c r="D332" i="42"/>
  <c r="C332" i="42"/>
  <c r="B332" i="42"/>
  <c r="T332" i="42"/>
  <c r="O331" i="42"/>
  <c r="F331" i="42"/>
  <c r="E331" i="42"/>
  <c r="D331" i="42"/>
  <c r="C331" i="42"/>
  <c r="B331" i="42"/>
  <c r="T331" i="42"/>
  <c r="O330" i="42"/>
  <c r="F330" i="42"/>
  <c r="E330" i="42"/>
  <c r="D330" i="42"/>
  <c r="C330" i="42"/>
  <c r="B330" i="42"/>
  <c r="T330" i="42"/>
  <c r="O329" i="42"/>
  <c r="F329" i="42"/>
  <c r="E329" i="42"/>
  <c r="D329" i="42"/>
  <c r="C329" i="42"/>
  <c r="B329" i="42"/>
  <c r="T329" i="42"/>
  <c r="O328" i="42"/>
  <c r="F328" i="42"/>
  <c r="E328" i="42"/>
  <c r="D328" i="42"/>
  <c r="C328" i="42"/>
  <c r="B328" i="42"/>
  <c r="T328" i="42"/>
  <c r="O327" i="42"/>
  <c r="F327" i="42"/>
  <c r="E327" i="42"/>
  <c r="D327" i="42"/>
  <c r="C327" i="42"/>
  <c r="B327" i="42"/>
  <c r="T327" i="42"/>
  <c r="O326" i="42"/>
  <c r="F326" i="42"/>
  <c r="E326" i="42"/>
  <c r="D326" i="42"/>
  <c r="C326" i="42"/>
  <c r="B326" i="42"/>
  <c r="T326" i="42"/>
  <c r="O325" i="42"/>
  <c r="F325" i="42"/>
  <c r="E325" i="42"/>
  <c r="D325" i="42"/>
  <c r="C325" i="42"/>
  <c r="B325" i="42"/>
  <c r="T325" i="42"/>
  <c r="O324" i="42"/>
  <c r="F324" i="42"/>
  <c r="E324" i="42"/>
  <c r="D324" i="42"/>
  <c r="C324" i="42"/>
  <c r="B324" i="42"/>
  <c r="T324" i="42"/>
  <c r="O323" i="42"/>
  <c r="F323" i="42"/>
  <c r="E323" i="42"/>
  <c r="D323" i="42"/>
  <c r="C323" i="42"/>
  <c r="B323" i="42"/>
  <c r="T323" i="42"/>
  <c r="O322" i="42"/>
  <c r="F322" i="42"/>
  <c r="E322" i="42"/>
  <c r="D322" i="42"/>
  <c r="C322" i="42"/>
  <c r="B322" i="42"/>
  <c r="T322" i="42"/>
  <c r="O321" i="42"/>
  <c r="F321" i="42"/>
  <c r="E321" i="42"/>
  <c r="D321" i="42"/>
  <c r="C321" i="42"/>
  <c r="B321" i="42"/>
  <c r="T321" i="42"/>
  <c r="O320" i="42"/>
  <c r="F320" i="42"/>
  <c r="E320" i="42"/>
  <c r="D320" i="42"/>
  <c r="C320" i="42"/>
  <c r="B320" i="42"/>
  <c r="T320" i="42"/>
  <c r="O319" i="42"/>
  <c r="F319" i="42"/>
  <c r="E319" i="42"/>
  <c r="D319" i="42"/>
  <c r="C319" i="42"/>
  <c r="B319" i="42"/>
  <c r="T319" i="42"/>
  <c r="O318" i="42"/>
  <c r="F318" i="42"/>
  <c r="E318" i="42"/>
  <c r="D318" i="42"/>
  <c r="C318" i="42"/>
  <c r="B318" i="42"/>
  <c r="T318" i="42"/>
  <c r="O317" i="42"/>
  <c r="F317" i="42"/>
  <c r="E317" i="42"/>
  <c r="D317" i="42"/>
  <c r="C317" i="42"/>
  <c r="B317" i="42"/>
  <c r="T317" i="42"/>
  <c r="O316" i="42"/>
  <c r="F316" i="42"/>
  <c r="E316" i="42"/>
  <c r="D316" i="42"/>
  <c r="C316" i="42"/>
  <c r="B316" i="42"/>
  <c r="T316" i="42"/>
  <c r="O315" i="42"/>
  <c r="F315" i="42"/>
  <c r="E315" i="42"/>
  <c r="D315" i="42"/>
  <c r="C315" i="42"/>
  <c r="B315" i="42"/>
  <c r="T315" i="42"/>
  <c r="O314" i="42"/>
  <c r="F314" i="42"/>
  <c r="E314" i="42"/>
  <c r="D314" i="42"/>
  <c r="C314" i="42"/>
  <c r="B314" i="42"/>
  <c r="T314" i="42"/>
  <c r="O313" i="42"/>
  <c r="F313" i="42"/>
  <c r="E313" i="42"/>
  <c r="D313" i="42"/>
  <c r="C313" i="42"/>
  <c r="B313" i="42"/>
  <c r="T313" i="42"/>
  <c r="O312" i="42"/>
  <c r="F312" i="42"/>
  <c r="E312" i="42"/>
  <c r="D312" i="42"/>
  <c r="C312" i="42"/>
  <c r="B312" i="42"/>
  <c r="T312" i="42"/>
  <c r="O311" i="42"/>
  <c r="F311" i="42"/>
  <c r="E311" i="42"/>
  <c r="D311" i="42"/>
  <c r="C311" i="42"/>
  <c r="B311" i="42"/>
  <c r="T311" i="42"/>
  <c r="O310" i="42"/>
  <c r="F310" i="42"/>
  <c r="E310" i="42"/>
  <c r="D310" i="42"/>
  <c r="C310" i="42"/>
  <c r="B310" i="42"/>
  <c r="T310" i="42"/>
  <c r="O309" i="42"/>
  <c r="F309" i="42"/>
  <c r="E309" i="42"/>
  <c r="D309" i="42"/>
  <c r="C309" i="42"/>
  <c r="B309" i="42"/>
  <c r="T309" i="42"/>
  <c r="O308" i="42"/>
  <c r="F308" i="42"/>
  <c r="E308" i="42"/>
  <c r="D308" i="42"/>
  <c r="C308" i="42"/>
  <c r="B308" i="42"/>
  <c r="T308" i="42"/>
  <c r="O307" i="42"/>
  <c r="F307" i="42"/>
  <c r="E307" i="42"/>
  <c r="D307" i="42"/>
  <c r="C307" i="42"/>
  <c r="B307" i="42"/>
  <c r="T307" i="42"/>
  <c r="O306" i="42"/>
  <c r="F306" i="42"/>
  <c r="E306" i="42"/>
  <c r="D306" i="42"/>
  <c r="C306" i="42"/>
  <c r="B306" i="42"/>
  <c r="T306" i="42"/>
  <c r="O305" i="42"/>
  <c r="F305" i="42"/>
  <c r="E305" i="42"/>
  <c r="D305" i="42"/>
  <c r="C305" i="42"/>
  <c r="B305" i="42"/>
  <c r="T305" i="42"/>
  <c r="O304" i="42"/>
  <c r="F304" i="42"/>
  <c r="E304" i="42"/>
  <c r="D304" i="42"/>
  <c r="C304" i="42"/>
  <c r="B304" i="42"/>
  <c r="T304" i="42"/>
  <c r="O303" i="42"/>
  <c r="F303" i="42"/>
  <c r="E303" i="42"/>
  <c r="D303" i="42"/>
  <c r="C303" i="42"/>
  <c r="B303" i="42"/>
  <c r="T303" i="42"/>
  <c r="O302" i="42"/>
  <c r="F302" i="42"/>
  <c r="E302" i="42"/>
  <c r="D302" i="42"/>
  <c r="C302" i="42"/>
  <c r="B302" i="42"/>
  <c r="T302" i="42"/>
  <c r="O301" i="42"/>
  <c r="F301" i="42"/>
  <c r="E301" i="42"/>
  <c r="D301" i="42"/>
  <c r="C301" i="42"/>
  <c r="B301" i="42"/>
  <c r="T301" i="42"/>
  <c r="O300" i="42"/>
  <c r="F300" i="42"/>
  <c r="E300" i="42"/>
  <c r="D300" i="42"/>
  <c r="C300" i="42"/>
  <c r="B300" i="42"/>
  <c r="T300" i="42"/>
  <c r="O299" i="42"/>
  <c r="F299" i="42"/>
  <c r="E299" i="42"/>
  <c r="D299" i="42"/>
  <c r="C299" i="42"/>
  <c r="B299" i="42"/>
  <c r="T299" i="42"/>
  <c r="O298" i="42"/>
  <c r="F298" i="42"/>
  <c r="E298" i="42"/>
  <c r="D298" i="42"/>
  <c r="C298" i="42"/>
  <c r="B298" i="42"/>
  <c r="T298" i="42"/>
  <c r="O297" i="42"/>
  <c r="F297" i="42"/>
  <c r="E297" i="42"/>
  <c r="D297" i="42"/>
  <c r="C297" i="42"/>
  <c r="B297" i="42"/>
  <c r="T297" i="42"/>
  <c r="O296" i="42"/>
  <c r="F296" i="42"/>
  <c r="E296" i="42"/>
  <c r="D296" i="42"/>
  <c r="C296" i="42"/>
  <c r="B296" i="42"/>
  <c r="T296" i="42"/>
  <c r="O295" i="42"/>
  <c r="F295" i="42"/>
  <c r="E295" i="42"/>
  <c r="D295" i="42"/>
  <c r="C295" i="42"/>
  <c r="B295" i="42"/>
  <c r="T295" i="42"/>
  <c r="O294" i="42"/>
  <c r="F294" i="42"/>
  <c r="E294" i="42"/>
  <c r="D294" i="42"/>
  <c r="C294" i="42"/>
  <c r="B294" i="42"/>
  <c r="T294" i="42"/>
  <c r="O293" i="42"/>
  <c r="F293" i="42"/>
  <c r="E293" i="42"/>
  <c r="D293" i="42"/>
  <c r="C293" i="42"/>
  <c r="B293" i="42"/>
  <c r="T293" i="42"/>
  <c r="O292" i="42"/>
  <c r="F292" i="42"/>
  <c r="E292" i="42"/>
  <c r="D292" i="42"/>
  <c r="C292" i="42"/>
  <c r="B292" i="42"/>
  <c r="T292" i="42"/>
  <c r="O291" i="42"/>
  <c r="F291" i="42"/>
  <c r="E291" i="42"/>
  <c r="D291" i="42"/>
  <c r="C291" i="42"/>
  <c r="B291" i="42"/>
  <c r="T291" i="42"/>
  <c r="O290" i="42"/>
  <c r="F290" i="42"/>
  <c r="E290" i="42"/>
  <c r="D290" i="42"/>
  <c r="C290" i="42"/>
  <c r="B290" i="42"/>
  <c r="T290" i="42"/>
  <c r="O289" i="42"/>
  <c r="F289" i="42"/>
  <c r="E289" i="42"/>
  <c r="D289" i="42"/>
  <c r="C289" i="42"/>
  <c r="B289" i="42"/>
  <c r="T289" i="42"/>
  <c r="O288" i="42"/>
  <c r="F288" i="42"/>
  <c r="E288" i="42"/>
  <c r="D288" i="42"/>
  <c r="C288" i="42"/>
  <c r="B288" i="42"/>
  <c r="T288" i="42"/>
  <c r="O287" i="42"/>
  <c r="F287" i="42"/>
  <c r="E287" i="42"/>
  <c r="D287" i="42"/>
  <c r="C287" i="42"/>
  <c r="B287" i="42"/>
  <c r="T287" i="42"/>
  <c r="O286" i="42"/>
  <c r="F286" i="42"/>
  <c r="E286" i="42"/>
  <c r="D286" i="42"/>
  <c r="C286" i="42"/>
  <c r="B286" i="42"/>
  <c r="T286" i="42"/>
  <c r="O285" i="42"/>
  <c r="F285" i="42"/>
  <c r="E285" i="42"/>
  <c r="D285" i="42"/>
  <c r="C285" i="42"/>
  <c r="B285" i="42"/>
  <c r="T285" i="42"/>
  <c r="O284" i="42"/>
  <c r="F284" i="42"/>
  <c r="E284" i="42"/>
  <c r="D284" i="42"/>
  <c r="C284" i="42"/>
  <c r="B284" i="42"/>
  <c r="T284" i="42"/>
  <c r="O283" i="42"/>
  <c r="F283" i="42"/>
  <c r="E283" i="42"/>
  <c r="D283" i="42"/>
  <c r="C283" i="42"/>
  <c r="B283" i="42"/>
  <c r="T283" i="42"/>
  <c r="O282" i="42"/>
  <c r="F282" i="42"/>
  <c r="E282" i="42"/>
  <c r="D282" i="42"/>
  <c r="C282" i="42"/>
  <c r="B282" i="42"/>
  <c r="T282" i="42"/>
  <c r="O281" i="42"/>
  <c r="F281" i="42"/>
  <c r="E281" i="42"/>
  <c r="D281" i="42"/>
  <c r="C281" i="42"/>
  <c r="B281" i="42"/>
  <c r="T281" i="42"/>
  <c r="O280" i="42"/>
  <c r="F280" i="42"/>
  <c r="E280" i="42"/>
  <c r="D280" i="42"/>
  <c r="C280" i="42"/>
  <c r="B280" i="42"/>
  <c r="T280" i="42"/>
  <c r="O279" i="42"/>
  <c r="F279" i="42"/>
  <c r="E279" i="42"/>
  <c r="D279" i="42"/>
  <c r="C279" i="42"/>
  <c r="B279" i="42"/>
  <c r="T279" i="42"/>
  <c r="O278" i="42"/>
  <c r="F278" i="42"/>
  <c r="E278" i="42"/>
  <c r="D278" i="42"/>
  <c r="C278" i="42"/>
  <c r="B278" i="42"/>
  <c r="T278" i="42"/>
  <c r="O277" i="42"/>
  <c r="F277" i="42"/>
  <c r="E277" i="42"/>
  <c r="D277" i="42"/>
  <c r="C277" i="42"/>
  <c r="B277" i="42"/>
  <c r="T277" i="42"/>
  <c r="O276" i="42"/>
  <c r="F276" i="42"/>
  <c r="E276" i="42"/>
  <c r="D276" i="42"/>
  <c r="C276" i="42"/>
  <c r="B276" i="42"/>
  <c r="T276" i="42"/>
  <c r="O275" i="42"/>
  <c r="F275" i="42"/>
  <c r="E275" i="42"/>
  <c r="D275" i="42"/>
  <c r="C275" i="42"/>
  <c r="B275" i="42"/>
  <c r="T275" i="42"/>
  <c r="O274" i="42"/>
  <c r="F274" i="42"/>
  <c r="E274" i="42"/>
  <c r="D274" i="42"/>
  <c r="C274" i="42"/>
  <c r="B274" i="42"/>
  <c r="T274" i="42"/>
  <c r="O273" i="42"/>
  <c r="F273" i="42"/>
  <c r="E273" i="42"/>
  <c r="D273" i="42"/>
  <c r="C273" i="42"/>
  <c r="B273" i="42"/>
  <c r="T273" i="42"/>
  <c r="O272" i="42"/>
  <c r="F272" i="42"/>
  <c r="E272" i="42"/>
  <c r="D272" i="42"/>
  <c r="C272" i="42"/>
  <c r="B272" i="42"/>
  <c r="T272" i="42"/>
  <c r="O271" i="42"/>
  <c r="F271" i="42"/>
  <c r="E271" i="42"/>
  <c r="D271" i="42"/>
  <c r="C271" i="42"/>
  <c r="B271" i="42"/>
  <c r="T271" i="42"/>
  <c r="O270" i="42"/>
  <c r="F270" i="42"/>
  <c r="E270" i="42"/>
  <c r="D270" i="42"/>
  <c r="C270" i="42"/>
  <c r="B270" i="42"/>
  <c r="T270" i="42"/>
  <c r="O269" i="42"/>
  <c r="F269" i="42"/>
  <c r="E269" i="42"/>
  <c r="D269" i="42"/>
  <c r="C269" i="42"/>
  <c r="B269" i="42"/>
  <c r="T269" i="42"/>
  <c r="O268" i="42"/>
  <c r="F268" i="42"/>
  <c r="E268" i="42"/>
  <c r="D268" i="42"/>
  <c r="C268" i="42"/>
  <c r="B268" i="42"/>
  <c r="T268" i="42"/>
  <c r="O267" i="42"/>
  <c r="F267" i="42"/>
  <c r="E267" i="42"/>
  <c r="D267" i="42"/>
  <c r="C267" i="42"/>
  <c r="B267" i="42"/>
  <c r="T267" i="42"/>
  <c r="O266" i="42"/>
  <c r="F266" i="42"/>
  <c r="E266" i="42"/>
  <c r="D266" i="42"/>
  <c r="C266" i="42"/>
  <c r="B266" i="42"/>
  <c r="T266" i="42"/>
  <c r="O265" i="42"/>
  <c r="F265" i="42"/>
  <c r="E265" i="42"/>
  <c r="D265" i="42"/>
  <c r="C265" i="42"/>
  <c r="B265" i="42"/>
  <c r="T265" i="42"/>
  <c r="O264" i="42"/>
  <c r="F264" i="42"/>
  <c r="E264" i="42"/>
  <c r="D264" i="42"/>
  <c r="C264" i="42"/>
  <c r="B264" i="42"/>
  <c r="T264" i="42"/>
  <c r="O263" i="42"/>
  <c r="F263" i="42"/>
  <c r="E263" i="42"/>
  <c r="D263" i="42"/>
  <c r="C263" i="42"/>
  <c r="B263" i="42"/>
  <c r="T263" i="42"/>
  <c r="O262" i="42"/>
  <c r="F262" i="42"/>
  <c r="E262" i="42"/>
  <c r="D262" i="42"/>
  <c r="C262" i="42"/>
  <c r="B262" i="42"/>
  <c r="T262" i="42"/>
  <c r="O261" i="42"/>
  <c r="F261" i="42"/>
  <c r="E261" i="42"/>
  <c r="D261" i="42"/>
  <c r="C261" i="42"/>
  <c r="B261" i="42"/>
  <c r="T261" i="42"/>
  <c r="O260" i="42"/>
  <c r="F260" i="42"/>
  <c r="E260" i="42"/>
  <c r="D260" i="42"/>
  <c r="C260" i="42"/>
  <c r="B260" i="42"/>
  <c r="T260" i="42"/>
  <c r="O259" i="42"/>
  <c r="F259" i="42"/>
  <c r="E259" i="42"/>
  <c r="D259" i="42"/>
  <c r="C259" i="42"/>
  <c r="B259" i="42"/>
  <c r="T259" i="42"/>
  <c r="O258" i="42"/>
  <c r="F258" i="42"/>
  <c r="E258" i="42"/>
  <c r="D258" i="42"/>
  <c r="C258" i="42"/>
  <c r="B258" i="42"/>
  <c r="T258" i="42"/>
  <c r="O257" i="42"/>
  <c r="F257" i="42"/>
  <c r="E257" i="42"/>
  <c r="D257" i="42"/>
  <c r="C257" i="42"/>
  <c r="B257" i="42"/>
  <c r="T257" i="42"/>
  <c r="O256" i="42"/>
  <c r="F256" i="42"/>
  <c r="E256" i="42"/>
  <c r="D256" i="42"/>
  <c r="C256" i="42"/>
  <c r="B256" i="42"/>
  <c r="T256" i="42"/>
  <c r="O255" i="42"/>
  <c r="F255" i="42"/>
  <c r="E255" i="42"/>
  <c r="D255" i="42"/>
  <c r="C255" i="42"/>
  <c r="B255" i="42"/>
  <c r="T255" i="42"/>
  <c r="O254" i="42"/>
  <c r="F254" i="42"/>
  <c r="E254" i="42"/>
  <c r="D254" i="42"/>
  <c r="C254" i="42"/>
  <c r="B254" i="42"/>
  <c r="T254" i="42"/>
  <c r="O253" i="42"/>
  <c r="F253" i="42"/>
  <c r="E253" i="42"/>
  <c r="D253" i="42"/>
  <c r="C253" i="42"/>
  <c r="B253" i="42"/>
  <c r="T253" i="42"/>
  <c r="O252" i="42"/>
  <c r="F252" i="42"/>
  <c r="E252" i="42"/>
  <c r="D252" i="42"/>
  <c r="C252" i="42"/>
  <c r="B252" i="42"/>
  <c r="T252" i="42"/>
  <c r="O251" i="42"/>
  <c r="F251" i="42"/>
  <c r="E251" i="42"/>
  <c r="D251" i="42"/>
  <c r="C251" i="42"/>
  <c r="B251" i="42"/>
  <c r="T251" i="42"/>
  <c r="O250" i="42"/>
  <c r="F250" i="42"/>
  <c r="E250" i="42"/>
  <c r="D250" i="42"/>
  <c r="C250" i="42"/>
  <c r="B250" i="42"/>
  <c r="T250" i="42"/>
  <c r="O249" i="42"/>
  <c r="F249" i="42"/>
  <c r="E249" i="42"/>
  <c r="D249" i="42"/>
  <c r="C249" i="42"/>
  <c r="B249" i="42"/>
  <c r="T249" i="42"/>
  <c r="O248" i="42"/>
  <c r="F248" i="42"/>
  <c r="E248" i="42"/>
  <c r="D248" i="42"/>
  <c r="C248" i="42"/>
  <c r="B248" i="42"/>
  <c r="T248" i="42"/>
  <c r="O247" i="42"/>
  <c r="F247" i="42"/>
  <c r="E247" i="42"/>
  <c r="D247" i="42"/>
  <c r="C247" i="42"/>
  <c r="B247" i="42"/>
  <c r="T247" i="42"/>
  <c r="O246" i="42"/>
  <c r="F246" i="42"/>
  <c r="E246" i="42"/>
  <c r="D246" i="42"/>
  <c r="C246" i="42"/>
  <c r="B246" i="42"/>
  <c r="T246" i="42"/>
  <c r="O245" i="42"/>
  <c r="F245" i="42"/>
  <c r="E245" i="42"/>
  <c r="D245" i="42"/>
  <c r="C245" i="42"/>
  <c r="B245" i="42"/>
  <c r="T245" i="42"/>
  <c r="O244" i="42"/>
  <c r="F244" i="42"/>
  <c r="E244" i="42"/>
  <c r="D244" i="42"/>
  <c r="C244" i="42"/>
  <c r="B244" i="42"/>
  <c r="T244" i="42"/>
  <c r="O243" i="42"/>
  <c r="F243" i="42"/>
  <c r="E243" i="42"/>
  <c r="D243" i="42"/>
  <c r="C243" i="42"/>
  <c r="B243" i="42"/>
  <c r="T243" i="42"/>
  <c r="O242" i="42"/>
  <c r="F242" i="42"/>
  <c r="E242" i="42"/>
  <c r="D242" i="42"/>
  <c r="C242" i="42"/>
  <c r="B242" i="42"/>
  <c r="T242" i="42"/>
  <c r="O241" i="42"/>
  <c r="F241" i="42"/>
  <c r="E241" i="42"/>
  <c r="D241" i="42"/>
  <c r="C241" i="42"/>
  <c r="B241" i="42"/>
  <c r="T241" i="42"/>
  <c r="O240" i="42"/>
  <c r="F240" i="42"/>
  <c r="E240" i="42"/>
  <c r="D240" i="42"/>
  <c r="C240" i="42"/>
  <c r="B240" i="42"/>
  <c r="T240" i="42"/>
  <c r="O239" i="42"/>
  <c r="F239" i="42"/>
  <c r="E239" i="42"/>
  <c r="D239" i="42"/>
  <c r="C239" i="42"/>
  <c r="B239" i="42"/>
  <c r="T239" i="42"/>
  <c r="O238" i="42"/>
  <c r="F238" i="42"/>
  <c r="E238" i="42"/>
  <c r="D238" i="42"/>
  <c r="C238" i="42"/>
  <c r="B238" i="42"/>
  <c r="T238" i="42"/>
  <c r="O237" i="42"/>
  <c r="F237" i="42"/>
  <c r="E237" i="42"/>
  <c r="D237" i="42"/>
  <c r="C237" i="42"/>
  <c r="B237" i="42"/>
  <c r="T237" i="42"/>
  <c r="O236" i="42"/>
  <c r="F236" i="42"/>
  <c r="E236" i="42"/>
  <c r="D236" i="42"/>
  <c r="C236" i="42"/>
  <c r="B236" i="42"/>
  <c r="T236" i="42"/>
  <c r="O235" i="42"/>
  <c r="F235" i="42"/>
  <c r="E235" i="42"/>
  <c r="D235" i="42"/>
  <c r="C235" i="42"/>
  <c r="B235" i="42"/>
  <c r="T235" i="42"/>
  <c r="O234" i="42"/>
  <c r="F234" i="42"/>
  <c r="E234" i="42"/>
  <c r="D234" i="42"/>
  <c r="C234" i="42"/>
  <c r="B234" i="42"/>
  <c r="T234" i="42"/>
  <c r="O233" i="42"/>
  <c r="F233" i="42"/>
  <c r="E233" i="42"/>
  <c r="D233" i="42"/>
  <c r="C233" i="42"/>
  <c r="B233" i="42"/>
  <c r="T233" i="42"/>
  <c r="O232" i="42"/>
  <c r="F232" i="42"/>
  <c r="E232" i="42"/>
  <c r="D232" i="42"/>
  <c r="C232" i="42"/>
  <c r="B232" i="42"/>
  <c r="T232" i="42"/>
  <c r="O231" i="42"/>
  <c r="F231" i="42"/>
  <c r="E231" i="42"/>
  <c r="D231" i="42"/>
  <c r="C231" i="42"/>
  <c r="B231" i="42"/>
  <c r="T231" i="42"/>
  <c r="O230" i="42"/>
  <c r="F230" i="42"/>
  <c r="E230" i="42"/>
  <c r="D230" i="42"/>
  <c r="C230" i="42"/>
  <c r="B230" i="42"/>
  <c r="T230" i="42"/>
  <c r="O229" i="42"/>
  <c r="F229" i="42"/>
  <c r="E229" i="42"/>
  <c r="D229" i="42"/>
  <c r="C229" i="42"/>
  <c r="B229" i="42"/>
  <c r="T229" i="42"/>
  <c r="O228" i="42"/>
  <c r="F228" i="42"/>
  <c r="E228" i="42"/>
  <c r="D228" i="42"/>
  <c r="C228" i="42"/>
  <c r="B228" i="42"/>
  <c r="T228" i="42"/>
  <c r="O227" i="42"/>
  <c r="F227" i="42"/>
  <c r="E227" i="42"/>
  <c r="D227" i="42"/>
  <c r="C227" i="42"/>
  <c r="B227" i="42"/>
  <c r="T227" i="42"/>
  <c r="O226" i="42"/>
  <c r="F226" i="42"/>
  <c r="E226" i="42"/>
  <c r="D226" i="42"/>
  <c r="C226" i="42"/>
  <c r="B226" i="42"/>
  <c r="T226" i="42"/>
  <c r="O225" i="42"/>
  <c r="F225" i="42"/>
  <c r="E225" i="42"/>
  <c r="D225" i="42"/>
  <c r="C225" i="42"/>
  <c r="B225" i="42"/>
  <c r="T225" i="42"/>
  <c r="O224" i="42"/>
  <c r="F224" i="42"/>
  <c r="E224" i="42"/>
  <c r="D224" i="42"/>
  <c r="C224" i="42"/>
  <c r="B224" i="42"/>
  <c r="T224" i="42"/>
  <c r="O223" i="42"/>
  <c r="F223" i="42"/>
  <c r="E223" i="42"/>
  <c r="D223" i="42"/>
  <c r="C223" i="42"/>
  <c r="B223" i="42"/>
  <c r="T223" i="42"/>
  <c r="O222" i="42"/>
  <c r="F222" i="42"/>
  <c r="E222" i="42"/>
  <c r="D222" i="42"/>
  <c r="C222" i="42"/>
  <c r="B222" i="42"/>
  <c r="T222" i="42"/>
  <c r="O221" i="42"/>
  <c r="F221" i="42"/>
  <c r="E221" i="42"/>
  <c r="D221" i="42"/>
  <c r="C221" i="42"/>
  <c r="B221" i="42"/>
  <c r="T221" i="42"/>
  <c r="O220" i="42"/>
  <c r="F220" i="42"/>
  <c r="E220" i="42"/>
  <c r="D220" i="42"/>
  <c r="C220" i="42"/>
  <c r="B220" i="42"/>
  <c r="T220" i="42"/>
  <c r="O219" i="42"/>
  <c r="F219" i="42"/>
  <c r="E219" i="42"/>
  <c r="D219" i="42"/>
  <c r="C219" i="42"/>
  <c r="B219" i="42"/>
  <c r="T219" i="42"/>
  <c r="O218" i="42"/>
  <c r="F218" i="42"/>
  <c r="E218" i="42"/>
  <c r="D218" i="42"/>
  <c r="C218" i="42"/>
  <c r="B218" i="42"/>
  <c r="T218" i="42"/>
  <c r="O217" i="42"/>
  <c r="F217" i="42"/>
  <c r="E217" i="42"/>
  <c r="D217" i="42"/>
  <c r="C217" i="42"/>
  <c r="B217" i="42"/>
  <c r="T217" i="42"/>
  <c r="O216" i="42"/>
  <c r="F216" i="42"/>
  <c r="E216" i="42"/>
  <c r="D216" i="42"/>
  <c r="C216" i="42"/>
  <c r="B216" i="42"/>
  <c r="T216" i="42"/>
  <c r="O215" i="42"/>
  <c r="F215" i="42"/>
  <c r="E215" i="42"/>
  <c r="D215" i="42"/>
  <c r="C215" i="42"/>
  <c r="B215" i="42"/>
  <c r="T215" i="42"/>
  <c r="O214" i="42"/>
  <c r="F214" i="42"/>
  <c r="E214" i="42"/>
  <c r="D214" i="42"/>
  <c r="C214" i="42"/>
  <c r="B214" i="42"/>
  <c r="T214" i="42"/>
  <c r="O213" i="42"/>
  <c r="F213" i="42"/>
  <c r="E213" i="42"/>
  <c r="D213" i="42"/>
  <c r="C213" i="42"/>
  <c r="B213" i="42"/>
  <c r="T213" i="42"/>
  <c r="O212" i="42"/>
  <c r="F212" i="42"/>
  <c r="E212" i="42"/>
  <c r="D212" i="42"/>
  <c r="C212" i="42"/>
  <c r="B212" i="42"/>
  <c r="T212" i="42"/>
  <c r="O211" i="42"/>
  <c r="F211" i="42"/>
  <c r="E211" i="42"/>
  <c r="D211" i="42"/>
  <c r="C211" i="42"/>
  <c r="B211" i="42"/>
  <c r="T211" i="42"/>
  <c r="O210" i="42"/>
  <c r="F210" i="42"/>
  <c r="E210" i="42"/>
  <c r="D210" i="42"/>
  <c r="C210" i="42"/>
  <c r="B210" i="42"/>
  <c r="T210" i="42"/>
  <c r="O209" i="42"/>
  <c r="F209" i="42"/>
  <c r="E209" i="42"/>
  <c r="D209" i="42"/>
  <c r="C209" i="42"/>
  <c r="B209" i="42"/>
  <c r="T209" i="42"/>
  <c r="O208" i="42"/>
  <c r="F208" i="42"/>
  <c r="E208" i="42"/>
  <c r="D208" i="42"/>
  <c r="C208" i="42"/>
  <c r="B208" i="42"/>
  <c r="T208" i="42"/>
  <c r="O207" i="42"/>
  <c r="F207" i="42"/>
  <c r="E207" i="42"/>
  <c r="D207" i="42"/>
  <c r="C207" i="42"/>
  <c r="B207" i="42"/>
  <c r="T207" i="42"/>
  <c r="O206" i="42"/>
  <c r="F206" i="42"/>
  <c r="E206" i="42"/>
  <c r="D206" i="42"/>
  <c r="C206" i="42"/>
  <c r="B206" i="42"/>
  <c r="T206" i="42"/>
  <c r="O205" i="42"/>
  <c r="F205" i="42"/>
  <c r="E205" i="42"/>
  <c r="D205" i="42"/>
  <c r="C205" i="42"/>
  <c r="B205" i="42"/>
  <c r="T205" i="42"/>
  <c r="O204" i="42"/>
  <c r="F204" i="42"/>
  <c r="E204" i="42"/>
  <c r="D204" i="42"/>
  <c r="C204" i="42"/>
  <c r="B204" i="42"/>
  <c r="T204" i="42"/>
  <c r="O203" i="42"/>
  <c r="F203" i="42"/>
  <c r="E203" i="42"/>
  <c r="D203" i="42"/>
  <c r="C203" i="42"/>
  <c r="B203" i="42"/>
  <c r="T203" i="42"/>
  <c r="O202" i="42"/>
  <c r="F202" i="42"/>
  <c r="E202" i="42"/>
  <c r="D202" i="42"/>
  <c r="C202" i="42"/>
  <c r="B202" i="42"/>
  <c r="T202" i="42"/>
  <c r="O201" i="42"/>
  <c r="F201" i="42"/>
  <c r="E201" i="42"/>
  <c r="D201" i="42"/>
  <c r="C201" i="42"/>
  <c r="B201" i="42"/>
  <c r="T201" i="42"/>
  <c r="O200" i="42"/>
  <c r="F200" i="42"/>
  <c r="E200" i="42"/>
  <c r="D200" i="42"/>
  <c r="C200" i="42"/>
  <c r="B200" i="42"/>
  <c r="T200" i="42"/>
  <c r="O199" i="42"/>
  <c r="F199" i="42"/>
  <c r="E199" i="42"/>
  <c r="D199" i="42"/>
  <c r="C199" i="42"/>
  <c r="B199" i="42"/>
  <c r="T199" i="42"/>
  <c r="O198" i="42"/>
  <c r="F198" i="42"/>
  <c r="E198" i="42"/>
  <c r="D198" i="42"/>
  <c r="C198" i="42"/>
  <c r="B198" i="42"/>
  <c r="T198" i="42"/>
  <c r="O197" i="42"/>
  <c r="F197" i="42"/>
  <c r="E197" i="42"/>
  <c r="D197" i="42"/>
  <c r="C197" i="42"/>
  <c r="B197" i="42"/>
  <c r="T197" i="42"/>
  <c r="O196" i="42"/>
  <c r="F196" i="42"/>
  <c r="E196" i="42"/>
  <c r="D196" i="42"/>
  <c r="C196" i="42"/>
  <c r="B196" i="42"/>
  <c r="T196" i="42"/>
  <c r="O195" i="42"/>
  <c r="F195" i="42"/>
  <c r="E195" i="42"/>
  <c r="D195" i="42"/>
  <c r="C195" i="42"/>
  <c r="B195" i="42"/>
  <c r="T195" i="42"/>
  <c r="O194" i="42"/>
  <c r="F194" i="42"/>
  <c r="E194" i="42"/>
  <c r="D194" i="42"/>
  <c r="C194" i="42"/>
  <c r="B194" i="42"/>
  <c r="T194" i="42"/>
  <c r="O193" i="42"/>
  <c r="F193" i="42"/>
  <c r="E193" i="42"/>
  <c r="D193" i="42"/>
  <c r="C193" i="42"/>
  <c r="B193" i="42"/>
  <c r="T193" i="42"/>
  <c r="O192" i="42"/>
  <c r="F192" i="42"/>
  <c r="E192" i="42"/>
  <c r="D192" i="42"/>
  <c r="C192" i="42"/>
  <c r="B192" i="42"/>
  <c r="T192" i="42"/>
  <c r="O191" i="42"/>
  <c r="F191" i="42"/>
  <c r="E191" i="42"/>
  <c r="D191" i="42"/>
  <c r="C191" i="42"/>
  <c r="B191" i="42"/>
  <c r="T191" i="42"/>
  <c r="O190" i="42"/>
  <c r="F190" i="42"/>
  <c r="E190" i="42"/>
  <c r="D190" i="42"/>
  <c r="C190" i="42"/>
  <c r="B190" i="42"/>
  <c r="T190" i="42"/>
  <c r="O189" i="42"/>
  <c r="F189" i="42"/>
  <c r="E189" i="42"/>
  <c r="D189" i="42"/>
  <c r="C189" i="42"/>
  <c r="B189" i="42"/>
  <c r="T189" i="42"/>
  <c r="O188" i="42"/>
  <c r="F188" i="42"/>
  <c r="E188" i="42"/>
  <c r="D188" i="42"/>
  <c r="C188" i="42"/>
  <c r="B188" i="42"/>
  <c r="T188" i="42"/>
  <c r="O187" i="42"/>
  <c r="F187" i="42"/>
  <c r="E187" i="42"/>
  <c r="D187" i="42"/>
  <c r="C187" i="42"/>
  <c r="B187" i="42"/>
  <c r="T187" i="42"/>
  <c r="O186" i="42"/>
  <c r="F186" i="42"/>
  <c r="E186" i="42"/>
  <c r="D186" i="42"/>
  <c r="C186" i="42"/>
  <c r="B186" i="42"/>
  <c r="T186" i="42"/>
  <c r="O185" i="42"/>
  <c r="F185" i="42"/>
  <c r="E185" i="42"/>
  <c r="D185" i="42"/>
  <c r="C185" i="42"/>
  <c r="B185" i="42"/>
  <c r="T185" i="42"/>
  <c r="O184" i="42"/>
  <c r="F184" i="42"/>
  <c r="E184" i="42"/>
  <c r="D184" i="42"/>
  <c r="C184" i="42"/>
  <c r="B184" i="42"/>
  <c r="T184" i="42"/>
  <c r="O183" i="42"/>
  <c r="F183" i="42"/>
  <c r="E183" i="42"/>
  <c r="D183" i="42"/>
  <c r="C183" i="42"/>
  <c r="B183" i="42"/>
  <c r="T183" i="42"/>
  <c r="O182" i="42"/>
  <c r="F182" i="42"/>
  <c r="E182" i="42"/>
  <c r="D182" i="42"/>
  <c r="C182" i="42"/>
  <c r="B182" i="42"/>
  <c r="T182" i="42"/>
  <c r="O181" i="42"/>
  <c r="F181" i="42"/>
  <c r="E181" i="42"/>
  <c r="D181" i="42"/>
  <c r="C181" i="42"/>
  <c r="B181" i="42"/>
  <c r="T181" i="42"/>
  <c r="O180" i="42"/>
  <c r="F180" i="42"/>
  <c r="E180" i="42"/>
  <c r="D180" i="42"/>
  <c r="C180" i="42"/>
  <c r="B180" i="42"/>
  <c r="T180" i="42"/>
  <c r="O179" i="42"/>
  <c r="F179" i="42"/>
  <c r="E179" i="42"/>
  <c r="D179" i="42"/>
  <c r="C179" i="42"/>
  <c r="B179" i="42"/>
  <c r="T179" i="42"/>
  <c r="O178" i="42"/>
  <c r="F178" i="42"/>
  <c r="E178" i="42"/>
  <c r="D178" i="42"/>
  <c r="C178" i="42"/>
  <c r="B178" i="42"/>
  <c r="T178" i="42"/>
  <c r="O177" i="42"/>
  <c r="F177" i="42"/>
  <c r="E177" i="42"/>
  <c r="D177" i="42"/>
  <c r="C177" i="42"/>
  <c r="B177" i="42"/>
  <c r="T177" i="42"/>
  <c r="O176" i="42"/>
  <c r="F176" i="42"/>
  <c r="E176" i="42"/>
  <c r="D176" i="42"/>
  <c r="C176" i="42"/>
  <c r="B176" i="42"/>
  <c r="T176" i="42"/>
  <c r="O175" i="42"/>
  <c r="F175" i="42"/>
  <c r="E175" i="42"/>
  <c r="D175" i="42"/>
  <c r="C175" i="42"/>
  <c r="B175" i="42"/>
  <c r="T175" i="42"/>
  <c r="O174" i="42"/>
  <c r="F174" i="42"/>
  <c r="E174" i="42"/>
  <c r="D174" i="42"/>
  <c r="C174" i="42"/>
  <c r="B174" i="42"/>
  <c r="T174" i="42"/>
  <c r="O173" i="42"/>
  <c r="F173" i="42"/>
  <c r="E173" i="42"/>
  <c r="D173" i="42"/>
  <c r="C173" i="42"/>
  <c r="B173" i="42"/>
  <c r="T173" i="42"/>
  <c r="O172" i="42"/>
  <c r="F172" i="42"/>
  <c r="E172" i="42"/>
  <c r="D172" i="42"/>
  <c r="C172" i="42"/>
  <c r="B172" i="42"/>
  <c r="T172" i="42"/>
  <c r="O171" i="42"/>
  <c r="F171" i="42"/>
  <c r="E171" i="42"/>
  <c r="D171" i="42"/>
  <c r="C171" i="42"/>
  <c r="B171" i="42"/>
  <c r="T171" i="42"/>
  <c r="O170" i="42"/>
  <c r="F170" i="42"/>
  <c r="E170" i="42"/>
  <c r="D170" i="42"/>
  <c r="C170" i="42"/>
  <c r="B170" i="42"/>
  <c r="T170" i="42"/>
  <c r="O169" i="42"/>
  <c r="F169" i="42"/>
  <c r="E169" i="42"/>
  <c r="D169" i="42"/>
  <c r="C169" i="42"/>
  <c r="B169" i="42"/>
  <c r="T169" i="42"/>
  <c r="O168" i="42"/>
  <c r="F168" i="42"/>
  <c r="E168" i="42"/>
  <c r="D168" i="42"/>
  <c r="C168" i="42"/>
  <c r="B168" i="42"/>
  <c r="T168" i="42"/>
  <c r="O167" i="42"/>
  <c r="F167" i="42"/>
  <c r="E167" i="42"/>
  <c r="D167" i="42"/>
  <c r="C167" i="42"/>
  <c r="B167" i="42"/>
  <c r="T167" i="42"/>
  <c r="O166" i="42"/>
  <c r="F166" i="42"/>
  <c r="E166" i="42"/>
  <c r="D166" i="42"/>
  <c r="C166" i="42"/>
  <c r="B166" i="42"/>
  <c r="T166" i="42"/>
  <c r="O165" i="42"/>
  <c r="F165" i="42"/>
  <c r="E165" i="42"/>
  <c r="D165" i="42"/>
  <c r="C165" i="42"/>
  <c r="B165" i="42"/>
  <c r="T165" i="42"/>
  <c r="O164" i="42"/>
  <c r="F164" i="42"/>
  <c r="E164" i="42"/>
  <c r="D164" i="42"/>
  <c r="C164" i="42"/>
  <c r="B164" i="42"/>
  <c r="T164" i="42"/>
  <c r="O163" i="42"/>
  <c r="F163" i="42"/>
  <c r="E163" i="42"/>
  <c r="D163" i="42"/>
  <c r="C163" i="42"/>
  <c r="B163" i="42"/>
  <c r="T163" i="42"/>
  <c r="O162" i="42"/>
  <c r="F162" i="42"/>
  <c r="E162" i="42"/>
  <c r="D162" i="42"/>
  <c r="C162" i="42"/>
  <c r="B162" i="42"/>
  <c r="T162" i="42"/>
  <c r="O161" i="42"/>
  <c r="F161" i="42"/>
  <c r="E161" i="42"/>
  <c r="D161" i="42"/>
  <c r="C161" i="42"/>
  <c r="B161" i="42"/>
  <c r="T161" i="42"/>
  <c r="O160" i="42"/>
  <c r="F160" i="42"/>
  <c r="E160" i="42"/>
  <c r="D160" i="42"/>
  <c r="C160" i="42"/>
  <c r="B160" i="42"/>
  <c r="T160" i="42"/>
  <c r="O159" i="42"/>
  <c r="F159" i="42"/>
  <c r="E159" i="42"/>
  <c r="D159" i="42"/>
  <c r="C159" i="42"/>
  <c r="B159" i="42"/>
  <c r="T159" i="42"/>
  <c r="O158" i="42"/>
  <c r="F158" i="42"/>
  <c r="E158" i="42"/>
  <c r="D158" i="42"/>
  <c r="C158" i="42"/>
  <c r="B158" i="42"/>
  <c r="T158" i="42"/>
  <c r="O157" i="42"/>
  <c r="F157" i="42"/>
  <c r="E157" i="42"/>
  <c r="D157" i="42"/>
  <c r="C157" i="42"/>
  <c r="B157" i="42"/>
  <c r="T157" i="42"/>
  <c r="O156" i="42"/>
  <c r="F156" i="42"/>
  <c r="E156" i="42"/>
  <c r="D156" i="42"/>
  <c r="C156" i="42"/>
  <c r="B156" i="42"/>
  <c r="T156" i="42"/>
  <c r="O155" i="42"/>
  <c r="F155" i="42"/>
  <c r="E155" i="42"/>
  <c r="D155" i="42"/>
  <c r="C155" i="42"/>
  <c r="B155" i="42"/>
  <c r="T155" i="42"/>
  <c r="O154" i="42"/>
  <c r="F154" i="42"/>
  <c r="E154" i="42"/>
  <c r="D154" i="42"/>
  <c r="C154" i="42"/>
  <c r="B154" i="42"/>
  <c r="T154" i="42"/>
  <c r="O153" i="42"/>
  <c r="F153" i="42"/>
  <c r="E153" i="42"/>
  <c r="D153" i="42"/>
  <c r="C153" i="42"/>
  <c r="B153" i="42"/>
  <c r="T153" i="42"/>
  <c r="O152" i="42"/>
  <c r="F152" i="42"/>
  <c r="E152" i="42"/>
  <c r="D152" i="42"/>
  <c r="C152" i="42"/>
  <c r="B152" i="42"/>
  <c r="T152" i="42"/>
  <c r="O151" i="42"/>
  <c r="F151" i="42"/>
  <c r="E151" i="42"/>
  <c r="D151" i="42"/>
  <c r="C151" i="42"/>
  <c r="B151" i="42"/>
  <c r="T151" i="42"/>
  <c r="O150" i="42"/>
  <c r="F150" i="42"/>
  <c r="E150" i="42"/>
  <c r="D150" i="42"/>
  <c r="C150" i="42"/>
  <c r="B150" i="42"/>
  <c r="T150" i="42"/>
  <c r="O149" i="42"/>
  <c r="F149" i="42"/>
  <c r="E149" i="42"/>
  <c r="D149" i="42"/>
  <c r="C149" i="42"/>
  <c r="B149" i="42"/>
  <c r="T149" i="42"/>
  <c r="O148" i="42"/>
  <c r="F148" i="42"/>
  <c r="E148" i="42"/>
  <c r="D148" i="42"/>
  <c r="C148" i="42"/>
  <c r="B148" i="42"/>
  <c r="T148" i="42"/>
  <c r="O147" i="42"/>
  <c r="F147" i="42"/>
  <c r="E147" i="42"/>
  <c r="D147" i="42"/>
  <c r="C147" i="42"/>
  <c r="B147" i="42"/>
  <c r="T147" i="42"/>
  <c r="O146" i="42"/>
  <c r="F146" i="42"/>
  <c r="E146" i="42"/>
  <c r="D146" i="42"/>
  <c r="C146" i="42"/>
  <c r="B146" i="42"/>
  <c r="T146" i="42"/>
  <c r="O145" i="42"/>
  <c r="F145" i="42"/>
  <c r="E145" i="42"/>
  <c r="D145" i="42"/>
  <c r="C145" i="42"/>
  <c r="B145" i="42"/>
  <c r="T145" i="42"/>
  <c r="O144" i="42"/>
  <c r="F144" i="42"/>
  <c r="E144" i="42"/>
  <c r="D144" i="42"/>
  <c r="C144" i="42"/>
  <c r="B144" i="42"/>
  <c r="T144" i="42"/>
  <c r="O143" i="42"/>
  <c r="F143" i="42"/>
  <c r="E143" i="42"/>
  <c r="D143" i="42"/>
  <c r="C143" i="42"/>
  <c r="B143" i="42"/>
  <c r="T143" i="42"/>
  <c r="O142" i="42"/>
  <c r="F142" i="42"/>
  <c r="E142" i="42"/>
  <c r="D142" i="42"/>
  <c r="C142" i="42"/>
  <c r="B142" i="42"/>
  <c r="T142" i="42"/>
  <c r="O141" i="42"/>
  <c r="F141" i="42"/>
  <c r="E141" i="42"/>
  <c r="D141" i="42"/>
  <c r="C141" i="42"/>
  <c r="B141" i="42"/>
  <c r="T141" i="42"/>
  <c r="O140" i="42"/>
  <c r="F140" i="42"/>
  <c r="E140" i="42"/>
  <c r="D140" i="42"/>
  <c r="C140" i="42"/>
  <c r="B140" i="42"/>
  <c r="T140" i="42"/>
  <c r="O139" i="42"/>
  <c r="F139" i="42"/>
  <c r="E139" i="42"/>
  <c r="D139" i="42"/>
  <c r="C139" i="42"/>
  <c r="B139" i="42"/>
  <c r="T139" i="42"/>
  <c r="O138" i="42"/>
  <c r="F138" i="42"/>
  <c r="E138" i="42"/>
  <c r="D138" i="42"/>
  <c r="C138" i="42"/>
  <c r="B138" i="42"/>
  <c r="T138" i="42"/>
  <c r="O137" i="42"/>
  <c r="F137" i="42"/>
  <c r="E137" i="42"/>
  <c r="D137" i="42"/>
  <c r="C137" i="42"/>
  <c r="B137" i="42"/>
  <c r="T137" i="42"/>
  <c r="O136" i="42"/>
  <c r="F136" i="42"/>
  <c r="E136" i="42"/>
  <c r="D136" i="42"/>
  <c r="C136" i="42"/>
  <c r="B136" i="42"/>
  <c r="T136" i="42"/>
  <c r="O135" i="42"/>
  <c r="F135" i="42"/>
  <c r="E135" i="42"/>
  <c r="D135" i="42"/>
  <c r="C135" i="42"/>
  <c r="B135" i="42"/>
  <c r="T135" i="42"/>
  <c r="O134" i="42"/>
  <c r="F134" i="42"/>
  <c r="E134" i="42"/>
  <c r="D134" i="42"/>
  <c r="C134" i="42"/>
  <c r="B134" i="42"/>
  <c r="T134" i="42"/>
  <c r="O133" i="42"/>
  <c r="F133" i="42"/>
  <c r="E133" i="42"/>
  <c r="D133" i="42"/>
  <c r="C133" i="42"/>
  <c r="B133" i="42"/>
  <c r="T133" i="42"/>
  <c r="O132" i="42"/>
  <c r="F132" i="42"/>
  <c r="E132" i="42"/>
  <c r="D132" i="42"/>
  <c r="C132" i="42"/>
  <c r="B132" i="42"/>
  <c r="T132" i="42"/>
  <c r="O131" i="42"/>
  <c r="F131" i="42"/>
  <c r="E131" i="42"/>
  <c r="D131" i="42"/>
  <c r="C131" i="42"/>
  <c r="B131" i="42"/>
  <c r="T131" i="42"/>
  <c r="O130" i="42"/>
  <c r="F130" i="42"/>
  <c r="E130" i="42"/>
  <c r="D130" i="42"/>
  <c r="C130" i="42"/>
  <c r="B130" i="42"/>
  <c r="T130" i="42"/>
  <c r="O129" i="42"/>
  <c r="F129" i="42"/>
  <c r="E129" i="42"/>
  <c r="D129" i="42"/>
  <c r="C129" i="42"/>
  <c r="B129" i="42"/>
  <c r="T129" i="42"/>
  <c r="O128" i="42"/>
  <c r="F128" i="42"/>
  <c r="E128" i="42"/>
  <c r="D128" i="42"/>
  <c r="C128" i="42"/>
  <c r="B128" i="42"/>
  <c r="T128" i="42"/>
  <c r="O127" i="42"/>
  <c r="F127" i="42"/>
  <c r="E127" i="42"/>
  <c r="D127" i="42"/>
  <c r="C127" i="42"/>
  <c r="B127" i="42"/>
  <c r="T127" i="42"/>
  <c r="O126" i="42"/>
  <c r="F126" i="42"/>
  <c r="E126" i="42"/>
  <c r="D126" i="42"/>
  <c r="C126" i="42"/>
  <c r="B126" i="42"/>
  <c r="T126" i="42"/>
  <c r="O125" i="42"/>
  <c r="F125" i="42"/>
  <c r="E125" i="42"/>
  <c r="D125" i="42"/>
  <c r="C125" i="42"/>
  <c r="B125" i="42"/>
  <c r="T125" i="42"/>
  <c r="O124" i="42"/>
  <c r="F124" i="42"/>
  <c r="E124" i="42"/>
  <c r="D124" i="42"/>
  <c r="C124" i="42"/>
  <c r="B124" i="42"/>
  <c r="T124" i="42"/>
  <c r="O123" i="42"/>
  <c r="F123" i="42"/>
  <c r="E123" i="42"/>
  <c r="D123" i="42"/>
  <c r="C123" i="42"/>
  <c r="B123" i="42"/>
  <c r="T123" i="42"/>
  <c r="O122" i="42"/>
  <c r="F122" i="42"/>
  <c r="E122" i="42"/>
  <c r="D122" i="42"/>
  <c r="C122" i="42"/>
  <c r="B122" i="42"/>
  <c r="T122" i="42"/>
  <c r="O121" i="42"/>
  <c r="F121" i="42"/>
  <c r="E121" i="42"/>
  <c r="D121" i="42"/>
  <c r="C121" i="42"/>
  <c r="B121" i="42"/>
  <c r="T121" i="42"/>
  <c r="O120" i="42"/>
  <c r="F120" i="42"/>
  <c r="E120" i="42"/>
  <c r="D120" i="42"/>
  <c r="C120" i="42"/>
  <c r="B120" i="42"/>
  <c r="T120" i="42"/>
  <c r="O119" i="42"/>
  <c r="F119" i="42"/>
  <c r="E119" i="42"/>
  <c r="D119" i="42"/>
  <c r="C119" i="42"/>
  <c r="B119" i="42"/>
  <c r="T119" i="42"/>
  <c r="O118" i="42"/>
  <c r="F118" i="42"/>
  <c r="E118" i="42"/>
  <c r="D118" i="42"/>
  <c r="C118" i="42"/>
  <c r="B118" i="42"/>
  <c r="T118" i="42"/>
  <c r="O117" i="42"/>
  <c r="F117" i="42"/>
  <c r="E117" i="42"/>
  <c r="D117" i="42"/>
  <c r="C117" i="42"/>
  <c r="B117" i="42"/>
  <c r="T117" i="42"/>
  <c r="O116" i="42"/>
  <c r="F116" i="42"/>
  <c r="E116" i="42"/>
  <c r="D116" i="42"/>
  <c r="C116" i="42"/>
  <c r="B116" i="42"/>
  <c r="T116" i="42"/>
  <c r="O115" i="42"/>
  <c r="F115" i="42"/>
  <c r="E115" i="42"/>
  <c r="D115" i="42"/>
  <c r="C115" i="42"/>
  <c r="B115" i="42"/>
  <c r="T115" i="42"/>
  <c r="O114" i="42"/>
  <c r="F114" i="42"/>
  <c r="E114" i="42"/>
  <c r="D114" i="42"/>
  <c r="C114" i="42"/>
  <c r="B114" i="42"/>
  <c r="T114" i="42"/>
  <c r="O113" i="42"/>
  <c r="F113" i="42"/>
  <c r="E113" i="42"/>
  <c r="D113" i="42"/>
  <c r="C113" i="42"/>
  <c r="B113" i="42"/>
  <c r="T113" i="42"/>
  <c r="O112" i="42"/>
  <c r="F112" i="42"/>
  <c r="E112" i="42"/>
  <c r="D112" i="42"/>
  <c r="C112" i="42"/>
  <c r="B112" i="42"/>
  <c r="T112" i="42"/>
  <c r="O111" i="42"/>
  <c r="F111" i="42"/>
  <c r="E111" i="42"/>
  <c r="D111" i="42"/>
  <c r="C111" i="42"/>
  <c r="B111" i="42"/>
  <c r="T111" i="42"/>
  <c r="O110" i="42"/>
  <c r="F110" i="42"/>
  <c r="E110" i="42"/>
  <c r="D110" i="42"/>
  <c r="C110" i="42"/>
  <c r="B110" i="42"/>
  <c r="T110" i="42"/>
  <c r="O109" i="42"/>
  <c r="F109" i="42"/>
  <c r="E109" i="42"/>
  <c r="D109" i="42"/>
  <c r="C109" i="42"/>
  <c r="B109" i="42"/>
  <c r="T109" i="42"/>
  <c r="O108" i="42"/>
  <c r="F108" i="42"/>
  <c r="E108" i="42"/>
  <c r="D108" i="42"/>
  <c r="C108" i="42"/>
  <c r="B108" i="42"/>
  <c r="T108" i="42"/>
  <c r="O107" i="42"/>
  <c r="F107" i="42"/>
  <c r="E107" i="42"/>
  <c r="D107" i="42"/>
  <c r="C107" i="42"/>
  <c r="B107" i="42"/>
  <c r="T107" i="42"/>
  <c r="O106" i="42"/>
  <c r="F106" i="42"/>
  <c r="E106" i="42"/>
  <c r="D106" i="42"/>
  <c r="C106" i="42"/>
  <c r="B106" i="42"/>
  <c r="T106" i="42"/>
  <c r="O105" i="42"/>
  <c r="F105" i="42"/>
  <c r="E105" i="42"/>
  <c r="D105" i="42"/>
  <c r="C105" i="42"/>
  <c r="B105" i="42"/>
  <c r="T105" i="42"/>
  <c r="O104" i="42"/>
  <c r="F104" i="42"/>
  <c r="E104" i="42"/>
  <c r="D104" i="42"/>
  <c r="C104" i="42"/>
  <c r="B104" i="42"/>
  <c r="T104" i="42"/>
  <c r="O103" i="42"/>
  <c r="F103" i="42"/>
  <c r="E103" i="42"/>
  <c r="D103" i="42"/>
  <c r="C103" i="42"/>
  <c r="B103" i="42"/>
  <c r="T103" i="42"/>
  <c r="O102" i="42"/>
  <c r="F102" i="42"/>
  <c r="E102" i="42"/>
  <c r="D102" i="42"/>
  <c r="C102" i="42"/>
  <c r="B102" i="42"/>
  <c r="T102" i="42"/>
  <c r="O101" i="42"/>
  <c r="F101" i="42"/>
  <c r="E101" i="42"/>
  <c r="D101" i="42"/>
  <c r="C101" i="42"/>
  <c r="B101" i="42"/>
  <c r="T101" i="42"/>
  <c r="O100" i="42"/>
  <c r="F100" i="42"/>
  <c r="E100" i="42"/>
  <c r="D100" i="42"/>
  <c r="C100" i="42"/>
  <c r="B100" i="42"/>
  <c r="T100" i="42"/>
  <c r="O99" i="42"/>
  <c r="F99" i="42"/>
  <c r="E99" i="42"/>
  <c r="D99" i="42"/>
  <c r="C99" i="42"/>
  <c r="B99" i="42"/>
  <c r="T99" i="42"/>
  <c r="O98" i="42"/>
  <c r="F98" i="42"/>
  <c r="E98" i="42"/>
  <c r="D98" i="42"/>
  <c r="C98" i="42"/>
  <c r="B98" i="42"/>
  <c r="T98" i="42"/>
  <c r="O97" i="42"/>
  <c r="F97" i="42"/>
  <c r="E97" i="42"/>
  <c r="D97" i="42"/>
  <c r="C97" i="42"/>
  <c r="B97" i="42"/>
  <c r="T97" i="42"/>
  <c r="O96" i="42"/>
  <c r="F96" i="42"/>
  <c r="E96" i="42"/>
  <c r="D96" i="42"/>
  <c r="C96" i="42"/>
  <c r="B96" i="42"/>
  <c r="T96" i="42"/>
  <c r="O95" i="42"/>
  <c r="F95" i="42"/>
  <c r="E95" i="42"/>
  <c r="D95" i="42"/>
  <c r="C95" i="42"/>
  <c r="B95" i="42"/>
  <c r="T95" i="42"/>
  <c r="O94" i="42"/>
  <c r="F94" i="42"/>
  <c r="E94" i="42"/>
  <c r="D94" i="42"/>
  <c r="C94" i="42"/>
  <c r="B94" i="42"/>
  <c r="T94" i="42"/>
  <c r="O93" i="42"/>
  <c r="F93" i="42"/>
  <c r="E93" i="42"/>
  <c r="D93" i="42"/>
  <c r="C93" i="42"/>
  <c r="B93" i="42"/>
  <c r="T93" i="42"/>
  <c r="O92" i="42"/>
  <c r="F92" i="42"/>
  <c r="E92" i="42"/>
  <c r="D92" i="42"/>
  <c r="C92" i="42"/>
  <c r="B92" i="42"/>
  <c r="T92" i="42"/>
  <c r="O91" i="42"/>
  <c r="F91" i="42"/>
  <c r="E91" i="42"/>
  <c r="D91" i="42"/>
  <c r="C91" i="42"/>
  <c r="B91" i="42"/>
  <c r="T91" i="42"/>
  <c r="O90" i="42"/>
  <c r="F90" i="42"/>
  <c r="E90" i="42"/>
  <c r="D90" i="42"/>
  <c r="C90" i="42"/>
  <c r="B90" i="42"/>
  <c r="T90" i="42"/>
  <c r="O89" i="42"/>
  <c r="F89" i="42"/>
  <c r="E89" i="42"/>
  <c r="D89" i="42"/>
  <c r="C89" i="42"/>
  <c r="B89" i="42"/>
  <c r="T89" i="42"/>
  <c r="O88" i="42"/>
  <c r="F88" i="42"/>
  <c r="E88" i="42"/>
  <c r="D88" i="42"/>
  <c r="C88" i="42"/>
  <c r="B88" i="42"/>
  <c r="T88" i="42"/>
  <c r="O87" i="42"/>
  <c r="F87" i="42"/>
  <c r="E87" i="42"/>
  <c r="D87" i="42"/>
  <c r="C87" i="42"/>
  <c r="B87" i="42"/>
  <c r="T87" i="42"/>
  <c r="O86" i="42"/>
  <c r="F86" i="42"/>
  <c r="E86" i="42"/>
  <c r="D86" i="42"/>
  <c r="C86" i="42"/>
  <c r="B86" i="42"/>
  <c r="T86" i="42"/>
  <c r="O85" i="42"/>
  <c r="F85" i="42"/>
  <c r="E85" i="42"/>
  <c r="D85" i="42"/>
  <c r="C85" i="42"/>
  <c r="B85" i="42"/>
  <c r="T85" i="42"/>
  <c r="O84" i="42"/>
  <c r="F84" i="42"/>
  <c r="E84" i="42"/>
  <c r="D84" i="42"/>
  <c r="C84" i="42"/>
  <c r="B84" i="42"/>
  <c r="T84" i="42"/>
  <c r="O83" i="42"/>
  <c r="F83" i="42"/>
  <c r="E83" i="42"/>
  <c r="D83" i="42"/>
  <c r="C83" i="42"/>
  <c r="B83" i="42"/>
  <c r="T83" i="42"/>
  <c r="O82" i="42"/>
  <c r="F82" i="42"/>
  <c r="E82" i="42"/>
  <c r="D82" i="42"/>
  <c r="C82" i="42"/>
  <c r="B82" i="42"/>
  <c r="T82" i="42"/>
  <c r="O81" i="42"/>
  <c r="F81" i="42"/>
  <c r="E81" i="42"/>
  <c r="D81" i="42"/>
  <c r="C81" i="42"/>
  <c r="B81" i="42"/>
  <c r="T81" i="42"/>
  <c r="O80" i="42"/>
  <c r="F80" i="42"/>
  <c r="E80" i="42"/>
  <c r="D80" i="42"/>
  <c r="C80" i="42"/>
  <c r="B80" i="42"/>
  <c r="T80" i="42"/>
  <c r="O79" i="42"/>
  <c r="F79" i="42"/>
  <c r="E79" i="42"/>
  <c r="D79" i="42"/>
  <c r="C79" i="42"/>
  <c r="B79" i="42"/>
  <c r="T79" i="42"/>
  <c r="O78" i="42"/>
  <c r="F78" i="42"/>
  <c r="E78" i="42"/>
  <c r="D78" i="42"/>
  <c r="C78" i="42"/>
  <c r="B78" i="42"/>
  <c r="T78" i="42"/>
  <c r="O77" i="42"/>
  <c r="F77" i="42"/>
  <c r="E77" i="42"/>
  <c r="D77" i="42"/>
  <c r="C77" i="42"/>
  <c r="B77" i="42"/>
  <c r="T77" i="42"/>
  <c r="O76" i="42"/>
  <c r="F76" i="42"/>
  <c r="E76" i="42"/>
  <c r="D76" i="42"/>
  <c r="C76" i="42"/>
  <c r="B76" i="42"/>
  <c r="T76" i="42"/>
  <c r="O75" i="42"/>
  <c r="F75" i="42"/>
  <c r="E75" i="42"/>
  <c r="D75" i="42"/>
  <c r="C75" i="42"/>
  <c r="B75" i="42"/>
  <c r="T75" i="42"/>
  <c r="O74" i="42"/>
  <c r="F74" i="42"/>
  <c r="E74" i="42"/>
  <c r="D74" i="42"/>
  <c r="C74" i="42"/>
  <c r="B74" i="42"/>
  <c r="T74" i="42"/>
  <c r="O73" i="42"/>
  <c r="F73" i="42"/>
  <c r="E73" i="42"/>
  <c r="D73" i="42"/>
  <c r="C73" i="42"/>
  <c r="B73" i="42"/>
  <c r="T73" i="42"/>
  <c r="O72" i="42"/>
  <c r="F72" i="42"/>
  <c r="E72" i="42"/>
  <c r="D72" i="42"/>
  <c r="C72" i="42"/>
  <c r="B72" i="42"/>
  <c r="T72" i="42"/>
  <c r="O71" i="42"/>
  <c r="F71" i="42"/>
  <c r="E71" i="42"/>
  <c r="D71" i="42"/>
  <c r="C71" i="42"/>
  <c r="B71" i="42"/>
  <c r="T71" i="42"/>
  <c r="O70" i="42"/>
  <c r="F70" i="42"/>
  <c r="E70" i="42"/>
  <c r="D70" i="42"/>
  <c r="C70" i="42"/>
  <c r="B70" i="42"/>
  <c r="T70" i="42"/>
  <c r="O69" i="42"/>
  <c r="F69" i="42"/>
  <c r="E69" i="42"/>
  <c r="D69" i="42"/>
  <c r="C69" i="42"/>
  <c r="B69" i="42"/>
  <c r="T69" i="42"/>
  <c r="O68" i="42"/>
  <c r="F68" i="42"/>
  <c r="E68" i="42"/>
  <c r="D68" i="42"/>
  <c r="C68" i="42"/>
  <c r="B68" i="42"/>
  <c r="T68" i="42"/>
  <c r="O67" i="42"/>
  <c r="F67" i="42"/>
  <c r="E67" i="42"/>
  <c r="D67" i="42"/>
  <c r="C67" i="42"/>
  <c r="B67" i="42"/>
  <c r="T67" i="42"/>
  <c r="O66" i="42"/>
  <c r="F66" i="42"/>
  <c r="E66" i="42"/>
  <c r="D66" i="42"/>
  <c r="C66" i="42"/>
  <c r="B66" i="42"/>
  <c r="T66" i="42"/>
  <c r="O65" i="42"/>
  <c r="F65" i="42"/>
  <c r="E65" i="42"/>
  <c r="D65" i="42"/>
  <c r="C65" i="42"/>
  <c r="B65" i="42"/>
  <c r="T65" i="42"/>
  <c r="O64" i="42"/>
  <c r="F64" i="42"/>
  <c r="E64" i="42"/>
  <c r="D64" i="42"/>
  <c r="C64" i="42"/>
  <c r="B64" i="42"/>
  <c r="T64" i="42"/>
  <c r="O63" i="42"/>
  <c r="F63" i="42"/>
  <c r="E63" i="42"/>
  <c r="D63" i="42"/>
  <c r="C63" i="42"/>
  <c r="B63" i="42"/>
  <c r="T63" i="42"/>
  <c r="O62" i="42"/>
  <c r="F62" i="42"/>
  <c r="E62" i="42"/>
  <c r="D62" i="42"/>
  <c r="C62" i="42"/>
  <c r="B62" i="42"/>
  <c r="T62" i="42"/>
  <c r="O61" i="42"/>
  <c r="F61" i="42"/>
  <c r="E61" i="42"/>
  <c r="D61" i="42"/>
  <c r="C61" i="42"/>
  <c r="B61" i="42"/>
  <c r="T61" i="42"/>
  <c r="O60" i="42"/>
  <c r="F60" i="42"/>
  <c r="E60" i="42"/>
  <c r="D60" i="42"/>
  <c r="C60" i="42"/>
  <c r="B60" i="42"/>
  <c r="T60" i="42"/>
  <c r="O59" i="42"/>
  <c r="F59" i="42"/>
  <c r="E59" i="42"/>
  <c r="D59" i="42"/>
  <c r="C59" i="42"/>
  <c r="B59" i="42"/>
  <c r="T59" i="42"/>
  <c r="O58" i="42"/>
  <c r="F58" i="42"/>
  <c r="E58" i="42"/>
  <c r="D58" i="42"/>
  <c r="C58" i="42"/>
  <c r="B58" i="42"/>
  <c r="T58" i="42"/>
  <c r="O57" i="42"/>
  <c r="F57" i="42"/>
  <c r="E57" i="42"/>
  <c r="D57" i="42"/>
  <c r="C57" i="42"/>
  <c r="B57" i="42"/>
  <c r="T57" i="42"/>
  <c r="O56" i="42"/>
  <c r="F56" i="42"/>
  <c r="E56" i="42"/>
  <c r="D56" i="42"/>
  <c r="C56" i="42"/>
  <c r="B56" i="42"/>
  <c r="T56" i="42"/>
  <c r="O55" i="42"/>
  <c r="F55" i="42"/>
  <c r="E55" i="42"/>
  <c r="D55" i="42"/>
  <c r="C55" i="42"/>
  <c r="B55" i="42"/>
  <c r="T55" i="42"/>
  <c r="O54" i="42"/>
  <c r="F54" i="42"/>
  <c r="E54" i="42"/>
  <c r="D54" i="42"/>
  <c r="C54" i="42"/>
  <c r="B54" i="42"/>
  <c r="T54" i="42"/>
  <c r="O53" i="42"/>
  <c r="F53" i="42"/>
  <c r="E53" i="42"/>
  <c r="D53" i="42"/>
  <c r="C53" i="42"/>
  <c r="B53" i="42"/>
  <c r="T53" i="42"/>
  <c r="O52" i="42"/>
  <c r="F52" i="42"/>
  <c r="E52" i="42"/>
  <c r="D52" i="42"/>
  <c r="C52" i="42"/>
  <c r="B52" i="42"/>
  <c r="T52" i="42"/>
  <c r="O51" i="42"/>
  <c r="F51" i="42"/>
  <c r="E51" i="42"/>
  <c r="D51" i="42"/>
  <c r="C51" i="42"/>
  <c r="B51" i="42"/>
  <c r="T51" i="42"/>
  <c r="O50" i="42"/>
  <c r="F50" i="42"/>
  <c r="E50" i="42"/>
  <c r="D50" i="42"/>
  <c r="C50" i="42"/>
  <c r="B50" i="42"/>
  <c r="T50" i="42"/>
  <c r="O49" i="42"/>
  <c r="F49" i="42"/>
  <c r="E49" i="42"/>
  <c r="D49" i="42"/>
  <c r="C49" i="42"/>
  <c r="B49" i="42"/>
  <c r="T49" i="42"/>
  <c r="O48" i="42"/>
  <c r="F48" i="42"/>
  <c r="E48" i="42"/>
  <c r="D48" i="42"/>
  <c r="C48" i="42"/>
  <c r="B48" i="42"/>
  <c r="T48" i="42"/>
  <c r="O47" i="42"/>
  <c r="F47" i="42"/>
  <c r="E47" i="42"/>
  <c r="D47" i="42"/>
  <c r="C47" i="42"/>
  <c r="B47" i="42"/>
  <c r="T47" i="42"/>
  <c r="O46" i="42"/>
  <c r="F46" i="42"/>
  <c r="E46" i="42"/>
  <c r="D46" i="42"/>
  <c r="C46" i="42"/>
  <c r="B46" i="42"/>
  <c r="T46" i="42"/>
  <c r="O45" i="42"/>
  <c r="F45" i="42"/>
  <c r="E45" i="42"/>
  <c r="D45" i="42"/>
  <c r="C45" i="42"/>
  <c r="B45" i="42"/>
  <c r="T45" i="42"/>
  <c r="O44" i="42"/>
  <c r="F44" i="42"/>
  <c r="E44" i="42"/>
  <c r="D44" i="42"/>
  <c r="C44" i="42"/>
  <c r="B44" i="42"/>
  <c r="T44" i="42"/>
  <c r="O43" i="42"/>
  <c r="F43" i="42"/>
  <c r="E43" i="42"/>
  <c r="D43" i="42"/>
  <c r="C43" i="42"/>
  <c r="B43" i="42"/>
  <c r="T43" i="42"/>
  <c r="O42" i="42"/>
  <c r="F42" i="42"/>
  <c r="E42" i="42"/>
  <c r="D42" i="42"/>
  <c r="C42" i="42"/>
  <c r="B42" i="42"/>
  <c r="T42" i="42"/>
  <c r="O41" i="42"/>
  <c r="F41" i="42"/>
  <c r="E41" i="42"/>
  <c r="D41" i="42"/>
  <c r="C41" i="42"/>
  <c r="B41" i="42"/>
  <c r="T41" i="42"/>
  <c r="O40" i="42"/>
  <c r="F40" i="42"/>
  <c r="E40" i="42"/>
  <c r="D40" i="42"/>
  <c r="C40" i="42"/>
  <c r="B40" i="42"/>
  <c r="T40" i="42"/>
  <c r="O39" i="42"/>
  <c r="F39" i="42"/>
  <c r="E39" i="42"/>
  <c r="D39" i="42"/>
  <c r="C39" i="42"/>
  <c r="B39" i="42"/>
  <c r="T39" i="42"/>
  <c r="O38" i="42"/>
  <c r="F38" i="42"/>
  <c r="E38" i="42"/>
  <c r="D38" i="42"/>
  <c r="C38" i="42"/>
  <c r="B38" i="42"/>
  <c r="T38" i="42"/>
  <c r="O37" i="42"/>
  <c r="F37" i="42"/>
  <c r="E37" i="42"/>
  <c r="D37" i="42"/>
  <c r="C37" i="42"/>
  <c r="B37" i="42"/>
  <c r="T37" i="42"/>
  <c r="O36" i="42"/>
  <c r="F36" i="42"/>
  <c r="E36" i="42"/>
  <c r="D36" i="42"/>
  <c r="C36" i="42"/>
  <c r="B36" i="42"/>
  <c r="T36" i="42"/>
  <c r="O35" i="42"/>
  <c r="F35" i="42"/>
  <c r="E35" i="42"/>
  <c r="D35" i="42"/>
  <c r="C35" i="42"/>
  <c r="B35" i="42"/>
  <c r="T35" i="42"/>
  <c r="O34" i="42"/>
  <c r="F34" i="42"/>
  <c r="E34" i="42"/>
  <c r="D34" i="42"/>
  <c r="C34" i="42"/>
  <c r="B34" i="42"/>
  <c r="T34" i="42"/>
  <c r="O33" i="42"/>
  <c r="F33" i="42"/>
  <c r="E33" i="42"/>
  <c r="D33" i="42"/>
  <c r="C33" i="42"/>
  <c r="B33" i="42"/>
  <c r="T33" i="42"/>
  <c r="O32" i="42"/>
  <c r="F32" i="42"/>
  <c r="E32" i="42"/>
  <c r="D32" i="42"/>
  <c r="C32" i="42"/>
  <c r="B32" i="42"/>
  <c r="T32" i="42"/>
  <c r="O31" i="42"/>
  <c r="F31" i="42"/>
  <c r="E31" i="42"/>
  <c r="D31" i="42"/>
  <c r="C31" i="42"/>
  <c r="B31" i="42"/>
  <c r="T31" i="42"/>
  <c r="O30" i="42"/>
  <c r="F30" i="42"/>
  <c r="E30" i="42"/>
  <c r="D30" i="42"/>
  <c r="C30" i="42"/>
  <c r="B30" i="42"/>
  <c r="T30" i="42"/>
  <c r="O29" i="42"/>
  <c r="F29" i="42"/>
  <c r="E29" i="42"/>
  <c r="D29" i="42"/>
  <c r="C29" i="42"/>
  <c r="B29" i="42"/>
  <c r="T29" i="42"/>
  <c r="O28" i="42"/>
  <c r="F28" i="42"/>
  <c r="E28" i="42"/>
  <c r="D28" i="42"/>
  <c r="C28" i="42"/>
  <c r="B28" i="42"/>
  <c r="T28" i="42"/>
  <c r="O27" i="42"/>
  <c r="F27" i="42"/>
  <c r="E27" i="42"/>
  <c r="D27" i="42"/>
  <c r="C27" i="42"/>
  <c r="B27" i="42"/>
  <c r="T27" i="42"/>
  <c r="O26" i="42"/>
  <c r="F26" i="42"/>
  <c r="E26" i="42"/>
  <c r="D26" i="42"/>
  <c r="C26" i="42"/>
  <c r="B26" i="42"/>
  <c r="T26" i="42"/>
  <c r="O25" i="42"/>
  <c r="F25" i="42"/>
  <c r="E25" i="42"/>
  <c r="D25" i="42"/>
  <c r="C25" i="42"/>
  <c r="B25" i="42"/>
  <c r="T25" i="42"/>
  <c r="O24" i="42"/>
  <c r="F24" i="42"/>
  <c r="E24" i="42"/>
  <c r="D24" i="42"/>
  <c r="C24" i="42"/>
  <c r="B24" i="42"/>
  <c r="T24" i="42"/>
  <c r="O23" i="42"/>
  <c r="F23" i="42"/>
  <c r="E23" i="42"/>
  <c r="D23" i="42"/>
  <c r="C23" i="42"/>
  <c r="B23" i="42"/>
  <c r="T23" i="42"/>
  <c r="O22" i="42"/>
  <c r="F22" i="42"/>
  <c r="E22" i="42"/>
  <c r="D22" i="42"/>
  <c r="C22" i="42"/>
  <c r="B22" i="42"/>
  <c r="T22" i="42"/>
  <c r="O21" i="42"/>
  <c r="F21" i="42"/>
  <c r="E21" i="42"/>
  <c r="D21" i="42"/>
  <c r="C21" i="42"/>
  <c r="B21" i="42"/>
  <c r="T21" i="42"/>
  <c r="O20" i="42"/>
  <c r="F20" i="42"/>
  <c r="E20" i="42"/>
  <c r="D20" i="42"/>
  <c r="C20" i="42"/>
  <c r="B20" i="42"/>
  <c r="T20" i="42"/>
  <c r="O19" i="42"/>
  <c r="F19" i="42"/>
  <c r="E19" i="42"/>
  <c r="D19" i="42"/>
  <c r="C19" i="42"/>
  <c r="B19" i="42"/>
  <c r="T19" i="42"/>
  <c r="O18" i="42"/>
  <c r="F18" i="42"/>
  <c r="E18" i="42"/>
  <c r="D18" i="42"/>
  <c r="C18" i="42"/>
  <c r="B18" i="42"/>
  <c r="T18" i="42"/>
  <c r="O17" i="42"/>
  <c r="F17" i="42"/>
  <c r="E17" i="42"/>
  <c r="D17" i="42"/>
  <c r="C17" i="42"/>
  <c r="B17" i="42"/>
  <c r="T17" i="42"/>
  <c r="O16" i="42"/>
  <c r="F16" i="42"/>
  <c r="E16" i="42"/>
  <c r="D16" i="42"/>
  <c r="C16" i="42"/>
  <c r="B16" i="42"/>
  <c r="T16" i="42"/>
  <c r="O15" i="42"/>
  <c r="F15" i="42"/>
  <c r="E15" i="42"/>
  <c r="D15" i="42"/>
  <c r="C15" i="42"/>
  <c r="B15" i="42"/>
  <c r="T15" i="42"/>
  <c r="O14" i="42"/>
  <c r="F14" i="42"/>
  <c r="E14" i="42"/>
  <c r="D14" i="42"/>
  <c r="C14" i="42"/>
  <c r="B14" i="42"/>
  <c r="T14" i="42"/>
  <c r="O13" i="42"/>
  <c r="F13" i="42"/>
  <c r="E13" i="42"/>
  <c r="D13" i="42"/>
  <c r="C13" i="42"/>
  <c r="B13" i="42"/>
  <c r="T13" i="42"/>
  <c r="O12" i="42"/>
  <c r="F12" i="42"/>
  <c r="E12" i="42"/>
  <c r="D12" i="42"/>
  <c r="C12" i="42"/>
  <c r="B12" i="42"/>
  <c r="T12" i="42"/>
  <c r="O11" i="42"/>
  <c r="F11" i="42"/>
  <c r="E11" i="42"/>
  <c r="D11" i="42"/>
  <c r="C11" i="42"/>
  <c r="B11" i="42"/>
  <c r="T11" i="42"/>
  <c r="O10" i="42"/>
  <c r="F10" i="42"/>
  <c r="E10" i="42"/>
  <c r="D10" i="42"/>
  <c r="C10" i="42"/>
  <c r="B10" i="42"/>
  <c r="T10" i="42"/>
  <c r="O9" i="42"/>
  <c r="F9" i="42"/>
  <c r="E9" i="42"/>
  <c r="D9" i="42"/>
  <c r="C9" i="42"/>
  <c r="B9" i="42"/>
  <c r="T9" i="42"/>
  <c r="O8" i="42"/>
  <c r="F8" i="42"/>
  <c r="E8" i="42"/>
  <c r="D8" i="42"/>
  <c r="C8" i="42"/>
  <c r="B8" i="42"/>
  <c r="T8" i="42"/>
  <c r="H7" i="42"/>
  <c r="H507" i="42"/>
  <c r="G7" i="42"/>
  <c r="M7" i="42"/>
  <c r="F7" i="42"/>
  <c r="E7" i="42"/>
  <c r="D7" i="42"/>
  <c r="C7" i="42"/>
  <c r="B7" i="42"/>
  <c r="T7" i="42"/>
  <c r="N6" i="42"/>
  <c r="D48" i="40"/>
  <c r="C48" i="40"/>
  <c r="D44" i="40"/>
  <c r="C44" i="40"/>
  <c r="D41" i="40"/>
  <c r="C41" i="40"/>
  <c r="D39" i="40"/>
  <c r="C39" i="40"/>
  <c r="D36" i="40"/>
  <c r="C36" i="40"/>
  <c r="D30" i="40"/>
  <c r="C30" i="40"/>
  <c r="D25" i="40"/>
  <c r="D24" i="40"/>
  <c r="D23" i="40"/>
  <c r="D22" i="40"/>
  <c r="D21" i="40"/>
  <c r="D48" i="21"/>
  <c r="C48" i="21"/>
  <c r="D44" i="21"/>
  <c r="C44" i="21"/>
  <c r="D41" i="21"/>
  <c r="C41" i="21"/>
  <c r="D39" i="21"/>
  <c r="C39" i="21"/>
  <c r="D36" i="21"/>
  <c r="C36" i="21"/>
  <c r="D30" i="21"/>
  <c r="C30" i="21"/>
  <c r="U64" i="43"/>
  <c r="O136" i="45"/>
  <c r="O502" i="45"/>
  <c r="O39" i="45"/>
  <c r="O84" i="45"/>
  <c r="O252" i="45"/>
  <c r="O409" i="45"/>
  <c r="U423" i="43"/>
  <c r="O34" i="45"/>
  <c r="O273" i="45"/>
  <c r="U60" i="43"/>
  <c r="U126" i="43"/>
  <c r="U344" i="43"/>
  <c r="O16" i="45"/>
  <c r="O56" i="45"/>
  <c r="O145" i="45"/>
  <c r="O163" i="45"/>
  <c r="O166" i="45"/>
  <c r="O192" i="45"/>
  <c r="O197" i="45"/>
  <c r="U77" i="43"/>
  <c r="U159" i="43"/>
  <c r="U182" i="43"/>
  <c r="O101" i="45"/>
  <c r="O146" i="45"/>
  <c r="O261" i="45"/>
  <c r="O382" i="45"/>
  <c r="U71" i="43"/>
  <c r="U332" i="43"/>
  <c r="T8" i="43"/>
  <c r="U8" i="43"/>
  <c r="U503" i="43"/>
  <c r="O152" i="45"/>
  <c r="O264" i="45"/>
  <c r="O290" i="45"/>
  <c r="O358" i="45"/>
  <c r="O481" i="45"/>
  <c r="U99" i="43"/>
  <c r="U201" i="43"/>
  <c r="U209" i="43"/>
  <c r="U284" i="43"/>
  <c r="U473" i="43"/>
  <c r="O179" i="45"/>
  <c r="O187" i="45"/>
  <c r="O212" i="45"/>
  <c r="O215" i="45"/>
  <c r="O223" i="45"/>
  <c r="O275" i="45"/>
  <c r="O371" i="45"/>
  <c r="O384" i="45"/>
  <c r="O407" i="45"/>
  <c r="O431" i="45"/>
  <c r="O434" i="45"/>
  <c r="U28" i="43"/>
  <c r="U36" i="43"/>
  <c r="U245" i="43"/>
  <c r="U458" i="43"/>
  <c r="O18" i="45"/>
  <c r="O291" i="45"/>
  <c r="O369" i="45"/>
  <c r="O432" i="45"/>
  <c r="U137" i="43"/>
  <c r="U242" i="43"/>
  <c r="U310" i="43"/>
  <c r="U318" i="43"/>
  <c r="U392" i="43"/>
  <c r="O28" i="45"/>
  <c r="O330" i="45"/>
  <c r="U84" i="43"/>
  <c r="U149" i="43"/>
  <c r="O104" i="45"/>
  <c r="O175" i="45"/>
  <c r="O193" i="45"/>
  <c r="O206" i="45"/>
  <c r="O422" i="45"/>
  <c r="O496" i="45"/>
  <c r="O504" i="45"/>
  <c r="U147" i="43"/>
  <c r="U391" i="43"/>
  <c r="U418" i="43"/>
  <c r="U420" i="43"/>
  <c r="O315" i="45"/>
  <c r="O336" i="45"/>
  <c r="O352" i="45"/>
  <c r="O462" i="45"/>
  <c r="O36" i="45"/>
  <c r="O176" i="45"/>
  <c r="O209" i="45"/>
  <c r="O229" i="45"/>
  <c r="O313" i="45"/>
  <c r="O351" i="45"/>
  <c r="O356" i="45"/>
  <c r="O473" i="45"/>
  <c r="O96" i="45"/>
  <c r="O108" i="45"/>
  <c r="O124" i="45"/>
  <c r="O156" i="45"/>
  <c r="O174" i="45"/>
  <c r="O204" i="45"/>
  <c r="O235" i="45"/>
  <c r="O250" i="45"/>
  <c r="O341" i="45"/>
  <c r="O374" i="45"/>
  <c r="O396" i="45"/>
  <c r="O401" i="45"/>
  <c r="O440" i="45"/>
  <c r="O463" i="45"/>
  <c r="O177" i="45"/>
  <c r="O319" i="45"/>
  <c r="O55" i="45"/>
  <c r="O240" i="45"/>
  <c r="O243" i="45"/>
  <c r="O270" i="45"/>
  <c r="O357" i="45"/>
  <c r="O428" i="45"/>
  <c r="O446" i="45"/>
  <c r="O8" i="45"/>
  <c r="O157" i="45"/>
  <c r="O183" i="45"/>
  <c r="O208" i="45"/>
  <c r="O259" i="45"/>
  <c r="O335" i="45"/>
  <c r="O350" i="45"/>
  <c r="O370" i="45"/>
  <c r="O387" i="45"/>
  <c r="O410" i="45"/>
  <c r="O472" i="45"/>
  <c r="O505" i="45"/>
  <c r="O11" i="45"/>
  <c r="O23" i="45"/>
  <c r="O66" i="45"/>
  <c r="O112" i="45"/>
  <c r="O120" i="45"/>
  <c r="O138" i="45"/>
  <c r="O158" i="45"/>
  <c r="O171" i="45"/>
  <c r="O196" i="45"/>
  <c r="O308" i="45"/>
  <c r="O338" i="45"/>
  <c r="O340" i="45"/>
  <c r="O353" i="45"/>
  <c r="O363" i="45"/>
  <c r="O368" i="45"/>
  <c r="O421" i="45"/>
  <c r="O470" i="45"/>
  <c r="U279" i="43"/>
  <c r="U435" i="43"/>
  <c r="U463" i="43"/>
  <c r="U401" i="43"/>
  <c r="U65" i="43"/>
  <c r="U94" i="43"/>
  <c r="U101" i="43"/>
  <c r="U123" i="43"/>
  <c r="U153" i="43"/>
  <c r="U199" i="43"/>
  <c r="U260" i="43"/>
  <c r="U330" i="43"/>
  <c r="U342" i="43"/>
  <c r="U353" i="43"/>
  <c r="U449" i="43"/>
  <c r="U38" i="43"/>
  <c r="U188" i="43"/>
  <c r="U208" i="43"/>
  <c r="U234" i="43"/>
  <c r="U248" i="43"/>
  <c r="U303" i="43"/>
  <c r="U338" i="43"/>
  <c r="U368" i="43"/>
  <c r="U382" i="43"/>
  <c r="U415" i="43"/>
  <c r="U443" i="43"/>
  <c r="U479" i="43"/>
  <c r="U107" i="43"/>
  <c r="U12" i="43"/>
  <c r="U31" i="43"/>
  <c r="U52" i="43"/>
  <c r="U67" i="43"/>
  <c r="U73" i="43"/>
  <c r="U178" i="43"/>
  <c r="U235" i="43"/>
  <c r="U251" i="43"/>
  <c r="U255" i="43"/>
  <c r="U289" i="43"/>
  <c r="U343" i="43"/>
  <c r="U354" i="43"/>
  <c r="U410" i="43"/>
  <c r="U412" i="43"/>
  <c r="U467" i="43"/>
  <c r="U46" i="43"/>
  <c r="U175" i="43"/>
  <c r="U24" i="43"/>
  <c r="U91" i="43"/>
  <c r="U138" i="43"/>
  <c r="U145" i="43"/>
  <c r="U193" i="43"/>
  <c r="U291" i="43"/>
  <c r="U312" i="43"/>
  <c r="U320" i="43"/>
  <c r="U352" i="43"/>
  <c r="U371" i="43"/>
  <c r="U399" i="43"/>
  <c r="U407" i="43"/>
  <c r="U437" i="43"/>
  <c r="U462" i="43"/>
  <c r="U474" i="43"/>
  <c r="U501" i="43"/>
  <c r="U40" i="43"/>
  <c r="U17" i="43"/>
  <c r="U32" i="43"/>
  <c r="U61" i="43"/>
  <c r="U74" i="43"/>
  <c r="U151" i="43"/>
  <c r="U156" i="43"/>
  <c r="U169" i="43"/>
  <c r="U274" i="43"/>
  <c r="U75" i="43"/>
  <c r="U96" i="43"/>
  <c r="U121" i="43"/>
  <c r="U132" i="43"/>
  <c r="U170" i="43"/>
  <c r="U186" i="43"/>
  <c r="U230" i="43"/>
  <c r="U262" i="43"/>
  <c r="U269" i="43"/>
  <c r="U275" i="43"/>
  <c r="U280" i="43"/>
  <c r="U97" i="43"/>
  <c r="U108" i="43"/>
  <c r="U144" i="43"/>
  <c r="U166" i="43"/>
  <c r="U194" i="43"/>
  <c r="U203" i="43"/>
  <c r="U206" i="43"/>
  <c r="U220" i="43"/>
  <c r="U263" i="43"/>
  <c r="U270" i="43"/>
  <c r="U103" i="43"/>
  <c r="U141" i="43"/>
  <c r="U240" i="43"/>
  <c r="U271" i="43"/>
  <c r="U281" i="43"/>
  <c r="D26" i="40"/>
  <c r="U124" i="43"/>
  <c r="U205" i="43"/>
  <c r="U119" i="43"/>
  <c r="U226" i="43"/>
  <c r="U272" i="43"/>
  <c r="U16" i="43"/>
  <c r="U79" i="43"/>
  <c r="U168" i="43"/>
  <c r="U180" i="43"/>
  <c r="U117" i="43"/>
  <c r="U346" i="43"/>
  <c r="U385" i="43"/>
  <c r="U424" i="43"/>
  <c r="U442" i="43"/>
  <c r="O27" i="45"/>
  <c r="O32" i="45"/>
  <c r="O42" i="45"/>
  <c r="O59" i="45"/>
  <c r="O129" i="45"/>
  <c r="O160" i="45"/>
  <c r="O167" i="45"/>
  <c r="O182" i="45"/>
  <c r="O216" i="45"/>
  <c r="O266" i="45"/>
  <c r="O282" i="45"/>
  <c r="O289" i="45"/>
  <c r="O326" i="45"/>
  <c r="O433" i="45"/>
  <c r="O503" i="45"/>
  <c r="U299" i="43"/>
  <c r="U316" i="43"/>
  <c r="U322" i="43"/>
  <c r="U327" i="43"/>
  <c r="U336" i="43"/>
  <c r="U481" i="43"/>
  <c r="U494" i="43"/>
  <c r="U500" i="43"/>
  <c r="O14" i="45"/>
  <c r="O35" i="45"/>
  <c r="O40" i="45"/>
  <c r="O50" i="45"/>
  <c r="O67" i="45"/>
  <c r="O72" i="45"/>
  <c r="O82" i="45"/>
  <c r="O89" i="45"/>
  <c r="O122" i="45"/>
  <c r="O198" i="45"/>
  <c r="O203" i="45"/>
  <c r="O214" i="45"/>
  <c r="O219" i="45"/>
  <c r="O251" i="45"/>
  <c r="O310" i="45"/>
  <c r="O399" i="45"/>
  <c r="O402" i="45"/>
  <c r="O414" i="45"/>
  <c r="U287" i="43"/>
  <c r="U337" i="43"/>
  <c r="U351" i="43"/>
  <c r="U386" i="43"/>
  <c r="U451" i="43"/>
  <c r="U461" i="43"/>
  <c r="U465" i="43"/>
  <c r="U476" i="43"/>
  <c r="U285" i="43"/>
  <c r="U311" i="43"/>
  <c r="U324" i="43"/>
  <c r="U403" i="43"/>
  <c r="U428" i="43"/>
  <c r="U431" i="43"/>
  <c r="U483" i="43"/>
  <c r="O21" i="45"/>
  <c r="O43" i="45"/>
  <c r="O53" i="45"/>
  <c r="O60" i="45"/>
  <c r="O99" i="45"/>
  <c r="O115" i="45"/>
  <c r="O125" i="45"/>
  <c r="O178" i="45"/>
  <c r="O190" i="45"/>
  <c r="O245" i="45"/>
  <c r="O292" i="45"/>
  <c r="O306" i="45"/>
  <c r="O322" i="45"/>
  <c r="O329" i="45"/>
  <c r="O334" i="45"/>
  <c r="O348" i="45"/>
  <c r="O376" i="45"/>
  <c r="O385" i="45"/>
  <c r="O400" i="45"/>
  <c r="O419" i="45"/>
  <c r="O441" i="45"/>
  <c r="O444" i="45"/>
  <c r="O453" i="45"/>
  <c r="O465" i="45"/>
  <c r="O478" i="45"/>
  <c r="U319" i="43"/>
  <c r="U360" i="43"/>
  <c r="U404" i="43"/>
  <c r="U445" i="43"/>
  <c r="U452" i="43"/>
  <c r="U490" i="43"/>
  <c r="U497" i="43"/>
  <c r="O97" i="45"/>
  <c r="O106" i="45"/>
  <c r="O140" i="45"/>
  <c r="O147" i="45"/>
  <c r="O188" i="45"/>
  <c r="O201" i="45"/>
  <c r="O224" i="45"/>
  <c r="O241" i="45"/>
  <c r="O254" i="45"/>
  <c r="O256" i="45"/>
  <c r="O263" i="45"/>
  <c r="O383" i="45"/>
  <c r="U359" i="43"/>
  <c r="U377" i="43"/>
  <c r="U394" i="43"/>
  <c r="U491" i="43"/>
  <c r="O17" i="45"/>
  <c r="O22" i="45"/>
  <c r="O24" i="45"/>
  <c r="O58" i="45"/>
  <c r="O90" i="45"/>
  <c r="O100" i="45"/>
  <c r="O150" i="45"/>
  <c r="O162" i="45"/>
  <c r="O191" i="45"/>
  <c r="O211" i="45"/>
  <c r="O239" i="45"/>
  <c r="O279" i="45"/>
  <c r="O286" i="45"/>
  <c r="O295" i="45"/>
  <c r="O339" i="45"/>
  <c r="O346" i="45"/>
  <c r="O372" i="45"/>
  <c r="O398" i="45"/>
  <c r="O420" i="45"/>
  <c r="O439" i="45"/>
  <c r="O442" i="45"/>
  <c r="O454" i="45"/>
  <c r="O497" i="45"/>
  <c r="O500" i="45"/>
  <c r="O408" i="45"/>
  <c r="O430" i="45"/>
  <c r="O452" i="45"/>
  <c r="O474" i="45"/>
  <c r="O486" i="45"/>
  <c r="U396" i="43"/>
  <c r="U402" i="43"/>
  <c r="U416" i="43"/>
  <c r="U430" i="43"/>
  <c r="O29" i="45"/>
  <c r="O86" i="45"/>
  <c r="O107" i="45"/>
  <c r="O141" i="45"/>
  <c r="O155" i="45"/>
  <c r="O172" i="45"/>
  <c r="O218" i="45"/>
  <c r="O248" i="45"/>
  <c r="O268" i="45"/>
  <c r="O284" i="45"/>
  <c r="O305" i="45"/>
  <c r="O321" i="45"/>
  <c r="O337" i="45"/>
  <c r="O349" i="45"/>
  <c r="T7" i="43"/>
  <c r="U7" i="43"/>
  <c r="U10" i="43"/>
  <c r="U29" i="43"/>
  <c r="U135" i="43"/>
  <c r="U162" i="43"/>
  <c r="U13" i="43"/>
  <c r="U63" i="43"/>
  <c r="U22" i="43"/>
  <c r="U125" i="43"/>
  <c r="U217" i="43"/>
  <c r="U39" i="43"/>
  <c r="U47" i="43"/>
  <c r="U56" i="43"/>
  <c r="U72" i="43"/>
  <c r="U100" i="43"/>
  <c r="U129" i="43"/>
  <c r="U26" i="43"/>
  <c r="U48" i="43"/>
  <c r="U81" i="43"/>
  <c r="U157" i="43"/>
  <c r="U92" i="43"/>
  <c r="U50" i="43"/>
  <c r="U53" i="43"/>
  <c r="U59" i="43"/>
  <c r="U62" i="43"/>
  <c r="U76" i="43"/>
  <c r="U80" i="43"/>
  <c r="U111" i="43"/>
  <c r="U116" i="43"/>
  <c r="U133" i="43"/>
  <c r="U148" i="43"/>
  <c r="U155" i="43"/>
  <c r="U173" i="43"/>
  <c r="U181" i="43"/>
  <c r="U192" i="43"/>
  <c r="U268" i="43"/>
  <c r="U288" i="43"/>
  <c r="U367" i="43"/>
  <c r="U18" i="43"/>
  <c r="U21" i="43"/>
  <c r="U27" i="43"/>
  <c r="U30" i="43"/>
  <c r="U41" i="43"/>
  <c r="U93" i="43"/>
  <c r="U95" i="43"/>
  <c r="U104" i="43"/>
  <c r="U161" i="43"/>
  <c r="U167" i="43"/>
  <c r="U176" i="43"/>
  <c r="U184" i="43"/>
  <c r="U295" i="43"/>
  <c r="U400" i="43"/>
  <c r="U477" i="43"/>
  <c r="U15" i="43"/>
  <c r="U35" i="43"/>
  <c r="U58" i="43"/>
  <c r="U128" i="43"/>
  <c r="U140" i="43"/>
  <c r="U163" i="43"/>
  <c r="U191" i="43"/>
  <c r="U196" i="43"/>
  <c r="U238" i="43"/>
  <c r="U241" i="43"/>
  <c r="U66" i="43"/>
  <c r="U88" i="43"/>
  <c r="U120" i="43"/>
  <c r="U152" i="43"/>
  <c r="U172" i="43"/>
  <c r="U237" i="43"/>
  <c r="U453" i="43"/>
  <c r="AC4" i="43"/>
  <c r="U23" i="43"/>
  <c r="U34" i="43"/>
  <c r="U37" i="43"/>
  <c r="U43" i="43"/>
  <c r="U55" i="43"/>
  <c r="U127" i="43"/>
  <c r="U165" i="43"/>
  <c r="U183" i="43"/>
  <c r="U200" i="43"/>
  <c r="U210" i="43"/>
  <c r="U229" i="43"/>
  <c r="U232" i="43"/>
  <c r="U294" i="43"/>
  <c r="U11" i="43"/>
  <c r="U14" i="43"/>
  <c r="U42" i="43"/>
  <c r="U45" i="43"/>
  <c r="U51" i="43"/>
  <c r="U54" i="43"/>
  <c r="U68" i="43"/>
  <c r="U83" i="43"/>
  <c r="U112" i="43"/>
  <c r="U139" i="43"/>
  <c r="U197" i="43"/>
  <c r="U198" i="43"/>
  <c r="U223" i="43"/>
  <c r="U258" i="43"/>
  <c r="U261" i="43"/>
  <c r="U277" i="43"/>
  <c r="U317" i="43"/>
  <c r="U433" i="43"/>
  <c r="U19" i="43"/>
  <c r="U85" i="43"/>
  <c r="U87" i="43"/>
  <c r="U109" i="43"/>
  <c r="U131" i="43"/>
  <c r="U136" i="43"/>
  <c r="U143" i="43"/>
  <c r="U164" i="43"/>
  <c r="U171" i="43"/>
  <c r="U177" i="43"/>
  <c r="U179" i="43"/>
  <c r="U185" i="43"/>
  <c r="U215" i="43"/>
  <c r="U253" i="43"/>
  <c r="U273" i="43"/>
  <c r="U326" i="43"/>
  <c r="U345" i="43"/>
  <c r="U393" i="43"/>
  <c r="U405" i="43"/>
  <c r="U218" i="43"/>
  <c r="U221" i="43"/>
  <c r="U222" i="43"/>
  <c r="U293" i="43"/>
  <c r="U325" i="43"/>
  <c r="U341" i="43"/>
  <c r="U348" i="43"/>
  <c r="U356" i="43"/>
  <c r="U383" i="43"/>
  <c r="U450" i="43"/>
  <c r="U455" i="43"/>
  <c r="U484" i="43"/>
  <c r="U189" i="43"/>
  <c r="U190" i="43"/>
  <c r="U204" i="43"/>
  <c r="U207" i="43"/>
  <c r="U228" i="43"/>
  <c r="U246" i="43"/>
  <c r="U250" i="43"/>
  <c r="U252" i="43"/>
  <c r="U266" i="43"/>
  <c r="U276" i="43"/>
  <c r="U286" i="43"/>
  <c r="U389" i="43"/>
  <c r="U397" i="43"/>
  <c r="U425" i="43"/>
  <c r="U432" i="43"/>
  <c r="O93" i="45"/>
  <c r="O95" i="45"/>
  <c r="O116" i="45"/>
  <c r="O225" i="45"/>
  <c r="U213" i="43"/>
  <c r="U224" i="43"/>
  <c r="U225" i="43"/>
  <c r="U236" i="43"/>
  <c r="U239" i="43"/>
  <c r="U264" i="43"/>
  <c r="U292" i="43"/>
  <c r="U301" i="43"/>
  <c r="U304" i="43"/>
  <c r="U314" i="43"/>
  <c r="U363" i="43"/>
  <c r="U372" i="43"/>
  <c r="U376" i="43"/>
  <c r="U379" i="43"/>
  <c r="U440" i="43"/>
  <c r="U447" i="43"/>
  <c r="U457" i="43"/>
  <c r="U459" i="43"/>
  <c r="U480" i="43"/>
  <c r="U485" i="43"/>
  <c r="U495" i="43"/>
  <c r="U365" i="43"/>
  <c r="U375" i="43"/>
  <c r="U413" i="43"/>
  <c r="U429" i="43"/>
  <c r="U444" i="43"/>
  <c r="U469" i="43"/>
  <c r="U493" i="43"/>
  <c r="U333" i="43"/>
  <c r="U381" i="43"/>
  <c r="U388" i="43"/>
  <c r="O46" i="45"/>
  <c r="O134" i="45"/>
  <c r="O180" i="45"/>
  <c r="O237" i="45"/>
  <c r="U212" i="43"/>
  <c r="U216" i="43"/>
  <c r="U249" i="43"/>
  <c r="U256" i="43"/>
  <c r="U297" i="43"/>
  <c r="U329" i="43"/>
  <c r="U334" i="43"/>
  <c r="U349" i="43"/>
  <c r="U357" i="43"/>
  <c r="U439" i="43"/>
  <c r="U460" i="43"/>
  <c r="U489" i="43"/>
  <c r="O12" i="45"/>
  <c r="O20" i="45"/>
  <c r="O85" i="45"/>
  <c r="O110" i="45"/>
  <c r="O231" i="45"/>
  <c r="O233" i="45"/>
  <c r="U296" i="43"/>
  <c r="U302" i="43"/>
  <c r="U309" i="43"/>
  <c r="U328" i="43"/>
  <c r="U373" i="43"/>
  <c r="U380" i="43"/>
  <c r="U384" i="43"/>
  <c r="U409" i="43"/>
  <c r="U427" i="43"/>
  <c r="U436" i="43"/>
  <c r="U441" i="43"/>
  <c r="U471" i="43"/>
  <c r="U492" i="43"/>
  <c r="U496" i="43"/>
  <c r="U505" i="43"/>
  <c r="O37" i="45"/>
  <c r="O186" i="45"/>
  <c r="O227" i="45"/>
  <c r="U464" i="43"/>
  <c r="U468" i="43"/>
  <c r="O9" i="45"/>
  <c r="O13" i="45"/>
  <c r="O19" i="45"/>
  <c r="O25" i="45"/>
  <c r="O41" i="45"/>
  <c r="O48" i="45"/>
  <c r="O57" i="45"/>
  <c r="O64" i="45"/>
  <c r="O69" i="45"/>
  <c r="O71" i="45"/>
  <c r="O73" i="45"/>
  <c r="O75" i="45"/>
  <c r="O80" i="45"/>
  <c r="O103" i="45"/>
  <c r="O105" i="45"/>
  <c r="O126" i="45"/>
  <c r="O131" i="45"/>
  <c r="O142" i="45"/>
  <c r="O149" i="45"/>
  <c r="O151" i="45"/>
  <c r="O153" i="45"/>
  <c r="O184" i="45"/>
  <c r="O199" i="45"/>
  <c r="O205" i="45"/>
  <c r="O213" i="45"/>
  <c r="O217" i="45"/>
  <c r="O242" i="45"/>
  <c r="O244" i="45"/>
  <c r="O246" i="45"/>
  <c r="O265" i="45"/>
  <c r="O267" i="45"/>
  <c r="O269" i="45"/>
  <c r="O271" i="45"/>
  <c r="O288" i="45"/>
  <c r="O307" i="45"/>
  <c r="O309" i="45"/>
  <c r="O311" i="45"/>
  <c r="O328" i="45"/>
  <c r="O332" i="45"/>
  <c r="O347" i="45"/>
  <c r="O355" i="45"/>
  <c r="O359" i="45"/>
  <c r="O361" i="45"/>
  <c r="O365" i="45"/>
  <c r="O378" i="45"/>
  <c r="O380" i="45"/>
  <c r="O403" i="45"/>
  <c r="O405" i="45"/>
  <c r="O416" i="45"/>
  <c r="O418" i="45"/>
  <c r="O435" i="45"/>
  <c r="O437" i="45"/>
  <c r="O448" i="45"/>
  <c r="O450" i="45"/>
  <c r="O467" i="45"/>
  <c r="O469" i="45"/>
  <c r="O480" i="45"/>
  <c r="O482" i="45"/>
  <c r="O499" i="45"/>
  <c r="O501" i="45"/>
  <c r="O277" i="45"/>
  <c r="O296" i="45"/>
  <c r="O298" i="45"/>
  <c r="O300" i="45"/>
  <c r="O302" i="45"/>
  <c r="O395" i="45"/>
  <c r="O397" i="45"/>
  <c r="O427" i="45"/>
  <c r="O429" i="45"/>
  <c r="O459" i="45"/>
  <c r="O461" i="45"/>
  <c r="O491" i="45"/>
  <c r="O493" i="45"/>
  <c r="U6" i="47"/>
  <c r="S4" i="47"/>
  <c r="O26" i="45"/>
  <c r="O30" i="45"/>
  <c r="O49" i="45"/>
  <c r="O51" i="45"/>
  <c r="O65" i="45"/>
  <c r="O76" i="45"/>
  <c r="O81" i="45"/>
  <c r="O83" i="45"/>
  <c r="O87" i="45"/>
  <c r="O91" i="45"/>
  <c r="O114" i="45"/>
  <c r="O118" i="45"/>
  <c r="O127" i="45"/>
  <c r="O132" i="45"/>
  <c r="O143" i="45"/>
  <c r="O154" i="45"/>
  <c r="O164" i="45"/>
  <c r="O168" i="45"/>
  <c r="O194" i="45"/>
  <c r="O210" i="45"/>
  <c r="O220" i="45"/>
  <c r="O222" i="45"/>
  <c r="O258" i="45"/>
  <c r="O260" i="45"/>
  <c r="O262" i="45"/>
  <c r="O281" i="45"/>
  <c r="O283" i="45"/>
  <c r="O287" i="45"/>
  <c r="O304" i="45"/>
  <c r="O323" i="45"/>
  <c r="O325" i="45"/>
  <c r="O327" i="45"/>
  <c r="O331" i="45"/>
  <c r="O343" i="45"/>
  <c r="O345" i="45"/>
  <c r="O360" i="45"/>
  <c r="O362" i="45"/>
  <c r="O364" i="45"/>
  <c r="O389" i="45"/>
  <c r="O391" i="45"/>
  <c r="O393" i="45"/>
  <c r="O404" i="45"/>
  <c r="O406" i="45"/>
  <c r="O423" i="45"/>
  <c r="O425" i="45"/>
  <c r="O436" i="45"/>
  <c r="O438" i="45"/>
  <c r="O455" i="45"/>
  <c r="O457" i="45"/>
  <c r="O487" i="45"/>
  <c r="O489" i="45"/>
  <c r="O464" i="45"/>
  <c r="O466" i="45"/>
  <c r="O483" i="45"/>
  <c r="O485" i="45"/>
  <c r="O33" i="45"/>
  <c r="O47" i="45"/>
  <c r="O61" i="45"/>
  <c r="O63" i="45"/>
  <c r="O68" i="45"/>
  <c r="O74" i="45"/>
  <c r="O79" i="45"/>
  <c r="O102" i="45"/>
  <c r="O109" i="45"/>
  <c r="O111" i="45"/>
  <c r="O123" i="45"/>
  <c r="O130" i="45"/>
  <c r="O137" i="45"/>
  <c r="O139" i="45"/>
  <c r="O148" i="45"/>
  <c r="O189" i="45"/>
  <c r="O200" i="45"/>
  <c r="O202" i="45"/>
  <c r="O226" i="45"/>
  <c r="O228" i="45"/>
  <c r="O230" i="45"/>
  <c r="O249" i="45"/>
  <c r="O272" i="45"/>
  <c r="O293" i="45"/>
  <c r="O312" i="45"/>
  <c r="O314" i="45"/>
  <c r="O316" i="45"/>
  <c r="O318" i="45"/>
  <c r="O333" i="45"/>
  <c r="O379" i="45"/>
  <c r="O381" i="45"/>
  <c r="O415" i="45"/>
  <c r="O417" i="45"/>
  <c r="O447" i="45"/>
  <c r="O449" i="45"/>
  <c r="O492" i="45"/>
  <c r="O494" i="45"/>
  <c r="U487" i="43"/>
  <c r="O15" i="45"/>
  <c r="O31" i="45"/>
  <c r="O38" i="45"/>
  <c r="O45" i="45"/>
  <c r="O54" i="45"/>
  <c r="O77" i="45"/>
  <c r="O94" i="45"/>
  <c r="O98" i="45"/>
  <c r="O113" i="45"/>
  <c r="O117" i="45"/>
  <c r="O119" i="45"/>
  <c r="O128" i="45"/>
  <c r="O133" i="45"/>
  <c r="O135" i="45"/>
  <c r="O159" i="45"/>
  <c r="O161" i="45"/>
  <c r="O165" i="45"/>
  <c r="O169" i="45"/>
  <c r="O173" i="45"/>
  <c r="O181" i="45"/>
  <c r="O185" i="45"/>
  <c r="O195" i="45"/>
  <c r="O207" i="45"/>
  <c r="O232" i="45"/>
  <c r="O234" i="45"/>
  <c r="O236" i="45"/>
  <c r="O238" i="45"/>
  <c r="O274" i="45"/>
  <c r="O276" i="45"/>
  <c r="O278" i="45"/>
  <c r="O297" i="45"/>
  <c r="O299" i="45"/>
  <c r="O301" i="45"/>
  <c r="O303" i="45"/>
  <c r="O320" i="45"/>
  <c r="O344" i="45"/>
  <c r="O367" i="45"/>
  <c r="O373" i="45"/>
  <c r="O375" i="45"/>
  <c r="O377" i="45"/>
  <c r="O386" i="45"/>
  <c r="O388" i="45"/>
  <c r="O390" i="45"/>
  <c r="O392" i="45"/>
  <c r="O394" i="45"/>
  <c r="O411" i="45"/>
  <c r="O413" i="45"/>
  <c r="O424" i="45"/>
  <c r="O426" i="45"/>
  <c r="O443" i="45"/>
  <c r="O445" i="45"/>
  <c r="O456" i="45"/>
  <c r="O458" i="45"/>
  <c r="O475" i="45"/>
  <c r="O477" i="45"/>
  <c r="O488" i="45"/>
  <c r="O490" i="45"/>
  <c r="P6" i="47"/>
  <c r="O7" i="45"/>
  <c r="P7" i="45"/>
  <c r="P507" i="45"/>
  <c r="U8" i="45"/>
  <c r="O10" i="45"/>
  <c r="C50" i="40"/>
  <c r="D50" i="40"/>
  <c r="H6" i="42"/>
  <c r="O7" i="42"/>
  <c r="L7" i="42"/>
  <c r="P507" i="47"/>
  <c r="V6" i="46"/>
  <c r="T4" i="46"/>
  <c r="T6" i="45"/>
  <c r="R4" i="45"/>
  <c r="O221" i="45"/>
  <c r="O253" i="45"/>
  <c r="O285" i="45"/>
  <c r="O317" i="45"/>
  <c r="O170" i="45"/>
  <c r="U25" i="43"/>
  <c r="U33" i="43"/>
  <c r="U44" i="43"/>
  <c r="Y6" i="43"/>
  <c r="W4" i="43"/>
  <c r="U20" i="43"/>
  <c r="U69" i="43"/>
  <c r="U82" i="43"/>
  <c r="U102" i="43"/>
  <c r="U105" i="43"/>
  <c r="U113" i="43"/>
  <c r="U160" i="43"/>
  <c r="AC1" i="43"/>
  <c r="U70" i="43"/>
  <c r="U86" i="43"/>
  <c r="U106" i="43"/>
  <c r="U114" i="43"/>
  <c r="U134" i="43"/>
  <c r="U146" i="43"/>
  <c r="R9" i="43"/>
  <c r="U9" i="43"/>
  <c r="AC2" i="43"/>
  <c r="U78" i="43"/>
  <c r="U98" i="43"/>
  <c r="U154" i="43"/>
  <c r="U187" i="43"/>
  <c r="AC3" i="43"/>
  <c r="U122" i="43"/>
  <c r="U142" i="43"/>
  <c r="U219" i="43"/>
  <c r="U90" i="43"/>
  <c r="U110" i="43"/>
  <c r="U118" i="43"/>
  <c r="U130" i="43"/>
  <c r="U150" i="43"/>
  <c r="U174" i="43"/>
  <c r="U195" i="43"/>
  <c r="U227" i="43"/>
  <c r="U244" i="43"/>
  <c r="U278" i="43"/>
  <c r="U306" i="43"/>
  <c r="U387" i="43"/>
  <c r="U259" i="43"/>
  <c r="U267" i="43"/>
  <c r="U298" i="43"/>
  <c r="U243" i="43"/>
  <c r="U247" i="43"/>
  <c r="U257" i="43"/>
  <c r="U265" i="43"/>
  <c r="U282" i="43"/>
  <c r="U290" i="43"/>
  <c r="U313" i="43"/>
  <c r="U315" i="43"/>
  <c r="U321" i="43"/>
  <c r="U323" i="43"/>
  <c r="U331" i="43"/>
  <c r="U335" i="43"/>
  <c r="U347" i="43"/>
  <c r="U254" i="43"/>
  <c r="U305" i="43"/>
  <c r="U307" i="43"/>
  <c r="U355" i="43"/>
  <c r="U369" i="43"/>
  <c r="U395" i="43"/>
  <c r="U350" i="43"/>
  <c r="U390" i="43"/>
  <c r="U362" i="43"/>
  <c r="U414" i="43"/>
  <c r="U358" i="43"/>
  <c r="U370" i="43"/>
  <c r="U398" i="43"/>
  <c r="U406" i="43"/>
  <c r="U411" i="43"/>
  <c r="U366" i="43"/>
  <c r="U378" i="43"/>
  <c r="U361" i="43"/>
  <c r="U374" i="43"/>
  <c r="U408" i="43"/>
  <c r="U472" i="43"/>
  <c r="U466" i="43"/>
  <c r="U470" i="43"/>
  <c r="U498" i="43"/>
  <c r="U502" i="43"/>
  <c r="U417" i="43"/>
  <c r="U422" i="43"/>
  <c r="U426" i="43"/>
  <c r="U438" i="43"/>
  <c r="U448" i="43"/>
  <c r="U456" i="43"/>
  <c r="U488" i="43"/>
  <c r="U475" i="43"/>
  <c r="U434" i="43"/>
  <c r="U446" i="43"/>
  <c r="U454" i="43"/>
  <c r="U482" i="43"/>
  <c r="U486" i="43"/>
  <c r="U499" i="43"/>
  <c r="U504" i="43"/>
  <c r="U506" i="43"/>
  <c r="T6" i="42"/>
  <c r="Q4" i="42"/>
  <c r="D50" i="21"/>
  <c r="C50" i="21"/>
  <c r="P6" i="45"/>
  <c r="U507" i="43"/>
  <c r="U6" i="43"/>
  <c r="R6" i="43"/>
  <c r="R507" i="43"/>
  <c r="K6" i="29"/>
  <c r="H7" i="36"/>
  <c r="H8" i="36"/>
  <c r="H9" i="36"/>
  <c r="H10" i="36"/>
  <c r="H11" i="36"/>
  <c r="H12" i="36"/>
  <c r="H13" i="36"/>
  <c r="H14" i="36"/>
  <c r="H15" i="36"/>
  <c r="H16" i="36"/>
  <c r="H17" i="36"/>
  <c r="H18" i="36"/>
  <c r="H19" i="36"/>
  <c r="H20" i="36"/>
  <c r="H21" i="36"/>
  <c r="H22" i="36"/>
  <c r="H23" i="36"/>
  <c r="H24" i="36"/>
  <c r="H25" i="36"/>
  <c r="H26" i="36"/>
  <c r="H27" i="36"/>
  <c r="H28" i="36"/>
  <c r="H29" i="36"/>
  <c r="H30" i="36"/>
  <c r="H31" i="36"/>
  <c r="H32" i="36"/>
  <c r="H33" i="36"/>
  <c r="H34" i="36"/>
  <c r="H35" i="36"/>
  <c r="H36" i="36"/>
  <c r="H37" i="36"/>
  <c r="H38" i="36"/>
  <c r="H39" i="36"/>
  <c r="H40" i="36"/>
  <c r="H41" i="36"/>
  <c r="H42" i="36"/>
  <c r="H43" i="36"/>
  <c r="H44" i="36"/>
  <c r="H45" i="36"/>
  <c r="H46" i="36"/>
  <c r="H47" i="36"/>
  <c r="H48" i="36"/>
  <c r="H49" i="36"/>
  <c r="H50" i="36"/>
  <c r="H51" i="36"/>
  <c r="H52" i="36"/>
  <c r="H53" i="36"/>
  <c r="H54" i="36"/>
  <c r="H55" i="36"/>
  <c r="H56" i="36"/>
  <c r="H57" i="36"/>
  <c r="H58" i="36"/>
  <c r="H59" i="36"/>
  <c r="H60" i="36"/>
  <c r="H61" i="36"/>
  <c r="H62" i="36"/>
  <c r="H63" i="36"/>
  <c r="H64" i="36"/>
  <c r="H65" i="36"/>
  <c r="H66" i="36"/>
  <c r="H67" i="36"/>
  <c r="H68" i="36"/>
  <c r="H69" i="36"/>
  <c r="H70" i="36"/>
  <c r="H71" i="36"/>
  <c r="H72" i="36"/>
  <c r="H73" i="36"/>
  <c r="H74" i="36"/>
  <c r="H75" i="36"/>
  <c r="H76" i="36"/>
  <c r="H77" i="36"/>
  <c r="H78" i="36"/>
  <c r="H79" i="36"/>
  <c r="H80" i="36"/>
  <c r="H81" i="36"/>
  <c r="H82" i="36"/>
  <c r="H83" i="36"/>
  <c r="H84" i="36"/>
  <c r="H85" i="36"/>
  <c r="H86" i="36"/>
  <c r="H87" i="36"/>
  <c r="H88" i="36"/>
  <c r="H89" i="36"/>
  <c r="H90" i="36"/>
  <c r="H91" i="36"/>
  <c r="H92" i="36"/>
  <c r="H93" i="36"/>
  <c r="H94" i="36"/>
  <c r="H95" i="36"/>
  <c r="H96" i="36"/>
  <c r="H97" i="36"/>
  <c r="H98" i="36"/>
  <c r="H99" i="36"/>
  <c r="H100" i="36"/>
  <c r="H101" i="36"/>
  <c r="H102" i="36"/>
  <c r="H103" i="36"/>
  <c r="H104" i="36"/>
  <c r="H105" i="36"/>
  <c r="H106" i="36"/>
  <c r="H107" i="36"/>
  <c r="H108" i="36"/>
  <c r="H109" i="36"/>
  <c r="H110" i="36"/>
  <c r="H111" i="36"/>
  <c r="H112" i="36"/>
  <c r="H113" i="36"/>
  <c r="H114" i="36"/>
  <c r="H115" i="36"/>
  <c r="H116" i="36"/>
  <c r="H117" i="36"/>
  <c r="H118" i="36"/>
  <c r="H119" i="36"/>
  <c r="H120" i="36"/>
  <c r="H121" i="36"/>
  <c r="H122" i="36"/>
  <c r="H123" i="36"/>
  <c r="H124" i="36"/>
  <c r="H125" i="36"/>
  <c r="H126" i="36"/>
  <c r="H127" i="36"/>
  <c r="H128" i="36"/>
  <c r="H129" i="36"/>
  <c r="H130" i="36"/>
  <c r="H131" i="36"/>
  <c r="H132" i="36"/>
  <c r="H133" i="36"/>
  <c r="H134" i="36"/>
  <c r="H135" i="36"/>
  <c r="H136" i="36"/>
  <c r="H137" i="36"/>
  <c r="H138" i="36"/>
  <c r="H139" i="36"/>
  <c r="H140" i="36"/>
  <c r="H141" i="36"/>
  <c r="H142" i="36"/>
  <c r="H143" i="36"/>
  <c r="H144" i="36"/>
  <c r="H145" i="36"/>
  <c r="H146" i="36"/>
  <c r="H147" i="36"/>
  <c r="H148" i="36"/>
  <c r="H149" i="36"/>
  <c r="H150" i="36"/>
  <c r="H151" i="36"/>
  <c r="H152" i="36"/>
  <c r="H153" i="36"/>
  <c r="H154" i="36"/>
  <c r="H155" i="36"/>
  <c r="H156" i="36"/>
  <c r="H157" i="36"/>
  <c r="H158" i="36"/>
  <c r="H159" i="36"/>
  <c r="H160" i="36"/>
  <c r="H161" i="36"/>
  <c r="H162" i="36"/>
  <c r="H163" i="36"/>
  <c r="H164" i="36"/>
  <c r="H165" i="36"/>
  <c r="H166" i="36"/>
  <c r="H167" i="36"/>
  <c r="H168" i="36"/>
  <c r="H169" i="36"/>
  <c r="H170" i="36"/>
  <c r="H171" i="36"/>
  <c r="H172" i="36"/>
  <c r="H173" i="36"/>
  <c r="H174" i="36"/>
  <c r="H175" i="36"/>
  <c r="H176" i="36"/>
  <c r="H177" i="36"/>
  <c r="H178" i="36"/>
  <c r="H179" i="36"/>
  <c r="H180" i="36"/>
  <c r="H181" i="36"/>
  <c r="H182" i="36"/>
  <c r="H183" i="36"/>
  <c r="H184" i="36"/>
  <c r="H185" i="36"/>
  <c r="H186" i="36"/>
  <c r="H187" i="36"/>
  <c r="H188" i="36"/>
  <c r="H189" i="36"/>
  <c r="H190" i="36"/>
  <c r="H191" i="36"/>
  <c r="H192" i="36"/>
  <c r="H193" i="36"/>
  <c r="H194" i="36"/>
  <c r="H195" i="36"/>
  <c r="H196" i="36"/>
  <c r="H197" i="36"/>
  <c r="H198" i="36"/>
  <c r="H199" i="36"/>
  <c r="H200" i="36"/>
  <c r="H201" i="36"/>
  <c r="H202" i="36"/>
  <c r="H203" i="36"/>
  <c r="H204" i="36"/>
  <c r="H205" i="36"/>
  <c r="H206" i="36"/>
  <c r="H207" i="36"/>
  <c r="H208" i="36"/>
  <c r="H209" i="36"/>
  <c r="H210" i="36"/>
  <c r="H211" i="36"/>
  <c r="H212" i="36"/>
  <c r="H213" i="36"/>
  <c r="H214" i="36"/>
  <c r="H215" i="36"/>
  <c r="H216" i="36"/>
  <c r="H217" i="36"/>
  <c r="H218" i="36"/>
  <c r="H219" i="36"/>
  <c r="H220" i="36"/>
  <c r="H221" i="36"/>
  <c r="H222" i="36"/>
  <c r="H223" i="36"/>
  <c r="H224" i="36"/>
  <c r="H225" i="36"/>
  <c r="H226" i="36"/>
  <c r="H227" i="36"/>
  <c r="H228" i="36"/>
  <c r="H229" i="36"/>
  <c r="H230" i="36"/>
  <c r="H231" i="36"/>
  <c r="H232" i="36"/>
  <c r="H233" i="36"/>
  <c r="H234" i="36"/>
  <c r="H235" i="36"/>
  <c r="H236" i="36"/>
  <c r="H237" i="36"/>
  <c r="H238" i="36"/>
  <c r="H239" i="36"/>
  <c r="H240" i="36"/>
  <c r="H241" i="36"/>
  <c r="H242" i="36"/>
  <c r="H243" i="36"/>
  <c r="H244" i="36"/>
  <c r="H245" i="36"/>
  <c r="H246" i="36"/>
  <c r="H247" i="36"/>
  <c r="H248" i="36"/>
  <c r="H249" i="36"/>
  <c r="H250" i="36"/>
  <c r="H251" i="36"/>
  <c r="H252" i="36"/>
  <c r="H253" i="36"/>
  <c r="H254" i="36"/>
  <c r="H255" i="36"/>
  <c r="H256" i="36"/>
  <c r="H257" i="36"/>
  <c r="H258" i="36"/>
  <c r="H259" i="36"/>
  <c r="H260" i="36"/>
  <c r="H261" i="36"/>
  <c r="H262" i="36"/>
  <c r="H263" i="36"/>
  <c r="H264" i="36"/>
  <c r="H265" i="36"/>
  <c r="H266" i="36"/>
  <c r="H267" i="36"/>
  <c r="H268" i="36"/>
  <c r="H269" i="36"/>
  <c r="H270" i="36"/>
  <c r="H271" i="36"/>
  <c r="H272" i="36"/>
  <c r="H273" i="36"/>
  <c r="H274" i="36"/>
  <c r="H275" i="36"/>
  <c r="H276" i="36"/>
  <c r="H277" i="36"/>
  <c r="H278" i="36"/>
  <c r="H279" i="36"/>
  <c r="H280" i="36"/>
  <c r="H281" i="36"/>
  <c r="H282" i="36"/>
  <c r="H283" i="36"/>
  <c r="H284" i="36"/>
  <c r="H285" i="36"/>
  <c r="H286" i="36"/>
  <c r="H287" i="36"/>
  <c r="H288" i="36"/>
  <c r="H289" i="36"/>
  <c r="H290" i="36"/>
  <c r="H291" i="36"/>
  <c r="H292" i="36"/>
  <c r="H293" i="36"/>
  <c r="H294" i="36"/>
  <c r="H295" i="36"/>
  <c r="H296" i="36"/>
  <c r="H297" i="36"/>
  <c r="H298" i="36"/>
  <c r="H299" i="36"/>
  <c r="H300" i="36"/>
  <c r="H301" i="36"/>
  <c r="H302" i="36"/>
  <c r="H303" i="36"/>
  <c r="H304" i="36"/>
  <c r="H305" i="36"/>
  <c r="H306" i="36"/>
  <c r="H307" i="36"/>
  <c r="H308" i="36"/>
  <c r="H309" i="36"/>
  <c r="H310" i="36"/>
  <c r="H311" i="36"/>
  <c r="H312" i="36"/>
  <c r="H313" i="36"/>
  <c r="H314" i="36"/>
  <c r="H315" i="36"/>
  <c r="H316" i="36"/>
  <c r="H317" i="36"/>
  <c r="H318" i="36"/>
  <c r="H319" i="36"/>
  <c r="H320" i="36"/>
  <c r="H321" i="36"/>
  <c r="H322" i="36"/>
  <c r="H323" i="36"/>
  <c r="H324" i="36"/>
  <c r="H325" i="36"/>
  <c r="H326" i="36"/>
  <c r="H327" i="36"/>
  <c r="H328" i="36"/>
  <c r="H329" i="36"/>
  <c r="H330" i="36"/>
  <c r="H331" i="36"/>
  <c r="H332" i="36"/>
  <c r="H333" i="36"/>
  <c r="H334" i="36"/>
  <c r="H335" i="36"/>
  <c r="H336" i="36"/>
  <c r="H337" i="36"/>
  <c r="H338" i="36"/>
  <c r="H339" i="36"/>
  <c r="H340" i="36"/>
  <c r="H341" i="36"/>
  <c r="H342" i="36"/>
  <c r="H343" i="36"/>
  <c r="H344" i="36"/>
  <c r="H345" i="36"/>
  <c r="H346" i="36"/>
  <c r="H347" i="36"/>
  <c r="H348" i="36"/>
  <c r="H349" i="36"/>
  <c r="H350" i="36"/>
  <c r="H351" i="36"/>
  <c r="H352" i="36"/>
  <c r="H353" i="36"/>
  <c r="H354" i="36"/>
  <c r="H355" i="36"/>
  <c r="H356" i="36"/>
  <c r="H357" i="36"/>
  <c r="H358" i="36"/>
  <c r="H359" i="36"/>
  <c r="H360" i="36"/>
  <c r="H361" i="36"/>
  <c r="H362" i="36"/>
  <c r="H363" i="36"/>
  <c r="H364" i="36"/>
  <c r="H365" i="36"/>
  <c r="H366" i="36"/>
  <c r="H367" i="36"/>
  <c r="H368" i="36"/>
  <c r="H369" i="36"/>
  <c r="H370" i="36"/>
  <c r="H371" i="36"/>
  <c r="H372" i="36"/>
  <c r="H373" i="36"/>
  <c r="H374" i="36"/>
  <c r="H375" i="36"/>
  <c r="H376" i="36"/>
  <c r="H377" i="36"/>
  <c r="H378" i="36"/>
  <c r="H379" i="36"/>
  <c r="H380" i="36"/>
  <c r="H381" i="36"/>
  <c r="H382" i="36"/>
  <c r="H383" i="36"/>
  <c r="H384" i="36"/>
  <c r="H385" i="36"/>
  <c r="H386" i="36"/>
  <c r="H387" i="36"/>
  <c r="H388" i="36"/>
  <c r="H389" i="36"/>
  <c r="H390" i="36"/>
  <c r="H391" i="36"/>
  <c r="H392" i="36"/>
  <c r="H393" i="36"/>
  <c r="H394" i="36"/>
  <c r="H395" i="36"/>
  <c r="H396" i="36"/>
  <c r="H397" i="36"/>
  <c r="H398" i="36"/>
  <c r="H399" i="36"/>
  <c r="H400" i="36"/>
  <c r="H401" i="36"/>
  <c r="H402" i="36"/>
  <c r="H403" i="36"/>
  <c r="H404" i="36"/>
  <c r="H405" i="36"/>
  <c r="H406" i="36"/>
  <c r="H407" i="36"/>
  <c r="H408" i="36"/>
  <c r="H409" i="36"/>
  <c r="H410" i="36"/>
  <c r="H411" i="36"/>
  <c r="H412" i="36"/>
  <c r="H413" i="36"/>
  <c r="H414" i="36"/>
  <c r="H415" i="36"/>
  <c r="H416" i="36"/>
  <c r="H417" i="36"/>
  <c r="H418" i="36"/>
  <c r="H419" i="36"/>
  <c r="H420" i="36"/>
  <c r="H421" i="36"/>
  <c r="H422" i="36"/>
  <c r="H423" i="36"/>
  <c r="H424" i="36"/>
  <c r="H425" i="36"/>
  <c r="H426" i="36"/>
  <c r="H427" i="36"/>
  <c r="H428" i="36"/>
  <c r="H429" i="36"/>
  <c r="H430" i="36"/>
  <c r="H431" i="36"/>
  <c r="H432" i="36"/>
  <c r="H433" i="36"/>
  <c r="H434" i="36"/>
  <c r="H435" i="36"/>
  <c r="H436" i="36"/>
  <c r="H437" i="36"/>
  <c r="H438" i="36"/>
  <c r="H439" i="36"/>
  <c r="H440" i="36"/>
  <c r="H441" i="36"/>
  <c r="H442" i="36"/>
  <c r="H443" i="36"/>
  <c r="H444" i="36"/>
  <c r="H445" i="36"/>
  <c r="H446" i="36"/>
  <c r="H447" i="36"/>
  <c r="H448" i="36"/>
  <c r="H449" i="36"/>
  <c r="H450" i="36"/>
  <c r="H451" i="36"/>
  <c r="H452" i="36"/>
  <c r="H453" i="36"/>
  <c r="H454" i="36"/>
  <c r="H455" i="36"/>
  <c r="H456" i="36"/>
  <c r="H457" i="36"/>
  <c r="H458" i="36"/>
  <c r="H459" i="36"/>
  <c r="H460" i="36"/>
  <c r="H461" i="36"/>
  <c r="H462" i="36"/>
  <c r="H463" i="36"/>
  <c r="H464" i="36"/>
  <c r="H465" i="36"/>
  <c r="H466" i="36"/>
  <c r="H467" i="36"/>
  <c r="H468" i="36"/>
  <c r="H469" i="36"/>
  <c r="H470" i="36"/>
  <c r="H471" i="36"/>
  <c r="H472" i="36"/>
  <c r="H473" i="36"/>
  <c r="H474" i="36"/>
  <c r="H475" i="36"/>
  <c r="H476" i="36"/>
  <c r="H477" i="36"/>
  <c r="H478" i="36"/>
  <c r="H479" i="36"/>
  <c r="H480" i="36"/>
  <c r="H481" i="36"/>
  <c r="H482" i="36"/>
  <c r="H483" i="36"/>
  <c r="H484" i="36"/>
  <c r="H485" i="36"/>
  <c r="H486" i="36"/>
  <c r="H487" i="36"/>
  <c r="H488" i="36"/>
  <c r="H489" i="36"/>
  <c r="H490" i="36"/>
  <c r="H491" i="36"/>
  <c r="H492" i="36"/>
  <c r="H493" i="36"/>
  <c r="H494" i="36"/>
  <c r="H495" i="36"/>
  <c r="H496" i="36"/>
  <c r="H497" i="36"/>
  <c r="H498" i="36"/>
  <c r="H499" i="36"/>
  <c r="H500" i="36"/>
  <c r="H501" i="36"/>
  <c r="H502" i="36"/>
  <c r="H503" i="36"/>
  <c r="H504" i="36"/>
  <c r="H505" i="36"/>
  <c r="H506" i="36"/>
  <c r="O7" i="29"/>
  <c r="Q7" i="29"/>
  <c r="H499" i="47"/>
  <c r="H499" i="37"/>
  <c r="H427" i="47"/>
  <c r="H427" i="37"/>
  <c r="H363" i="47"/>
  <c r="H363" i="37"/>
  <c r="H291" i="47"/>
  <c r="H291" i="37"/>
  <c r="H243" i="47"/>
  <c r="H243" i="37"/>
  <c r="H187" i="47"/>
  <c r="H187" i="37"/>
  <c r="H131" i="47"/>
  <c r="H131" i="37"/>
  <c r="H51" i="47"/>
  <c r="H51" i="37"/>
  <c r="H500" i="47"/>
  <c r="H500" i="37"/>
  <c r="H492" i="47"/>
  <c r="H492" i="37"/>
  <c r="H484" i="47"/>
  <c r="H484" i="37"/>
  <c r="H476" i="47"/>
  <c r="H476" i="37"/>
  <c r="H468" i="47"/>
  <c r="H468" i="37"/>
  <c r="H460" i="47"/>
  <c r="H460" i="37"/>
  <c r="H452" i="47"/>
  <c r="H452" i="37"/>
  <c r="H444" i="47"/>
  <c r="H444" i="37"/>
  <c r="H436" i="47"/>
  <c r="H436" i="37"/>
  <c r="H428" i="47"/>
  <c r="H428" i="37"/>
  <c r="H420" i="47"/>
  <c r="H420" i="37"/>
  <c r="H412" i="47"/>
  <c r="H412" i="37"/>
  <c r="H404" i="47"/>
  <c r="H404" i="37"/>
  <c r="H396" i="47"/>
  <c r="H396" i="37"/>
  <c r="H388" i="47"/>
  <c r="H388" i="37"/>
  <c r="H380" i="47"/>
  <c r="H380" i="37"/>
  <c r="H372" i="47"/>
  <c r="H372" i="37"/>
  <c r="H364" i="47"/>
  <c r="H364" i="37"/>
  <c r="H356" i="47"/>
  <c r="H356" i="37"/>
  <c r="H348" i="47"/>
  <c r="H348" i="37"/>
  <c r="H340" i="47"/>
  <c r="H340" i="37"/>
  <c r="H332" i="47"/>
  <c r="H332" i="37"/>
  <c r="H324" i="47"/>
  <c r="H324" i="37"/>
  <c r="H316" i="47"/>
  <c r="H316" i="37"/>
  <c r="H308" i="47"/>
  <c r="H308" i="37"/>
  <c r="H300" i="47"/>
  <c r="H300" i="37"/>
  <c r="H292" i="47"/>
  <c r="H292" i="37"/>
  <c r="H284" i="47"/>
  <c r="H284" i="37"/>
  <c r="H276" i="47"/>
  <c r="H276" i="37"/>
  <c r="H268" i="47"/>
  <c r="H268" i="37"/>
  <c r="H260" i="47"/>
  <c r="H260" i="37"/>
  <c r="H252" i="47"/>
  <c r="H252" i="37"/>
  <c r="H244" i="47"/>
  <c r="H244" i="37"/>
  <c r="H236" i="47"/>
  <c r="H236" i="37"/>
  <c r="H228" i="47"/>
  <c r="H228" i="37"/>
  <c r="H220" i="47"/>
  <c r="H220" i="37"/>
  <c r="H212" i="47"/>
  <c r="H212" i="37"/>
  <c r="H204" i="47"/>
  <c r="H204" i="37"/>
  <c r="H196" i="47"/>
  <c r="H196" i="37"/>
  <c r="H188" i="47"/>
  <c r="H188" i="37"/>
  <c r="H180" i="47"/>
  <c r="H180" i="37"/>
  <c r="H172" i="47"/>
  <c r="H172" i="37"/>
  <c r="H164" i="47"/>
  <c r="H164" i="37"/>
  <c r="H156" i="47"/>
  <c r="H156" i="37"/>
  <c r="H148" i="47"/>
  <c r="H148" i="37"/>
  <c r="H140" i="47"/>
  <c r="H140" i="37"/>
  <c r="H132" i="47"/>
  <c r="H132" i="37"/>
  <c r="H124" i="47"/>
  <c r="H124" i="37"/>
  <c r="H116" i="47"/>
  <c r="H116" i="37"/>
  <c r="H108" i="47"/>
  <c r="H108" i="37"/>
  <c r="H100" i="47"/>
  <c r="H100" i="37"/>
  <c r="H92" i="47"/>
  <c r="H92" i="37"/>
  <c r="H84" i="47"/>
  <c r="H84" i="37"/>
  <c r="H76" i="47"/>
  <c r="H76" i="37"/>
  <c r="H68" i="47"/>
  <c r="H68" i="37"/>
  <c r="H60" i="47"/>
  <c r="H60" i="37"/>
  <c r="H52" i="47"/>
  <c r="H52" i="37"/>
  <c r="H44" i="47"/>
  <c r="H44" i="37"/>
  <c r="H36" i="47"/>
  <c r="H36" i="37"/>
  <c r="H28" i="47"/>
  <c r="H28" i="37"/>
  <c r="H20" i="47"/>
  <c r="H20" i="37"/>
  <c r="H12" i="47"/>
  <c r="H12" i="37"/>
  <c r="H483" i="47"/>
  <c r="H483" i="37"/>
  <c r="H411" i="47"/>
  <c r="H411" i="37"/>
  <c r="H355" i="47"/>
  <c r="H355" i="37"/>
  <c r="H315" i="47"/>
  <c r="H315" i="37"/>
  <c r="H267" i="47"/>
  <c r="H267" i="37"/>
  <c r="H203" i="47"/>
  <c r="H203" i="37"/>
  <c r="H147" i="47"/>
  <c r="H147" i="37"/>
  <c r="H43" i="47"/>
  <c r="H43" i="37"/>
  <c r="H506" i="47"/>
  <c r="H506" i="37"/>
  <c r="H498" i="47"/>
  <c r="H498" i="37"/>
  <c r="H490" i="47"/>
  <c r="H490" i="37"/>
  <c r="H482" i="47"/>
  <c r="H482" i="37"/>
  <c r="H474" i="47"/>
  <c r="H474" i="37"/>
  <c r="H466" i="47"/>
  <c r="H466" i="37"/>
  <c r="H458" i="47"/>
  <c r="H458" i="37"/>
  <c r="H450" i="47"/>
  <c r="H450" i="37"/>
  <c r="H442" i="47"/>
  <c r="H442" i="37"/>
  <c r="H434" i="47"/>
  <c r="H434" i="37"/>
  <c r="H426" i="47"/>
  <c r="H426" i="37"/>
  <c r="H418" i="47"/>
  <c r="H418" i="37"/>
  <c r="H410" i="47"/>
  <c r="H410" i="37"/>
  <c r="H402" i="47"/>
  <c r="H402" i="37"/>
  <c r="H394" i="47"/>
  <c r="H394" i="37"/>
  <c r="H386" i="47"/>
  <c r="H386" i="37"/>
  <c r="H378" i="47"/>
  <c r="H378" i="37"/>
  <c r="H370" i="47"/>
  <c r="H370" i="37"/>
  <c r="H362" i="47"/>
  <c r="H362" i="37"/>
  <c r="H354" i="47"/>
  <c r="H354" i="37"/>
  <c r="H346" i="47"/>
  <c r="H346" i="37"/>
  <c r="H338" i="47"/>
  <c r="H338" i="37"/>
  <c r="H330" i="47"/>
  <c r="H330" i="37"/>
  <c r="H322" i="47"/>
  <c r="H322" i="37"/>
  <c r="H314" i="47"/>
  <c r="H314" i="37"/>
  <c r="H306" i="47"/>
  <c r="H306" i="37"/>
  <c r="H298" i="47"/>
  <c r="H298" i="37"/>
  <c r="H290" i="47"/>
  <c r="H290" i="37"/>
  <c r="H282" i="47"/>
  <c r="H282" i="37"/>
  <c r="H274" i="47"/>
  <c r="H274" i="37"/>
  <c r="H266" i="47"/>
  <c r="H266" i="37"/>
  <c r="H258" i="47"/>
  <c r="H258" i="37"/>
  <c r="H250" i="47"/>
  <c r="H250" i="37"/>
  <c r="H242" i="47"/>
  <c r="H242" i="37"/>
  <c r="H234" i="47"/>
  <c r="H234" i="37"/>
  <c r="H226" i="47"/>
  <c r="H226" i="37"/>
  <c r="H218" i="47"/>
  <c r="H218" i="37"/>
  <c r="H210" i="47"/>
  <c r="H210" i="37"/>
  <c r="H202" i="47"/>
  <c r="H202" i="37"/>
  <c r="H194" i="47"/>
  <c r="H194" i="37"/>
  <c r="H186" i="47"/>
  <c r="H186" i="37"/>
  <c r="H178" i="47"/>
  <c r="H178" i="37"/>
  <c r="H170" i="47"/>
  <c r="H170" i="37"/>
  <c r="H162" i="47"/>
  <c r="H162" i="37"/>
  <c r="H154" i="47"/>
  <c r="H154" i="37"/>
  <c r="H146" i="47"/>
  <c r="H146" i="37"/>
  <c r="H138" i="47"/>
  <c r="H138" i="37"/>
  <c r="H130" i="47"/>
  <c r="H130" i="37"/>
  <c r="H122" i="47"/>
  <c r="H122" i="37"/>
  <c r="H114" i="47"/>
  <c r="H114" i="37"/>
  <c r="H106" i="47"/>
  <c r="H106" i="37"/>
  <c r="H98" i="47"/>
  <c r="H98" i="37"/>
  <c r="H90" i="47"/>
  <c r="H90" i="37"/>
  <c r="H82" i="47"/>
  <c r="H82" i="37"/>
  <c r="H74" i="47"/>
  <c r="H74" i="37"/>
  <c r="H66" i="47"/>
  <c r="H66" i="37"/>
  <c r="H58" i="47"/>
  <c r="H58" i="37"/>
  <c r="H50" i="47"/>
  <c r="H50" i="37"/>
  <c r="H42" i="47"/>
  <c r="H42" i="37"/>
  <c r="H34" i="47"/>
  <c r="H34" i="37"/>
  <c r="H26" i="47"/>
  <c r="H26" i="37"/>
  <c r="H18" i="47"/>
  <c r="H18" i="37"/>
  <c r="H10" i="47"/>
  <c r="H10" i="37"/>
  <c r="H475" i="47"/>
  <c r="H475" i="37"/>
  <c r="H395" i="47"/>
  <c r="H395" i="37"/>
  <c r="H331" i="47"/>
  <c r="H331" i="37"/>
  <c r="H259" i="47"/>
  <c r="H259" i="37"/>
  <c r="H179" i="47"/>
  <c r="H179" i="37"/>
  <c r="H59" i="47"/>
  <c r="H59" i="37"/>
  <c r="H505" i="47"/>
  <c r="H505" i="37"/>
  <c r="H497" i="47"/>
  <c r="H497" i="37"/>
  <c r="H489" i="47"/>
  <c r="H489" i="37"/>
  <c r="H481" i="47"/>
  <c r="H481" i="37"/>
  <c r="H473" i="47"/>
  <c r="H473" i="37"/>
  <c r="H465" i="47"/>
  <c r="H465" i="37"/>
  <c r="H457" i="47"/>
  <c r="H457" i="37"/>
  <c r="H449" i="47"/>
  <c r="H449" i="37"/>
  <c r="H441" i="47"/>
  <c r="H441" i="37"/>
  <c r="H433" i="47"/>
  <c r="H433" i="37"/>
  <c r="H425" i="47"/>
  <c r="H425" i="37"/>
  <c r="H417" i="47"/>
  <c r="H417" i="37"/>
  <c r="H409" i="47"/>
  <c r="H409" i="37"/>
  <c r="H401" i="47"/>
  <c r="H401" i="37"/>
  <c r="H393" i="47"/>
  <c r="H393" i="37"/>
  <c r="H385" i="47"/>
  <c r="H385" i="37"/>
  <c r="H377" i="47"/>
  <c r="H377" i="37"/>
  <c r="H369" i="47"/>
  <c r="H369" i="37"/>
  <c r="H361" i="47"/>
  <c r="H361" i="37"/>
  <c r="H353" i="47"/>
  <c r="H353" i="37"/>
  <c r="H345" i="47"/>
  <c r="H345" i="37"/>
  <c r="H337" i="47"/>
  <c r="H337" i="37"/>
  <c r="H329" i="47"/>
  <c r="H329" i="37"/>
  <c r="H321" i="47"/>
  <c r="H321" i="37"/>
  <c r="H313" i="47"/>
  <c r="H313" i="37"/>
  <c r="H305" i="47"/>
  <c r="H305" i="37"/>
  <c r="H297" i="47"/>
  <c r="H297" i="37"/>
  <c r="H289" i="47"/>
  <c r="H289" i="37"/>
  <c r="H281" i="47"/>
  <c r="H281" i="37"/>
  <c r="H273" i="47"/>
  <c r="H273" i="37"/>
  <c r="H265" i="47"/>
  <c r="H265" i="37"/>
  <c r="H257" i="47"/>
  <c r="H257" i="37"/>
  <c r="H249" i="47"/>
  <c r="H249" i="37"/>
  <c r="H241" i="47"/>
  <c r="H241" i="37"/>
  <c r="H233" i="47"/>
  <c r="H233" i="37"/>
  <c r="H225" i="47"/>
  <c r="H225" i="37"/>
  <c r="H217" i="47"/>
  <c r="H217" i="37"/>
  <c r="H209" i="47"/>
  <c r="H209" i="37"/>
  <c r="H201" i="47"/>
  <c r="H201" i="37"/>
  <c r="H193" i="47"/>
  <c r="H193" i="37"/>
  <c r="H185" i="47"/>
  <c r="H185" i="37"/>
  <c r="H177" i="47"/>
  <c r="H177" i="37"/>
  <c r="H169" i="47"/>
  <c r="H169" i="37"/>
  <c r="H161" i="47"/>
  <c r="H161" i="37"/>
  <c r="H153" i="47"/>
  <c r="H153" i="37"/>
  <c r="H145" i="47"/>
  <c r="H145" i="37"/>
  <c r="H137" i="47"/>
  <c r="H137" i="37"/>
  <c r="H129" i="47"/>
  <c r="H129" i="37"/>
  <c r="H121" i="47"/>
  <c r="H121" i="37"/>
  <c r="H113" i="47"/>
  <c r="H113" i="37"/>
  <c r="H105" i="47"/>
  <c r="H105" i="37"/>
  <c r="H97" i="47"/>
  <c r="H97" i="37"/>
  <c r="H89" i="47"/>
  <c r="H89" i="37"/>
  <c r="H81" i="47"/>
  <c r="H81" i="37"/>
  <c r="H73" i="47"/>
  <c r="H73" i="37"/>
  <c r="H65" i="47"/>
  <c r="H65" i="37"/>
  <c r="H57" i="47"/>
  <c r="H57" i="37"/>
  <c r="H49" i="47"/>
  <c r="H49" i="37"/>
  <c r="H41" i="47"/>
  <c r="H41" i="37"/>
  <c r="H33" i="47"/>
  <c r="H33" i="37"/>
  <c r="H25" i="47"/>
  <c r="H25" i="37"/>
  <c r="H17" i="47"/>
  <c r="H17" i="37"/>
  <c r="H9" i="47"/>
  <c r="H9" i="37"/>
  <c r="H491" i="47"/>
  <c r="H491" i="37"/>
  <c r="H435" i="47"/>
  <c r="H435" i="37"/>
  <c r="H371" i="47"/>
  <c r="H371" i="37"/>
  <c r="H283" i="47"/>
  <c r="H283" i="37"/>
  <c r="H227" i="47"/>
  <c r="H227" i="37"/>
  <c r="H195" i="47"/>
  <c r="H195" i="37"/>
  <c r="H139" i="47"/>
  <c r="H139" i="37"/>
  <c r="H35" i="47"/>
  <c r="H35" i="37"/>
  <c r="H504" i="47"/>
  <c r="H504" i="37"/>
  <c r="H496" i="47"/>
  <c r="H496" i="37"/>
  <c r="H488" i="47"/>
  <c r="H488" i="37"/>
  <c r="H480" i="47"/>
  <c r="H480" i="37"/>
  <c r="H472" i="47"/>
  <c r="H472" i="37"/>
  <c r="H464" i="47"/>
  <c r="H464" i="37"/>
  <c r="H456" i="47"/>
  <c r="H456" i="37"/>
  <c r="H448" i="47"/>
  <c r="H448" i="37"/>
  <c r="H440" i="47"/>
  <c r="H440" i="37"/>
  <c r="H432" i="47"/>
  <c r="H432" i="37"/>
  <c r="H424" i="47"/>
  <c r="H424" i="37"/>
  <c r="H416" i="47"/>
  <c r="H416" i="37"/>
  <c r="H408" i="47"/>
  <c r="H408" i="37"/>
  <c r="H400" i="47"/>
  <c r="H400" i="37"/>
  <c r="H392" i="47"/>
  <c r="H392" i="37"/>
  <c r="H384" i="47"/>
  <c r="H384" i="37"/>
  <c r="H376" i="47"/>
  <c r="H376" i="37"/>
  <c r="H368" i="47"/>
  <c r="H368" i="37"/>
  <c r="H360" i="47"/>
  <c r="H360" i="37"/>
  <c r="H352" i="47"/>
  <c r="H352" i="37"/>
  <c r="H344" i="47"/>
  <c r="H344" i="37"/>
  <c r="H336" i="47"/>
  <c r="H336" i="37"/>
  <c r="H328" i="47"/>
  <c r="H328" i="37"/>
  <c r="H320" i="47"/>
  <c r="H320" i="37"/>
  <c r="H312" i="47"/>
  <c r="H312" i="37"/>
  <c r="H304" i="47"/>
  <c r="H304" i="37"/>
  <c r="H296" i="47"/>
  <c r="H296" i="37"/>
  <c r="H288" i="47"/>
  <c r="H288" i="37"/>
  <c r="H280" i="47"/>
  <c r="H280" i="37"/>
  <c r="H272" i="47"/>
  <c r="H272" i="37"/>
  <c r="H264" i="47"/>
  <c r="H264" i="37"/>
  <c r="H256" i="47"/>
  <c r="H256" i="37"/>
  <c r="H248" i="47"/>
  <c r="H248" i="37"/>
  <c r="H240" i="47"/>
  <c r="H240" i="37"/>
  <c r="H232" i="47"/>
  <c r="H232" i="37"/>
  <c r="H224" i="47"/>
  <c r="H224" i="37"/>
  <c r="H216" i="47"/>
  <c r="H216" i="37"/>
  <c r="H208" i="47"/>
  <c r="H208" i="37"/>
  <c r="H200" i="47"/>
  <c r="H200" i="37"/>
  <c r="H192" i="47"/>
  <c r="H192" i="37"/>
  <c r="H184" i="47"/>
  <c r="H184" i="37"/>
  <c r="H176" i="47"/>
  <c r="H176" i="37"/>
  <c r="H168" i="47"/>
  <c r="H168" i="37"/>
  <c r="H160" i="47"/>
  <c r="H160" i="37"/>
  <c r="H152" i="47"/>
  <c r="H152" i="37"/>
  <c r="H144" i="47"/>
  <c r="H144" i="37"/>
  <c r="H136" i="47"/>
  <c r="H136" i="37"/>
  <c r="H128" i="47"/>
  <c r="H128" i="37"/>
  <c r="H120" i="47"/>
  <c r="H120" i="37"/>
  <c r="H112" i="47"/>
  <c r="H112" i="37"/>
  <c r="H104" i="47"/>
  <c r="H104" i="37"/>
  <c r="H96" i="47"/>
  <c r="H96" i="37"/>
  <c r="H88" i="47"/>
  <c r="H88" i="37"/>
  <c r="H80" i="47"/>
  <c r="H80" i="37"/>
  <c r="H72" i="47"/>
  <c r="H72" i="37"/>
  <c r="H64" i="47"/>
  <c r="H64" i="37"/>
  <c r="H56" i="47"/>
  <c r="H56" i="37"/>
  <c r="H48" i="47"/>
  <c r="H48" i="37"/>
  <c r="H40" i="47"/>
  <c r="H40" i="37"/>
  <c r="H32" i="47"/>
  <c r="H32" i="37"/>
  <c r="H24" i="47"/>
  <c r="H24" i="37"/>
  <c r="H16" i="47"/>
  <c r="H16" i="37"/>
  <c r="H8" i="47"/>
  <c r="H8" i="37"/>
  <c r="H459" i="47"/>
  <c r="H459" i="37"/>
  <c r="H403" i="47"/>
  <c r="H403" i="37"/>
  <c r="H347" i="47"/>
  <c r="H347" i="37"/>
  <c r="H299" i="47"/>
  <c r="H299" i="37"/>
  <c r="H251" i="47"/>
  <c r="H251" i="37"/>
  <c r="H211" i="47"/>
  <c r="H211" i="37"/>
  <c r="H155" i="47"/>
  <c r="H155" i="37"/>
  <c r="H11" i="47"/>
  <c r="H11" i="37"/>
  <c r="H503" i="47"/>
  <c r="H503" i="37"/>
  <c r="H495" i="47"/>
  <c r="H495" i="37"/>
  <c r="H487" i="47"/>
  <c r="H487" i="37"/>
  <c r="H479" i="47"/>
  <c r="H479" i="37"/>
  <c r="H471" i="47"/>
  <c r="H471" i="37"/>
  <c r="H463" i="47"/>
  <c r="H463" i="37"/>
  <c r="H455" i="47"/>
  <c r="H455" i="37"/>
  <c r="H447" i="47"/>
  <c r="H447" i="37"/>
  <c r="H439" i="47"/>
  <c r="H439" i="37"/>
  <c r="H431" i="47"/>
  <c r="H431" i="37"/>
  <c r="H423" i="47"/>
  <c r="H423" i="37"/>
  <c r="H415" i="47"/>
  <c r="H415" i="37"/>
  <c r="H407" i="47"/>
  <c r="H407" i="37"/>
  <c r="H399" i="47"/>
  <c r="H399" i="37"/>
  <c r="H391" i="47"/>
  <c r="H391" i="37"/>
  <c r="H383" i="47"/>
  <c r="H383" i="37"/>
  <c r="H375" i="47"/>
  <c r="H375" i="37"/>
  <c r="H367" i="47"/>
  <c r="H367" i="37"/>
  <c r="H359" i="47"/>
  <c r="H359" i="37"/>
  <c r="H351" i="47"/>
  <c r="H351" i="37"/>
  <c r="H343" i="47"/>
  <c r="H343" i="37"/>
  <c r="H335" i="47"/>
  <c r="H335" i="37"/>
  <c r="H327" i="47"/>
  <c r="H327" i="37"/>
  <c r="H319" i="47"/>
  <c r="H319" i="37"/>
  <c r="H311" i="47"/>
  <c r="H311" i="37"/>
  <c r="H303" i="47"/>
  <c r="H303" i="37"/>
  <c r="H295" i="47"/>
  <c r="H295" i="37"/>
  <c r="H287" i="47"/>
  <c r="H287" i="37"/>
  <c r="H279" i="47"/>
  <c r="H279" i="37"/>
  <c r="H271" i="47"/>
  <c r="H271" i="37"/>
  <c r="H263" i="47"/>
  <c r="H263" i="37"/>
  <c r="H255" i="47"/>
  <c r="H255" i="37"/>
  <c r="H247" i="47"/>
  <c r="H247" i="37"/>
  <c r="H239" i="47"/>
  <c r="H239" i="37"/>
  <c r="H231" i="47"/>
  <c r="H231" i="37"/>
  <c r="H223" i="47"/>
  <c r="H223" i="37"/>
  <c r="H215" i="47"/>
  <c r="H215" i="37"/>
  <c r="H207" i="47"/>
  <c r="H207" i="37"/>
  <c r="H199" i="47"/>
  <c r="H199" i="37"/>
  <c r="H191" i="47"/>
  <c r="H191" i="37"/>
  <c r="H183" i="47"/>
  <c r="H183" i="37"/>
  <c r="H175" i="47"/>
  <c r="H175" i="37"/>
  <c r="H167" i="47"/>
  <c r="H167" i="37"/>
  <c r="H159" i="47"/>
  <c r="H159" i="37"/>
  <c r="H151" i="47"/>
  <c r="H151" i="37"/>
  <c r="H143" i="47"/>
  <c r="H143" i="37"/>
  <c r="H135" i="47"/>
  <c r="H135" i="37"/>
  <c r="H127" i="47"/>
  <c r="H127" i="37"/>
  <c r="H119" i="47"/>
  <c r="H119" i="37"/>
  <c r="H111" i="47"/>
  <c r="H111" i="37"/>
  <c r="H103" i="47"/>
  <c r="H103" i="37"/>
  <c r="H95" i="47"/>
  <c r="H95" i="37"/>
  <c r="H87" i="47"/>
  <c r="H87" i="37"/>
  <c r="H79" i="47"/>
  <c r="H79" i="37"/>
  <c r="H71" i="47"/>
  <c r="H71" i="37"/>
  <c r="H63" i="47"/>
  <c r="H63" i="37"/>
  <c r="H55" i="47"/>
  <c r="H55" i="37"/>
  <c r="H47" i="47"/>
  <c r="H47" i="37"/>
  <c r="H39" i="47"/>
  <c r="H39" i="37"/>
  <c r="H31" i="47"/>
  <c r="H31" i="37"/>
  <c r="H23" i="47"/>
  <c r="H23" i="37"/>
  <c r="H15" i="47"/>
  <c r="H15" i="37"/>
  <c r="H7" i="47"/>
  <c r="H7" i="37"/>
  <c r="H467" i="47"/>
  <c r="H467" i="37"/>
  <c r="H443" i="47"/>
  <c r="H443" i="37"/>
  <c r="H387" i="47"/>
  <c r="H387" i="37"/>
  <c r="H339" i="47"/>
  <c r="H339" i="37"/>
  <c r="H307" i="47"/>
  <c r="H307" i="37"/>
  <c r="H235" i="47"/>
  <c r="H235" i="37"/>
  <c r="H171" i="47"/>
  <c r="H171" i="37"/>
  <c r="H115" i="47"/>
  <c r="H115" i="37"/>
  <c r="H99" i="47"/>
  <c r="H99" i="37"/>
  <c r="H83" i="47"/>
  <c r="H83" i="37"/>
  <c r="H67" i="47"/>
  <c r="H67" i="37"/>
  <c r="H27" i="47"/>
  <c r="H27" i="37"/>
  <c r="H502" i="47"/>
  <c r="H502" i="37"/>
  <c r="H494" i="47"/>
  <c r="H494" i="37"/>
  <c r="H486" i="47"/>
  <c r="H486" i="37"/>
  <c r="H478" i="47"/>
  <c r="H478" i="37"/>
  <c r="H470" i="47"/>
  <c r="H470" i="37"/>
  <c r="H462" i="47"/>
  <c r="H462" i="37"/>
  <c r="H454" i="47"/>
  <c r="H454" i="37"/>
  <c r="H446" i="47"/>
  <c r="H446" i="37"/>
  <c r="H438" i="47"/>
  <c r="H438" i="37"/>
  <c r="H430" i="47"/>
  <c r="H430" i="37"/>
  <c r="H422" i="47"/>
  <c r="H422" i="37"/>
  <c r="H414" i="47"/>
  <c r="H414" i="37"/>
  <c r="H406" i="47"/>
  <c r="H406" i="37"/>
  <c r="H398" i="47"/>
  <c r="H398" i="37"/>
  <c r="H390" i="47"/>
  <c r="H390" i="37"/>
  <c r="H382" i="47"/>
  <c r="H382" i="37"/>
  <c r="H374" i="47"/>
  <c r="H374" i="37"/>
  <c r="H366" i="47"/>
  <c r="H366" i="37"/>
  <c r="H358" i="47"/>
  <c r="H358" i="37"/>
  <c r="H350" i="47"/>
  <c r="H350" i="37"/>
  <c r="H342" i="47"/>
  <c r="H342" i="37"/>
  <c r="H334" i="47"/>
  <c r="H334" i="37"/>
  <c r="H326" i="47"/>
  <c r="H326" i="37"/>
  <c r="H318" i="47"/>
  <c r="H318" i="37"/>
  <c r="H310" i="47"/>
  <c r="H310" i="37"/>
  <c r="H302" i="47"/>
  <c r="H302" i="37"/>
  <c r="H294" i="47"/>
  <c r="H294" i="37"/>
  <c r="H286" i="47"/>
  <c r="H286" i="37"/>
  <c r="H278" i="47"/>
  <c r="H278" i="37"/>
  <c r="H270" i="47"/>
  <c r="H270" i="37"/>
  <c r="H262" i="47"/>
  <c r="H262" i="37"/>
  <c r="H254" i="47"/>
  <c r="H254" i="37"/>
  <c r="H246" i="47"/>
  <c r="H246" i="37"/>
  <c r="H238" i="47"/>
  <c r="H238" i="37"/>
  <c r="H230" i="47"/>
  <c r="H230" i="37"/>
  <c r="H222" i="47"/>
  <c r="H222" i="37"/>
  <c r="H214" i="47"/>
  <c r="H214" i="37"/>
  <c r="H206" i="47"/>
  <c r="H206" i="37"/>
  <c r="H198" i="47"/>
  <c r="H198" i="37"/>
  <c r="H190" i="47"/>
  <c r="H190" i="37"/>
  <c r="H182" i="47"/>
  <c r="H182" i="37"/>
  <c r="H174" i="47"/>
  <c r="H174" i="37"/>
  <c r="H166" i="47"/>
  <c r="H166" i="37"/>
  <c r="H158" i="47"/>
  <c r="H158" i="37"/>
  <c r="H150" i="47"/>
  <c r="H150" i="37"/>
  <c r="H142" i="47"/>
  <c r="H142" i="37"/>
  <c r="H134" i="47"/>
  <c r="H134" i="37"/>
  <c r="H126" i="47"/>
  <c r="H126" i="37"/>
  <c r="H118" i="47"/>
  <c r="H118" i="37"/>
  <c r="H110" i="47"/>
  <c r="H110" i="37"/>
  <c r="H102" i="47"/>
  <c r="H102" i="37"/>
  <c r="H94" i="47"/>
  <c r="H94" i="37"/>
  <c r="H86" i="47"/>
  <c r="H86" i="37"/>
  <c r="H78" i="47"/>
  <c r="H78" i="37"/>
  <c r="H70" i="47"/>
  <c r="H70" i="37"/>
  <c r="H62" i="47"/>
  <c r="H62" i="37"/>
  <c r="H54" i="47"/>
  <c r="H54" i="37"/>
  <c r="H46" i="47"/>
  <c r="H46" i="37"/>
  <c r="H38" i="47"/>
  <c r="H38" i="37"/>
  <c r="H30" i="47"/>
  <c r="H30" i="37"/>
  <c r="H22" i="47"/>
  <c r="H22" i="37"/>
  <c r="H14" i="47"/>
  <c r="H14" i="37"/>
  <c r="H451" i="47"/>
  <c r="H451" i="37"/>
  <c r="H419" i="47"/>
  <c r="H419" i="37"/>
  <c r="H379" i="47"/>
  <c r="H379" i="37"/>
  <c r="H323" i="47"/>
  <c r="H323" i="37"/>
  <c r="H275" i="47"/>
  <c r="H275" i="37"/>
  <c r="H219" i="47"/>
  <c r="H219" i="37"/>
  <c r="H163" i="47"/>
  <c r="H163" i="37"/>
  <c r="H123" i="47"/>
  <c r="H123" i="37"/>
  <c r="H107" i="47"/>
  <c r="H107" i="37"/>
  <c r="H91" i="47"/>
  <c r="H91" i="37"/>
  <c r="H75" i="47"/>
  <c r="H75" i="37"/>
  <c r="H19" i="47"/>
  <c r="H19" i="37"/>
  <c r="H501" i="47"/>
  <c r="H501" i="37"/>
  <c r="H493" i="47"/>
  <c r="H493" i="37"/>
  <c r="H485" i="47"/>
  <c r="H485" i="37"/>
  <c r="H477" i="47"/>
  <c r="H477" i="37"/>
  <c r="H469" i="47"/>
  <c r="H469" i="37"/>
  <c r="H461" i="47"/>
  <c r="H461" i="37"/>
  <c r="H453" i="47"/>
  <c r="H453" i="37"/>
  <c r="H445" i="47"/>
  <c r="H445" i="37"/>
  <c r="H437" i="47"/>
  <c r="H437" i="37"/>
  <c r="H429" i="47"/>
  <c r="H429" i="37"/>
  <c r="H421" i="47"/>
  <c r="H421" i="37"/>
  <c r="H413" i="47"/>
  <c r="H413" i="37"/>
  <c r="H405" i="47"/>
  <c r="H405" i="37"/>
  <c r="H397" i="47"/>
  <c r="H397" i="37"/>
  <c r="H389" i="47"/>
  <c r="H389" i="37"/>
  <c r="H381" i="47"/>
  <c r="H381" i="37"/>
  <c r="H373" i="47"/>
  <c r="H373" i="37"/>
  <c r="H365" i="47"/>
  <c r="H365" i="37"/>
  <c r="H357" i="47"/>
  <c r="H357" i="37"/>
  <c r="H349" i="47"/>
  <c r="H349" i="37"/>
  <c r="H341" i="47"/>
  <c r="H341" i="37"/>
  <c r="H333" i="47"/>
  <c r="H333" i="37"/>
  <c r="H325" i="47"/>
  <c r="H325" i="37"/>
  <c r="H317" i="47"/>
  <c r="H317" i="37"/>
  <c r="H309" i="47"/>
  <c r="H309" i="37"/>
  <c r="H301" i="47"/>
  <c r="H301" i="37"/>
  <c r="H293" i="47"/>
  <c r="H293" i="37"/>
  <c r="H285" i="47"/>
  <c r="H285" i="37"/>
  <c r="H277" i="47"/>
  <c r="H277" i="37"/>
  <c r="H269" i="47"/>
  <c r="H269" i="37"/>
  <c r="H261" i="47"/>
  <c r="H261" i="37"/>
  <c r="H253" i="47"/>
  <c r="H253" i="37"/>
  <c r="H245" i="47"/>
  <c r="H245" i="37"/>
  <c r="H237" i="47"/>
  <c r="H237" i="37"/>
  <c r="H229" i="47"/>
  <c r="H229" i="37"/>
  <c r="H221" i="47"/>
  <c r="H221" i="37"/>
  <c r="H213" i="47"/>
  <c r="H213" i="37"/>
  <c r="H205" i="47"/>
  <c r="H205" i="37"/>
  <c r="H197" i="47"/>
  <c r="H197" i="37"/>
  <c r="H189" i="47"/>
  <c r="H189" i="37"/>
  <c r="H181" i="47"/>
  <c r="H181" i="37"/>
  <c r="H173" i="47"/>
  <c r="H173" i="37"/>
  <c r="H165" i="47"/>
  <c r="H165" i="37"/>
  <c r="H157" i="47"/>
  <c r="H157" i="37"/>
  <c r="H149" i="47"/>
  <c r="H149" i="37"/>
  <c r="H141" i="47"/>
  <c r="H141" i="37"/>
  <c r="H133" i="47"/>
  <c r="H133" i="37"/>
  <c r="H125" i="47"/>
  <c r="H125" i="37"/>
  <c r="H117" i="47"/>
  <c r="H117" i="37"/>
  <c r="H109" i="47"/>
  <c r="H109" i="37"/>
  <c r="H101" i="47"/>
  <c r="H101" i="37"/>
  <c r="H93" i="47"/>
  <c r="H93" i="37"/>
  <c r="H85" i="47"/>
  <c r="H85" i="37"/>
  <c r="H77" i="47"/>
  <c r="H77" i="37"/>
  <c r="H69" i="47"/>
  <c r="H69" i="37"/>
  <c r="H61" i="47"/>
  <c r="H61" i="37"/>
  <c r="H53" i="47"/>
  <c r="H53" i="37"/>
  <c r="H45" i="47"/>
  <c r="H45" i="37"/>
  <c r="H37" i="47"/>
  <c r="H37" i="37"/>
  <c r="H29" i="47"/>
  <c r="H29" i="37"/>
  <c r="H21" i="47"/>
  <c r="H21" i="37"/>
  <c r="H13" i="47"/>
  <c r="H13" i="37"/>
  <c r="B7" i="37"/>
  <c r="B7" i="33"/>
  <c r="Q8" i="29"/>
  <c r="Q9" i="29"/>
  <c r="Q10" i="29"/>
  <c r="Q11" i="29"/>
  <c r="Q12" i="29"/>
  <c r="Q13" i="29"/>
  <c r="Q14" i="29"/>
  <c r="Q15" i="29"/>
  <c r="Q16" i="29"/>
  <c r="Q17" i="29"/>
  <c r="Q18" i="29"/>
  <c r="Q19" i="29"/>
  <c r="Q20" i="29"/>
  <c r="Q21" i="29"/>
  <c r="Q22" i="29"/>
  <c r="Q23" i="29"/>
  <c r="Q24" i="29"/>
  <c r="Q25" i="29"/>
  <c r="Q26" i="29"/>
  <c r="Q27" i="29"/>
  <c r="Q28" i="29"/>
  <c r="Q29" i="29"/>
  <c r="Q30" i="29"/>
  <c r="Q31" i="29"/>
  <c r="Q32" i="29"/>
  <c r="Q33" i="29"/>
  <c r="Q34" i="29"/>
  <c r="Q35" i="29"/>
  <c r="Q36" i="29"/>
  <c r="Q37" i="29"/>
  <c r="Q38" i="29"/>
  <c r="Q39" i="29"/>
  <c r="Q40" i="29"/>
  <c r="Q41" i="29"/>
  <c r="Q42" i="29"/>
  <c r="Q43" i="29"/>
  <c r="Q44" i="29"/>
  <c r="Q45" i="29"/>
  <c r="Q46" i="29"/>
  <c r="Q47" i="29"/>
  <c r="Q48" i="29"/>
  <c r="Q49" i="29"/>
  <c r="Q50" i="29"/>
  <c r="Q51" i="29"/>
  <c r="Q52" i="29"/>
  <c r="Q53" i="29"/>
  <c r="Q54" i="29"/>
  <c r="Q55" i="29"/>
  <c r="Q56" i="29"/>
  <c r="Q57" i="29"/>
  <c r="Q58" i="29"/>
  <c r="Q59" i="29"/>
  <c r="Q60" i="29"/>
  <c r="Q61" i="29"/>
  <c r="Q62" i="29"/>
  <c r="Q63" i="29"/>
  <c r="Q64" i="29"/>
  <c r="Q65" i="29"/>
  <c r="Q66" i="29"/>
  <c r="Q67" i="29"/>
  <c r="Q68" i="29"/>
  <c r="Q69" i="29"/>
  <c r="Q70" i="29"/>
  <c r="Q71" i="29"/>
  <c r="Q72" i="29"/>
  <c r="Q73" i="29"/>
  <c r="Q74" i="29"/>
  <c r="Q75" i="29"/>
  <c r="Q76" i="29"/>
  <c r="Q77" i="29"/>
  <c r="Q78" i="29"/>
  <c r="Q79" i="29"/>
  <c r="Q80" i="29"/>
  <c r="Q81" i="29"/>
  <c r="Q82" i="29"/>
  <c r="Q83" i="29"/>
  <c r="Q84" i="29"/>
  <c r="Q85" i="29"/>
  <c r="Q86" i="29"/>
  <c r="Q87" i="29"/>
  <c r="Q88" i="29"/>
  <c r="Q89" i="29"/>
  <c r="Q90" i="29"/>
  <c r="Q91" i="29"/>
  <c r="Q92" i="29"/>
  <c r="Q93" i="29"/>
  <c r="Q94" i="29"/>
  <c r="Q95" i="29"/>
  <c r="Q96" i="29"/>
  <c r="Q97" i="29"/>
  <c r="Q98" i="29"/>
  <c r="Q99" i="29"/>
  <c r="Q100" i="29"/>
  <c r="Q101" i="29"/>
  <c r="Q102" i="29"/>
  <c r="Q103" i="29"/>
  <c r="Q104" i="29"/>
  <c r="Q105" i="29"/>
  <c r="Q106" i="29"/>
  <c r="Q107" i="29"/>
  <c r="Q108" i="29"/>
  <c r="Q109" i="29"/>
  <c r="Q110" i="29"/>
  <c r="Q111" i="29"/>
  <c r="Q112" i="29"/>
  <c r="Q113" i="29"/>
  <c r="Q114" i="29"/>
  <c r="Q115" i="29"/>
  <c r="Q116" i="29"/>
  <c r="Q117" i="29"/>
  <c r="Q118" i="29"/>
  <c r="Q119" i="29"/>
  <c r="Q120" i="29"/>
  <c r="Q121" i="29"/>
  <c r="Q122" i="29"/>
  <c r="Q123" i="29"/>
  <c r="Q124" i="29"/>
  <c r="Q125" i="29"/>
  <c r="Q126" i="29"/>
  <c r="Q127" i="29"/>
  <c r="Q128" i="29"/>
  <c r="Q129" i="29"/>
  <c r="Q130" i="29"/>
  <c r="Q131" i="29"/>
  <c r="Q132" i="29"/>
  <c r="Q133" i="29"/>
  <c r="Q134" i="29"/>
  <c r="Q135" i="29"/>
  <c r="Q136" i="29"/>
  <c r="Q137" i="29"/>
  <c r="Q138" i="29"/>
  <c r="Q139" i="29"/>
  <c r="Q140" i="29"/>
  <c r="Q141" i="29"/>
  <c r="Q142" i="29"/>
  <c r="Q143" i="29"/>
  <c r="Q144" i="29"/>
  <c r="Q145" i="29"/>
  <c r="Q146" i="29"/>
  <c r="Q147" i="29"/>
  <c r="Q148" i="29"/>
  <c r="Q149" i="29"/>
  <c r="Q150" i="29"/>
  <c r="Q151" i="29"/>
  <c r="Q152" i="29"/>
  <c r="Q153" i="29"/>
  <c r="Q154" i="29"/>
  <c r="Q155" i="29"/>
  <c r="Q156" i="29"/>
  <c r="Q157" i="29"/>
  <c r="Q158" i="29"/>
  <c r="Q159" i="29"/>
  <c r="Q160" i="29"/>
  <c r="Q161" i="29"/>
  <c r="Q162" i="29"/>
  <c r="Q163" i="29"/>
  <c r="Q164" i="29"/>
  <c r="Q165" i="29"/>
  <c r="Q166" i="29"/>
  <c r="Q167" i="29"/>
  <c r="Q168" i="29"/>
  <c r="Q169" i="29"/>
  <c r="Q170" i="29"/>
  <c r="Q171" i="29"/>
  <c r="Q172" i="29"/>
  <c r="Q173" i="29"/>
  <c r="Q174" i="29"/>
  <c r="Q175" i="29"/>
  <c r="Q176" i="29"/>
  <c r="Q177" i="29"/>
  <c r="Q178" i="29"/>
  <c r="Q179" i="29"/>
  <c r="Q180" i="29"/>
  <c r="Q181" i="29"/>
  <c r="Q182" i="29"/>
  <c r="Q183" i="29"/>
  <c r="Q184" i="29"/>
  <c r="Q185" i="29"/>
  <c r="Q186" i="29"/>
  <c r="Q187" i="29"/>
  <c r="Q188" i="29"/>
  <c r="Q189" i="29"/>
  <c r="Q190" i="29"/>
  <c r="Q191" i="29"/>
  <c r="Q192" i="29"/>
  <c r="Q193" i="29"/>
  <c r="Q194" i="29"/>
  <c r="Q195" i="29"/>
  <c r="Q196" i="29"/>
  <c r="Q197" i="29"/>
  <c r="Q198" i="29"/>
  <c r="Q199" i="29"/>
  <c r="Q200" i="29"/>
  <c r="Q201" i="29"/>
  <c r="Q202" i="29"/>
  <c r="Q203" i="29"/>
  <c r="Q204" i="29"/>
  <c r="Q205" i="29"/>
  <c r="Q206" i="29"/>
  <c r="Q207" i="29"/>
  <c r="Q208" i="29"/>
  <c r="Q209" i="29"/>
  <c r="Q210" i="29"/>
  <c r="Q211" i="29"/>
  <c r="Q212" i="29"/>
  <c r="Q213" i="29"/>
  <c r="Q214" i="29"/>
  <c r="Q215" i="29"/>
  <c r="Q216" i="29"/>
  <c r="Q217" i="29"/>
  <c r="Q218" i="29"/>
  <c r="Q219" i="29"/>
  <c r="Q220" i="29"/>
  <c r="Q221" i="29"/>
  <c r="Q222" i="29"/>
  <c r="Q223" i="29"/>
  <c r="Q224" i="29"/>
  <c r="Q225" i="29"/>
  <c r="Q226" i="29"/>
  <c r="Q227" i="29"/>
  <c r="Q228" i="29"/>
  <c r="Q229" i="29"/>
  <c r="Q230" i="29"/>
  <c r="Q231" i="29"/>
  <c r="Q232" i="29"/>
  <c r="Q233" i="29"/>
  <c r="Q234" i="29"/>
  <c r="Q235" i="29"/>
  <c r="Q236" i="29"/>
  <c r="Q237" i="29"/>
  <c r="Q238" i="29"/>
  <c r="Q239" i="29"/>
  <c r="Q240" i="29"/>
  <c r="Q241" i="29"/>
  <c r="Q242" i="29"/>
  <c r="Q243" i="29"/>
  <c r="Q244" i="29"/>
  <c r="Q245" i="29"/>
  <c r="Q246" i="29"/>
  <c r="Q247" i="29"/>
  <c r="Q248" i="29"/>
  <c r="Q249" i="29"/>
  <c r="Q250" i="29"/>
  <c r="Q251" i="29"/>
  <c r="Q252" i="29"/>
  <c r="Q253" i="29"/>
  <c r="Q254" i="29"/>
  <c r="Q255" i="29"/>
  <c r="Q256" i="29"/>
  <c r="Q257" i="29"/>
  <c r="Q258" i="29"/>
  <c r="Q259" i="29"/>
  <c r="Q260" i="29"/>
  <c r="Q261" i="29"/>
  <c r="Q262" i="29"/>
  <c r="Q263" i="29"/>
  <c r="Q264" i="29"/>
  <c r="Q265" i="29"/>
  <c r="Q266" i="29"/>
  <c r="Q267" i="29"/>
  <c r="Q268" i="29"/>
  <c r="Q269" i="29"/>
  <c r="Q270" i="29"/>
  <c r="Q271" i="29"/>
  <c r="Q272" i="29"/>
  <c r="Q273" i="29"/>
  <c r="Q274" i="29"/>
  <c r="Q275" i="29"/>
  <c r="Q276" i="29"/>
  <c r="Q277" i="29"/>
  <c r="Q278" i="29"/>
  <c r="Q279" i="29"/>
  <c r="Q280" i="29"/>
  <c r="Q281" i="29"/>
  <c r="Q282" i="29"/>
  <c r="Q283" i="29"/>
  <c r="Q284" i="29"/>
  <c r="Q285" i="29"/>
  <c r="Q286" i="29"/>
  <c r="Q287" i="29"/>
  <c r="Q288" i="29"/>
  <c r="Q289" i="29"/>
  <c r="Q290" i="29"/>
  <c r="Q291" i="29"/>
  <c r="Q292" i="29"/>
  <c r="Q293" i="29"/>
  <c r="Q294" i="29"/>
  <c r="Q295" i="29"/>
  <c r="Q296" i="29"/>
  <c r="Q297" i="29"/>
  <c r="Q298" i="29"/>
  <c r="Q299" i="29"/>
  <c r="Q300" i="29"/>
  <c r="Q301" i="29"/>
  <c r="Q302" i="29"/>
  <c r="Q303" i="29"/>
  <c r="Q304" i="29"/>
  <c r="Q305" i="29"/>
  <c r="Q306" i="29"/>
  <c r="Q307" i="29"/>
  <c r="Q308" i="29"/>
  <c r="Q309" i="29"/>
  <c r="Q310" i="29"/>
  <c r="Q311" i="29"/>
  <c r="Q312" i="29"/>
  <c r="Q313" i="29"/>
  <c r="Q314" i="29"/>
  <c r="Q315" i="29"/>
  <c r="Q316" i="29"/>
  <c r="Q317" i="29"/>
  <c r="Q318" i="29"/>
  <c r="Q319" i="29"/>
  <c r="Q320" i="29"/>
  <c r="Q321" i="29"/>
  <c r="Q322" i="29"/>
  <c r="Q323" i="29"/>
  <c r="Q324" i="29"/>
  <c r="Q325" i="29"/>
  <c r="Q326" i="29"/>
  <c r="Q327" i="29"/>
  <c r="Q328" i="29"/>
  <c r="Q329" i="29"/>
  <c r="Q330" i="29"/>
  <c r="Q331" i="29"/>
  <c r="Q332" i="29"/>
  <c r="Q333" i="29"/>
  <c r="Q334" i="29"/>
  <c r="Q335" i="29"/>
  <c r="Q336" i="29"/>
  <c r="Q337" i="29"/>
  <c r="Q338" i="29"/>
  <c r="Q339" i="29"/>
  <c r="Q340" i="29"/>
  <c r="Q341" i="29"/>
  <c r="Q342" i="29"/>
  <c r="Q343" i="29"/>
  <c r="Q344" i="29"/>
  <c r="Q345" i="29"/>
  <c r="Q346" i="29"/>
  <c r="Q347" i="29"/>
  <c r="Q348" i="29"/>
  <c r="Q349" i="29"/>
  <c r="Q350" i="29"/>
  <c r="Q351" i="29"/>
  <c r="Q352" i="29"/>
  <c r="Q353" i="29"/>
  <c r="Q354" i="29"/>
  <c r="Q355" i="29"/>
  <c r="Q356" i="29"/>
  <c r="Q357" i="29"/>
  <c r="Q358" i="29"/>
  <c r="Q359" i="29"/>
  <c r="Q360" i="29"/>
  <c r="Q361" i="29"/>
  <c r="Q362" i="29"/>
  <c r="Q363" i="29"/>
  <c r="Q364" i="29"/>
  <c r="Q365" i="29"/>
  <c r="Q366" i="29"/>
  <c r="Q367" i="29"/>
  <c r="Q368" i="29"/>
  <c r="Q369" i="29"/>
  <c r="Q370" i="29"/>
  <c r="Q371" i="29"/>
  <c r="Q372" i="29"/>
  <c r="Q373" i="29"/>
  <c r="Q374" i="29"/>
  <c r="Q375" i="29"/>
  <c r="Q376" i="29"/>
  <c r="Q377" i="29"/>
  <c r="Q378" i="29"/>
  <c r="Q379" i="29"/>
  <c r="Q380" i="29"/>
  <c r="Q381" i="29"/>
  <c r="Q382" i="29"/>
  <c r="Q383" i="29"/>
  <c r="Q384" i="29"/>
  <c r="Q385" i="29"/>
  <c r="Q386" i="29"/>
  <c r="Q387" i="29"/>
  <c r="Q388" i="29"/>
  <c r="Q389" i="29"/>
  <c r="Q390" i="29"/>
  <c r="Q391" i="29"/>
  <c r="Q392" i="29"/>
  <c r="Q393" i="29"/>
  <c r="Q394" i="29"/>
  <c r="Q395" i="29"/>
  <c r="Q396" i="29"/>
  <c r="Q397" i="29"/>
  <c r="Q398" i="29"/>
  <c r="Q399" i="29"/>
  <c r="Q400" i="29"/>
  <c r="Q401" i="29"/>
  <c r="Q402" i="29"/>
  <c r="Q403" i="29"/>
  <c r="Q404" i="29"/>
  <c r="Q405" i="29"/>
  <c r="Q406" i="29"/>
  <c r="Q407" i="29"/>
  <c r="Q408" i="29"/>
  <c r="Q409" i="29"/>
  <c r="Q410" i="29"/>
  <c r="Q411" i="29"/>
  <c r="Q412" i="29"/>
  <c r="Q413" i="29"/>
  <c r="Q414" i="29"/>
  <c r="Q415" i="29"/>
  <c r="Q416" i="29"/>
  <c r="Q417" i="29"/>
  <c r="Q418" i="29"/>
  <c r="Q419" i="29"/>
  <c r="Q420" i="29"/>
  <c r="Q421" i="29"/>
  <c r="Q422" i="29"/>
  <c r="Q423" i="29"/>
  <c r="Q424" i="29"/>
  <c r="Q425" i="29"/>
  <c r="Q426" i="29"/>
  <c r="Q427" i="29"/>
  <c r="Q428" i="29"/>
  <c r="Q429" i="29"/>
  <c r="Q430" i="29"/>
  <c r="Q431" i="29"/>
  <c r="Q432" i="29"/>
  <c r="Q433" i="29"/>
  <c r="Q434" i="29"/>
  <c r="Q435" i="29"/>
  <c r="Q436" i="29"/>
  <c r="Q437" i="29"/>
  <c r="Q438" i="29"/>
  <c r="Q439" i="29"/>
  <c r="Q440" i="29"/>
  <c r="Q441" i="29"/>
  <c r="Q442" i="29"/>
  <c r="Q443" i="29"/>
  <c r="Q444" i="29"/>
  <c r="Q445" i="29"/>
  <c r="Q446" i="29"/>
  <c r="Q447" i="29"/>
  <c r="Q448" i="29"/>
  <c r="Q449" i="29"/>
  <c r="Q450" i="29"/>
  <c r="Q451" i="29"/>
  <c r="Q452" i="29"/>
  <c r="Q453" i="29"/>
  <c r="Q454" i="29"/>
  <c r="Q455" i="29"/>
  <c r="Q456" i="29"/>
  <c r="Q457" i="29"/>
  <c r="Q458" i="29"/>
  <c r="Q459" i="29"/>
  <c r="Q460" i="29"/>
  <c r="Q461" i="29"/>
  <c r="Q462" i="29"/>
  <c r="Q463" i="29"/>
  <c r="Q464" i="29"/>
  <c r="Q465" i="29"/>
  <c r="Q466" i="29"/>
  <c r="Q467" i="29"/>
  <c r="Q468" i="29"/>
  <c r="Q469" i="29"/>
  <c r="Q470" i="29"/>
  <c r="Q471" i="29"/>
  <c r="Q472" i="29"/>
  <c r="Q473" i="29"/>
  <c r="Q474" i="29"/>
  <c r="Q475" i="29"/>
  <c r="Q476" i="29"/>
  <c r="Q477" i="29"/>
  <c r="Q478" i="29"/>
  <c r="Q479" i="29"/>
  <c r="Q480" i="29"/>
  <c r="Q481" i="29"/>
  <c r="Q482" i="29"/>
  <c r="Q483" i="29"/>
  <c r="Q484" i="29"/>
  <c r="Q485" i="29"/>
  <c r="Q486" i="29"/>
  <c r="Q487" i="29"/>
  <c r="Q488" i="29"/>
  <c r="Q489" i="29"/>
  <c r="Q490" i="29"/>
  <c r="Q491" i="29"/>
  <c r="Q492" i="29"/>
  <c r="Q493" i="29"/>
  <c r="Q494" i="29"/>
  <c r="Q495" i="29"/>
  <c r="Q496" i="29"/>
  <c r="Q497" i="29"/>
  <c r="Q498" i="29"/>
  <c r="Q499" i="29"/>
  <c r="Q500" i="29"/>
  <c r="Q501" i="29"/>
  <c r="Q502" i="29"/>
  <c r="Q503" i="29"/>
  <c r="Q504" i="29"/>
  <c r="Q505" i="29"/>
  <c r="Q506" i="29"/>
  <c r="B8" i="31"/>
  <c r="C8" i="31"/>
  <c r="D8" i="31"/>
  <c r="E8" i="31"/>
  <c r="R8" i="31"/>
  <c r="H8" i="31"/>
  <c r="I8" i="31"/>
  <c r="J8" i="31"/>
  <c r="B9" i="31"/>
  <c r="C9" i="31"/>
  <c r="D9" i="31"/>
  <c r="E9" i="31"/>
  <c r="R9" i="31"/>
  <c r="H9" i="31"/>
  <c r="I9" i="31"/>
  <c r="J9" i="31"/>
  <c r="T9" i="31"/>
  <c r="B10" i="31"/>
  <c r="C10" i="31"/>
  <c r="D10" i="31"/>
  <c r="E10" i="31"/>
  <c r="R10" i="31"/>
  <c r="H10" i="31"/>
  <c r="I10" i="31"/>
  <c r="J10" i="31"/>
  <c r="T10" i="31"/>
  <c r="B11" i="31"/>
  <c r="C11" i="31"/>
  <c r="D11" i="31"/>
  <c r="E11" i="31"/>
  <c r="R11" i="31"/>
  <c r="H11" i="31"/>
  <c r="I11" i="31"/>
  <c r="J11" i="31"/>
  <c r="T11" i="31"/>
  <c r="B12" i="31"/>
  <c r="C12" i="31"/>
  <c r="D12" i="31"/>
  <c r="E12" i="31"/>
  <c r="R12" i="31"/>
  <c r="H12" i="31"/>
  <c r="I12" i="31"/>
  <c r="J12" i="31"/>
  <c r="T12" i="31"/>
  <c r="B13" i="31"/>
  <c r="C13" i="31"/>
  <c r="D13" i="31"/>
  <c r="E13" i="31"/>
  <c r="R13" i="31"/>
  <c r="H13" i="31"/>
  <c r="I13" i="31"/>
  <c r="J13" i="31"/>
  <c r="T13" i="31"/>
  <c r="B14" i="31"/>
  <c r="C14" i="31"/>
  <c r="D14" i="31"/>
  <c r="E14" i="31"/>
  <c r="R14" i="31"/>
  <c r="H14" i="31"/>
  <c r="I14" i="31"/>
  <c r="J14" i="31"/>
  <c r="T14" i="31"/>
  <c r="B15" i="31"/>
  <c r="C15" i="31"/>
  <c r="D15" i="31"/>
  <c r="E15" i="31"/>
  <c r="R15" i="31"/>
  <c r="H15" i="31"/>
  <c r="I15" i="31"/>
  <c r="J15" i="31"/>
  <c r="T15" i="31"/>
  <c r="B16" i="31"/>
  <c r="C16" i="31"/>
  <c r="D16" i="31"/>
  <c r="E16" i="31"/>
  <c r="R16" i="31"/>
  <c r="U16" i="31"/>
  <c r="H16" i="31"/>
  <c r="I16" i="31"/>
  <c r="J16" i="31"/>
  <c r="T16" i="31"/>
  <c r="B17" i="31"/>
  <c r="C17" i="31"/>
  <c r="D17" i="31"/>
  <c r="E17" i="31"/>
  <c r="R17" i="31"/>
  <c r="J17" i="31"/>
  <c r="T17" i="31"/>
  <c r="U17" i="31"/>
  <c r="H17" i="31"/>
  <c r="I17" i="31"/>
  <c r="B18" i="31"/>
  <c r="C18" i="31"/>
  <c r="D18" i="31"/>
  <c r="E18" i="31"/>
  <c r="R18" i="31"/>
  <c r="H18" i="31"/>
  <c r="I18" i="31"/>
  <c r="J18" i="31"/>
  <c r="T18" i="31"/>
  <c r="B19" i="31"/>
  <c r="C19" i="31"/>
  <c r="D19" i="31"/>
  <c r="E19" i="31"/>
  <c r="R19" i="31"/>
  <c r="H19" i="31"/>
  <c r="I19" i="31"/>
  <c r="J19" i="31"/>
  <c r="T19" i="31"/>
  <c r="B20" i="31"/>
  <c r="C20" i="31"/>
  <c r="D20" i="31"/>
  <c r="E20" i="31"/>
  <c r="R20" i="31"/>
  <c r="H20" i="31"/>
  <c r="I20" i="31"/>
  <c r="J20" i="31"/>
  <c r="T20" i="31"/>
  <c r="B21" i="31"/>
  <c r="C21" i="31"/>
  <c r="D21" i="31"/>
  <c r="E21" i="31"/>
  <c r="R21" i="31"/>
  <c r="H21" i="31"/>
  <c r="I21" i="31"/>
  <c r="J21" i="31"/>
  <c r="T21" i="31"/>
  <c r="B22" i="31"/>
  <c r="C22" i="31"/>
  <c r="D22" i="31"/>
  <c r="E22" i="31"/>
  <c r="R22" i="31"/>
  <c r="H22" i="31"/>
  <c r="I22" i="31"/>
  <c r="J22" i="31"/>
  <c r="T22" i="31"/>
  <c r="B23" i="31"/>
  <c r="C23" i="31"/>
  <c r="D23" i="31"/>
  <c r="E23" i="31"/>
  <c r="R23" i="31"/>
  <c r="H23" i="31"/>
  <c r="I23" i="31"/>
  <c r="J23" i="31"/>
  <c r="T23" i="31"/>
  <c r="B24" i="31"/>
  <c r="C24" i="31"/>
  <c r="D24" i="31"/>
  <c r="E24" i="31"/>
  <c r="R24" i="31"/>
  <c r="U24" i="31"/>
  <c r="H24" i="31"/>
  <c r="I24" i="31"/>
  <c r="J24" i="31"/>
  <c r="T24" i="31"/>
  <c r="B25" i="31"/>
  <c r="C25" i="31"/>
  <c r="D25" i="31"/>
  <c r="E25" i="31"/>
  <c r="R25" i="31"/>
  <c r="H25" i="31"/>
  <c r="I25" i="31"/>
  <c r="J25" i="31"/>
  <c r="T25" i="31"/>
  <c r="B26" i="31"/>
  <c r="C26" i="31"/>
  <c r="D26" i="31"/>
  <c r="E26" i="31"/>
  <c r="R26" i="31"/>
  <c r="H26" i="31"/>
  <c r="I26" i="31"/>
  <c r="J26" i="31"/>
  <c r="T26" i="31"/>
  <c r="B27" i="31"/>
  <c r="C27" i="31"/>
  <c r="D27" i="31"/>
  <c r="E27" i="31"/>
  <c r="R27" i="31"/>
  <c r="H27" i="31"/>
  <c r="I27" i="31"/>
  <c r="J27" i="31"/>
  <c r="T27" i="31"/>
  <c r="B28" i="31"/>
  <c r="C28" i="31"/>
  <c r="D28" i="31"/>
  <c r="E28" i="31"/>
  <c r="R28" i="31"/>
  <c r="H28" i="31"/>
  <c r="I28" i="31"/>
  <c r="J28" i="31"/>
  <c r="T28" i="31"/>
  <c r="B29" i="31"/>
  <c r="C29" i="31"/>
  <c r="D29" i="31"/>
  <c r="E29" i="31"/>
  <c r="R29" i="31"/>
  <c r="H29" i="31"/>
  <c r="I29" i="31"/>
  <c r="J29" i="31"/>
  <c r="T29" i="31"/>
  <c r="B30" i="31"/>
  <c r="C30" i="31"/>
  <c r="D30" i="31"/>
  <c r="E30" i="31"/>
  <c r="R30" i="31"/>
  <c r="H30" i="31"/>
  <c r="I30" i="31"/>
  <c r="J30" i="31"/>
  <c r="T30" i="31"/>
  <c r="B31" i="31"/>
  <c r="C31" i="31"/>
  <c r="D31" i="31"/>
  <c r="E31" i="31"/>
  <c r="R31" i="31"/>
  <c r="H31" i="31"/>
  <c r="I31" i="31"/>
  <c r="J31" i="31"/>
  <c r="T31" i="31"/>
  <c r="B32" i="31"/>
  <c r="C32" i="31"/>
  <c r="D32" i="31"/>
  <c r="E32" i="31"/>
  <c r="R32" i="31"/>
  <c r="H32" i="31"/>
  <c r="I32" i="31"/>
  <c r="J32" i="31"/>
  <c r="T32" i="31"/>
  <c r="B33" i="31"/>
  <c r="C33" i="31"/>
  <c r="D33" i="31"/>
  <c r="E33" i="31"/>
  <c r="R33" i="31"/>
  <c r="H33" i="31"/>
  <c r="I33" i="31"/>
  <c r="J33" i="31"/>
  <c r="T33" i="31"/>
  <c r="B34" i="31"/>
  <c r="C34" i="31"/>
  <c r="D34" i="31"/>
  <c r="E34" i="31"/>
  <c r="R34" i="31"/>
  <c r="H34" i="31"/>
  <c r="I34" i="31"/>
  <c r="J34" i="31"/>
  <c r="T34" i="31"/>
  <c r="B35" i="31"/>
  <c r="C35" i="31"/>
  <c r="D35" i="31"/>
  <c r="E35" i="31"/>
  <c r="R35" i="31"/>
  <c r="H35" i="31"/>
  <c r="I35" i="31"/>
  <c r="J35" i="31"/>
  <c r="T35" i="31"/>
  <c r="B36" i="31"/>
  <c r="C36" i="31"/>
  <c r="D36" i="31"/>
  <c r="E36" i="31"/>
  <c r="R36" i="31"/>
  <c r="H36" i="31"/>
  <c r="I36" i="31"/>
  <c r="J36" i="31"/>
  <c r="T36" i="31"/>
  <c r="B37" i="31"/>
  <c r="C37" i="31"/>
  <c r="D37" i="31"/>
  <c r="E37" i="31"/>
  <c r="R37" i="31"/>
  <c r="H37" i="31"/>
  <c r="I37" i="31"/>
  <c r="J37" i="31"/>
  <c r="T37" i="31"/>
  <c r="B38" i="31"/>
  <c r="C38" i="31"/>
  <c r="D38" i="31"/>
  <c r="E38" i="31"/>
  <c r="R38" i="31"/>
  <c r="H38" i="31"/>
  <c r="I38" i="31"/>
  <c r="J38" i="31"/>
  <c r="T38" i="31"/>
  <c r="B39" i="31"/>
  <c r="C39" i="31"/>
  <c r="D39" i="31"/>
  <c r="E39" i="31"/>
  <c r="R39" i="31"/>
  <c r="H39" i="31"/>
  <c r="I39" i="31"/>
  <c r="J39" i="31"/>
  <c r="T39" i="31"/>
  <c r="B40" i="31"/>
  <c r="C40" i="31"/>
  <c r="D40" i="31"/>
  <c r="E40" i="31"/>
  <c r="R40" i="31"/>
  <c r="U40" i="31"/>
  <c r="H40" i="31"/>
  <c r="I40" i="31"/>
  <c r="J40" i="31"/>
  <c r="T40" i="31"/>
  <c r="B41" i="31"/>
  <c r="C41" i="31"/>
  <c r="D41" i="31"/>
  <c r="E41" i="31"/>
  <c r="R41" i="31"/>
  <c r="H41" i="31"/>
  <c r="I41" i="31"/>
  <c r="J41" i="31"/>
  <c r="T41" i="31"/>
  <c r="B42" i="31"/>
  <c r="C42" i="31"/>
  <c r="D42" i="31"/>
  <c r="E42" i="31"/>
  <c r="R42" i="31"/>
  <c r="H42" i="31"/>
  <c r="I42" i="31"/>
  <c r="J42" i="31"/>
  <c r="T42" i="31"/>
  <c r="B43" i="31"/>
  <c r="C43" i="31"/>
  <c r="D43" i="31"/>
  <c r="E43" i="31"/>
  <c r="R43" i="31"/>
  <c r="H43" i="31"/>
  <c r="I43" i="31"/>
  <c r="J43" i="31"/>
  <c r="T43" i="31"/>
  <c r="B44" i="31"/>
  <c r="C44" i="31"/>
  <c r="D44" i="31"/>
  <c r="E44" i="31"/>
  <c r="R44" i="31"/>
  <c r="H44" i="31"/>
  <c r="I44" i="31"/>
  <c r="J44" i="31"/>
  <c r="T44" i="31"/>
  <c r="B45" i="31"/>
  <c r="C45" i="31"/>
  <c r="D45" i="31"/>
  <c r="E45" i="31"/>
  <c r="R45" i="31"/>
  <c r="H45" i="31"/>
  <c r="I45" i="31"/>
  <c r="J45" i="31"/>
  <c r="T45" i="31"/>
  <c r="B46" i="31"/>
  <c r="C46" i="31"/>
  <c r="D46" i="31"/>
  <c r="E46" i="31"/>
  <c r="R46" i="31"/>
  <c r="H46" i="31"/>
  <c r="I46" i="31"/>
  <c r="J46" i="31"/>
  <c r="T46" i="31"/>
  <c r="B47" i="31"/>
  <c r="C47" i="31"/>
  <c r="D47" i="31"/>
  <c r="E47" i="31"/>
  <c r="R47" i="31"/>
  <c r="H47" i="31"/>
  <c r="I47" i="31"/>
  <c r="J47" i="31"/>
  <c r="T47" i="31"/>
  <c r="B48" i="31"/>
  <c r="C48" i="31"/>
  <c r="D48" i="31"/>
  <c r="E48" i="31"/>
  <c r="R48" i="31"/>
  <c r="U48" i="31"/>
  <c r="H48" i="31"/>
  <c r="I48" i="31"/>
  <c r="J48" i="31"/>
  <c r="T48" i="31"/>
  <c r="B49" i="31"/>
  <c r="C49" i="31"/>
  <c r="D49" i="31"/>
  <c r="E49" i="31"/>
  <c r="R49" i="31"/>
  <c r="U49" i="31"/>
  <c r="H49" i="31"/>
  <c r="I49" i="31"/>
  <c r="J49" i="31"/>
  <c r="T49" i="31"/>
  <c r="B50" i="31"/>
  <c r="C50" i="31"/>
  <c r="D50" i="31"/>
  <c r="E50" i="31"/>
  <c r="R50" i="31"/>
  <c r="H50" i="31"/>
  <c r="I50" i="31"/>
  <c r="J50" i="31"/>
  <c r="T50" i="31"/>
  <c r="B51" i="31"/>
  <c r="C51" i="31"/>
  <c r="D51" i="31"/>
  <c r="E51" i="31"/>
  <c r="R51" i="31"/>
  <c r="H51" i="31"/>
  <c r="I51" i="31"/>
  <c r="J51" i="31"/>
  <c r="T51" i="31"/>
  <c r="B52" i="31"/>
  <c r="C52" i="31"/>
  <c r="D52" i="31"/>
  <c r="E52" i="31"/>
  <c r="R52" i="31"/>
  <c r="H52" i="31"/>
  <c r="I52" i="31"/>
  <c r="J52" i="31"/>
  <c r="T52" i="31"/>
  <c r="B53" i="31"/>
  <c r="C53" i="31"/>
  <c r="D53" i="31"/>
  <c r="E53" i="31"/>
  <c r="R53" i="31"/>
  <c r="H53" i="31"/>
  <c r="I53" i="31"/>
  <c r="J53" i="31"/>
  <c r="T53" i="31"/>
  <c r="B54" i="31"/>
  <c r="C54" i="31"/>
  <c r="D54" i="31"/>
  <c r="E54" i="31"/>
  <c r="R54" i="31"/>
  <c r="H54" i="31"/>
  <c r="I54" i="31"/>
  <c r="J54" i="31"/>
  <c r="T54" i="31"/>
  <c r="B55" i="31"/>
  <c r="C55" i="31"/>
  <c r="D55" i="31"/>
  <c r="E55" i="31"/>
  <c r="R55" i="31"/>
  <c r="U55" i="31"/>
  <c r="H55" i="31"/>
  <c r="I55" i="31"/>
  <c r="J55" i="31"/>
  <c r="T55" i="31"/>
  <c r="B56" i="31"/>
  <c r="C56" i="31"/>
  <c r="D56" i="31"/>
  <c r="E56" i="31"/>
  <c r="R56" i="31"/>
  <c r="H56" i="31"/>
  <c r="I56" i="31"/>
  <c r="J56" i="31"/>
  <c r="T56" i="31"/>
  <c r="B57" i="31"/>
  <c r="C57" i="31"/>
  <c r="D57" i="31"/>
  <c r="E57" i="31"/>
  <c r="R57" i="31"/>
  <c r="H57" i="31"/>
  <c r="I57" i="31"/>
  <c r="J57" i="31"/>
  <c r="T57" i="31"/>
  <c r="B58" i="31"/>
  <c r="C58" i="31"/>
  <c r="D58" i="31"/>
  <c r="E58" i="31"/>
  <c r="R58" i="31"/>
  <c r="H58" i="31"/>
  <c r="I58" i="31"/>
  <c r="J58" i="31"/>
  <c r="T58" i="31"/>
  <c r="B59" i="31"/>
  <c r="C59" i="31"/>
  <c r="D59" i="31"/>
  <c r="E59" i="31"/>
  <c r="R59" i="31"/>
  <c r="H59" i="31"/>
  <c r="I59" i="31"/>
  <c r="J59" i="31"/>
  <c r="T59" i="31"/>
  <c r="B60" i="31"/>
  <c r="C60" i="31"/>
  <c r="D60" i="31"/>
  <c r="E60" i="31"/>
  <c r="R60" i="31"/>
  <c r="H60" i="31"/>
  <c r="I60" i="31"/>
  <c r="J60" i="31"/>
  <c r="T60" i="31"/>
  <c r="B61" i="31"/>
  <c r="C61" i="31"/>
  <c r="D61" i="31"/>
  <c r="E61" i="31"/>
  <c r="R61" i="31"/>
  <c r="H61" i="31"/>
  <c r="I61" i="31"/>
  <c r="J61" i="31"/>
  <c r="T61" i="31"/>
  <c r="B62" i="31"/>
  <c r="C62" i="31"/>
  <c r="D62" i="31"/>
  <c r="E62" i="31"/>
  <c r="R62" i="31"/>
  <c r="H62" i="31"/>
  <c r="I62" i="31"/>
  <c r="J62" i="31"/>
  <c r="T62" i="31"/>
  <c r="B63" i="31"/>
  <c r="C63" i="31"/>
  <c r="D63" i="31"/>
  <c r="E63" i="31"/>
  <c r="R63" i="31"/>
  <c r="H63" i="31"/>
  <c r="I63" i="31"/>
  <c r="J63" i="31"/>
  <c r="T63" i="31"/>
  <c r="B64" i="31"/>
  <c r="C64" i="31"/>
  <c r="D64" i="31"/>
  <c r="E64" i="31"/>
  <c r="R64" i="31"/>
  <c r="H64" i="31"/>
  <c r="I64" i="31"/>
  <c r="J64" i="31"/>
  <c r="T64" i="31"/>
  <c r="B65" i="31"/>
  <c r="C65" i="31"/>
  <c r="D65" i="31"/>
  <c r="E65" i="31"/>
  <c r="R65" i="31"/>
  <c r="H65" i="31"/>
  <c r="I65" i="31"/>
  <c r="J65" i="31"/>
  <c r="T65" i="31"/>
  <c r="B66" i="31"/>
  <c r="C66" i="31"/>
  <c r="D66" i="31"/>
  <c r="E66" i="31"/>
  <c r="R66" i="31"/>
  <c r="H66" i="31"/>
  <c r="I66" i="31"/>
  <c r="J66" i="31"/>
  <c r="T66" i="31"/>
  <c r="B67" i="31"/>
  <c r="C67" i="31"/>
  <c r="D67" i="31"/>
  <c r="E67" i="31"/>
  <c r="R67" i="31"/>
  <c r="H67" i="31"/>
  <c r="I67" i="31"/>
  <c r="J67" i="31"/>
  <c r="T67" i="31"/>
  <c r="B68" i="31"/>
  <c r="C68" i="31"/>
  <c r="D68" i="31"/>
  <c r="E68" i="31"/>
  <c r="R68" i="31"/>
  <c r="H68" i="31"/>
  <c r="I68" i="31"/>
  <c r="J68" i="31"/>
  <c r="T68" i="31"/>
  <c r="B69" i="31"/>
  <c r="C69" i="31"/>
  <c r="D69" i="31"/>
  <c r="E69" i="31"/>
  <c r="R69" i="31"/>
  <c r="H69" i="31"/>
  <c r="I69" i="31"/>
  <c r="J69" i="31"/>
  <c r="T69" i="31"/>
  <c r="B70" i="31"/>
  <c r="C70" i="31"/>
  <c r="D70" i="31"/>
  <c r="E70" i="31"/>
  <c r="R70" i="31"/>
  <c r="H70" i="31"/>
  <c r="I70" i="31"/>
  <c r="J70" i="31"/>
  <c r="T70" i="31"/>
  <c r="B71" i="31"/>
  <c r="C71" i="31"/>
  <c r="D71" i="31"/>
  <c r="E71" i="31"/>
  <c r="R71" i="31"/>
  <c r="H71" i="31"/>
  <c r="I71" i="31"/>
  <c r="J71" i="31"/>
  <c r="T71" i="31"/>
  <c r="B72" i="31"/>
  <c r="C72" i="31"/>
  <c r="D72" i="31"/>
  <c r="E72" i="31"/>
  <c r="R72" i="31"/>
  <c r="H72" i="31"/>
  <c r="I72" i="31"/>
  <c r="J72" i="31"/>
  <c r="T72" i="31"/>
  <c r="B73" i="31"/>
  <c r="C73" i="31"/>
  <c r="D73" i="31"/>
  <c r="E73" i="31"/>
  <c r="R73" i="31"/>
  <c r="H73" i="31"/>
  <c r="I73" i="31"/>
  <c r="J73" i="31"/>
  <c r="T73" i="31"/>
  <c r="B74" i="31"/>
  <c r="C74" i="31"/>
  <c r="D74" i="31"/>
  <c r="E74" i="31"/>
  <c r="R74" i="31"/>
  <c r="H74" i="31"/>
  <c r="I74" i="31"/>
  <c r="J74" i="31"/>
  <c r="T74" i="31"/>
  <c r="B75" i="31"/>
  <c r="C75" i="31"/>
  <c r="D75" i="31"/>
  <c r="E75" i="31"/>
  <c r="R75" i="31"/>
  <c r="H75" i="31"/>
  <c r="I75" i="31"/>
  <c r="J75" i="31"/>
  <c r="T75" i="31"/>
  <c r="B76" i="31"/>
  <c r="C76" i="31"/>
  <c r="D76" i="31"/>
  <c r="E76" i="31"/>
  <c r="R76" i="31"/>
  <c r="H76" i="31"/>
  <c r="I76" i="31"/>
  <c r="J76" i="31"/>
  <c r="T76" i="31"/>
  <c r="B77" i="31"/>
  <c r="C77" i="31"/>
  <c r="D77" i="31"/>
  <c r="E77" i="31"/>
  <c r="R77" i="31"/>
  <c r="H77" i="31"/>
  <c r="I77" i="31"/>
  <c r="J77" i="31"/>
  <c r="T77" i="31"/>
  <c r="B78" i="31"/>
  <c r="C78" i="31"/>
  <c r="D78" i="31"/>
  <c r="E78" i="31"/>
  <c r="R78" i="31"/>
  <c r="H78" i="31"/>
  <c r="I78" i="31"/>
  <c r="J78" i="31"/>
  <c r="T78" i="31"/>
  <c r="B79" i="31"/>
  <c r="C79" i="31"/>
  <c r="D79" i="31"/>
  <c r="E79" i="31"/>
  <c r="R79" i="31"/>
  <c r="H79" i="31"/>
  <c r="I79" i="31"/>
  <c r="J79" i="31"/>
  <c r="T79" i="31"/>
  <c r="B80" i="31"/>
  <c r="C80" i="31"/>
  <c r="D80" i="31"/>
  <c r="E80" i="31"/>
  <c r="R80" i="31"/>
  <c r="H80" i="31"/>
  <c r="I80" i="31"/>
  <c r="J80" i="31"/>
  <c r="T80" i="31"/>
  <c r="B81" i="31"/>
  <c r="C81" i="31"/>
  <c r="D81" i="31"/>
  <c r="E81" i="31"/>
  <c r="R81" i="31"/>
  <c r="H81" i="31"/>
  <c r="I81" i="31"/>
  <c r="J81" i="31"/>
  <c r="T81" i="31"/>
  <c r="B82" i="31"/>
  <c r="C82" i="31"/>
  <c r="D82" i="31"/>
  <c r="E82" i="31"/>
  <c r="R82" i="31"/>
  <c r="H82" i="31"/>
  <c r="I82" i="31"/>
  <c r="J82" i="31"/>
  <c r="T82" i="31"/>
  <c r="B83" i="31"/>
  <c r="C83" i="31"/>
  <c r="D83" i="31"/>
  <c r="E83" i="31"/>
  <c r="R83" i="31"/>
  <c r="H83" i="31"/>
  <c r="I83" i="31"/>
  <c r="J83" i="31"/>
  <c r="T83" i="31"/>
  <c r="B84" i="31"/>
  <c r="C84" i="31"/>
  <c r="D84" i="31"/>
  <c r="E84" i="31"/>
  <c r="R84" i="31"/>
  <c r="H84" i="31"/>
  <c r="I84" i="31"/>
  <c r="J84" i="31"/>
  <c r="T84" i="31"/>
  <c r="B85" i="31"/>
  <c r="C85" i="31"/>
  <c r="D85" i="31"/>
  <c r="E85" i="31"/>
  <c r="R85" i="31"/>
  <c r="H85" i="31"/>
  <c r="I85" i="31"/>
  <c r="J85" i="31"/>
  <c r="T85" i="31"/>
  <c r="B86" i="31"/>
  <c r="C86" i="31"/>
  <c r="D86" i="31"/>
  <c r="E86" i="31"/>
  <c r="R86" i="31"/>
  <c r="H86" i="31"/>
  <c r="I86" i="31"/>
  <c r="J86" i="31"/>
  <c r="T86" i="31"/>
  <c r="B87" i="31"/>
  <c r="C87" i="31"/>
  <c r="D87" i="31"/>
  <c r="E87" i="31"/>
  <c r="R87" i="31"/>
  <c r="U87" i="31"/>
  <c r="H87" i="31"/>
  <c r="I87" i="31"/>
  <c r="J87" i="31"/>
  <c r="T87" i="31"/>
  <c r="B88" i="31"/>
  <c r="C88" i="31"/>
  <c r="D88" i="31"/>
  <c r="E88" i="31"/>
  <c r="R88" i="31"/>
  <c r="U88" i="31"/>
  <c r="H88" i="31"/>
  <c r="I88" i="31"/>
  <c r="J88" i="31"/>
  <c r="T88" i="31"/>
  <c r="B89" i="31"/>
  <c r="C89" i="31"/>
  <c r="D89" i="31"/>
  <c r="E89" i="31"/>
  <c r="R89" i="31"/>
  <c r="H89" i="31"/>
  <c r="I89" i="31"/>
  <c r="J89" i="31"/>
  <c r="T89" i="31"/>
  <c r="B90" i="31"/>
  <c r="C90" i="31"/>
  <c r="D90" i="31"/>
  <c r="E90" i="31"/>
  <c r="R90" i="31"/>
  <c r="H90" i="31"/>
  <c r="I90" i="31"/>
  <c r="J90" i="31"/>
  <c r="T90" i="31"/>
  <c r="B91" i="31"/>
  <c r="C91" i="31"/>
  <c r="D91" i="31"/>
  <c r="E91" i="31"/>
  <c r="R91" i="31"/>
  <c r="H91" i="31"/>
  <c r="I91" i="31"/>
  <c r="J91" i="31"/>
  <c r="T91" i="31"/>
  <c r="B92" i="31"/>
  <c r="C92" i="31"/>
  <c r="D92" i="31"/>
  <c r="E92" i="31"/>
  <c r="R92" i="31"/>
  <c r="H92" i="31"/>
  <c r="I92" i="31"/>
  <c r="J92" i="31"/>
  <c r="T92" i="31"/>
  <c r="B93" i="31"/>
  <c r="C93" i="31"/>
  <c r="D93" i="31"/>
  <c r="E93" i="31"/>
  <c r="R93" i="31"/>
  <c r="H93" i="31"/>
  <c r="I93" i="31"/>
  <c r="J93" i="31"/>
  <c r="T93" i="31"/>
  <c r="B94" i="31"/>
  <c r="C94" i="31"/>
  <c r="D94" i="31"/>
  <c r="E94" i="31"/>
  <c r="R94" i="31"/>
  <c r="H94" i="31"/>
  <c r="I94" i="31"/>
  <c r="J94" i="31"/>
  <c r="T94" i="31"/>
  <c r="B95" i="31"/>
  <c r="C95" i="31"/>
  <c r="D95" i="31"/>
  <c r="E95" i="31"/>
  <c r="R95" i="31"/>
  <c r="U95" i="31"/>
  <c r="H95" i="31"/>
  <c r="I95" i="31"/>
  <c r="J95" i="31"/>
  <c r="T95" i="31"/>
  <c r="B96" i="31"/>
  <c r="C96" i="31"/>
  <c r="D96" i="31"/>
  <c r="E96" i="31"/>
  <c r="R96" i="31"/>
  <c r="H96" i="31"/>
  <c r="I96" i="31"/>
  <c r="J96" i="31"/>
  <c r="T96" i="31"/>
  <c r="B97" i="31"/>
  <c r="C97" i="31"/>
  <c r="D97" i="31"/>
  <c r="E97" i="31"/>
  <c r="R97" i="31"/>
  <c r="H97" i="31"/>
  <c r="I97" i="31"/>
  <c r="J97" i="31"/>
  <c r="T97" i="31"/>
  <c r="B98" i="31"/>
  <c r="C98" i="31"/>
  <c r="D98" i="31"/>
  <c r="E98" i="31"/>
  <c r="R98" i="31"/>
  <c r="H98" i="31"/>
  <c r="I98" i="31"/>
  <c r="J98" i="31"/>
  <c r="T98" i="31"/>
  <c r="B99" i="31"/>
  <c r="C99" i="31"/>
  <c r="D99" i="31"/>
  <c r="E99" i="31"/>
  <c r="R99" i="31"/>
  <c r="H99" i="31"/>
  <c r="I99" i="31"/>
  <c r="J99" i="31"/>
  <c r="T99" i="31"/>
  <c r="B100" i="31"/>
  <c r="C100" i="31"/>
  <c r="D100" i="31"/>
  <c r="E100" i="31"/>
  <c r="R100" i="31"/>
  <c r="U100" i="31"/>
  <c r="H100" i="31"/>
  <c r="I100" i="31"/>
  <c r="J100" i="31"/>
  <c r="T100" i="31"/>
  <c r="B101" i="31"/>
  <c r="C101" i="31"/>
  <c r="D101" i="31"/>
  <c r="E101" i="31"/>
  <c r="R101" i="31"/>
  <c r="H101" i="31"/>
  <c r="I101" i="31"/>
  <c r="J101" i="31"/>
  <c r="T101" i="31"/>
  <c r="B102" i="31"/>
  <c r="C102" i="31"/>
  <c r="D102" i="31"/>
  <c r="E102" i="31"/>
  <c r="R102" i="31"/>
  <c r="H102" i="31"/>
  <c r="I102" i="31"/>
  <c r="J102" i="31"/>
  <c r="T102" i="31"/>
  <c r="B103" i="31"/>
  <c r="C103" i="31"/>
  <c r="D103" i="31"/>
  <c r="E103" i="31"/>
  <c r="R103" i="31"/>
  <c r="U103" i="31"/>
  <c r="H103" i="31"/>
  <c r="I103" i="31"/>
  <c r="J103" i="31"/>
  <c r="T103" i="31"/>
  <c r="B104" i="31"/>
  <c r="C104" i="31"/>
  <c r="D104" i="31"/>
  <c r="E104" i="31"/>
  <c r="R104" i="31"/>
  <c r="U104" i="31"/>
  <c r="H104" i="31"/>
  <c r="I104" i="31"/>
  <c r="J104" i="31"/>
  <c r="T104" i="31"/>
  <c r="B105" i="31"/>
  <c r="C105" i="31"/>
  <c r="D105" i="31"/>
  <c r="E105" i="31"/>
  <c r="R105" i="31"/>
  <c r="H105" i="31"/>
  <c r="I105" i="31"/>
  <c r="J105" i="31"/>
  <c r="T105" i="31"/>
  <c r="B106" i="31"/>
  <c r="C106" i="31"/>
  <c r="D106" i="31"/>
  <c r="E106" i="31"/>
  <c r="R106" i="31"/>
  <c r="H106" i="31"/>
  <c r="I106" i="31"/>
  <c r="J106" i="31"/>
  <c r="T106" i="31"/>
  <c r="B107" i="31"/>
  <c r="C107" i="31"/>
  <c r="D107" i="31"/>
  <c r="E107" i="31"/>
  <c r="R107" i="31"/>
  <c r="H107" i="31"/>
  <c r="I107" i="31"/>
  <c r="J107" i="31"/>
  <c r="T107" i="31"/>
  <c r="B108" i="31"/>
  <c r="C108" i="31"/>
  <c r="D108" i="31"/>
  <c r="E108" i="31"/>
  <c r="R108" i="31"/>
  <c r="U108" i="31"/>
  <c r="H108" i="31"/>
  <c r="I108" i="31"/>
  <c r="J108" i="31"/>
  <c r="T108" i="31"/>
  <c r="B109" i="31"/>
  <c r="C109" i="31"/>
  <c r="D109" i="31"/>
  <c r="E109" i="31"/>
  <c r="R109" i="31"/>
  <c r="H109" i="31"/>
  <c r="I109" i="31"/>
  <c r="J109" i="31"/>
  <c r="T109" i="31"/>
  <c r="B110" i="31"/>
  <c r="C110" i="31"/>
  <c r="D110" i="31"/>
  <c r="E110" i="31"/>
  <c r="R110" i="31"/>
  <c r="H110" i="31"/>
  <c r="I110" i="31"/>
  <c r="J110" i="31"/>
  <c r="T110" i="31"/>
  <c r="B111" i="31"/>
  <c r="C111" i="31"/>
  <c r="D111" i="31"/>
  <c r="E111" i="31"/>
  <c r="R111" i="31"/>
  <c r="U111" i="31"/>
  <c r="H111" i="31"/>
  <c r="I111" i="31"/>
  <c r="J111" i="31"/>
  <c r="T111" i="31"/>
  <c r="B112" i="31"/>
  <c r="C112" i="31"/>
  <c r="D112" i="31"/>
  <c r="E112" i="31"/>
  <c r="R112" i="31"/>
  <c r="U112" i="31"/>
  <c r="H112" i="31"/>
  <c r="I112" i="31"/>
  <c r="J112" i="31"/>
  <c r="T112" i="31"/>
  <c r="B113" i="31"/>
  <c r="C113" i="31"/>
  <c r="D113" i="31"/>
  <c r="E113" i="31"/>
  <c r="R113" i="31"/>
  <c r="H113" i="31"/>
  <c r="I113" i="31"/>
  <c r="J113" i="31"/>
  <c r="T113" i="31"/>
  <c r="B114" i="31"/>
  <c r="C114" i="31"/>
  <c r="D114" i="31"/>
  <c r="E114" i="31"/>
  <c r="R114" i="31"/>
  <c r="H114" i="31"/>
  <c r="I114" i="31"/>
  <c r="J114" i="31"/>
  <c r="T114" i="31"/>
  <c r="B115" i="31"/>
  <c r="C115" i="31"/>
  <c r="D115" i="31"/>
  <c r="E115" i="31"/>
  <c r="R115" i="31"/>
  <c r="H115" i="31"/>
  <c r="I115" i="31"/>
  <c r="J115" i="31"/>
  <c r="T115" i="31"/>
  <c r="B116" i="31"/>
  <c r="C116" i="31"/>
  <c r="D116" i="31"/>
  <c r="E116" i="31"/>
  <c r="R116" i="31"/>
  <c r="U116" i="31"/>
  <c r="H116" i="31"/>
  <c r="I116" i="31"/>
  <c r="J116" i="31"/>
  <c r="T116" i="31"/>
  <c r="B117" i="31"/>
  <c r="C117" i="31"/>
  <c r="D117" i="31"/>
  <c r="E117" i="31"/>
  <c r="R117" i="31"/>
  <c r="H117" i="31"/>
  <c r="I117" i="31"/>
  <c r="J117" i="31"/>
  <c r="T117" i="31"/>
  <c r="B118" i="31"/>
  <c r="C118" i="31"/>
  <c r="D118" i="31"/>
  <c r="E118" i="31"/>
  <c r="R118" i="31"/>
  <c r="H118" i="31"/>
  <c r="I118" i="31"/>
  <c r="J118" i="31"/>
  <c r="T118" i="31"/>
  <c r="B119" i="31"/>
  <c r="C119" i="31"/>
  <c r="D119" i="31"/>
  <c r="E119" i="31"/>
  <c r="R119" i="31"/>
  <c r="U119" i="31"/>
  <c r="H119" i="31"/>
  <c r="I119" i="31"/>
  <c r="J119" i="31"/>
  <c r="T119" i="31"/>
  <c r="B120" i="31"/>
  <c r="C120" i="31"/>
  <c r="D120" i="31"/>
  <c r="E120" i="31"/>
  <c r="R120" i="31"/>
  <c r="U120" i="31"/>
  <c r="H120" i="31"/>
  <c r="I120" i="31"/>
  <c r="J120" i="31"/>
  <c r="T120" i="31"/>
  <c r="B121" i="31"/>
  <c r="C121" i="31"/>
  <c r="D121" i="31"/>
  <c r="E121" i="31"/>
  <c r="R121" i="31"/>
  <c r="H121" i="31"/>
  <c r="I121" i="31"/>
  <c r="J121" i="31"/>
  <c r="T121" i="31"/>
  <c r="B122" i="31"/>
  <c r="C122" i="31"/>
  <c r="D122" i="31"/>
  <c r="E122" i="31"/>
  <c r="R122" i="31"/>
  <c r="H122" i="31"/>
  <c r="I122" i="31"/>
  <c r="J122" i="31"/>
  <c r="T122" i="31"/>
  <c r="B123" i="31"/>
  <c r="C123" i="31"/>
  <c r="D123" i="31"/>
  <c r="E123" i="31"/>
  <c r="R123" i="31"/>
  <c r="H123" i="31"/>
  <c r="I123" i="31"/>
  <c r="J123" i="31"/>
  <c r="T123" i="31"/>
  <c r="B124" i="31"/>
  <c r="C124" i="31"/>
  <c r="D124" i="31"/>
  <c r="E124" i="31"/>
  <c r="R124" i="31"/>
  <c r="U124" i="31"/>
  <c r="H124" i="31"/>
  <c r="I124" i="31"/>
  <c r="J124" i="31"/>
  <c r="T124" i="31"/>
  <c r="B125" i="31"/>
  <c r="C125" i="31"/>
  <c r="D125" i="31"/>
  <c r="E125" i="31"/>
  <c r="R125" i="31"/>
  <c r="H125" i="31"/>
  <c r="I125" i="31"/>
  <c r="J125" i="31"/>
  <c r="T125" i="31"/>
  <c r="B126" i="31"/>
  <c r="C126" i="31"/>
  <c r="D126" i="31"/>
  <c r="E126" i="31"/>
  <c r="R126" i="31"/>
  <c r="H126" i="31"/>
  <c r="I126" i="31"/>
  <c r="J126" i="31"/>
  <c r="T126" i="31"/>
  <c r="B127" i="31"/>
  <c r="C127" i="31"/>
  <c r="D127" i="31"/>
  <c r="E127" i="31"/>
  <c r="R127" i="31"/>
  <c r="U127" i="31"/>
  <c r="H127" i="31"/>
  <c r="I127" i="31"/>
  <c r="J127" i="31"/>
  <c r="T127" i="31"/>
  <c r="B128" i="31"/>
  <c r="C128" i="31"/>
  <c r="D128" i="31"/>
  <c r="E128" i="31"/>
  <c r="R128" i="31"/>
  <c r="U128" i="31"/>
  <c r="H128" i="31"/>
  <c r="I128" i="31"/>
  <c r="J128" i="31"/>
  <c r="T128" i="31"/>
  <c r="B129" i="31"/>
  <c r="C129" i="31"/>
  <c r="D129" i="31"/>
  <c r="E129" i="31"/>
  <c r="R129" i="31"/>
  <c r="H129" i="31"/>
  <c r="I129" i="31"/>
  <c r="J129" i="31"/>
  <c r="T129" i="31"/>
  <c r="B130" i="31"/>
  <c r="C130" i="31"/>
  <c r="D130" i="31"/>
  <c r="E130" i="31"/>
  <c r="R130" i="31"/>
  <c r="H130" i="31"/>
  <c r="I130" i="31"/>
  <c r="J130" i="31"/>
  <c r="T130" i="31"/>
  <c r="B131" i="31"/>
  <c r="C131" i="31"/>
  <c r="D131" i="31"/>
  <c r="E131" i="31"/>
  <c r="R131" i="31"/>
  <c r="H131" i="31"/>
  <c r="I131" i="31"/>
  <c r="J131" i="31"/>
  <c r="T131" i="31"/>
  <c r="B132" i="31"/>
  <c r="C132" i="31"/>
  <c r="D132" i="31"/>
  <c r="E132" i="31"/>
  <c r="R132" i="31"/>
  <c r="U132" i="31"/>
  <c r="H132" i="31"/>
  <c r="I132" i="31"/>
  <c r="J132" i="31"/>
  <c r="T132" i="31"/>
  <c r="B133" i="31"/>
  <c r="C133" i="31"/>
  <c r="D133" i="31"/>
  <c r="E133" i="31"/>
  <c r="R133" i="31"/>
  <c r="H133" i="31"/>
  <c r="I133" i="31"/>
  <c r="J133" i="31"/>
  <c r="T133" i="31"/>
  <c r="B134" i="31"/>
  <c r="C134" i="31"/>
  <c r="D134" i="31"/>
  <c r="E134" i="31"/>
  <c r="R134" i="31"/>
  <c r="H134" i="31"/>
  <c r="I134" i="31"/>
  <c r="J134" i="31"/>
  <c r="T134" i="31"/>
  <c r="B135" i="31"/>
  <c r="C135" i="31"/>
  <c r="D135" i="31"/>
  <c r="E135" i="31"/>
  <c r="R135" i="31"/>
  <c r="U135" i="31"/>
  <c r="H135" i="31"/>
  <c r="I135" i="31"/>
  <c r="J135" i="31"/>
  <c r="T135" i="31"/>
  <c r="B136" i="31"/>
  <c r="C136" i="31"/>
  <c r="D136" i="31"/>
  <c r="E136" i="31"/>
  <c r="R136" i="31"/>
  <c r="U136" i="31"/>
  <c r="H136" i="31"/>
  <c r="I136" i="31"/>
  <c r="J136" i="31"/>
  <c r="T136" i="31"/>
  <c r="B137" i="31"/>
  <c r="C137" i="31"/>
  <c r="D137" i="31"/>
  <c r="E137" i="31"/>
  <c r="R137" i="31"/>
  <c r="H137" i="31"/>
  <c r="I137" i="31"/>
  <c r="J137" i="31"/>
  <c r="T137" i="31"/>
  <c r="B138" i="31"/>
  <c r="C138" i="31"/>
  <c r="D138" i="31"/>
  <c r="E138" i="31"/>
  <c r="R138" i="31"/>
  <c r="H138" i="31"/>
  <c r="I138" i="31"/>
  <c r="J138" i="31"/>
  <c r="T138" i="31"/>
  <c r="B139" i="31"/>
  <c r="C139" i="31"/>
  <c r="D139" i="31"/>
  <c r="E139" i="31"/>
  <c r="R139" i="31"/>
  <c r="H139" i="31"/>
  <c r="I139" i="31"/>
  <c r="J139" i="31"/>
  <c r="T139" i="31"/>
  <c r="B140" i="31"/>
  <c r="C140" i="31"/>
  <c r="D140" i="31"/>
  <c r="E140" i="31"/>
  <c r="R140" i="31"/>
  <c r="U140" i="31"/>
  <c r="H140" i="31"/>
  <c r="I140" i="31"/>
  <c r="J140" i="31"/>
  <c r="T140" i="31"/>
  <c r="B141" i="31"/>
  <c r="C141" i="31"/>
  <c r="D141" i="31"/>
  <c r="E141" i="31"/>
  <c r="R141" i="31"/>
  <c r="H141" i="31"/>
  <c r="I141" i="31"/>
  <c r="J141" i="31"/>
  <c r="T141" i="31"/>
  <c r="B142" i="31"/>
  <c r="C142" i="31"/>
  <c r="D142" i="31"/>
  <c r="E142" i="31"/>
  <c r="R142" i="31"/>
  <c r="H142" i="31"/>
  <c r="I142" i="31"/>
  <c r="J142" i="31"/>
  <c r="T142" i="31"/>
  <c r="B143" i="31"/>
  <c r="C143" i="31"/>
  <c r="D143" i="31"/>
  <c r="E143" i="31"/>
  <c r="R143" i="31"/>
  <c r="U143" i="31"/>
  <c r="H143" i="31"/>
  <c r="I143" i="31"/>
  <c r="J143" i="31"/>
  <c r="T143" i="31"/>
  <c r="B144" i="31"/>
  <c r="C144" i="31"/>
  <c r="D144" i="31"/>
  <c r="E144" i="31"/>
  <c r="R144" i="31"/>
  <c r="U144" i="31"/>
  <c r="H144" i="31"/>
  <c r="I144" i="31"/>
  <c r="J144" i="31"/>
  <c r="T144" i="31"/>
  <c r="B145" i="31"/>
  <c r="C145" i="31"/>
  <c r="D145" i="31"/>
  <c r="E145" i="31"/>
  <c r="R145" i="31"/>
  <c r="H145" i="31"/>
  <c r="I145" i="31"/>
  <c r="J145" i="31"/>
  <c r="T145" i="31"/>
  <c r="B146" i="31"/>
  <c r="C146" i="31"/>
  <c r="D146" i="31"/>
  <c r="E146" i="31"/>
  <c r="R146" i="31"/>
  <c r="H146" i="31"/>
  <c r="I146" i="31"/>
  <c r="J146" i="31"/>
  <c r="T146" i="31"/>
  <c r="B147" i="31"/>
  <c r="C147" i="31"/>
  <c r="D147" i="31"/>
  <c r="E147" i="31"/>
  <c r="R147" i="31"/>
  <c r="H147" i="31"/>
  <c r="I147" i="31"/>
  <c r="J147" i="31"/>
  <c r="T147" i="31"/>
  <c r="B148" i="31"/>
  <c r="C148" i="31"/>
  <c r="D148" i="31"/>
  <c r="E148" i="31"/>
  <c r="R148" i="31"/>
  <c r="U148" i="31"/>
  <c r="H148" i="31"/>
  <c r="I148" i="31"/>
  <c r="J148" i="31"/>
  <c r="T148" i="31"/>
  <c r="B149" i="31"/>
  <c r="C149" i="31"/>
  <c r="D149" i="31"/>
  <c r="E149" i="31"/>
  <c r="R149" i="31"/>
  <c r="H149" i="31"/>
  <c r="I149" i="31"/>
  <c r="J149" i="31"/>
  <c r="T149" i="31"/>
  <c r="B150" i="31"/>
  <c r="C150" i="31"/>
  <c r="D150" i="31"/>
  <c r="E150" i="31"/>
  <c r="R150" i="31"/>
  <c r="H150" i="31"/>
  <c r="I150" i="31"/>
  <c r="J150" i="31"/>
  <c r="T150" i="31"/>
  <c r="B151" i="31"/>
  <c r="C151" i="31"/>
  <c r="D151" i="31"/>
  <c r="E151" i="31"/>
  <c r="R151" i="31"/>
  <c r="U151" i="31"/>
  <c r="H151" i="31"/>
  <c r="I151" i="31"/>
  <c r="J151" i="31"/>
  <c r="T151" i="31"/>
  <c r="B152" i="31"/>
  <c r="C152" i="31"/>
  <c r="D152" i="31"/>
  <c r="E152" i="31"/>
  <c r="R152" i="31"/>
  <c r="U152" i="31"/>
  <c r="H152" i="31"/>
  <c r="I152" i="31"/>
  <c r="J152" i="31"/>
  <c r="T152" i="31"/>
  <c r="B153" i="31"/>
  <c r="C153" i="31"/>
  <c r="D153" i="31"/>
  <c r="E153" i="31"/>
  <c r="R153" i="31"/>
  <c r="H153" i="31"/>
  <c r="I153" i="31"/>
  <c r="J153" i="31"/>
  <c r="T153" i="31"/>
  <c r="B154" i="31"/>
  <c r="C154" i="31"/>
  <c r="D154" i="31"/>
  <c r="E154" i="31"/>
  <c r="R154" i="31"/>
  <c r="H154" i="31"/>
  <c r="I154" i="31"/>
  <c r="J154" i="31"/>
  <c r="T154" i="31"/>
  <c r="B155" i="31"/>
  <c r="C155" i="31"/>
  <c r="D155" i="31"/>
  <c r="E155" i="31"/>
  <c r="R155" i="31"/>
  <c r="H155" i="31"/>
  <c r="I155" i="31"/>
  <c r="J155" i="31"/>
  <c r="T155" i="31"/>
  <c r="B156" i="31"/>
  <c r="C156" i="31"/>
  <c r="D156" i="31"/>
  <c r="E156" i="31"/>
  <c r="R156" i="31"/>
  <c r="U156" i="31"/>
  <c r="H156" i="31"/>
  <c r="I156" i="31"/>
  <c r="J156" i="31"/>
  <c r="T156" i="31"/>
  <c r="B157" i="31"/>
  <c r="C157" i="31"/>
  <c r="D157" i="31"/>
  <c r="E157" i="31"/>
  <c r="R157" i="31"/>
  <c r="H157" i="31"/>
  <c r="I157" i="31"/>
  <c r="J157" i="31"/>
  <c r="T157" i="31"/>
  <c r="B158" i="31"/>
  <c r="C158" i="31"/>
  <c r="D158" i="31"/>
  <c r="E158" i="31"/>
  <c r="R158" i="31"/>
  <c r="H158" i="31"/>
  <c r="I158" i="31"/>
  <c r="J158" i="31"/>
  <c r="T158" i="31"/>
  <c r="B159" i="31"/>
  <c r="C159" i="31"/>
  <c r="D159" i="31"/>
  <c r="E159" i="31"/>
  <c r="R159" i="31"/>
  <c r="U159" i="31"/>
  <c r="H159" i="31"/>
  <c r="I159" i="31"/>
  <c r="J159" i="31"/>
  <c r="T159" i="31"/>
  <c r="B160" i="31"/>
  <c r="C160" i="31"/>
  <c r="D160" i="31"/>
  <c r="E160" i="31"/>
  <c r="R160" i="31"/>
  <c r="U160" i="31"/>
  <c r="H160" i="31"/>
  <c r="I160" i="31"/>
  <c r="J160" i="31"/>
  <c r="T160" i="31"/>
  <c r="B161" i="31"/>
  <c r="C161" i="31"/>
  <c r="D161" i="31"/>
  <c r="E161" i="31"/>
  <c r="R161" i="31"/>
  <c r="H161" i="31"/>
  <c r="I161" i="31"/>
  <c r="J161" i="31"/>
  <c r="T161" i="31"/>
  <c r="B162" i="31"/>
  <c r="C162" i="31"/>
  <c r="D162" i="31"/>
  <c r="E162" i="31"/>
  <c r="R162" i="31"/>
  <c r="H162" i="31"/>
  <c r="I162" i="31"/>
  <c r="J162" i="31"/>
  <c r="T162" i="31"/>
  <c r="B163" i="31"/>
  <c r="C163" i="31"/>
  <c r="D163" i="31"/>
  <c r="E163" i="31"/>
  <c r="R163" i="31"/>
  <c r="H163" i="31"/>
  <c r="I163" i="31"/>
  <c r="J163" i="31"/>
  <c r="T163" i="31"/>
  <c r="B164" i="31"/>
  <c r="C164" i="31"/>
  <c r="D164" i="31"/>
  <c r="E164" i="31"/>
  <c r="R164" i="31"/>
  <c r="U164" i="31"/>
  <c r="H164" i="31"/>
  <c r="I164" i="31"/>
  <c r="J164" i="31"/>
  <c r="T164" i="31"/>
  <c r="B165" i="31"/>
  <c r="C165" i="31"/>
  <c r="D165" i="31"/>
  <c r="E165" i="31"/>
  <c r="R165" i="31"/>
  <c r="H165" i="31"/>
  <c r="I165" i="31"/>
  <c r="J165" i="31"/>
  <c r="T165" i="31"/>
  <c r="B166" i="31"/>
  <c r="C166" i="31"/>
  <c r="D166" i="31"/>
  <c r="E166" i="31"/>
  <c r="R166" i="31"/>
  <c r="H166" i="31"/>
  <c r="I166" i="31"/>
  <c r="J166" i="31"/>
  <c r="T166" i="31"/>
  <c r="B167" i="31"/>
  <c r="C167" i="31"/>
  <c r="D167" i="31"/>
  <c r="E167" i="31"/>
  <c r="R167" i="31"/>
  <c r="U167" i="31"/>
  <c r="H167" i="31"/>
  <c r="I167" i="31"/>
  <c r="J167" i="31"/>
  <c r="T167" i="31"/>
  <c r="B168" i="31"/>
  <c r="C168" i="31"/>
  <c r="D168" i="31"/>
  <c r="E168" i="31"/>
  <c r="R168" i="31"/>
  <c r="U168" i="31"/>
  <c r="H168" i="31"/>
  <c r="I168" i="31"/>
  <c r="J168" i="31"/>
  <c r="T168" i="31"/>
  <c r="B169" i="31"/>
  <c r="C169" i="31"/>
  <c r="D169" i="31"/>
  <c r="E169" i="31"/>
  <c r="R169" i="31"/>
  <c r="H169" i="31"/>
  <c r="I169" i="31"/>
  <c r="J169" i="31"/>
  <c r="T169" i="31"/>
  <c r="B170" i="31"/>
  <c r="C170" i="31"/>
  <c r="D170" i="31"/>
  <c r="E170" i="31"/>
  <c r="R170" i="31"/>
  <c r="H170" i="31"/>
  <c r="I170" i="31"/>
  <c r="J170" i="31"/>
  <c r="T170" i="31"/>
  <c r="B171" i="31"/>
  <c r="C171" i="31"/>
  <c r="D171" i="31"/>
  <c r="E171" i="31"/>
  <c r="R171" i="31"/>
  <c r="H171" i="31"/>
  <c r="I171" i="31"/>
  <c r="J171" i="31"/>
  <c r="T171" i="31"/>
  <c r="B172" i="31"/>
  <c r="C172" i="31"/>
  <c r="D172" i="31"/>
  <c r="E172" i="31"/>
  <c r="R172" i="31"/>
  <c r="U172" i="31"/>
  <c r="H172" i="31"/>
  <c r="I172" i="31"/>
  <c r="J172" i="31"/>
  <c r="T172" i="31"/>
  <c r="B173" i="31"/>
  <c r="C173" i="31"/>
  <c r="D173" i="31"/>
  <c r="E173" i="31"/>
  <c r="R173" i="31"/>
  <c r="H173" i="31"/>
  <c r="I173" i="31"/>
  <c r="J173" i="31"/>
  <c r="T173" i="31"/>
  <c r="B174" i="31"/>
  <c r="C174" i="31"/>
  <c r="D174" i="31"/>
  <c r="E174" i="31"/>
  <c r="R174" i="31"/>
  <c r="H174" i="31"/>
  <c r="I174" i="31"/>
  <c r="J174" i="31"/>
  <c r="T174" i="31"/>
  <c r="B175" i="31"/>
  <c r="C175" i="31"/>
  <c r="D175" i="31"/>
  <c r="E175" i="31"/>
  <c r="R175" i="31"/>
  <c r="U175" i="31"/>
  <c r="H175" i="31"/>
  <c r="I175" i="31"/>
  <c r="J175" i="31"/>
  <c r="T175" i="31"/>
  <c r="B176" i="31"/>
  <c r="C176" i="31"/>
  <c r="D176" i="31"/>
  <c r="E176" i="31"/>
  <c r="R176" i="31"/>
  <c r="U176" i="31"/>
  <c r="H176" i="31"/>
  <c r="I176" i="31"/>
  <c r="J176" i="31"/>
  <c r="T176" i="31"/>
  <c r="B177" i="31"/>
  <c r="C177" i="31"/>
  <c r="D177" i="31"/>
  <c r="E177" i="31"/>
  <c r="R177" i="31"/>
  <c r="U177" i="31"/>
  <c r="H177" i="31"/>
  <c r="I177" i="31"/>
  <c r="J177" i="31"/>
  <c r="T177" i="31"/>
  <c r="B178" i="31"/>
  <c r="C178" i="31"/>
  <c r="D178" i="31"/>
  <c r="E178" i="31"/>
  <c r="R178" i="31"/>
  <c r="H178" i="31"/>
  <c r="I178" i="31"/>
  <c r="J178" i="31"/>
  <c r="T178" i="31"/>
  <c r="B179" i="31"/>
  <c r="C179" i="31"/>
  <c r="D179" i="31"/>
  <c r="E179" i="31"/>
  <c r="R179" i="31"/>
  <c r="H179" i="31"/>
  <c r="I179" i="31"/>
  <c r="J179" i="31"/>
  <c r="T179" i="31"/>
  <c r="B180" i="31"/>
  <c r="C180" i="31"/>
  <c r="D180" i="31"/>
  <c r="E180" i="31"/>
  <c r="R180" i="31"/>
  <c r="H180" i="31"/>
  <c r="I180" i="31"/>
  <c r="J180" i="31"/>
  <c r="T180" i="31"/>
  <c r="B181" i="31"/>
  <c r="C181" i="31"/>
  <c r="D181" i="31"/>
  <c r="E181" i="31"/>
  <c r="R181" i="31"/>
  <c r="H181" i="31"/>
  <c r="I181" i="31"/>
  <c r="J181" i="31"/>
  <c r="T181" i="31"/>
  <c r="B182" i="31"/>
  <c r="C182" i="31"/>
  <c r="D182" i="31"/>
  <c r="E182" i="31"/>
  <c r="R182" i="31"/>
  <c r="H182" i="31"/>
  <c r="I182" i="31"/>
  <c r="J182" i="31"/>
  <c r="T182" i="31"/>
  <c r="B183" i="31"/>
  <c r="C183" i="31"/>
  <c r="D183" i="31"/>
  <c r="E183" i="31"/>
  <c r="R183" i="31"/>
  <c r="U183" i="31"/>
  <c r="H183" i="31"/>
  <c r="I183" i="31"/>
  <c r="J183" i="31"/>
  <c r="T183" i="31"/>
  <c r="B184" i="31"/>
  <c r="C184" i="31"/>
  <c r="D184" i="31"/>
  <c r="E184" i="31"/>
  <c r="R184" i="31"/>
  <c r="U184" i="31"/>
  <c r="H184" i="31"/>
  <c r="I184" i="31"/>
  <c r="J184" i="31"/>
  <c r="T184" i="31"/>
  <c r="B185" i="31"/>
  <c r="C185" i="31"/>
  <c r="D185" i="31"/>
  <c r="E185" i="31"/>
  <c r="R185" i="31"/>
  <c r="H185" i="31"/>
  <c r="I185" i="31"/>
  <c r="J185" i="31"/>
  <c r="T185" i="31"/>
  <c r="B186" i="31"/>
  <c r="C186" i="31"/>
  <c r="D186" i="31"/>
  <c r="E186" i="31"/>
  <c r="R186" i="31"/>
  <c r="H186" i="31"/>
  <c r="I186" i="31"/>
  <c r="J186" i="31"/>
  <c r="T186" i="31"/>
  <c r="B187" i="31"/>
  <c r="C187" i="31"/>
  <c r="D187" i="31"/>
  <c r="E187" i="31"/>
  <c r="R187" i="31"/>
  <c r="H187" i="31"/>
  <c r="I187" i="31"/>
  <c r="J187" i="31"/>
  <c r="T187" i="31"/>
  <c r="B188" i="31"/>
  <c r="C188" i="31"/>
  <c r="D188" i="31"/>
  <c r="E188" i="31"/>
  <c r="R188" i="31"/>
  <c r="U188" i="31"/>
  <c r="H188" i="31"/>
  <c r="I188" i="31"/>
  <c r="J188" i="31"/>
  <c r="T188" i="31"/>
  <c r="B189" i="31"/>
  <c r="C189" i="31"/>
  <c r="D189" i="31"/>
  <c r="E189" i="31"/>
  <c r="R189" i="31"/>
  <c r="H189" i="31"/>
  <c r="I189" i="31"/>
  <c r="J189" i="31"/>
  <c r="T189" i="31"/>
  <c r="B190" i="31"/>
  <c r="C190" i="31"/>
  <c r="D190" i="31"/>
  <c r="E190" i="31"/>
  <c r="R190" i="31"/>
  <c r="H190" i="31"/>
  <c r="I190" i="31"/>
  <c r="J190" i="31"/>
  <c r="T190" i="31"/>
  <c r="B191" i="31"/>
  <c r="C191" i="31"/>
  <c r="D191" i="31"/>
  <c r="E191" i="31"/>
  <c r="R191" i="31"/>
  <c r="U191" i="31"/>
  <c r="H191" i="31"/>
  <c r="I191" i="31"/>
  <c r="J191" i="31"/>
  <c r="T191" i="31"/>
  <c r="B192" i="31"/>
  <c r="C192" i="31"/>
  <c r="D192" i="31"/>
  <c r="E192" i="31"/>
  <c r="R192" i="31"/>
  <c r="U192" i="31"/>
  <c r="H192" i="31"/>
  <c r="I192" i="31"/>
  <c r="J192" i="31"/>
  <c r="T192" i="31"/>
  <c r="B193" i="31"/>
  <c r="C193" i="31"/>
  <c r="D193" i="31"/>
  <c r="E193" i="31"/>
  <c r="R193" i="31"/>
  <c r="H193" i="31"/>
  <c r="I193" i="31"/>
  <c r="J193" i="31"/>
  <c r="T193" i="31"/>
  <c r="B194" i="31"/>
  <c r="C194" i="31"/>
  <c r="D194" i="31"/>
  <c r="E194" i="31"/>
  <c r="R194" i="31"/>
  <c r="H194" i="31"/>
  <c r="I194" i="31"/>
  <c r="J194" i="31"/>
  <c r="T194" i="31"/>
  <c r="B195" i="31"/>
  <c r="C195" i="31"/>
  <c r="D195" i="31"/>
  <c r="E195" i="31"/>
  <c r="R195" i="31"/>
  <c r="H195" i="31"/>
  <c r="I195" i="31"/>
  <c r="J195" i="31"/>
  <c r="T195" i="31"/>
  <c r="B196" i="31"/>
  <c r="C196" i="31"/>
  <c r="D196" i="31"/>
  <c r="E196" i="31"/>
  <c r="R196" i="31"/>
  <c r="U196" i="31"/>
  <c r="H196" i="31"/>
  <c r="I196" i="31"/>
  <c r="J196" i="31"/>
  <c r="T196" i="31"/>
  <c r="B197" i="31"/>
  <c r="C197" i="31"/>
  <c r="D197" i="31"/>
  <c r="E197" i="31"/>
  <c r="R197" i="31"/>
  <c r="H197" i="31"/>
  <c r="I197" i="31"/>
  <c r="J197" i="31"/>
  <c r="T197" i="31"/>
  <c r="B198" i="31"/>
  <c r="C198" i="31"/>
  <c r="D198" i="31"/>
  <c r="E198" i="31"/>
  <c r="R198" i="31"/>
  <c r="H198" i="31"/>
  <c r="I198" i="31"/>
  <c r="J198" i="31"/>
  <c r="T198" i="31"/>
  <c r="B199" i="31"/>
  <c r="C199" i="31"/>
  <c r="D199" i="31"/>
  <c r="E199" i="31"/>
  <c r="R199" i="31"/>
  <c r="U199" i="31"/>
  <c r="H199" i="31"/>
  <c r="I199" i="31"/>
  <c r="J199" i="31"/>
  <c r="T199" i="31"/>
  <c r="B200" i="31"/>
  <c r="C200" i="31"/>
  <c r="D200" i="31"/>
  <c r="E200" i="31"/>
  <c r="R200" i="31"/>
  <c r="U200" i="31"/>
  <c r="H200" i="31"/>
  <c r="I200" i="31"/>
  <c r="J200" i="31"/>
  <c r="T200" i="31"/>
  <c r="B201" i="31"/>
  <c r="C201" i="31"/>
  <c r="D201" i="31"/>
  <c r="E201" i="31"/>
  <c r="R201" i="31"/>
  <c r="H201" i="31"/>
  <c r="I201" i="31"/>
  <c r="J201" i="31"/>
  <c r="T201" i="31"/>
  <c r="B202" i="31"/>
  <c r="C202" i="31"/>
  <c r="D202" i="31"/>
  <c r="E202" i="31"/>
  <c r="R202" i="31"/>
  <c r="H202" i="31"/>
  <c r="I202" i="31"/>
  <c r="J202" i="31"/>
  <c r="T202" i="31"/>
  <c r="B203" i="31"/>
  <c r="C203" i="31"/>
  <c r="D203" i="31"/>
  <c r="E203" i="31"/>
  <c r="R203" i="31"/>
  <c r="H203" i="31"/>
  <c r="I203" i="31"/>
  <c r="J203" i="31"/>
  <c r="T203" i="31"/>
  <c r="B204" i="31"/>
  <c r="C204" i="31"/>
  <c r="D204" i="31"/>
  <c r="E204" i="31"/>
  <c r="R204" i="31"/>
  <c r="U204" i="31"/>
  <c r="H204" i="31"/>
  <c r="I204" i="31"/>
  <c r="J204" i="31"/>
  <c r="T204" i="31"/>
  <c r="B205" i="31"/>
  <c r="C205" i="31"/>
  <c r="D205" i="31"/>
  <c r="E205" i="31"/>
  <c r="R205" i="31"/>
  <c r="H205" i="31"/>
  <c r="I205" i="31"/>
  <c r="J205" i="31"/>
  <c r="T205" i="31"/>
  <c r="B206" i="31"/>
  <c r="C206" i="31"/>
  <c r="D206" i="31"/>
  <c r="E206" i="31"/>
  <c r="R206" i="31"/>
  <c r="H206" i="31"/>
  <c r="I206" i="31"/>
  <c r="J206" i="31"/>
  <c r="T206" i="31"/>
  <c r="B207" i="31"/>
  <c r="C207" i="31"/>
  <c r="D207" i="31"/>
  <c r="E207" i="31"/>
  <c r="R207" i="31"/>
  <c r="U207" i="31"/>
  <c r="H207" i="31"/>
  <c r="I207" i="31"/>
  <c r="J207" i="31"/>
  <c r="T207" i="31"/>
  <c r="B208" i="31"/>
  <c r="C208" i="31"/>
  <c r="D208" i="31"/>
  <c r="E208" i="31"/>
  <c r="R208" i="31"/>
  <c r="U208" i="31"/>
  <c r="H208" i="31"/>
  <c r="I208" i="31"/>
  <c r="J208" i="31"/>
  <c r="T208" i="31"/>
  <c r="B209" i="31"/>
  <c r="C209" i="31"/>
  <c r="D209" i="31"/>
  <c r="E209" i="31"/>
  <c r="R209" i="31"/>
  <c r="U209" i="31"/>
  <c r="H209" i="31"/>
  <c r="I209" i="31"/>
  <c r="J209" i="31"/>
  <c r="T209" i="31"/>
  <c r="B210" i="31"/>
  <c r="C210" i="31"/>
  <c r="D210" i="31"/>
  <c r="E210" i="31"/>
  <c r="R210" i="31"/>
  <c r="H210" i="31"/>
  <c r="I210" i="31"/>
  <c r="J210" i="31"/>
  <c r="T210" i="31"/>
  <c r="B211" i="31"/>
  <c r="C211" i="31"/>
  <c r="D211" i="31"/>
  <c r="E211" i="31"/>
  <c r="R211" i="31"/>
  <c r="H211" i="31"/>
  <c r="I211" i="31"/>
  <c r="J211" i="31"/>
  <c r="T211" i="31"/>
  <c r="B212" i="31"/>
  <c r="C212" i="31"/>
  <c r="D212" i="31"/>
  <c r="E212" i="31"/>
  <c r="R212" i="31"/>
  <c r="U212" i="31"/>
  <c r="H212" i="31"/>
  <c r="I212" i="31"/>
  <c r="J212" i="31"/>
  <c r="T212" i="31"/>
  <c r="B213" i="31"/>
  <c r="C213" i="31"/>
  <c r="D213" i="31"/>
  <c r="E213" i="31"/>
  <c r="R213" i="31"/>
  <c r="H213" i="31"/>
  <c r="I213" i="31"/>
  <c r="J213" i="31"/>
  <c r="T213" i="31"/>
  <c r="B214" i="31"/>
  <c r="C214" i="31"/>
  <c r="D214" i="31"/>
  <c r="E214" i="31"/>
  <c r="R214" i="31"/>
  <c r="H214" i="31"/>
  <c r="I214" i="31"/>
  <c r="J214" i="31"/>
  <c r="T214" i="31"/>
  <c r="B215" i="31"/>
  <c r="C215" i="31"/>
  <c r="D215" i="31"/>
  <c r="E215" i="31"/>
  <c r="R215" i="31"/>
  <c r="U215" i="31"/>
  <c r="H215" i="31"/>
  <c r="I215" i="31"/>
  <c r="J215" i="31"/>
  <c r="T215" i="31"/>
  <c r="B216" i="31"/>
  <c r="C216" i="31"/>
  <c r="D216" i="31"/>
  <c r="E216" i="31"/>
  <c r="R216" i="31"/>
  <c r="U216" i="31"/>
  <c r="H216" i="31"/>
  <c r="I216" i="31"/>
  <c r="J216" i="31"/>
  <c r="T216" i="31"/>
  <c r="B217" i="31"/>
  <c r="C217" i="31"/>
  <c r="D217" i="31"/>
  <c r="E217" i="31"/>
  <c r="R217" i="31"/>
  <c r="H217" i="31"/>
  <c r="I217" i="31"/>
  <c r="J217" i="31"/>
  <c r="T217" i="31"/>
  <c r="B218" i="31"/>
  <c r="C218" i="31"/>
  <c r="D218" i="31"/>
  <c r="E218" i="31"/>
  <c r="R218" i="31"/>
  <c r="H218" i="31"/>
  <c r="I218" i="31"/>
  <c r="J218" i="31"/>
  <c r="T218" i="31"/>
  <c r="B219" i="31"/>
  <c r="C219" i="31"/>
  <c r="D219" i="31"/>
  <c r="E219" i="31"/>
  <c r="R219" i="31"/>
  <c r="H219" i="31"/>
  <c r="I219" i="31"/>
  <c r="J219" i="31"/>
  <c r="T219" i="31"/>
  <c r="B220" i="31"/>
  <c r="C220" i="31"/>
  <c r="D220" i="31"/>
  <c r="E220" i="31"/>
  <c r="R220" i="31"/>
  <c r="U220" i="31"/>
  <c r="H220" i="31"/>
  <c r="I220" i="31"/>
  <c r="J220" i="31"/>
  <c r="T220" i="31"/>
  <c r="B221" i="31"/>
  <c r="C221" i="31"/>
  <c r="D221" i="31"/>
  <c r="E221" i="31"/>
  <c r="R221" i="31"/>
  <c r="H221" i="31"/>
  <c r="I221" i="31"/>
  <c r="J221" i="31"/>
  <c r="T221" i="31"/>
  <c r="B222" i="31"/>
  <c r="C222" i="31"/>
  <c r="D222" i="31"/>
  <c r="E222" i="31"/>
  <c r="R222" i="31"/>
  <c r="H222" i="31"/>
  <c r="I222" i="31"/>
  <c r="J222" i="31"/>
  <c r="T222" i="31"/>
  <c r="B223" i="31"/>
  <c r="C223" i="31"/>
  <c r="D223" i="31"/>
  <c r="E223" i="31"/>
  <c r="R223" i="31"/>
  <c r="U223" i="31"/>
  <c r="H223" i="31"/>
  <c r="I223" i="31"/>
  <c r="J223" i="31"/>
  <c r="T223" i="31"/>
  <c r="B224" i="31"/>
  <c r="C224" i="31"/>
  <c r="D224" i="31"/>
  <c r="E224" i="31"/>
  <c r="R224" i="31"/>
  <c r="U224" i="31"/>
  <c r="H224" i="31"/>
  <c r="I224" i="31"/>
  <c r="J224" i="31"/>
  <c r="T224" i="31"/>
  <c r="B225" i="31"/>
  <c r="C225" i="31"/>
  <c r="D225" i="31"/>
  <c r="E225" i="31"/>
  <c r="R225" i="31"/>
  <c r="U225" i="31"/>
  <c r="H225" i="31"/>
  <c r="I225" i="31"/>
  <c r="J225" i="31"/>
  <c r="T225" i="31"/>
  <c r="B226" i="31"/>
  <c r="C226" i="31"/>
  <c r="D226" i="31"/>
  <c r="E226" i="31"/>
  <c r="R226" i="31"/>
  <c r="H226" i="31"/>
  <c r="I226" i="31"/>
  <c r="J226" i="31"/>
  <c r="T226" i="31"/>
  <c r="B227" i="31"/>
  <c r="C227" i="31"/>
  <c r="D227" i="31"/>
  <c r="E227" i="31"/>
  <c r="R227" i="31"/>
  <c r="H227" i="31"/>
  <c r="I227" i="31"/>
  <c r="J227" i="31"/>
  <c r="T227" i="31"/>
  <c r="B228" i="31"/>
  <c r="C228" i="31"/>
  <c r="D228" i="31"/>
  <c r="E228" i="31"/>
  <c r="R228" i="31"/>
  <c r="H228" i="31"/>
  <c r="I228" i="31"/>
  <c r="J228" i="31"/>
  <c r="T228" i="31"/>
  <c r="B229" i="31"/>
  <c r="C229" i="31"/>
  <c r="D229" i="31"/>
  <c r="E229" i="31"/>
  <c r="R229" i="31"/>
  <c r="H229" i="31"/>
  <c r="I229" i="31"/>
  <c r="J229" i="31"/>
  <c r="T229" i="31"/>
  <c r="B230" i="31"/>
  <c r="C230" i="31"/>
  <c r="D230" i="31"/>
  <c r="E230" i="31"/>
  <c r="R230" i="31"/>
  <c r="H230" i="31"/>
  <c r="I230" i="31"/>
  <c r="J230" i="31"/>
  <c r="T230" i="31"/>
  <c r="B231" i="31"/>
  <c r="C231" i="31"/>
  <c r="D231" i="31"/>
  <c r="E231" i="31"/>
  <c r="R231" i="31"/>
  <c r="U231" i="31"/>
  <c r="H231" i="31"/>
  <c r="I231" i="31"/>
  <c r="J231" i="31"/>
  <c r="T231" i="31"/>
  <c r="B232" i="31"/>
  <c r="C232" i="31"/>
  <c r="D232" i="31"/>
  <c r="E232" i="31"/>
  <c r="R232" i="31"/>
  <c r="U232" i="31"/>
  <c r="H232" i="31"/>
  <c r="I232" i="31"/>
  <c r="J232" i="31"/>
  <c r="T232" i="31"/>
  <c r="B233" i="31"/>
  <c r="C233" i="31"/>
  <c r="D233" i="31"/>
  <c r="E233" i="31"/>
  <c r="R233" i="31"/>
  <c r="U233" i="31"/>
  <c r="H233" i="31"/>
  <c r="I233" i="31"/>
  <c r="J233" i="31"/>
  <c r="T233" i="31"/>
  <c r="B234" i="31"/>
  <c r="C234" i="31"/>
  <c r="D234" i="31"/>
  <c r="E234" i="31"/>
  <c r="R234" i="31"/>
  <c r="H234" i="31"/>
  <c r="I234" i="31"/>
  <c r="J234" i="31"/>
  <c r="T234" i="31"/>
  <c r="B235" i="31"/>
  <c r="C235" i="31"/>
  <c r="D235" i="31"/>
  <c r="E235" i="31"/>
  <c r="R235" i="31"/>
  <c r="H235" i="31"/>
  <c r="I235" i="31"/>
  <c r="J235" i="31"/>
  <c r="T235" i="31"/>
  <c r="B236" i="31"/>
  <c r="C236" i="31"/>
  <c r="D236" i="31"/>
  <c r="E236" i="31"/>
  <c r="R236" i="31"/>
  <c r="H236" i="31"/>
  <c r="I236" i="31"/>
  <c r="J236" i="31"/>
  <c r="T236" i="31"/>
  <c r="B237" i="31"/>
  <c r="C237" i="31"/>
  <c r="D237" i="31"/>
  <c r="E237" i="31"/>
  <c r="R237" i="31"/>
  <c r="H237" i="31"/>
  <c r="I237" i="31"/>
  <c r="J237" i="31"/>
  <c r="T237" i="31"/>
  <c r="B238" i="31"/>
  <c r="C238" i="31"/>
  <c r="D238" i="31"/>
  <c r="E238" i="31"/>
  <c r="R238" i="31"/>
  <c r="H238" i="31"/>
  <c r="I238" i="31"/>
  <c r="J238" i="31"/>
  <c r="T238" i="31"/>
  <c r="B239" i="31"/>
  <c r="C239" i="31"/>
  <c r="D239" i="31"/>
  <c r="E239" i="31"/>
  <c r="R239" i="31"/>
  <c r="U239" i="31"/>
  <c r="H239" i="31"/>
  <c r="I239" i="31"/>
  <c r="J239" i="31"/>
  <c r="T239" i="31"/>
  <c r="B240" i="31"/>
  <c r="C240" i="31"/>
  <c r="D240" i="31"/>
  <c r="E240" i="31"/>
  <c r="R240" i="31"/>
  <c r="U240" i="31"/>
  <c r="H240" i="31"/>
  <c r="I240" i="31"/>
  <c r="J240" i="31"/>
  <c r="T240" i="31"/>
  <c r="B241" i="31"/>
  <c r="C241" i="31"/>
  <c r="D241" i="31"/>
  <c r="E241" i="31"/>
  <c r="R241" i="31"/>
  <c r="U241" i="31"/>
  <c r="H241" i="31"/>
  <c r="I241" i="31"/>
  <c r="J241" i="31"/>
  <c r="T241" i="31"/>
  <c r="B242" i="31"/>
  <c r="C242" i="31"/>
  <c r="D242" i="31"/>
  <c r="E242" i="31"/>
  <c r="R242" i="31"/>
  <c r="H242" i="31"/>
  <c r="I242" i="31"/>
  <c r="J242" i="31"/>
  <c r="T242" i="31"/>
  <c r="B243" i="31"/>
  <c r="C243" i="31"/>
  <c r="D243" i="31"/>
  <c r="E243" i="31"/>
  <c r="R243" i="31"/>
  <c r="H243" i="31"/>
  <c r="I243" i="31"/>
  <c r="J243" i="31"/>
  <c r="T243" i="31"/>
  <c r="B244" i="31"/>
  <c r="C244" i="31"/>
  <c r="D244" i="31"/>
  <c r="E244" i="31"/>
  <c r="R244" i="31"/>
  <c r="H244" i="31"/>
  <c r="I244" i="31"/>
  <c r="J244" i="31"/>
  <c r="T244" i="31"/>
  <c r="B245" i="31"/>
  <c r="C245" i="31"/>
  <c r="D245" i="31"/>
  <c r="E245" i="31"/>
  <c r="R245" i="31"/>
  <c r="H245" i="31"/>
  <c r="I245" i="31"/>
  <c r="J245" i="31"/>
  <c r="T245" i="31"/>
  <c r="B246" i="31"/>
  <c r="C246" i="31"/>
  <c r="D246" i="31"/>
  <c r="E246" i="31"/>
  <c r="R246" i="31"/>
  <c r="H246" i="31"/>
  <c r="I246" i="31"/>
  <c r="J246" i="31"/>
  <c r="T246" i="31"/>
  <c r="B247" i="31"/>
  <c r="C247" i="31"/>
  <c r="D247" i="31"/>
  <c r="E247" i="31"/>
  <c r="R247" i="31"/>
  <c r="H247" i="31"/>
  <c r="I247" i="31"/>
  <c r="J247" i="31"/>
  <c r="T247" i="31"/>
  <c r="B248" i="31"/>
  <c r="C248" i="31"/>
  <c r="D248" i="31"/>
  <c r="E248" i="31"/>
  <c r="R248" i="31"/>
  <c r="U248" i="31"/>
  <c r="H248" i="31"/>
  <c r="I248" i="31"/>
  <c r="J248" i="31"/>
  <c r="T248" i="31"/>
  <c r="B249" i="31"/>
  <c r="C249" i="31"/>
  <c r="D249" i="31"/>
  <c r="E249" i="31"/>
  <c r="R249" i="31"/>
  <c r="U249" i="31"/>
  <c r="H249" i="31"/>
  <c r="I249" i="31"/>
  <c r="J249" i="31"/>
  <c r="T249" i="31"/>
  <c r="B250" i="31"/>
  <c r="C250" i="31"/>
  <c r="D250" i="31"/>
  <c r="E250" i="31"/>
  <c r="R250" i="31"/>
  <c r="H250" i="31"/>
  <c r="I250" i="31"/>
  <c r="J250" i="31"/>
  <c r="T250" i="31"/>
  <c r="B251" i="31"/>
  <c r="C251" i="31"/>
  <c r="D251" i="31"/>
  <c r="E251" i="31"/>
  <c r="R251" i="31"/>
  <c r="H251" i="31"/>
  <c r="I251" i="31"/>
  <c r="J251" i="31"/>
  <c r="T251" i="31"/>
  <c r="B252" i="31"/>
  <c r="C252" i="31"/>
  <c r="D252" i="31"/>
  <c r="E252" i="31"/>
  <c r="R252" i="31"/>
  <c r="H252" i="31"/>
  <c r="I252" i="31"/>
  <c r="J252" i="31"/>
  <c r="T252" i="31"/>
  <c r="B253" i="31"/>
  <c r="C253" i="31"/>
  <c r="D253" i="31"/>
  <c r="E253" i="31"/>
  <c r="R253" i="31"/>
  <c r="H253" i="31"/>
  <c r="I253" i="31"/>
  <c r="J253" i="31"/>
  <c r="T253" i="31"/>
  <c r="B254" i="31"/>
  <c r="C254" i="31"/>
  <c r="D254" i="31"/>
  <c r="E254" i="31"/>
  <c r="R254" i="31"/>
  <c r="H254" i="31"/>
  <c r="I254" i="31"/>
  <c r="J254" i="31"/>
  <c r="T254" i="31"/>
  <c r="B255" i="31"/>
  <c r="C255" i="31"/>
  <c r="D255" i="31"/>
  <c r="E255" i="31"/>
  <c r="R255" i="31"/>
  <c r="H255" i="31"/>
  <c r="I255" i="31"/>
  <c r="J255" i="31"/>
  <c r="T255" i="31"/>
  <c r="B256" i="31"/>
  <c r="C256" i="31"/>
  <c r="D256" i="31"/>
  <c r="E256" i="31"/>
  <c r="R256" i="31"/>
  <c r="U256" i="31"/>
  <c r="H256" i="31"/>
  <c r="I256" i="31"/>
  <c r="J256" i="31"/>
  <c r="T256" i="31"/>
  <c r="B257" i="31"/>
  <c r="C257" i="31"/>
  <c r="D257" i="31"/>
  <c r="E257" i="31"/>
  <c r="R257" i="31"/>
  <c r="U257" i="31"/>
  <c r="H257" i="31"/>
  <c r="I257" i="31"/>
  <c r="J257" i="31"/>
  <c r="T257" i="31"/>
  <c r="B258" i="31"/>
  <c r="C258" i="31"/>
  <c r="D258" i="31"/>
  <c r="E258" i="31"/>
  <c r="R258" i="31"/>
  <c r="H258" i="31"/>
  <c r="I258" i="31"/>
  <c r="J258" i="31"/>
  <c r="T258" i="31"/>
  <c r="B259" i="31"/>
  <c r="C259" i="31"/>
  <c r="D259" i="31"/>
  <c r="E259" i="31"/>
  <c r="R259" i="31"/>
  <c r="H259" i="31"/>
  <c r="I259" i="31"/>
  <c r="J259" i="31"/>
  <c r="T259" i="31"/>
  <c r="B260" i="31"/>
  <c r="C260" i="31"/>
  <c r="D260" i="31"/>
  <c r="E260" i="31"/>
  <c r="R260" i="31"/>
  <c r="H260" i="31"/>
  <c r="I260" i="31"/>
  <c r="J260" i="31"/>
  <c r="T260" i="31"/>
  <c r="B261" i="31"/>
  <c r="C261" i="31"/>
  <c r="D261" i="31"/>
  <c r="E261" i="31"/>
  <c r="R261" i="31"/>
  <c r="H261" i="31"/>
  <c r="I261" i="31"/>
  <c r="J261" i="31"/>
  <c r="T261" i="31"/>
  <c r="B262" i="31"/>
  <c r="C262" i="31"/>
  <c r="D262" i="31"/>
  <c r="E262" i="31"/>
  <c r="R262" i="31"/>
  <c r="H262" i="31"/>
  <c r="I262" i="31"/>
  <c r="J262" i="31"/>
  <c r="T262" i="31"/>
  <c r="B263" i="31"/>
  <c r="C263" i="31"/>
  <c r="D263" i="31"/>
  <c r="E263" i="31"/>
  <c r="R263" i="31"/>
  <c r="H263" i="31"/>
  <c r="I263" i="31"/>
  <c r="J263" i="31"/>
  <c r="T263" i="31"/>
  <c r="B264" i="31"/>
  <c r="C264" i="31"/>
  <c r="D264" i="31"/>
  <c r="E264" i="31"/>
  <c r="R264" i="31"/>
  <c r="U264" i="31"/>
  <c r="H264" i="31"/>
  <c r="I264" i="31"/>
  <c r="J264" i="31"/>
  <c r="T264" i="31"/>
  <c r="B265" i="31"/>
  <c r="C265" i="31"/>
  <c r="D265" i="31"/>
  <c r="E265" i="31"/>
  <c r="R265" i="31"/>
  <c r="U265" i="31"/>
  <c r="H265" i="31"/>
  <c r="I265" i="31"/>
  <c r="J265" i="31"/>
  <c r="T265" i="31"/>
  <c r="B266" i="31"/>
  <c r="C266" i="31"/>
  <c r="D266" i="31"/>
  <c r="E266" i="31"/>
  <c r="R266" i="31"/>
  <c r="H266" i="31"/>
  <c r="I266" i="31"/>
  <c r="J266" i="31"/>
  <c r="T266" i="31"/>
  <c r="B267" i="31"/>
  <c r="C267" i="31"/>
  <c r="D267" i="31"/>
  <c r="E267" i="31"/>
  <c r="R267" i="31"/>
  <c r="H267" i="31"/>
  <c r="I267" i="31"/>
  <c r="J267" i="31"/>
  <c r="T267" i="31"/>
  <c r="B268" i="31"/>
  <c r="C268" i="31"/>
  <c r="D268" i="31"/>
  <c r="E268" i="31"/>
  <c r="R268" i="31"/>
  <c r="H268" i="31"/>
  <c r="I268" i="31"/>
  <c r="J268" i="31"/>
  <c r="T268" i="31"/>
  <c r="B269" i="31"/>
  <c r="C269" i="31"/>
  <c r="D269" i="31"/>
  <c r="E269" i="31"/>
  <c r="R269" i="31"/>
  <c r="H269" i="31"/>
  <c r="I269" i="31"/>
  <c r="J269" i="31"/>
  <c r="T269" i="31"/>
  <c r="B270" i="31"/>
  <c r="C270" i="31"/>
  <c r="D270" i="31"/>
  <c r="E270" i="31"/>
  <c r="R270" i="31"/>
  <c r="H270" i="31"/>
  <c r="I270" i="31"/>
  <c r="J270" i="31"/>
  <c r="T270" i="31"/>
  <c r="B271" i="31"/>
  <c r="C271" i="31"/>
  <c r="D271" i="31"/>
  <c r="E271" i="31"/>
  <c r="R271" i="31"/>
  <c r="H271" i="31"/>
  <c r="I271" i="31"/>
  <c r="J271" i="31"/>
  <c r="T271" i="31"/>
  <c r="B272" i="31"/>
  <c r="C272" i="31"/>
  <c r="D272" i="31"/>
  <c r="E272" i="31"/>
  <c r="R272" i="31"/>
  <c r="U272" i="31"/>
  <c r="H272" i="31"/>
  <c r="I272" i="31"/>
  <c r="J272" i="31"/>
  <c r="T272" i="31"/>
  <c r="B273" i="31"/>
  <c r="C273" i="31"/>
  <c r="D273" i="31"/>
  <c r="E273" i="31"/>
  <c r="R273" i="31"/>
  <c r="U273" i="31"/>
  <c r="H273" i="31"/>
  <c r="I273" i="31"/>
  <c r="J273" i="31"/>
  <c r="T273" i="31"/>
  <c r="B274" i="31"/>
  <c r="C274" i="31"/>
  <c r="D274" i="31"/>
  <c r="E274" i="31"/>
  <c r="R274" i="31"/>
  <c r="H274" i="31"/>
  <c r="I274" i="31"/>
  <c r="J274" i="31"/>
  <c r="T274" i="31"/>
  <c r="B275" i="31"/>
  <c r="C275" i="31"/>
  <c r="D275" i="31"/>
  <c r="E275" i="31"/>
  <c r="R275" i="31"/>
  <c r="H275" i="31"/>
  <c r="I275" i="31"/>
  <c r="J275" i="31"/>
  <c r="T275" i="31"/>
  <c r="B276" i="31"/>
  <c r="C276" i="31"/>
  <c r="D276" i="31"/>
  <c r="E276" i="31"/>
  <c r="R276" i="31"/>
  <c r="H276" i="31"/>
  <c r="I276" i="31"/>
  <c r="J276" i="31"/>
  <c r="T276" i="31"/>
  <c r="B277" i="31"/>
  <c r="C277" i="31"/>
  <c r="D277" i="31"/>
  <c r="E277" i="31"/>
  <c r="R277" i="31"/>
  <c r="H277" i="31"/>
  <c r="I277" i="31"/>
  <c r="J277" i="31"/>
  <c r="T277" i="31"/>
  <c r="B278" i="31"/>
  <c r="C278" i="31"/>
  <c r="D278" i="31"/>
  <c r="E278" i="31"/>
  <c r="R278" i="31"/>
  <c r="H278" i="31"/>
  <c r="I278" i="31"/>
  <c r="J278" i="31"/>
  <c r="T278" i="31"/>
  <c r="B279" i="31"/>
  <c r="C279" i="31"/>
  <c r="D279" i="31"/>
  <c r="E279" i="31"/>
  <c r="R279" i="31"/>
  <c r="H279" i="31"/>
  <c r="I279" i="31"/>
  <c r="J279" i="31"/>
  <c r="T279" i="31"/>
  <c r="B280" i="31"/>
  <c r="C280" i="31"/>
  <c r="D280" i="31"/>
  <c r="E280" i="31"/>
  <c r="R280" i="31"/>
  <c r="U280" i="31"/>
  <c r="H280" i="31"/>
  <c r="I280" i="31"/>
  <c r="J280" i="31"/>
  <c r="T280" i="31"/>
  <c r="B281" i="31"/>
  <c r="C281" i="31"/>
  <c r="D281" i="31"/>
  <c r="E281" i="31"/>
  <c r="R281" i="31"/>
  <c r="U281" i="31"/>
  <c r="H281" i="31"/>
  <c r="I281" i="31"/>
  <c r="J281" i="31"/>
  <c r="T281" i="31"/>
  <c r="B282" i="31"/>
  <c r="C282" i="31"/>
  <c r="D282" i="31"/>
  <c r="E282" i="31"/>
  <c r="R282" i="31"/>
  <c r="H282" i="31"/>
  <c r="I282" i="31"/>
  <c r="J282" i="31"/>
  <c r="T282" i="31"/>
  <c r="B283" i="31"/>
  <c r="C283" i="31"/>
  <c r="D283" i="31"/>
  <c r="E283" i="31"/>
  <c r="R283" i="31"/>
  <c r="H283" i="31"/>
  <c r="I283" i="31"/>
  <c r="J283" i="31"/>
  <c r="T283" i="31"/>
  <c r="B284" i="31"/>
  <c r="C284" i="31"/>
  <c r="D284" i="31"/>
  <c r="E284" i="31"/>
  <c r="R284" i="31"/>
  <c r="H284" i="31"/>
  <c r="I284" i="31"/>
  <c r="J284" i="31"/>
  <c r="T284" i="31"/>
  <c r="B285" i="31"/>
  <c r="C285" i="31"/>
  <c r="D285" i="31"/>
  <c r="E285" i="31"/>
  <c r="R285" i="31"/>
  <c r="H285" i="31"/>
  <c r="I285" i="31"/>
  <c r="J285" i="31"/>
  <c r="T285" i="31"/>
  <c r="B286" i="31"/>
  <c r="C286" i="31"/>
  <c r="D286" i="31"/>
  <c r="E286" i="31"/>
  <c r="R286" i="31"/>
  <c r="H286" i="31"/>
  <c r="I286" i="31"/>
  <c r="J286" i="31"/>
  <c r="T286" i="31"/>
  <c r="B287" i="31"/>
  <c r="C287" i="31"/>
  <c r="D287" i="31"/>
  <c r="E287" i="31"/>
  <c r="R287" i="31"/>
  <c r="H287" i="31"/>
  <c r="I287" i="31"/>
  <c r="J287" i="31"/>
  <c r="T287" i="31"/>
  <c r="B288" i="31"/>
  <c r="C288" i="31"/>
  <c r="D288" i="31"/>
  <c r="E288" i="31"/>
  <c r="R288" i="31"/>
  <c r="U288" i="31"/>
  <c r="H288" i="31"/>
  <c r="I288" i="31"/>
  <c r="J288" i="31"/>
  <c r="T288" i="31"/>
  <c r="B289" i="31"/>
  <c r="C289" i="31"/>
  <c r="D289" i="31"/>
  <c r="E289" i="31"/>
  <c r="R289" i="31"/>
  <c r="U289" i="31"/>
  <c r="H289" i="31"/>
  <c r="I289" i="31"/>
  <c r="J289" i="31"/>
  <c r="T289" i="31"/>
  <c r="B290" i="31"/>
  <c r="C290" i="31"/>
  <c r="D290" i="31"/>
  <c r="E290" i="31"/>
  <c r="R290" i="31"/>
  <c r="H290" i="31"/>
  <c r="I290" i="31"/>
  <c r="J290" i="31"/>
  <c r="T290" i="31"/>
  <c r="B291" i="31"/>
  <c r="C291" i="31"/>
  <c r="D291" i="31"/>
  <c r="E291" i="31"/>
  <c r="R291" i="31"/>
  <c r="H291" i="31"/>
  <c r="I291" i="31"/>
  <c r="J291" i="31"/>
  <c r="T291" i="31"/>
  <c r="B292" i="31"/>
  <c r="C292" i="31"/>
  <c r="D292" i="31"/>
  <c r="E292" i="31"/>
  <c r="R292" i="31"/>
  <c r="H292" i="31"/>
  <c r="I292" i="31"/>
  <c r="J292" i="31"/>
  <c r="T292" i="31"/>
  <c r="B293" i="31"/>
  <c r="C293" i="31"/>
  <c r="D293" i="31"/>
  <c r="E293" i="31"/>
  <c r="R293" i="31"/>
  <c r="H293" i="31"/>
  <c r="I293" i="31"/>
  <c r="J293" i="31"/>
  <c r="T293" i="31"/>
  <c r="B294" i="31"/>
  <c r="C294" i="31"/>
  <c r="D294" i="31"/>
  <c r="E294" i="31"/>
  <c r="R294" i="31"/>
  <c r="H294" i="31"/>
  <c r="I294" i="31"/>
  <c r="J294" i="31"/>
  <c r="T294" i="31"/>
  <c r="B295" i="31"/>
  <c r="C295" i="31"/>
  <c r="D295" i="31"/>
  <c r="E295" i="31"/>
  <c r="R295" i="31"/>
  <c r="H295" i="31"/>
  <c r="I295" i="31"/>
  <c r="J295" i="31"/>
  <c r="T295" i="31"/>
  <c r="B296" i="31"/>
  <c r="C296" i="31"/>
  <c r="D296" i="31"/>
  <c r="E296" i="31"/>
  <c r="R296" i="31"/>
  <c r="U296" i="31"/>
  <c r="H296" i="31"/>
  <c r="I296" i="31"/>
  <c r="J296" i="31"/>
  <c r="T296" i="31"/>
  <c r="B297" i="31"/>
  <c r="C297" i="31"/>
  <c r="D297" i="31"/>
  <c r="E297" i="31"/>
  <c r="R297" i="31"/>
  <c r="U297" i="31"/>
  <c r="H297" i="31"/>
  <c r="I297" i="31"/>
  <c r="J297" i="31"/>
  <c r="T297" i="31"/>
  <c r="B298" i="31"/>
  <c r="C298" i="31"/>
  <c r="D298" i="31"/>
  <c r="E298" i="31"/>
  <c r="R298" i="31"/>
  <c r="H298" i="31"/>
  <c r="I298" i="31"/>
  <c r="J298" i="31"/>
  <c r="T298" i="31"/>
  <c r="B299" i="31"/>
  <c r="C299" i="31"/>
  <c r="D299" i="31"/>
  <c r="E299" i="31"/>
  <c r="R299" i="31"/>
  <c r="H299" i="31"/>
  <c r="I299" i="31"/>
  <c r="J299" i="31"/>
  <c r="T299" i="31"/>
  <c r="B300" i="31"/>
  <c r="C300" i="31"/>
  <c r="D300" i="31"/>
  <c r="E300" i="31"/>
  <c r="R300" i="31"/>
  <c r="H300" i="31"/>
  <c r="I300" i="31"/>
  <c r="J300" i="31"/>
  <c r="T300" i="31"/>
  <c r="B301" i="31"/>
  <c r="C301" i="31"/>
  <c r="D301" i="31"/>
  <c r="E301" i="31"/>
  <c r="R301" i="31"/>
  <c r="H301" i="31"/>
  <c r="I301" i="31"/>
  <c r="J301" i="31"/>
  <c r="T301" i="31"/>
  <c r="B302" i="31"/>
  <c r="C302" i="31"/>
  <c r="D302" i="31"/>
  <c r="E302" i="31"/>
  <c r="R302" i="31"/>
  <c r="H302" i="31"/>
  <c r="I302" i="31"/>
  <c r="J302" i="31"/>
  <c r="T302" i="31"/>
  <c r="B303" i="31"/>
  <c r="C303" i="31"/>
  <c r="D303" i="31"/>
  <c r="E303" i="31"/>
  <c r="R303" i="31"/>
  <c r="H303" i="31"/>
  <c r="I303" i="31"/>
  <c r="J303" i="31"/>
  <c r="T303" i="31"/>
  <c r="B304" i="31"/>
  <c r="C304" i="31"/>
  <c r="D304" i="31"/>
  <c r="E304" i="31"/>
  <c r="R304" i="31"/>
  <c r="U304" i="31"/>
  <c r="H304" i="31"/>
  <c r="I304" i="31"/>
  <c r="J304" i="31"/>
  <c r="T304" i="31"/>
  <c r="B305" i="31"/>
  <c r="C305" i="31"/>
  <c r="D305" i="31"/>
  <c r="E305" i="31"/>
  <c r="R305" i="31"/>
  <c r="U305" i="31"/>
  <c r="H305" i="31"/>
  <c r="I305" i="31"/>
  <c r="J305" i="31"/>
  <c r="T305" i="31"/>
  <c r="B306" i="31"/>
  <c r="C306" i="31"/>
  <c r="D306" i="31"/>
  <c r="E306" i="31"/>
  <c r="R306" i="31"/>
  <c r="H306" i="31"/>
  <c r="I306" i="31"/>
  <c r="J306" i="31"/>
  <c r="T306" i="31"/>
  <c r="B307" i="31"/>
  <c r="C307" i="31"/>
  <c r="D307" i="31"/>
  <c r="E307" i="31"/>
  <c r="R307" i="31"/>
  <c r="H307" i="31"/>
  <c r="I307" i="31"/>
  <c r="J307" i="31"/>
  <c r="T307" i="31"/>
  <c r="B308" i="31"/>
  <c r="C308" i="31"/>
  <c r="D308" i="31"/>
  <c r="E308" i="31"/>
  <c r="R308" i="31"/>
  <c r="H308" i="31"/>
  <c r="I308" i="31"/>
  <c r="J308" i="31"/>
  <c r="T308" i="31"/>
  <c r="B309" i="31"/>
  <c r="C309" i="31"/>
  <c r="D309" i="31"/>
  <c r="E309" i="31"/>
  <c r="R309" i="31"/>
  <c r="H309" i="31"/>
  <c r="I309" i="31"/>
  <c r="J309" i="31"/>
  <c r="T309" i="31"/>
  <c r="B310" i="31"/>
  <c r="C310" i="31"/>
  <c r="D310" i="31"/>
  <c r="E310" i="31"/>
  <c r="R310" i="31"/>
  <c r="H310" i="31"/>
  <c r="I310" i="31"/>
  <c r="J310" i="31"/>
  <c r="T310" i="31"/>
  <c r="B311" i="31"/>
  <c r="C311" i="31"/>
  <c r="D311" i="31"/>
  <c r="E311" i="31"/>
  <c r="R311" i="31"/>
  <c r="H311" i="31"/>
  <c r="I311" i="31"/>
  <c r="J311" i="31"/>
  <c r="T311" i="31"/>
  <c r="B312" i="31"/>
  <c r="C312" i="31"/>
  <c r="D312" i="31"/>
  <c r="E312" i="31"/>
  <c r="R312" i="31"/>
  <c r="U312" i="31"/>
  <c r="H312" i="31"/>
  <c r="I312" i="31"/>
  <c r="J312" i="31"/>
  <c r="T312" i="31"/>
  <c r="B313" i="31"/>
  <c r="C313" i="31"/>
  <c r="D313" i="31"/>
  <c r="E313" i="31"/>
  <c r="R313" i="31"/>
  <c r="U313" i="31"/>
  <c r="H313" i="31"/>
  <c r="I313" i="31"/>
  <c r="J313" i="31"/>
  <c r="T313" i="31"/>
  <c r="B314" i="31"/>
  <c r="C314" i="31"/>
  <c r="D314" i="31"/>
  <c r="E314" i="31"/>
  <c r="R314" i="31"/>
  <c r="H314" i="31"/>
  <c r="I314" i="31"/>
  <c r="J314" i="31"/>
  <c r="T314" i="31"/>
  <c r="B315" i="31"/>
  <c r="C315" i="31"/>
  <c r="D315" i="31"/>
  <c r="E315" i="31"/>
  <c r="R315" i="31"/>
  <c r="H315" i="31"/>
  <c r="I315" i="31"/>
  <c r="J315" i="31"/>
  <c r="T315" i="31"/>
  <c r="B316" i="31"/>
  <c r="C316" i="31"/>
  <c r="D316" i="31"/>
  <c r="E316" i="31"/>
  <c r="R316" i="31"/>
  <c r="H316" i="31"/>
  <c r="I316" i="31"/>
  <c r="J316" i="31"/>
  <c r="T316" i="31"/>
  <c r="B317" i="31"/>
  <c r="C317" i="31"/>
  <c r="D317" i="31"/>
  <c r="E317" i="31"/>
  <c r="R317" i="31"/>
  <c r="H317" i="31"/>
  <c r="I317" i="31"/>
  <c r="J317" i="31"/>
  <c r="T317" i="31"/>
  <c r="B318" i="31"/>
  <c r="C318" i="31"/>
  <c r="D318" i="31"/>
  <c r="E318" i="31"/>
  <c r="R318" i="31"/>
  <c r="H318" i="31"/>
  <c r="I318" i="31"/>
  <c r="J318" i="31"/>
  <c r="T318" i="31"/>
  <c r="B319" i="31"/>
  <c r="C319" i="31"/>
  <c r="D319" i="31"/>
  <c r="E319" i="31"/>
  <c r="R319" i="31"/>
  <c r="H319" i="31"/>
  <c r="I319" i="31"/>
  <c r="J319" i="31"/>
  <c r="T319" i="31"/>
  <c r="B320" i="31"/>
  <c r="C320" i="31"/>
  <c r="D320" i="31"/>
  <c r="E320" i="31"/>
  <c r="R320" i="31"/>
  <c r="H320" i="31"/>
  <c r="I320" i="31"/>
  <c r="J320" i="31"/>
  <c r="T320" i="31"/>
  <c r="B321" i="31"/>
  <c r="C321" i="31"/>
  <c r="D321" i="31"/>
  <c r="E321" i="31"/>
  <c r="R321" i="31"/>
  <c r="U321" i="31"/>
  <c r="H321" i="31"/>
  <c r="I321" i="31"/>
  <c r="J321" i="31"/>
  <c r="T321" i="31"/>
  <c r="B322" i="31"/>
  <c r="C322" i="31"/>
  <c r="D322" i="31"/>
  <c r="E322" i="31"/>
  <c r="R322" i="31"/>
  <c r="U322" i="31"/>
  <c r="H322" i="31"/>
  <c r="I322" i="31"/>
  <c r="J322" i="31"/>
  <c r="T322" i="31"/>
  <c r="B323" i="31"/>
  <c r="C323" i="31"/>
  <c r="D323" i="31"/>
  <c r="E323" i="31"/>
  <c r="R323" i="31"/>
  <c r="H323" i="31"/>
  <c r="I323" i="31"/>
  <c r="J323" i="31"/>
  <c r="T323" i="31"/>
  <c r="B324" i="31"/>
  <c r="C324" i="31"/>
  <c r="D324" i="31"/>
  <c r="E324" i="31"/>
  <c r="R324" i="31"/>
  <c r="H324" i="31"/>
  <c r="I324" i="31"/>
  <c r="J324" i="31"/>
  <c r="T324" i="31"/>
  <c r="B325" i="31"/>
  <c r="C325" i="31"/>
  <c r="D325" i="31"/>
  <c r="E325" i="31"/>
  <c r="R325" i="31"/>
  <c r="H325" i="31"/>
  <c r="I325" i="31"/>
  <c r="J325" i="31"/>
  <c r="T325" i="31"/>
  <c r="B326" i="31"/>
  <c r="C326" i="31"/>
  <c r="D326" i="31"/>
  <c r="E326" i="31"/>
  <c r="R326" i="31"/>
  <c r="H326" i="31"/>
  <c r="I326" i="31"/>
  <c r="J326" i="31"/>
  <c r="T326" i="31"/>
  <c r="B327" i="31"/>
  <c r="C327" i="31"/>
  <c r="D327" i="31"/>
  <c r="E327" i="31"/>
  <c r="R327" i="31"/>
  <c r="H327" i="31"/>
  <c r="I327" i="31"/>
  <c r="J327" i="31"/>
  <c r="T327" i="31"/>
  <c r="B328" i="31"/>
  <c r="C328" i="31"/>
  <c r="D328" i="31"/>
  <c r="E328" i="31"/>
  <c r="R328" i="31"/>
  <c r="H328" i="31"/>
  <c r="I328" i="31"/>
  <c r="J328" i="31"/>
  <c r="T328" i="31"/>
  <c r="B329" i="31"/>
  <c r="C329" i="31"/>
  <c r="D329" i="31"/>
  <c r="E329" i="31"/>
  <c r="R329" i="31"/>
  <c r="H329" i="31"/>
  <c r="I329" i="31"/>
  <c r="J329" i="31"/>
  <c r="T329" i="31"/>
  <c r="B330" i="31"/>
  <c r="C330" i="31"/>
  <c r="D330" i="31"/>
  <c r="E330" i="31"/>
  <c r="R330" i="31"/>
  <c r="H330" i="31"/>
  <c r="I330" i="31"/>
  <c r="J330" i="31"/>
  <c r="T330" i="31"/>
  <c r="B331" i="31"/>
  <c r="C331" i="31"/>
  <c r="D331" i="31"/>
  <c r="E331" i="31"/>
  <c r="R331" i="31"/>
  <c r="H331" i="31"/>
  <c r="I331" i="31"/>
  <c r="J331" i="31"/>
  <c r="T331" i="31"/>
  <c r="B332" i="31"/>
  <c r="C332" i="31"/>
  <c r="D332" i="31"/>
  <c r="E332" i="31"/>
  <c r="R332" i="31"/>
  <c r="H332" i="31"/>
  <c r="I332" i="31"/>
  <c r="J332" i="31"/>
  <c r="T332" i="31"/>
  <c r="B333" i="31"/>
  <c r="C333" i="31"/>
  <c r="D333" i="31"/>
  <c r="E333" i="31"/>
  <c r="R333" i="31"/>
  <c r="H333" i="31"/>
  <c r="I333" i="31"/>
  <c r="J333" i="31"/>
  <c r="T333" i="31"/>
  <c r="B334" i="31"/>
  <c r="C334" i="31"/>
  <c r="D334" i="31"/>
  <c r="E334" i="31"/>
  <c r="R334" i="31"/>
  <c r="H334" i="31"/>
  <c r="I334" i="31"/>
  <c r="J334" i="31"/>
  <c r="T334" i="31"/>
  <c r="B335" i="31"/>
  <c r="C335" i="31"/>
  <c r="D335" i="31"/>
  <c r="E335" i="31"/>
  <c r="R335" i="31"/>
  <c r="U335" i="31"/>
  <c r="H335" i="31"/>
  <c r="I335" i="31"/>
  <c r="J335" i="31"/>
  <c r="T335" i="31"/>
  <c r="B336" i="31"/>
  <c r="C336" i="31"/>
  <c r="D336" i="31"/>
  <c r="E336" i="31"/>
  <c r="R336" i="31"/>
  <c r="U336" i="31"/>
  <c r="H336" i="31"/>
  <c r="I336" i="31"/>
  <c r="J336" i="31"/>
  <c r="T336" i="31"/>
  <c r="B337" i="31"/>
  <c r="C337" i="31"/>
  <c r="D337" i="31"/>
  <c r="E337" i="31"/>
  <c r="R337" i="31"/>
  <c r="H337" i="31"/>
  <c r="I337" i="31"/>
  <c r="J337" i="31"/>
  <c r="T337" i="31"/>
  <c r="B338" i="31"/>
  <c r="C338" i="31"/>
  <c r="D338" i="31"/>
  <c r="E338" i="31"/>
  <c r="R338" i="31"/>
  <c r="H338" i="31"/>
  <c r="I338" i="31"/>
  <c r="J338" i="31"/>
  <c r="T338" i="31"/>
  <c r="B339" i="31"/>
  <c r="C339" i="31"/>
  <c r="D339" i="31"/>
  <c r="E339" i="31"/>
  <c r="R339" i="31"/>
  <c r="H339" i="31"/>
  <c r="I339" i="31"/>
  <c r="J339" i="31"/>
  <c r="T339" i="31"/>
  <c r="B340" i="31"/>
  <c r="C340" i="31"/>
  <c r="D340" i="31"/>
  <c r="E340" i="31"/>
  <c r="R340" i="31"/>
  <c r="H340" i="31"/>
  <c r="I340" i="31"/>
  <c r="J340" i="31"/>
  <c r="T340" i="31"/>
  <c r="B341" i="31"/>
  <c r="C341" i="31"/>
  <c r="D341" i="31"/>
  <c r="E341" i="31"/>
  <c r="R341" i="31"/>
  <c r="H341" i="31"/>
  <c r="I341" i="31"/>
  <c r="J341" i="31"/>
  <c r="T341" i="31"/>
  <c r="B342" i="31"/>
  <c r="C342" i="31"/>
  <c r="D342" i="31"/>
  <c r="E342" i="31"/>
  <c r="R342" i="31"/>
  <c r="H342" i="31"/>
  <c r="I342" i="31"/>
  <c r="J342" i="31"/>
  <c r="T342" i="31"/>
  <c r="B343" i="31"/>
  <c r="C343" i="31"/>
  <c r="D343" i="31"/>
  <c r="E343" i="31"/>
  <c r="R343" i="31"/>
  <c r="H343" i="31"/>
  <c r="I343" i="31"/>
  <c r="J343" i="31"/>
  <c r="T343" i="31"/>
  <c r="B344" i="31"/>
  <c r="C344" i="31"/>
  <c r="D344" i="31"/>
  <c r="E344" i="31"/>
  <c r="R344" i="31"/>
  <c r="U344" i="31"/>
  <c r="H344" i="31"/>
  <c r="I344" i="31"/>
  <c r="J344" i="31"/>
  <c r="T344" i="31"/>
  <c r="B345" i="31"/>
  <c r="C345" i="31"/>
  <c r="D345" i="31"/>
  <c r="E345" i="31"/>
  <c r="R345" i="31"/>
  <c r="H345" i="31"/>
  <c r="I345" i="31"/>
  <c r="J345" i="31"/>
  <c r="T345" i="31"/>
  <c r="B346" i="31"/>
  <c r="C346" i="31"/>
  <c r="D346" i="31"/>
  <c r="E346" i="31"/>
  <c r="R346" i="31"/>
  <c r="H346" i="31"/>
  <c r="I346" i="31"/>
  <c r="J346" i="31"/>
  <c r="T346" i="31"/>
  <c r="B347" i="31"/>
  <c r="C347" i="31"/>
  <c r="D347" i="31"/>
  <c r="E347" i="31"/>
  <c r="R347" i="31"/>
  <c r="H347" i="31"/>
  <c r="I347" i="31"/>
  <c r="J347" i="31"/>
  <c r="T347" i="31"/>
  <c r="B348" i="31"/>
  <c r="C348" i="31"/>
  <c r="D348" i="31"/>
  <c r="E348" i="31"/>
  <c r="R348" i="31"/>
  <c r="H348" i="31"/>
  <c r="I348" i="31"/>
  <c r="J348" i="31"/>
  <c r="T348" i="31"/>
  <c r="B349" i="31"/>
  <c r="C349" i="31"/>
  <c r="D349" i="31"/>
  <c r="E349" i="31"/>
  <c r="R349" i="31"/>
  <c r="H349" i="31"/>
  <c r="I349" i="31"/>
  <c r="J349" i="31"/>
  <c r="T349" i="31"/>
  <c r="B350" i="31"/>
  <c r="C350" i="31"/>
  <c r="D350" i="31"/>
  <c r="E350" i="31"/>
  <c r="R350" i="31"/>
  <c r="H350" i="31"/>
  <c r="I350" i="31"/>
  <c r="J350" i="31"/>
  <c r="T350" i="31"/>
  <c r="B351" i="31"/>
  <c r="C351" i="31"/>
  <c r="D351" i="31"/>
  <c r="E351" i="31"/>
  <c r="R351" i="31"/>
  <c r="H351" i="31"/>
  <c r="I351" i="31"/>
  <c r="J351" i="31"/>
  <c r="T351" i="31"/>
  <c r="B352" i="31"/>
  <c r="C352" i="31"/>
  <c r="D352" i="31"/>
  <c r="E352" i="31"/>
  <c r="R352" i="31"/>
  <c r="U352" i="31"/>
  <c r="H352" i="31"/>
  <c r="I352" i="31"/>
  <c r="J352" i="31"/>
  <c r="T352" i="31"/>
  <c r="B353" i="31"/>
  <c r="C353" i="31"/>
  <c r="D353" i="31"/>
  <c r="E353" i="31"/>
  <c r="R353" i="31"/>
  <c r="H353" i="31"/>
  <c r="I353" i="31"/>
  <c r="J353" i="31"/>
  <c r="T353" i="31"/>
  <c r="B354" i="31"/>
  <c r="C354" i="31"/>
  <c r="D354" i="31"/>
  <c r="E354" i="31"/>
  <c r="R354" i="31"/>
  <c r="U354" i="31"/>
  <c r="H354" i="31"/>
  <c r="I354" i="31"/>
  <c r="J354" i="31"/>
  <c r="T354" i="31"/>
  <c r="B355" i="31"/>
  <c r="C355" i="31"/>
  <c r="D355" i="31"/>
  <c r="E355" i="31"/>
  <c r="R355" i="31"/>
  <c r="H355" i="31"/>
  <c r="I355" i="31"/>
  <c r="J355" i="31"/>
  <c r="T355" i="31"/>
  <c r="B356" i="31"/>
  <c r="C356" i="31"/>
  <c r="D356" i="31"/>
  <c r="E356" i="31"/>
  <c r="R356" i="31"/>
  <c r="H356" i="31"/>
  <c r="I356" i="31"/>
  <c r="J356" i="31"/>
  <c r="T356" i="31"/>
  <c r="B357" i="31"/>
  <c r="C357" i="31"/>
  <c r="D357" i="31"/>
  <c r="E357" i="31"/>
  <c r="R357" i="31"/>
  <c r="H357" i="31"/>
  <c r="I357" i="31"/>
  <c r="J357" i="31"/>
  <c r="T357" i="31"/>
  <c r="B358" i="31"/>
  <c r="C358" i="31"/>
  <c r="D358" i="31"/>
  <c r="E358" i="31"/>
  <c r="R358" i="31"/>
  <c r="H358" i="31"/>
  <c r="I358" i="31"/>
  <c r="J358" i="31"/>
  <c r="T358" i="31"/>
  <c r="B359" i="31"/>
  <c r="C359" i="31"/>
  <c r="D359" i="31"/>
  <c r="E359" i="31"/>
  <c r="R359" i="31"/>
  <c r="H359" i="31"/>
  <c r="I359" i="31"/>
  <c r="J359" i="31"/>
  <c r="T359" i="31"/>
  <c r="B360" i="31"/>
  <c r="C360" i="31"/>
  <c r="D360" i="31"/>
  <c r="E360" i="31"/>
  <c r="R360" i="31"/>
  <c r="U360" i="31"/>
  <c r="H360" i="31"/>
  <c r="I360" i="31"/>
  <c r="J360" i="31"/>
  <c r="T360" i="31"/>
  <c r="B361" i="31"/>
  <c r="C361" i="31"/>
  <c r="D361" i="31"/>
  <c r="E361" i="31"/>
  <c r="R361" i="31"/>
  <c r="H361" i="31"/>
  <c r="I361" i="31"/>
  <c r="J361" i="31"/>
  <c r="T361" i="31"/>
  <c r="B362" i="31"/>
  <c r="C362" i="31"/>
  <c r="D362" i="31"/>
  <c r="E362" i="31"/>
  <c r="R362" i="31"/>
  <c r="U362" i="31"/>
  <c r="H362" i="31"/>
  <c r="I362" i="31"/>
  <c r="J362" i="31"/>
  <c r="T362" i="31"/>
  <c r="B363" i="31"/>
  <c r="C363" i="31"/>
  <c r="D363" i="31"/>
  <c r="E363" i="31"/>
  <c r="R363" i="31"/>
  <c r="H363" i="31"/>
  <c r="I363" i="31"/>
  <c r="J363" i="31"/>
  <c r="T363" i="31"/>
  <c r="B364" i="31"/>
  <c r="C364" i="31"/>
  <c r="D364" i="31"/>
  <c r="E364" i="31"/>
  <c r="R364" i="31"/>
  <c r="H364" i="31"/>
  <c r="I364" i="31"/>
  <c r="J364" i="31"/>
  <c r="T364" i="31"/>
  <c r="B365" i="31"/>
  <c r="C365" i="31"/>
  <c r="D365" i="31"/>
  <c r="E365" i="31"/>
  <c r="R365" i="31"/>
  <c r="H365" i="31"/>
  <c r="I365" i="31"/>
  <c r="J365" i="31"/>
  <c r="T365" i="31"/>
  <c r="B366" i="31"/>
  <c r="C366" i="31"/>
  <c r="D366" i="31"/>
  <c r="E366" i="31"/>
  <c r="R366" i="31"/>
  <c r="H366" i="31"/>
  <c r="I366" i="31"/>
  <c r="J366" i="31"/>
  <c r="T366" i="31"/>
  <c r="B367" i="31"/>
  <c r="C367" i="31"/>
  <c r="D367" i="31"/>
  <c r="E367" i="31"/>
  <c r="R367" i="31"/>
  <c r="H367" i="31"/>
  <c r="I367" i="31"/>
  <c r="J367" i="31"/>
  <c r="T367" i="31"/>
  <c r="B368" i="31"/>
  <c r="C368" i="31"/>
  <c r="D368" i="31"/>
  <c r="E368" i="31"/>
  <c r="R368" i="31"/>
  <c r="U368" i="31"/>
  <c r="H368" i="31"/>
  <c r="I368" i="31"/>
  <c r="J368" i="31"/>
  <c r="T368" i="31"/>
  <c r="B369" i="31"/>
  <c r="C369" i="31"/>
  <c r="D369" i="31"/>
  <c r="E369" i="31"/>
  <c r="R369" i="31"/>
  <c r="H369" i="31"/>
  <c r="I369" i="31"/>
  <c r="J369" i="31"/>
  <c r="T369" i="31"/>
  <c r="B370" i="31"/>
  <c r="C370" i="31"/>
  <c r="D370" i="31"/>
  <c r="E370" i="31"/>
  <c r="R370" i="31"/>
  <c r="U370" i="31"/>
  <c r="H370" i="31"/>
  <c r="I370" i="31"/>
  <c r="J370" i="31"/>
  <c r="T370" i="31"/>
  <c r="B371" i="31"/>
  <c r="C371" i="31"/>
  <c r="D371" i="31"/>
  <c r="E371" i="31"/>
  <c r="R371" i="31"/>
  <c r="H371" i="31"/>
  <c r="I371" i="31"/>
  <c r="J371" i="31"/>
  <c r="T371" i="31"/>
  <c r="B372" i="31"/>
  <c r="C372" i="31"/>
  <c r="D372" i="31"/>
  <c r="E372" i="31"/>
  <c r="R372" i="31"/>
  <c r="H372" i="31"/>
  <c r="I372" i="31"/>
  <c r="J372" i="31"/>
  <c r="T372" i="31"/>
  <c r="B373" i="31"/>
  <c r="C373" i="31"/>
  <c r="D373" i="31"/>
  <c r="E373" i="31"/>
  <c r="R373" i="31"/>
  <c r="H373" i="31"/>
  <c r="I373" i="31"/>
  <c r="J373" i="31"/>
  <c r="T373" i="31"/>
  <c r="B374" i="31"/>
  <c r="C374" i="31"/>
  <c r="D374" i="31"/>
  <c r="E374" i="31"/>
  <c r="R374" i="31"/>
  <c r="U374" i="31"/>
  <c r="H374" i="31"/>
  <c r="I374" i="31"/>
  <c r="J374" i="31"/>
  <c r="T374" i="31"/>
  <c r="B375" i="31"/>
  <c r="C375" i="31"/>
  <c r="D375" i="31"/>
  <c r="E375" i="31"/>
  <c r="R375" i="31"/>
  <c r="H375" i="31"/>
  <c r="I375" i="31"/>
  <c r="J375" i="31"/>
  <c r="T375" i="31"/>
  <c r="B376" i="31"/>
  <c r="C376" i="31"/>
  <c r="D376" i="31"/>
  <c r="E376" i="31"/>
  <c r="R376" i="31"/>
  <c r="U376" i="31"/>
  <c r="H376" i="31"/>
  <c r="I376" i="31"/>
  <c r="J376" i="31"/>
  <c r="T376" i="31"/>
  <c r="B377" i="31"/>
  <c r="C377" i="31"/>
  <c r="D377" i="31"/>
  <c r="E377" i="31"/>
  <c r="R377" i="31"/>
  <c r="H377" i="31"/>
  <c r="I377" i="31"/>
  <c r="J377" i="31"/>
  <c r="T377" i="31"/>
  <c r="B378" i="31"/>
  <c r="C378" i="31"/>
  <c r="D378" i="31"/>
  <c r="E378" i="31"/>
  <c r="R378" i="31"/>
  <c r="U378" i="31"/>
  <c r="H378" i="31"/>
  <c r="I378" i="31"/>
  <c r="J378" i="31"/>
  <c r="T378" i="31"/>
  <c r="B379" i="31"/>
  <c r="C379" i="31"/>
  <c r="D379" i="31"/>
  <c r="E379" i="31"/>
  <c r="R379" i="31"/>
  <c r="H379" i="31"/>
  <c r="I379" i="31"/>
  <c r="J379" i="31"/>
  <c r="T379" i="31"/>
  <c r="B380" i="31"/>
  <c r="C380" i="31"/>
  <c r="D380" i="31"/>
  <c r="E380" i="31"/>
  <c r="R380" i="31"/>
  <c r="H380" i="31"/>
  <c r="I380" i="31"/>
  <c r="J380" i="31"/>
  <c r="T380" i="31"/>
  <c r="B381" i="31"/>
  <c r="C381" i="31"/>
  <c r="D381" i="31"/>
  <c r="E381" i="31"/>
  <c r="R381" i="31"/>
  <c r="H381" i="31"/>
  <c r="I381" i="31"/>
  <c r="J381" i="31"/>
  <c r="T381" i="31"/>
  <c r="B382" i="31"/>
  <c r="C382" i="31"/>
  <c r="D382" i="31"/>
  <c r="E382" i="31"/>
  <c r="R382" i="31"/>
  <c r="U382" i="31"/>
  <c r="H382" i="31"/>
  <c r="I382" i="31"/>
  <c r="J382" i="31"/>
  <c r="T382" i="31"/>
  <c r="B383" i="31"/>
  <c r="C383" i="31"/>
  <c r="D383" i="31"/>
  <c r="E383" i="31"/>
  <c r="R383" i="31"/>
  <c r="H383" i="31"/>
  <c r="I383" i="31"/>
  <c r="J383" i="31"/>
  <c r="T383" i="31"/>
  <c r="B384" i="31"/>
  <c r="C384" i="31"/>
  <c r="D384" i="31"/>
  <c r="E384" i="31"/>
  <c r="R384" i="31"/>
  <c r="U384" i="31"/>
  <c r="H384" i="31"/>
  <c r="I384" i="31"/>
  <c r="J384" i="31"/>
  <c r="T384" i="31"/>
  <c r="B385" i="31"/>
  <c r="C385" i="31"/>
  <c r="D385" i="31"/>
  <c r="E385" i="31"/>
  <c r="R385" i="31"/>
  <c r="H385" i="31"/>
  <c r="I385" i="31"/>
  <c r="J385" i="31"/>
  <c r="T385" i="31"/>
  <c r="B386" i="31"/>
  <c r="C386" i="31"/>
  <c r="D386" i="31"/>
  <c r="E386" i="31"/>
  <c r="R386" i="31"/>
  <c r="U386" i="31"/>
  <c r="H386" i="31"/>
  <c r="I386" i="31"/>
  <c r="J386" i="31"/>
  <c r="T386" i="31"/>
  <c r="B387" i="31"/>
  <c r="C387" i="31"/>
  <c r="D387" i="31"/>
  <c r="E387" i="31"/>
  <c r="R387" i="31"/>
  <c r="H387" i="31"/>
  <c r="I387" i="31"/>
  <c r="J387" i="31"/>
  <c r="T387" i="31"/>
  <c r="B388" i="31"/>
  <c r="C388" i="31"/>
  <c r="D388" i="31"/>
  <c r="E388" i="31"/>
  <c r="R388" i="31"/>
  <c r="H388" i="31"/>
  <c r="I388" i="31"/>
  <c r="J388" i="31"/>
  <c r="T388" i="31"/>
  <c r="B389" i="31"/>
  <c r="C389" i="31"/>
  <c r="D389" i="31"/>
  <c r="E389" i="31"/>
  <c r="R389" i="31"/>
  <c r="H389" i="31"/>
  <c r="I389" i="31"/>
  <c r="J389" i="31"/>
  <c r="T389" i="31"/>
  <c r="B390" i="31"/>
  <c r="C390" i="31"/>
  <c r="D390" i="31"/>
  <c r="E390" i="31"/>
  <c r="R390" i="31"/>
  <c r="H390" i="31"/>
  <c r="I390" i="31"/>
  <c r="J390" i="31"/>
  <c r="T390" i="31"/>
  <c r="B391" i="31"/>
  <c r="C391" i="31"/>
  <c r="D391" i="31"/>
  <c r="E391" i="31"/>
  <c r="R391" i="31"/>
  <c r="H391" i="31"/>
  <c r="I391" i="31"/>
  <c r="J391" i="31"/>
  <c r="T391" i="31"/>
  <c r="B392" i="31"/>
  <c r="C392" i="31"/>
  <c r="D392" i="31"/>
  <c r="E392" i="31"/>
  <c r="R392" i="31"/>
  <c r="U392" i="31"/>
  <c r="H392" i="31"/>
  <c r="I392" i="31"/>
  <c r="J392" i="31"/>
  <c r="T392" i="31"/>
  <c r="B393" i="31"/>
  <c r="C393" i="31"/>
  <c r="D393" i="31"/>
  <c r="E393" i="31"/>
  <c r="R393" i="31"/>
  <c r="H393" i="31"/>
  <c r="I393" i="31"/>
  <c r="J393" i="31"/>
  <c r="T393" i="31"/>
  <c r="B394" i="31"/>
  <c r="C394" i="31"/>
  <c r="D394" i="31"/>
  <c r="E394" i="31"/>
  <c r="R394" i="31"/>
  <c r="U394" i="31"/>
  <c r="H394" i="31"/>
  <c r="I394" i="31"/>
  <c r="J394" i="31"/>
  <c r="T394" i="31"/>
  <c r="B395" i="31"/>
  <c r="C395" i="31"/>
  <c r="D395" i="31"/>
  <c r="E395" i="31"/>
  <c r="R395" i="31"/>
  <c r="H395" i="31"/>
  <c r="I395" i="31"/>
  <c r="J395" i="31"/>
  <c r="T395" i="31"/>
  <c r="B396" i="31"/>
  <c r="C396" i="31"/>
  <c r="D396" i="31"/>
  <c r="E396" i="31"/>
  <c r="R396" i="31"/>
  <c r="H396" i="31"/>
  <c r="I396" i="31"/>
  <c r="J396" i="31"/>
  <c r="T396" i="31"/>
  <c r="B397" i="31"/>
  <c r="C397" i="31"/>
  <c r="D397" i="31"/>
  <c r="E397" i="31"/>
  <c r="R397" i="31"/>
  <c r="H397" i="31"/>
  <c r="I397" i="31"/>
  <c r="J397" i="31"/>
  <c r="T397" i="31"/>
  <c r="B398" i="31"/>
  <c r="C398" i="31"/>
  <c r="D398" i="31"/>
  <c r="E398" i="31"/>
  <c r="R398" i="31"/>
  <c r="H398" i="31"/>
  <c r="I398" i="31"/>
  <c r="J398" i="31"/>
  <c r="T398" i="31"/>
  <c r="B399" i="31"/>
  <c r="C399" i="31"/>
  <c r="D399" i="31"/>
  <c r="E399" i="31"/>
  <c r="R399" i="31"/>
  <c r="H399" i="31"/>
  <c r="I399" i="31"/>
  <c r="J399" i="31"/>
  <c r="T399" i="31"/>
  <c r="B400" i="31"/>
  <c r="C400" i="31"/>
  <c r="D400" i="31"/>
  <c r="E400" i="31"/>
  <c r="R400" i="31"/>
  <c r="U400" i="31"/>
  <c r="H400" i="31"/>
  <c r="I400" i="31"/>
  <c r="J400" i="31"/>
  <c r="T400" i="31"/>
  <c r="B401" i="31"/>
  <c r="C401" i="31"/>
  <c r="D401" i="31"/>
  <c r="E401" i="31"/>
  <c r="R401" i="31"/>
  <c r="H401" i="31"/>
  <c r="I401" i="31"/>
  <c r="J401" i="31"/>
  <c r="T401" i="31"/>
  <c r="B402" i="31"/>
  <c r="C402" i="31"/>
  <c r="D402" i="31"/>
  <c r="E402" i="31"/>
  <c r="R402" i="31"/>
  <c r="U402" i="31"/>
  <c r="H402" i="31"/>
  <c r="I402" i="31"/>
  <c r="J402" i="31"/>
  <c r="T402" i="31"/>
  <c r="B403" i="31"/>
  <c r="C403" i="31"/>
  <c r="D403" i="31"/>
  <c r="E403" i="31"/>
  <c r="R403" i="31"/>
  <c r="H403" i="31"/>
  <c r="I403" i="31"/>
  <c r="J403" i="31"/>
  <c r="T403" i="31"/>
  <c r="B404" i="31"/>
  <c r="C404" i="31"/>
  <c r="D404" i="31"/>
  <c r="E404" i="31"/>
  <c r="R404" i="31"/>
  <c r="H404" i="31"/>
  <c r="I404" i="31"/>
  <c r="J404" i="31"/>
  <c r="T404" i="31"/>
  <c r="B405" i="31"/>
  <c r="C405" i="31"/>
  <c r="D405" i="31"/>
  <c r="E405" i="31"/>
  <c r="R405" i="31"/>
  <c r="H405" i="31"/>
  <c r="I405" i="31"/>
  <c r="J405" i="31"/>
  <c r="T405" i="31"/>
  <c r="B406" i="31"/>
  <c r="C406" i="31"/>
  <c r="D406" i="31"/>
  <c r="E406" i="31"/>
  <c r="R406" i="31"/>
  <c r="H406" i="31"/>
  <c r="I406" i="31"/>
  <c r="J406" i="31"/>
  <c r="T406" i="31"/>
  <c r="B407" i="31"/>
  <c r="C407" i="31"/>
  <c r="D407" i="31"/>
  <c r="E407" i="31"/>
  <c r="R407" i="31"/>
  <c r="H407" i="31"/>
  <c r="I407" i="31"/>
  <c r="J407" i="31"/>
  <c r="T407" i="31"/>
  <c r="B408" i="31"/>
  <c r="C408" i="31"/>
  <c r="D408" i="31"/>
  <c r="E408" i="31"/>
  <c r="R408" i="31"/>
  <c r="U408" i="31"/>
  <c r="H408" i="31"/>
  <c r="I408" i="31"/>
  <c r="J408" i="31"/>
  <c r="T408" i="31"/>
  <c r="B409" i="31"/>
  <c r="C409" i="31"/>
  <c r="D409" i="31"/>
  <c r="E409" i="31"/>
  <c r="R409" i="31"/>
  <c r="H409" i="31"/>
  <c r="I409" i="31"/>
  <c r="J409" i="31"/>
  <c r="T409" i="31"/>
  <c r="B410" i="31"/>
  <c r="C410" i="31"/>
  <c r="D410" i="31"/>
  <c r="E410" i="31"/>
  <c r="R410" i="31"/>
  <c r="U410" i="31"/>
  <c r="H410" i="31"/>
  <c r="I410" i="31"/>
  <c r="J410" i="31"/>
  <c r="T410" i="31"/>
  <c r="B411" i="31"/>
  <c r="C411" i="31"/>
  <c r="D411" i="31"/>
  <c r="E411" i="31"/>
  <c r="R411" i="31"/>
  <c r="H411" i="31"/>
  <c r="I411" i="31"/>
  <c r="J411" i="31"/>
  <c r="T411" i="31"/>
  <c r="B412" i="31"/>
  <c r="C412" i="31"/>
  <c r="D412" i="31"/>
  <c r="E412" i="31"/>
  <c r="R412" i="31"/>
  <c r="U412" i="31"/>
  <c r="H412" i="31"/>
  <c r="I412" i="31"/>
  <c r="J412" i="31"/>
  <c r="T412" i="31"/>
  <c r="B413" i="31"/>
  <c r="C413" i="31"/>
  <c r="D413" i="31"/>
  <c r="E413" i="31"/>
  <c r="R413" i="31"/>
  <c r="H413" i="31"/>
  <c r="I413" i="31"/>
  <c r="J413" i="31"/>
  <c r="T413" i="31"/>
  <c r="B414" i="31"/>
  <c r="C414" i="31"/>
  <c r="D414" i="31"/>
  <c r="E414" i="31"/>
  <c r="R414" i="31"/>
  <c r="H414" i="31"/>
  <c r="I414" i="31"/>
  <c r="J414" i="31"/>
  <c r="T414" i="31"/>
  <c r="B415" i="31"/>
  <c r="C415" i="31"/>
  <c r="D415" i="31"/>
  <c r="E415" i="31"/>
  <c r="R415" i="31"/>
  <c r="H415" i="31"/>
  <c r="I415" i="31"/>
  <c r="J415" i="31"/>
  <c r="T415" i="31"/>
  <c r="B416" i="31"/>
  <c r="C416" i="31"/>
  <c r="D416" i="31"/>
  <c r="E416" i="31"/>
  <c r="R416" i="31"/>
  <c r="U416" i="31"/>
  <c r="H416" i="31"/>
  <c r="I416" i="31"/>
  <c r="J416" i="31"/>
  <c r="T416" i="31"/>
  <c r="B417" i="31"/>
  <c r="C417" i="31"/>
  <c r="D417" i="31"/>
  <c r="E417" i="31"/>
  <c r="R417" i="31"/>
  <c r="H417" i="31"/>
  <c r="I417" i="31"/>
  <c r="J417" i="31"/>
  <c r="T417" i="31"/>
  <c r="B418" i="31"/>
  <c r="C418" i="31"/>
  <c r="D418" i="31"/>
  <c r="E418" i="31"/>
  <c r="R418" i="31"/>
  <c r="U418" i="31"/>
  <c r="H418" i="31"/>
  <c r="I418" i="31"/>
  <c r="J418" i="31"/>
  <c r="T418" i="31"/>
  <c r="B419" i="31"/>
  <c r="C419" i="31"/>
  <c r="D419" i="31"/>
  <c r="E419" i="31"/>
  <c r="R419" i="31"/>
  <c r="U419" i="31"/>
  <c r="H419" i="31"/>
  <c r="I419" i="31"/>
  <c r="J419" i="31"/>
  <c r="T419" i="31"/>
  <c r="B420" i="31"/>
  <c r="C420" i="31"/>
  <c r="D420" i="31"/>
  <c r="E420" i="31"/>
  <c r="R420" i="31"/>
  <c r="U420" i="31"/>
  <c r="H420" i="31"/>
  <c r="I420" i="31"/>
  <c r="J420" i="31"/>
  <c r="T420" i="31"/>
  <c r="B421" i="31"/>
  <c r="C421" i="31"/>
  <c r="D421" i="31"/>
  <c r="E421" i="31"/>
  <c r="R421" i="31"/>
  <c r="H421" i="31"/>
  <c r="I421" i="31"/>
  <c r="J421" i="31"/>
  <c r="T421" i="31"/>
  <c r="B422" i="31"/>
  <c r="C422" i="31"/>
  <c r="D422" i="31"/>
  <c r="E422" i="31"/>
  <c r="R422" i="31"/>
  <c r="H422" i="31"/>
  <c r="I422" i="31"/>
  <c r="J422" i="31"/>
  <c r="T422" i="31"/>
  <c r="B423" i="31"/>
  <c r="C423" i="31"/>
  <c r="D423" i="31"/>
  <c r="E423" i="31"/>
  <c r="R423" i="31"/>
  <c r="H423" i="31"/>
  <c r="I423" i="31"/>
  <c r="J423" i="31"/>
  <c r="T423" i="31"/>
  <c r="B424" i="31"/>
  <c r="C424" i="31"/>
  <c r="D424" i="31"/>
  <c r="E424" i="31"/>
  <c r="R424" i="31"/>
  <c r="H424" i="31"/>
  <c r="I424" i="31"/>
  <c r="J424" i="31"/>
  <c r="T424" i="31"/>
  <c r="B425" i="31"/>
  <c r="C425" i="31"/>
  <c r="D425" i="31"/>
  <c r="E425" i="31"/>
  <c r="R425" i="31"/>
  <c r="H425" i="31"/>
  <c r="I425" i="31"/>
  <c r="J425" i="31"/>
  <c r="T425" i="31"/>
  <c r="B426" i="31"/>
  <c r="C426" i="31"/>
  <c r="D426" i="31"/>
  <c r="E426" i="31"/>
  <c r="R426" i="31"/>
  <c r="U426" i="31"/>
  <c r="H426" i="31"/>
  <c r="I426" i="31"/>
  <c r="J426" i="31"/>
  <c r="T426" i="31"/>
  <c r="B427" i="31"/>
  <c r="C427" i="31"/>
  <c r="D427" i="31"/>
  <c r="E427" i="31"/>
  <c r="R427" i="31"/>
  <c r="U427" i="31"/>
  <c r="H427" i="31"/>
  <c r="I427" i="31"/>
  <c r="J427" i="31"/>
  <c r="T427" i="31"/>
  <c r="B428" i="31"/>
  <c r="C428" i="31"/>
  <c r="D428" i="31"/>
  <c r="E428" i="31"/>
  <c r="R428" i="31"/>
  <c r="U428" i="31"/>
  <c r="H428" i="31"/>
  <c r="I428" i="31"/>
  <c r="J428" i="31"/>
  <c r="T428" i="31"/>
  <c r="B429" i="31"/>
  <c r="C429" i="31"/>
  <c r="D429" i="31"/>
  <c r="E429" i="31"/>
  <c r="R429" i="31"/>
  <c r="H429" i="31"/>
  <c r="I429" i="31"/>
  <c r="J429" i="31"/>
  <c r="T429" i="31"/>
  <c r="B430" i="31"/>
  <c r="C430" i="31"/>
  <c r="D430" i="31"/>
  <c r="E430" i="31"/>
  <c r="R430" i="31"/>
  <c r="H430" i="31"/>
  <c r="I430" i="31"/>
  <c r="J430" i="31"/>
  <c r="T430" i="31"/>
  <c r="B431" i="31"/>
  <c r="C431" i="31"/>
  <c r="D431" i="31"/>
  <c r="E431" i="31"/>
  <c r="R431" i="31"/>
  <c r="H431" i="31"/>
  <c r="I431" i="31"/>
  <c r="J431" i="31"/>
  <c r="T431" i="31"/>
  <c r="B432" i="31"/>
  <c r="C432" i="31"/>
  <c r="D432" i="31"/>
  <c r="E432" i="31"/>
  <c r="R432" i="31"/>
  <c r="H432" i="31"/>
  <c r="I432" i="31"/>
  <c r="J432" i="31"/>
  <c r="T432" i="31"/>
  <c r="B433" i="31"/>
  <c r="C433" i="31"/>
  <c r="D433" i="31"/>
  <c r="E433" i="31"/>
  <c r="R433" i="31"/>
  <c r="H433" i="31"/>
  <c r="I433" i="31"/>
  <c r="J433" i="31"/>
  <c r="T433" i="31"/>
  <c r="B434" i="31"/>
  <c r="C434" i="31"/>
  <c r="D434" i="31"/>
  <c r="E434" i="31"/>
  <c r="R434" i="31"/>
  <c r="U434" i="31"/>
  <c r="H434" i="31"/>
  <c r="I434" i="31"/>
  <c r="J434" i="31"/>
  <c r="T434" i="31"/>
  <c r="B435" i="31"/>
  <c r="C435" i="31"/>
  <c r="D435" i="31"/>
  <c r="E435" i="31"/>
  <c r="R435" i="31"/>
  <c r="U435" i="31"/>
  <c r="H435" i="31"/>
  <c r="I435" i="31"/>
  <c r="J435" i="31"/>
  <c r="T435" i="31"/>
  <c r="B436" i="31"/>
  <c r="C436" i="31"/>
  <c r="D436" i="31"/>
  <c r="E436" i="31"/>
  <c r="R436" i="31"/>
  <c r="U436" i="31"/>
  <c r="H436" i="31"/>
  <c r="I436" i="31"/>
  <c r="J436" i="31"/>
  <c r="T436" i="31"/>
  <c r="B437" i="31"/>
  <c r="C437" i="31"/>
  <c r="D437" i="31"/>
  <c r="E437" i="31"/>
  <c r="R437" i="31"/>
  <c r="H437" i="31"/>
  <c r="I437" i="31"/>
  <c r="J437" i="31"/>
  <c r="T437" i="31"/>
  <c r="B438" i="31"/>
  <c r="C438" i="31"/>
  <c r="D438" i="31"/>
  <c r="E438" i="31"/>
  <c r="R438" i="31"/>
  <c r="H438" i="31"/>
  <c r="I438" i="31"/>
  <c r="J438" i="31"/>
  <c r="T438" i="31"/>
  <c r="B439" i="31"/>
  <c r="C439" i="31"/>
  <c r="D439" i="31"/>
  <c r="E439" i="31"/>
  <c r="R439" i="31"/>
  <c r="H439" i="31"/>
  <c r="I439" i="31"/>
  <c r="J439" i="31"/>
  <c r="T439" i="31"/>
  <c r="B440" i="31"/>
  <c r="C440" i="31"/>
  <c r="D440" i="31"/>
  <c r="E440" i="31"/>
  <c r="R440" i="31"/>
  <c r="H440" i="31"/>
  <c r="I440" i="31"/>
  <c r="J440" i="31"/>
  <c r="T440" i="31"/>
  <c r="B441" i="31"/>
  <c r="C441" i="31"/>
  <c r="D441" i="31"/>
  <c r="E441" i="31"/>
  <c r="R441" i="31"/>
  <c r="H441" i="31"/>
  <c r="I441" i="31"/>
  <c r="J441" i="31"/>
  <c r="T441" i="31"/>
  <c r="B442" i="31"/>
  <c r="C442" i="31"/>
  <c r="D442" i="31"/>
  <c r="E442" i="31"/>
  <c r="R442" i="31"/>
  <c r="U442" i="31"/>
  <c r="H442" i="31"/>
  <c r="I442" i="31"/>
  <c r="J442" i="31"/>
  <c r="T442" i="31"/>
  <c r="B443" i="31"/>
  <c r="C443" i="31"/>
  <c r="D443" i="31"/>
  <c r="E443" i="31"/>
  <c r="R443" i="31"/>
  <c r="U443" i="31"/>
  <c r="H443" i="31"/>
  <c r="I443" i="31"/>
  <c r="J443" i="31"/>
  <c r="T443" i="31"/>
  <c r="B444" i="31"/>
  <c r="C444" i="31"/>
  <c r="D444" i="31"/>
  <c r="E444" i="31"/>
  <c r="R444" i="31"/>
  <c r="U444" i="31"/>
  <c r="H444" i="31"/>
  <c r="I444" i="31"/>
  <c r="J444" i="31"/>
  <c r="T444" i="31"/>
  <c r="B445" i="31"/>
  <c r="C445" i="31"/>
  <c r="D445" i="31"/>
  <c r="E445" i="31"/>
  <c r="R445" i="31"/>
  <c r="H445" i="31"/>
  <c r="I445" i="31"/>
  <c r="J445" i="31"/>
  <c r="T445" i="31"/>
  <c r="B446" i="31"/>
  <c r="C446" i="31"/>
  <c r="D446" i="31"/>
  <c r="E446" i="31"/>
  <c r="R446" i="31"/>
  <c r="H446" i="31"/>
  <c r="I446" i="31"/>
  <c r="J446" i="31"/>
  <c r="T446" i="31"/>
  <c r="B447" i="31"/>
  <c r="C447" i="31"/>
  <c r="D447" i="31"/>
  <c r="E447" i="31"/>
  <c r="R447" i="31"/>
  <c r="H447" i="31"/>
  <c r="I447" i="31"/>
  <c r="J447" i="31"/>
  <c r="T447" i="31"/>
  <c r="B448" i="31"/>
  <c r="C448" i="31"/>
  <c r="D448" i="31"/>
  <c r="E448" i="31"/>
  <c r="R448" i="31"/>
  <c r="H448" i="31"/>
  <c r="I448" i="31"/>
  <c r="J448" i="31"/>
  <c r="T448" i="31"/>
  <c r="B449" i="31"/>
  <c r="C449" i="31"/>
  <c r="D449" i="31"/>
  <c r="E449" i="31"/>
  <c r="R449" i="31"/>
  <c r="H449" i="31"/>
  <c r="I449" i="31"/>
  <c r="J449" i="31"/>
  <c r="T449" i="31"/>
  <c r="B450" i="31"/>
  <c r="C450" i="31"/>
  <c r="D450" i="31"/>
  <c r="E450" i="31"/>
  <c r="R450" i="31"/>
  <c r="U450" i="31"/>
  <c r="H450" i="31"/>
  <c r="I450" i="31"/>
  <c r="J450" i="31"/>
  <c r="T450" i="31"/>
  <c r="B451" i="31"/>
  <c r="C451" i="31"/>
  <c r="D451" i="31"/>
  <c r="E451" i="31"/>
  <c r="R451" i="31"/>
  <c r="U451" i="31"/>
  <c r="H451" i="31"/>
  <c r="I451" i="31"/>
  <c r="J451" i="31"/>
  <c r="T451" i="31"/>
  <c r="B452" i="31"/>
  <c r="C452" i="31"/>
  <c r="D452" i="31"/>
  <c r="E452" i="31"/>
  <c r="R452" i="31"/>
  <c r="U452" i="31"/>
  <c r="H452" i="31"/>
  <c r="I452" i="31"/>
  <c r="J452" i="31"/>
  <c r="T452" i="31"/>
  <c r="B453" i="31"/>
  <c r="C453" i="31"/>
  <c r="D453" i="31"/>
  <c r="E453" i="31"/>
  <c r="R453" i="31"/>
  <c r="H453" i="31"/>
  <c r="I453" i="31"/>
  <c r="J453" i="31"/>
  <c r="T453" i="31"/>
  <c r="B454" i="31"/>
  <c r="C454" i="31"/>
  <c r="D454" i="31"/>
  <c r="E454" i="31"/>
  <c r="R454" i="31"/>
  <c r="H454" i="31"/>
  <c r="I454" i="31"/>
  <c r="J454" i="31"/>
  <c r="T454" i="31"/>
  <c r="B455" i="31"/>
  <c r="C455" i="31"/>
  <c r="D455" i="31"/>
  <c r="E455" i="31"/>
  <c r="R455" i="31"/>
  <c r="H455" i="31"/>
  <c r="I455" i="31"/>
  <c r="J455" i="31"/>
  <c r="T455" i="31"/>
  <c r="B456" i="31"/>
  <c r="C456" i="31"/>
  <c r="D456" i="31"/>
  <c r="E456" i="31"/>
  <c r="R456" i="31"/>
  <c r="H456" i="31"/>
  <c r="I456" i="31"/>
  <c r="J456" i="31"/>
  <c r="T456" i="31"/>
  <c r="B457" i="31"/>
  <c r="C457" i="31"/>
  <c r="D457" i="31"/>
  <c r="E457" i="31"/>
  <c r="R457" i="31"/>
  <c r="H457" i="31"/>
  <c r="I457" i="31"/>
  <c r="J457" i="31"/>
  <c r="T457" i="31"/>
  <c r="B458" i="31"/>
  <c r="C458" i="31"/>
  <c r="D458" i="31"/>
  <c r="E458" i="31"/>
  <c r="R458" i="31"/>
  <c r="U458" i="31"/>
  <c r="H458" i="31"/>
  <c r="I458" i="31"/>
  <c r="J458" i="31"/>
  <c r="T458" i="31"/>
  <c r="B459" i="31"/>
  <c r="C459" i="31"/>
  <c r="D459" i="31"/>
  <c r="E459" i="31"/>
  <c r="R459" i="31"/>
  <c r="U459" i="31"/>
  <c r="H459" i="31"/>
  <c r="I459" i="31"/>
  <c r="J459" i="31"/>
  <c r="T459" i="31"/>
  <c r="B460" i="31"/>
  <c r="C460" i="31"/>
  <c r="D460" i="31"/>
  <c r="E460" i="31"/>
  <c r="R460" i="31"/>
  <c r="H460" i="31"/>
  <c r="I460" i="31"/>
  <c r="J460" i="31"/>
  <c r="T460" i="31"/>
  <c r="B461" i="31"/>
  <c r="C461" i="31"/>
  <c r="D461" i="31"/>
  <c r="E461" i="31"/>
  <c r="R461" i="31"/>
  <c r="H461" i="31"/>
  <c r="I461" i="31"/>
  <c r="J461" i="31"/>
  <c r="T461" i="31"/>
  <c r="B462" i="31"/>
  <c r="C462" i="31"/>
  <c r="D462" i="31"/>
  <c r="E462" i="31"/>
  <c r="R462" i="31"/>
  <c r="H462" i="31"/>
  <c r="I462" i="31"/>
  <c r="J462" i="31"/>
  <c r="T462" i="31"/>
  <c r="B463" i="31"/>
  <c r="C463" i="31"/>
  <c r="D463" i="31"/>
  <c r="E463" i="31"/>
  <c r="R463" i="31"/>
  <c r="H463" i="31"/>
  <c r="I463" i="31"/>
  <c r="J463" i="31"/>
  <c r="T463" i="31"/>
  <c r="B464" i="31"/>
  <c r="C464" i="31"/>
  <c r="D464" i="31"/>
  <c r="E464" i="31"/>
  <c r="R464" i="31"/>
  <c r="H464" i="31"/>
  <c r="I464" i="31"/>
  <c r="J464" i="31"/>
  <c r="T464" i="31"/>
  <c r="B465" i="31"/>
  <c r="C465" i="31"/>
  <c r="D465" i="31"/>
  <c r="E465" i="31"/>
  <c r="R465" i="31"/>
  <c r="H465" i="31"/>
  <c r="I465" i="31"/>
  <c r="J465" i="31"/>
  <c r="T465" i="31"/>
  <c r="B466" i="31"/>
  <c r="C466" i="31"/>
  <c r="D466" i="31"/>
  <c r="E466" i="31"/>
  <c r="R466" i="31"/>
  <c r="U466" i="31"/>
  <c r="H466" i="31"/>
  <c r="I466" i="31"/>
  <c r="J466" i="31"/>
  <c r="T466" i="31"/>
  <c r="B467" i="31"/>
  <c r="C467" i="31"/>
  <c r="D467" i="31"/>
  <c r="E467" i="31"/>
  <c r="R467" i="31"/>
  <c r="U467" i="31"/>
  <c r="H467" i="31"/>
  <c r="I467" i="31"/>
  <c r="J467" i="31"/>
  <c r="T467" i="31"/>
  <c r="B468" i="31"/>
  <c r="C468" i="31"/>
  <c r="D468" i="31"/>
  <c r="E468" i="31"/>
  <c r="R468" i="31"/>
  <c r="H468" i="31"/>
  <c r="I468" i="31"/>
  <c r="J468" i="31"/>
  <c r="T468" i="31"/>
  <c r="B469" i="31"/>
  <c r="C469" i="31"/>
  <c r="D469" i="31"/>
  <c r="E469" i="31"/>
  <c r="R469" i="31"/>
  <c r="H469" i="31"/>
  <c r="I469" i="31"/>
  <c r="J469" i="31"/>
  <c r="T469" i="31"/>
  <c r="B470" i="31"/>
  <c r="C470" i="31"/>
  <c r="D470" i="31"/>
  <c r="E470" i="31"/>
  <c r="R470" i="31"/>
  <c r="H470" i="31"/>
  <c r="I470" i="31"/>
  <c r="J470" i="31"/>
  <c r="T470" i="31"/>
  <c r="B471" i="31"/>
  <c r="C471" i="31"/>
  <c r="D471" i="31"/>
  <c r="E471" i="31"/>
  <c r="R471" i="31"/>
  <c r="H471" i="31"/>
  <c r="I471" i="31"/>
  <c r="J471" i="31"/>
  <c r="T471" i="31"/>
  <c r="B472" i="31"/>
  <c r="C472" i="31"/>
  <c r="D472" i="31"/>
  <c r="E472" i="31"/>
  <c r="R472" i="31"/>
  <c r="H472" i="31"/>
  <c r="I472" i="31"/>
  <c r="J472" i="31"/>
  <c r="T472" i="31"/>
  <c r="B473" i="31"/>
  <c r="C473" i="31"/>
  <c r="D473" i="31"/>
  <c r="E473" i="31"/>
  <c r="R473" i="31"/>
  <c r="H473" i="31"/>
  <c r="I473" i="31"/>
  <c r="J473" i="31"/>
  <c r="T473" i="31"/>
  <c r="B474" i="31"/>
  <c r="C474" i="31"/>
  <c r="D474" i="31"/>
  <c r="E474" i="31"/>
  <c r="R474" i="31"/>
  <c r="U474" i="31"/>
  <c r="H474" i="31"/>
  <c r="I474" i="31"/>
  <c r="J474" i="31"/>
  <c r="T474" i="31"/>
  <c r="B475" i="31"/>
  <c r="C475" i="31"/>
  <c r="D475" i="31"/>
  <c r="E475" i="31"/>
  <c r="R475" i="31"/>
  <c r="U475" i="31"/>
  <c r="H475" i="31"/>
  <c r="I475" i="31"/>
  <c r="J475" i="31"/>
  <c r="T475" i="31"/>
  <c r="B476" i="31"/>
  <c r="C476" i="31"/>
  <c r="D476" i="31"/>
  <c r="E476" i="31"/>
  <c r="R476" i="31"/>
  <c r="H476" i="31"/>
  <c r="I476" i="31"/>
  <c r="J476" i="31"/>
  <c r="T476" i="31"/>
  <c r="B477" i="31"/>
  <c r="C477" i="31"/>
  <c r="D477" i="31"/>
  <c r="E477" i="31"/>
  <c r="R477" i="31"/>
  <c r="H477" i="31"/>
  <c r="I477" i="31"/>
  <c r="J477" i="31"/>
  <c r="T477" i="31"/>
  <c r="B478" i="31"/>
  <c r="C478" i="31"/>
  <c r="D478" i="31"/>
  <c r="E478" i="31"/>
  <c r="R478" i="31"/>
  <c r="H478" i="31"/>
  <c r="I478" i="31"/>
  <c r="J478" i="31"/>
  <c r="T478" i="31"/>
  <c r="B479" i="31"/>
  <c r="C479" i="31"/>
  <c r="D479" i="31"/>
  <c r="E479" i="31"/>
  <c r="R479" i="31"/>
  <c r="H479" i="31"/>
  <c r="I479" i="31"/>
  <c r="J479" i="31"/>
  <c r="T479" i="31"/>
  <c r="B480" i="31"/>
  <c r="C480" i="31"/>
  <c r="D480" i="31"/>
  <c r="E480" i="31"/>
  <c r="R480" i="31"/>
  <c r="H480" i="31"/>
  <c r="I480" i="31"/>
  <c r="J480" i="31"/>
  <c r="T480" i="31"/>
  <c r="B481" i="31"/>
  <c r="C481" i="31"/>
  <c r="D481" i="31"/>
  <c r="E481" i="31"/>
  <c r="R481" i="31"/>
  <c r="H481" i="31"/>
  <c r="I481" i="31"/>
  <c r="J481" i="31"/>
  <c r="T481" i="31"/>
  <c r="B482" i="31"/>
  <c r="C482" i="31"/>
  <c r="D482" i="31"/>
  <c r="E482" i="31"/>
  <c r="R482" i="31"/>
  <c r="U482" i="31"/>
  <c r="H482" i="31"/>
  <c r="I482" i="31"/>
  <c r="J482" i="31"/>
  <c r="T482" i="31"/>
  <c r="B483" i="31"/>
  <c r="C483" i="31"/>
  <c r="D483" i="31"/>
  <c r="E483" i="31"/>
  <c r="R483" i="31"/>
  <c r="U483" i="31"/>
  <c r="H483" i="31"/>
  <c r="I483" i="31"/>
  <c r="J483" i="31"/>
  <c r="T483" i="31"/>
  <c r="B484" i="31"/>
  <c r="C484" i="31"/>
  <c r="D484" i="31"/>
  <c r="E484" i="31"/>
  <c r="R484" i="31"/>
  <c r="H484" i="31"/>
  <c r="I484" i="31"/>
  <c r="J484" i="31"/>
  <c r="T484" i="31"/>
  <c r="B485" i="31"/>
  <c r="C485" i="31"/>
  <c r="D485" i="31"/>
  <c r="E485" i="31"/>
  <c r="R485" i="31"/>
  <c r="H485" i="31"/>
  <c r="I485" i="31"/>
  <c r="J485" i="31"/>
  <c r="T485" i="31"/>
  <c r="B486" i="31"/>
  <c r="C486" i="31"/>
  <c r="D486" i="31"/>
  <c r="E486" i="31"/>
  <c r="R486" i="31"/>
  <c r="H486" i="31"/>
  <c r="I486" i="31"/>
  <c r="J486" i="31"/>
  <c r="T486" i="31"/>
  <c r="B487" i="31"/>
  <c r="C487" i="31"/>
  <c r="D487" i="31"/>
  <c r="E487" i="31"/>
  <c r="R487" i="31"/>
  <c r="H487" i="31"/>
  <c r="I487" i="31"/>
  <c r="J487" i="31"/>
  <c r="T487" i="31"/>
  <c r="B488" i="31"/>
  <c r="C488" i="31"/>
  <c r="D488" i="31"/>
  <c r="E488" i="31"/>
  <c r="R488" i="31"/>
  <c r="H488" i="31"/>
  <c r="I488" i="31"/>
  <c r="J488" i="31"/>
  <c r="T488" i="31"/>
  <c r="B489" i="31"/>
  <c r="C489" i="31"/>
  <c r="D489" i="31"/>
  <c r="E489" i="31"/>
  <c r="R489" i="31"/>
  <c r="H489" i="31"/>
  <c r="I489" i="31"/>
  <c r="J489" i="31"/>
  <c r="T489" i="31"/>
  <c r="B490" i="31"/>
  <c r="C490" i="31"/>
  <c r="D490" i="31"/>
  <c r="E490" i="31"/>
  <c r="R490" i="31"/>
  <c r="U490" i="31"/>
  <c r="H490" i="31"/>
  <c r="I490" i="31"/>
  <c r="J490" i="31"/>
  <c r="T490" i="31"/>
  <c r="B491" i="31"/>
  <c r="C491" i="31"/>
  <c r="D491" i="31"/>
  <c r="E491" i="31"/>
  <c r="R491" i="31"/>
  <c r="U491" i="31"/>
  <c r="H491" i="31"/>
  <c r="I491" i="31"/>
  <c r="J491" i="31"/>
  <c r="T491" i="31"/>
  <c r="B492" i="31"/>
  <c r="C492" i="31"/>
  <c r="D492" i="31"/>
  <c r="E492" i="31"/>
  <c r="R492" i="31"/>
  <c r="H492" i="31"/>
  <c r="I492" i="31"/>
  <c r="J492" i="31"/>
  <c r="T492" i="31"/>
  <c r="B493" i="31"/>
  <c r="C493" i="31"/>
  <c r="D493" i="31"/>
  <c r="E493" i="31"/>
  <c r="R493" i="31"/>
  <c r="H493" i="31"/>
  <c r="I493" i="31"/>
  <c r="J493" i="31"/>
  <c r="T493" i="31"/>
  <c r="B494" i="31"/>
  <c r="C494" i="31"/>
  <c r="D494" i="31"/>
  <c r="E494" i="31"/>
  <c r="R494" i="31"/>
  <c r="H494" i="31"/>
  <c r="I494" i="31"/>
  <c r="J494" i="31"/>
  <c r="T494" i="31"/>
  <c r="B495" i="31"/>
  <c r="C495" i="31"/>
  <c r="D495" i="31"/>
  <c r="E495" i="31"/>
  <c r="R495" i="31"/>
  <c r="H495" i="31"/>
  <c r="I495" i="31"/>
  <c r="J495" i="31"/>
  <c r="T495" i="31"/>
  <c r="B496" i="31"/>
  <c r="C496" i="31"/>
  <c r="D496" i="31"/>
  <c r="E496" i="31"/>
  <c r="R496" i="31"/>
  <c r="H496" i="31"/>
  <c r="I496" i="31"/>
  <c r="J496" i="31"/>
  <c r="T496" i="31"/>
  <c r="B497" i="31"/>
  <c r="C497" i="31"/>
  <c r="D497" i="31"/>
  <c r="E497" i="31"/>
  <c r="R497" i="31"/>
  <c r="H497" i="31"/>
  <c r="I497" i="31"/>
  <c r="J497" i="31"/>
  <c r="T497" i="31"/>
  <c r="B498" i="31"/>
  <c r="C498" i="31"/>
  <c r="D498" i="31"/>
  <c r="E498" i="31"/>
  <c r="R498" i="31"/>
  <c r="U498" i="31"/>
  <c r="H498" i="31"/>
  <c r="I498" i="31"/>
  <c r="J498" i="31"/>
  <c r="T498" i="31"/>
  <c r="B499" i="31"/>
  <c r="C499" i="31"/>
  <c r="D499" i="31"/>
  <c r="E499" i="31"/>
  <c r="R499" i="31"/>
  <c r="U499" i="31"/>
  <c r="H499" i="31"/>
  <c r="I499" i="31"/>
  <c r="J499" i="31"/>
  <c r="T499" i="31"/>
  <c r="B500" i="31"/>
  <c r="C500" i="31"/>
  <c r="D500" i="31"/>
  <c r="E500" i="31"/>
  <c r="R500" i="31"/>
  <c r="H500" i="31"/>
  <c r="I500" i="31"/>
  <c r="J500" i="31"/>
  <c r="T500" i="31"/>
  <c r="B501" i="31"/>
  <c r="C501" i="31"/>
  <c r="D501" i="31"/>
  <c r="E501" i="31"/>
  <c r="R501" i="31"/>
  <c r="H501" i="31"/>
  <c r="I501" i="31"/>
  <c r="J501" i="31"/>
  <c r="T501" i="31"/>
  <c r="B502" i="31"/>
  <c r="C502" i="31"/>
  <c r="D502" i="31"/>
  <c r="E502" i="31"/>
  <c r="R502" i="31"/>
  <c r="H502" i="31"/>
  <c r="I502" i="31"/>
  <c r="J502" i="31"/>
  <c r="T502" i="31"/>
  <c r="B503" i="31"/>
  <c r="C503" i="31"/>
  <c r="D503" i="31"/>
  <c r="E503" i="31"/>
  <c r="R503" i="31"/>
  <c r="H503" i="31"/>
  <c r="I503" i="31"/>
  <c r="J503" i="31"/>
  <c r="T503" i="31"/>
  <c r="B504" i="31"/>
  <c r="C504" i="31"/>
  <c r="D504" i="31"/>
  <c r="E504" i="31"/>
  <c r="R504" i="31"/>
  <c r="H504" i="31"/>
  <c r="I504" i="31"/>
  <c r="J504" i="31"/>
  <c r="T504" i="31"/>
  <c r="B505" i="31"/>
  <c r="C505" i="31"/>
  <c r="D505" i="31"/>
  <c r="E505" i="31"/>
  <c r="R505" i="31"/>
  <c r="H505" i="31"/>
  <c r="I505" i="31"/>
  <c r="J505" i="31"/>
  <c r="T505" i="31"/>
  <c r="B506" i="31"/>
  <c r="C506" i="31"/>
  <c r="D506" i="31"/>
  <c r="E506" i="31"/>
  <c r="R506" i="31"/>
  <c r="U506" i="31"/>
  <c r="H506" i="31"/>
  <c r="I506" i="31"/>
  <c r="J506" i="31"/>
  <c r="T506" i="31"/>
  <c r="C7" i="29"/>
  <c r="B7" i="29"/>
  <c r="U346" i="31"/>
  <c r="U338" i="31"/>
  <c r="U330" i="31"/>
  <c r="U314" i="31"/>
  <c r="U306" i="31"/>
  <c r="U298" i="31"/>
  <c r="U290" i="31"/>
  <c r="U282" i="31"/>
  <c r="U274" i="31"/>
  <c r="U266" i="31"/>
  <c r="U258" i="31"/>
  <c r="U250" i="31"/>
  <c r="U242" i="31"/>
  <c r="U234" i="31"/>
  <c r="U226" i="31"/>
  <c r="U218" i="31"/>
  <c r="U210" i="31"/>
  <c r="U202" i="31"/>
  <c r="U194" i="31"/>
  <c r="U186" i="31"/>
  <c r="U178" i="31"/>
  <c r="U170" i="31"/>
  <c r="U162" i="31"/>
  <c r="U154" i="31"/>
  <c r="U146" i="31"/>
  <c r="U138" i="31"/>
  <c r="U130" i="31"/>
  <c r="U122" i="31"/>
  <c r="U114" i="31"/>
  <c r="U106" i="31"/>
  <c r="U98" i="31"/>
  <c r="U90" i="31"/>
  <c r="U82" i="31"/>
  <c r="U74" i="31"/>
  <c r="U66" i="31"/>
  <c r="U58" i="31"/>
  <c r="U50" i="31"/>
  <c r="U42" i="31"/>
  <c r="U34" i="31"/>
  <c r="U26" i="31"/>
  <c r="U18" i="31"/>
  <c r="U10" i="31"/>
  <c r="U411" i="31"/>
  <c r="U403" i="31"/>
  <c r="U395" i="31"/>
  <c r="U323" i="31"/>
  <c r="U315" i="31"/>
  <c r="U500" i="31"/>
  <c r="U492" i="31"/>
  <c r="U476" i="31"/>
  <c r="U468" i="31"/>
  <c r="U460" i="31"/>
  <c r="U404" i="31"/>
  <c r="U396" i="31"/>
  <c r="U388" i="31"/>
  <c r="U380" i="31"/>
  <c r="U372" i="31"/>
  <c r="U364" i="31"/>
  <c r="U356" i="31"/>
  <c r="U348" i="31"/>
  <c r="U340" i="31"/>
  <c r="U92" i="31"/>
  <c r="U84" i="31"/>
  <c r="U76" i="31"/>
  <c r="U68" i="31"/>
  <c r="U60" i="31"/>
  <c r="U502" i="31"/>
  <c r="U494" i="31"/>
  <c r="U310" i="31"/>
  <c r="U302" i="31"/>
  <c r="U294" i="31"/>
  <c r="U286" i="31"/>
  <c r="U278" i="31"/>
  <c r="U270" i="31"/>
  <c r="U262" i="31"/>
  <c r="U174" i="31"/>
  <c r="U166" i="31"/>
  <c r="U158" i="31"/>
  <c r="U150" i="31"/>
  <c r="U142" i="31"/>
  <c r="U134" i="31"/>
  <c r="U126" i="31"/>
  <c r="U118" i="31"/>
  <c r="U110" i="31"/>
  <c r="U102" i="31"/>
  <c r="U94" i="31"/>
  <c r="U86" i="31"/>
  <c r="U78" i="31"/>
  <c r="U70" i="31"/>
  <c r="U62" i="31"/>
  <c r="U54" i="31"/>
  <c r="U46" i="31"/>
  <c r="U38" i="31"/>
  <c r="U30" i="31"/>
  <c r="U22" i="31"/>
  <c r="U479" i="31"/>
  <c r="U327" i="31"/>
  <c r="U504" i="31"/>
  <c r="U488" i="31"/>
  <c r="U472" i="31"/>
  <c r="U464" i="31"/>
  <c r="U456" i="31"/>
  <c r="U448" i="31"/>
  <c r="U440" i="31"/>
  <c r="U432" i="31"/>
  <c r="U424" i="31"/>
  <c r="U96" i="31"/>
  <c r="U80" i="31"/>
  <c r="U72" i="31"/>
  <c r="U64" i="31"/>
  <c r="U56" i="31"/>
  <c r="U32" i="31"/>
  <c r="U9" i="31"/>
  <c r="T8" i="31"/>
  <c r="U8" i="31"/>
  <c r="U505" i="31"/>
  <c r="U497" i="31"/>
  <c r="U489" i="31"/>
  <c r="U481" i="31"/>
  <c r="U473" i="31"/>
  <c r="U465" i="31"/>
  <c r="U457" i="31"/>
  <c r="U449" i="31"/>
  <c r="U441" i="31"/>
  <c r="U433" i="31"/>
  <c r="U425" i="31"/>
  <c r="U417" i="31"/>
  <c r="U409" i="31"/>
  <c r="U401" i="31"/>
  <c r="U393" i="31"/>
  <c r="U385" i="31"/>
  <c r="U377" i="31"/>
  <c r="U369" i="31"/>
  <c r="U361" i="31"/>
  <c r="U353" i="31"/>
  <c r="U345" i="31"/>
  <c r="U337" i="31"/>
  <c r="U329" i="31"/>
  <c r="U217" i="31"/>
  <c r="U201" i="31"/>
  <c r="U193" i="31"/>
  <c r="U185" i="31"/>
  <c r="U169" i="31"/>
  <c r="U161" i="31"/>
  <c r="U153" i="31"/>
  <c r="U145" i="31"/>
  <c r="U137" i="31"/>
  <c r="U129" i="31"/>
  <c r="U121" i="31"/>
  <c r="U113" i="31"/>
  <c r="U105" i="31"/>
  <c r="U97" i="31"/>
  <c r="U89" i="31"/>
  <c r="U81" i="31"/>
  <c r="U73" i="31"/>
  <c r="U65" i="31"/>
  <c r="U57" i="31"/>
  <c r="U41" i="31"/>
  <c r="U33" i="31"/>
  <c r="U25" i="31"/>
  <c r="U387" i="31"/>
  <c r="U379" i="31"/>
  <c r="U371" i="31"/>
  <c r="U363" i="31"/>
  <c r="U355" i="31"/>
  <c r="U347" i="31"/>
  <c r="U339" i="31"/>
  <c r="U331" i="31"/>
  <c r="U307" i="31"/>
  <c r="U299" i="31"/>
  <c r="U291" i="31"/>
  <c r="U283" i="31"/>
  <c r="U275" i="31"/>
  <c r="U267" i="31"/>
  <c r="U259" i="31"/>
  <c r="U251" i="31"/>
  <c r="U243" i="31"/>
  <c r="U235" i="31"/>
  <c r="U227" i="31"/>
  <c r="U219" i="31"/>
  <c r="U211" i="31"/>
  <c r="U203" i="31"/>
  <c r="U195" i="31"/>
  <c r="U187" i="31"/>
  <c r="U179" i="31"/>
  <c r="U171" i="31"/>
  <c r="U163" i="31"/>
  <c r="U155" i="31"/>
  <c r="U147" i="31"/>
  <c r="U139" i="31"/>
  <c r="U131" i="31"/>
  <c r="U123" i="31"/>
  <c r="U115" i="31"/>
  <c r="U107" i="31"/>
  <c r="U99" i="31"/>
  <c r="U91" i="31"/>
  <c r="U83" i="31"/>
  <c r="U75" i="31"/>
  <c r="U67" i="31"/>
  <c r="U59" i="31"/>
  <c r="U51" i="31"/>
  <c r="U43" i="31"/>
  <c r="U35" i="31"/>
  <c r="U27" i="31"/>
  <c r="U19" i="31"/>
  <c r="U11" i="31"/>
  <c r="U484" i="31"/>
  <c r="U332" i="31"/>
  <c r="U324" i="31"/>
  <c r="U316" i="31"/>
  <c r="U308" i="31"/>
  <c r="U300" i="31"/>
  <c r="U292" i="31"/>
  <c r="U284" i="31"/>
  <c r="U276" i="31"/>
  <c r="U268" i="31"/>
  <c r="U260" i="31"/>
  <c r="U252" i="31"/>
  <c r="U244" i="31"/>
  <c r="U236" i="31"/>
  <c r="U228" i="31"/>
  <c r="U180" i="31"/>
  <c r="U52" i="31"/>
  <c r="U44" i="31"/>
  <c r="U36" i="31"/>
  <c r="U28" i="31"/>
  <c r="U20" i="31"/>
  <c r="U12" i="31"/>
  <c r="U501" i="31"/>
  <c r="U493" i="31"/>
  <c r="U485" i="31"/>
  <c r="U477" i="31"/>
  <c r="U469" i="31"/>
  <c r="U461" i="31"/>
  <c r="U453" i="31"/>
  <c r="U445" i="31"/>
  <c r="U437" i="31"/>
  <c r="U429" i="31"/>
  <c r="U421" i="31"/>
  <c r="U413" i="31"/>
  <c r="U405" i="31"/>
  <c r="U397" i="31"/>
  <c r="U389" i="31"/>
  <c r="U381" i="31"/>
  <c r="U373" i="31"/>
  <c r="U365" i="31"/>
  <c r="U357" i="31"/>
  <c r="U349" i="31"/>
  <c r="U341" i="31"/>
  <c r="U333" i="31"/>
  <c r="U325" i="31"/>
  <c r="U317" i="31"/>
  <c r="U309" i="31"/>
  <c r="U301" i="31"/>
  <c r="U293" i="31"/>
  <c r="U285" i="31"/>
  <c r="U277" i="31"/>
  <c r="U269" i="31"/>
  <c r="U261" i="31"/>
  <c r="U253" i="31"/>
  <c r="U245" i="31"/>
  <c r="U237" i="31"/>
  <c r="U229" i="31"/>
  <c r="U221" i="31"/>
  <c r="U213" i="31"/>
  <c r="U205" i="31"/>
  <c r="U197" i="31"/>
  <c r="U189" i="31"/>
  <c r="U181" i="31"/>
  <c r="U173" i="31"/>
  <c r="U165" i="31"/>
  <c r="U157" i="31"/>
  <c r="U149" i="31"/>
  <c r="U141" i="31"/>
  <c r="U133" i="31"/>
  <c r="U125" i="31"/>
  <c r="U117" i="31"/>
  <c r="U109" i="31"/>
  <c r="U101" i="31"/>
  <c r="U93" i="31"/>
  <c r="U85" i="31"/>
  <c r="U77" i="31"/>
  <c r="U69" i="31"/>
  <c r="U61" i="31"/>
  <c r="U53" i="31"/>
  <c r="U45" i="31"/>
  <c r="U37" i="31"/>
  <c r="U29" i="31"/>
  <c r="U21" i="31"/>
  <c r="U13" i="31"/>
  <c r="U486" i="31"/>
  <c r="U478" i="31"/>
  <c r="U470" i="31"/>
  <c r="U462" i="31"/>
  <c r="U454" i="31"/>
  <c r="U446" i="31"/>
  <c r="U438" i="31"/>
  <c r="U430" i="31"/>
  <c r="U422" i="31"/>
  <c r="U414" i="31"/>
  <c r="U406" i="31"/>
  <c r="U398" i="31"/>
  <c r="U390" i="31"/>
  <c r="U366" i="31"/>
  <c r="U358" i="31"/>
  <c r="U350" i="31"/>
  <c r="U342" i="31"/>
  <c r="U334" i="31"/>
  <c r="U326" i="31"/>
  <c r="U318" i="31"/>
  <c r="U254" i="31"/>
  <c r="U246" i="31"/>
  <c r="U238" i="31"/>
  <c r="U230" i="31"/>
  <c r="U222" i="31"/>
  <c r="U214" i="31"/>
  <c r="U206" i="31"/>
  <c r="U198" i="31"/>
  <c r="U190" i="31"/>
  <c r="U182" i="31"/>
  <c r="U14" i="31"/>
  <c r="U503" i="31"/>
  <c r="U495" i="31"/>
  <c r="U487" i="31"/>
  <c r="U471" i="31"/>
  <c r="U463" i="31"/>
  <c r="U455" i="31"/>
  <c r="U447" i="31"/>
  <c r="U439" i="31"/>
  <c r="U431" i="31"/>
  <c r="U423" i="31"/>
  <c r="U415" i="31"/>
  <c r="U407" i="31"/>
  <c r="U399" i="31"/>
  <c r="U391" i="31"/>
  <c r="U383" i="31"/>
  <c r="U375" i="31"/>
  <c r="U367" i="31"/>
  <c r="U359" i="31"/>
  <c r="U351" i="31"/>
  <c r="U343" i="31"/>
  <c r="U319" i="31"/>
  <c r="U311" i="31"/>
  <c r="U303" i="31"/>
  <c r="U295" i="31"/>
  <c r="U287" i="31"/>
  <c r="U279" i="31"/>
  <c r="U271" i="31"/>
  <c r="U263" i="31"/>
  <c r="U255" i="31"/>
  <c r="U247" i="31"/>
  <c r="U79" i="31"/>
  <c r="U71" i="31"/>
  <c r="U63" i="31"/>
  <c r="U47" i="31"/>
  <c r="U39" i="31"/>
  <c r="U31" i="31"/>
  <c r="U23" i="31"/>
  <c r="U15" i="31"/>
  <c r="U496" i="31"/>
  <c r="U480" i="31"/>
  <c r="U328" i="31"/>
  <c r="U320" i="31"/>
  <c r="Q6" i="29"/>
  <c r="T6" i="32"/>
  <c r="R4" i="32"/>
  <c r="I5" i="37"/>
  <c r="I7" i="47"/>
  <c r="Q7" i="47"/>
  <c r="I7" i="37"/>
  <c r="L8" i="26"/>
  <c r="L9" i="26"/>
  <c r="L10" i="26"/>
  <c r="L11" i="26"/>
  <c r="L12" i="26"/>
  <c r="L13" i="26"/>
  <c r="L14" i="26"/>
  <c r="L15" i="26"/>
  <c r="L16" i="26"/>
  <c r="L17" i="26"/>
  <c r="L18" i="26"/>
  <c r="L19" i="26"/>
  <c r="L20" i="26"/>
  <c r="L21" i="26"/>
  <c r="L22" i="26"/>
  <c r="L23" i="26"/>
  <c r="L24" i="26"/>
  <c r="L25" i="26"/>
  <c r="L26" i="26"/>
  <c r="L27" i="26"/>
  <c r="L28" i="26"/>
  <c r="L29" i="26"/>
  <c r="L30" i="26"/>
  <c r="L31" i="26"/>
  <c r="L32" i="26"/>
  <c r="L33" i="26"/>
  <c r="L34" i="26"/>
  <c r="L35" i="26"/>
  <c r="L36" i="26"/>
  <c r="L37" i="26"/>
  <c r="L38" i="26"/>
  <c r="L39" i="26"/>
  <c r="L40" i="26"/>
  <c r="L41" i="26"/>
  <c r="L42" i="26"/>
  <c r="L43" i="26"/>
  <c r="L44" i="26"/>
  <c r="L45" i="26"/>
  <c r="L46" i="26"/>
  <c r="L47" i="26"/>
  <c r="L48" i="26"/>
  <c r="L49" i="26"/>
  <c r="L50" i="26"/>
  <c r="L51" i="26"/>
  <c r="L52" i="26"/>
  <c r="L53" i="26"/>
  <c r="L54" i="26"/>
  <c r="L55" i="26"/>
  <c r="L56" i="26"/>
  <c r="L57" i="26"/>
  <c r="L58" i="26"/>
  <c r="L59" i="26"/>
  <c r="L60" i="26"/>
  <c r="L61" i="26"/>
  <c r="L62" i="26"/>
  <c r="L63" i="26"/>
  <c r="L64" i="26"/>
  <c r="L65" i="26"/>
  <c r="L66" i="26"/>
  <c r="L67" i="26"/>
  <c r="L68" i="26"/>
  <c r="L69" i="26"/>
  <c r="L70" i="26"/>
  <c r="L71" i="26"/>
  <c r="L72" i="26"/>
  <c r="L73" i="26"/>
  <c r="L74" i="26"/>
  <c r="L75" i="26"/>
  <c r="L76" i="26"/>
  <c r="L77" i="26"/>
  <c r="L78" i="26"/>
  <c r="L79" i="26"/>
  <c r="L80" i="26"/>
  <c r="L81" i="26"/>
  <c r="L82" i="26"/>
  <c r="L83" i="26"/>
  <c r="L84" i="26"/>
  <c r="L85" i="26"/>
  <c r="L86" i="26"/>
  <c r="L87" i="26"/>
  <c r="L88" i="26"/>
  <c r="L89" i="26"/>
  <c r="L90" i="26"/>
  <c r="L91" i="26"/>
  <c r="L92" i="26"/>
  <c r="L93" i="26"/>
  <c r="L94" i="26"/>
  <c r="L95" i="26"/>
  <c r="L96" i="26"/>
  <c r="L97" i="26"/>
  <c r="L98" i="26"/>
  <c r="L99" i="26"/>
  <c r="L100" i="26"/>
  <c r="L101" i="26"/>
  <c r="L102" i="26"/>
  <c r="L103" i="26"/>
  <c r="L104" i="26"/>
  <c r="L105" i="26"/>
  <c r="L106" i="26"/>
  <c r="L107" i="26"/>
  <c r="L108" i="26"/>
  <c r="L109" i="26"/>
  <c r="L110" i="26"/>
  <c r="L111" i="26"/>
  <c r="L112" i="26"/>
  <c r="L113" i="26"/>
  <c r="L114" i="26"/>
  <c r="L115" i="26"/>
  <c r="L116" i="26"/>
  <c r="L117" i="26"/>
  <c r="L118" i="26"/>
  <c r="L119" i="26"/>
  <c r="L120" i="26"/>
  <c r="L121" i="26"/>
  <c r="L122" i="26"/>
  <c r="L123" i="26"/>
  <c r="L124" i="26"/>
  <c r="L125" i="26"/>
  <c r="L126" i="26"/>
  <c r="L127" i="26"/>
  <c r="L128" i="26"/>
  <c r="L129" i="26"/>
  <c r="L130" i="26"/>
  <c r="L131" i="26"/>
  <c r="L132" i="26"/>
  <c r="L133" i="26"/>
  <c r="L134" i="26"/>
  <c r="L135" i="26"/>
  <c r="L136" i="26"/>
  <c r="L137" i="26"/>
  <c r="L138" i="26"/>
  <c r="L139" i="26"/>
  <c r="L140" i="26"/>
  <c r="L141" i="26"/>
  <c r="L142" i="26"/>
  <c r="L143" i="26"/>
  <c r="L144" i="26"/>
  <c r="L145" i="26"/>
  <c r="L146" i="26"/>
  <c r="L147" i="26"/>
  <c r="L148" i="26"/>
  <c r="L149" i="26"/>
  <c r="L150" i="26"/>
  <c r="L151" i="26"/>
  <c r="L152" i="26"/>
  <c r="L153" i="26"/>
  <c r="L154" i="26"/>
  <c r="L155" i="26"/>
  <c r="L156" i="26"/>
  <c r="L157" i="26"/>
  <c r="L158" i="26"/>
  <c r="L159" i="26"/>
  <c r="L160" i="26"/>
  <c r="L161" i="26"/>
  <c r="L162" i="26"/>
  <c r="L163" i="26"/>
  <c r="L164" i="26"/>
  <c r="L165" i="26"/>
  <c r="L166" i="26"/>
  <c r="L167" i="26"/>
  <c r="L168" i="26"/>
  <c r="L169" i="26"/>
  <c r="L170" i="26"/>
  <c r="L171" i="26"/>
  <c r="L172" i="26"/>
  <c r="L173" i="26"/>
  <c r="L174" i="26"/>
  <c r="L175" i="26"/>
  <c r="L176" i="26"/>
  <c r="L177" i="26"/>
  <c r="L178" i="26"/>
  <c r="L179" i="26"/>
  <c r="L180" i="26"/>
  <c r="L181" i="26"/>
  <c r="L182" i="26"/>
  <c r="L183" i="26"/>
  <c r="L184" i="26"/>
  <c r="L185" i="26"/>
  <c r="L186" i="26"/>
  <c r="L187" i="26"/>
  <c r="L188" i="26"/>
  <c r="L189" i="26"/>
  <c r="L190" i="26"/>
  <c r="L191" i="26"/>
  <c r="L192" i="26"/>
  <c r="L193" i="26"/>
  <c r="L194" i="26"/>
  <c r="L195" i="26"/>
  <c r="L196" i="26"/>
  <c r="L197" i="26"/>
  <c r="L198" i="26"/>
  <c r="L199" i="26"/>
  <c r="L200" i="26"/>
  <c r="L201" i="26"/>
  <c r="L202" i="26"/>
  <c r="L203" i="26"/>
  <c r="L204" i="26"/>
  <c r="L205" i="26"/>
  <c r="L206" i="26"/>
  <c r="L207" i="26"/>
  <c r="L208" i="26"/>
  <c r="L209" i="26"/>
  <c r="L210" i="26"/>
  <c r="L211" i="26"/>
  <c r="L212" i="26"/>
  <c r="L213" i="26"/>
  <c r="L214" i="26"/>
  <c r="L215" i="26"/>
  <c r="L216" i="26"/>
  <c r="L217" i="26"/>
  <c r="L218" i="26"/>
  <c r="L219" i="26"/>
  <c r="L220" i="26"/>
  <c r="L221" i="26"/>
  <c r="L222" i="26"/>
  <c r="L223" i="26"/>
  <c r="L224" i="26"/>
  <c r="L225" i="26"/>
  <c r="L226" i="26"/>
  <c r="L227" i="26"/>
  <c r="L228" i="26"/>
  <c r="L229" i="26"/>
  <c r="L230" i="26"/>
  <c r="L231" i="26"/>
  <c r="L232" i="26"/>
  <c r="L233" i="26"/>
  <c r="L234" i="26"/>
  <c r="L235" i="26"/>
  <c r="L236" i="26"/>
  <c r="L237" i="26"/>
  <c r="L238" i="26"/>
  <c r="L239" i="26"/>
  <c r="L240" i="26"/>
  <c r="L241" i="26"/>
  <c r="L242" i="26"/>
  <c r="L243" i="26"/>
  <c r="L244" i="26"/>
  <c r="L245" i="26"/>
  <c r="L246" i="26"/>
  <c r="L247" i="26"/>
  <c r="L248" i="26"/>
  <c r="L249" i="26"/>
  <c r="L250" i="26"/>
  <c r="L251" i="26"/>
  <c r="L252" i="26"/>
  <c r="L253" i="26"/>
  <c r="L254" i="26"/>
  <c r="L255" i="26"/>
  <c r="L256" i="26"/>
  <c r="L257" i="26"/>
  <c r="L258" i="26"/>
  <c r="L259" i="26"/>
  <c r="L260" i="26"/>
  <c r="L261" i="26"/>
  <c r="L262" i="26"/>
  <c r="L263" i="26"/>
  <c r="L264" i="26"/>
  <c r="L265" i="26"/>
  <c r="L266" i="26"/>
  <c r="L267" i="26"/>
  <c r="L268" i="26"/>
  <c r="L269" i="26"/>
  <c r="L270" i="26"/>
  <c r="L271" i="26"/>
  <c r="L272" i="26"/>
  <c r="L273" i="26"/>
  <c r="L274" i="26"/>
  <c r="L275" i="26"/>
  <c r="L276" i="26"/>
  <c r="L277" i="26"/>
  <c r="L278" i="26"/>
  <c r="L279" i="26"/>
  <c r="L280" i="26"/>
  <c r="L281" i="26"/>
  <c r="L282" i="26"/>
  <c r="L283" i="26"/>
  <c r="L284" i="26"/>
  <c r="L285" i="26"/>
  <c r="L286" i="26"/>
  <c r="L287" i="26"/>
  <c r="L288" i="26"/>
  <c r="L289" i="26"/>
  <c r="L290" i="26"/>
  <c r="L291" i="26"/>
  <c r="L292" i="26"/>
  <c r="L293" i="26"/>
  <c r="L294" i="26"/>
  <c r="L295" i="26"/>
  <c r="L296" i="26"/>
  <c r="L297" i="26"/>
  <c r="L298" i="26"/>
  <c r="L299" i="26"/>
  <c r="L300" i="26"/>
  <c r="L301" i="26"/>
  <c r="L302" i="26"/>
  <c r="L303" i="26"/>
  <c r="L304" i="26"/>
  <c r="L305" i="26"/>
  <c r="L306" i="26"/>
  <c r="L307" i="26"/>
  <c r="L308" i="26"/>
  <c r="L309" i="26"/>
  <c r="L310" i="26"/>
  <c r="L311" i="26"/>
  <c r="L312" i="26"/>
  <c r="L313" i="26"/>
  <c r="L314" i="26"/>
  <c r="L315" i="26"/>
  <c r="L316" i="26"/>
  <c r="L317" i="26"/>
  <c r="L318" i="26"/>
  <c r="L319" i="26"/>
  <c r="L320" i="26"/>
  <c r="L321" i="26"/>
  <c r="L322" i="26"/>
  <c r="L323" i="26"/>
  <c r="L324" i="26"/>
  <c r="L325" i="26"/>
  <c r="L326" i="26"/>
  <c r="L327" i="26"/>
  <c r="L328" i="26"/>
  <c r="L329" i="26"/>
  <c r="L330" i="26"/>
  <c r="L331" i="26"/>
  <c r="L332" i="26"/>
  <c r="L333" i="26"/>
  <c r="L334" i="26"/>
  <c r="L335" i="26"/>
  <c r="L336" i="26"/>
  <c r="L337" i="26"/>
  <c r="L338" i="26"/>
  <c r="L339" i="26"/>
  <c r="L340" i="26"/>
  <c r="L341" i="26"/>
  <c r="L342" i="26"/>
  <c r="L343" i="26"/>
  <c r="L344" i="26"/>
  <c r="L345" i="26"/>
  <c r="L346" i="26"/>
  <c r="L347" i="26"/>
  <c r="L348" i="26"/>
  <c r="L349" i="26"/>
  <c r="L350" i="26"/>
  <c r="L351" i="26"/>
  <c r="L352" i="26"/>
  <c r="L353" i="26"/>
  <c r="L354" i="26"/>
  <c r="L355" i="26"/>
  <c r="L356" i="26"/>
  <c r="L357" i="26"/>
  <c r="L358" i="26"/>
  <c r="L359" i="26"/>
  <c r="L360" i="26"/>
  <c r="L361" i="26"/>
  <c r="L362" i="26"/>
  <c r="L363" i="26"/>
  <c r="L364" i="26"/>
  <c r="L365" i="26"/>
  <c r="L366" i="26"/>
  <c r="L367" i="26"/>
  <c r="L368" i="26"/>
  <c r="L369" i="26"/>
  <c r="L370" i="26"/>
  <c r="L371" i="26"/>
  <c r="L372" i="26"/>
  <c r="L373" i="26"/>
  <c r="L374" i="26"/>
  <c r="L375" i="26"/>
  <c r="L376" i="26"/>
  <c r="L377" i="26"/>
  <c r="L378" i="26"/>
  <c r="L379" i="26"/>
  <c r="L380" i="26"/>
  <c r="L381" i="26"/>
  <c r="L382" i="26"/>
  <c r="L383" i="26"/>
  <c r="L384" i="26"/>
  <c r="L385" i="26"/>
  <c r="L386" i="26"/>
  <c r="L387" i="26"/>
  <c r="L388" i="26"/>
  <c r="L389" i="26"/>
  <c r="L390" i="26"/>
  <c r="L391" i="26"/>
  <c r="L392" i="26"/>
  <c r="L393" i="26"/>
  <c r="L394" i="26"/>
  <c r="L395" i="26"/>
  <c r="L396" i="26"/>
  <c r="L397" i="26"/>
  <c r="L398" i="26"/>
  <c r="L399" i="26"/>
  <c r="L400" i="26"/>
  <c r="L401" i="26"/>
  <c r="L402" i="26"/>
  <c r="L403" i="26"/>
  <c r="L404" i="26"/>
  <c r="L405" i="26"/>
  <c r="L406" i="26"/>
  <c r="L407" i="26"/>
  <c r="L408" i="26"/>
  <c r="L409" i="26"/>
  <c r="L410" i="26"/>
  <c r="L411" i="26"/>
  <c r="L412" i="26"/>
  <c r="L413" i="26"/>
  <c r="L414" i="26"/>
  <c r="L415" i="26"/>
  <c r="L416" i="26"/>
  <c r="L417" i="26"/>
  <c r="L418" i="26"/>
  <c r="L419" i="26"/>
  <c r="L420" i="26"/>
  <c r="L421" i="26"/>
  <c r="L422" i="26"/>
  <c r="L423" i="26"/>
  <c r="L424" i="26"/>
  <c r="L425" i="26"/>
  <c r="L426" i="26"/>
  <c r="L427" i="26"/>
  <c r="L428" i="26"/>
  <c r="L429" i="26"/>
  <c r="L430" i="26"/>
  <c r="L431" i="26"/>
  <c r="L432" i="26"/>
  <c r="L433" i="26"/>
  <c r="L434" i="26"/>
  <c r="L435" i="26"/>
  <c r="L436" i="26"/>
  <c r="L437" i="26"/>
  <c r="L438" i="26"/>
  <c r="L439" i="26"/>
  <c r="L440" i="26"/>
  <c r="L441" i="26"/>
  <c r="L442" i="26"/>
  <c r="L443" i="26"/>
  <c r="L444" i="26"/>
  <c r="L445" i="26"/>
  <c r="L446" i="26"/>
  <c r="L447" i="26"/>
  <c r="L448" i="26"/>
  <c r="L449" i="26"/>
  <c r="L450" i="26"/>
  <c r="L451" i="26"/>
  <c r="L452" i="26"/>
  <c r="L453" i="26"/>
  <c r="L454" i="26"/>
  <c r="L455" i="26"/>
  <c r="L456" i="26"/>
  <c r="L457" i="26"/>
  <c r="L458" i="26"/>
  <c r="L459" i="26"/>
  <c r="L460" i="26"/>
  <c r="L461" i="26"/>
  <c r="L462" i="26"/>
  <c r="L463" i="26"/>
  <c r="L464" i="26"/>
  <c r="L465" i="26"/>
  <c r="L466" i="26"/>
  <c r="L467" i="26"/>
  <c r="L468" i="26"/>
  <c r="L469" i="26"/>
  <c r="L470" i="26"/>
  <c r="L471" i="26"/>
  <c r="L472" i="26"/>
  <c r="L473" i="26"/>
  <c r="L474" i="26"/>
  <c r="L475" i="26"/>
  <c r="L476" i="26"/>
  <c r="L477" i="26"/>
  <c r="L478" i="26"/>
  <c r="L479" i="26"/>
  <c r="L480" i="26"/>
  <c r="L481" i="26"/>
  <c r="L482" i="26"/>
  <c r="L483" i="26"/>
  <c r="L484" i="26"/>
  <c r="L485" i="26"/>
  <c r="L486" i="26"/>
  <c r="L487" i="26"/>
  <c r="L488" i="26"/>
  <c r="L489" i="26"/>
  <c r="L490" i="26"/>
  <c r="L491" i="26"/>
  <c r="L492" i="26"/>
  <c r="L493" i="26"/>
  <c r="L494" i="26"/>
  <c r="L495" i="26"/>
  <c r="L496" i="26"/>
  <c r="L497" i="26"/>
  <c r="L498" i="26"/>
  <c r="L499" i="26"/>
  <c r="L500" i="26"/>
  <c r="L501" i="26"/>
  <c r="L502" i="26"/>
  <c r="L503" i="26"/>
  <c r="L504" i="26"/>
  <c r="L505" i="26"/>
  <c r="L506" i="26"/>
  <c r="L7" i="26"/>
  <c r="I9" i="37"/>
  <c r="I10" i="37"/>
  <c r="I11" i="37"/>
  <c r="I12" i="37"/>
  <c r="I13" i="37"/>
  <c r="I14" i="37"/>
  <c r="I15" i="37"/>
  <c r="I16" i="37"/>
  <c r="I17" i="37"/>
  <c r="I18" i="37"/>
  <c r="I19" i="37"/>
  <c r="I20" i="37"/>
  <c r="I21" i="37"/>
  <c r="I22" i="37"/>
  <c r="I23" i="37"/>
  <c r="I24" i="37"/>
  <c r="I25" i="37"/>
  <c r="I26" i="37"/>
  <c r="I27" i="37"/>
  <c r="I28" i="37"/>
  <c r="I29" i="37"/>
  <c r="I30" i="37"/>
  <c r="I31" i="37"/>
  <c r="I32" i="37"/>
  <c r="I33" i="37"/>
  <c r="I34" i="37"/>
  <c r="I35" i="37"/>
  <c r="I36" i="37"/>
  <c r="I37" i="37"/>
  <c r="I38" i="37"/>
  <c r="I39" i="37"/>
  <c r="I40" i="37"/>
  <c r="I41" i="37"/>
  <c r="I42" i="37"/>
  <c r="I43" i="37"/>
  <c r="I44" i="37"/>
  <c r="I45" i="37"/>
  <c r="I46" i="37"/>
  <c r="I47" i="37"/>
  <c r="I48" i="37"/>
  <c r="I49" i="37"/>
  <c r="I50" i="37"/>
  <c r="I51" i="37"/>
  <c r="I52" i="37"/>
  <c r="I53" i="37"/>
  <c r="I54" i="37"/>
  <c r="I55" i="37"/>
  <c r="I56" i="37"/>
  <c r="I57" i="37"/>
  <c r="I58" i="37"/>
  <c r="I59" i="37"/>
  <c r="I60" i="37"/>
  <c r="I61" i="37"/>
  <c r="I62" i="37"/>
  <c r="I63" i="37"/>
  <c r="I64" i="37"/>
  <c r="I65" i="37"/>
  <c r="I66" i="37"/>
  <c r="I67" i="37"/>
  <c r="I68" i="37"/>
  <c r="I69" i="37"/>
  <c r="I70" i="37"/>
  <c r="I71" i="37"/>
  <c r="I72" i="37"/>
  <c r="I73" i="37"/>
  <c r="I74" i="37"/>
  <c r="I75" i="37"/>
  <c r="I76" i="37"/>
  <c r="I77" i="37"/>
  <c r="I78" i="37"/>
  <c r="I79" i="37"/>
  <c r="I80" i="37"/>
  <c r="I81" i="37"/>
  <c r="I82" i="37"/>
  <c r="I83" i="37"/>
  <c r="I84" i="37"/>
  <c r="I85" i="37"/>
  <c r="I86" i="37"/>
  <c r="I87" i="37"/>
  <c r="I88" i="37"/>
  <c r="I89" i="37"/>
  <c r="I90" i="37"/>
  <c r="I91" i="37"/>
  <c r="I92" i="37"/>
  <c r="I93" i="37"/>
  <c r="I94" i="37"/>
  <c r="I95" i="37"/>
  <c r="I96" i="37"/>
  <c r="I97" i="37"/>
  <c r="I98" i="37"/>
  <c r="I99" i="37"/>
  <c r="I100" i="37"/>
  <c r="I101" i="37"/>
  <c r="I102" i="37"/>
  <c r="I103" i="37"/>
  <c r="I104" i="37"/>
  <c r="I105" i="37"/>
  <c r="I106" i="37"/>
  <c r="I107" i="37"/>
  <c r="I108" i="37"/>
  <c r="I109" i="37"/>
  <c r="I110" i="37"/>
  <c r="I111" i="37"/>
  <c r="I112" i="37"/>
  <c r="I113" i="37"/>
  <c r="I114" i="37"/>
  <c r="I115" i="37"/>
  <c r="I116" i="37"/>
  <c r="I117" i="37"/>
  <c r="I118" i="37"/>
  <c r="I119" i="37"/>
  <c r="I120" i="37"/>
  <c r="I121" i="37"/>
  <c r="I122" i="37"/>
  <c r="I123" i="37"/>
  <c r="I124" i="37"/>
  <c r="I125" i="37"/>
  <c r="I126" i="37"/>
  <c r="I127" i="37"/>
  <c r="I128" i="37"/>
  <c r="I129" i="37"/>
  <c r="I130" i="37"/>
  <c r="I131" i="37"/>
  <c r="I132" i="37"/>
  <c r="I133" i="37"/>
  <c r="I134" i="37"/>
  <c r="I135" i="37"/>
  <c r="I136" i="37"/>
  <c r="I137" i="37"/>
  <c r="I138" i="37"/>
  <c r="I139" i="37"/>
  <c r="I140" i="37"/>
  <c r="I141" i="37"/>
  <c r="I142" i="37"/>
  <c r="I143" i="37"/>
  <c r="I144" i="37"/>
  <c r="I145" i="37"/>
  <c r="I146" i="37"/>
  <c r="I147" i="37"/>
  <c r="I148" i="37"/>
  <c r="I149" i="37"/>
  <c r="I150" i="37"/>
  <c r="I151" i="37"/>
  <c r="I152" i="37"/>
  <c r="I153" i="37"/>
  <c r="I154" i="37"/>
  <c r="I155" i="37"/>
  <c r="I156" i="37"/>
  <c r="I157" i="37"/>
  <c r="I158" i="37"/>
  <c r="I159" i="37"/>
  <c r="I160" i="37"/>
  <c r="I161" i="37"/>
  <c r="I162" i="37"/>
  <c r="I163" i="37"/>
  <c r="I164" i="37"/>
  <c r="I165" i="37"/>
  <c r="I166" i="37"/>
  <c r="I167" i="37"/>
  <c r="I168" i="37"/>
  <c r="I169" i="37"/>
  <c r="I170" i="37"/>
  <c r="I171" i="37"/>
  <c r="I172" i="37"/>
  <c r="I173" i="37"/>
  <c r="I174" i="37"/>
  <c r="I175" i="37"/>
  <c r="I176" i="37"/>
  <c r="I177" i="37"/>
  <c r="I178" i="37"/>
  <c r="I179" i="37"/>
  <c r="I180" i="37"/>
  <c r="I181" i="37"/>
  <c r="I182" i="37"/>
  <c r="I183" i="37"/>
  <c r="I184" i="37"/>
  <c r="I185" i="37"/>
  <c r="I186" i="37"/>
  <c r="I187" i="37"/>
  <c r="I188" i="37"/>
  <c r="I189" i="37"/>
  <c r="I190" i="37"/>
  <c r="I191" i="37"/>
  <c r="I192" i="37"/>
  <c r="I193" i="37"/>
  <c r="I194" i="37"/>
  <c r="I195" i="37"/>
  <c r="I196" i="37"/>
  <c r="I197" i="37"/>
  <c r="I198" i="37"/>
  <c r="I199" i="37"/>
  <c r="I200" i="37"/>
  <c r="I201" i="37"/>
  <c r="I202" i="37"/>
  <c r="I203" i="37"/>
  <c r="I204" i="37"/>
  <c r="I205" i="37"/>
  <c r="I206" i="37"/>
  <c r="I207" i="37"/>
  <c r="I208" i="37"/>
  <c r="I209" i="37"/>
  <c r="I210" i="37"/>
  <c r="I211" i="37"/>
  <c r="I212" i="37"/>
  <c r="I213" i="37"/>
  <c r="I214" i="37"/>
  <c r="I215" i="37"/>
  <c r="I216" i="37"/>
  <c r="I217" i="37"/>
  <c r="I218" i="37"/>
  <c r="I219" i="37"/>
  <c r="I220" i="37"/>
  <c r="I221" i="37"/>
  <c r="I222" i="37"/>
  <c r="I223" i="37"/>
  <c r="I224" i="37"/>
  <c r="I225" i="37"/>
  <c r="I226" i="37"/>
  <c r="I227" i="37"/>
  <c r="I228" i="37"/>
  <c r="I229" i="37"/>
  <c r="I230" i="37"/>
  <c r="I231" i="37"/>
  <c r="I232" i="37"/>
  <c r="I233" i="37"/>
  <c r="I234" i="37"/>
  <c r="I235" i="37"/>
  <c r="I236" i="37"/>
  <c r="I237" i="37"/>
  <c r="I238" i="37"/>
  <c r="I239" i="37"/>
  <c r="I240" i="37"/>
  <c r="I241" i="37"/>
  <c r="I242" i="37"/>
  <c r="I243" i="37"/>
  <c r="I244" i="37"/>
  <c r="I245" i="37"/>
  <c r="I246" i="37"/>
  <c r="I247" i="37"/>
  <c r="I248" i="37"/>
  <c r="I249" i="37"/>
  <c r="I250" i="37"/>
  <c r="I251" i="37"/>
  <c r="I252" i="37"/>
  <c r="I253" i="37"/>
  <c r="I254" i="37"/>
  <c r="I255" i="37"/>
  <c r="I256" i="37"/>
  <c r="I257" i="37"/>
  <c r="I258" i="37"/>
  <c r="I259" i="37"/>
  <c r="I260" i="37"/>
  <c r="I261" i="37"/>
  <c r="I262" i="37"/>
  <c r="I263" i="37"/>
  <c r="I264" i="37"/>
  <c r="I265" i="37"/>
  <c r="I266" i="37"/>
  <c r="I267" i="37"/>
  <c r="I268" i="37"/>
  <c r="I269" i="37"/>
  <c r="I270" i="37"/>
  <c r="I271" i="37"/>
  <c r="I272" i="37"/>
  <c r="I273" i="37"/>
  <c r="I274" i="37"/>
  <c r="I275" i="37"/>
  <c r="I276" i="37"/>
  <c r="I277" i="37"/>
  <c r="I278" i="37"/>
  <c r="I279" i="37"/>
  <c r="I280" i="37"/>
  <c r="I281" i="37"/>
  <c r="I282" i="37"/>
  <c r="I283" i="37"/>
  <c r="I284" i="37"/>
  <c r="I285" i="37"/>
  <c r="I286" i="37"/>
  <c r="I287" i="37"/>
  <c r="I288" i="37"/>
  <c r="I289" i="37"/>
  <c r="I290" i="37"/>
  <c r="I291" i="37"/>
  <c r="I292" i="37"/>
  <c r="I293" i="37"/>
  <c r="I294" i="37"/>
  <c r="I295" i="37"/>
  <c r="I296" i="37"/>
  <c r="I297" i="37"/>
  <c r="I298" i="37"/>
  <c r="I299" i="37"/>
  <c r="I300" i="37"/>
  <c r="I301" i="37"/>
  <c r="I302" i="37"/>
  <c r="I303" i="37"/>
  <c r="I304" i="37"/>
  <c r="I305" i="37"/>
  <c r="I306" i="37"/>
  <c r="I307" i="37"/>
  <c r="I308" i="37"/>
  <c r="I309" i="37"/>
  <c r="I310" i="37"/>
  <c r="I311" i="37"/>
  <c r="I312" i="37"/>
  <c r="I313" i="37"/>
  <c r="I314" i="37"/>
  <c r="I315" i="37"/>
  <c r="I316" i="37"/>
  <c r="I317" i="37"/>
  <c r="I318" i="37"/>
  <c r="I319" i="37"/>
  <c r="I320" i="37"/>
  <c r="I321" i="37"/>
  <c r="I322" i="37"/>
  <c r="I323" i="37"/>
  <c r="I324" i="37"/>
  <c r="I325" i="37"/>
  <c r="I326" i="37"/>
  <c r="I327" i="37"/>
  <c r="I328" i="37"/>
  <c r="I329" i="37"/>
  <c r="I330" i="37"/>
  <c r="I331" i="37"/>
  <c r="I332" i="37"/>
  <c r="I333" i="37"/>
  <c r="I334" i="37"/>
  <c r="I335" i="37"/>
  <c r="I336" i="37"/>
  <c r="I337" i="37"/>
  <c r="I338" i="37"/>
  <c r="I339" i="37"/>
  <c r="I340" i="37"/>
  <c r="I341" i="37"/>
  <c r="I342" i="37"/>
  <c r="I343" i="37"/>
  <c r="I344" i="37"/>
  <c r="I345" i="37"/>
  <c r="I346" i="37"/>
  <c r="I347" i="37"/>
  <c r="I348" i="37"/>
  <c r="I349" i="37"/>
  <c r="I350" i="37"/>
  <c r="I351" i="37"/>
  <c r="I352" i="37"/>
  <c r="I353" i="37"/>
  <c r="I354" i="37"/>
  <c r="I355" i="37"/>
  <c r="I356" i="37"/>
  <c r="I357" i="37"/>
  <c r="I358" i="37"/>
  <c r="I359" i="37"/>
  <c r="I360" i="37"/>
  <c r="I361" i="37"/>
  <c r="I362" i="37"/>
  <c r="I363" i="37"/>
  <c r="I364" i="37"/>
  <c r="I365" i="37"/>
  <c r="I366" i="37"/>
  <c r="I367" i="37"/>
  <c r="I368" i="37"/>
  <c r="I369" i="37"/>
  <c r="I370" i="37"/>
  <c r="I371" i="37"/>
  <c r="I372" i="37"/>
  <c r="I373" i="37"/>
  <c r="I374" i="37"/>
  <c r="I375" i="37"/>
  <c r="I376" i="37"/>
  <c r="I377" i="37"/>
  <c r="I378" i="37"/>
  <c r="I379" i="37"/>
  <c r="I380" i="37"/>
  <c r="I381" i="37"/>
  <c r="I382" i="37"/>
  <c r="I383" i="37"/>
  <c r="I384" i="37"/>
  <c r="I385" i="37"/>
  <c r="I386" i="37"/>
  <c r="I387" i="37"/>
  <c r="I388" i="37"/>
  <c r="I389" i="37"/>
  <c r="I390" i="37"/>
  <c r="I391" i="37"/>
  <c r="I392" i="37"/>
  <c r="I393" i="37"/>
  <c r="I394" i="37"/>
  <c r="I395" i="37"/>
  <c r="I396" i="37"/>
  <c r="I397" i="37"/>
  <c r="I398" i="37"/>
  <c r="I399" i="37"/>
  <c r="I400" i="37"/>
  <c r="I401" i="37"/>
  <c r="I402" i="37"/>
  <c r="I403" i="37"/>
  <c r="I404" i="37"/>
  <c r="I405" i="37"/>
  <c r="I406" i="37"/>
  <c r="I407" i="37"/>
  <c r="I408" i="37"/>
  <c r="I409" i="37"/>
  <c r="I410" i="37"/>
  <c r="I411" i="37"/>
  <c r="I412" i="37"/>
  <c r="I413" i="37"/>
  <c r="I414" i="37"/>
  <c r="I415" i="37"/>
  <c r="I416" i="37"/>
  <c r="I417" i="37"/>
  <c r="I418" i="37"/>
  <c r="I419" i="37"/>
  <c r="I420" i="37"/>
  <c r="I421" i="37"/>
  <c r="I422" i="37"/>
  <c r="I423" i="37"/>
  <c r="I424" i="37"/>
  <c r="I425" i="37"/>
  <c r="I426" i="37"/>
  <c r="I427" i="37"/>
  <c r="I428" i="37"/>
  <c r="I429" i="37"/>
  <c r="I430" i="37"/>
  <c r="I431" i="37"/>
  <c r="I432" i="37"/>
  <c r="I433" i="37"/>
  <c r="I434" i="37"/>
  <c r="I435" i="37"/>
  <c r="I436" i="37"/>
  <c r="I437" i="37"/>
  <c r="I438" i="37"/>
  <c r="I439" i="37"/>
  <c r="I440" i="37"/>
  <c r="I441" i="37"/>
  <c r="I442" i="37"/>
  <c r="I443" i="37"/>
  <c r="I444" i="37"/>
  <c r="I445" i="37"/>
  <c r="I446" i="37"/>
  <c r="I447" i="37"/>
  <c r="I448" i="37"/>
  <c r="I449" i="37"/>
  <c r="I450" i="37"/>
  <c r="I451" i="37"/>
  <c r="I452" i="37"/>
  <c r="I453" i="37"/>
  <c r="I454" i="37"/>
  <c r="I455" i="37"/>
  <c r="I456" i="37"/>
  <c r="I457" i="37"/>
  <c r="I458" i="37"/>
  <c r="I459" i="37"/>
  <c r="I460" i="37"/>
  <c r="I461" i="37"/>
  <c r="I462" i="37"/>
  <c r="I463" i="37"/>
  <c r="I464" i="37"/>
  <c r="I465" i="37"/>
  <c r="I466" i="37"/>
  <c r="I467" i="37"/>
  <c r="I468" i="37"/>
  <c r="I469" i="37"/>
  <c r="I470" i="37"/>
  <c r="I471" i="37"/>
  <c r="I472" i="37"/>
  <c r="I473" i="37"/>
  <c r="I474" i="37"/>
  <c r="I475" i="37"/>
  <c r="I476" i="37"/>
  <c r="I477" i="37"/>
  <c r="I478" i="37"/>
  <c r="I479" i="37"/>
  <c r="I480" i="37"/>
  <c r="I481" i="37"/>
  <c r="I482" i="37"/>
  <c r="I483" i="37"/>
  <c r="I484" i="37"/>
  <c r="I485" i="37"/>
  <c r="I486" i="37"/>
  <c r="I487" i="37"/>
  <c r="I488" i="37"/>
  <c r="I489" i="37"/>
  <c r="I490" i="37"/>
  <c r="I491" i="37"/>
  <c r="I492" i="37"/>
  <c r="I493" i="37"/>
  <c r="I494" i="37"/>
  <c r="I495" i="37"/>
  <c r="I496" i="37"/>
  <c r="I497" i="37"/>
  <c r="I498" i="37"/>
  <c r="I499" i="37"/>
  <c r="I500" i="37"/>
  <c r="I501" i="37"/>
  <c r="I502" i="37"/>
  <c r="I503" i="37"/>
  <c r="I504" i="37"/>
  <c r="I505" i="37"/>
  <c r="I506" i="37"/>
  <c r="S405" i="37"/>
  <c r="U405" i="37"/>
  <c r="S381" i="37"/>
  <c r="U381" i="37"/>
  <c r="S357" i="37"/>
  <c r="U357" i="37"/>
  <c r="S333" i="37"/>
  <c r="U333" i="37"/>
  <c r="S309" i="37"/>
  <c r="U309" i="37"/>
  <c r="S293" i="37"/>
  <c r="U293" i="37"/>
  <c r="S261" i="37"/>
  <c r="U261" i="37"/>
  <c r="S197" i="37"/>
  <c r="U197" i="37"/>
  <c r="S61" i="37"/>
  <c r="U61" i="37"/>
  <c r="S37" i="37"/>
  <c r="U37" i="37"/>
  <c r="S13" i="37"/>
  <c r="U13" i="37"/>
  <c r="S477" i="37"/>
  <c r="U477" i="37"/>
  <c r="S429" i="37"/>
  <c r="U429" i="37"/>
  <c r="S389" i="37"/>
  <c r="U389" i="37"/>
  <c r="S365" i="37"/>
  <c r="U365" i="37"/>
  <c r="S341" i="37"/>
  <c r="U341" i="37"/>
  <c r="S317" i="37"/>
  <c r="U317" i="37"/>
  <c r="S285" i="37"/>
  <c r="U285" i="37"/>
  <c r="S253" i="37"/>
  <c r="U253" i="37"/>
  <c r="S237" i="37"/>
  <c r="U237" i="37"/>
  <c r="S221" i="37"/>
  <c r="U221" i="37"/>
  <c r="S205" i="37"/>
  <c r="U205" i="37"/>
  <c r="S181" i="37"/>
  <c r="U181" i="37"/>
  <c r="S173" i="37"/>
  <c r="U173" i="37"/>
  <c r="S149" i="37"/>
  <c r="U149" i="37"/>
  <c r="S133" i="37"/>
  <c r="U133" i="37"/>
  <c r="S117" i="37"/>
  <c r="U117" i="37"/>
  <c r="S101" i="37"/>
  <c r="U101" i="37"/>
  <c r="S85" i="37"/>
  <c r="U85" i="37"/>
  <c r="S69" i="37"/>
  <c r="U69" i="37"/>
  <c r="S45" i="37"/>
  <c r="U45" i="37"/>
  <c r="S21" i="37"/>
  <c r="U21" i="37"/>
  <c r="S500" i="37"/>
  <c r="U500" i="37"/>
  <c r="S492" i="37"/>
  <c r="U492" i="37"/>
  <c r="S484" i="37"/>
  <c r="U484" i="37"/>
  <c r="S476" i="37"/>
  <c r="U476" i="37"/>
  <c r="S468" i="37"/>
  <c r="U468" i="37"/>
  <c r="S460" i="37"/>
  <c r="U460" i="37"/>
  <c r="S452" i="37"/>
  <c r="U452" i="37"/>
  <c r="S444" i="37"/>
  <c r="U444" i="37"/>
  <c r="S436" i="37"/>
  <c r="U436" i="37"/>
  <c r="S428" i="37"/>
  <c r="U428" i="37"/>
  <c r="S420" i="37"/>
  <c r="U420" i="37"/>
  <c r="S412" i="37"/>
  <c r="U412" i="37"/>
  <c r="S404" i="37"/>
  <c r="U404" i="37"/>
  <c r="S396" i="37"/>
  <c r="U396" i="37"/>
  <c r="S388" i="37"/>
  <c r="U388" i="37"/>
  <c r="S380" i="37"/>
  <c r="U380" i="37"/>
  <c r="S372" i="37"/>
  <c r="U372" i="37"/>
  <c r="S364" i="37"/>
  <c r="U364" i="37"/>
  <c r="S356" i="37"/>
  <c r="U356" i="37"/>
  <c r="S348" i="37"/>
  <c r="U348" i="37"/>
  <c r="S340" i="37"/>
  <c r="U340" i="37"/>
  <c r="S332" i="37"/>
  <c r="U332" i="37"/>
  <c r="S324" i="37"/>
  <c r="U324" i="37"/>
  <c r="S316" i="37"/>
  <c r="U316" i="37"/>
  <c r="S308" i="37"/>
  <c r="U308" i="37"/>
  <c r="S300" i="37"/>
  <c r="U300" i="37"/>
  <c r="S292" i="37"/>
  <c r="U292" i="37"/>
  <c r="S284" i="37"/>
  <c r="U284" i="37"/>
  <c r="S276" i="37"/>
  <c r="U276" i="37"/>
  <c r="S268" i="37"/>
  <c r="U268" i="37"/>
  <c r="S260" i="37"/>
  <c r="U260" i="37"/>
  <c r="S252" i="37"/>
  <c r="U252" i="37"/>
  <c r="S244" i="37"/>
  <c r="U244" i="37"/>
  <c r="S236" i="37"/>
  <c r="U236" i="37"/>
  <c r="S228" i="37"/>
  <c r="U228" i="37"/>
  <c r="S220" i="37"/>
  <c r="U220" i="37"/>
  <c r="S212" i="37"/>
  <c r="U212" i="37"/>
  <c r="S204" i="37"/>
  <c r="U204" i="37"/>
  <c r="S196" i="37"/>
  <c r="U196" i="37"/>
  <c r="S188" i="37"/>
  <c r="U188" i="37"/>
  <c r="S180" i="37"/>
  <c r="U180" i="37"/>
  <c r="S172" i="37"/>
  <c r="U172" i="37"/>
  <c r="S164" i="37"/>
  <c r="U164" i="37"/>
  <c r="S156" i="37"/>
  <c r="U156" i="37"/>
  <c r="S148" i="37"/>
  <c r="U148" i="37"/>
  <c r="S140" i="37"/>
  <c r="U140" i="37"/>
  <c r="S132" i="37"/>
  <c r="U132" i="37"/>
  <c r="S124" i="37"/>
  <c r="U124" i="37"/>
  <c r="S116" i="37"/>
  <c r="U116" i="37"/>
  <c r="S108" i="37"/>
  <c r="U108" i="37"/>
  <c r="S100" i="37"/>
  <c r="U100" i="37"/>
  <c r="S92" i="37"/>
  <c r="U92" i="37"/>
  <c r="S84" i="37"/>
  <c r="U84" i="37"/>
  <c r="S76" i="37"/>
  <c r="U76" i="37"/>
  <c r="S68" i="37"/>
  <c r="U68" i="37"/>
  <c r="S60" i="37"/>
  <c r="U60" i="37"/>
  <c r="S52" i="37"/>
  <c r="U52" i="37"/>
  <c r="S44" i="37"/>
  <c r="U44" i="37"/>
  <c r="S36" i="37"/>
  <c r="U36" i="37"/>
  <c r="S28" i="37"/>
  <c r="U28" i="37"/>
  <c r="S20" i="37"/>
  <c r="U20" i="37"/>
  <c r="S12" i="37"/>
  <c r="U12" i="37"/>
  <c r="S485" i="37"/>
  <c r="U485" i="37"/>
  <c r="S437" i="37"/>
  <c r="U437" i="37"/>
  <c r="S397" i="37"/>
  <c r="U397" i="37"/>
  <c r="S373" i="37"/>
  <c r="U373" i="37"/>
  <c r="S349" i="37"/>
  <c r="U349" i="37"/>
  <c r="S325" i="37"/>
  <c r="U325" i="37"/>
  <c r="S301" i="37"/>
  <c r="U301" i="37"/>
  <c r="S277" i="37"/>
  <c r="U277" i="37"/>
  <c r="S269" i="37"/>
  <c r="U269" i="37"/>
  <c r="S245" i="37"/>
  <c r="U245" i="37"/>
  <c r="S229" i="37"/>
  <c r="U229" i="37"/>
  <c r="S213" i="37"/>
  <c r="U213" i="37"/>
  <c r="S189" i="37"/>
  <c r="U189" i="37"/>
  <c r="S165" i="37"/>
  <c r="U165" i="37"/>
  <c r="S157" i="37"/>
  <c r="U157" i="37"/>
  <c r="S141" i="37"/>
  <c r="U141" i="37"/>
  <c r="S125" i="37"/>
  <c r="U125" i="37"/>
  <c r="S109" i="37"/>
  <c r="U109" i="37"/>
  <c r="S93" i="37"/>
  <c r="U93" i="37"/>
  <c r="S77" i="37"/>
  <c r="U77" i="37"/>
  <c r="S53" i="37"/>
  <c r="U53" i="37"/>
  <c r="S29" i="37"/>
  <c r="U29" i="37"/>
  <c r="I8" i="37"/>
  <c r="H6" i="36"/>
  <c r="S499" i="37"/>
  <c r="U499" i="37"/>
  <c r="S491" i="37"/>
  <c r="U491" i="37"/>
  <c r="S483" i="37"/>
  <c r="U483" i="37"/>
  <c r="S475" i="37"/>
  <c r="U475" i="37"/>
  <c r="S467" i="37"/>
  <c r="U467" i="37"/>
  <c r="S459" i="37"/>
  <c r="U459" i="37"/>
  <c r="S451" i="37"/>
  <c r="U451" i="37"/>
  <c r="S443" i="37"/>
  <c r="U443" i="37"/>
  <c r="S435" i="37"/>
  <c r="U435" i="37"/>
  <c r="S427" i="37"/>
  <c r="U427" i="37"/>
  <c r="S419" i="37"/>
  <c r="U419" i="37"/>
  <c r="S411" i="37"/>
  <c r="U411" i="37"/>
  <c r="S403" i="37"/>
  <c r="U403" i="37"/>
  <c r="S395" i="37"/>
  <c r="U395" i="37"/>
  <c r="S387" i="37"/>
  <c r="U387" i="37"/>
  <c r="S379" i="37"/>
  <c r="U379" i="37"/>
  <c r="S371" i="37"/>
  <c r="U371" i="37"/>
  <c r="S363" i="37"/>
  <c r="U363" i="37"/>
  <c r="S355" i="37"/>
  <c r="U355" i="37"/>
  <c r="S347" i="37"/>
  <c r="U347" i="37"/>
  <c r="S339" i="37"/>
  <c r="U339" i="37"/>
  <c r="S331" i="37"/>
  <c r="U331" i="37"/>
  <c r="S323" i="37"/>
  <c r="U323" i="37"/>
  <c r="S315" i="37"/>
  <c r="U315" i="37"/>
  <c r="S307" i="37"/>
  <c r="U307" i="37"/>
  <c r="S299" i="37"/>
  <c r="U299" i="37"/>
  <c r="S291" i="37"/>
  <c r="U291" i="37"/>
  <c r="S283" i="37"/>
  <c r="U283" i="37"/>
  <c r="S275" i="37"/>
  <c r="U275" i="37"/>
  <c r="S267" i="37"/>
  <c r="U267" i="37"/>
  <c r="S259" i="37"/>
  <c r="U259" i="37"/>
  <c r="S251" i="37"/>
  <c r="U251" i="37"/>
  <c r="S243" i="37"/>
  <c r="U243" i="37"/>
  <c r="S235" i="37"/>
  <c r="U235" i="37"/>
  <c r="S227" i="37"/>
  <c r="U227" i="37"/>
  <c r="S219" i="37"/>
  <c r="U219" i="37"/>
  <c r="S211" i="37"/>
  <c r="U211" i="37"/>
  <c r="S203" i="37"/>
  <c r="U203" i="37"/>
  <c r="S195" i="37"/>
  <c r="U195" i="37"/>
  <c r="S187" i="37"/>
  <c r="U187" i="37"/>
  <c r="S179" i="37"/>
  <c r="U179" i="37"/>
  <c r="S171" i="37"/>
  <c r="U171" i="37"/>
  <c r="S163" i="37"/>
  <c r="U163" i="37"/>
  <c r="S155" i="37"/>
  <c r="U155" i="37"/>
  <c r="S147" i="37"/>
  <c r="U147" i="37"/>
  <c r="S139" i="37"/>
  <c r="U139" i="37"/>
  <c r="S131" i="37"/>
  <c r="U131" i="37"/>
  <c r="S123" i="37"/>
  <c r="U123" i="37"/>
  <c r="S115" i="37"/>
  <c r="U115" i="37"/>
  <c r="S107" i="37"/>
  <c r="U107" i="37"/>
  <c r="S99" i="37"/>
  <c r="U99" i="37"/>
  <c r="S91" i="37"/>
  <c r="U91" i="37"/>
  <c r="S83" i="37"/>
  <c r="U83" i="37"/>
  <c r="S75" i="37"/>
  <c r="U75" i="37"/>
  <c r="S67" i="37"/>
  <c r="U67" i="37"/>
  <c r="S59" i="37"/>
  <c r="U59" i="37"/>
  <c r="S51" i="37"/>
  <c r="U51" i="37"/>
  <c r="S43" i="37"/>
  <c r="U43" i="37"/>
  <c r="S35" i="37"/>
  <c r="U35" i="37"/>
  <c r="S27" i="37"/>
  <c r="U27" i="37"/>
  <c r="S19" i="37"/>
  <c r="U19" i="37"/>
  <c r="S11" i="37"/>
  <c r="U11" i="37"/>
  <c r="S461" i="37"/>
  <c r="U461" i="37"/>
  <c r="S413" i="37"/>
  <c r="U413" i="37"/>
  <c r="S482" i="37"/>
  <c r="U482" i="37"/>
  <c r="S450" i="37"/>
  <c r="U450" i="37"/>
  <c r="S418" i="37"/>
  <c r="U418" i="37"/>
  <c r="S386" i="37"/>
  <c r="U386" i="37"/>
  <c r="S354" i="37"/>
  <c r="U354" i="37"/>
  <c r="S322" i="37"/>
  <c r="U322" i="37"/>
  <c r="S290" i="37"/>
  <c r="U290" i="37"/>
  <c r="S282" i="37"/>
  <c r="U282" i="37"/>
  <c r="S274" i="37"/>
  <c r="U274" i="37"/>
  <c r="S266" i="37"/>
  <c r="U266" i="37"/>
  <c r="S258" i="37"/>
  <c r="U258" i="37"/>
  <c r="S250" i="37"/>
  <c r="U250" i="37"/>
  <c r="S242" i="37"/>
  <c r="U242" i="37"/>
  <c r="S234" i="37"/>
  <c r="U234" i="37"/>
  <c r="S226" i="37"/>
  <c r="U226" i="37"/>
  <c r="S218" i="37"/>
  <c r="U218" i="37"/>
  <c r="S210" i="37"/>
  <c r="U210" i="37"/>
  <c r="S202" i="37"/>
  <c r="U202" i="37"/>
  <c r="S194" i="37"/>
  <c r="U194" i="37"/>
  <c r="S186" i="37"/>
  <c r="U186" i="37"/>
  <c r="S178" i="37"/>
  <c r="U178" i="37"/>
  <c r="S170" i="37"/>
  <c r="U170" i="37"/>
  <c r="S162" i="37"/>
  <c r="U162" i="37"/>
  <c r="S154" i="37"/>
  <c r="U154" i="37"/>
  <c r="S146" i="37"/>
  <c r="U146" i="37"/>
  <c r="S138" i="37"/>
  <c r="U138" i="37"/>
  <c r="S130" i="37"/>
  <c r="U130" i="37"/>
  <c r="S122" i="37"/>
  <c r="U122" i="37"/>
  <c r="S114" i="37"/>
  <c r="U114" i="37"/>
  <c r="S106" i="37"/>
  <c r="U106" i="37"/>
  <c r="S98" i="37"/>
  <c r="U98" i="37"/>
  <c r="S90" i="37"/>
  <c r="U90" i="37"/>
  <c r="S82" i="37"/>
  <c r="U82" i="37"/>
  <c r="S74" i="37"/>
  <c r="U74" i="37"/>
  <c r="S66" i="37"/>
  <c r="U66" i="37"/>
  <c r="S58" i="37"/>
  <c r="U58" i="37"/>
  <c r="S50" i="37"/>
  <c r="U50" i="37"/>
  <c r="S42" i="37"/>
  <c r="U42" i="37"/>
  <c r="S34" i="37"/>
  <c r="U34" i="37"/>
  <c r="S26" i="37"/>
  <c r="U26" i="37"/>
  <c r="S18" i="37"/>
  <c r="U18" i="37"/>
  <c r="S10" i="37"/>
  <c r="U10" i="37"/>
  <c r="S201" i="37"/>
  <c r="U201" i="37"/>
  <c r="S193" i="37"/>
  <c r="U193" i="37"/>
  <c r="S185" i="37"/>
  <c r="U185" i="37"/>
  <c r="S177" i="37"/>
  <c r="U177" i="37"/>
  <c r="S169" i="37"/>
  <c r="U169" i="37"/>
  <c r="S161" i="37"/>
  <c r="U161" i="37"/>
  <c r="S153" i="37"/>
  <c r="U153" i="37"/>
  <c r="S145" i="37"/>
  <c r="U145" i="37"/>
  <c r="S137" i="37"/>
  <c r="U137" i="37"/>
  <c r="S129" i="37"/>
  <c r="U129" i="37"/>
  <c r="S121" i="37"/>
  <c r="U121" i="37"/>
  <c r="S113" i="37"/>
  <c r="U113" i="37"/>
  <c r="S105" i="37"/>
  <c r="U105" i="37"/>
  <c r="S97" i="37"/>
  <c r="U97" i="37"/>
  <c r="S89" i="37"/>
  <c r="U89" i="37"/>
  <c r="S81" i="37"/>
  <c r="U81" i="37"/>
  <c r="S73" i="37"/>
  <c r="U73" i="37"/>
  <c r="S65" i="37"/>
  <c r="U65" i="37"/>
  <c r="S57" i="37"/>
  <c r="U57" i="37"/>
  <c r="S49" i="37"/>
  <c r="U49" i="37"/>
  <c r="S41" i="37"/>
  <c r="U41" i="37"/>
  <c r="S33" i="37"/>
  <c r="U33" i="37"/>
  <c r="S25" i="37"/>
  <c r="U25" i="37"/>
  <c r="S17" i="37"/>
  <c r="U17" i="37"/>
  <c r="S9" i="37"/>
  <c r="U9" i="37"/>
  <c r="S493" i="37"/>
  <c r="U493" i="37"/>
  <c r="S445" i="37"/>
  <c r="U445" i="37"/>
  <c r="S506" i="37"/>
  <c r="U506" i="37"/>
  <c r="S466" i="37"/>
  <c r="U466" i="37"/>
  <c r="S434" i="37"/>
  <c r="U434" i="37"/>
  <c r="S402" i="37"/>
  <c r="U402" i="37"/>
  <c r="S378" i="37"/>
  <c r="U378" i="37"/>
  <c r="S338" i="37"/>
  <c r="U338" i="37"/>
  <c r="S314" i="37"/>
  <c r="U314" i="37"/>
  <c r="S497" i="37"/>
  <c r="U497" i="37"/>
  <c r="S473" i="37"/>
  <c r="U473" i="37"/>
  <c r="S449" i="37"/>
  <c r="U449" i="37"/>
  <c r="S425" i="37"/>
  <c r="U425" i="37"/>
  <c r="S401" i="37"/>
  <c r="U401" i="37"/>
  <c r="S385" i="37"/>
  <c r="U385" i="37"/>
  <c r="S353" i="37"/>
  <c r="U353" i="37"/>
  <c r="S337" i="37"/>
  <c r="U337" i="37"/>
  <c r="S313" i="37"/>
  <c r="U313" i="37"/>
  <c r="S289" i="37"/>
  <c r="U289" i="37"/>
  <c r="S257" i="37"/>
  <c r="U257" i="37"/>
  <c r="S233" i="37"/>
  <c r="U233" i="37"/>
  <c r="S225" i="37"/>
  <c r="U225" i="37"/>
  <c r="S504" i="37"/>
  <c r="U504" i="37"/>
  <c r="S496" i="37"/>
  <c r="U496" i="37"/>
  <c r="S488" i="37"/>
  <c r="U488" i="37"/>
  <c r="S480" i="37"/>
  <c r="U480" i="37"/>
  <c r="S472" i="37"/>
  <c r="U472" i="37"/>
  <c r="S464" i="37"/>
  <c r="U464" i="37"/>
  <c r="S456" i="37"/>
  <c r="U456" i="37"/>
  <c r="S448" i="37"/>
  <c r="U448" i="37"/>
  <c r="S440" i="37"/>
  <c r="U440" i="37"/>
  <c r="S432" i="37"/>
  <c r="U432" i="37"/>
  <c r="S424" i="37"/>
  <c r="U424" i="37"/>
  <c r="S416" i="37"/>
  <c r="U416" i="37"/>
  <c r="S408" i="37"/>
  <c r="U408" i="37"/>
  <c r="S400" i="37"/>
  <c r="U400" i="37"/>
  <c r="S392" i="37"/>
  <c r="U392" i="37"/>
  <c r="S384" i="37"/>
  <c r="U384" i="37"/>
  <c r="S376" i="37"/>
  <c r="U376" i="37"/>
  <c r="S368" i="37"/>
  <c r="U368" i="37"/>
  <c r="S360" i="37"/>
  <c r="U360" i="37"/>
  <c r="S352" i="37"/>
  <c r="U352" i="37"/>
  <c r="S344" i="37"/>
  <c r="U344" i="37"/>
  <c r="S336" i="37"/>
  <c r="U336" i="37"/>
  <c r="S328" i="37"/>
  <c r="U328" i="37"/>
  <c r="S320" i="37"/>
  <c r="U320" i="37"/>
  <c r="S312" i="37"/>
  <c r="U312" i="37"/>
  <c r="S304" i="37"/>
  <c r="U304" i="37"/>
  <c r="S296" i="37"/>
  <c r="U296" i="37"/>
  <c r="S288" i="37"/>
  <c r="U288" i="37"/>
  <c r="S280" i="37"/>
  <c r="U280" i="37"/>
  <c r="S272" i="37"/>
  <c r="U272" i="37"/>
  <c r="S264" i="37"/>
  <c r="U264" i="37"/>
  <c r="S256" i="37"/>
  <c r="U256" i="37"/>
  <c r="S248" i="37"/>
  <c r="U248" i="37"/>
  <c r="S240" i="37"/>
  <c r="U240" i="37"/>
  <c r="S232" i="37"/>
  <c r="U232" i="37"/>
  <c r="S224" i="37"/>
  <c r="U224" i="37"/>
  <c r="S216" i="37"/>
  <c r="U216" i="37"/>
  <c r="S208" i="37"/>
  <c r="U208" i="37"/>
  <c r="S200" i="37"/>
  <c r="U200" i="37"/>
  <c r="S192" i="37"/>
  <c r="U192" i="37"/>
  <c r="S184" i="37"/>
  <c r="U184" i="37"/>
  <c r="S176" i="37"/>
  <c r="U176" i="37"/>
  <c r="S168" i="37"/>
  <c r="U168" i="37"/>
  <c r="S160" i="37"/>
  <c r="U160" i="37"/>
  <c r="S152" i="37"/>
  <c r="U152" i="37"/>
  <c r="S144" i="37"/>
  <c r="U144" i="37"/>
  <c r="S136" i="37"/>
  <c r="U136" i="37"/>
  <c r="S128" i="37"/>
  <c r="U128" i="37"/>
  <c r="S120" i="37"/>
  <c r="U120" i="37"/>
  <c r="S112" i="37"/>
  <c r="U112" i="37"/>
  <c r="S104" i="37"/>
  <c r="U104" i="37"/>
  <c r="S96" i="37"/>
  <c r="U96" i="37"/>
  <c r="S88" i="37"/>
  <c r="U88" i="37"/>
  <c r="S80" i="37"/>
  <c r="U80" i="37"/>
  <c r="S72" i="37"/>
  <c r="U72" i="37"/>
  <c r="S64" i="37"/>
  <c r="U64" i="37"/>
  <c r="S56" i="37"/>
  <c r="U56" i="37"/>
  <c r="S48" i="37"/>
  <c r="U48" i="37"/>
  <c r="S40" i="37"/>
  <c r="U40" i="37"/>
  <c r="S32" i="37"/>
  <c r="U32" i="37"/>
  <c r="S24" i="37"/>
  <c r="U24" i="37"/>
  <c r="S16" i="37"/>
  <c r="U16" i="37"/>
  <c r="S501" i="37"/>
  <c r="U501" i="37"/>
  <c r="S453" i="37"/>
  <c r="U453" i="37"/>
  <c r="S498" i="37"/>
  <c r="U498" i="37"/>
  <c r="S474" i="37"/>
  <c r="U474" i="37"/>
  <c r="S442" i="37"/>
  <c r="U442" i="37"/>
  <c r="S410" i="37"/>
  <c r="U410" i="37"/>
  <c r="S370" i="37"/>
  <c r="U370" i="37"/>
  <c r="S346" i="37"/>
  <c r="U346" i="37"/>
  <c r="S306" i="37"/>
  <c r="U306" i="37"/>
  <c r="S505" i="37"/>
  <c r="U505" i="37"/>
  <c r="S481" i="37"/>
  <c r="U481" i="37"/>
  <c r="S457" i="37"/>
  <c r="U457" i="37"/>
  <c r="S433" i="37"/>
  <c r="U433" i="37"/>
  <c r="S409" i="37"/>
  <c r="U409" i="37"/>
  <c r="S377" i="37"/>
  <c r="U377" i="37"/>
  <c r="S361" i="37"/>
  <c r="U361" i="37"/>
  <c r="S329" i="37"/>
  <c r="U329" i="37"/>
  <c r="S305" i="37"/>
  <c r="U305" i="37"/>
  <c r="S281" i="37"/>
  <c r="U281" i="37"/>
  <c r="S265" i="37"/>
  <c r="U265" i="37"/>
  <c r="S241" i="37"/>
  <c r="U241" i="37"/>
  <c r="S217" i="37"/>
  <c r="U217" i="37"/>
  <c r="S503" i="37"/>
  <c r="U503" i="37"/>
  <c r="S495" i="37"/>
  <c r="U495" i="37"/>
  <c r="S487" i="37"/>
  <c r="U487" i="37"/>
  <c r="S479" i="37"/>
  <c r="U479" i="37"/>
  <c r="S471" i="37"/>
  <c r="U471" i="37"/>
  <c r="S463" i="37"/>
  <c r="U463" i="37"/>
  <c r="S455" i="37"/>
  <c r="U455" i="37"/>
  <c r="S447" i="37"/>
  <c r="U447" i="37"/>
  <c r="S439" i="37"/>
  <c r="U439" i="37"/>
  <c r="S431" i="37"/>
  <c r="U431" i="37"/>
  <c r="S423" i="37"/>
  <c r="U423" i="37"/>
  <c r="S415" i="37"/>
  <c r="U415" i="37"/>
  <c r="S407" i="37"/>
  <c r="U407" i="37"/>
  <c r="S399" i="37"/>
  <c r="U399" i="37"/>
  <c r="S391" i="37"/>
  <c r="U391" i="37"/>
  <c r="S383" i="37"/>
  <c r="U383" i="37"/>
  <c r="S375" i="37"/>
  <c r="U375" i="37"/>
  <c r="S367" i="37"/>
  <c r="U367" i="37"/>
  <c r="S359" i="37"/>
  <c r="U359" i="37"/>
  <c r="S351" i="37"/>
  <c r="U351" i="37"/>
  <c r="S343" i="37"/>
  <c r="U343" i="37"/>
  <c r="S335" i="37"/>
  <c r="U335" i="37"/>
  <c r="S327" i="37"/>
  <c r="U327" i="37"/>
  <c r="S319" i="37"/>
  <c r="U319" i="37"/>
  <c r="S311" i="37"/>
  <c r="U311" i="37"/>
  <c r="S303" i="37"/>
  <c r="U303" i="37"/>
  <c r="S295" i="37"/>
  <c r="U295" i="37"/>
  <c r="S287" i="37"/>
  <c r="U287" i="37"/>
  <c r="S279" i="37"/>
  <c r="U279" i="37"/>
  <c r="S271" i="37"/>
  <c r="U271" i="37"/>
  <c r="S263" i="37"/>
  <c r="U263" i="37"/>
  <c r="S255" i="37"/>
  <c r="U255" i="37"/>
  <c r="S247" i="37"/>
  <c r="U247" i="37"/>
  <c r="S239" i="37"/>
  <c r="U239" i="37"/>
  <c r="S231" i="37"/>
  <c r="U231" i="37"/>
  <c r="S223" i="37"/>
  <c r="U223" i="37"/>
  <c r="S215" i="37"/>
  <c r="U215" i="37"/>
  <c r="S207" i="37"/>
  <c r="U207" i="37"/>
  <c r="S199" i="37"/>
  <c r="U199" i="37"/>
  <c r="S191" i="37"/>
  <c r="U191" i="37"/>
  <c r="S183" i="37"/>
  <c r="U183" i="37"/>
  <c r="S175" i="37"/>
  <c r="U175" i="37"/>
  <c r="S167" i="37"/>
  <c r="U167" i="37"/>
  <c r="S159" i="37"/>
  <c r="U159" i="37"/>
  <c r="S151" i="37"/>
  <c r="U151" i="37"/>
  <c r="S143" i="37"/>
  <c r="U143" i="37"/>
  <c r="S135" i="37"/>
  <c r="U135" i="37"/>
  <c r="S127" i="37"/>
  <c r="U127" i="37"/>
  <c r="S119" i="37"/>
  <c r="U119" i="37"/>
  <c r="S111" i="37"/>
  <c r="U111" i="37"/>
  <c r="S103" i="37"/>
  <c r="U103" i="37"/>
  <c r="S95" i="37"/>
  <c r="U95" i="37"/>
  <c r="S87" i="37"/>
  <c r="U87" i="37"/>
  <c r="S79" i="37"/>
  <c r="U79" i="37"/>
  <c r="S71" i="37"/>
  <c r="U71" i="37"/>
  <c r="S63" i="37"/>
  <c r="U63" i="37"/>
  <c r="S55" i="37"/>
  <c r="U55" i="37"/>
  <c r="S47" i="37"/>
  <c r="U47" i="37"/>
  <c r="S39" i="37"/>
  <c r="U39" i="37"/>
  <c r="S31" i="37"/>
  <c r="U31" i="37"/>
  <c r="S23" i="37"/>
  <c r="U23" i="37"/>
  <c r="S15" i="37"/>
  <c r="U15" i="37"/>
  <c r="S469" i="37"/>
  <c r="U469" i="37"/>
  <c r="S421" i="37"/>
  <c r="U421" i="37"/>
  <c r="S490" i="37"/>
  <c r="U490" i="37"/>
  <c r="S458" i="37"/>
  <c r="U458" i="37"/>
  <c r="S426" i="37"/>
  <c r="U426" i="37"/>
  <c r="S394" i="37"/>
  <c r="U394" i="37"/>
  <c r="S362" i="37"/>
  <c r="U362" i="37"/>
  <c r="S330" i="37"/>
  <c r="U330" i="37"/>
  <c r="S298" i="37"/>
  <c r="U298" i="37"/>
  <c r="S489" i="37"/>
  <c r="U489" i="37"/>
  <c r="S465" i="37"/>
  <c r="U465" i="37"/>
  <c r="S441" i="37"/>
  <c r="U441" i="37"/>
  <c r="S417" i="37"/>
  <c r="U417" i="37"/>
  <c r="S393" i="37"/>
  <c r="U393" i="37"/>
  <c r="S369" i="37"/>
  <c r="U369" i="37"/>
  <c r="S345" i="37"/>
  <c r="U345" i="37"/>
  <c r="S321" i="37"/>
  <c r="U321" i="37"/>
  <c r="S297" i="37"/>
  <c r="U297" i="37"/>
  <c r="S273" i="37"/>
  <c r="U273" i="37"/>
  <c r="S249" i="37"/>
  <c r="U249" i="37"/>
  <c r="S209" i="37"/>
  <c r="U209" i="37"/>
  <c r="S502" i="37"/>
  <c r="U502" i="37"/>
  <c r="S494" i="37"/>
  <c r="U494" i="37"/>
  <c r="S486" i="37"/>
  <c r="U486" i="37"/>
  <c r="S478" i="37"/>
  <c r="U478" i="37"/>
  <c r="S470" i="37"/>
  <c r="U470" i="37"/>
  <c r="S462" i="37"/>
  <c r="U462" i="37"/>
  <c r="S454" i="37"/>
  <c r="U454" i="37"/>
  <c r="S446" i="37"/>
  <c r="U446" i="37"/>
  <c r="S438" i="37"/>
  <c r="U438" i="37"/>
  <c r="S430" i="37"/>
  <c r="U430" i="37"/>
  <c r="S422" i="37"/>
  <c r="U422" i="37"/>
  <c r="S414" i="37"/>
  <c r="U414" i="37"/>
  <c r="S406" i="37"/>
  <c r="U406" i="37"/>
  <c r="S398" i="37"/>
  <c r="U398" i="37"/>
  <c r="S390" i="37"/>
  <c r="U390" i="37"/>
  <c r="S382" i="37"/>
  <c r="U382" i="37"/>
  <c r="S374" i="37"/>
  <c r="U374" i="37"/>
  <c r="S366" i="37"/>
  <c r="U366" i="37"/>
  <c r="S358" i="37"/>
  <c r="U358" i="37"/>
  <c r="S350" i="37"/>
  <c r="U350" i="37"/>
  <c r="S342" i="37"/>
  <c r="U342" i="37"/>
  <c r="S334" i="37"/>
  <c r="U334" i="37"/>
  <c r="S326" i="37"/>
  <c r="U326" i="37"/>
  <c r="S318" i="37"/>
  <c r="U318" i="37"/>
  <c r="S310" i="37"/>
  <c r="U310" i="37"/>
  <c r="S302" i="37"/>
  <c r="U302" i="37"/>
  <c r="S294" i="37"/>
  <c r="U294" i="37"/>
  <c r="S286" i="37"/>
  <c r="U286" i="37"/>
  <c r="S278" i="37"/>
  <c r="U278" i="37"/>
  <c r="S270" i="37"/>
  <c r="U270" i="37"/>
  <c r="S262" i="37"/>
  <c r="U262" i="37"/>
  <c r="S254" i="37"/>
  <c r="U254" i="37"/>
  <c r="S246" i="37"/>
  <c r="U246" i="37"/>
  <c r="S238" i="37"/>
  <c r="U238" i="37"/>
  <c r="S230" i="37"/>
  <c r="U230" i="37"/>
  <c r="S222" i="37"/>
  <c r="U222" i="37"/>
  <c r="S214" i="37"/>
  <c r="U214" i="37"/>
  <c r="S206" i="37"/>
  <c r="U206" i="37"/>
  <c r="S198" i="37"/>
  <c r="U198" i="37"/>
  <c r="S190" i="37"/>
  <c r="U190" i="37"/>
  <c r="S182" i="37"/>
  <c r="U182" i="37"/>
  <c r="S174" i="37"/>
  <c r="U174" i="37"/>
  <c r="S166" i="37"/>
  <c r="U166" i="37"/>
  <c r="S158" i="37"/>
  <c r="U158" i="37"/>
  <c r="S150" i="37"/>
  <c r="U150" i="37"/>
  <c r="S142" i="37"/>
  <c r="U142" i="37"/>
  <c r="S134" i="37"/>
  <c r="U134" i="37"/>
  <c r="S126" i="37"/>
  <c r="U126" i="37"/>
  <c r="S118" i="37"/>
  <c r="U118" i="37"/>
  <c r="S110" i="37"/>
  <c r="U110" i="37"/>
  <c r="S102" i="37"/>
  <c r="U102" i="37"/>
  <c r="S94" i="37"/>
  <c r="U94" i="37"/>
  <c r="S86" i="37"/>
  <c r="U86" i="37"/>
  <c r="S78" i="37"/>
  <c r="U78" i="37"/>
  <c r="S70" i="37"/>
  <c r="U70" i="37"/>
  <c r="S62" i="37"/>
  <c r="U62" i="37"/>
  <c r="S54" i="37"/>
  <c r="U54" i="37"/>
  <c r="S46" i="37"/>
  <c r="U46" i="37"/>
  <c r="S38" i="37"/>
  <c r="U38" i="37"/>
  <c r="S30" i="37"/>
  <c r="U30" i="37"/>
  <c r="S22" i="37"/>
  <c r="U22" i="37"/>
  <c r="S14" i="37"/>
  <c r="U14" i="37"/>
  <c r="I471" i="47"/>
  <c r="Q471" i="47"/>
  <c r="I423" i="47"/>
  <c r="Q423" i="47"/>
  <c r="I375" i="47"/>
  <c r="Q375" i="47"/>
  <c r="I327" i="47"/>
  <c r="Q327" i="47"/>
  <c r="I303" i="47"/>
  <c r="Q303" i="47"/>
  <c r="I247" i="47"/>
  <c r="Q247" i="47"/>
  <c r="I207" i="47"/>
  <c r="Q207" i="47"/>
  <c r="I183" i="47"/>
  <c r="Q183" i="47"/>
  <c r="I159" i="47"/>
  <c r="Q159" i="47"/>
  <c r="I135" i="47"/>
  <c r="Q135" i="47"/>
  <c r="I111" i="47"/>
  <c r="Q111" i="47"/>
  <c r="I95" i="47"/>
  <c r="Q95" i="47"/>
  <c r="I79" i="47"/>
  <c r="Q79" i="47"/>
  <c r="I63" i="47"/>
  <c r="Q63" i="47"/>
  <c r="I39" i="47"/>
  <c r="Q39" i="47"/>
  <c r="I15" i="47"/>
  <c r="Q15" i="47"/>
  <c r="I494" i="47"/>
  <c r="Q494" i="47"/>
  <c r="I486" i="47"/>
  <c r="Q486" i="47"/>
  <c r="I470" i="47"/>
  <c r="Q470" i="47"/>
  <c r="I462" i="47"/>
  <c r="Q462" i="47"/>
  <c r="I446" i="47"/>
  <c r="Q446" i="47"/>
  <c r="I430" i="47"/>
  <c r="Q430" i="47"/>
  <c r="I422" i="47"/>
  <c r="Q422" i="47"/>
  <c r="I406" i="47"/>
  <c r="Q406" i="47"/>
  <c r="I398" i="47"/>
  <c r="Q398" i="47"/>
  <c r="I390" i="47"/>
  <c r="Q390" i="47"/>
  <c r="I382" i="47"/>
  <c r="Q382" i="47"/>
  <c r="I374" i="47"/>
  <c r="Q374" i="47"/>
  <c r="I366" i="47"/>
  <c r="Q366" i="47"/>
  <c r="I358" i="47"/>
  <c r="Q358" i="47"/>
  <c r="I350" i="47"/>
  <c r="Q350" i="47"/>
  <c r="I342" i="47"/>
  <c r="Q342" i="47"/>
  <c r="I334" i="47"/>
  <c r="Q334" i="47"/>
  <c r="I326" i="47"/>
  <c r="Q326" i="47"/>
  <c r="I318" i="47"/>
  <c r="Q318" i="47"/>
  <c r="I310" i="47"/>
  <c r="Q310" i="47"/>
  <c r="I302" i="47"/>
  <c r="Q302" i="47"/>
  <c r="I294" i="47"/>
  <c r="Q294" i="47"/>
  <c r="I286" i="47"/>
  <c r="Q286" i="47"/>
  <c r="I278" i="47"/>
  <c r="Q278" i="47"/>
  <c r="I270" i="47"/>
  <c r="Q270" i="47"/>
  <c r="I262" i="47"/>
  <c r="Q262" i="47"/>
  <c r="I254" i="47"/>
  <c r="Q254" i="47"/>
  <c r="I246" i="47"/>
  <c r="Q246" i="47"/>
  <c r="I238" i="47"/>
  <c r="Q238" i="47"/>
  <c r="I230" i="47"/>
  <c r="Q230" i="47"/>
  <c r="I222" i="47"/>
  <c r="Q222" i="47"/>
  <c r="I214" i="47"/>
  <c r="Q214" i="47"/>
  <c r="I206" i="47"/>
  <c r="Q206" i="47"/>
  <c r="I198" i="47"/>
  <c r="Q198" i="47"/>
  <c r="I190" i="47"/>
  <c r="Q190" i="47"/>
  <c r="I182" i="47"/>
  <c r="Q182" i="47"/>
  <c r="I174" i="47"/>
  <c r="Q174" i="47"/>
  <c r="I166" i="47"/>
  <c r="Q166" i="47"/>
  <c r="I158" i="47"/>
  <c r="Q158" i="47"/>
  <c r="I150" i="47"/>
  <c r="Q150" i="47"/>
  <c r="I142" i="47"/>
  <c r="Q142" i="47"/>
  <c r="I134" i="47"/>
  <c r="Q134" i="47"/>
  <c r="I126" i="47"/>
  <c r="Q126" i="47"/>
  <c r="I118" i="47"/>
  <c r="Q118" i="47"/>
  <c r="I110" i="47"/>
  <c r="Q110" i="47"/>
  <c r="I102" i="47"/>
  <c r="Q102" i="47"/>
  <c r="I94" i="47"/>
  <c r="Q94" i="47"/>
  <c r="I86" i="47"/>
  <c r="Q86" i="47"/>
  <c r="I78" i="47"/>
  <c r="Q78" i="47"/>
  <c r="I70" i="47"/>
  <c r="Q70" i="47"/>
  <c r="I62" i="47"/>
  <c r="Q62" i="47"/>
  <c r="I54" i="47"/>
  <c r="Q54" i="47"/>
  <c r="I46" i="47"/>
  <c r="Q46" i="47"/>
  <c r="I38" i="47"/>
  <c r="Q38" i="47"/>
  <c r="I30" i="47"/>
  <c r="Q30" i="47"/>
  <c r="I22" i="47"/>
  <c r="Q22" i="47"/>
  <c r="I14" i="47"/>
  <c r="Q14" i="47"/>
  <c r="I487" i="47"/>
  <c r="Q487" i="47"/>
  <c r="I431" i="47"/>
  <c r="Q431" i="47"/>
  <c r="I391" i="47"/>
  <c r="Q391" i="47"/>
  <c r="I335" i="47"/>
  <c r="Q335" i="47"/>
  <c r="I287" i="47"/>
  <c r="Q287" i="47"/>
  <c r="I231" i="47"/>
  <c r="Q231" i="47"/>
  <c r="I199" i="47"/>
  <c r="Q199" i="47"/>
  <c r="I151" i="47"/>
  <c r="Q151" i="47"/>
  <c r="I127" i="47"/>
  <c r="Q127" i="47"/>
  <c r="I103" i="47"/>
  <c r="Q103" i="47"/>
  <c r="I87" i="47"/>
  <c r="Q87" i="47"/>
  <c r="I71" i="47"/>
  <c r="Q71" i="47"/>
  <c r="I47" i="47"/>
  <c r="Q47" i="47"/>
  <c r="I23" i="47"/>
  <c r="Q23" i="47"/>
  <c r="I502" i="47"/>
  <c r="Q502" i="47"/>
  <c r="I478" i="47"/>
  <c r="Q478" i="47"/>
  <c r="I454" i="47"/>
  <c r="Q454" i="47"/>
  <c r="I438" i="47"/>
  <c r="Q438" i="47"/>
  <c r="I414" i="47"/>
  <c r="Q414" i="47"/>
  <c r="I501" i="47"/>
  <c r="Q501" i="47"/>
  <c r="I493" i="47"/>
  <c r="Q493" i="47"/>
  <c r="I485" i="47"/>
  <c r="Q485" i="47"/>
  <c r="I477" i="47"/>
  <c r="Q477" i="47"/>
  <c r="I469" i="47"/>
  <c r="Q469" i="47"/>
  <c r="I461" i="47"/>
  <c r="Q461" i="47"/>
  <c r="I453" i="47"/>
  <c r="Q453" i="47"/>
  <c r="I445" i="47"/>
  <c r="Q445" i="47"/>
  <c r="I437" i="47"/>
  <c r="Q437" i="47"/>
  <c r="I429" i="47"/>
  <c r="Q429" i="47"/>
  <c r="I421" i="47"/>
  <c r="Q421" i="47"/>
  <c r="I413" i="47"/>
  <c r="Q413" i="47"/>
  <c r="I405" i="47"/>
  <c r="Q405" i="47"/>
  <c r="I397" i="47"/>
  <c r="Q397" i="47"/>
  <c r="I389" i="47"/>
  <c r="Q389" i="47"/>
  <c r="I381" i="47"/>
  <c r="Q381" i="47"/>
  <c r="I373" i="47"/>
  <c r="Q373" i="47"/>
  <c r="I365" i="47"/>
  <c r="Q365" i="47"/>
  <c r="I357" i="47"/>
  <c r="Q357" i="47"/>
  <c r="I349" i="47"/>
  <c r="Q349" i="47"/>
  <c r="I341" i="47"/>
  <c r="Q341" i="47"/>
  <c r="I333" i="47"/>
  <c r="Q333" i="47"/>
  <c r="I325" i="47"/>
  <c r="Q325" i="47"/>
  <c r="I317" i="47"/>
  <c r="Q317" i="47"/>
  <c r="I309" i="47"/>
  <c r="Q309" i="47"/>
  <c r="I301" i="47"/>
  <c r="Q301" i="47"/>
  <c r="I293" i="47"/>
  <c r="Q293" i="47"/>
  <c r="I285" i="47"/>
  <c r="Q285" i="47"/>
  <c r="I277" i="47"/>
  <c r="Q277" i="47"/>
  <c r="I269" i="47"/>
  <c r="Q269" i="47"/>
  <c r="I261" i="47"/>
  <c r="Q261" i="47"/>
  <c r="I253" i="47"/>
  <c r="Q253" i="47"/>
  <c r="I245" i="47"/>
  <c r="Q245" i="47"/>
  <c r="I237" i="47"/>
  <c r="Q237" i="47"/>
  <c r="I229" i="47"/>
  <c r="Q229" i="47"/>
  <c r="I221" i="47"/>
  <c r="Q221" i="47"/>
  <c r="I213" i="47"/>
  <c r="Q213" i="47"/>
  <c r="I205" i="47"/>
  <c r="Q205" i="47"/>
  <c r="I197" i="47"/>
  <c r="Q197" i="47"/>
  <c r="I189" i="47"/>
  <c r="Q189" i="47"/>
  <c r="I181" i="47"/>
  <c r="Q181" i="47"/>
  <c r="I173" i="47"/>
  <c r="Q173" i="47"/>
  <c r="I165" i="47"/>
  <c r="Q165" i="47"/>
  <c r="I157" i="47"/>
  <c r="Q157" i="47"/>
  <c r="I149" i="47"/>
  <c r="Q149" i="47"/>
  <c r="I141" i="47"/>
  <c r="Q141" i="47"/>
  <c r="I133" i="47"/>
  <c r="Q133" i="47"/>
  <c r="I125" i="47"/>
  <c r="Q125" i="47"/>
  <c r="I117" i="47"/>
  <c r="Q117" i="47"/>
  <c r="I109" i="47"/>
  <c r="Q109" i="47"/>
  <c r="I101" i="47"/>
  <c r="Q101" i="47"/>
  <c r="I93" i="47"/>
  <c r="Q93" i="47"/>
  <c r="I85" i="47"/>
  <c r="Q85" i="47"/>
  <c r="I77" i="47"/>
  <c r="Q77" i="47"/>
  <c r="I69" i="47"/>
  <c r="Q69" i="47"/>
  <c r="I61" i="47"/>
  <c r="Q61" i="47"/>
  <c r="I53" i="47"/>
  <c r="Q53" i="47"/>
  <c r="I45" i="47"/>
  <c r="Q45" i="47"/>
  <c r="I37" i="47"/>
  <c r="Q37" i="47"/>
  <c r="I29" i="47"/>
  <c r="Q29" i="47"/>
  <c r="I21" i="47"/>
  <c r="Q21" i="47"/>
  <c r="I13" i="47"/>
  <c r="Q13" i="47"/>
  <c r="I447" i="47"/>
  <c r="Q447" i="47"/>
  <c r="I383" i="47"/>
  <c r="Q383" i="47"/>
  <c r="I311" i="47"/>
  <c r="Q311" i="47"/>
  <c r="I263" i="47"/>
  <c r="Q263" i="47"/>
  <c r="I223" i="47"/>
  <c r="Q223" i="47"/>
  <c r="I175" i="47"/>
  <c r="Q175" i="47"/>
  <c r="I119" i="47"/>
  <c r="Q119" i="47"/>
  <c r="I31" i="47"/>
  <c r="Q31" i="47"/>
  <c r="I500" i="47"/>
  <c r="Q500" i="47"/>
  <c r="I492" i="47"/>
  <c r="Q492" i="47"/>
  <c r="I484" i="47"/>
  <c r="Q484" i="47"/>
  <c r="I476" i="47"/>
  <c r="Q476" i="47"/>
  <c r="I468" i="47"/>
  <c r="Q468" i="47"/>
  <c r="I460" i="47"/>
  <c r="Q460" i="47"/>
  <c r="I452" i="47"/>
  <c r="Q452" i="47"/>
  <c r="I444" i="47"/>
  <c r="Q444" i="47"/>
  <c r="I436" i="47"/>
  <c r="Q436" i="47"/>
  <c r="I428" i="47"/>
  <c r="Q428" i="47"/>
  <c r="I420" i="47"/>
  <c r="Q420" i="47"/>
  <c r="I412" i="47"/>
  <c r="Q412" i="47"/>
  <c r="I404" i="47"/>
  <c r="Q404" i="47"/>
  <c r="I396" i="47"/>
  <c r="Q396" i="47"/>
  <c r="I388" i="47"/>
  <c r="Q388" i="47"/>
  <c r="I380" i="47"/>
  <c r="Q380" i="47"/>
  <c r="I372" i="47"/>
  <c r="Q372" i="47"/>
  <c r="I364" i="47"/>
  <c r="Q364" i="47"/>
  <c r="I356" i="47"/>
  <c r="Q356" i="47"/>
  <c r="I348" i="47"/>
  <c r="Q348" i="47"/>
  <c r="I340" i="47"/>
  <c r="Q340" i="47"/>
  <c r="I332" i="47"/>
  <c r="Q332" i="47"/>
  <c r="I324" i="47"/>
  <c r="Q324" i="47"/>
  <c r="I316" i="47"/>
  <c r="Q316" i="47"/>
  <c r="I308" i="47"/>
  <c r="Q308" i="47"/>
  <c r="I300" i="47"/>
  <c r="Q300" i="47"/>
  <c r="I292" i="47"/>
  <c r="Q292" i="47"/>
  <c r="I284" i="47"/>
  <c r="Q284" i="47"/>
  <c r="I276" i="47"/>
  <c r="Q276" i="47"/>
  <c r="I268" i="47"/>
  <c r="Q268" i="47"/>
  <c r="I260" i="47"/>
  <c r="Q260" i="47"/>
  <c r="I252" i="47"/>
  <c r="Q252" i="47"/>
  <c r="I244" i="47"/>
  <c r="Q244" i="47"/>
  <c r="I236" i="47"/>
  <c r="Q236" i="47"/>
  <c r="I228" i="47"/>
  <c r="Q228" i="47"/>
  <c r="I220" i="47"/>
  <c r="Q220" i="47"/>
  <c r="I212" i="47"/>
  <c r="Q212" i="47"/>
  <c r="I204" i="47"/>
  <c r="Q204" i="47"/>
  <c r="I196" i="47"/>
  <c r="Q196" i="47"/>
  <c r="I188" i="47"/>
  <c r="Q188" i="47"/>
  <c r="I180" i="47"/>
  <c r="Q180" i="47"/>
  <c r="I172" i="47"/>
  <c r="Q172" i="47"/>
  <c r="I164" i="47"/>
  <c r="Q164" i="47"/>
  <c r="I156" i="47"/>
  <c r="Q156" i="47"/>
  <c r="I148" i="47"/>
  <c r="Q148" i="47"/>
  <c r="I140" i="47"/>
  <c r="Q140" i="47"/>
  <c r="I132" i="47"/>
  <c r="Q132" i="47"/>
  <c r="I124" i="47"/>
  <c r="Q124" i="47"/>
  <c r="I116" i="47"/>
  <c r="Q116" i="47"/>
  <c r="I108" i="47"/>
  <c r="Q108" i="47"/>
  <c r="I100" i="47"/>
  <c r="Q100" i="47"/>
  <c r="I92" i="47"/>
  <c r="Q92" i="47"/>
  <c r="I84" i="47"/>
  <c r="Q84" i="47"/>
  <c r="I76" i="47"/>
  <c r="Q76" i="47"/>
  <c r="I68" i="47"/>
  <c r="Q68" i="47"/>
  <c r="I60" i="47"/>
  <c r="Q60" i="47"/>
  <c r="I52" i="47"/>
  <c r="Q52" i="47"/>
  <c r="I44" i="47"/>
  <c r="Q44" i="47"/>
  <c r="I36" i="47"/>
  <c r="Q36" i="47"/>
  <c r="I28" i="47"/>
  <c r="Q28" i="47"/>
  <c r="I20" i="47"/>
  <c r="Q20" i="47"/>
  <c r="I12" i="47"/>
  <c r="Q12" i="47"/>
  <c r="I479" i="47"/>
  <c r="Q479" i="47"/>
  <c r="I415" i="47"/>
  <c r="Q415" i="47"/>
  <c r="I367" i="47"/>
  <c r="Q367" i="47"/>
  <c r="I319" i="47"/>
  <c r="Q319" i="47"/>
  <c r="I295" i="47"/>
  <c r="Q295" i="47"/>
  <c r="I255" i="47"/>
  <c r="Q255" i="47"/>
  <c r="I215" i="47"/>
  <c r="Q215" i="47"/>
  <c r="I191" i="47"/>
  <c r="Q191" i="47"/>
  <c r="I167" i="47"/>
  <c r="Q167" i="47"/>
  <c r="I143" i="47"/>
  <c r="Q143" i="47"/>
  <c r="I55" i="47"/>
  <c r="Q55" i="47"/>
  <c r="I8" i="47"/>
  <c r="Q8" i="47"/>
  <c r="I499" i="47"/>
  <c r="Q499" i="47"/>
  <c r="I491" i="47"/>
  <c r="Q491" i="47"/>
  <c r="I483" i="47"/>
  <c r="Q483" i="47"/>
  <c r="I475" i="47"/>
  <c r="Q475" i="47"/>
  <c r="I467" i="47"/>
  <c r="Q467" i="47"/>
  <c r="I459" i="47"/>
  <c r="Q459" i="47"/>
  <c r="I451" i="47"/>
  <c r="Q451" i="47"/>
  <c r="I443" i="47"/>
  <c r="Q443" i="47"/>
  <c r="I435" i="47"/>
  <c r="Q435" i="47"/>
  <c r="I427" i="47"/>
  <c r="Q427" i="47"/>
  <c r="I419" i="47"/>
  <c r="Q419" i="47"/>
  <c r="I411" i="47"/>
  <c r="Q411" i="47"/>
  <c r="I403" i="47"/>
  <c r="Q403" i="47"/>
  <c r="I395" i="47"/>
  <c r="Q395" i="47"/>
  <c r="I387" i="47"/>
  <c r="Q387" i="47"/>
  <c r="I379" i="47"/>
  <c r="Q379" i="47"/>
  <c r="I371" i="47"/>
  <c r="Q371" i="47"/>
  <c r="I363" i="47"/>
  <c r="Q363" i="47"/>
  <c r="I355" i="47"/>
  <c r="Q355" i="47"/>
  <c r="I347" i="47"/>
  <c r="Q347" i="47"/>
  <c r="I339" i="47"/>
  <c r="Q339" i="47"/>
  <c r="I331" i="47"/>
  <c r="Q331" i="47"/>
  <c r="I323" i="47"/>
  <c r="Q323" i="47"/>
  <c r="I315" i="47"/>
  <c r="Q315" i="47"/>
  <c r="I307" i="47"/>
  <c r="Q307" i="47"/>
  <c r="I299" i="47"/>
  <c r="Q299" i="47"/>
  <c r="I291" i="47"/>
  <c r="Q291" i="47"/>
  <c r="I283" i="47"/>
  <c r="Q283" i="47"/>
  <c r="I275" i="47"/>
  <c r="Q275" i="47"/>
  <c r="I267" i="47"/>
  <c r="Q267" i="47"/>
  <c r="I259" i="47"/>
  <c r="Q259" i="47"/>
  <c r="I251" i="47"/>
  <c r="Q251" i="47"/>
  <c r="I243" i="47"/>
  <c r="Q243" i="47"/>
  <c r="I235" i="47"/>
  <c r="Q235" i="47"/>
  <c r="I227" i="47"/>
  <c r="Q227" i="47"/>
  <c r="I219" i="47"/>
  <c r="Q219" i="47"/>
  <c r="I211" i="47"/>
  <c r="Q211" i="47"/>
  <c r="I203" i="47"/>
  <c r="Q203" i="47"/>
  <c r="I195" i="47"/>
  <c r="Q195" i="47"/>
  <c r="I187" i="47"/>
  <c r="Q187" i="47"/>
  <c r="I179" i="47"/>
  <c r="Q179" i="47"/>
  <c r="I171" i="47"/>
  <c r="Q171" i="47"/>
  <c r="I163" i="47"/>
  <c r="Q163" i="47"/>
  <c r="I155" i="47"/>
  <c r="Q155" i="47"/>
  <c r="I147" i="47"/>
  <c r="Q147" i="47"/>
  <c r="I139" i="47"/>
  <c r="Q139" i="47"/>
  <c r="I131" i="47"/>
  <c r="Q131" i="47"/>
  <c r="I123" i="47"/>
  <c r="Q123" i="47"/>
  <c r="I115" i="47"/>
  <c r="Q115" i="47"/>
  <c r="I107" i="47"/>
  <c r="Q107" i="47"/>
  <c r="I99" i="47"/>
  <c r="Q99" i="47"/>
  <c r="I91" i="47"/>
  <c r="Q91" i="47"/>
  <c r="I83" i="47"/>
  <c r="Q83" i="47"/>
  <c r="I75" i="47"/>
  <c r="Q75" i="47"/>
  <c r="I67" i="47"/>
  <c r="Q67" i="47"/>
  <c r="I59" i="47"/>
  <c r="Q59" i="47"/>
  <c r="I51" i="47"/>
  <c r="Q51" i="47"/>
  <c r="I43" i="47"/>
  <c r="Q43" i="47"/>
  <c r="I35" i="47"/>
  <c r="Q35" i="47"/>
  <c r="I27" i="47"/>
  <c r="Q27" i="47"/>
  <c r="I19" i="47"/>
  <c r="Q19" i="47"/>
  <c r="I11" i="47"/>
  <c r="Q11" i="47"/>
  <c r="I503" i="47"/>
  <c r="Q503" i="47"/>
  <c r="I463" i="47"/>
  <c r="Q463" i="47"/>
  <c r="I407" i="47"/>
  <c r="Q407" i="47"/>
  <c r="I351" i="47"/>
  <c r="Q351" i="47"/>
  <c r="I279" i="47"/>
  <c r="Q279" i="47"/>
  <c r="I498" i="47"/>
  <c r="Q498" i="47"/>
  <c r="I426" i="47"/>
  <c r="Q426" i="47"/>
  <c r="I186" i="47"/>
  <c r="Q186" i="47"/>
  <c r="I178" i="47"/>
  <c r="Q178" i="47"/>
  <c r="I170" i="47"/>
  <c r="Q170" i="47"/>
  <c r="I162" i="47"/>
  <c r="Q162" i="47"/>
  <c r="I154" i="47"/>
  <c r="Q154" i="47"/>
  <c r="I146" i="47"/>
  <c r="Q146" i="47"/>
  <c r="I138" i="47"/>
  <c r="Q138" i="47"/>
  <c r="I130" i="47"/>
  <c r="Q130" i="47"/>
  <c r="I122" i="47"/>
  <c r="Q122" i="47"/>
  <c r="I114" i="47"/>
  <c r="Q114" i="47"/>
  <c r="I106" i="47"/>
  <c r="Q106" i="47"/>
  <c r="I98" i="47"/>
  <c r="Q98" i="47"/>
  <c r="I90" i="47"/>
  <c r="Q90" i="47"/>
  <c r="I82" i="47"/>
  <c r="Q82" i="47"/>
  <c r="I74" i="47"/>
  <c r="Q74" i="47"/>
  <c r="I66" i="47"/>
  <c r="Q66" i="47"/>
  <c r="I58" i="47"/>
  <c r="Q58" i="47"/>
  <c r="I50" i="47"/>
  <c r="Q50" i="47"/>
  <c r="I42" i="47"/>
  <c r="Q42" i="47"/>
  <c r="I34" i="47"/>
  <c r="Q34" i="47"/>
  <c r="I26" i="47"/>
  <c r="Q26" i="47"/>
  <c r="I18" i="47"/>
  <c r="Q18" i="47"/>
  <c r="I10" i="47"/>
  <c r="Q10" i="47"/>
  <c r="I495" i="47"/>
  <c r="Q495" i="47"/>
  <c r="I455" i="47"/>
  <c r="Q455" i="47"/>
  <c r="I399" i="47"/>
  <c r="Q399" i="47"/>
  <c r="I343" i="47"/>
  <c r="Q343" i="47"/>
  <c r="I271" i="47"/>
  <c r="Q271" i="47"/>
  <c r="I506" i="47"/>
  <c r="Q506" i="47"/>
  <c r="I482" i="47"/>
  <c r="Q482" i="47"/>
  <c r="I466" i="47"/>
  <c r="Q466" i="47"/>
  <c r="I450" i="47"/>
  <c r="Q450" i="47"/>
  <c r="I434" i="47"/>
  <c r="Q434" i="47"/>
  <c r="I410" i="47"/>
  <c r="Q410" i="47"/>
  <c r="I394" i="47"/>
  <c r="Q394" i="47"/>
  <c r="I378" i="47"/>
  <c r="Q378" i="47"/>
  <c r="I362" i="47"/>
  <c r="Q362" i="47"/>
  <c r="I346" i="47"/>
  <c r="Q346" i="47"/>
  <c r="I330" i="47"/>
  <c r="Q330" i="47"/>
  <c r="I314" i="47"/>
  <c r="Q314" i="47"/>
  <c r="I298" i="47"/>
  <c r="Q298" i="47"/>
  <c r="I282" i="47"/>
  <c r="Q282" i="47"/>
  <c r="I266" i="47"/>
  <c r="Q266" i="47"/>
  <c r="I250" i="47"/>
  <c r="Q250" i="47"/>
  <c r="I234" i="47"/>
  <c r="Q234" i="47"/>
  <c r="I218" i="47"/>
  <c r="Q218" i="47"/>
  <c r="I202" i="47"/>
  <c r="Q202" i="47"/>
  <c r="I497" i="47"/>
  <c r="Q497" i="47"/>
  <c r="I481" i="47"/>
  <c r="Q481" i="47"/>
  <c r="I465" i="47"/>
  <c r="Q465" i="47"/>
  <c r="I449" i="47"/>
  <c r="Q449" i="47"/>
  <c r="I433" i="47"/>
  <c r="Q433" i="47"/>
  <c r="I425" i="47"/>
  <c r="Q425" i="47"/>
  <c r="I417" i="47"/>
  <c r="Q417" i="47"/>
  <c r="I409" i="47"/>
  <c r="Q409" i="47"/>
  <c r="I401" i="47"/>
  <c r="Q401" i="47"/>
  <c r="I393" i="47"/>
  <c r="Q393" i="47"/>
  <c r="I385" i="47"/>
  <c r="Q385" i="47"/>
  <c r="I377" i="47"/>
  <c r="Q377" i="47"/>
  <c r="I369" i="47"/>
  <c r="Q369" i="47"/>
  <c r="I361" i="47"/>
  <c r="Q361" i="47"/>
  <c r="I353" i="47"/>
  <c r="Q353" i="47"/>
  <c r="I345" i="47"/>
  <c r="Q345" i="47"/>
  <c r="I337" i="47"/>
  <c r="Q337" i="47"/>
  <c r="I329" i="47"/>
  <c r="Q329" i="47"/>
  <c r="I321" i="47"/>
  <c r="Q321" i="47"/>
  <c r="I313" i="47"/>
  <c r="Q313" i="47"/>
  <c r="I305" i="47"/>
  <c r="Q305" i="47"/>
  <c r="I297" i="47"/>
  <c r="Q297" i="47"/>
  <c r="I289" i="47"/>
  <c r="Q289" i="47"/>
  <c r="I281" i="47"/>
  <c r="Q281" i="47"/>
  <c r="I273" i="47"/>
  <c r="Q273" i="47"/>
  <c r="I265" i="47"/>
  <c r="Q265" i="47"/>
  <c r="I257" i="47"/>
  <c r="Q257" i="47"/>
  <c r="I249" i="47"/>
  <c r="Q249" i="47"/>
  <c r="I241" i="47"/>
  <c r="Q241" i="47"/>
  <c r="I233" i="47"/>
  <c r="Q233" i="47"/>
  <c r="I225" i="47"/>
  <c r="Q225" i="47"/>
  <c r="I217" i="47"/>
  <c r="Q217" i="47"/>
  <c r="I209" i="47"/>
  <c r="Q209" i="47"/>
  <c r="I201" i="47"/>
  <c r="Q201" i="47"/>
  <c r="I193" i="47"/>
  <c r="Q193" i="47"/>
  <c r="I185" i="47"/>
  <c r="Q185" i="47"/>
  <c r="I177" i="47"/>
  <c r="Q177" i="47"/>
  <c r="I169" i="47"/>
  <c r="Q169" i="47"/>
  <c r="I161" i="47"/>
  <c r="Q161" i="47"/>
  <c r="I153" i="47"/>
  <c r="Q153" i="47"/>
  <c r="I145" i="47"/>
  <c r="Q145" i="47"/>
  <c r="I137" i="47"/>
  <c r="Q137" i="47"/>
  <c r="I129" i="47"/>
  <c r="Q129" i="47"/>
  <c r="I121" i="47"/>
  <c r="Q121" i="47"/>
  <c r="I113" i="47"/>
  <c r="Q113" i="47"/>
  <c r="I105" i="47"/>
  <c r="Q105" i="47"/>
  <c r="I97" i="47"/>
  <c r="Q97" i="47"/>
  <c r="I89" i="47"/>
  <c r="Q89" i="47"/>
  <c r="I81" i="47"/>
  <c r="Q81" i="47"/>
  <c r="I73" i="47"/>
  <c r="Q73" i="47"/>
  <c r="I65" i="47"/>
  <c r="Q65" i="47"/>
  <c r="I57" i="47"/>
  <c r="Q57" i="47"/>
  <c r="I49" i="47"/>
  <c r="Q49" i="47"/>
  <c r="I41" i="47"/>
  <c r="Q41" i="47"/>
  <c r="I33" i="47"/>
  <c r="Q33" i="47"/>
  <c r="I25" i="47"/>
  <c r="Q25" i="47"/>
  <c r="I17" i="47"/>
  <c r="Q17" i="47"/>
  <c r="I9" i="47"/>
  <c r="Q9" i="47"/>
  <c r="I439" i="47"/>
  <c r="Q439" i="47"/>
  <c r="I359" i="47"/>
  <c r="Q359" i="47"/>
  <c r="I239" i="47"/>
  <c r="Q239" i="47"/>
  <c r="I490" i="47"/>
  <c r="Q490" i="47"/>
  <c r="I474" i="47"/>
  <c r="Q474" i="47"/>
  <c r="I458" i="47"/>
  <c r="Q458" i="47"/>
  <c r="I442" i="47"/>
  <c r="Q442" i="47"/>
  <c r="I418" i="47"/>
  <c r="Q418" i="47"/>
  <c r="I402" i="47"/>
  <c r="Q402" i="47"/>
  <c r="I386" i="47"/>
  <c r="Q386" i="47"/>
  <c r="I370" i="47"/>
  <c r="Q370" i="47"/>
  <c r="I354" i="47"/>
  <c r="Q354" i="47"/>
  <c r="I338" i="47"/>
  <c r="Q338" i="47"/>
  <c r="I322" i="47"/>
  <c r="Q322" i="47"/>
  <c r="I306" i="47"/>
  <c r="Q306" i="47"/>
  <c r="I290" i="47"/>
  <c r="Q290" i="47"/>
  <c r="I274" i="47"/>
  <c r="Q274" i="47"/>
  <c r="I258" i="47"/>
  <c r="Q258" i="47"/>
  <c r="I242" i="47"/>
  <c r="Q242" i="47"/>
  <c r="I226" i="47"/>
  <c r="Q226" i="47"/>
  <c r="I210" i="47"/>
  <c r="Q210" i="47"/>
  <c r="I194" i="47"/>
  <c r="Q194" i="47"/>
  <c r="I505" i="47"/>
  <c r="Q505" i="47"/>
  <c r="I489" i="47"/>
  <c r="Q489" i="47"/>
  <c r="I473" i="47"/>
  <c r="Q473" i="47"/>
  <c r="I457" i="47"/>
  <c r="Q457" i="47"/>
  <c r="I441" i="47"/>
  <c r="Q441" i="47"/>
  <c r="I504" i="47"/>
  <c r="Q504" i="47"/>
  <c r="I496" i="47"/>
  <c r="Q496" i="47"/>
  <c r="I488" i="47"/>
  <c r="Q488" i="47"/>
  <c r="I480" i="47"/>
  <c r="Q480" i="47"/>
  <c r="I472" i="47"/>
  <c r="Q472" i="47"/>
  <c r="I464" i="47"/>
  <c r="Q464" i="47"/>
  <c r="I456" i="47"/>
  <c r="Q456" i="47"/>
  <c r="I448" i="47"/>
  <c r="Q448" i="47"/>
  <c r="I440" i="47"/>
  <c r="Q440" i="47"/>
  <c r="I432" i="47"/>
  <c r="Q432" i="47"/>
  <c r="I424" i="47"/>
  <c r="Q424" i="47"/>
  <c r="I416" i="47"/>
  <c r="Q416" i="47"/>
  <c r="I408" i="47"/>
  <c r="Q408" i="47"/>
  <c r="I400" i="47"/>
  <c r="Q400" i="47"/>
  <c r="I392" i="47"/>
  <c r="Q392" i="47"/>
  <c r="I384" i="47"/>
  <c r="Q384" i="47"/>
  <c r="I376" i="47"/>
  <c r="Q376" i="47"/>
  <c r="I368" i="47"/>
  <c r="Q368" i="47"/>
  <c r="I360" i="47"/>
  <c r="Q360" i="47"/>
  <c r="I352" i="47"/>
  <c r="Q352" i="47"/>
  <c r="I344" i="47"/>
  <c r="Q344" i="47"/>
  <c r="I336" i="47"/>
  <c r="Q336" i="47"/>
  <c r="I328" i="47"/>
  <c r="Q328" i="47"/>
  <c r="I320" i="47"/>
  <c r="Q320" i="47"/>
  <c r="I312" i="47"/>
  <c r="Q312" i="47"/>
  <c r="I304" i="47"/>
  <c r="Q304" i="47"/>
  <c r="I296" i="47"/>
  <c r="Q296" i="47"/>
  <c r="I288" i="47"/>
  <c r="Q288" i="47"/>
  <c r="I280" i="47"/>
  <c r="Q280" i="47"/>
  <c r="I272" i="47"/>
  <c r="Q272" i="47"/>
  <c r="I264" i="47"/>
  <c r="Q264" i="47"/>
  <c r="I256" i="47"/>
  <c r="Q256" i="47"/>
  <c r="I248" i="47"/>
  <c r="Q248" i="47"/>
  <c r="I240" i="47"/>
  <c r="Q240" i="47"/>
  <c r="I232" i="47"/>
  <c r="Q232" i="47"/>
  <c r="I224" i="47"/>
  <c r="Q224" i="47"/>
  <c r="I216" i="47"/>
  <c r="Q216" i="47"/>
  <c r="I208" i="47"/>
  <c r="Q208" i="47"/>
  <c r="I200" i="47"/>
  <c r="Q200" i="47"/>
  <c r="I192" i="47"/>
  <c r="Q192" i="47"/>
  <c r="I184" i="47"/>
  <c r="Q184" i="47"/>
  <c r="I176" i="47"/>
  <c r="Q176" i="47"/>
  <c r="I168" i="47"/>
  <c r="Q168" i="47"/>
  <c r="I160" i="47"/>
  <c r="Q160" i="47"/>
  <c r="I152" i="47"/>
  <c r="Q152" i="47"/>
  <c r="I144" i="47"/>
  <c r="Q144" i="47"/>
  <c r="I136" i="47"/>
  <c r="Q136" i="47"/>
  <c r="I128" i="47"/>
  <c r="Q128" i="47"/>
  <c r="I120" i="47"/>
  <c r="Q120" i="47"/>
  <c r="I112" i="47"/>
  <c r="Q112" i="47"/>
  <c r="I104" i="47"/>
  <c r="Q104" i="47"/>
  <c r="I96" i="47"/>
  <c r="Q96" i="47"/>
  <c r="I88" i="47"/>
  <c r="Q88" i="47"/>
  <c r="I80" i="47"/>
  <c r="Q80" i="47"/>
  <c r="I72" i="47"/>
  <c r="Q72" i="47"/>
  <c r="I64" i="47"/>
  <c r="Q64" i="47"/>
  <c r="I56" i="47"/>
  <c r="Q56" i="47"/>
  <c r="I48" i="47"/>
  <c r="Q48" i="47"/>
  <c r="I40" i="47"/>
  <c r="Q40" i="47"/>
  <c r="I32" i="47"/>
  <c r="Q32" i="47"/>
  <c r="I24" i="47"/>
  <c r="Q24" i="47"/>
  <c r="I16" i="47"/>
  <c r="Q16" i="47"/>
  <c r="H49" i="40"/>
  <c r="H49" i="21"/>
  <c r="L6" i="32"/>
  <c r="K5" i="31"/>
  <c r="E7" i="29"/>
  <c r="D7" i="29"/>
  <c r="G6" i="29"/>
  <c r="A2" i="36"/>
  <c r="G506" i="28"/>
  <c r="G506" i="33"/>
  <c r="G505" i="28"/>
  <c r="G505" i="33"/>
  <c r="G504" i="28"/>
  <c r="G504" i="33"/>
  <c r="G503" i="28"/>
  <c r="G502" i="28"/>
  <c r="G502" i="33"/>
  <c r="G501" i="28"/>
  <c r="G501" i="33"/>
  <c r="G500" i="28"/>
  <c r="G500" i="33"/>
  <c r="G499" i="28"/>
  <c r="G499" i="33"/>
  <c r="G498" i="28"/>
  <c r="G498" i="33"/>
  <c r="G497" i="28"/>
  <c r="G497" i="33"/>
  <c r="G496" i="28"/>
  <c r="G496" i="33"/>
  <c r="G495" i="28"/>
  <c r="G495" i="33"/>
  <c r="G494" i="28"/>
  <c r="G494" i="33"/>
  <c r="G493" i="28"/>
  <c r="G493" i="33"/>
  <c r="G492" i="28"/>
  <c r="G492" i="33"/>
  <c r="G491" i="28"/>
  <c r="G490" i="28"/>
  <c r="G490" i="33"/>
  <c r="G489" i="28"/>
  <c r="G489" i="33"/>
  <c r="G488" i="28"/>
  <c r="G488" i="33"/>
  <c r="G487" i="28"/>
  <c r="G487" i="33"/>
  <c r="G486" i="28"/>
  <c r="G486" i="33"/>
  <c r="G485" i="28"/>
  <c r="G485" i="33"/>
  <c r="G484" i="28"/>
  <c r="G484" i="33"/>
  <c r="G483" i="28"/>
  <c r="G483" i="33"/>
  <c r="G482" i="28"/>
  <c r="G482" i="33"/>
  <c r="G481" i="28"/>
  <c r="G481" i="33"/>
  <c r="G480" i="28"/>
  <c r="G480" i="33"/>
  <c r="G479" i="28"/>
  <c r="G479" i="33"/>
  <c r="G478" i="28"/>
  <c r="G478" i="33"/>
  <c r="G477" i="28"/>
  <c r="G477" i="33"/>
  <c r="G476" i="28"/>
  <c r="G476" i="33"/>
  <c r="G475" i="28"/>
  <c r="G475" i="33"/>
  <c r="G474" i="28"/>
  <c r="G474" i="33"/>
  <c r="G473" i="28"/>
  <c r="G472" i="28"/>
  <c r="G472" i="33"/>
  <c r="G471" i="28"/>
  <c r="G471" i="33"/>
  <c r="G470" i="28"/>
  <c r="G470" i="33"/>
  <c r="G469" i="28"/>
  <c r="G469" i="33"/>
  <c r="G468" i="28"/>
  <c r="G468" i="33"/>
  <c r="G467" i="28"/>
  <c r="G467" i="33"/>
  <c r="G466" i="28"/>
  <c r="G466" i="33"/>
  <c r="G465" i="28"/>
  <c r="G465" i="33"/>
  <c r="G464" i="28"/>
  <c r="G464" i="33"/>
  <c r="G463" i="28"/>
  <c r="G463" i="33"/>
  <c r="G462" i="28"/>
  <c r="G462" i="33"/>
  <c r="G461" i="28"/>
  <c r="G460" i="28"/>
  <c r="G460" i="33"/>
  <c r="G459" i="28"/>
  <c r="G459" i="33"/>
  <c r="G458" i="28"/>
  <c r="G458" i="33"/>
  <c r="G457" i="28"/>
  <c r="G457" i="33"/>
  <c r="G456" i="28"/>
  <c r="G456" i="33"/>
  <c r="G455" i="28"/>
  <c r="G455" i="33"/>
  <c r="G454" i="28"/>
  <c r="G454" i="33"/>
  <c r="G453" i="28"/>
  <c r="G453" i="33"/>
  <c r="G452" i="28"/>
  <c r="G452" i="33"/>
  <c r="G451" i="28"/>
  <c r="G451" i="33"/>
  <c r="G450" i="28"/>
  <c r="G450" i="33"/>
  <c r="G449" i="28"/>
  <c r="G449" i="33"/>
  <c r="G448" i="28"/>
  <c r="G448" i="33"/>
  <c r="G447" i="28"/>
  <c r="G447" i="33"/>
  <c r="G446" i="28"/>
  <c r="G446" i="33"/>
  <c r="G445" i="28"/>
  <c r="L445" i="28"/>
  <c r="L445" i="33"/>
  <c r="G444" i="28"/>
  <c r="G444" i="33"/>
  <c r="G443" i="28"/>
  <c r="G443" i="33"/>
  <c r="G442" i="28"/>
  <c r="G442" i="33"/>
  <c r="G441" i="28"/>
  <c r="G440" i="28"/>
  <c r="G440" i="33"/>
  <c r="G439" i="28"/>
  <c r="G438" i="28"/>
  <c r="G438" i="33"/>
  <c r="G437" i="28"/>
  <c r="G437" i="33"/>
  <c r="G436" i="28"/>
  <c r="G436" i="33"/>
  <c r="G435" i="28"/>
  <c r="G435" i="33"/>
  <c r="G434" i="28"/>
  <c r="G434" i="33"/>
  <c r="G433" i="28"/>
  <c r="G433" i="33"/>
  <c r="G432" i="28"/>
  <c r="G432" i="33"/>
  <c r="G431" i="28"/>
  <c r="G431" i="33"/>
  <c r="G430" i="28"/>
  <c r="G430" i="33"/>
  <c r="G429" i="28"/>
  <c r="G429" i="33"/>
  <c r="G428" i="28"/>
  <c r="G428" i="33"/>
  <c r="G427" i="28"/>
  <c r="G427" i="33"/>
  <c r="G426" i="28"/>
  <c r="G426" i="33"/>
  <c r="G425" i="28"/>
  <c r="G425" i="33"/>
  <c r="G424" i="28"/>
  <c r="G424" i="33"/>
  <c r="G423" i="28"/>
  <c r="G423" i="33"/>
  <c r="G422" i="28"/>
  <c r="G422" i="33"/>
  <c r="G421" i="28"/>
  <c r="G421" i="33"/>
  <c r="G420" i="28"/>
  <c r="G419" i="28"/>
  <c r="G419" i="33"/>
  <c r="G418" i="28"/>
  <c r="G418" i="33"/>
  <c r="G417" i="28"/>
  <c r="G417" i="33"/>
  <c r="G416" i="28"/>
  <c r="G416" i="33"/>
  <c r="G415" i="28"/>
  <c r="G415" i="33"/>
  <c r="G414" i="28"/>
  <c r="G414" i="33"/>
  <c r="G413" i="28"/>
  <c r="G413" i="33"/>
  <c r="G412" i="28"/>
  <c r="G411" i="28"/>
  <c r="G411" i="33"/>
  <c r="G410" i="28"/>
  <c r="G410" i="33"/>
  <c r="G409" i="28"/>
  <c r="G409" i="33"/>
  <c r="G408" i="28"/>
  <c r="G408" i="33"/>
  <c r="G407" i="28"/>
  <c r="G407" i="33"/>
  <c r="G406" i="28"/>
  <c r="G405" i="28"/>
  <c r="G405" i="33"/>
  <c r="G404" i="28"/>
  <c r="G404" i="33"/>
  <c r="G403" i="28"/>
  <c r="G403" i="33"/>
  <c r="G402" i="28"/>
  <c r="G401" i="28"/>
  <c r="G401" i="33"/>
  <c r="G400" i="28"/>
  <c r="G400" i="33"/>
  <c r="G399" i="28"/>
  <c r="G399" i="33"/>
  <c r="G398" i="28"/>
  <c r="G397" i="28"/>
  <c r="G397" i="33"/>
  <c r="G396" i="28"/>
  <c r="G396" i="33"/>
  <c r="G395" i="28"/>
  <c r="G395" i="33"/>
  <c r="G394" i="28"/>
  <c r="G394" i="33"/>
  <c r="G393" i="28"/>
  <c r="G393" i="33"/>
  <c r="G392" i="28"/>
  <c r="G392" i="33"/>
  <c r="G391" i="28"/>
  <c r="G390" i="28"/>
  <c r="G389" i="28"/>
  <c r="G389" i="33"/>
  <c r="G388" i="28"/>
  <c r="G388" i="33"/>
  <c r="G387" i="28"/>
  <c r="G387" i="33"/>
  <c r="G386" i="28"/>
  <c r="G386" i="33"/>
  <c r="G385" i="28"/>
  <c r="G385" i="33"/>
  <c r="G384" i="28"/>
  <c r="G384" i="33"/>
  <c r="G383" i="28"/>
  <c r="G383" i="33"/>
  <c r="G382" i="28"/>
  <c r="G382" i="33"/>
  <c r="G381" i="28"/>
  <c r="G381" i="33"/>
  <c r="G380" i="28"/>
  <c r="G380" i="33"/>
  <c r="G379" i="28"/>
  <c r="G379" i="33"/>
  <c r="G378" i="28"/>
  <c r="G378" i="33"/>
  <c r="G377" i="28"/>
  <c r="G377" i="33"/>
  <c r="G376" i="28"/>
  <c r="G376" i="33"/>
  <c r="G375" i="28"/>
  <c r="G375" i="33"/>
  <c r="G374" i="28"/>
  <c r="G374" i="33"/>
  <c r="G373" i="28"/>
  <c r="G373" i="33"/>
  <c r="G372" i="28"/>
  <c r="G372" i="33"/>
  <c r="G371" i="28"/>
  <c r="G371" i="33"/>
  <c r="G370" i="28"/>
  <c r="G369" i="28"/>
  <c r="G369" i="33"/>
  <c r="G368" i="28"/>
  <c r="G368" i="33"/>
  <c r="G367" i="28"/>
  <c r="G367" i="33"/>
  <c r="G366" i="28"/>
  <c r="G366" i="33"/>
  <c r="G365" i="28"/>
  <c r="G365" i="33"/>
  <c r="G364" i="28"/>
  <c r="G364" i="33"/>
  <c r="G363" i="28"/>
  <c r="G362" i="28"/>
  <c r="G362" i="33"/>
  <c r="G361" i="28"/>
  <c r="G361" i="33"/>
  <c r="G360" i="28"/>
  <c r="G360" i="33"/>
  <c r="G359" i="28"/>
  <c r="G359" i="33"/>
  <c r="G358" i="28"/>
  <c r="G357" i="28"/>
  <c r="G357" i="33"/>
  <c r="G356" i="28"/>
  <c r="G356" i="33"/>
  <c r="G355" i="28"/>
  <c r="G355" i="33"/>
  <c r="G354" i="28"/>
  <c r="G354" i="33"/>
  <c r="G353" i="28"/>
  <c r="G353" i="33"/>
  <c r="G352" i="28"/>
  <c r="G352" i="33"/>
  <c r="G351" i="28"/>
  <c r="G351" i="33"/>
  <c r="G350" i="28"/>
  <c r="G350" i="33"/>
  <c r="G349" i="28"/>
  <c r="G349" i="33"/>
  <c r="G348" i="28"/>
  <c r="G348" i="33"/>
  <c r="G347" i="28"/>
  <c r="G347" i="33"/>
  <c r="G346" i="28"/>
  <c r="G346" i="33"/>
  <c r="G345" i="28"/>
  <c r="G345" i="33"/>
  <c r="G344" i="28"/>
  <c r="G344" i="33"/>
  <c r="G343" i="28"/>
  <c r="G342" i="28"/>
  <c r="G341" i="28"/>
  <c r="G341" i="33"/>
  <c r="G340" i="28"/>
  <c r="G339" i="28"/>
  <c r="G339" i="33"/>
  <c r="G338" i="28"/>
  <c r="G337" i="28"/>
  <c r="G337" i="33"/>
  <c r="G336" i="28"/>
  <c r="G336" i="33"/>
  <c r="G335" i="28"/>
  <c r="G334" i="28"/>
  <c r="G334" i="33"/>
  <c r="G333" i="28"/>
  <c r="G333" i="33"/>
  <c r="G332" i="28"/>
  <c r="G332" i="33"/>
  <c r="G331" i="28"/>
  <c r="G331" i="33"/>
  <c r="G330" i="28"/>
  <c r="G330" i="33"/>
  <c r="G329" i="28"/>
  <c r="G329" i="33"/>
  <c r="G328" i="28"/>
  <c r="G327" i="28"/>
  <c r="G327" i="33"/>
  <c r="G326" i="28"/>
  <c r="G326" i="33"/>
  <c r="G325" i="28"/>
  <c r="G325" i="33"/>
  <c r="G324" i="28"/>
  <c r="G323" i="28"/>
  <c r="G323" i="33"/>
  <c r="G322" i="28"/>
  <c r="G322" i="33"/>
  <c r="G321" i="28"/>
  <c r="G320" i="28"/>
  <c r="G320" i="33"/>
  <c r="G319" i="28"/>
  <c r="G319" i="33"/>
  <c r="G318" i="28"/>
  <c r="G317" i="28"/>
  <c r="G317" i="33"/>
  <c r="G316" i="28"/>
  <c r="G316" i="33"/>
  <c r="G315" i="28"/>
  <c r="G315" i="33"/>
  <c r="G314" i="28"/>
  <c r="G314" i="33"/>
  <c r="G313" i="28"/>
  <c r="G313" i="33"/>
  <c r="G312" i="28"/>
  <c r="G312" i="33"/>
  <c r="G311" i="28"/>
  <c r="G311" i="33"/>
  <c r="G310" i="28"/>
  <c r="G309" i="28"/>
  <c r="G309" i="33"/>
  <c r="G308" i="28"/>
  <c r="G308" i="33"/>
  <c r="G307" i="28"/>
  <c r="G307" i="33"/>
  <c r="G306" i="28"/>
  <c r="G306" i="33"/>
  <c r="G305" i="28"/>
  <c r="G305" i="33"/>
  <c r="G304" i="28"/>
  <c r="G304" i="33"/>
  <c r="G303" i="28"/>
  <c r="G303" i="33"/>
  <c r="G302" i="28"/>
  <c r="G302" i="33"/>
  <c r="G301" i="28"/>
  <c r="G301" i="33"/>
  <c r="G300" i="28"/>
  <c r="G300" i="33"/>
  <c r="G299" i="28"/>
  <c r="G299" i="33"/>
  <c r="G298" i="28"/>
  <c r="G297" i="28"/>
  <c r="G297" i="33"/>
  <c r="G296" i="28"/>
  <c r="G295" i="28"/>
  <c r="G295" i="33"/>
  <c r="G294" i="28"/>
  <c r="G294" i="33"/>
  <c r="G293" i="28"/>
  <c r="G293" i="33"/>
  <c r="G292" i="28"/>
  <c r="G292" i="33"/>
  <c r="G291" i="28"/>
  <c r="G291" i="33"/>
  <c r="G290" i="28"/>
  <c r="G289" i="28"/>
  <c r="G289" i="33"/>
  <c r="G288" i="28"/>
  <c r="G288" i="33"/>
  <c r="G287" i="28"/>
  <c r="G287" i="33"/>
  <c r="G286" i="28"/>
  <c r="G285" i="28"/>
  <c r="G284" i="28"/>
  <c r="G284" i="33"/>
  <c r="G283" i="28"/>
  <c r="G283" i="33"/>
  <c r="G282" i="28"/>
  <c r="G281" i="28"/>
  <c r="G281" i="33"/>
  <c r="G280" i="28"/>
  <c r="G280" i="33"/>
  <c r="G279" i="28"/>
  <c r="G279" i="33"/>
  <c r="G278" i="28"/>
  <c r="G278" i="33"/>
  <c r="G277" i="28"/>
  <c r="G277" i="33"/>
  <c r="G276" i="28"/>
  <c r="G276" i="33"/>
  <c r="G275" i="28"/>
  <c r="G275" i="33"/>
  <c r="G274" i="28"/>
  <c r="G273" i="28"/>
  <c r="G273" i="33"/>
  <c r="G272" i="28"/>
  <c r="G272" i="33"/>
  <c r="G271" i="28"/>
  <c r="G271" i="33"/>
  <c r="G270" i="28"/>
  <c r="G269" i="28"/>
  <c r="G269" i="33"/>
  <c r="G268" i="28"/>
  <c r="G268" i="33"/>
  <c r="G267" i="28"/>
  <c r="G267" i="33"/>
  <c r="G266" i="28"/>
  <c r="G266" i="33"/>
  <c r="G265" i="28"/>
  <c r="G265" i="33"/>
  <c r="G264" i="28"/>
  <c r="G264" i="33"/>
  <c r="G263" i="28"/>
  <c r="G263" i="33"/>
  <c r="G262" i="28"/>
  <c r="G262" i="33"/>
  <c r="G261" i="28"/>
  <c r="G261" i="33"/>
  <c r="G260" i="28"/>
  <c r="G260" i="33"/>
  <c r="G259" i="28"/>
  <c r="G259" i="33"/>
  <c r="G258" i="28"/>
  <c r="G257" i="28"/>
  <c r="G257" i="33"/>
  <c r="G256" i="28"/>
  <c r="G256" i="33"/>
  <c r="G255" i="28"/>
  <c r="G255" i="33"/>
  <c r="G254" i="28"/>
  <c r="G254" i="33"/>
  <c r="G253" i="28"/>
  <c r="G253" i="33"/>
  <c r="G252" i="28"/>
  <c r="G251" i="28"/>
  <c r="G251" i="33"/>
  <c r="G250" i="28"/>
  <c r="G249" i="28"/>
  <c r="G249" i="33"/>
  <c r="G248" i="28"/>
  <c r="G248" i="33"/>
  <c r="G247" i="28"/>
  <c r="G247" i="33"/>
  <c r="G246" i="28"/>
  <c r="G246" i="33"/>
  <c r="G245" i="28"/>
  <c r="G245" i="33"/>
  <c r="G244" i="28"/>
  <c r="G243" i="28"/>
  <c r="G243" i="33"/>
  <c r="G242" i="28"/>
  <c r="G242" i="33"/>
  <c r="G241" i="28"/>
  <c r="G241" i="33"/>
  <c r="G240" i="28"/>
  <c r="G240" i="33"/>
  <c r="G239" i="28"/>
  <c r="G239" i="33"/>
  <c r="G238" i="28"/>
  <c r="G237" i="28"/>
  <c r="G237" i="33"/>
  <c r="G236" i="28"/>
  <c r="G235" i="28"/>
  <c r="G235" i="33"/>
  <c r="G234" i="28"/>
  <c r="G233" i="28"/>
  <c r="G233" i="33"/>
  <c r="G232" i="28"/>
  <c r="G232" i="33"/>
  <c r="G231" i="28"/>
  <c r="G231" i="33"/>
  <c r="G230" i="28"/>
  <c r="G229" i="28"/>
  <c r="G229" i="33"/>
  <c r="G228" i="28"/>
  <c r="G228" i="33"/>
  <c r="G227" i="28"/>
  <c r="G227" i="33"/>
  <c r="G226" i="28"/>
  <c r="G225" i="28"/>
  <c r="G225" i="33"/>
  <c r="G224" i="28"/>
  <c r="G224" i="33"/>
  <c r="G223" i="28"/>
  <c r="G223" i="33"/>
  <c r="G222" i="28"/>
  <c r="G221" i="28"/>
  <c r="G221" i="33"/>
  <c r="G220" i="28"/>
  <c r="G219" i="28"/>
  <c r="G219" i="33"/>
  <c r="G218" i="28"/>
  <c r="G217" i="28"/>
  <c r="G217" i="33"/>
  <c r="G216" i="28"/>
  <c r="G216" i="33"/>
  <c r="G215" i="28"/>
  <c r="G215" i="33"/>
  <c r="G214" i="28"/>
  <c r="G214" i="33"/>
  <c r="G213" i="28"/>
  <c r="G213" i="33"/>
  <c r="G212" i="28"/>
  <c r="G211" i="28"/>
  <c r="G211" i="33"/>
  <c r="G210" i="28"/>
  <c r="G210" i="33"/>
  <c r="G209" i="28"/>
  <c r="G209" i="33"/>
  <c r="G208" i="28"/>
  <c r="G208" i="33"/>
  <c r="G207" i="28"/>
  <c r="G207" i="33"/>
  <c r="G206" i="28"/>
  <c r="G206" i="33"/>
  <c r="G205" i="28"/>
  <c r="G205" i="33"/>
  <c r="G204" i="28"/>
  <c r="G203" i="28"/>
  <c r="G203" i="33"/>
  <c r="G202" i="28"/>
  <c r="G201" i="28"/>
  <c r="G201" i="33"/>
  <c r="G200" i="28"/>
  <c r="G200" i="33"/>
  <c r="G199" i="28"/>
  <c r="G199" i="33"/>
  <c r="G198" i="28"/>
  <c r="G198" i="33"/>
  <c r="G197" i="28"/>
  <c r="G197" i="33"/>
  <c r="G196" i="28"/>
  <c r="G196" i="33"/>
  <c r="G195" i="28"/>
  <c r="G195" i="33"/>
  <c r="G194" i="28"/>
  <c r="G194" i="33"/>
  <c r="G193" i="28"/>
  <c r="G193" i="33"/>
  <c r="G192" i="28"/>
  <c r="G192" i="33"/>
  <c r="G191" i="28"/>
  <c r="G191" i="33"/>
  <c r="G190" i="28"/>
  <c r="G189" i="28"/>
  <c r="G188" i="28"/>
  <c r="G187" i="28"/>
  <c r="G186" i="28"/>
  <c r="G186" i="33"/>
  <c r="G185" i="28"/>
  <c r="G184" i="28"/>
  <c r="G183" i="28"/>
  <c r="G183" i="33"/>
  <c r="G182" i="28"/>
  <c r="G181" i="28"/>
  <c r="G181" i="33"/>
  <c r="G180" i="28"/>
  <c r="G180" i="33"/>
  <c r="G179" i="28"/>
  <c r="G179" i="33"/>
  <c r="G178" i="28"/>
  <c r="G177" i="28"/>
  <c r="G177" i="33"/>
  <c r="G176" i="28"/>
  <c r="G176" i="33"/>
  <c r="G175" i="28"/>
  <c r="G175" i="33"/>
  <c r="G174" i="28"/>
  <c r="G173" i="28"/>
  <c r="G173" i="33"/>
  <c r="G172" i="28"/>
  <c r="G171" i="28"/>
  <c r="G171" i="33"/>
  <c r="G170" i="28"/>
  <c r="G169" i="28"/>
  <c r="G169" i="33"/>
  <c r="G168" i="28"/>
  <c r="G167" i="28"/>
  <c r="G167" i="33"/>
  <c r="G166" i="28"/>
  <c r="G166" i="33"/>
  <c r="G165" i="28"/>
  <c r="G165" i="33"/>
  <c r="G164" i="28"/>
  <c r="G163" i="28"/>
  <c r="G162" i="28"/>
  <c r="G162" i="33"/>
  <c r="G161" i="28"/>
  <c r="G161" i="33"/>
  <c r="G160" i="28"/>
  <c r="G160" i="33"/>
  <c r="G159" i="28"/>
  <c r="G159" i="33"/>
  <c r="G158" i="28"/>
  <c r="G158" i="33"/>
  <c r="G157" i="28"/>
  <c r="G157" i="33"/>
  <c r="G156" i="28"/>
  <c r="G156" i="33"/>
  <c r="G155" i="28"/>
  <c r="G155" i="33"/>
  <c r="G154" i="28"/>
  <c r="G153" i="28"/>
  <c r="G153" i="33"/>
  <c r="G152" i="28"/>
  <c r="G151" i="28"/>
  <c r="G151" i="33"/>
  <c r="G150" i="28"/>
  <c r="G149" i="28"/>
  <c r="G149" i="33"/>
  <c r="G148" i="28"/>
  <c r="G147" i="28"/>
  <c r="G146" i="28"/>
  <c r="G145" i="28"/>
  <c r="G144" i="28"/>
  <c r="G144" i="33"/>
  <c r="G143" i="28"/>
  <c r="G143" i="33"/>
  <c r="G142" i="28"/>
  <c r="G142" i="33"/>
  <c r="G141" i="28"/>
  <c r="G141" i="33"/>
  <c r="G140" i="28"/>
  <c r="G140" i="33"/>
  <c r="G139" i="28"/>
  <c r="G139" i="33"/>
  <c r="G138" i="28"/>
  <c r="G137" i="28"/>
  <c r="G137" i="33"/>
  <c r="G136" i="28"/>
  <c r="G136" i="33"/>
  <c r="G135" i="28"/>
  <c r="G135" i="33"/>
  <c r="G134" i="28"/>
  <c r="G133" i="28"/>
  <c r="G132" i="28"/>
  <c r="G132" i="33"/>
  <c r="G131" i="28"/>
  <c r="G131" i="33"/>
  <c r="G130" i="28"/>
  <c r="G129" i="28"/>
  <c r="G129" i="33"/>
  <c r="G128" i="28"/>
  <c r="G128" i="33"/>
  <c r="G127" i="28"/>
  <c r="G127" i="33"/>
  <c r="G126" i="28"/>
  <c r="G125" i="28"/>
  <c r="G124" i="28"/>
  <c r="G123" i="28"/>
  <c r="G122" i="28"/>
  <c r="G122" i="33"/>
  <c r="G121" i="28"/>
  <c r="G121" i="33"/>
  <c r="G120" i="28"/>
  <c r="G120" i="33"/>
  <c r="G119" i="28"/>
  <c r="G119" i="33"/>
  <c r="G118" i="28"/>
  <c r="G118" i="33"/>
  <c r="G117" i="28"/>
  <c r="G117" i="33"/>
  <c r="G116" i="28"/>
  <c r="G115" i="28"/>
  <c r="G114" i="28"/>
  <c r="G113" i="28"/>
  <c r="G113" i="33"/>
  <c r="G112" i="28"/>
  <c r="G112" i="33"/>
  <c r="G111" i="28"/>
  <c r="G111" i="33"/>
  <c r="G110" i="28"/>
  <c r="G109" i="28"/>
  <c r="G109" i="33"/>
  <c r="G108" i="28"/>
  <c r="G107" i="28"/>
  <c r="G107" i="33"/>
  <c r="G106" i="28"/>
  <c r="G105" i="28"/>
  <c r="G105" i="33"/>
  <c r="G104" i="28"/>
  <c r="G104" i="33"/>
  <c r="G103" i="28"/>
  <c r="G102" i="28"/>
  <c r="G101" i="28"/>
  <c r="G101" i="33"/>
  <c r="G100" i="28"/>
  <c r="G99" i="28"/>
  <c r="G99" i="33"/>
  <c r="G98" i="28"/>
  <c r="G97" i="28"/>
  <c r="G97" i="33"/>
  <c r="G96" i="28"/>
  <c r="G95" i="28"/>
  <c r="G94" i="28"/>
  <c r="G94" i="33"/>
  <c r="G93" i="28"/>
  <c r="G93" i="33"/>
  <c r="G92" i="28"/>
  <c r="G91" i="28"/>
  <c r="G91" i="33"/>
  <c r="G90" i="28"/>
  <c r="G90" i="33"/>
  <c r="G89" i="28"/>
  <c r="G89" i="33"/>
  <c r="G88" i="28"/>
  <c r="G88" i="33"/>
  <c r="G87" i="28"/>
  <c r="G87" i="33"/>
  <c r="G86" i="28"/>
  <c r="G86" i="33"/>
  <c r="G85" i="28"/>
  <c r="G85" i="33"/>
  <c r="G84" i="28"/>
  <c r="G84" i="33"/>
  <c r="G83" i="28"/>
  <c r="G83" i="33"/>
  <c r="G82" i="28"/>
  <c r="G82" i="33"/>
  <c r="G81" i="28"/>
  <c r="G81" i="33"/>
  <c r="G80" i="28"/>
  <c r="G80" i="33"/>
  <c r="G79" i="28"/>
  <c r="G79" i="33"/>
  <c r="G78" i="28"/>
  <c r="G78" i="33"/>
  <c r="G77" i="28"/>
  <c r="G77" i="33"/>
  <c r="G76" i="28"/>
  <c r="G76" i="33"/>
  <c r="G75" i="28"/>
  <c r="G75" i="33"/>
  <c r="G74" i="28"/>
  <c r="G74" i="33"/>
  <c r="G73" i="28"/>
  <c r="G73" i="33"/>
  <c r="G72" i="28"/>
  <c r="G72" i="33"/>
  <c r="G71" i="28"/>
  <c r="G71" i="33"/>
  <c r="G70" i="28"/>
  <c r="G70" i="33"/>
  <c r="G69" i="28"/>
  <c r="G69" i="33"/>
  <c r="G68" i="28"/>
  <c r="G68" i="33"/>
  <c r="G67" i="28"/>
  <c r="G67" i="33"/>
  <c r="G66" i="28"/>
  <c r="G66" i="33"/>
  <c r="G65" i="28"/>
  <c r="G65" i="33"/>
  <c r="G64" i="28"/>
  <c r="G64" i="33"/>
  <c r="G63" i="28"/>
  <c r="G63" i="33"/>
  <c r="G62" i="28"/>
  <c r="G62" i="33"/>
  <c r="G61" i="28"/>
  <c r="G61" i="33"/>
  <c r="G60" i="28"/>
  <c r="G60" i="33"/>
  <c r="G59" i="28"/>
  <c r="G59" i="33"/>
  <c r="G58" i="28"/>
  <c r="G58" i="33"/>
  <c r="G57" i="28"/>
  <c r="G57" i="33"/>
  <c r="G56" i="28"/>
  <c r="G56" i="33"/>
  <c r="G55" i="28"/>
  <c r="G55" i="33"/>
  <c r="G54" i="28"/>
  <c r="G54" i="33"/>
  <c r="G53" i="28"/>
  <c r="G53" i="33"/>
  <c r="G52" i="28"/>
  <c r="G52" i="33"/>
  <c r="G51" i="28"/>
  <c r="G51" i="33"/>
  <c r="G50" i="28"/>
  <c r="G50" i="33"/>
  <c r="G49" i="28"/>
  <c r="G49" i="33"/>
  <c r="G48" i="28"/>
  <c r="G48" i="33"/>
  <c r="G47" i="28"/>
  <c r="G47" i="33"/>
  <c r="G46" i="28"/>
  <c r="G46" i="33"/>
  <c r="G45" i="28"/>
  <c r="G45" i="33"/>
  <c r="G44" i="28"/>
  <c r="G44" i="33"/>
  <c r="G43" i="28"/>
  <c r="G43" i="33"/>
  <c r="G42" i="28"/>
  <c r="G42" i="33"/>
  <c r="G41" i="28"/>
  <c r="G41" i="33"/>
  <c r="G40" i="28"/>
  <c r="G39" i="28"/>
  <c r="G39" i="33"/>
  <c r="G38" i="28"/>
  <c r="G38" i="33"/>
  <c r="G37" i="28"/>
  <c r="G37" i="33"/>
  <c r="G36" i="28"/>
  <c r="G36" i="33"/>
  <c r="G35" i="28"/>
  <c r="G35" i="33"/>
  <c r="G34" i="28"/>
  <c r="G34" i="33"/>
  <c r="G33" i="28"/>
  <c r="G33" i="33"/>
  <c r="G32" i="28"/>
  <c r="G32" i="33"/>
  <c r="G31" i="28"/>
  <c r="G31" i="33"/>
  <c r="G30" i="28"/>
  <c r="G30" i="33"/>
  <c r="G29" i="28"/>
  <c r="G29" i="33"/>
  <c r="G28" i="28"/>
  <c r="G28" i="33"/>
  <c r="G27" i="28"/>
  <c r="G27" i="33"/>
  <c r="G26" i="28"/>
  <c r="G26" i="33"/>
  <c r="G25" i="28"/>
  <c r="G25" i="33"/>
  <c r="G24" i="28"/>
  <c r="G24" i="33"/>
  <c r="G23" i="28"/>
  <c r="G23" i="33"/>
  <c r="G22" i="28"/>
  <c r="G22" i="33"/>
  <c r="G21" i="28"/>
  <c r="G21" i="33"/>
  <c r="G20" i="28"/>
  <c r="G20" i="33"/>
  <c r="G19" i="28"/>
  <c r="G19" i="33"/>
  <c r="G18" i="28"/>
  <c r="G18" i="33"/>
  <c r="G17" i="28"/>
  <c r="G17" i="33"/>
  <c r="G16" i="28"/>
  <c r="G15" i="28"/>
  <c r="G14" i="28"/>
  <c r="G13" i="28"/>
  <c r="G12" i="28"/>
  <c r="G11" i="28"/>
  <c r="G10" i="28"/>
  <c r="G9" i="28"/>
  <c r="J9" i="28"/>
  <c r="G8" i="28"/>
  <c r="G7" i="28"/>
  <c r="J7" i="28"/>
  <c r="J7" i="33"/>
  <c r="I507" i="27"/>
  <c r="J506" i="27"/>
  <c r="J505" i="27"/>
  <c r="J504" i="27"/>
  <c r="J503" i="27"/>
  <c r="J502" i="27"/>
  <c r="J501" i="27"/>
  <c r="J500" i="27"/>
  <c r="J499" i="27"/>
  <c r="J498" i="27"/>
  <c r="J497" i="27"/>
  <c r="J496" i="27"/>
  <c r="J495" i="27"/>
  <c r="J494" i="27"/>
  <c r="J493" i="27"/>
  <c r="J492" i="27"/>
  <c r="J491" i="27"/>
  <c r="J490" i="27"/>
  <c r="J489" i="27"/>
  <c r="J488" i="27"/>
  <c r="J487" i="27"/>
  <c r="J486" i="27"/>
  <c r="J485" i="27"/>
  <c r="J484" i="27"/>
  <c r="J483" i="27"/>
  <c r="J482" i="27"/>
  <c r="J481" i="27"/>
  <c r="J480" i="27"/>
  <c r="J479" i="27"/>
  <c r="J478" i="27"/>
  <c r="J477" i="27"/>
  <c r="J476" i="27"/>
  <c r="J475" i="27"/>
  <c r="J474" i="27"/>
  <c r="J473" i="27"/>
  <c r="J472" i="27"/>
  <c r="J471" i="27"/>
  <c r="J470" i="27"/>
  <c r="J469" i="27"/>
  <c r="J468" i="27"/>
  <c r="J467" i="27"/>
  <c r="J466" i="27"/>
  <c r="J465" i="27"/>
  <c r="J464" i="27"/>
  <c r="J463" i="27"/>
  <c r="J462" i="27"/>
  <c r="J461" i="27"/>
  <c r="J460" i="27"/>
  <c r="J459" i="27"/>
  <c r="J458" i="27"/>
  <c r="J457" i="27"/>
  <c r="J456" i="27"/>
  <c r="J455" i="27"/>
  <c r="J454" i="27"/>
  <c r="J453" i="27"/>
  <c r="J452" i="27"/>
  <c r="J451" i="27"/>
  <c r="J450" i="27"/>
  <c r="J449" i="27"/>
  <c r="J448" i="27"/>
  <c r="J447" i="27"/>
  <c r="J446" i="27"/>
  <c r="J445" i="27"/>
  <c r="J444" i="27"/>
  <c r="J443" i="27"/>
  <c r="J442" i="27"/>
  <c r="J441" i="27"/>
  <c r="J440" i="27"/>
  <c r="J439" i="27"/>
  <c r="J438" i="27"/>
  <c r="J437" i="27"/>
  <c r="J436" i="27"/>
  <c r="J435" i="27"/>
  <c r="J434" i="27"/>
  <c r="J433" i="27"/>
  <c r="J432" i="27"/>
  <c r="J431" i="27"/>
  <c r="J430" i="27"/>
  <c r="J429" i="27"/>
  <c r="J428" i="27"/>
  <c r="J427" i="27"/>
  <c r="J426" i="27"/>
  <c r="J425" i="27"/>
  <c r="J424" i="27"/>
  <c r="J423" i="27"/>
  <c r="J422" i="27"/>
  <c r="J421" i="27"/>
  <c r="J420" i="27"/>
  <c r="J419" i="27"/>
  <c r="J418" i="27"/>
  <c r="J417" i="27"/>
  <c r="J416" i="27"/>
  <c r="J415" i="27"/>
  <c r="J414" i="27"/>
  <c r="J413" i="27"/>
  <c r="J412" i="27"/>
  <c r="J411" i="27"/>
  <c r="J410" i="27"/>
  <c r="J409" i="27"/>
  <c r="J408" i="27"/>
  <c r="J407" i="27"/>
  <c r="J406" i="27"/>
  <c r="J405" i="27"/>
  <c r="J404" i="27"/>
  <c r="J403" i="27"/>
  <c r="J402" i="27"/>
  <c r="J401" i="27"/>
  <c r="J400" i="27"/>
  <c r="J399" i="27"/>
  <c r="J398" i="27"/>
  <c r="J397" i="27"/>
  <c r="J396" i="27"/>
  <c r="J395" i="27"/>
  <c r="J394" i="27"/>
  <c r="J393" i="27"/>
  <c r="J392" i="27"/>
  <c r="J391" i="27"/>
  <c r="J390" i="27"/>
  <c r="J389" i="27"/>
  <c r="J388" i="27"/>
  <c r="J387" i="27"/>
  <c r="J386" i="27"/>
  <c r="J385" i="27"/>
  <c r="J384" i="27"/>
  <c r="J383" i="27"/>
  <c r="J382" i="27"/>
  <c r="J381" i="27"/>
  <c r="J380" i="27"/>
  <c r="J379" i="27"/>
  <c r="J378" i="27"/>
  <c r="J377" i="27"/>
  <c r="J376" i="27"/>
  <c r="J375" i="27"/>
  <c r="J374" i="27"/>
  <c r="J373" i="27"/>
  <c r="J372" i="27"/>
  <c r="J371" i="27"/>
  <c r="J370" i="27"/>
  <c r="J369" i="27"/>
  <c r="J368" i="27"/>
  <c r="J367" i="27"/>
  <c r="J366" i="27"/>
  <c r="J365" i="27"/>
  <c r="J364" i="27"/>
  <c r="J363" i="27"/>
  <c r="J362" i="27"/>
  <c r="J361" i="27"/>
  <c r="J360" i="27"/>
  <c r="J359" i="27"/>
  <c r="J358" i="27"/>
  <c r="J357" i="27"/>
  <c r="J356" i="27"/>
  <c r="J355" i="27"/>
  <c r="J354" i="27"/>
  <c r="J353" i="27"/>
  <c r="J352" i="27"/>
  <c r="J351" i="27"/>
  <c r="J350" i="27"/>
  <c r="J349" i="27"/>
  <c r="J348" i="27"/>
  <c r="J347" i="27"/>
  <c r="J346" i="27"/>
  <c r="J345" i="27"/>
  <c r="J344" i="27"/>
  <c r="J343" i="27"/>
  <c r="J342" i="27"/>
  <c r="J341" i="27"/>
  <c r="J340" i="27"/>
  <c r="J339" i="27"/>
  <c r="J338" i="27"/>
  <c r="J337" i="27"/>
  <c r="J336" i="27"/>
  <c r="J335" i="27"/>
  <c r="J334" i="27"/>
  <c r="J333" i="27"/>
  <c r="J332" i="27"/>
  <c r="J331" i="27"/>
  <c r="J330" i="27"/>
  <c r="J329" i="27"/>
  <c r="J328" i="27"/>
  <c r="J327" i="27"/>
  <c r="J326" i="27"/>
  <c r="J325" i="27"/>
  <c r="J324" i="27"/>
  <c r="J323" i="27"/>
  <c r="J322" i="27"/>
  <c r="J321" i="27"/>
  <c r="J320" i="27"/>
  <c r="J319" i="27"/>
  <c r="J318" i="27"/>
  <c r="J317" i="27"/>
  <c r="J316" i="27"/>
  <c r="J315" i="27"/>
  <c r="J314" i="27"/>
  <c r="J313" i="27"/>
  <c r="J312" i="27"/>
  <c r="J311" i="27"/>
  <c r="J310" i="27"/>
  <c r="J309" i="27"/>
  <c r="J308" i="27"/>
  <c r="J307" i="27"/>
  <c r="J306" i="27"/>
  <c r="J305" i="27"/>
  <c r="J304" i="27"/>
  <c r="J303" i="27"/>
  <c r="J302" i="27"/>
  <c r="J301" i="27"/>
  <c r="J300" i="27"/>
  <c r="J299" i="27"/>
  <c r="J298" i="27"/>
  <c r="J297" i="27"/>
  <c r="J296" i="27"/>
  <c r="J295" i="27"/>
  <c r="J294" i="27"/>
  <c r="J293" i="27"/>
  <c r="J292" i="27"/>
  <c r="J291" i="27"/>
  <c r="J290" i="27"/>
  <c r="J289" i="27"/>
  <c r="J288" i="27"/>
  <c r="J287" i="27"/>
  <c r="J286" i="27"/>
  <c r="J285" i="27"/>
  <c r="J284" i="27"/>
  <c r="J283" i="27"/>
  <c r="J282" i="27"/>
  <c r="J281" i="27"/>
  <c r="J280" i="27"/>
  <c r="J279" i="27"/>
  <c r="J278" i="27"/>
  <c r="J277" i="27"/>
  <c r="J276" i="27"/>
  <c r="J275" i="27"/>
  <c r="J274" i="27"/>
  <c r="J273" i="27"/>
  <c r="J272" i="27"/>
  <c r="J271" i="27"/>
  <c r="J270" i="27"/>
  <c r="J269" i="27"/>
  <c r="J268" i="27"/>
  <c r="J267" i="27"/>
  <c r="J266" i="27"/>
  <c r="J265" i="27"/>
  <c r="J264" i="27"/>
  <c r="J263" i="27"/>
  <c r="J262" i="27"/>
  <c r="J261" i="27"/>
  <c r="J260" i="27"/>
  <c r="J259" i="27"/>
  <c r="J258" i="27"/>
  <c r="J257" i="27"/>
  <c r="J256" i="27"/>
  <c r="J255" i="27"/>
  <c r="J254" i="27"/>
  <c r="J253" i="27"/>
  <c r="J252" i="27"/>
  <c r="J251" i="27"/>
  <c r="J250" i="27"/>
  <c r="J249" i="27"/>
  <c r="J248" i="27"/>
  <c r="J247" i="27"/>
  <c r="J246" i="27"/>
  <c r="J245" i="27"/>
  <c r="J244" i="27"/>
  <c r="J243" i="27"/>
  <c r="J242" i="27"/>
  <c r="J241" i="27"/>
  <c r="J240" i="27"/>
  <c r="J239" i="27"/>
  <c r="J238" i="27"/>
  <c r="J237" i="27"/>
  <c r="J236" i="27"/>
  <c r="J235" i="27"/>
  <c r="J234" i="27"/>
  <c r="J233" i="27"/>
  <c r="J232" i="27"/>
  <c r="J231" i="27"/>
  <c r="J230" i="27"/>
  <c r="J229" i="27"/>
  <c r="J228" i="27"/>
  <c r="J227" i="27"/>
  <c r="J226" i="27"/>
  <c r="J225" i="27"/>
  <c r="J224" i="27"/>
  <c r="J223" i="27"/>
  <c r="J222" i="27"/>
  <c r="J221" i="27"/>
  <c r="J220" i="27"/>
  <c r="J219" i="27"/>
  <c r="J218" i="27"/>
  <c r="J217" i="27"/>
  <c r="J216" i="27"/>
  <c r="J215" i="27"/>
  <c r="J214" i="27"/>
  <c r="J213" i="27"/>
  <c r="J212" i="27"/>
  <c r="J211" i="27"/>
  <c r="J210" i="27"/>
  <c r="J209" i="27"/>
  <c r="J208" i="27"/>
  <c r="J207" i="27"/>
  <c r="J206" i="27"/>
  <c r="J205" i="27"/>
  <c r="J204" i="27"/>
  <c r="J203" i="27"/>
  <c r="J202" i="27"/>
  <c r="J201" i="27"/>
  <c r="J200" i="27"/>
  <c r="J199" i="27"/>
  <c r="J198" i="27"/>
  <c r="J197" i="27"/>
  <c r="J196" i="27"/>
  <c r="J195" i="27"/>
  <c r="J194" i="27"/>
  <c r="J193" i="27"/>
  <c r="J192" i="27"/>
  <c r="J191" i="27"/>
  <c r="J190" i="27"/>
  <c r="J189" i="27"/>
  <c r="J188" i="27"/>
  <c r="J187" i="27"/>
  <c r="J186" i="27"/>
  <c r="J185" i="27"/>
  <c r="J184" i="27"/>
  <c r="J183" i="27"/>
  <c r="J182" i="27"/>
  <c r="J181" i="27"/>
  <c r="J180" i="27"/>
  <c r="J179" i="27"/>
  <c r="J178" i="27"/>
  <c r="J177" i="27"/>
  <c r="J176" i="27"/>
  <c r="J175" i="27"/>
  <c r="J174" i="27"/>
  <c r="J173" i="27"/>
  <c r="J172" i="27"/>
  <c r="J171" i="27"/>
  <c r="J170" i="27"/>
  <c r="J169" i="27"/>
  <c r="J168" i="27"/>
  <c r="J167" i="27"/>
  <c r="J166" i="27"/>
  <c r="J165" i="27"/>
  <c r="J164" i="27"/>
  <c r="J163" i="27"/>
  <c r="J162" i="27"/>
  <c r="J161" i="27"/>
  <c r="J160" i="27"/>
  <c r="J159" i="27"/>
  <c r="J158" i="27"/>
  <c r="J157" i="27"/>
  <c r="J156" i="27"/>
  <c r="J155" i="27"/>
  <c r="J154" i="27"/>
  <c r="J153" i="27"/>
  <c r="J152" i="27"/>
  <c r="J151" i="27"/>
  <c r="J150" i="27"/>
  <c r="J149" i="27"/>
  <c r="J148" i="27"/>
  <c r="J147" i="27"/>
  <c r="J146" i="27"/>
  <c r="J145" i="27"/>
  <c r="J144" i="27"/>
  <c r="J143" i="27"/>
  <c r="J142" i="27"/>
  <c r="J141" i="27"/>
  <c r="J140" i="27"/>
  <c r="J139" i="27"/>
  <c r="J138" i="27"/>
  <c r="J137" i="27"/>
  <c r="J136" i="27"/>
  <c r="J135" i="27"/>
  <c r="J134" i="27"/>
  <c r="J133" i="27"/>
  <c r="J132" i="27"/>
  <c r="J131" i="27"/>
  <c r="J130" i="27"/>
  <c r="J129" i="27"/>
  <c r="J128" i="27"/>
  <c r="J127" i="27"/>
  <c r="J126" i="27"/>
  <c r="J125" i="27"/>
  <c r="J124" i="27"/>
  <c r="J123" i="27"/>
  <c r="J122" i="27"/>
  <c r="J121" i="27"/>
  <c r="J120" i="27"/>
  <c r="J119" i="27"/>
  <c r="J118" i="27"/>
  <c r="J117" i="27"/>
  <c r="J116" i="27"/>
  <c r="J115" i="27"/>
  <c r="J114" i="27"/>
  <c r="J113" i="27"/>
  <c r="J112" i="27"/>
  <c r="J111" i="27"/>
  <c r="J110" i="27"/>
  <c r="J109" i="27"/>
  <c r="J108" i="27"/>
  <c r="J107" i="27"/>
  <c r="J106" i="27"/>
  <c r="J105" i="27"/>
  <c r="J104" i="27"/>
  <c r="J103" i="27"/>
  <c r="J102" i="27"/>
  <c r="J101" i="27"/>
  <c r="J100" i="27"/>
  <c r="J99" i="27"/>
  <c r="J98" i="27"/>
  <c r="J97" i="27"/>
  <c r="J96" i="27"/>
  <c r="J95" i="27"/>
  <c r="J94" i="27"/>
  <c r="J93" i="27"/>
  <c r="J92" i="27"/>
  <c r="J91" i="27"/>
  <c r="J90" i="27"/>
  <c r="J89" i="27"/>
  <c r="J88" i="27"/>
  <c r="J87" i="27"/>
  <c r="J86" i="27"/>
  <c r="J85" i="27"/>
  <c r="J84" i="27"/>
  <c r="J83" i="27"/>
  <c r="J82" i="27"/>
  <c r="J81" i="27"/>
  <c r="J80" i="27"/>
  <c r="J79" i="27"/>
  <c r="J78" i="27"/>
  <c r="J77" i="27"/>
  <c r="J76" i="27"/>
  <c r="J75" i="27"/>
  <c r="J74" i="27"/>
  <c r="J73" i="27"/>
  <c r="J72" i="27"/>
  <c r="J71" i="27"/>
  <c r="J70" i="27"/>
  <c r="J69" i="27"/>
  <c r="J68" i="27"/>
  <c r="J67" i="27"/>
  <c r="J66" i="27"/>
  <c r="J65" i="27"/>
  <c r="J64" i="27"/>
  <c r="J63" i="27"/>
  <c r="J62" i="27"/>
  <c r="J61" i="27"/>
  <c r="J60" i="27"/>
  <c r="J59" i="27"/>
  <c r="J58" i="27"/>
  <c r="J57" i="27"/>
  <c r="J56" i="27"/>
  <c r="J55" i="27"/>
  <c r="J54" i="27"/>
  <c r="J53" i="27"/>
  <c r="J52" i="27"/>
  <c r="J51" i="27"/>
  <c r="J50" i="27"/>
  <c r="J49" i="27"/>
  <c r="J48" i="27"/>
  <c r="J47" i="27"/>
  <c r="J46" i="27"/>
  <c r="J45" i="27"/>
  <c r="J44" i="27"/>
  <c r="J43" i="27"/>
  <c r="J42" i="27"/>
  <c r="J41" i="27"/>
  <c r="J40" i="27"/>
  <c r="J39" i="27"/>
  <c r="J38" i="27"/>
  <c r="J37" i="27"/>
  <c r="J36" i="27"/>
  <c r="J35" i="27"/>
  <c r="J34" i="27"/>
  <c r="J33" i="27"/>
  <c r="J32" i="27"/>
  <c r="J31" i="27"/>
  <c r="J30" i="27"/>
  <c r="J29" i="27"/>
  <c r="J28" i="27"/>
  <c r="J27" i="27"/>
  <c r="J26" i="27"/>
  <c r="J25" i="27"/>
  <c r="J24" i="27"/>
  <c r="J23" i="27"/>
  <c r="J22" i="27"/>
  <c r="J21" i="27"/>
  <c r="J20" i="27"/>
  <c r="J19" i="27"/>
  <c r="J18" i="27"/>
  <c r="J17" i="27"/>
  <c r="J16" i="27"/>
  <c r="J15" i="27"/>
  <c r="J14" i="27"/>
  <c r="J13" i="27"/>
  <c r="J12" i="27"/>
  <c r="J11" i="27"/>
  <c r="J10" i="27"/>
  <c r="J9" i="27"/>
  <c r="J8" i="27"/>
  <c r="J7" i="27"/>
  <c r="K506" i="26"/>
  <c r="K505" i="26"/>
  <c r="K504" i="26"/>
  <c r="K503" i="26"/>
  <c r="K502" i="26"/>
  <c r="K501" i="26"/>
  <c r="K500" i="26"/>
  <c r="K499" i="26"/>
  <c r="K498" i="26"/>
  <c r="K497" i="26"/>
  <c r="K496" i="26"/>
  <c r="K495" i="26"/>
  <c r="K494" i="26"/>
  <c r="K493" i="26"/>
  <c r="K492" i="26"/>
  <c r="K491" i="26"/>
  <c r="K490" i="26"/>
  <c r="K489" i="26"/>
  <c r="K488" i="26"/>
  <c r="K487" i="26"/>
  <c r="K486" i="26"/>
  <c r="K485" i="26"/>
  <c r="K484" i="26"/>
  <c r="K483" i="26"/>
  <c r="K482" i="26"/>
  <c r="K481" i="26"/>
  <c r="K480" i="26"/>
  <c r="K479" i="26"/>
  <c r="K478" i="26"/>
  <c r="K477" i="26"/>
  <c r="K476" i="26"/>
  <c r="K475" i="26"/>
  <c r="K474" i="26"/>
  <c r="K473" i="26"/>
  <c r="K472" i="26"/>
  <c r="K471" i="26"/>
  <c r="K470" i="26"/>
  <c r="K469" i="26"/>
  <c r="K468" i="26"/>
  <c r="K467" i="26"/>
  <c r="K466" i="26"/>
  <c r="K465" i="26"/>
  <c r="K464" i="26"/>
  <c r="K463" i="26"/>
  <c r="K462" i="26"/>
  <c r="K461" i="26"/>
  <c r="K460" i="26"/>
  <c r="K459" i="26"/>
  <c r="K458" i="26"/>
  <c r="K457" i="26"/>
  <c r="K456" i="26"/>
  <c r="K455" i="26"/>
  <c r="K454" i="26"/>
  <c r="K453" i="26"/>
  <c r="K452" i="26"/>
  <c r="K451" i="26"/>
  <c r="K450" i="26"/>
  <c r="K449" i="26"/>
  <c r="K448" i="26"/>
  <c r="K447" i="26"/>
  <c r="K446" i="26"/>
  <c r="K445" i="26"/>
  <c r="K444" i="26"/>
  <c r="K443" i="26"/>
  <c r="K442" i="26"/>
  <c r="K441" i="26"/>
  <c r="K440" i="26"/>
  <c r="K439" i="26"/>
  <c r="K438" i="26"/>
  <c r="K437" i="26"/>
  <c r="K436" i="26"/>
  <c r="K435" i="26"/>
  <c r="K434" i="26"/>
  <c r="K433" i="26"/>
  <c r="K432" i="26"/>
  <c r="K431" i="26"/>
  <c r="K430" i="26"/>
  <c r="K429" i="26"/>
  <c r="K428" i="26"/>
  <c r="K427" i="26"/>
  <c r="K426" i="26"/>
  <c r="K425" i="26"/>
  <c r="K424" i="26"/>
  <c r="K423" i="26"/>
  <c r="K422" i="26"/>
  <c r="K421" i="26"/>
  <c r="K420" i="26"/>
  <c r="K419" i="26"/>
  <c r="K418" i="26"/>
  <c r="K417" i="26"/>
  <c r="K416" i="26"/>
  <c r="K415" i="26"/>
  <c r="K414" i="26"/>
  <c r="K413" i="26"/>
  <c r="K412" i="26"/>
  <c r="K411" i="26"/>
  <c r="K410" i="26"/>
  <c r="K409" i="26"/>
  <c r="K408" i="26"/>
  <c r="K407" i="26"/>
  <c r="K406" i="26"/>
  <c r="K405" i="26"/>
  <c r="K404" i="26"/>
  <c r="K403" i="26"/>
  <c r="K402" i="26"/>
  <c r="K401" i="26"/>
  <c r="K400" i="26"/>
  <c r="K399" i="26"/>
  <c r="K398" i="26"/>
  <c r="K397" i="26"/>
  <c r="K396" i="26"/>
  <c r="K395" i="26"/>
  <c r="K394" i="26"/>
  <c r="K393" i="26"/>
  <c r="K392" i="26"/>
  <c r="K391" i="26"/>
  <c r="K390" i="26"/>
  <c r="K389" i="26"/>
  <c r="K388" i="26"/>
  <c r="K387" i="26"/>
  <c r="K386" i="26"/>
  <c r="K385" i="26"/>
  <c r="K384" i="26"/>
  <c r="K383" i="26"/>
  <c r="K382" i="26"/>
  <c r="K381" i="26"/>
  <c r="K380" i="26"/>
  <c r="K379" i="26"/>
  <c r="K378" i="26"/>
  <c r="K377" i="26"/>
  <c r="K376" i="26"/>
  <c r="K375" i="26"/>
  <c r="K374" i="26"/>
  <c r="K373" i="26"/>
  <c r="K372" i="26"/>
  <c r="K371" i="26"/>
  <c r="K370" i="26"/>
  <c r="K369" i="26"/>
  <c r="K368" i="26"/>
  <c r="K367" i="26"/>
  <c r="K366" i="26"/>
  <c r="K365" i="26"/>
  <c r="K364" i="26"/>
  <c r="K363" i="26"/>
  <c r="K362" i="26"/>
  <c r="K361" i="26"/>
  <c r="K360" i="26"/>
  <c r="K359" i="26"/>
  <c r="K358" i="26"/>
  <c r="K357" i="26"/>
  <c r="K356" i="26"/>
  <c r="K355" i="26"/>
  <c r="K354" i="26"/>
  <c r="K353" i="26"/>
  <c r="K352" i="26"/>
  <c r="K351" i="26"/>
  <c r="K350" i="26"/>
  <c r="K349" i="26"/>
  <c r="K348" i="26"/>
  <c r="K347" i="26"/>
  <c r="K346" i="26"/>
  <c r="K345" i="26"/>
  <c r="K344" i="26"/>
  <c r="K343" i="26"/>
  <c r="K342" i="26"/>
  <c r="K341" i="26"/>
  <c r="K340" i="26"/>
  <c r="K339" i="26"/>
  <c r="K338" i="26"/>
  <c r="K337" i="26"/>
  <c r="K336" i="26"/>
  <c r="K335" i="26"/>
  <c r="K334" i="26"/>
  <c r="K333" i="26"/>
  <c r="K332" i="26"/>
  <c r="K331" i="26"/>
  <c r="K330" i="26"/>
  <c r="K329" i="26"/>
  <c r="K328" i="26"/>
  <c r="K327" i="26"/>
  <c r="K326" i="26"/>
  <c r="K325" i="26"/>
  <c r="K324" i="26"/>
  <c r="K323" i="26"/>
  <c r="K322" i="26"/>
  <c r="K321" i="26"/>
  <c r="K320" i="26"/>
  <c r="K319" i="26"/>
  <c r="K318" i="26"/>
  <c r="K317" i="26"/>
  <c r="K316" i="26"/>
  <c r="K315" i="26"/>
  <c r="K314" i="26"/>
  <c r="K313" i="26"/>
  <c r="K312" i="26"/>
  <c r="K311" i="26"/>
  <c r="K310" i="26"/>
  <c r="K309" i="26"/>
  <c r="K308" i="26"/>
  <c r="K307" i="26"/>
  <c r="K306" i="26"/>
  <c r="K305" i="26"/>
  <c r="K304" i="26"/>
  <c r="K303" i="26"/>
  <c r="K302" i="26"/>
  <c r="K301" i="26"/>
  <c r="K300" i="26"/>
  <c r="K299" i="26"/>
  <c r="K298" i="26"/>
  <c r="K297" i="26"/>
  <c r="K296" i="26"/>
  <c r="K295" i="26"/>
  <c r="K294" i="26"/>
  <c r="K293" i="26"/>
  <c r="K292" i="26"/>
  <c r="K291" i="26"/>
  <c r="K290" i="26"/>
  <c r="K289" i="26"/>
  <c r="K288" i="26"/>
  <c r="K287" i="26"/>
  <c r="K286" i="26"/>
  <c r="K285" i="26"/>
  <c r="K284" i="26"/>
  <c r="K283" i="26"/>
  <c r="K282" i="26"/>
  <c r="K281" i="26"/>
  <c r="K280" i="26"/>
  <c r="K279" i="26"/>
  <c r="K278" i="26"/>
  <c r="K277" i="26"/>
  <c r="K276" i="26"/>
  <c r="K275" i="26"/>
  <c r="K274" i="26"/>
  <c r="K273" i="26"/>
  <c r="K272" i="26"/>
  <c r="K271" i="26"/>
  <c r="K270" i="26"/>
  <c r="K269" i="26"/>
  <c r="K268" i="26"/>
  <c r="K267" i="26"/>
  <c r="K266" i="26"/>
  <c r="K265" i="26"/>
  <c r="K264" i="26"/>
  <c r="K263" i="26"/>
  <c r="K262" i="26"/>
  <c r="K261" i="26"/>
  <c r="K260" i="26"/>
  <c r="K259" i="26"/>
  <c r="K258" i="26"/>
  <c r="K257" i="26"/>
  <c r="K256" i="26"/>
  <c r="K255" i="26"/>
  <c r="K254" i="26"/>
  <c r="K253" i="26"/>
  <c r="K252" i="26"/>
  <c r="K251" i="26"/>
  <c r="K250" i="26"/>
  <c r="K249" i="26"/>
  <c r="K248" i="26"/>
  <c r="K247" i="26"/>
  <c r="K246" i="26"/>
  <c r="K245" i="26"/>
  <c r="K244" i="26"/>
  <c r="K243" i="26"/>
  <c r="K242" i="26"/>
  <c r="K241" i="26"/>
  <c r="K240" i="26"/>
  <c r="K239" i="26"/>
  <c r="K238" i="26"/>
  <c r="K237" i="26"/>
  <c r="K236" i="26"/>
  <c r="K235" i="26"/>
  <c r="K234" i="26"/>
  <c r="K233" i="26"/>
  <c r="K232" i="26"/>
  <c r="K231" i="26"/>
  <c r="K230" i="26"/>
  <c r="K229" i="26"/>
  <c r="K228" i="26"/>
  <c r="K227" i="26"/>
  <c r="K226" i="26"/>
  <c r="K225" i="26"/>
  <c r="K224" i="26"/>
  <c r="K223" i="26"/>
  <c r="K222" i="26"/>
  <c r="K221" i="26"/>
  <c r="K220" i="26"/>
  <c r="K219" i="26"/>
  <c r="K218" i="26"/>
  <c r="K217" i="26"/>
  <c r="K216" i="26"/>
  <c r="K215" i="26"/>
  <c r="K214" i="26"/>
  <c r="K213" i="26"/>
  <c r="K212" i="26"/>
  <c r="K211" i="26"/>
  <c r="K210" i="26"/>
  <c r="K209" i="26"/>
  <c r="K208" i="26"/>
  <c r="K207" i="26"/>
  <c r="K206" i="26"/>
  <c r="K205" i="26"/>
  <c r="K204" i="26"/>
  <c r="K203" i="26"/>
  <c r="K202" i="26"/>
  <c r="K201" i="26"/>
  <c r="K200" i="26"/>
  <c r="K199" i="26"/>
  <c r="K198" i="26"/>
  <c r="K197" i="26"/>
  <c r="K196" i="26"/>
  <c r="K195" i="26"/>
  <c r="K194" i="26"/>
  <c r="K193" i="26"/>
  <c r="K192" i="26"/>
  <c r="K191" i="26"/>
  <c r="K190" i="26"/>
  <c r="K189" i="26"/>
  <c r="K188" i="26"/>
  <c r="K187" i="26"/>
  <c r="K186" i="26"/>
  <c r="K185" i="26"/>
  <c r="K184" i="26"/>
  <c r="K183" i="26"/>
  <c r="K182" i="26"/>
  <c r="K181" i="26"/>
  <c r="K180" i="26"/>
  <c r="K179" i="26"/>
  <c r="K178" i="26"/>
  <c r="K177" i="26"/>
  <c r="K176" i="26"/>
  <c r="K175" i="26"/>
  <c r="K174" i="26"/>
  <c r="K173" i="26"/>
  <c r="K172" i="26"/>
  <c r="K171" i="26"/>
  <c r="K170" i="26"/>
  <c r="K169" i="26"/>
  <c r="K168" i="26"/>
  <c r="K167" i="26"/>
  <c r="K166" i="26"/>
  <c r="K165" i="26"/>
  <c r="K164" i="26"/>
  <c r="K163" i="26"/>
  <c r="K162" i="26"/>
  <c r="K161" i="26"/>
  <c r="K160" i="26"/>
  <c r="K159" i="26"/>
  <c r="K158" i="26"/>
  <c r="K157" i="26"/>
  <c r="K156" i="26"/>
  <c r="K155" i="26"/>
  <c r="K154" i="26"/>
  <c r="K153" i="26"/>
  <c r="K152" i="26"/>
  <c r="K151" i="26"/>
  <c r="K150" i="26"/>
  <c r="K149" i="26"/>
  <c r="K148" i="26"/>
  <c r="K147" i="26"/>
  <c r="K146" i="26"/>
  <c r="K145" i="26"/>
  <c r="K144" i="26"/>
  <c r="K143" i="26"/>
  <c r="K142" i="26"/>
  <c r="K141" i="26"/>
  <c r="K140" i="26"/>
  <c r="K139" i="26"/>
  <c r="K138" i="26"/>
  <c r="K137" i="26"/>
  <c r="K136" i="26"/>
  <c r="K135" i="26"/>
  <c r="K134" i="26"/>
  <c r="K133" i="26"/>
  <c r="K132" i="26"/>
  <c r="K131" i="26"/>
  <c r="K130" i="26"/>
  <c r="K129" i="26"/>
  <c r="K128" i="26"/>
  <c r="K127" i="26"/>
  <c r="K126" i="26"/>
  <c r="K125" i="26"/>
  <c r="K124" i="26"/>
  <c r="K123" i="26"/>
  <c r="K122" i="26"/>
  <c r="K121" i="26"/>
  <c r="K120" i="26"/>
  <c r="K119" i="26"/>
  <c r="K118" i="26"/>
  <c r="K117" i="26"/>
  <c r="K116" i="26"/>
  <c r="K115" i="26"/>
  <c r="K114" i="26"/>
  <c r="K113" i="26"/>
  <c r="K112" i="26"/>
  <c r="K111" i="26"/>
  <c r="K110" i="26"/>
  <c r="K109" i="26"/>
  <c r="K108" i="26"/>
  <c r="K107" i="26"/>
  <c r="K106" i="26"/>
  <c r="K105" i="26"/>
  <c r="K104" i="26"/>
  <c r="K103" i="26"/>
  <c r="K102" i="26"/>
  <c r="K101" i="26"/>
  <c r="K100" i="26"/>
  <c r="K99" i="26"/>
  <c r="K98" i="26"/>
  <c r="K97" i="26"/>
  <c r="K96" i="26"/>
  <c r="K95" i="26"/>
  <c r="K94" i="26"/>
  <c r="K93" i="26"/>
  <c r="K92" i="26"/>
  <c r="K91" i="26"/>
  <c r="K90" i="26"/>
  <c r="K89" i="26"/>
  <c r="K88" i="26"/>
  <c r="K87" i="26"/>
  <c r="K86" i="26"/>
  <c r="K85" i="26"/>
  <c r="K84" i="26"/>
  <c r="K83" i="26"/>
  <c r="K82" i="26"/>
  <c r="K81" i="26"/>
  <c r="K80" i="26"/>
  <c r="K79" i="26"/>
  <c r="K78" i="26"/>
  <c r="K77" i="26"/>
  <c r="K76" i="26"/>
  <c r="K75" i="26"/>
  <c r="K74" i="26"/>
  <c r="K73" i="26"/>
  <c r="K72" i="26"/>
  <c r="K71" i="26"/>
  <c r="K70" i="26"/>
  <c r="K69" i="26"/>
  <c r="K68" i="26"/>
  <c r="K67" i="26"/>
  <c r="K66" i="26"/>
  <c r="K65" i="26"/>
  <c r="K64" i="26"/>
  <c r="K63" i="26"/>
  <c r="K62" i="26"/>
  <c r="K61" i="26"/>
  <c r="K60" i="26"/>
  <c r="K59" i="26"/>
  <c r="K58" i="26"/>
  <c r="K57" i="26"/>
  <c r="K56" i="26"/>
  <c r="K55" i="26"/>
  <c r="K54" i="26"/>
  <c r="K53" i="26"/>
  <c r="K52" i="26"/>
  <c r="K51" i="26"/>
  <c r="K50" i="26"/>
  <c r="K49" i="26"/>
  <c r="K48" i="26"/>
  <c r="K47" i="26"/>
  <c r="K46" i="26"/>
  <c r="K45" i="26"/>
  <c r="K44" i="26"/>
  <c r="K43" i="26"/>
  <c r="K42" i="26"/>
  <c r="K41" i="26"/>
  <c r="K40" i="26"/>
  <c r="K39" i="26"/>
  <c r="K38" i="26"/>
  <c r="K37" i="26"/>
  <c r="K36" i="26"/>
  <c r="K35" i="26"/>
  <c r="K34" i="26"/>
  <c r="K33" i="26"/>
  <c r="K32" i="26"/>
  <c r="K31" i="26"/>
  <c r="K30" i="26"/>
  <c r="K29" i="26"/>
  <c r="K28" i="26"/>
  <c r="K27" i="26"/>
  <c r="K26" i="26"/>
  <c r="K25" i="26"/>
  <c r="K24" i="26"/>
  <c r="K23" i="26"/>
  <c r="K22" i="26"/>
  <c r="K21" i="26"/>
  <c r="K20" i="26"/>
  <c r="K19" i="26"/>
  <c r="K18" i="26"/>
  <c r="K16" i="26"/>
  <c r="K15" i="26"/>
  <c r="K14" i="26"/>
  <c r="K13" i="26"/>
  <c r="K12" i="26"/>
  <c r="K11" i="26"/>
  <c r="K10" i="26"/>
  <c r="K8" i="43"/>
  <c r="K5" i="26"/>
  <c r="G30" i="20"/>
  <c r="G29" i="20"/>
  <c r="G22" i="20"/>
  <c r="G21" i="20"/>
  <c r="G20" i="20"/>
  <c r="G19" i="20"/>
  <c r="G18" i="20"/>
  <c r="N30" i="28"/>
  <c r="N30" i="33"/>
  <c r="G8" i="33"/>
  <c r="J8" i="28"/>
  <c r="G190" i="46"/>
  <c r="G190" i="33"/>
  <c r="G342" i="46"/>
  <c r="G342" i="33"/>
  <c r="G182" i="46"/>
  <c r="G182" i="33"/>
  <c r="G222" i="46"/>
  <c r="G222" i="33"/>
  <c r="G318" i="46"/>
  <c r="G318" i="33"/>
  <c r="G16" i="46"/>
  <c r="G16" i="33"/>
  <c r="G95" i="46"/>
  <c r="G95" i="33"/>
  <c r="G103" i="46"/>
  <c r="G103" i="33"/>
  <c r="L335" i="28"/>
  <c r="L335" i="33"/>
  <c r="G335" i="33"/>
  <c r="G343" i="46"/>
  <c r="G343" i="33"/>
  <c r="G391" i="46"/>
  <c r="G391" i="33"/>
  <c r="G439" i="46"/>
  <c r="G439" i="33"/>
  <c r="G110" i="46"/>
  <c r="G110" i="33"/>
  <c r="G134" i="46"/>
  <c r="G134" i="33"/>
  <c r="G174" i="46"/>
  <c r="G174" i="33"/>
  <c r="G270" i="46"/>
  <c r="G270" i="33"/>
  <c r="G286" i="46"/>
  <c r="G286" i="33"/>
  <c r="G310" i="46"/>
  <c r="G310" i="33"/>
  <c r="G358" i="46"/>
  <c r="G358" i="33"/>
  <c r="G406" i="46"/>
  <c r="G406" i="33"/>
  <c r="N461" i="28"/>
  <c r="N461" i="33"/>
  <c r="G461" i="33"/>
  <c r="G9" i="46"/>
  <c r="G9" i="33"/>
  <c r="J40" i="28"/>
  <c r="J40" i="33"/>
  <c r="R40" i="33"/>
  <c r="T40" i="33"/>
  <c r="G40" i="33"/>
  <c r="G96" i="46"/>
  <c r="G96" i="33"/>
  <c r="G152" i="46"/>
  <c r="G152" i="33"/>
  <c r="G168" i="46"/>
  <c r="G168" i="33"/>
  <c r="G184" i="46"/>
  <c r="G184" i="33"/>
  <c r="G296" i="46"/>
  <c r="G296" i="33"/>
  <c r="G328" i="46"/>
  <c r="G328" i="33"/>
  <c r="G503" i="46"/>
  <c r="G503" i="33"/>
  <c r="G10" i="46"/>
  <c r="G10" i="33"/>
  <c r="J185" i="28"/>
  <c r="J185" i="33"/>
  <c r="R185" i="33"/>
  <c r="T185" i="33"/>
  <c r="G185" i="33"/>
  <c r="G7" i="46"/>
  <c r="G7" i="33"/>
  <c r="G126" i="46"/>
  <c r="G126" i="33"/>
  <c r="G150" i="46"/>
  <c r="G150" i="33"/>
  <c r="G230" i="46"/>
  <c r="G230" i="33"/>
  <c r="G398" i="46"/>
  <c r="G398" i="33"/>
  <c r="G441" i="46"/>
  <c r="G441" i="33"/>
  <c r="G11" i="46"/>
  <c r="G11" i="33"/>
  <c r="G98" i="46"/>
  <c r="G98" i="33"/>
  <c r="G106" i="46"/>
  <c r="G106" i="33"/>
  <c r="G114" i="46"/>
  <c r="G114" i="33"/>
  <c r="G130" i="46"/>
  <c r="G130" i="33"/>
  <c r="G138" i="46"/>
  <c r="G138" i="33"/>
  <c r="G146" i="46"/>
  <c r="G146" i="33"/>
  <c r="G154" i="46"/>
  <c r="G154" i="33"/>
  <c r="G170" i="46"/>
  <c r="G170" i="33"/>
  <c r="G178" i="46"/>
  <c r="G178" i="33"/>
  <c r="G202" i="46"/>
  <c r="G202" i="33"/>
  <c r="G218" i="46"/>
  <c r="G218" i="33"/>
  <c r="G226" i="46"/>
  <c r="G226" i="33"/>
  <c r="G234" i="46"/>
  <c r="G234" i="33"/>
  <c r="G250" i="46"/>
  <c r="G250" i="33"/>
  <c r="G258" i="46"/>
  <c r="G258" i="33"/>
  <c r="G274" i="46"/>
  <c r="G274" i="33"/>
  <c r="G282" i="46"/>
  <c r="G282" i="33"/>
  <c r="G290" i="46"/>
  <c r="G290" i="33"/>
  <c r="G298" i="46"/>
  <c r="G298" i="33"/>
  <c r="G338" i="46"/>
  <c r="G338" i="33"/>
  <c r="G370" i="46"/>
  <c r="G370" i="33"/>
  <c r="G402" i="46"/>
  <c r="G402" i="33"/>
  <c r="G473" i="46"/>
  <c r="G473" i="33"/>
  <c r="N145" i="28"/>
  <c r="N145" i="33"/>
  <c r="G145" i="33"/>
  <c r="N321" i="28"/>
  <c r="N321" i="33"/>
  <c r="G321" i="33"/>
  <c r="K6" i="26"/>
  <c r="G12" i="46"/>
  <c r="G12" i="33"/>
  <c r="G115" i="46"/>
  <c r="G115" i="33"/>
  <c r="L123" i="28"/>
  <c r="L123" i="33"/>
  <c r="G123" i="33"/>
  <c r="N147" i="28"/>
  <c r="N147" i="33"/>
  <c r="G147" i="33"/>
  <c r="J163" i="28"/>
  <c r="J163" i="33"/>
  <c r="R163" i="33"/>
  <c r="T163" i="33"/>
  <c r="G163" i="33"/>
  <c r="N187" i="28"/>
  <c r="N187" i="33"/>
  <c r="G187" i="33"/>
  <c r="N363" i="28"/>
  <c r="N363" i="33"/>
  <c r="G363" i="33"/>
  <c r="G13" i="46"/>
  <c r="G13" i="33"/>
  <c r="G92" i="46"/>
  <c r="G92" i="33"/>
  <c r="G100" i="46"/>
  <c r="G100" i="33"/>
  <c r="G108" i="46"/>
  <c r="G108" i="33"/>
  <c r="G116" i="46"/>
  <c r="G116" i="33"/>
  <c r="G124" i="46"/>
  <c r="G124" i="33"/>
  <c r="G148" i="46"/>
  <c r="G148" i="33"/>
  <c r="G164" i="46"/>
  <c r="G164" i="33"/>
  <c r="G172" i="46"/>
  <c r="G172" i="33"/>
  <c r="G188" i="46"/>
  <c r="G188" i="33"/>
  <c r="G204" i="46"/>
  <c r="G204" i="33"/>
  <c r="G212" i="46"/>
  <c r="G212" i="33"/>
  <c r="G220" i="46"/>
  <c r="G220" i="33"/>
  <c r="G236" i="46"/>
  <c r="G236" i="33"/>
  <c r="G244" i="46"/>
  <c r="G244" i="33"/>
  <c r="G252" i="46"/>
  <c r="G252" i="33"/>
  <c r="K324" i="28"/>
  <c r="K324" i="33"/>
  <c r="G324" i="33"/>
  <c r="K340" i="28"/>
  <c r="K340" i="33"/>
  <c r="G340" i="33"/>
  <c r="M412" i="28"/>
  <c r="M412" i="33"/>
  <c r="G412" i="33"/>
  <c r="M420" i="28"/>
  <c r="M420" i="33"/>
  <c r="G420" i="33"/>
  <c r="N491" i="28"/>
  <c r="N491" i="33"/>
  <c r="G491" i="33"/>
  <c r="G15" i="46"/>
  <c r="G15" i="33"/>
  <c r="G102" i="46"/>
  <c r="G102" i="33"/>
  <c r="K238" i="28"/>
  <c r="K238" i="33"/>
  <c r="G238" i="33"/>
  <c r="G390" i="46"/>
  <c r="G390" i="33"/>
  <c r="G14" i="46"/>
  <c r="G14" i="33"/>
  <c r="J125" i="28"/>
  <c r="J125" i="33"/>
  <c r="R125" i="33"/>
  <c r="T125" i="33"/>
  <c r="G125" i="33"/>
  <c r="M133" i="28"/>
  <c r="M133" i="33"/>
  <c r="G133" i="33"/>
  <c r="J189" i="28"/>
  <c r="J189" i="33"/>
  <c r="R189" i="33"/>
  <c r="T189" i="33"/>
  <c r="G189" i="33"/>
  <c r="K285" i="28"/>
  <c r="K285" i="33"/>
  <c r="G285" i="33"/>
  <c r="J445" i="28"/>
  <c r="J445" i="33"/>
  <c r="R445" i="33"/>
  <c r="T445" i="33"/>
  <c r="G445" i="33"/>
  <c r="S8" i="37"/>
  <c r="U8" i="37"/>
  <c r="I6" i="37"/>
  <c r="K34" i="31"/>
  <c r="W34" i="31"/>
  <c r="Y34" i="31"/>
  <c r="K34" i="43"/>
  <c r="K82" i="31"/>
  <c r="W82" i="31"/>
  <c r="Y82" i="31"/>
  <c r="K82" i="43"/>
  <c r="K146" i="31"/>
  <c r="W146" i="31"/>
  <c r="Y146" i="31"/>
  <c r="K146" i="43"/>
  <c r="K210" i="31"/>
  <c r="W210" i="31"/>
  <c r="Y210" i="31"/>
  <c r="K210" i="43"/>
  <c r="K266" i="31"/>
  <c r="W266" i="31"/>
  <c r="Y266" i="31"/>
  <c r="K266" i="43"/>
  <c r="K306" i="31"/>
  <c r="W306" i="31"/>
  <c r="Y306" i="31"/>
  <c r="K306" i="43"/>
  <c r="K378" i="31"/>
  <c r="W378" i="31"/>
  <c r="Y378" i="31"/>
  <c r="K378" i="43"/>
  <c r="K466" i="31"/>
  <c r="W466" i="31"/>
  <c r="Y466" i="31"/>
  <c r="K466" i="43"/>
  <c r="K42" i="31"/>
  <c r="W42" i="31"/>
  <c r="Y42" i="31"/>
  <c r="K42" i="43"/>
  <c r="K114" i="31"/>
  <c r="W114" i="31"/>
  <c r="Y114" i="31"/>
  <c r="K114" i="43"/>
  <c r="K178" i="31"/>
  <c r="W178" i="31"/>
  <c r="Y178" i="31"/>
  <c r="K178" i="43"/>
  <c r="K234" i="31"/>
  <c r="W234" i="31"/>
  <c r="Y234" i="31"/>
  <c r="K234" i="43"/>
  <c r="K298" i="31"/>
  <c r="W298" i="31"/>
  <c r="Y298" i="31"/>
  <c r="K298" i="43"/>
  <c r="K362" i="31"/>
  <c r="W362" i="31"/>
  <c r="Y362" i="31"/>
  <c r="K362" i="43"/>
  <c r="K442" i="31"/>
  <c r="W442" i="31"/>
  <c r="Y442" i="31"/>
  <c r="K442" i="43"/>
  <c r="K506" i="31"/>
  <c r="W506" i="31"/>
  <c r="Y506" i="31"/>
  <c r="K506" i="43"/>
  <c r="K11" i="31"/>
  <c r="W11" i="31"/>
  <c r="Y11" i="31"/>
  <c r="K11" i="43"/>
  <c r="K19" i="31"/>
  <c r="W19" i="31"/>
  <c r="Y19" i="31"/>
  <c r="K19" i="43"/>
  <c r="K27" i="31"/>
  <c r="W27" i="31"/>
  <c r="Y27" i="31"/>
  <c r="K27" i="43"/>
  <c r="K35" i="31"/>
  <c r="W35" i="31"/>
  <c r="Y35" i="31"/>
  <c r="K35" i="43"/>
  <c r="K43" i="31"/>
  <c r="W43" i="31"/>
  <c r="Y43" i="31"/>
  <c r="K43" i="43"/>
  <c r="K51" i="31"/>
  <c r="W51" i="31"/>
  <c r="Y51" i="31"/>
  <c r="K51" i="43"/>
  <c r="K59" i="31"/>
  <c r="W59" i="31"/>
  <c r="Y59" i="31"/>
  <c r="K59" i="43"/>
  <c r="K67" i="31"/>
  <c r="W67" i="31"/>
  <c r="Y67" i="31"/>
  <c r="K67" i="43"/>
  <c r="K75" i="31"/>
  <c r="W75" i="31"/>
  <c r="Y75" i="31"/>
  <c r="K75" i="43"/>
  <c r="K83" i="31"/>
  <c r="W83" i="31"/>
  <c r="Y83" i="31"/>
  <c r="K83" i="43"/>
  <c r="K91" i="31"/>
  <c r="W91" i="31"/>
  <c r="Y91" i="31"/>
  <c r="K91" i="43"/>
  <c r="K99" i="31"/>
  <c r="W99" i="31"/>
  <c r="Y99" i="31"/>
  <c r="K99" i="43"/>
  <c r="K107" i="31"/>
  <c r="W107" i="31"/>
  <c r="Y107" i="31"/>
  <c r="K107" i="43"/>
  <c r="K115" i="31"/>
  <c r="W115" i="31"/>
  <c r="Y115" i="31"/>
  <c r="K115" i="43"/>
  <c r="K123" i="31"/>
  <c r="W123" i="31"/>
  <c r="Y123" i="31"/>
  <c r="K123" i="43"/>
  <c r="K131" i="31"/>
  <c r="W131" i="31"/>
  <c r="Y131" i="31"/>
  <c r="K131" i="43"/>
  <c r="K139" i="31"/>
  <c r="W139" i="31"/>
  <c r="Y139" i="31"/>
  <c r="K139" i="43"/>
  <c r="K147" i="31"/>
  <c r="W147" i="31"/>
  <c r="Y147" i="31"/>
  <c r="K147" i="43"/>
  <c r="K155" i="31"/>
  <c r="W155" i="31"/>
  <c r="Y155" i="31"/>
  <c r="K155" i="43"/>
  <c r="K163" i="31"/>
  <c r="W163" i="31"/>
  <c r="Y163" i="31"/>
  <c r="K163" i="43"/>
  <c r="K171" i="31"/>
  <c r="W171" i="31"/>
  <c r="Y171" i="31"/>
  <c r="K171" i="43"/>
  <c r="K179" i="31"/>
  <c r="W179" i="31"/>
  <c r="Y179" i="31"/>
  <c r="K179" i="43"/>
  <c r="K187" i="31"/>
  <c r="W187" i="31"/>
  <c r="Y187" i="31"/>
  <c r="K187" i="43"/>
  <c r="K195" i="31"/>
  <c r="W195" i="31"/>
  <c r="Y195" i="31"/>
  <c r="K195" i="43"/>
  <c r="K203" i="31"/>
  <c r="W203" i="31"/>
  <c r="Y203" i="31"/>
  <c r="K203" i="43"/>
  <c r="K211" i="31"/>
  <c r="W211" i="31"/>
  <c r="Y211" i="31"/>
  <c r="K211" i="43"/>
  <c r="K219" i="31"/>
  <c r="W219" i="31"/>
  <c r="Y219" i="31"/>
  <c r="K219" i="43"/>
  <c r="K227" i="31"/>
  <c r="W227" i="31"/>
  <c r="Y227" i="31"/>
  <c r="K227" i="43"/>
  <c r="K235" i="31"/>
  <c r="W235" i="31"/>
  <c r="Y235" i="31"/>
  <c r="K235" i="43"/>
  <c r="K243" i="31"/>
  <c r="W243" i="31"/>
  <c r="Y243" i="31"/>
  <c r="K243" i="43"/>
  <c r="K251" i="31"/>
  <c r="W251" i="31"/>
  <c r="Y251" i="31"/>
  <c r="K251" i="43"/>
  <c r="K259" i="31"/>
  <c r="W259" i="31"/>
  <c r="Y259" i="31"/>
  <c r="K259" i="43"/>
  <c r="K267" i="31"/>
  <c r="W267" i="31"/>
  <c r="Y267" i="31"/>
  <c r="K267" i="43"/>
  <c r="K275" i="31"/>
  <c r="W275" i="31"/>
  <c r="Y275" i="31"/>
  <c r="K275" i="43"/>
  <c r="K283" i="31"/>
  <c r="W283" i="31"/>
  <c r="Y283" i="31"/>
  <c r="K283" i="43"/>
  <c r="K291" i="31"/>
  <c r="W291" i="31"/>
  <c r="Y291" i="31"/>
  <c r="K291" i="43"/>
  <c r="K299" i="31"/>
  <c r="W299" i="31"/>
  <c r="Y299" i="31"/>
  <c r="K299" i="43"/>
  <c r="K307" i="31"/>
  <c r="W307" i="31"/>
  <c r="Y307" i="31"/>
  <c r="K307" i="43"/>
  <c r="K315" i="31"/>
  <c r="W315" i="31"/>
  <c r="Y315" i="31"/>
  <c r="K315" i="43"/>
  <c r="K323" i="31"/>
  <c r="W323" i="31"/>
  <c r="Y323" i="31"/>
  <c r="K323" i="43"/>
  <c r="K331" i="31"/>
  <c r="W331" i="31"/>
  <c r="Y331" i="31"/>
  <c r="K331" i="43"/>
  <c r="K339" i="31"/>
  <c r="W339" i="31"/>
  <c r="Y339" i="31"/>
  <c r="K339" i="43"/>
  <c r="K347" i="31"/>
  <c r="W347" i="31"/>
  <c r="Y347" i="31"/>
  <c r="K347" i="43"/>
  <c r="K355" i="31"/>
  <c r="W355" i="31"/>
  <c r="Y355" i="31"/>
  <c r="K355" i="43"/>
  <c r="K363" i="31"/>
  <c r="W363" i="31"/>
  <c r="Y363" i="31"/>
  <c r="K363" i="43"/>
  <c r="K371" i="31"/>
  <c r="W371" i="31"/>
  <c r="Y371" i="31"/>
  <c r="K371" i="43"/>
  <c r="K379" i="31"/>
  <c r="W379" i="31"/>
  <c r="Y379" i="31"/>
  <c r="K379" i="43"/>
  <c r="K387" i="31"/>
  <c r="W387" i="31"/>
  <c r="Y387" i="31"/>
  <c r="K387" i="43"/>
  <c r="K395" i="31"/>
  <c r="W395" i="31"/>
  <c r="Y395" i="31"/>
  <c r="K395" i="43"/>
  <c r="K403" i="31"/>
  <c r="W403" i="31"/>
  <c r="Y403" i="31"/>
  <c r="K403" i="43"/>
  <c r="K411" i="31"/>
  <c r="W411" i="31"/>
  <c r="Y411" i="31"/>
  <c r="K411" i="43"/>
  <c r="K419" i="31"/>
  <c r="W419" i="31"/>
  <c r="Y419" i="31"/>
  <c r="K419" i="43"/>
  <c r="K427" i="31"/>
  <c r="W427" i="31"/>
  <c r="Y427" i="31"/>
  <c r="K427" i="43"/>
  <c r="K435" i="31"/>
  <c r="W435" i="31"/>
  <c r="Y435" i="31"/>
  <c r="K435" i="43"/>
  <c r="K443" i="31"/>
  <c r="W443" i="31"/>
  <c r="Y443" i="31"/>
  <c r="K443" i="43"/>
  <c r="K451" i="31"/>
  <c r="W451" i="31"/>
  <c r="Y451" i="31"/>
  <c r="K451" i="43"/>
  <c r="K459" i="31"/>
  <c r="W459" i="31"/>
  <c r="Y459" i="31"/>
  <c r="K459" i="43"/>
  <c r="K467" i="31"/>
  <c r="W467" i="31"/>
  <c r="Y467" i="31"/>
  <c r="K467" i="43"/>
  <c r="K475" i="31"/>
  <c r="W475" i="31"/>
  <c r="Y475" i="31"/>
  <c r="K475" i="43"/>
  <c r="K483" i="31"/>
  <c r="W483" i="31"/>
  <c r="Y483" i="31"/>
  <c r="K483" i="43"/>
  <c r="K491" i="31"/>
  <c r="W491" i="31"/>
  <c r="Y491" i="31"/>
  <c r="K491" i="43"/>
  <c r="K499" i="31"/>
  <c r="W499" i="31"/>
  <c r="Y499" i="31"/>
  <c r="K499" i="43"/>
  <c r="D99" i="40"/>
  <c r="D98" i="40"/>
  <c r="D74" i="40"/>
  <c r="D73" i="40"/>
  <c r="H48" i="40"/>
  <c r="K50" i="31"/>
  <c r="W50" i="31"/>
  <c r="Y50" i="31"/>
  <c r="K50" i="43"/>
  <c r="K98" i="31"/>
  <c r="W98" i="31"/>
  <c r="Y98" i="31"/>
  <c r="K98" i="43"/>
  <c r="K162" i="31"/>
  <c r="W162" i="31"/>
  <c r="Y162" i="31"/>
  <c r="K162" i="43"/>
  <c r="K218" i="31"/>
  <c r="W218" i="31"/>
  <c r="Y218" i="31"/>
  <c r="K218" i="43"/>
  <c r="K282" i="31"/>
  <c r="W282" i="31"/>
  <c r="Y282" i="31"/>
  <c r="K282" i="43"/>
  <c r="K338" i="31"/>
  <c r="W338" i="31"/>
  <c r="Y338" i="31"/>
  <c r="K338" i="43"/>
  <c r="K394" i="31"/>
  <c r="W394" i="31"/>
  <c r="Y394" i="31"/>
  <c r="K394" i="43"/>
  <c r="K450" i="31"/>
  <c r="W450" i="31"/>
  <c r="Y450" i="31"/>
  <c r="K450" i="43"/>
  <c r="K20" i="31"/>
  <c r="W20" i="31"/>
  <c r="Y20" i="31"/>
  <c r="K20" i="43"/>
  <c r="K28" i="31"/>
  <c r="W28" i="31"/>
  <c r="Y28" i="31"/>
  <c r="K28" i="43"/>
  <c r="K36" i="31"/>
  <c r="W36" i="31"/>
  <c r="Y36" i="31"/>
  <c r="K36" i="43"/>
  <c r="K44" i="31"/>
  <c r="W44" i="31"/>
  <c r="Y44" i="31"/>
  <c r="K44" i="43"/>
  <c r="K52" i="31"/>
  <c r="W52" i="31"/>
  <c r="Y52" i="31"/>
  <c r="K52" i="43"/>
  <c r="K60" i="31"/>
  <c r="W60" i="31"/>
  <c r="Y60" i="31"/>
  <c r="K60" i="43"/>
  <c r="K68" i="31"/>
  <c r="W68" i="31"/>
  <c r="Y68" i="31"/>
  <c r="K68" i="43"/>
  <c r="K76" i="31"/>
  <c r="W76" i="31"/>
  <c r="Y76" i="31"/>
  <c r="K76" i="43"/>
  <c r="K84" i="31"/>
  <c r="W84" i="31"/>
  <c r="Y84" i="31"/>
  <c r="K84" i="43"/>
  <c r="K92" i="31"/>
  <c r="W92" i="31"/>
  <c r="Y92" i="31"/>
  <c r="K92" i="43"/>
  <c r="K100" i="31"/>
  <c r="W100" i="31"/>
  <c r="Y100" i="31"/>
  <c r="K100" i="43"/>
  <c r="K108" i="31"/>
  <c r="W108" i="31"/>
  <c r="Y108" i="31"/>
  <c r="K108" i="43"/>
  <c r="K116" i="31"/>
  <c r="W116" i="31"/>
  <c r="Y116" i="31"/>
  <c r="K116" i="43"/>
  <c r="K124" i="31"/>
  <c r="W124" i="31"/>
  <c r="Y124" i="31"/>
  <c r="K124" i="43"/>
  <c r="K132" i="31"/>
  <c r="W132" i="31"/>
  <c r="Y132" i="31"/>
  <c r="K132" i="43"/>
  <c r="K140" i="31"/>
  <c r="W140" i="31"/>
  <c r="Y140" i="31"/>
  <c r="K140" i="43"/>
  <c r="K148" i="31"/>
  <c r="W148" i="31"/>
  <c r="Y148" i="31"/>
  <c r="K148" i="43"/>
  <c r="K156" i="31"/>
  <c r="W156" i="31"/>
  <c r="Y156" i="31"/>
  <c r="K156" i="43"/>
  <c r="K164" i="31"/>
  <c r="W164" i="31"/>
  <c r="Y164" i="31"/>
  <c r="K164" i="43"/>
  <c r="K172" i="31"/>
  <c r="W172" i="31"/>
  <c r="Y172" i="31"/>
  <c r="K172" i="43"/>
  <c r="K180" i="31"/>
  <c r="W180" i="31"/>
  <c r="Y180" i="31"/>
  <c r="K180" i="43"/>
  <c r="K188" i="31"/>
  <c r="W188" i="31"/>
  <c r="Y188" i="31"/>
  <c r="K188" i="43"/>
  <c r="K196" i="31"/>
  <c r="W196" i="31"/>
  <c r="Y196" i="31"/>
  <c r="K196" i="43"/>
  <c r="K204" i="31"/>
  <c r="W204" i="31"/>
  <c r="Y204" i="31"/>
  <c r="K204" i="43"/>
  <c r="K212" i="31"/>
  <c r="W212" i="31"/>
  <c r="Y212" i="31"/>
  <c r="K212" i="43"/>
  <c r="K220" i="31"/>
  <c r="W220" i="31"/>
  <c r="Y220" i="31"/>
  <c r="K220" i="43"/>
  <c r="K228" i="31"/>
  <c r="W228" i="31"/>
  <c r="Y228" i="31"/>
  <c r="K228" i="43"/>
  <c r="K236" i="31"/>
  <c r="W236" i="31"/>
  <c r="Y236" i="31"/>
  <c r="K236" i="43"/>
  <c r="K244" i="31"/>
  <c r="W244" i="31"/>
  <c r="Y244" i="31"/>
  <c r="K244" i="43"/>
  <c r="K252" i="31"/>
  <c r="W252" i="31"/>
  <c r="Y252" i="31"/>
  <c r="K252" i="43"/>
  <c r="K260" i="31"/>
  <c r="W260" i="31"/>
  <c r="Y260" i="31"/>
  <c r="K260" i="43"/>
  <c r="K268" i="31"/>
  <c r="W268" i="31"/>
  <c r="Y268" i="31"/>
  <c r="K268" i="43"/>
  <c r="K276" i="31"/>
  <c r="W276" i="31"/>
  <c r="Y276" i="31"/>
  <c r="K276" i="43"/>
  <c r="K284" i="31"/>
  <c r="W284" i="31"/>
  <c r="Y284" i="31"/>
  <c r="K284" i="43"/>
  <c r="K292" i="31"/>
  <c r="W292" i="31"/>
  <c r="Y292" i="31"/>
  <c r="K292" i="43"/>
  <c r="K300" i="31"/>
  <c r="W300" i="31"/>
  <c r="Y300" i="31"/>
  <c r="K300" i="43"/>
  <c r="K308" i="31"/>
  <c r="W308" i="31"/>
  <c r="Y308" i="31"/>
  <c r="K308" i="43"/>
  <c r="K316" i="31"/>
  <c r="W316" i="31"/>
  <c r="Y316" i="31"/>
  <c r="K316" i="43"/>
  <c r="K324" i="31"/>
  <c r="W324" i="31"/>
  <c r="Y324" i="31"/>
  <c r="K324" i="43"/>
  <c r="K332" i="31"/>
  <c r="W332" i="31"/>
  <c r="Y332" i="31"/>
  <c r="K332" i="43"/>
  <c r="K340" i="31"/>
  <c r="W340" i="31"/>
  <c r="Y340" i="31"/>
  <c r="K340" i="43"/>
  <c r="K348" i="31"/>
  <c r="W348" i="31"/>
  <c r="Y348" i="31"/>
  <c r="K348" i="43"/>
  <c r="K356" i="31"/>
  <c r="W356" i="31"/>
  <c r="Y356" i="31"/>
  <c r="K356" i="43"/>
  <c r="K364" i="31"/>
  <c r="W364" i="31"/>
  <c r="Y364" i="31"/>
  <c r="K364" i="43"/>
  <c r="K372" i="31"/>
  <c r="W372" i="31"/>
  <c r="Y372" i="31"/>
  <c r="K372" i="43"/>
  <c r="K380" i="31"/>
  <c r="W380" i="31"/>
  <c r="Y380" i="31"/>
  <c r="K380" i="43"/>
  <c r="K388" i="31"/>
  <c r="W388" i="31"/>
  <c r="Y388" i="31"/>
  <c r="K388" i="43"/>
  <c r="K396" i="31"/>
  <c r="W396" i="31"/>
  <c r="Y396" i="31"/>
  <c r="K396" i="43"/>
  <c r="K404" i="31"/>
  <c r="W404" i="31"/>
  <c r="Y404" i="31"/>
  <c r="K404" i="43"/>
  <c r="K412" i="31"/>
  <c r="W412" i="31"/>
  <c r="Y412" i="31"/>
  <c r="K412" i="43"/>
  <c r="K420" i="31"/>
  <c r="W420" i="31"/>
  <c r="Y420" i="31"/>
  <c r="K420" i="43"/>
  <c r="K428" i="31"/>
  <c r="W428" i="31"/>
  <c r="Y428" i="31"/>
  <c r="K428" i="43"/>
  <c r="K436" i="31"/>
  <c r="W436" i="31"/>
  <c r="Y436" i="31"/>
  <c r="K436" i="43"/>
  <c r="K444" i="31"/>
  <c r="W444" i="31"/>
  <c r="Y444" i="31"/>
  <c r="K444" i="43"/>
  <c r="K452" i="31"/>
  <c r="W452" i="31"/>
  <c r="Y452" i="31"/>
  <c r="K452" i="43"/>
  <c r="K460" i="31"/>
  <c r="W460" i="31"/>
  <c r="Y460" i="31"/>
  <c r="K460" i="43"/>
  <c r="K468" i="31"/>
  <c r="W468" i="31"/>
  <c r="Y468" i="31"/>
  <c r="K468" i="43"/>
  <c r="K476" i="31"/>
  <c r="W476" i="31"/>
  <c r="Y476" i="31"/>
  <c r="K476" i="43"/>
  <c r="K484" i="31"/>
  <c r="W484" i="31"/>
  <c r="Y484" i="31"/>
  <c r="K484" i="43"/>
  <c r="K492" i="31"/>
  <c r="W492" i="31"/>
  <c r="Y492" i="31"/>
  <c r="K492" i="43"/>
  <c r="K500" i="31"/>
  <c r="W500" i="31"/>
  <c r="Y500" i="31"/>
  <c r="K500" i="43"/>
  <c r="L125" i="28"/>
  <c r="L125" i="33"/>
  <c r="K58" i="31"/>
  <c r="W58" i="31"/>
  <c r="Y58" i="31"/>
  <c r="K58" i="43"/>
  <c r="K130" i="31"/>
  <c r="W130" i="31"/>
  <c r="Y130" i="31"/>
  <c r="K130" i="43"/>
  <c r="K202" i="31"/>
  <c r="W202" i="31"/>
  <c r="Y202" i="31"/>
  <c r="K202" i="43"/>
  <c r="K290" i="31"/>
  <c r="W290" i="31"/>
  <c r="Y290" i="31"/>
  <c r="K290" i="43"/>
  <c r="K354" i="31"/>
  <c r="W354" i="31"/>
  <c r="Y354" i="31"/>
  <c r="K354" i="43"/>
  <c r="K426" i="31"/>
  <c r="W426" i="31"/>
  <c r="Y426" i="31"/>
  <c r="K426" i="43"/>
  <c r="K498" i="31"/>
  <c r="W498" i="31"/>
  <c r="Y498" i="31"/>
  <c r="K498" i="43"/>
  <c r="K12" i="31"/>
  <c r="W12" i="31"/>
  <c r="Y12" i="31"/>
  <c r="K12" i="43"/>
  <c r="K13" i="31"/>
  <c r="W13" i="31"/>
  <c r="Y13" i="31"/>
  <c r="K13" i="43"/>
  <c r="K21" i="31"/>
  <c r="W21" i="31"/>
  <c r="Y21" i="31"/>
  <c r="K21" i="43"/>
  <c r="K29" i="31"/>
  <c r="W29" i="31"/>
  <c r="Y29" i="31"/>
  <c r="K29" i="43"/>
  <c r="K37" i="31"/>
  <c r="W37" i="31"/>
  <c r="Y37" i="31"/>
  <c r="K37" i="43"/>
  <c r="K45" i="31"/>
  <c r="W45" i="31"/>
  <c r="Y45" i="31"/>
  <c r="K45" i="43"/>
  <c r="K53" i="31"/>
  <c r="W53" i="31"/>
  <c r="Y53" i="31"/>
  <c r="K53" i="43"/>
  <c r="K61" i="31"/>
  <c r="W61" i="31"/>
  <c r="Y61" i="31"/>
  <c r="K61" i="43"/>
  <c r="K69" i="31"/>
  <c r="W69" i="31"/>
  <c r="Y69" i="31"/>
  <c r="K69" i="43"/>
  <c r="K77" i="31"/>
  <c r="W77" i="31"/>
  <c r="Y77" i="31"/>
  <c r="K77" i="43"/>
  <c r="K85" i="31"/>
  <c r="W85" i="31"/>
  <c r="Y85" i="31"/>
  <c r="K85" i="43"/>
  <c r="K93" i="31"/>
  <c r="W93" i="31"/>
  <c r="Y93" i="31"/>
  <c r="K93" i="43"/>
  <c r="K101" i="31"/>
  <c r="W101" i="31"/>
  <c r="Y101" i="31"/>
  <c r="K101" i="43"/>
  <c r="K109" i="31"/>
  <c r="W109" i="31"/>
  <c r="Y109" i="31"/>
  <c r="K109" i="43"/>
  <c r="K117" i="31"/>
  <c r="W117" i="31"/>
  <c r="Y117" i="31"/>
  <c r="K117" i="43"/>
  <c r="K125" i="31"/>
  <c r="W125" i="31"/>
  <c r="Y125" i="31"/>
  <c r="K125" i="43"/>
  <c r="K133" i="31"/>
  <c r="W133" i="31"/>
  <c r="Y133" i="31"/>
  <c r="K133" i="43"/>
  <c r="K141" i="31"/>
  <c r="W141" i="31"/>
  <c r="Y141" i="31"/>
  <c r="K141" i="43"/>
  <c r="K149" i="31"/>
  <c r="W149" i="31"/>
  <c r="Y149" i="31"/>
  <c r="K149" i="43"/>
  <c r="K157" i="31"/>
  <c r="W157" i="31"/>
  <c r="Y157" i="31"/>
  <c r="K157" i="43"/>
  <c r="K165" i="31"/>
  <c r="W165" i="31"/>
  <c r="Y165" i="31"/>
  <c r="K165" i="43"/>
  <c r="K173" i="31"/>
  <c r="W173" i="31"/>
  <c r="Y173" i="31"/>
  <c r="K173" i="43"/>
  <c r="K181" i="31"/>
  <c r="W181" i="31"/>
  <c r="Y181" i="31"/>
  <c r="K181" i="43"/>
  <c r="K189" i="31"/>
  <c r="W189" i="31"/>
  <c r="Y189" i="31"/>
  <c r="K189" i="43"/>
  <c r="K197" i="31"/>
  <c r="W197" i="31"/>
  <c r="Y197" i="31"/>
  <c r="K197" i="43"/>
  <c r="K205" i="31"/>
  <c r="W205" i="31"/>
  <c r="Y205" i="31"/>
  <c r="K205" i="43"/>
  <c r="K213" i="31"/>
  <c r="W213" i="31"/>
  <c r="Y213" i="31"/>
  <c r="K213" i="43"/>
  <c r="K221" i="31"/>
  <c r="W221" i="31"/>
  <c r="Y221" i="31"/>
  <c r="K221" i="43"/>
  <c r="K229" i="31"/>
  <c r="W229" i="31"/>
  <c r="Y229" i="31"/>
  <c r="K229" i="43"/>
  <c r="K237" i="31"/>
  <c r="W237" i="31"/>
  <c r="Y237" i="31"/>
  <c r="K237" i="43"/>
  <c r="K245" i="31"/>
  <c r="W245" i="31"/>
  <c r="Y245" i="31"/>
  <c r="K245" i="43"/>
  <c r="K253" i="31"/>
  <c r="W253" i="31"/>
  <c r="Y253" i="31"/>
  <c r="K253" i="43"/>
  <c r="K261" i="31"/>
  <c r="W261" i="31"/>
  <c r="Y261" i="31"/>
  <c r="K261" i="43"/>
  <c r="K269" i="31"/>
  <c r="W269" i="31"/>
  <c r="Y269" i="31"/>
  <c r="K269" i="43"/>
  <c r="K277" i="31"/>
  <c r="W277" i="31"/>
  <c r="Y277" i="31"/>
  <c r="K277" i="43"/>
  <c r="K285" i="31"/>
  <c r="W285" i="31"/>
  <c r="Y285" i="31"/>
  <c r="K285" i="43"/>
  <c r="K293" i="31"/>
  <c r="W293" i="31"/>
  <c r="Y293" i="31"/>
  <c r="K293" i="43"/>
  <c r="K301" i="31"/>
  <c r="W301" i="31"/>
  <c r="Y301" i="31"/>
  <c r="K301" i="43"/>
  <c r="K309" i="31"/>
  <c r="W309" i="31"/>
  <c r="Y309" i="31"/>
  <c r="K309" i="43"/>
  <c r="K317" i="31"/>
  <c r="W317" i="31"/>
  <c r="Y317" i="31"/>
  <c r="K317" i="43"/>
  <c r="K325" i="31"/>
  <c r="W325" i="31"/>
  <c r="Y325" i="31"/>
  <c r="K325" i="43"/>
  <c r="K333" i="31"/>
  <c r="W333" i="31"/>
  <c r="Y333" i="31"/>
  <c r="K333" i="43"/>
  <c r="K341" i="31"/>
  <c r="W341" i="31"/>
  <c r="Y341" i="31"/>
  <c r="K341" i="43"/>
  <c r="K349" i="31"/>
  <c r="W349" i="31"/>
  <c r="Y349" i="31"/>
  <c r="K349" i="43"/>
  <c r="K357" i="31"/>
  <c r="W357" i="31"/>
  <c r="Y357" i="31"/>
  <c r="K357" i="43"/>
  <c r="K365" i="31"/>
  <c r="W365" i="31"/>
  <c r="Y365" i="31"/>
  <c r="K365" i="43"/>
  <c r="K373" i="31"/>
  <c r="W373" i="31"/>
  <c r="Y373" i="31"/>
  <c r="K373" i="43"/>
  <c r="K381" i="31"/>
  <c r="W381" i="31"/>
  <c r="Y381" i="31"/>
  <c r="K381" i="43"/>
  <c r="K389" i="31"/>
  <c r="W389" i="31"/>
  <c r="Y389" i="31"/>
  <c r="K389" i="43"/>
  <c r="K397" i="31"/>
  <c r="W397" i="31"/>
  <c r="Y397" i="31"/>
  <c r="K397" i="43"/>
  <c r="K405" i="31"/>
  <c r="W405" i="31"/>
  <c r="Y405" i="31"/>
  <c r="K405" i="43"/>
  <c r="K413" i="31"/>
  <c r="W413" i="31"/>
  <c r="Y413" i="31"/>
  <c r="K413" i="43"/>
  <c r="K421" i="31"/>
  <c r="W421" i="31"/>
  <c r="Y421" i="31"/>
  <c r="K421" i="43"/>
  <c r="K429" i="31"/>
  <c r="W429" i="31"/>
  <c r="Y429" i="31"/>
  <c r="K429" i="43"/>
  <c r="K437" i="31"/>
  <c r="W437" i="31"/>
  <c r="Y437" i="31"/>
  <c r="K437" i="43"/>
  <c r="K445" i="31"/>
  <c r="W445" i="31"/>
  <c r="Y445" i="31"/>
  <c r="K445" i="43"/>
  <c r="K453" i="31"/>
  <c r="W453" i="31"/>
  <c r="Y453" i="31"/>
  <c r="K453" i="43"/>
  <c r="K461" i="31"/>
  <c r="W461" i="31"/>
  <c r="Y461" i="31"/>
  <c r="K461" i="43"/>
  <c r="K469" i="31"/>
  <c r="W469" i="31"/>
  <c r="Y469" i="31"/>
  <c r="K469" i="43"/>
  <c r="K477" i="31"/>
  <c r="W477" i="31"/>
  <c r="Y477" i="31"/>
  <c r="K477" i="43"/>
  <c r="K485" i="31"/>
  <c r="W485" i="31"/>
  <c r="Y485" i="31"/>
  <c r="K485" i="43"/>
  <c r="K493" i="31"/>
  <c r="W493" i="31"/>
  <c r="Y493" i="31"/>
  <c r="K493" i="43"/>
  <c r="K501" i="31"/>
  <c r="W501" i="31"/>
  <c r="Y501" i="31"/>
  <c r="K501" i="43"/>
  <c r="L133" i="28"/>
  <c r="L133" i="33"/>
  <c r="J285" i="28"/>
  <c r="J285" i="33"/>
  <c r="R285" i="33"/>
  <c r="T285" i="33"/>
  <c r="K90" i="31"/>
  <c r="W90" i="31"/>
  <c r="Y90" i="31"/>
  <c r="K90" i="43"/>
  <c r="K154" i="31"/>
  <c r="W154" i="31"/>
  <c r="Y154" i="31"/>
  <c r="K154" i="43"/>
  <c r="K242" i="31"/>
  <c r="W242" i="31"/>
  <c r="Y242" i="31"/>
  <c r="K242" i="43"/>
  <c r="K346" i="31"/>
  <c r="W346" i="31"/>
  <c r="Y346" i="31"/>
  <c r="K346" i="43"/>
  <c r="K402" i="31"/>
  <c r="W402" i="31"/>
  <c r="Y402" i="31"/>
  <c r="K402" i="43"/>
  <c r="K434" i="31"/>
  <c r="W434" i="31"/>
  <c r="Y434" i="31"/>
  <c r="K434" i="43"/>
  <c r="K490" i="31"/>
  <c r="W490" i="31"/>
  <c r="Y490" i="31"/>
  <c r="K490" i="43"/>
  <c r="D74" i="21"/>
  <c r="D73" i="21"/>
  <c r="H48" i="21"/>
  <c r="K14" i="31"/>
  <c r="W14" i="31"/>
  <c r="Y14" i="31"/>
  <c r="K14" i="43"/>
  <c r="K22" i="31"/>
  <c r="W22" i="31"/>
  <c r="Y22" i="31"/>
  <c r="K22" i="43"/>
  <c r="K30" i="31"/>
  <c r="W30" i="31"/>
  <c r="Y30" i="31"/>
  <c r="K30" i="43"/>
  <c r="K38" i="31"/>
  <c r="W38" i="31"/>
  <c r="Y38" i="31"/>
  <c r="K38" i="43"/>
  <c r="K46" i="31"/>
  <c r="W46" i="31"/>
  <c r="Y46" i="31"/>
  <c r="K46" i="43"/>
  <c r="K54" i="31"/>
  <c r="W54" i="31"/>
  <c r="Y54" i="31"/>
  <c r="K54" i="43"/>
  <c r="K62" i="31"/>
  <c r="W62" i="31"/>
  <c r="Y62" i="31"/>
  <c r="K62" i="43"/>
  <c r="K70" i="31"/>
  <c r="W70" i="31"/>
  <c r="Y70" i="31"/>
  <c r="K70" i="43"/>
  <c r="K78" i="31"/>
  <c r="W78" i="31"/>
  <c r="Y78" i="31"/>
  <c r="K78" i="43"/>
  <c r="K86" i="31"/>
  <c r="W86" i="31"/>
  <c r="Y86" i="31"/>
  <c r="K86" i="43"/>
  <c r="K94" i="31"/>
  <c r="W94" i="31"/>
  <c r="Y94" i="31"/>
  <c r="K94" i="43"/>
  <c r="K102" i="31"/>
  <c r="W102" i="31"/>
  <c r="Y102" i="31"/>
  <c r="K102" i="43"/>
  <c r="K110" i="31"/>
  <c r="W110" i="31"/>
  <c r="Y110" i="31"/>
  <c r="K110" i="43"/>
  <c r="K118" i="31"/>
  <c r="W118" i="31"/>
  <c r="Y118" i="31"/>
  <c r="K118" i="43"/>
  <c r="K126" i="31"/>
  <c r="W126" i="31"/>
  <c r="Y126" i="31"/>
  <c r="K126" i="43"/>
  <c r="K134" i="31"/>
  <c r="W134" i="31"/>
  <c r="Y134" i="31"/>
  <c r="K134" i="43"/>
  <c r="K142" i="31"/>
  <c r="W142" i="31"/>
  <c r="Y142" i="31"/>
  <c r="K142" i="43"/>
  <c r="K150" i="31"/>
  <c r="W150" i="31"/>
  <c r="Y150" i="31"/>
  <c r="K150" i="43"/>
  <c r="K158" i="31"/>
  <c r="W158" i="31"/>
  <c r="Y158" i="31"/>
  <c r="K158" i="43"/>
  <c r="K166" i="31"/>
  <c r="W166" i="31"/>
  <c r="Y166" i="31"/>
  <c r="K166" i="43"/>
  <c r="K174" i="31"/>
  <c r="W174" i="31"/>
  <c r="Y174" i="31"/>
  <c r="K174" i="43"/>
  <c r="K182" i="31"/>
  <c r="W182" i="31"/>
  <c r="Y182" i="31"/>
  <c r="K182" i="43"/>
  <c r="K190" i="31"/>
  <c r="W190" i="31"/>
  <c r="Y190" i="31"/>
  <c r="K190" i="43"/>
  <c r="K198" i="31"/>
  <c r="W198" i="31"/>
  <c r="Y198" i="31"/>
  <c r="K198" i="43"/>
  <c r="K206" i="31"/>
  <c r="W206" i="31"/>
  <c r="Y206" i="31"/>
  <c r="K206" i="43"/>
  <c r="K214" i="31"/>
  <c r="W214" i="31"/>
  <c r="Y214" i="31"/>
  <c r="K214" i="43"/>
  <c r="K222" i="31"/>
  <c r="W222" i="31"/>
  <c r="Y222" i="31"/>
  <c r="K222" i="43"/>
  <c r="K230" i="31"/>
  <c r="W230" i="31"/>
  <c r="Y230" i="31"/>
  <c r="K230" i="43"/>
  <c r="K238" i="31"/>
  <c r="W238" i="31"/>
  <c r="Y238" i="31"/>
  <c r="K238" i="43"/>
  <c r="K246" i="31"/>
  <c r="W246" i="31"/>
  <c r="Y246" i="31"/>
  <c r="K246" i="43"/>
  <c r="K254" i="31"/>
  <c r="W254" i="31"/>
  <c r="Y254" i="31"/>
  <c r="K254" i="43"/>
  <c r="K262" i="31"/>
  <c r="W262" i="31"/>
  <c r="Y262" i="31"/>
  <c r="K262" i="43"/>
  <c r="K270" i="31"/>
  <c r="W270" i="31"/>
  <c r="Y270" i="31"/>
  <c r="K270" i="43"/>
  <c r="K278" i="31"/>
  <c r="W278" i="31"/>
  <c r="Y278" i="31"/>
  <c r="K278" i="43"/>
  <c r="K286" i="31"/>
  <c r="W286" i="31"/>
  <c r="Y286" i="31"/>
  <c r="K286" i="43"/>
  <c r="K294" i="31"/>
  <c r="W294" i="31"/>
  <c r="Y294" i="31"/>
  <c r="K294" i="43"/>
  <c r="K302" i="31"/>
  <c r="W302" i="31"/>
  <c r="Y302" i="31"/>
  <c r="K302" i="43"/>
  <c r="K310" i="31"/>
  <c r="W310" i="31"/>
  <c r="Y310" i="31"/>
  <c r="K310" i="43"/>
  <c r="K318" i="31"/>
  <c r="W318" i="31"/>
  <c r="Y318" i="31"/>
  <c r="K318" i="43"/>
  <c r="K326" i="31"/>
  <c r="W326" i="31"/>
  <c r="Y326" i="31"/>
  <c r="K326" i="43"/>
  <c r="K334" i="31"/>
  <c r="W334" i="31"/>
  <c r="Y334" i="31"/>
  <c r="K334" i="43"/>
  <c r="K342" i="31"/>
  <c r="W342" i="31"/>
  <c r="Y342" i="31"/>
  <c r="K342" i="43"/>
  <c r="K350" i="31"/>
  <c r="W350" i="31"/>
  <c r="Y350" i="31"/>
  <c r="K350" i="43"/>
  <c r="K358" i="31"/>
  <c r="W358" i="31"/>
  <c r="Y358" i="31"/>
  <c r="K358" i="43"/>
  <c r="K366" i="31"/>
  <c r="W366" i="31"/>
  <c r="Y366" i="31"/>
  <c r="K366" i="43"/>
  <c r="K374" i="31"/>
  <c r="W374" i="31"/>
  <c r="Y374" i="31"/>
  <c r="K374" i="43"/>
  <c r="K382" i="31"/>
  <c r="W382" i="31"/>
  <c r="Y382" i="31"/>
  <c r="K382" i="43"/>
  <c r="K390" i="31"/>
  <c r="W390" i="31"/>
  <c r="Y390" i="31"/>
  <c r="K390" i="43"/>
  <c r="K398" i="31"/>
  <c r="W398" i="31"/>
  <c r="Y398" i="31"/>
  <c r="K398" i="43"/>
  <c r="K406" i="31"/>
  <c r="W406" i="31"/>
  <c r="Y406" i="31"/>
  <c r="K406" i="43"/>
  <c r="K414" i="31"/>
  <c r="W414" i="31"/>
  <c r="Y414" i="31"/>
  <c r="K414" i="43"/>
  <c r="K422" i="31"/>
  <c r="W422" i="31"/>
  <c r="Y422" i="31"/>
  <c r="K422" i="43"/>
  <c r="K430" i="31"/>
  <c r="W430" i="31"/>
  <c r="Y430" i="31"/>
  <c r="K430" i="43"/>
  <c r="K438" i="31"/>
  <c r="W438" i="31"/>
  <c r="Y438" i="31"/>
  <c r="K438" i="43"/>
  <c r="K446" i="31"/>
  <c r="W446" i="31"/>
  <c r="Y446" i="31"/>
  <c r="K446" i="43"/>
  <c r="K454" i="31"/>
  <c r="W454" i="31"/>
  <c r="Y454" i="31"/>
  <c r="K454" i="43"/>
  <c r="K462" i="31"/>
  <c r="W462" i="31"/>
  <c r="Y462" i="31"/>
  <c r="K462" i="43"/>
  <c r="K470" i="31"/>
  <c r="W470" i="31"/>
  <c r="Y470" i="31"/>
  <c r="K470" i="43"/>
  <c r="K478" i="31"/>
  <c r="W478" i="31"/>
  <c r="Y478" i="31"/>
  <c r="K478" i="43"/>
  <c r="K486" i="31"/>
  <c r="W486" i="31"/>
  <c r="Y486" i="31"/>
  <c r="K486" i="43"/>
  <c r="K494" i="31"/>
  <c r="W494" i="31"/>
  <c r="Y494" i="31"/>
  <c r="K494" i="43"/>
  <c r="K502" i="31"/>
  <c r="W502" i="31"/>
  <c r="Y502" i="31"/>
  <c r="K502" i="43"/>
  <c r="K18" i="31"/>
  <c r="W18" i="31"/>
  <c r="Y18" i="31"/>
  <c r="K18" i="43"/>
  <c r="K106" i="31"/>
  <c r="W106" i="31"/>
  <c r="Y106" i="31"/>
  <c r="K106" i="43"/>
  <c r="K186" i="31"/>
  <c r="W186" i="31"/>
  <c r="Y186" i="31"/>
  <c r="K186" i="43"/>
  <c r="K258" i="31"/>
  <c r="W258" i="31"/>
  <c r="Y258" i="31"/>
  <c r="K258" i="43"/>
  <c r="K322" i="31"/>
  <c r="W322" i="31"/>
  <c r="Y322" i="31"/>
  <c r="K322" i="43"/>
  <c r="K410" i="31"/>
  <c r="W410" i="31"/>
  <c r="Y410" i="31"/>
  <c r="K410" i="43"/>
  <c r="K482" i="31"/>
  <c r="W482" i="31"/>
  <c r="Y482" i="31"/>
  <c r="K482" i="43"/>
  <c r="K31" i="31"/>
  <c r="W31" i="31"/>
  <c r="Y31" i="31"/>
  <c r="K31" i="43"/>
  <c r="K55" i="31"/>
  <c r="W55" i="31"/>
  <c r="Y55" i="31"/>
  <c r="K55" i="43"/>
  <c r="K79" i="31"/>
  <c r="W79" i="31"/>
  <c r="Y79" i="31"/>
  <c r="K79" i="43"/>
  <c r="K103" i="31"/>
  <c r="W103" i="31"/>
  <c r="Y103" i="31"/>
  <c r="K103" i="43"/>
  <c r="K119" i="31"/>
  <c r="W119" i="31"/>
  <c r="Y119" i="31"/>
  <c r="K119" i="43"/>
  <c r="K143" i="31"/>
  <c r="W143" i="31"/>
  <c r="Y143" i="31"/>
  <c r="K143" i="43"/>
  <c r="K167" i="31"/>
  <c r="W167" i="31"/>
  <c r="Y167" i="31"/>
  <c r="K167" i="43"/>
  <c r="K191" i="31"/>
  <c r="W191" i="31"/>
  <c r="Y191" i="31"/>
  <c r="K191" i="43"/>
  <c r="K215" i="31"/>
  <c r="W215" i="31"/>
  <c r="Y215" i="31"/>
  <c r="K215" i="43"/>
  <c r="K239" i="31"/>
  <c r="W239" i="31"/>
  <c r="Y239" i="31"/>
  <c r="K239" i="43"/>
  <c r="K263" i="31"/>
  <c r="W263" i="31"/>
  <c r="Y263" i="31"/>
  <c r="K263" i="43"/>
  <c r="K287" i="31"/>
  <c r="W287" i="31"/>
  <c r="Y287" i="31"/>
  <c r="K287" i="43"/>
  <c r="K303" i="31"/>
  <c r="W303" i="31"/>
  <c r="Y303" i="31"/>
  <c r="K303" i="43"/>
  <c r="K327" i="31"/>
  <c r="W327" i="31"/>
  <c r="Y327" i="31"/>
  <c r="K327" i="43"/>
  <c r="K343" i="31"/>
  <c r="W343" i="31"/>
  <c r="Y343" i="31"/>
  <c r="K343" i="43"/>
  <c r="K367" i="31"/>
  <c r="W367" i="31"/>
  <c r="Y367" i="31"/>
  <c r="K367" i="43"/>
  <c r="K383" i="31"/>
  <c r="W383" i="31"/>
  <c r="Y383" i="31"/>
  <c r="K383" i="43"/>
  <c r="K407" i="31"/>
  <c r="W407" i="31"/>
  <c r="Y407" i="31"/>
  <c r="K407" i="43"/>
  <c r="K431" i="31"/>
  <c r="W431" i="31"/>
  <c r="Y431" i="31"/>
  <c r="K431" i="43"/>
  <c r="K455" i="31"/>
  <c r="W455" i="31"/>
  <c r="Y455" i="31"/>
  <c r="K455" i="43"/>
  <c r="K479" i="31"/>
  <c r="W479" i="31"/>
  <c r="Y479" i="31"/>
  <c r="K479" i="43"/>
  <c r="K503" i="31"/>
  <c r="W503" i="31"/>
  <c r="Y503" i="31"/>
  <c r="K503" i="43"/>
  <c r="K10" i="31"/>
  <c r="W10" i="31"/>
  <c r="Y10" i="31"/>
  <c r="K10" i="43"/>
  <c r="K66" i="31"/>
  <c r="W66" i="31"/>
  <c r="Y66" i="31"/>
  <c r="K66" i="43"/>
  <c r="K138" i="31"/>
  <c r="W138" i="31"/>
  <c r="Y138" i="31"/>
  <c r="K138" i="43"/>
  <c r="K194" i="31"/>
  <c r="W194" i="31"/>
  <c r="Y194" i="31"/>
  <c r="K194" i="43"/>
  <c r="K250" i="31"/>
  <c r="W250" i="31"/>
  <c r="Y250" i="31"/>
  <c r="K250" i="43"/>
  <c r="K330" i="31"/>
  <c r="W330" i="31"/>
  <c r="Y330" i="31"/>
  <c r="K330" i="43"/>
  <c r="K386" i="31"/>
  <c r="W386" i="31"/>
  <c r="Y386" i="31"/>
  <c r="K386" i="43"/>
  <c r="K418" i="31"/>
  <c r="W418" i="31"/>
  <c r="Y418" i="31"/>
  <c r="K418" i="43"/>
  <c r="K474" i="31"/>
  <c r="W474" i="31"/>
  <c r="Y474" i="31"/>
  <c r="K474" i="43"/>
  <c r="K15" i="31"/>
  <c r="W15" i="31"/>
  <c r="Y15" i="31"/>
  <c r="K15" i="43"/>
  <c r="K39" i="31"/>
  <c r="W39" i="31"/>
  <c r="Y39" i="31"/>
  <c r="K39" i="43"/>
  <c r="K63" i="31"/>
  <c r="W63" i="31"/>
  <c r="Y63" i="31"/>
  <c r="K63" i="43"/>
  <c r="K87" i="31"/>
  <c r="W87" i="31"/>
  <c r="Y87" i="31"/>
  <c r="K87" i="43"/>
  <c r="K111" i="31"/>
  <c r="W111" i="31"/>
  <c r="Y111" i="31"/>
  <c r="K111" i="43"/>
  <c r="K135" i="31"/>
  <c r="W135" i="31"/>
  <c r="Y135" i="31"/>
  <c r="K135" i="43"/>
  <c r="K151" i="31"/>
  <c r="W151" i="31"/>
  <c r="Y151" i="31"/>
  <c r="K151" i="43"/>
  <c r="K175" i="31"/>
  <c r="W175" i="31"/>
  <c r="Y175" i="31"/>
  <c r="K175" i="43"/>
  <c r="K199" i="31"/>
  <c r="W199" i="31"/>
  <c r="Y199" i="31"/>
  <c r="K199" i="43"/>
  <c r="K207" i="31"/>
  <c r="W207" i="31"/>
  <c r="Y207" i="31"/>
  <c r="K207" i="43"/>
  <c r="K231" i="31"/>
  <c r="W231" i="31"/>
  <c r="Y231" i="31"/>
  <c r="K231" i="43"/>
  <c r="K247" i="31"/>
  <c r="W247" i="31"/>
  <c r="Y247" i="31"/>
  <c r="K247" i="43"/>
  <c r="K271" i="31"/>
  <c r="W271" i="31"/>
  <c r="Y271" i="31"/>
  <c r="K271" i="43"/>
  <c r="K295" i="31"/>
  <c r="W295" i="31"/>
  <c r="Y295" i="31"/>
  <c r="K295" i="43"/>
  <c r="K311" i="31"/>
  <c r="W311" i="31"/>
  <c r="Y311" i="31"/>
  <c r="K311" i="43"/>
  <c r="K335" i="31"/>
  <c r="W335" i="31"/>
  <c r="Y335" i="31"/>
  <c r="K335" i="43"/>
  <c r="K351" i="31"/>
  <c r="W351" i="31"/>
  <c r="Y351" i="31"/>
  <c r="K351" i="43"/>
  <c r="K375" i="31"/>
  <c r="W375" i="31"/>
  <c r="Y375" i="31"/>
  <c r="K375" i="43"/>
  <c r="K399" i="31"/>
  <c r="W399" i="31"/>
  <c r="Y399" i="31"/>
  <c r="K399" i="43"/>
  <c r="K415" i="31"/>
  <c r="W415" i="31"/>
  <c r="Y415" i="31"/>
  <c r="K415" i="43"/>
  <c r="K439" i="31"/>
  <c r="W439" i="31"/>
  <c r="Y439" i="31"/>
  <c r="K439" i="43"/>
  <c r="K447" i="31"/>
  <c r="W447" i="31"/>
  <c r="Y447" i="31"/>
  <c r="K447" i="43"/>
  <c r="K471" i="31"/>
  <c r="W471" i="31"/>
  <c r="Y471" i="31"/>
  <c r="K471" i="43"/>
  <c r="K495" i="31"/>
  <c r="W495" i="31"/>
  <c r="Y495" i="31"/>
  <c r="K495" i="43"/>
  <c r="P8" i="43"/>
  <c r="S8" i="43"/>
  <c r="Q8" i="43"/>
  <c r="K16" i="31"/>
  <c r="W16" i="31"/>
  <c r="Y16" i="31"/>
  <c r="K16" i="43"/>
  <c r="K24" i="31"/>
  <c r="W24" i="31"/>
  <c r="Y24" i="31"/>
  <c r="K24" i="43"/>
  <c r="K32" i="31"/>
  <c r="W32" i="31"/>
  <c r="Y32" i="31"/>
  <c r="K32" i="43"/>
  <c r="K40" i="31"/>
  <c r="W40" i="31"/>
  <c r="Y40" i="31"/>
  <c r="K40" i="43"/>
  <c r="K48" i="31"/>
  <c r="W48" i="31"/>
  <c r="Y48" i="31"/>
  <c r="K48" i="43"/>
  <c r="K56" i="31"/>
  <c r="W56" i="31"/>
  <c r="Y56" i="31"/>
  <c r="K56" i="43"/>
  <c r="K64" i="31"/>
  <c r="W64" i="31"/>
  <c r="Y64" i="31"/>
  <c r="K64" i="43"/>
  <c r="K72" i="31"/>
  <c r="W72" i="31"/>
  <c r="Y72" i="31"/>
  <c r="K72" i="43"/>
  <c r="K80" i="31"/>
  <c r="W80" i="31"/>
  <c r="Y80" i="31"/>
  <c r="K80" i="43"/>
  <c r="K88" i="31"/>
  <c r="W88" i="31"/>
  <c r="Y88" i="31"/>
  <c r="K88" i="43"/>
  <c r="K96" i="31"/>
  <c r="W96" i="31"/>
  <c r="Y96" i="31"/>
  <c r="K96" i="43"/>
  <c r="K104" i="31"/>
  <c r="W104" i="31"/>
  <c r="Y104" i="31"/>
  <c r="K104" i="43"/>
  <c r="K112" i="31"/>
  <c r="W112" i="31"/>
  <c r="Y112" i="31"/>
  <c r="K112" i="43"/>
  <c r="K120" i="31"/>
  <c r="W120" i="31"/>
  <c r="Y120" i="31"/>
  <c r="K120" i="43"/>
  <c r="K128" i="31"/>
  <c r="W128" i="31"/>
  <c r="Y128" i="31"/>
  <c r="K128" i="43"/>
  <c r="K136" i="31"/>
  <c r="W136" i="31"/>
  <c r="Y136" i="31"/>
  <c r="K136" i="43"/>
  <c r="K144" i="31"/>
  <c r="W144" i="31"/>
  <c r="Y144" i="31"/>
  <c r="K144" i="43"/>
  <c r="K152" i="31"/>
  <c r="W152" i="31"/>
  <c r="Y152" i="31"/>
  <c r="K152" i="43"/>
  <c r="K160" i="31"/>
  <c r="W160" i="31"/>
  <c r="Y160" i="31"/>
  <c r="K160" i="43"/>
  <c r="K168" i="31"/>
  <c r="W168" i="31"/>
  <c r="Y168" i="31"/>
  <c r="K168" i="43"/>
  <c r="K176" i="31"/>
  <c r="W176" i="31"/>
  <c r="Y176" i="31"/>
  <c r="K176" i="43"/>
  <c r="K184" i="31"/>
  <c r="W184" i="31"/>
  <c r="Y184" i="31"/>
  <c r="K184" i="43"/>
  <c r="K192" i="31"/>
  <c r="W192" i="31"/>
  <c r="Y192" i="31"/>
  <c r="K192" i="43"/>
  <c r="K200" i="31"/>
  <c r="W200" i="31"/>
  <c r="Y200" i="31"/>
  <c r="K200" i="43"/>
  <c r="K208" i="31"/>
  <c r="W208" i="31"/>
  <c r="Y208" i="31"/>
  <c r="K208" i="43"/>
  <c r="K216" i="31"/>
  <c r="W216" i="31"/>
  <c r="Y216" i="31"/>
  <c r="K216" i="43"/>
  <c r="K224" i="31"/>
  <c r="W224" i="31"/>
  <c r="Y224" i="31"/>
  <c r="K224" i="43"/>
  <c r="K232" i="31"/>
  <c r="W232" i="31"/>
  <c r="Y232" i="31"/>
  <c r="K232" i="43"/>
  <c r="K240" i="31"/>
  <c r="W240" i="31"/>
  <c r="Y240" i="31"/>
  <c r="K240" i="43"/>
  <c r="K248" i="31"/>
  <c r="W248" i="31"/>
  <c r="Y248" i="31"/>
  <c r="K248" i="43"/>
  <c r="K256" i="31"/>
  <c r="W256" i="31"/>
  <c r="Y256" i="31"/>
  <c r="K256" i="43"/>
  <c r="K264" i="31"/>
  <c r="W264" i="31"/>
  <c r="Y264" i="31"/>
  <c r="K264" i="43"/>
  <c r="K272" i="31"/>
  <c r="W272" i="31"/>
  <c r="Y272" i="31"/>
  <c r="K272" i="43"/>
  <c r="K280" i="31"/>
  <c r="W280" i="31"/>
  <c r="Y280" i="31"/>
  <c r="K280" i="43"/>
  <c r="K288" i="31"/>
  <c r="W288" i="31"/>
  <c r="Y288" i="31"/>
  <c r="K288" i="43"/>
  <c r="K296" i="31"/>
  <c r="W296" i="31"/>
  <c r="Y296" i="31"/>
  <c r="K296" i="43"/>
  <c r="K304" i="31"/>
  <c r="W304" i="31"/>
  <c r="Y304" i="31"/>
  <c r="K304" i="43"/>
  <c r="K312" i="31"/>
  <c r="W312" i="31"/>
  <c r="Y312" i="31"/>
  <c r="K312" i="43"/>
  <c r="K320" i="31"/>
  <c r="W320" i="31"/>
  <c r="Y320" i="31"/>
  <c r="K320" i="43"/>
  <c r="K328" i="31"/>
  <c r="W328" i="31"/>
  <c r="Y328" i="31"/>
  <c r="K328" i="43"/>
  <c r="K336" i="31"/>
  <c r="W336" i="31"/>
  <c r="Y336" i="31"/>
  <c r="K336" i="43"/>
  <c r="K344" i="31"/>
  <c r="W344" i="31"/>
  <c r="Y344" i="31"/>
  <c r="K344" i="43"/>
  <c r="K352" i="31"/>
  <c r="W352" i="31"/>
  <c r="Y352" i="31"/>
  <c r="K352" i="43"/>
  <c r="K360" i="31"/>
  <c r="W360" i="31"/>
  <c r="Y360" i="31"/>
  <c r="K360" i="43"/>
  <c r="K368" i="31"/>
  <c r="W368" i="31"/>
  <c r="Y368" i="31"/>
  <c r="K368" i="43"/>
  <c r="K376" i="31"/>
  <c r="W376" i="31"/>
  <c r="Y376" i="31"/>
  <c r="K376" i="43"/>
  <c r="K384" i="31"/>
  <c r="W384" i="31"/>
  <c r="Y384" i="31"/>
  <c r="K384" i="43"/>
  <c r="K392" i="31"/>
  <c r="W392" i="31"/>
  <c r="Y392" i="31"/>
  <c r="K392" i="43"/>
  <c r="K400" i="31"/>
  <c r="W400" i="31"/>
  <c r="Y400" i="31"/>
  <c r="K400" i="43"/>
  <c r="K408" i="31"/>
  <c r="W408" i="31"/>
  <c r="Y408" i="31"/>
  <c r="K408" i="43"/>
  <c r="K416" i="31"/>
  <c r="W416" i="31"/>
  <c r="Y416" i="31"/>
  <c r="K416" i="43"/>
  <c r="K424" i="31"/>
  <c r="W424" i="31"/>
  <c r="Y424" i="31"/>
  <c r="K424" i="43"/>
  <c r="K432" i="31"/>
  <c r="W432" i="31"/>
  <c r="Y432" i="31"/>
  <c r="K432" i="43"/>
  <c r="K440" i="31"/>
  <c r="W440" i="31"/>
  <c r="Y440" i="31"/>
  <c r="K440" i="43"/>
  <c r="K448" i="31"/>
  <c r="W448" i="31"/>
  <c r="Y448" i="31"/>
  <c r="K448" i="43"/>
  <c r="K456" i="31"/>
  <c r="W456" i="31"/>
  <c r="Y456" i="31"/>
  <c r="K456" i="43"/>
  <c r="K464" i="31"/>
  <c r="W464" i="31"/>
  <c r="Y464" i="31"/>
  <c r="K464" i="43"/>
  <c r="K472" i="31"/>
  <c r="W472" i="31"/>
  <c r="Y472" i="31"/>
  <c r="K472" i="43"/>
  <c r="K480" i="31"/>
  <c r="W480" i="31"/>
  <c r="Y480" i="31"/>
  <c r="K480" i="43"/>
  <c r="K488" i="31"/>
  <c r="W488" i="31"/>
  <c r="Y488" i="31"/>
  <c r="K488" i="43"/>
  <c r="K496" i="31"/>
  <c r="W496" i="31"/>
  <c r="Y496" i="31"/>
  <c r="K496" i="43"/>
  <c r="K504" i="31"/>
  <c r="W504" i="31"/>
  <c r="Y504" i="31"/>
  <c r="K504" i="43"/>
  <c r="K26" i="31"/>
  <c r="W26" i="31"/>
  <c r="Y26" i="31"/>
  <c r="K26" i="43"/>
  <c r="K74" i="31"/>
  <c r="W74" i="31"/>
  <c r="Y74" i="31"/>
  <c r="K74" i="43"/>
  <c r="K122" i="31"/>
  <c r="W122" i="31"/>
  <c r="Y122" i="31"/>
  <c r="K122" i="43"/>
  <c r="K170" i="31"/>
  <c r="W170" i="31"/>
  <c r="Y170" i="31"/>
  <c r="K170" i="43"/>
  <c r="K226" i="31"/>
  <c r="W226" i="31"/>
  <c r="Y226" i="31"/>
  <c r="K226" i="43"/>
  <c r="K274" i="31"/>
  <c r="W274" i="31"/>
  <c r="Y274" i="31"/>
  <c r="K274" i="43"/>
  <c r="K314" i="31"/>
  <c r="W314" i="31"/>
  <c r="Y314" i="31"/>
  <c r="K314" i="43"/>
  <c r="K370" i="31"/>
  <c r="W370" i="31"/>
  <c r="Y370" i="31"/>
  <c r="K370" i="43"/>
  <c r="K458" i="31"/>
  <c r="W458" i="31"/>
  <c r="Y458" i="31"/>
  <c r="K458" i="43"/>
  <c r="K23" i="31"/>
  <c r="W23" i="31"/>
  <c r="Y23" i="31"/>
  <c r="K23" i="43"/>
  <c r="K47" i="31"/>
  <c r="W47" i="31"/>
  <c r="Y47" i="31"/>
  <c r="K47" i="43"/>
  <c r="K71" i="31"/>
  <c r="W71" i="31"/>
  <c r="Y71" i="31"/>
  <c r="K71" i="43"/>
  <c r="K95" i="31"/>
  <c r="W95" i="31"/>
  <c r="Y95" i="31"/>
  <c r="K95" i="43"/>
  <c r="K127" i="31"/>
  <c r="W127" i="31"/>
  <c r="Y127" i="31"/>
  <c r="K127" i="43"/>
  <c r="K159" i="31"/>
  <c r="W159" i="31"/>
  <c r="Y159" i="31"/>
  <c r="K159" i="43"/>
  <c r="K183" i="31"/>
  <c r="W183" i="31"/>
  <c r="Y183" i="31"/>
  <c r="K183" i="43"/>
  <c r="K223" i="31"/>
  <c r="W223" i="31"/>
  <c r="Y223" i="31"/>
  <c r="K223" i="43"/>
  <c r="K255" i="31"/>
  <c r="W255" i="31"/>
  <c r="Y255" i="31"/>
  <c r="K255" i="43"/>
  <c r="K279" i="31"/>
  <c r="W279" i="31"/>
  <c r="Y279" i="31"/>
  <c r="K279" i="43"/>
  <c r="K319" i="31"/>
  <c r="W319" i="31"/>
  <c r="Y319" i="31"/>
  <c r="K319" i="43"/>
  <c r="K359" i="31"/>
  <c r="W359" i="31"/>
  <c r="Y359" i="31"/>
  <c r="K359" i="43"/>
  <c r="K391" i="31"/>
  <c r="W391" i="31"/>
  <c r="Y391" i="31"/>
  <c r="K391" i="43"/>
  <c r="K423" i="31"/>
  <c r="W423" i="31"/>
  <c r="Y423" i="31"/>
  <c r="K423" i="43"/>
  <c r="K463" i="31"/>
  <c r="W463" i="31"/>
  <c r="Y463" i="31"/>
  <c r="K463" i="43"/>
  <c r="K487" i="31"/>
  <c r="W487" i="31"/>
  <c r="Y487" i="31"/>
  <c r="K487" i="43"/>
  <c r="K9" i="43"/>
  <c r="W17" i="31"/>
  <c r="Y17" i="31"/>
  <c r="K17" i="43"/>
  <c r="K25" i="31"/>
  <c r="W25" i="31"/>
  <c r="Y25" i="31"/>
  <c r="K25" i="43"/>
  <c r="K33" i="31"/>
  <c r="W33" i="31"/>
  <c r="Y33" i="31"/>
  <c r="K33" i="43"/>
  <c r="K41" i="31"/>
  <c r="W41" i="31"/>
  <c r="Y41" i="31"/>
  <c r="K41" i="43"/>
  <c r="K49" i="31"/>
  <c r="W49" i="31"/>
  <c r="Y49" i="31"/>
  <c r="K49" i="43"/>
  <c r="K57" i="31"/>
  <c r="W57" i="31"/>
  <c r="Y57" i="31"/>
  <c r="K57" i="43"/>
  <c r="K65" i="31"/>
  <c r="W65" i="31"/>
  <c r="Y65" i="31"/>
  <c r="K65" i="43"/>
  <c r="K73" i="31"/>
  <c r="W73" i="31"/>
  <c r="Y73" i="31"/>
  <c r="K73" i="43"/>
  <c r="K81" i="31"/>
  <c r="W81" i="31"/>
  <c r="Y81" i="31"/>
  <c r="K81" i="43"/>
  <c r="K89" i="31"/>
  <c r="W89" i="31"/>
  <c r="Y89" i="31"/>
  <c r="K89" i="43"/>
  <c r="K97" i="31"/>
  <c r="W97" i="31"/>
  <c r="Y97" i="31"/>
  <c r="K97" i="43"/>
  <c r="K105" i="31"/>
  <c r="W105" i="31"/>
  <c r="Y105" i="31"/>
  <c r="K105" i="43"/>
  <c r="K113" i="31"/>
  <c r="W113" i="31"/>
  <c r="Y113" i="31"/>
  <c r="K113" i="43"/>
  <c r="K121" i="31"/>
  <c r="W121" i="31"/>
  <c r="Y121" i="31"/>
  <c r="K121" i="43"/>
  <c r="K129" i="31"/>
  <c r="W129" i="31"/>
  <c r="Y129" i="31"/>
  <c r="K129" i="43"/>
  <c r="K137" i="31"/>
  <c r="W137" i="31"/>
  <c r="Y137" i="31"/>
  <c r="K137" i="43"/>
  <c r="K145" i="31"/>
  <c r="W145" i="31"/>
  <c r="Y145" i="31"/>
  <c r="K145" i="43"/>
  <c r="K153" i="31"/>
  <c r="W153" i="31"/>
  <c r="Y153" i="31"/>
  <c r="K153" i="43"/>
  <c r="K161" i="31"/>
  <c r="W161" i="31"/>
  <c r="Y161" i="31"/>
  <c r="K161" i="43"/>
  <c r="K169" i="31"/>
  <c r="W169" i="31"/>
  <c r="Y169" i="31"/>
  <c r="K169" i="43"/>
  <c r="K177" i="31"/>
  <c r="W177" i="31"/>
  <c r="Y177" i="31"/>
  <c r="K177" i="43"/>
  <c r="K185" i="31"/>
  <c r="W185" i="31"/>
  <c r="Y185" i="31"/>
  <c r="K185" i="43"/>
  <c r="K193" i="31"/>
  <c r="W193" i="31"/>
  <c r="Y193" i="31"/>
  <c r="K193" i="43"/>
  <c r="K201" i="31"/>
  <c r="W201" i="31"/>
  <c r="Y201" i="31"/>
  <c r="K201" i="43"/>
  <c r="K209" i="31"/>
  <c r="W209" i="31"/>
  <c r="Y209" i="31"/>
  <c r="K209" i="43"/>
  <c r="K217" i="31"/>
  <c r="W217" i="31"/>
  <c r="Y217" i="31"/>
  <c r="K217" i="43"/>
  <c r="K225" i="31"/>
  <c r="W225" i="31"/>
  <c r="Y225" i="31"/>
  <c r="K225" i="43"/>
  <c r="K233" i="31"/>
  <c r="W233" i="31"/>
  <c r="Y233" i="31"/>
  <c r="K233" i="43"/>
  <c r="K241" i="31"/>
  <c r="W241" i="31"/>
  <c r="Y241" i="31"/>
  <c r="K241" i="43"/>
  <c r="K249" i="31"/>
  <c r="W249" i="31"/>
  <c r="Y249" i="31"/>
  <c r="K249" i="43"/>
  <c r="K257" i="31"/>
  <c r="W257" i="31"/>
  <c r="Y257" i="31"/>
  <c r="K257" i="43"/>
  <c r="K265" i="31"/>
  <c r="W265" i="31"/>
  <c r="Y265" i="31"/>
  <c r="K265" i="43"/>
  <c r="K273" i="31"/>
  <c r="W273" i="31"/>
  <c r="Y273" i="31"/>
  <c r="K273" i="43"/>
  <c r="K281" i="31"/>
  <c r="W281" i="31"/>
  <c r="Y281" i="31"/>
  <c r="K281" i="43"/>
  <c r="K289" i="31"/>
  <c r="W289" i="31"/>
  <c r="Y289" i="31"/>
  <c r="K289" i="43"/>
  <c r="K297" i="31"/>
  <c r="W297" i="31"/>
  <c r="Y297" i="31"/>
  <c r="K297" i="43"/>
  <c r="K305" i="31"/>
  <c r="W305" i="31"/>
  <c r="Y305" i="31"/>
  <c r="K305" i="43"/>
  <c r="K313" i="31"/>
  <c r="W313" i="31"/>
  <c r="Y313" i="31"/>
  <c r="K313" i="43"/>
  <c r="K321" i="31"/>
  <c r="W321" i="31"/>
  <c r="Y321" i="31"/>
  <c r="K321" i="43"/>
  <c r="K329" i="31"/>
  <c r="W329" i="31"/>
  <c r="Y329" i="31"/>
  <c r="K329" i="43"/>
  <c r="K337" i="31"/>
  <c r="W337" i="31"/>
  <c r="Y337" i="31"/>
  <c r="K337" i="43"/>
  <c r="K345" i="31"/>
  <c r="W345" i="31"/>
  <c r="Y345" i="31"/>
  <c r="K345" i="43"/>
  <c r="K353" i="31"/>
  <c r="W353" i="31"/>
  <c r="Y353" i="31"/>
  <c r="K353" i="43"/>
  <c r="K361" i="31"/>
  <c r="W361" i="31"/>
  <c r="Y361" i="31"/>
  <c r="K361" i="43"/>
  <c r="K369" i="31"/>
  <c r="W369" i="31"/>
  <c r="Y369" i="31"/>
  <c r="K369" i="43"/>
  <c r="K377" i="31"/>
  <c r="W377" i="31"/>
  <c r="Y377" i="31"/>
  <c r="K377" i="43"/>
  <c r="K385" i="31"/>
  <c r="W385" i="31"/>
  <c r="Y385" i="31"/>
  <c r="K385" i="43"/>
  <c r="K393" i="31"/>
  <c r="W393" i="31"/>
  <c r="Y393" i="31"/>
  <c r="K393" i="43"/>
  <c r="K401" i="31"/>
  <c r="W401" i="31"/>
  <c r="Y401" i="31"/>
  <c r="K401" i="43"/>
  <c r="K409" i="31"/>
  <c r="W409" i="31"/>
  <c r="Y409" i="31"/>
  <c r="K409" i="43"/>
  <c r="K417" i="31"/>
  <c r="W417" i="31"/>
  <c r="Y417" i="31"/>
  <c r="K417" i="43"/>
  <c r="K425" i="31"/>
  <c r="W425" i="31"/>
  <c r="Y425" i="31"/>
  <c r="K425" i="43"/>
  <c r="K433" i="31"/>
  <c r="W433" i="31"/>
  <c r="Y433" i="31"/>
  <c r="K433" i="43"/>
  <c r="K441" i="31"/>
  <c r="W441" i="31"/>
  <c r="Y441" i="31"/>
  <c r="K441" i="43"/>
  <c r="K449" i="31"/>
  <c r="W449" i="31"/>
  <c r="Y449" i="31"/>
  <c r="K449" i="43"/>
  <c r="K457" i="31"/>
  <c r="W457" i="31"/>
  <c r="Y457" i="31"/>
  <c r="K457" i="43"/>
  <c r="K465" i="31"/>
  <c r="W465" i="31"/>
  <c r="Y465" i="31"/>
  <c r="K465" i="43"/>
  <c r="K473" i="31"/>
  <c r="W473" i="31"/>
  <c r="Y473" i="31"/>
  <c r="K473" i="43"/>
  <c r="K481" i="31"/>
  <c r="W481" i="31"/>
  <c r="Y481" i="31"/>
  <c r="K481" i="43"/>
  <c r="K489" i="31"/>
  <c r="W489" i="31"/>
  <c r="Y489" i="31"/>
  <c r="K489" i="43"/>
  <c r="K497" i="31"/>
  <c r="W497" i="31"/>
  <c r="Y497" i="31"/>
  <c r="K497" i="43"/>
  <c r="K505" i="31"/>
  <c r="W505" i="31"/>
  <c r="Y505" i="31"/>
  <c r="K505" i="43"/>
  <c r="H125" i="46"/>
  <c r="N125" i="46"/>
  <c r="R125" i="46"/>
  <c r="J7" i="46"/>
  <c r="K7" i="46"/>
  <c r="L7" i="46"/>
  <c r="J15" i="46"/>
  <c r="K15" i="46"/>
  <c r="L15" i="46"/>
  <c r="G23" i="46"/>
  <c r="G37" i="46"/>
  <c r="G44" i="46"/>
  <c r="G52" i="46"/>
  <c r="G60" i="46"/>
  <c r="G68" i="46"/>
  <c r="G75" i="46"/>
  <c r="G83" i="46"/>
  <c r="K89" i="28"/>
  <c r="K89" i="33"/>
  <c r="G89" i="46"/>
  <c r="G97" i="46"/>
  <c r="M104" i="28"/>
  <c r="M104" i="33"/>
  <c r="G104" i="46"/>
  <c r="J112" i="28"/>
  <c r="J112" i="33"/>
  <c r="R112" i="33"/>
  <c r="T112" i="33"/>
  <c r="G112" i="46"/>
  <c r="N120" i="28"/>
  <c r="N120" i="33"/>
  <c r="G120" i="46"/>
  <c r="G132" i="46"/>
  <c r="G135" i="46"/>
  <c r="G143" i="46"/>
  <c r="G155" i="46"/>
  <c r="G163" i="46"/>
  <c r="G169" i="46"/>
  <c r="G177" i="46"/>
  <c r="G185" i="46"/>
  <c r="H189" i="46"/>
  <c r="N189" i="46"/>
  <c r="R189" i="46"/>
  <c r="G197" i="46"/>
  <c r="G205" i="46"/>
  <c r="L212" i="46"/>
  <c r="J212" i="46"/>
  <c r="K212" i="46"/>
  <c r="G219" i="46"/>
  <c r="G227" i="46"/>
  <c r="G235" i="46"/>
  <c r="G242" i="46"/>
  <c r="G249" i="46"/>
  <c r="G257" i="46"/>
  <c r="G265" i="46"/>
  <c r="G271" i="46"/>
  <c r="G278" i="46"/>
  <c r="G292" i="46"/>
  <c r="G300" i="46"/>
  <c r="G308" i="46"/>
  <c r="G314" i="46"/>
  <c r="G321" i="46"/>
  <c r="I324" i="46"/>
  <c r="G332" i="46"/>
  <c r="G337" i="46"/>
  <c r="G344" i="46"/>
  <c r="G352" i="46"/>
  <c r="G360" i="46"/>
  <c r="G367" i="46"/>
  <c r="G375" i="46"/>
  <c r="G383" i="46"/>
  <c r="K390" i="46"/>
  <c r="J390" i="46"/>
  <c r="L390" i="46"/>
  <c r="J398" i="46"/>
  <c r="L398" i="46"/>
  <c r="K398" i="46"/>
  <c r="L406" i="46"/>
  <c r="K406" i="46"/>
  <c r="J406" i="46"/>
  <c r="G418" i="46"/>
  <c r="L425" i="28"/>
  <c r="L425" i="33"/>
  <c r="G425" i="46"/>
  <c r="G432" i="46"/>
  <c r="G438" i="46"/>
  <c r="H445" i="46"/>
  <c r="N445" i="46"/>
  <c r="R445" i="46"/>
  <c r="G452" i="46"/>
  <c r="G460" i="46"/>
  <c r="G465" i="46"/>
  <c r="G472" i="46"/>
  <c r="G480" i="46"/>
  <c r="G488" i="46"/>
  <c r="G495" i="46"/>
  <c r="K503" i="46"/>
  <c r="L503" i="46"/>
  <c r="J503" i="46"/>
  <c r="G8" i="46"/>
  <c r="J16" i="46"/>
  <c r="K16" i="46"/>
  <c r="L16" i="46"/>
  <c r="G24" i="46"/>
  <c r="G31" i="46"/>
  <c r="G38" i="46"/>
  <c r="G45" i="46"/>
  <c r="G53" i="46"/>
  <c r="G61" i="46"/>
  <c r="G69" i="46"/>
  <c r="G76" i="46"/>
  <c r="G84" i="46"/>
  <c r="G90" i="46"/>
  <c r="L98" i="46"/>
  <c r="K98" i="46"/>
  <c r="J98" i="46"/>
  <c r="G105" i="46"/>
  <c r="G113" i="46"/>
  <c r="G121" i="46"/>
  <c r="G133" i="46"/>
  <c r="G136" i="46"/>
  <c r="G144" i="46"/>
  <c r="L148" i="46"/>
  <c r="K148" i="46"/>
  <c r="J148" i="46"/>
  <c r="K156" i="28"/>
  <c r="K156" i="33"/>
  <c r="G156" i="46"/>
  <c r="H163" i="46"/>
  <c r="N163" i="46"/>
  <c r="R163" i="46"/>
  <c r="L170" i="46"/>
  <c r="K170" i="46"/>
  <c r="J170" i="46"/>
  <c r="L178" i="46"/>
  <c r="K178" i="46"/>
  <c r="J178" i="46"/>
  <c r="H185" i="46"/>
  <c r="N185" i="46"/>
  <c r="R185" i="46"/>
  <c r="L190" i="46"/>
  <c r="K190" i="46"/>
  <c r="J190" i="46"/>
  <c r="K198" i="28"/>
  <c r="K198" i="33"/>
  <c r="G198" i="46"/>
  <c r="G206" i="46"/>
  <c r="G213" i="46"/>
  <c r="L220" i="46"/>
  <c r="K220" i="46"/>
  <c r="J220" i="46"/>
  <c r="G228" i="46"/>
  <c r="L236" i="46"/>
  <c r="K236" i="46"/>
  <c r="J236" i="46"/>
  <c r="K242" i="28"/>
  <c r="K242" i="33"/>
  <c r="L250" i="46"/>
  <c r="K250" i="46"/>
  <c r="J250" i="46"/>
  <c r="L258" i="46"/>
  <c r="K258" i="46"/>
  <c r="J258" i="46"/>
  <c r="G266" i="46"/>
  <c r="G272" i="46"/>
  <c r="G279" i="46"/>
  <c r="I285" i="46"/>
  <c r="G293" i="46"/>
  <c r="G301" i="46"/>
  <c r="L309" i="28"/>
  <c r="L309" i="33"/>
  <c r="G309" i="46"/>
  <c r="G315" i="46"/>
  <c r="J321" i="28"/>
  <c r="J321" i="33"/>
  <c r="R321" i="33"/>
  <c r="T321" i="33"/>
  <c r="G325" i="46"/>
  <c r="G333" i="46"/>
  <c r="J338" i="46"/>
  <c r="L338" i="46"/>
  <c r="K338" i="46"/>
  <c r="G345" i="46"/>
  <c r="G353" i="46"/>
  <c r="G361" i="46"/>
  <c r="G368" i="46"/>
  <c r="G376" i="46"/>
  <c r="N383" i="28"/>
  <c r="N383" i="33"/>
  <c r="K391" i="46"/>
  <c r="J391" i="46"/>
  <c r="L391" i="46"/>
  <c r="G399" i="46"/>
  <c r="G407" i="46"/>
  <c r="G413" i="46"/>
  <c r="G419" i="46"/>
  <c r="G426" i="46"/>
  <c r="G433" i="46"/>
  <c r="K439" i="46"/>
  <c r="L439" i="46"/>
  <c r="J439" i="46"/>
  <c r="G453" i="46"/>
  <c r="G461" i="46"/>
  <c r="N465" i="28"/>
  <c r="N465" i="33"/>
  <c r="K473" i="46"/>
  <c r="J473" i="46"/>
  <c r="L473" i="46"/>
  <c r="G481" i="46"/>
  <c r="G489" i="46"/>
  <c r="G496" i="46"/>
  <c r="G504" i="46"/>
  <c r="J9" i="46"/>
  <c r="K9" i="46"/>
  <c r="L9" i="46"/>
  <c r="G17" i="46"/>
  <c r="G25" i="46"/>
  <c r="G32" i="46"/>
  <c r="G39" i="46"/>
  <c r="G46" i="46"/>
  <c r="G54" i="46"/>
  <c r="G62" i="46"/>
  <c r="G70" i="46"/>
  <c r="G77" i="46"/>
  <c r="G85" i="46"/>
  <c r="M91" i="28"/>
  <c r="M91" i="33"/>
  <c r="G91" i="46"/>
  <c r="L99" i="28"/>
  <c r="L99" i="33"/>
  <c r="G99" i="46"/>
  <c r="L106" i="46"/>
  <c r="J106" i="46"/>
  <c r="K106" i="46"/>
  <c r="L114" i="46"/>
  <c r="J114" i="46"/>
  <c r="K114" i="46"/>
  <c r="J121" i="28"/>
  <c r="J121" i="33"/>
  <c r="R121" i="33"/>
  <c r="T121" i="33"/>
  <c r="L126" i="46"/>
  <c r="K126" i="46"/>
  <c r="J126" i="46"/>
  <c r="J133" i="28"/>
  <c r="J133" i="33"/>
  <c r="R133" i="33"/>
  <c r="T133" i="33"/>
  <c r="G137" i="46"/>
  <c r="G145" i="46"/>
  <c r="G149" i="46"/>
  <c r="G157" i="46"/>
  <c r="N163" i="28"/>
  <c r="N163" i="33"/>
  <c r="G171" i="46"/>
  <c r="G179" i="46"/>
  <c r="L185" i="28"/>
  <c r="L185" i="33"/>
  <c r="G191" i="46"/>
  <c r="G199" i="46"/>
  <c r="G207" i="46"/>
  <c r="G214" i="46"/>
  <c r="G221" i="46"/>
  <c r="G229" i="46"/>
  <c r="G237" i="46"/>
  <c r="G243" i="46"/>
  <c r="G251" i="46"/>
  <c r="G259" i="46"/>
  <c r="K266" i="28"/>
  <c r="K266" i="33"/>
  <c r="G273" i="46"/>
  <c r="G280" i="46"/>
  <c r="K286" i="46"/>
  <c r="J286" i="46"/>
  <c r="L286" i="46"/>
  <c r="G294" i="46"/>
  <c r="G302" i="46"/>
  <c r="K310" i="46"/>
  <c r="J310" i="46"/>
  <c r="L310" i="46"/>
  <c r="G316" i="46"/>
  <c r="K321" i="28"/>
  <c r="K321" i="33"/>
  <c r="G326" i="46"/>
  <c r="L333" i="28"/>
  <c r="L333" i="33"/>
  <c r="G339" i="46"/>
  <c r="G346" i="46"/>
  <c r="G354" i="46"/>
  <c r="G362" i="46"/>
  <c r="G369" i="46"/>
  <c r="G377" i="46"/>
  <c r="G384" i="46"/>
  <c r="G392" i="46"/>
  <c r="G400" i="46"/>
  <c r="G408" i="46"/>
  <c r="G414" i="46"/>
  <c r="G420" i="46"/>
  <c r="G427" i="46"/>
  <c r="J433" i="28"/>
  <c r="J433" i="33"/>
  <c r="R433" i="33"/>
  <c r="T433" i="33"/>
  <c r="G440" i="46"/>
  <c r="G446" i="46"/>
  <c r="G454" i="46"/>
  <c r="J461" i="28"/>
  <c r="J461" i="33"/>
  <c r="R461" i="33"/>
  <c r="T461" i="33"/>
  <c r="G466" i="46"/>
  <c r="G474" i="46"/>
  <c r="G482" i="46"/>
  <c r="G490" i="46"/>
  <c r="G497" i="46"/>
  <c r="G505" i="46"/>
  <c r="J10" i="46"/>
  <c r="K10" i="46"/>
  <c r="L10" i="46"/>
  <c r="G18" i="46"/>
  <c r="G26" i="46"/>
  <c r="J32" i="28"/>
  <c r="J32" i="33"/>
  <c r="R32" i="33"/>
  <c r="T32" i="33"/>
  <c r="G40" i="46"/>
  <c r="G47" i="46"/>
  <c r="G55" i="46"/>
  <c r="G63" i="46"/>
  <c r="J70" i="28"/>
  <c r="J70" i="33"/>
  <c r="R70" i="33"/>
  <c r="T70" i="33"/>
  <c r="G78" i="46"/>
  <c r="M85" i="28"/>
  <c r="M85" i="33"/>
  <c r="L92" i="46"/>
  <c r="K92" i="46"/>
  <c r="J92" i="46"/>
  <c r="L100" i="46"/>
  <c r="K100" i="46"/>
  <c r="J100" i="46"/>
  <c r="M107" i="28"/>
  <c r="M107" i="33"/>
  <c r="G107" i="46"/>
  <c r="L115" i="46"/>
  <c r="K115" i="46"/>
  <c r="J115" i="46"/>
  <c r="K122" i="28"/>
  <c r="K122" i="33"/>
  <c r="G122" i="46"/>
  <c r="G127" i="46"/>
  <c r="K133" i="28"/>
  <c r="K133" i="33"/>
  <c r="L138" i="46"/>
  <c r="K138" i="46"/>
  <c r="J138" i="46"/>
  <c r="L150" i="46"/>
  <c r="K150" i="46"/>
  <c r="J150" i="46"/>
  <c r="G158" i="46"/>
  <c r="L164" i="46"/>
  <c r="K164" i="46"/>
  <c r="J164" i="46"/>
  <c r="L172" i="46"/>
  <c r="K172" i="46"/>
  <c r="J172" i="46"/>
  <c r="G180" i="46"/>
  <c r="K186" i="28"/>
  <c r="K186" i="33"/>
  <c r="G186" i="46"/>
  <c r="G192" i="46"/>
  <c r="G200" i="46"/>
  <c r="G208" i="46"/>
  <c r="G215" i="46"/>
  <c r="L222" i="46"/>
  <c r="K222" i="46"/>
  <c r="J222" i="46"/>
  <c r="L230" i="46"/>
  <c r="K230" i="46"/>
  <c r="J230" i="46"/>
  <c r="G238" i="46"/>
  <c r="L244" i="46"/>
  <c r="K244" i="46"/>
  <c r="J244" i="46"/>
  <c r="L252" i="46"/>
  <c r="K252" i="46"/>
  <c r="J252" i="46"/>
  <c r="G260" i="46"/>
  <c r="M266" i="28"/>
  <c r="M266" i="33"/>
  <c r="L274" i="46"/>
  <c r="K274" i="46"/>
  <c r="J274" i="46"/>
  <c r="G281" i="46"/>
  <c r="G287" i="46"/>
  <c r="G295" i="46"/>
  <c r="G303" i="46"/>
  <c r="G311" i="46"/>
  <c r="G317" i="46"/>
  <c r="L321" i="28"/>
  <c r="L321" i="33"/>
  <c r="G327" i="46"/>
  <c r="G334" i="46"/>
  <c r="G340" i="46"/>
  <c r="G347" i="46"/>
  <c r="G355" i="46"/>
  <c r="G363" i="46"/>
  <c r="K370" i="46"/>
  <c r="J370" i="46"/>
  <c r="L370" i="46"/>
  <c r="G378" i="46"/>
  <c r="G385" i="46"/>
  <c r="G393" i="46"/>
  <c r="G401" i="46"/>
  <c r="G409" i="46"/>
  <c r="G415" i="46"/>
  <c r="G428" i="46"/>
  <c r="K433" i="28"/>
  <c r="K433" i="33"/>
  <c r="K441" i="46"/>
  <c r="J441" i="46"/>
  <c r="L441" i="46"/>
  <c r="G447" i="46"/>
  <c r="G455" i="46"/>
  <c r="L461" i="28"/>
  <c r="L461" i="33"/>
  <c r="G467" i="46"/>
  <c r="G475" i="46"/>
  <c r="G483" i="46"/>
  <c r="G491" i="46"/>
  <c r="G498" i="46"/>
  <c r="G506" i="46"/>
  <c r="J11" i="46"/>
  <c r="K11" i="46"/>
  <c r="L11" i="46"/>
  <c r="G19" i="46"/>
  <c r="G27" i="46"/>
  <c r="G33" i="46"/>
  <c r="H40" i="46"/>
  <c r="N40" i="46"/>
  <c r="R40" i="46"/>
  <c r="G48" i="46"/>
  <c r="G56" i="46"/>
  <c r="G64" i="46"/>
  <c r="G71" i="46"/>
  <c r="G79" i="46"/>
  <c r="G86" i="46"/>
  <c r="G93" i="46"/>
  <c r="G101" i="46"/>
  <c r="L108" i="46"/>
  <c r="J108" i="46"/>
  <c r="K108" i="46"/>
  <c r="L116" i="46"/>
  <c r="J116" i="46"/>
  <c r="K116" i="46"/>
  <c r="G123" i="46"/>
  <c r="G128" i="46"/>
  <c r="G139" i="46"/>
  <c r="L146" i="46"/>
  <c r="K146" i="46"/>
  <c r="J146" i="46"/>
  <c r="G151" i="46"/>
  <c r="G159" i="46"/>
  <c r="G165" i="46"/>
  <c r="G173" i="46"/>
  <c r="G181" i="46"/>
  <c r="G187" i="46"/>
  <c r="G193" i="46"/>
  <c r="G201" i="46"/>
  <c r="G209" i="46"/>
  <c r="G216" i="46"/>
  <c r="G223" i="46"/>
  <c r="G231" i="46"/>
  <c r="I238" i="46"/>
  <c r="G245" i="46"/>
  <c r="G253" i="46"/>
  <c r="G261" i="46"/>
  <c r="G267" i="46"/>
  <c r="G275" i="46"/>
  <c r="L282" i="46"/>
  <c r="K282" i="46"/>
  <c r="J282" i="46"/>
  <c r="G288" i="46"/>
  <c r="L296" i="46"/>
  <c r="J296" i="46"/>
  <c r="K296" i="46"/>
  <c r="G304" i="46"/>
  <c r="G312" i="46"/>
  <c r="K318" i="46"/>
  <c r="J318" i="46"/>
  <c r="L318" i="46"/>
  <c r="L328" i="46"/>
  <c r="K328" i="46"/>
  <c r="J328" i="46"/>
  <c r="G335" i="46"/>
  <c r="I340" i="46"/>
  <c r="G348" i="46"/>
  <c r="G356" i="46"/>
  <c r="G371" i="46"/>
  <c r="G379" i="46"/>
  <c r="G386" i="46"/>
  <c r="G394" i="46"/>
  <c r="L402" i="46"/>
  <c r="K402" i="46"/>
  <c r="J402" i="46"/>
  <c r="G410" i="46"/>
  <c r="G416" i="46"/>
  <c r="G421" i="46"/>
  <c r="G429" i="46"/>
  <c r="G434" i="46"/>
  <c r="G442" i="46"/>
  <c r="G448" i="46"/>
  <c r="G456" i="46"/>
  <c r="G468" i="46"/>
  <c r="G476" i="46"/>
  <c r="G484" i="46"/>
  <c r="G499" i="46"/>
  <c r="J12" i="46"/>
  <c r="K12" i="46"/>
  <c r="L12" i="46"/>
  <c r="G20" i="46"/>
  <c r="G28" i="46"/>
  <c r="G34" i="46"/>
  <c r="G41" i="46"/>
  <c r="G49" i="46"/>
  <c r="G57" i="46"/>
  <c r="G65" i="46"/>
  <c r="G72" i="46"/>
  <c r="G80" i="46"/>
  <c r="G87" i="46"/>
  <c r="M94" i="28"/>
  <c r="M94" i="33"/>
  <c r="G94" i="46"/>
  <c r="L101" i="28"/>
  <c r="L101" i="33"/>
  <c r="G109" i="46"/>
  <c r="G117" i="46"/>
  <c r="G129" i="46"/>
  <c r="K140" i="28"/>
  <c r="K140" i="33"/>
  <c r="G140" i="46"/>
  <c r="G147" i="46"/>
  <c r="L152" i="46"/>
  <c r="K152" i="46"/>
  <c r="J152" i="46"/>
  <c r="G160" i="46"/>
  <c r="G166" i="46"/>
  <c r="L174" i="46"/>
  <c r="K174" i="46"/>
  <c r="J174" i="46"/>
  <c r="L182" i="46"/>
  <c r="K182" i="46"/>
  <c r="J182" i="46"/>
  <c r="K194" i="28"/>
  <c r="K194" i="33"/>
  <c r="G194" i="46"/>
  <c r="L202" i="46"/>
  <c r="K202" i="46"/>
  <c r="J202" i="46"/>
  <c r="G210" i="46"/>
  <c r="G217" i="46"/>
  <c r="G224" i="46"/>
  <c r="G232" i="46"/>
  <c r="G239" i="46"/>
  <c r="G246" i="46"/>
  <c r="G254" i="46"/>
  <c r="G262" i="46"/>
  <c r="G268" i="46"/>
  <c r="G276" i="46"/>
  <c r="G283" i="46"/>
  <c r="G289" i="46"/>
  <c r="G297" i="46"/>
  <c r="G305" i="46"/>
  <c r="G313" i="46"/>
  <c r="G319" i="46"/>
  <c r="G322" i="46"/>
  <c r="G329" i="46"/>
  <c r="G341" i="46"/>
  <c r="G349" i="46"/>
  <c r="G357" i="46"/>
  <c r="G364" i="46"/>
  <c r="G372" i="46"/>
  <c r="G380" i="46"/>
  <c r="G387" i="46"/>
  <c r="G395" i="46"/>
  <c r="G403" i="46"/>
  <c r="G411" i="46"/>
  <c r="G417" i="46"/>
  <c r="G422" i="46"/>
  <c r="G430" i="46"/>
  <c r="G435" i="46"/>
  <c r="G443" i="46"/>
  <c r="G449" i="46"/>
  <c r="J457" i="28"/>
  <c r="J457" i="33"/>
  <c r="R457" i="33"/>
  <c r="T457" i="33"/>
  <c r="G457" i="46"/>
  <c r="G462" i="46"/>
  <c r="G469" i="46"/>
  <c r="G477" i="46"/>
  <c r="G485" i="46"/>
  <c r="G492" i="46"/>
  <c r="G500" i="46"/>
  <c r="J13" i="46"/>
  <c r="K13" i="46"/>
  <c r="L13" i="46"/>
  <c r="G21" i="46"/>
  <c r="G29" i="46"/>
  <c r="G35" i="46"/>
  <c r="G42" i="46"/>
  <c r="G50" i="46"/>
  <c r="G58" i="46"/>
  <c r="G66" i="46"/>
  <c r="G73" i="46"/>
  <c r="G81" i="46"/>
  <c r="G88" i="46"/>
  <c r="L95" i="46"/>
  <c r="K95" i="46"/>
  <c r="J95" i="46"/>
  <c r="L102" i="46"/>
  <c r="J102" i="46"/>
  <c r="K102" i="46"/>
  <c r="L110" i="46"/>
  <c r="J110" i="46"/>
  <c r="K110" i="46"/>
  <c r="G118" i="46"/>
  <c r="L124" i="46"/>
  <c r="K124" i="46"/>
  <c r="J124" i="46"/>
  <c r="L130" i="46"/>
  <c r="J130" i="46"/>
  <c r="K130" i="46"/>
  <c r="N133" i="28"/>
  <c r="N133" i="33"/>
  <c r="G141" i="46"/>
  <c r="J147" i="28"/>
  <c r="J147" i="33"/>
  <c r="R147" i="33"/>
  <c r="T147" i="33"/>
  <c r="G153" i="46"/>
  <c r="G161" i="46"/>
  <c r="G167" i="46"/>
  <c r="G175" i="46"/>
  <c r="G183" i="46"/>
  <c r="L188" i="46"/>
  <c r="K188" i="46"/>
  <c r="J188" i="46"/>
  <c r="G195" i="46"/>
  <c r="G203" i="46"/>
  <c r="M210" i="28"/>
  <c r="M210" i="33"/>
  <c r="J217" i="28"/>
  <c r="J217" i="33"/>
  <c r="R217" i="33"/>
  <c r="T217" i="33"/>
  <c r="G225" i="46"/>
  <c r="G233" i="46"/>
  <c r="G240" i="46"/>
  <c r="G247" i="46"/>
  <c r="G255" i="46"/>
  <c r="G263" i="46"/>
  <c r="G269" i="46"/>
  <c r="G277" i="46"/>
  <c r="G284" i="46"/>
  <c r="L290" i="46"/>
  <c r="K290" i="46"/>
  <c r="J290" i="46"/>
  <c r="L298" i="46"/>
  <c r="K298" i="46"/>
  <c r="J298" i="46"/>
  <c r="G306" i="46"/>
  <c r="L313" i="28"/>
  <c r="L313" i="33"/>
  <c r="N319" i="28"/>
  <c r="N319" i="33"/>
  <c r="G323" i="46"/>
  <c r="G330" i="46"/>
  <c r="N335" i="28"/>
  <c r="N335" i="33"/>
  <c r="L342" i="46"/>
  <c r="K342" i="46"/>
  <c r="J342" i="46"/>
  <c r="G350" i="46"/>
  <c r="L358" i="46"/>
  <c r="K358" i="46"/>
  <c r="J358" i="46"/>
  <c r="G365" i="46"/>
  <c r="G373" i="46"/>
  <c r="G381" i="46"/>
  <c r="G388" i="46"/>
  <c r="G396" i="46"/>
  <c r="G404" i="46"/>
  <c r="G412" i="46"/>
  <c r="K417" i="28"/>
  <c r="K417" i="33"/>
  <c r="G423" i="46"/>
  <c r="G431" i="46"/>
  <c r="G436" i="46"/>
  <c r="G444" i="46"/>
  <c r="G450" i="46"/>
  <c r="G458" i="46"/>
  <c r="G463" i="46"/>
  <c r="G470" i="46"/>
  <c r="G478" i="46"/>
  <c r="G486" i="46"/>
  <c r="G493" i="46"/>
  <c r="G501" i="46"/>
  <c r="J14" i="46"/>
  <c r="K14" i="46"/>
  <c r="L14" i="46"/>
  <c r="G22" i="46"/>
  <c r="G30" i="46"/>
  <c r="G36" i="46"/>
  <c r="G43" i="46"/>
  <c r="G51" i="46"/>
  <c r="G59" i="46"/>
  <c r="G67" i="46"/>
  <c r="G74" i="46"/>
  <c r="G82" i="46"/>
  <c r="J88" i="28"/>
  <c r="J88" i="33"/>
  <c r="R88" i="33"/>
  <c r="T88" i="33"/>
  <c r="L96" i="46"/>
  <c r="K96" i="46"/>
  <c r="J96" i="46"/>
  <c r="L103" i="46"/>
  <c r="K103" i="46"/>
  <c r="J103" i="46"/>
  <c r="N111" i="28"/>
  <c r="N111" i="33"/>
  <c r="G111" i="46"/>
  <c r="G119" i="46"/>
  <c r="G125" i="46"/>
  <c r="G131" i="46"/>
  <c r="L134" i="46"/>
  <c r="K134" i="46"/>
  <c r="J134" i="46"/>
  <c r="G142" i="46"/>
  <c r="L147" i="28"/>
  <c r="L147" i="33"/>
  <c r="L154" i="46"/>
  <c r="K154" i="46"/>
  <c r="J154" i="46"/>
  <c r="G162" i="46"/>
  <c r="L168" i="46"/>
  <c r="K168" i="46"/>
  <c r="J168" i="46"/>
  <c r="G176" i="46"/>
  <c r="L184" i="46"/>
  <c r="K184" i="46"/>
  <c r="J184" i="46"/>
  <c r="G189" i="46"/>
  <c r="G196" i="46"/>
  <c r="L204" i="46"/>
  <c r="J204" i="46"/>
  <c r="K204" i="46"/>
  <c r="G211" i="46"/>
  <c r="L218" i="46"/>
  <c r="K218" i="46"/>
  <c r="J218" i="46"/>
  <c r="L226" i="46"/>
  <c r="K226" i="46"/>
  <c r="J226" i="46"/>
  <c r="L234" i="46"/>
  <c r="K234" i="46"/>
  <c r="J234" i="46"/>
  <c r="G241" i="46"/>
  <c r="G248" i="46"/>
  <c r="G256" i="46"/>
  <c r="G264" i="46"/>
  <c r="L270" i="46"/>
  <c r="K270" i="46"/>
  <c r="J270" i="46"/>
  <c r="L277" i="28"/>
  <c r="L277" i="33"/>
  <c r="G285" i="46"/>
  <c r="G291" i="46"/>
  <c r="G299" i="46"/>
  <c r="G307" i="46"/>
  <c r="M313" i="28"/>
  <c r="M313" i="33"/>
  <c r="G320" i="46"/>
  <c r="G324" i="46"/>
  <c r="G331" i="46"/>
  <c r="G336" i="46"/>
  <c r="L343" i="46"/>
  <c r="K343" i="46"/>
  <c r="J343" i="46"/>
  <c r="G351" i="46"/>
  <c r="G359" i="46"/>
  <c r="G366" i="46"/>
  <c r="G374" i="46"/>
  <c r="G382" i="46"/>
  <c r="G389" i="46"/>
  <c r="G397" i="46"/>
  <c r="G405" i="46"/>
  <c r="K412" i="28"/>
  <c r="K412" i="33"/>
  <c r="L417" i="28"/>
  <c r="L417" i="33"/>
  <c r="G424" i="46"/>
  <c r="M431" i="28"/>
  <c r="M431" i="33"/>
  <c r="G437" i="46"/>
  <c r="G445" i="46"/>
  <c r="G451" i="46"/>
  <c r="G459" i="46"/>
  <c r="G464" i="46"/>
  <c r="G471" i="46"/>
  <c r="G479" i="46"/>
  <c r="L487" i="28"/>
  <c r="L487" i="33"/>
  <c r="G487" i="46"/>
  <c r="G494" i="46"/>
  <c r="G502" i="46"/>
  <c r="G43" i="40"/>
  <c r="G42" i="40"/>
  <c r="G43" i="21"/>
  <c r="G42" i="21"/>
  <c r="K7" i="43"/>
  <c r="H35" i="40"/>
  <c r="G35" i="40"/>
  <c r="G31" i="40"/>
  <c r="H34" i="21"/>
  <c r="H31" i="21"/>
  <c r="G35" i="21"/>
  <c r="H34" i="40"/>
  <c r="G32" i="21"/>
  <c r="H35" i="21"/>
  <c r="G33" i="21"/>
  <c r="G34" i="21"/>
  <c r="G31" i="21"/>
  <c r="G34" i="40"/>
  <c r="H33" i="40"/>
  <c r="H32" i="40"/>
  <c r="G33" i="40"/>
  <c r="G32" i="40"/>
  <c r="H32" i="21"/>
  <c r="H31" i="40"/>
  <c r="H33" i="21"/>
  <c r="U7" i="31"/>
  <c r="W7" i="31"/>
  <c r="Y7" i="31"/>
  <c r="K73" i="28"/>
  <c r="K73" i="33"/>
  <c r="K416" i="28"/>
  <c r="K416" i="33"/>
  <c r="K18" i="28"/>
  <c r="K18" i="33"/>
  <c r="J51" i="28"/>
  <c r="J51" i="33"/>
  <c r="R51" i="33"/>
  <c r="T51" i="33"/>
  <c r="J159" i="28"/>
  <c r="J159" i="33"/>
  <c r="R159" i="33"/>
  <c r="T159" i="33"/>
  <c r="L169" i="28"/>
  <c r="L169" i="33"/>
  <c r="J203" i="28"/>
  <c r="J203" i="33"/>
  <c r="R203" i="33"/>
  <c r="T203" i="33"/>
  <c r="M228" i="28"/>
  <c r="M228" i="33"/>
  <c r="L235" i="28"/>
  <c r="L235" i="33"/>
  <c r="N261" i="28"/>
  <c r="N261" i="33"/>
  <c r="M292" i="28"/>
  <c r="M292" i="33"/>
  <c r="N371" i="28"/>
  <c r="N371" i="33"/>
  <c r="N449" i="28"/>
  <c r="N449" i="33"/>
  <c r="K456" i="28"/>
  <c r="K456" i="33"/>
  <c r="N497" i="28"/>
  <c r="N497" i="33"/>
  <c r="J18" i="28"/>
  <c r="J18" i="33"/>
  <c r="R18" i="33"/>
  <c r="T18" i="33"/>
  <c r="M261" i="28"/>
  <c r="M261" i="33"/>
  <c r="M51" i="28"/>
  <c r="M51" i="33"/>
  <c r="L159" i="28"/>
  <c r="L159" i="33"/>
  <c r="L203" i="28"/>
  <c r="L203" i="33"/>
  <c r="N203" i="28"/>
  <c r="N203" i="33"/>
  <c r="L249" i="28"/>
  <c r="L249" i="33"/>
  <c r="J323" i="28"/>
  <c r="J323" i="33"/>
  <c r="R323" i="33"/>
  <c r="T323" i="33"/>
  <c r="J327" i="28"/>
  <c r="J327" i="33"/>
  <c r="R327" i="33"/>
  <c r="T327" i="33"/>
  <c r="K401" i="28"/>
  <c r="K401" i="33"/>
  <c r="L68" i="28"/>
  <c r="L68" i="33"/>
  <c r="L349" i="28"/>
  <c r="L349" i="33"/>
  <c r="J48" i="28"/>
  <c r="J48" i="33"/>
  <c r="R48" i="33"/>
  <c r="T48" i="33"/>
  <c r="J66" i="28"/>
  <c r="J66" i="33"/>
  <c r="R66" i="33"/>
  <c r="T66" i="33"/>
  <c r="N70" i="28"/>
  <c r="N70" i="33"/>
  <c r="J84" i="28"/>
  <c r="J84" i="33"/>
  <c r="R84" i="33"/>
  <c r="T84" i="33"/>
  <c r="N88" i="28"/>
  <c r="N88" i="33"/>
  <c r="M101" i="28"/>
  <c r="M101" i="33"/>
  <c r="M125" i="28"/>
  <c r="M125" i="33"/>
  <c r="N135" i="28"/>
  <c r="N135" i="33"/>
  <c r="K166" i="28"/>
  <c r="K166" i="33"/>
  <c r="N185" i="28"/>
  <c r="N185" i="33"/>
  <c r="L217" i="28"/>
  <c r="L217" i="33"/>
  <c r="L269" i="28"/>
  <c r="L269" i="33"/>
  <c r="M294" i="28"/>
  <c r="M294" i="33"/>
  <c r="M308" i="28"/>
  <c r="M308" i="33"/>
  <c r="L323" i="28"/>
  <c r="L323" i="33"/>
  <c r="K396" i="28"/>
  <c r="K396" i="33"/>
  <c r="L401" i="28"/>
  <c r="L401" i="33"/>
  <c r="K424" i="28"/>
  <c r="K424" i="33"/>
  <c r="N433" i="28"/>
  <c r="N433" i="33"/>
  <c r="N445" i="28"/>
  <c r="N445" i="33"/>
  <c r="J247" i="28"/>
  <c r="J247" i="33"/>
  <c r="R247" i="33"/>
  <c r="T247" i="33"/>
  <c r="L48" i="28"/>
  <c r="L48" i="33"/>
  <c r="L66" i="28"/>
  <c r="L66" i="33"/>
  <c r="M84" i="28"/>
  <c r="M84" i="33"/>
  <c r="N101" i="28"/>
  <c r="N101" i="33"/>
  <c r="N217" i="28"/>
  <c r="N217" i="33"/>
  <c r="N323" i="28"/>
  <c r="N323" i="33"/>
  <c r="M396" i="28"/>
  <c r="M396" i="33"/>
  <c r="J409" i="28"/>
  <c r="J409" i="33"/>
  <c r="R409" i="33"/>
  <c r="T409" i="33"/>
  <c r="J431" i="28"/>
  <c r="K292" i="28"/>
  <c r="K292" i="33"/>
  <c r="L371" i="28"/>
  <c r="L371" i="33"/>
  <c r="M30" i="28"/>
  <c r="M30" i="33"/>
  <c r="M54" i="28"/>
  <c r="M54" i="33"/>
  <c r="M61" i="28"/>
  <c r="M61" i="33"/>
  <c r="L97" i="28"/>
  <c r="L97" i="33"/>
  <c r="J123" i="28"/>
  <c r="J123" i="33"/>
  <c r="R123" i="33"/>
  <c r="T123" i="33"/>
  <c r="L167" i="28"/>
  <c r="L167" i="33"/>
  <c r="M277" i="28"/>
  <c r="M277" i="33"/>
  <c r="L295" i="28"/>
  <c r="L295" i="33"/>
  <c r="M335" i="28"/>
  <c r="M335" i="33"/>
  <c r="M340" i="28"/>
  <c r="M340" i="33"/>
  <c r="K409" i="28"/>
  <c r="K409" i="33"/>
  <c r="L431" i="28"/>
  <c r="L431" i="33"/>
  <c r="M442" i="28"/>
  <c r="M442" i="33"/>
  <c r="K472" i="28"/>
  <c r="K472" i="33"/>
  <c r="J42" i="28"/>
  <c r="J42" i="33"/>
  <c r="R42" i="33"/>
  <c r="T42" i="33"/>
  <c r="M136" i="28"/>
  <c r="M136" i="33"/>
  <c r="K142" i="28"/>
  <c r="K142" i="33"/>
  <c r="K214" i="28"/>
  <c r="K214" i="33"/>
  <c r="K260" i="28"/>
  <c r="K260" i="33"/>
  <c r="J269" i="28"/>
  <c r="J269" i="33"/>
  <c r="R269" i="33"/>
  <c r="T269" i="33"/>
  <c r="J303" i="28"/>
  <c r="J303" i="33"/>
  <c r="R303" i="33"/>
  <c r="T303" i="33"/>
  <c r="L319" i="28"/>
  <c r="L319" i="33"/>
  <c r="M28" i="28"/>
  <c r="M28" i="33"/>
  <c r="M37" i="28"/>
  <c r="M37" i="33"/>
  <c r="N48" i="28"/>
  <c r="N48" i="33"/>
  <c r="N52" i="28"/>
  <c r="N52" i="33"/>
  <c r="M93" i="28"/>
  <c r="M93" i="33"/>
  <c r="L129" i="28"/>
  <c r="L129" i="33"/>
  <c r="N159" i="28"/>
  <c r="N159" i="33"/>
  <c r="J167" i="28"/>
  <c r="K210" i="28"/>
  <c r="K210" i="33"/>
  <c r="M214" i="28"/>
  <c r="M214" i="33"/>
  <c r="J235" i="28"/>
  <c r="J235" i="33"/>
  <c r="R235" i="33"/>
  <c r="T235" i="33"/>
  <c r="K269" i="28"/>
  <c r="K269" i="33"/>
  <c r="N281" i="28"/>
  <c r="N281" i="33"/>
  <c r="M285" i="28"/>
  <c r="M285" i="33"/>
  <c r="J295" i="28"/>
  <c r="J295" i="33"/>
  <c r="R295" i="33"/>
  <c r="T295" i="33"/>
  <c r="M303" i="28"/>
  <c r="M303" i="33"/>
  <c r="M319" i="28"/>
  <c r="M319" i="33"/>
  <c r="M321" i="28"/>
  <c r="M321" i="33"/>
  <c r="K344" i="28"/>
  <c r="K344" i="33"/>
  <c r="K349" i="28"/>
  <c r="K349" i="33"/>
  <c r="K360" i="28"/>
  <c r="K360" i="33"/>
  <c r="K364" i="28"/>
  <c r="K364" i="33"/>
  <c r="J389" i="28"/>
  <c r="J389" i="33"/>
  <c r="R389" i="33"/>
  <c r="T389" i="33"/>
  <c r="J401" i="28"/>
  <c r="J405" i="28"/>
  <c r="J405" i="33"/>
  <c r="R405" i="33"/>
  <c r="T405" i="33"/>
  <c r="L409" i="28"/>
  <c r="L409" i="33"/>
  <c r="J417" i="28"/>
  <c r="J417" i="33"/>
  <c r="R417" i="33"/>
  <c r="T417" i="33"/>
  <c r="K420" i="28"/>
  <c r="K420" i="33"/>
  <c r="L433" i="28"/>
  <c r="L433" i="33"/>
  <c r="M449" i="28"/>
  <c r="M449" i="33"/>
  <c r="M465" i="28"/>
  <c r="M465" i="33"/>
  <c r="L491" i="28"/>
  <c r="L491" i="33"/>
  <c r="K53" i="28"/>
  <c r="K53" i="33"/>
  <c r="K81" i="28"/>
  <c r="K81" i="33"/>
  <c r="J157" i="28"/>
  <c r="J157" i="33"/>
  <c r="R157" i="33"/>
  <c r="T157" i="33"/>
  <c r="J181" i="28"/>
  <c r="J181" i="33"/>
  <c r="R181" i="33"/>
  <c r="T181" i="33"/>
  <c r="N235" i="28"/>
  <c r="N235" i="33"/>
  <c r="K276" i="28"/>
  <c r="K276" i="33"/>
  <c r="J279" i="28"/>
  <c r="J279" i="33"/>
  <c r="R279" i="33"/>
  <c r="T279" i="33"/>
  <c r="M295" i="28"/>
  <c r="M295" i="33"/>
  <c r="J301" i="28"/>
  <c r="J301" i="33"/>
  <c r="R301" i="33"/>
  <c r="T301" i="33"/>
  <c r="N349" i="28"/>
  <c r="N349" i="33"/>
  <c r="J361" i="28"/>
  <c r="J361" i="33"/>
  <c r="R361" i="33"/>
  <c r="T361" i="33"/>
  <c r="N365" i="28"/>
  <c r="N365" i="33"/>
  <c r="M410" i="28"/>
  <c r="M410" i="33"/>
  <c r="J59" i="28"/>
  <c r="J59" i="33"/>
  <c r="R59" i="33"/>
  <c r="T59" i="33"/>
  <c r="J153" i="28"/>
  <c r="J153" i="33"/>
  <c r="R153" i="33"/>
  <c r="T153" i="33"/>
  <c r="J165" i="28"/>
  <c r="J215" i="28"/>
  <c r="J215" i="33"/>
  <c r="R215" i="33"/>
  <c r="T215" i="33"/>
  <c r="J241" i="28"/>
  <c r="J241" i="33"/>
  <c r="R241" i="33"/>
  <c r="T241" i="33"/>
  <c r="L18" i="28"/>
  <c r="L18" i="33"/>
  <c r="J30" i="28"/>
  <c r="J30" i="33"/>
  <c r="R30" i="33"/>
  <c r="T30" i="33"/>
  <c r="J50" i="28"/>
  <c r="M59" i="28"/>
  <c r="M59" i="33"/>
  <c r="K65" i="28"/>
  <c r="K65" i="33"/>
  <c r="J91" i="28"/>
  <c r="J101" i="28"/>
  <c r="J101" i="33"/>
  <c r="R101" i="33"/>
  <c r="T101" i="33"/>
  <c r="K104" i="28"/>
  <c r="K104" i="33"/>
  <c r="J145" i="28"/>
  <c r="J145" i="33"/>
  <c r="R145" i="33"/>
  <c r="T145" i="33"/>
  <c r="K153" i="28"/>
  <c r="K153" i="33"/>
  <c r="N161" i="28"/>
  <c r="N161" i="33"/>
  <c r="K165" i="28"/>
  <c r="K165" i="33"/>
  <c r="L181" i="28"/>
  <c r="L181" i="33"/>
  <c r="J197" i="28"/>
  <c r="K206" i="28"/>
  <c r="K206" i="33"/>
  <c r="J211" i="28"/>
  <c r="J211" i="33"/>
  <c r="R211" i="33"/>
  <c r="T211" i="33"/>
  <c r="J233" i="28"/>
  <c r="J233" i="33"/>
  <c r="R233" i="33"/>
  <c r="T233" i="33"/>
  <c r="L241" i="28"/>
  <c r="L241" i="33"/>
  <c r="K246" i="28"/>
  <c r="K246" i="33"/>
  <c r="L279" i="28"/>
  <c r="L279" i="33"/>
  <c r="J283" i="28"/>
  <c r="J283" i="33"/>
  <c r="R283" i="33"/>
  <c r="T283" i="33"/>
  <c r="N295" i="28"/>
  <c r="N295" i="33"/>
  <c r="K301" i="28"/>
  <c r="K301" i="33"/>
  <c r="K320" i="28"/>
  <c r="K320" i="33"/>
  <c r="K322" i="28"/>
  <c r="K322" i="33"/>
  <c r="N331" i="28"/>
  <c r="N331" i="33"/>
  <c r="M401" i="28"/>
  <c r="M401" i="33"/>
  <c r="M415" i="28"/>
  <c r="M415" i="33"/>
  <c r="M417" i="28"/>
  <c r="M417" i="33"/>
  <c r="J421" i="28"/>
  <c r="M426" i="28"/>
  <c r="M426" i="33"/>
  <c r="M167" i="28"/>
  <c r="M167" i="33"/>
  <c r="N219" i="28"/>
  <c r="N219" i="33"/>
  <c r="L30" i="28"/>
  <c r="L30" i="33"/>
  <c r="K101" i="28"/>
  <c r="K101" i="33"/>
  <c r="M135" i="28"/>
  <c r="M135" i="33"/>
  <c r="K145" i="28"/>
  <c r="K145" i="33"/>
  <c r="L153" i="28"/>
  <c r="L153" i="33"/>
  <c r="K158" i="28"/>
  <c r="K158" i="33"/>
  <c r="L165" i="28"/>
  <c r="L165" i="33"/>
  <c r="M181" i="28"/>
  <c r="M181" i="33"/>
  <c r="K197" i="28"/>
  <c r="K197" i="33"/>
  <c r="K228" i="28"/>
  <c r="K228" i="33"/>
  <c r="K233" i="28"/>
  <c r="K233" i="33"/>
  <c r="N241" i="28"/>
  <c r="N241" i="33"/>
  <c r="M246" i="28"/>
  <c r="M246" i="33"/>
  <c r="L259" i="28"/>
  <c r="L259" i="33"/>
  <c r="K262" i="28"/>
  <c r="K262" i="33"/>
  <c r="J267" i="28"/>
  <c r="J267" i="33"/>
  <c r="R267" i="33"/>
  <c r="T267" i="33"/>
  <c r="M271" i="28"/>
  <c r="M271" i="33"/>
  <c r="J277" i="28"/>
  <c r="J277" i="33"/>
  <c r="R277" i="33"/>
  <c r="T277" i="33"/>
  <c r="M279" i="28"/>
  <c r="M279" i="33"/>
  <c r="K288" i="28"/>
  <c r="K288" i="33"/>
  <c r="L293" i="28"/>
  <c r="L293" i="33"/>
  <c r="L301" i="28"/>
  <c r="L301" i="33"/>
  <c r="J313" i="28"/>
  <c r="J313" i="33"/>
  <c r="R313" i="33"/>
  <c r="T313" i="33"/>
  <c r="J317" i="28"/>
  <c r="J317" i="33"/>
  <c r="R317" i="33"/>
  <c r="T317" i="33"/>
  <c r="M326" i="28"/>
  <c r="M326" i="33"/>
  <c r="J341" i="28"/>
  <c r="J341" i="33"/>
  <c r="R341" i="33"/>
  <c r="T341" i="33"/>
  <c r="J357" i="28"/>
  <c r="J357" i="33"/>
  <c r="R357" i="33"/>
  <c r="T357" i="33"/>
  <c r="M362" i="28"/>
  <c r="M362" i="33"/>
  <c r="K380" i="28"/>
  <c r="K380" i="33"/>
  <c r="K392" i="28"/>
  <c r="K392" i="33"/>
  <c r="K408" i="28"/>
  <c r="K408" i="33"/>
  <c r="N411" i="28"/>
  <c r="N411" i="33"/>
  <c r="N415" i="28"/>
  <c r="N415" i="33"/>
  <c r="N417" i="28"/>
  <c r="N417" i="33"/>
  <c r="M474" i="28"/>
  <c r="M474" i="33"/>
  <c r="N481" i="28"/>
  <c r="N481" i="33"/>
  <c r="N493" i="28"/>
  <c r="N493" i="33"/>
  <c r="L145" i="28"/>
  <c r="L145" i="33"/>
  <c r="M197" i="28"/>
  <c r="M197" i="33"/>
  <c r="L233" i="28"/>
  <c r="L233" i="33"/>
  <c r="N259" i="28"/>
  <c r="N259" i="33"/>
  <c r="K277" i="28"/>
  <c r="K277" i="33"/>
  <c r="N279" i="28"/>
  <c r="N279" i="33"/>
  <c r="K313" i="28"/>
  <c r="K313" i="33"/>
  <c r="K348" i="28"/>
  <c r="K348" i="33"/>
  <c r="N351" i="28"/>
  <c r="N351" i="33"/>
  <c r="M380" i="28"/>
  <c r="M380" i="33"/>
  <c r="K436" i="28"/>
  <c r="K436" i="33"/>
  <c r="M458" i="28"/>
  <c r="M458" i="33"/>
  <c r="M500" i="28"/>
  <c r="M500" i="33"/>
  <c r="M436" i="28"/>
  <c r="M436" i="33"/>
  <c r="M21" i="28"/>
  <c r="M21" i="33"/>
  <c r="J28" i="28"/>
  <c r="K37" i="28"/>
  <c r="K37" i="33"/>
  <c r="J93" i="28"/>
  <c r="J93" i="33"/>
  <c r="R93" i="33"/>
  <c r="T93" i="33"/>
  <c r="J349" i="28"/>
  <c r="J349" i="33"/>
  <c r="R349" i="33"/>
  <c r="T349" i="33"/>
  <c r="K290" i="28"/>
  <c r="K290" i="33"/>
  <c r="J14" i="28"/>
  <c r="J14" i="33"/>
  <c r="R14" i="33"/>
  <c r="T14" i="33"/>
  <c r="L28" i="28"/>
  <c r="L28" i="33"/>
  <c r="M35" i="28"/>
  <c r="M35" i="33"/>
  <c r="K45" i="28"/>
  <c r="K45" i="33"/>
  <c r="K59" i="28"/>
  <c r="K59" i="33"/>
  <c r="J67" i="28"/>
  <c r="J67" i="33"/>
  <c r="R67" i="33"/>
  <c r="T67" i="33"/>
  <c r="M70" i="28"/>
  <c r="M70" i="33"/>
  <c r="J78" i="28"/>
  <c r="K90" i="28"/>
  <c r="K90" i="33"/>
  <c r="L93" i="28"/>
  <c r="L93" i="33"/>
  <c r="M98" i="28"/>
  <c r="M98" i="33"/>
  <c r="N109" i="28"/>
  <c r="N109" i="33"/>
  <c r="N115" i="28"/>
  <c r="N115" i="33"/>
  <c r="J127" i="28"/>
  <c r="J127" i="33"/>
  <c r="R127" i="33"/>
  <c r="T127" i="33"/>
  <c r="N131" i="28"/>
  <c r="N131" i="33"/>
  <c r="L149" i="28"/>
  <c r="L149" i="33"/>
  <c r="K162" i="28"/>
  <c r="K162" i="33"/>
  <c r="J171" i="28"/>
  <c r="J191" i="28"/>
  <c r="J191" i="33"/>
  <c r="R191" i="33"/>
  <c r="T191" i="33"/>
  <c r="M198" i="28"/>
  <c r="M198" i="33"/>
  <c r="J229" i="28"/>
  <c r="J229" i="33"/>
  <c r="R229" i="33"/>
  <c r="T229" i="33"/>
  <c r="M236" i="28"/>
  <c r="M236" i="33"/>
  <c r="J239" i="28"/>
  <c r="J239" i="33"/>
  <c r="R239" i="33"/>
  <c r="T239" i="33"/>
  <c r="J245" i="28"/>
  <c r="J245" i="33"/>
  <c r="R245" i="33"/>
  <c r="T245" i="33"/>
  <c r="J257" i="28"/>
  <c r="J257" i="33"/>
  <c r="R257" i="33"/>
  <c r="T257" i="33"/>
  <c r="M274" i="28"/>
  <c r="M274" i="33"/>
  <c r="M290" i="28"/>
  <c r="M290" i="33"/>
  <c r="K328" i="28"/>
  <c r="K328" i="33"/>
  <c r="K332" i="28"/>
  <c r="K332" i="33"/>
  <c r="M346" i="28"/>
  <c r="M346" i="33"/>
  <c r="K352" i="28"/>
  <c r="K352" i="33"/>
  <c r="M366" i="28"/>
  <c r="M366" i="33"/>
  <c r="K369" i="28"/>
  <c r="K369" i="33"/>
  <c r="K384" i="28"/>
  <c r="K384" i="33"/>
  <c r="L399" i="28"/>
  <c r="L399" i="33"/>
  <c r="M406" i="28"/>
  <c r="M406" i="33"/>
  <c r="J413" i="28"/>
  <c r="J413" i="33"/>
  <c r="R413" i="33"/>
  <c r="T413" i="33"/>
  <c r="M422" i="28"/>
  <c r="M422" i="33"/>
  <c r="J455" i="28"/>
  <c r="J455" i="33"/>
  <c r="R455" i="33"/>
  <c r="T455" i="33"/>
  <c r="J471" i="28"/>
  <c r="L479" i="28"/>
  <c r="L479" i="33"/>
  <c r="K504" i="28"/>
  <c r="K504" i="33"/>
  <c r="J447" i="28"/>
  <c r="J447" i="33"/>
  <c r="R447" i="33"/>
  <c r="T447" i="33"/>
  <c r="L455" i="28"/>
  <c r="L455" i="33"/>
  <c r="J463" i="28"/>
  <c r="J463" i="33"/>
  <c r="R463" i="33"/>
  <c r="T463" i="33"/>
  <c r="L471" i="28"/>
  <c r="L471" i="33"/>
  <c r="M479" i="28"/>
  <c r="M479" i="33"/>
  <c r="K488" i="28"/>
  <c r="K488" i="33"/>
  <c r="L495" i="28"/>
  <c r="L495" i="33"/>
  <c r="L45" i="28"/>
  <c r="L45" i="33"/>
  <c r="N116" i="28"/>
  <c r="N116" i="33"/>
  <c r="M127" i="28"/>
  <c r="M127" i="33"/>
  <c r="N149" i="28"/>
  <c r="N149" i="33"/>
  <c r="K178" i="28"/>
  <c r="K178" i="33"/>
  <c r="K245" i="28"/>
  <c r="K245" i="33"/>
  <c r="M332" i="28"/>
  <c r="M332" i="33"/>
  <c r="M399" i="28"/>
  <c r="M399" i="33"/>
  <c r="N413" i="28"/>
  <c r="N413" i="33"/>
  <c r="L439" i="28"/>
  <c r="L439" i="33"/>
  <c r="J16" i="28"/>
  <c r="J16" i="33"/>
  <c r="R16" i="33"/>
  <c r="T16" i="33"/>
  <c r="J20" i="28"/>
  <c r="J20" i="33"/>
  <c r="R20" i="33"/>
  <c r="T20" i="33"/>
  <c r="J24" i="28"/>
  <c r="J24" i="33"/>
  <c r="R24" i="33"/>
  <c r="T24" i="33"/>
  <c r="N28" i="28"/>
  <c r="N28" i="33"/>
  <c r="J36" i="28"/>
  <c r="J36" i="33"/>
  <c r="R36" i="33"/>
  <c r="T36" i="33"/>
  <c r="J44" i="28"/>
  <c r="M45" i="28"/>
  <c r="M45" i="33"/>
  <c r="K57" i="28"/>
  <c r="K57" i="33"/>
  <c r="J75" i="28"/>
  <c r="J75" i="33"/>
  <c r="R75" i="33"/>
  <c r="T75" i="33"/>
  <c r="M78" i="28"/>
  <c r="M78" i="33"/>
  <c r="N91" i="28"/>
  <c r="N91" i="33"/>
  <c r="K94" i="28"/>
  <c r="K94" i="33"/>
  <c r="M102" i="28"/>
  <c r="M102" i="33"/>
  <c r="L105" i="28"/>
  <c r="L105" i="33"/>
  <c r="L111" i="28"/>
  <c r="L111" i="33"/>
  <c r="K121" i="28"/>
  <c r="K121" i="33"/>
  <c r="N127" i="28"/>
  <c r="N127" i="33"/>
  <c r="K132" i="28"/>
  <c r="K132" i="33"/>
  <c r="K134" i="28"/>
  <c r="K134" i="33"/>
  <c r="K150" i="28"/>
  <c r="K150" i="33"/>
  <c r="N153" i="28"/>
  <c r="N153" i="33"/>
  <c r="K157" i="28"/>
  <c r="K157" i="33"/>
  <c r="M165" i="28"/>
  <c r="M165" i="33"/>
  <c r="N167" i="28"/>
  <c r="N167" i="33"/>
  <c r="N171" i="28"/>
  <c r="N171" i="33"/>
  <c r="K182" i="28"/>
  <c r="K182" i="33"/>
  <c r="K189" i="28"/>
  <c r="K189" i="33"/>
  <c r="M191" i="28"/>
  <c r="M191" i="33"/>
  <c r="K196" i="28"/>
  <c r="K196" i="33"/>
  <c r="M204" i="28"/>
  <c r="M204" i="33"/>
  <c r="J209" i="28"/>
  <c r="J209" i="33"/>
  <c r="R209" i="33"/>
  <c r="T209" i="33"/>
  <c r="L211" i="28"/>
  <c r="L211" i="33"/>
  <c r="L215" i="28"/>
  <c r="L215" i="33"/>
  <c r="K226" i="28"/>
  <c r="K226" i="33"/>
  <c r="M229" i="28"/>
  <c r="M229" i="33"/>
  <c r="N233" i="28"/>
  <c r="N233" i="33"/>
  <c r="J237" i="28"/>
  <c r="N239" i="28"/>
  <c r="N239" i="33"/>
  <c r="M242" i="28"/>
  <c r="M242" i="33"/>
  <c r="L245" i="28"/>
  <c r="L245" i="33"/>
  <c r="M247" i="28"/>
  <c r="M247" i="33"/>
  <c r="L257" i="28"/>
  <c r="L257" i="33"/>
  <c r="M260" i="28"/>
  <c r="M260" i="33"/>
  <c r="N267" i="28"/>
  <c r="N267" i="33"/>
  <c r="M269" i="28"/>
  <c r="M269" i="33"/>
  <c r="N277" i="28"/>
  <c r="N277" i="33"/>
  <c r="N283" i="28"/>
  <c r="N283" i="33"/>
  <c r="M286" i="28"/>
  <c r="M286" i="33"/>
  <c r="J291" i="28"/>
  <c r="J291" i="33"/>
  <c r="R291" i="33"/>
  <c r="T291" i="33"/>
  <c r="N301" i="28"/>
  <c r="N301" i="33"/>
  <c r="K306" i="28"/>
  <c r="K306" i="33"/>
  <c r="N313" i="28"/>
  <c r="N313" i="33"/>
  <c r="K317" i="28"/>
  <c r="K317" i="33"/>
  <c r="M324" i="28"/>
  <c r="M324" i="33"/>
  <c r="M342" i="28"/>
  <c r="M342" i="33"/>
  <c r="J353" i="28"/>
  <c r="J353" i="33"/>
  <c r="R353" i="33"/>
  <c r="T353" i="33"/>
  <c r="K361" i="28"/>
  <c r="K361" i="33"/>
  <c r="M364" i="28"/>
  <c r="M364" i="33"/>
  <c r="J367" i="28"/>
  <c r="M369" i="28"/>
  <c r="M369" i="33"/>
  <c r="J373" i="28"/>
  <c r="J373" i="33"/>
  <c r="R373" i="33"/>
  <c r="T373" i="33"/>
  <c r="J377" i="28"/>
  <c r="J377" i="33"/>
  <c r="R377" i="33"/>
  <c r="T377" i="33"/>
  <c r="J385" i="28"/>
  <c r="J385" i="33"/>
  <c r="R385" i="33"/>
  <c r="T385" i="33"/>
  <c r="K388" i="28"/>
  <c r="K388" i="33"/>
  <c r="J397" i="28"/>
  <c r="J397" i="33"/>
  <c r="R397" i="33"/>
  <c r="T397" i="33"/>
  <c r="N399" i="28"/>
  <c r="N399" i="33"/>
  <c r="N401" i="28"/>
  <c r="N401" i="33"/>
  <c r="K428" i="28"/>
  <c r="K428" i="33"/>
  <c r="N431" i="28"/>
  <c r="N431" i="33"/>
  <c r="M434" i="28"/>
  <c r="M434" i="33"/>
  <c r="M439" i="28"/>
  <c r="M439" i="33"/>
  <c r="L447" i="28"/>
  <c r="L447" i="33"/>
  <c r="M450" i="28"/>
  <c r="M450" i="33"/>
  <c r="L463" i="28"/>
  <c r="L463" i="33"/>
  <c r="M466" i="28"/>
  <c r="M466" i="33"/>
  <c r="J477" i="28"/>
  <c r="J477" i="33"/>
  <c r="R477" i="33"/>
  <c r="T477" i="33"/>
  <c r="N479" i="28"/>
  <c r="N479" i="33"/>
  <c r="K484" i="28"/>
  <c r="K484" i="33"/>
  <c r="J493" i="28"/>
  <c r="J493" i="33"/>
  <c r="R493" i="33"/>
  <c r="T493" i="33"/>
  <c r="M495" i="28"/>
  <c r="M495" i="33"/>
  <c r="K500" i="28"/>
  <c r="K500" i="33"/>
  <c r="J13" i="28"/>
  <c r="J13" i="33"/>
  <c r="R13" i="33"/>
  <c r="T13" i="33"/>
  <c r="L78" i="28"/>
  <c r="L78" i="33"/>
  <c r="L171" i="28"/>
  <c r="L171" i="33"/>
  <c r="M186" i="28"/>
  <c r="M186" i="33"/>
  <c r="L191" i="28"/>
  <c r="L191" i="33"/>
  <c r="M218" i="28"/>
  <c r="M218" i="33"/>
  <c r="L239" i="28"/>
  <c r="L239" i="33"/>
  <c r="K296" i="28"/>
  <c r="K296" i="33"/>
  <c r="M310" i="28"/>
  <c r="M310" i="33"/>
  <c r="L20" i="28"/>
  <c r="L20" i="33"/>
  <c r="K36" i="28"/>
  <c r="K36" i="33"/>
  <c r="K44" i="28"/>
  <c r="K44" i="33"/>
  <c r="K75" i="28"/>
  <c r="K75" i="33"/>
  <c r="N78" i="28"/>
  <c r="N78" i="33"/>
  <c r="N100" i="28"/>
  <c r="N100" i="33"/>
  <c r="N103" i="28"/>
  <c r="N103" i="33"/>
  <c r="M106" i="28"/>
  <c r="M106" i="33"/>
  <c r="N121" i="28"/>
  <c r="N121" i="33"/>
  <c r="M132" i="28"/>
  <c r="M132" i="33"/>
  <c r="M138" i="28"/>
  <c r="M138" i="33"/>
  <c r="M154" i="28"/>
  <c r="M154" i="33"/>
  <c r="M157" i="28"/>
  <c r="M157" i="33"/>
  <c r="N165" i="28"/>
  <c r="N165" i="33"/>
  <c r="M168" i="28"/>
  <c r="M168" i="33"/>
  <c r="M172" i="28"/>
  <c r="M172" i="33"/>
  <c r="L189" i="28"/>
  <c r="L189" i="33"/>
  <c r="N191" i="28"/>
  <c r="N191" i="33"/>
  <c r="M196" i="28"/>
  <c r="M196" i="33"/>
  <c r="K209" i="28"/>
  <c r="K209" i="33"/>
  <c r="K212" i="28"/>
  <c r="K212" i="33"/>
  <c r="N215" i="28"/>
  <c r="N215" i="33"/>
  <c r="K230" i="28"/>
  <c r="K230" i="33"/>
  <c r="M234" i="28"/>
  <c r="M234" i="33"/>
  <c r="K237" i="28"/>
  <c r="K237" i="33"/>
  <c r="M245" i="28"/>
  <c r="M245" i="33"/>
  <c r="N247" i="28"/>
  <c r="N247" i="33"/>
  <c r="N257" i="28"/>
  <c r="N257" i="33"/>
  <c r="K270" i="28"/>
  <c r="K270" i="33"/>
  <c r="L291" i="28"/>
  <c r="L291" i="33"/>
  <c r="M298" i="28"/>
  <c r="M298" i="33"/>
  <c r="M306" i="28"/>
  <c r="M306" i="33"/>
  <c r="L317" i="28"/>
  <c r="L317" i="33"/>
  <c r="M338" i="28"/>
  <c r="M338" i="33"/>
  <c r="L343" i="28"/>
  <c r="L343" i="33"/>
  <c r="K353" i="28"/>
  <c r="K353" i="33"/>
  <c r="L361" i="28"/>
  <c r="L361" i="33"/>
  <c r="L367" i="28"/>
  <c r="L367" i="33"/>
  <c r="N369" i="28"/>
  <c r="N369" i="33"/>
  <c r="K373" i="28"/>
  <c r="K373" i="33"/>
  <c r="K377" i="28"/>
  <c r="K377" i="33"/>
  <c r="K385" i="28"/>
  <c r="K385" i="33"/>
  <c r="M388" i="28"/>
  <c r="M388" i="33"/>
  <c r="K397" i="28"/>
  <c r="K397" i="33"/>
  <c r="M402" i="28"/>
  <c r="M402" i="33"/>
  <c r="M428" i="28"/>
  <c r="M428" i="33"/>
  <c r="M447" i="28"/>
  <c r="M447" i="33"/>
  <c r="M463" i="28"/>
  <c r="M463" i="33"/>
  <c r="K477" i="28"/>
  <c r="K477" i="33"/>
  <c r="M484" i="28"/>
  <c r="M484" i="33"/>
  <c r="K493" i="28"/>
  <c r="K493" i="33"/>
  <c r="N495" i="28"/>
  <c r="N495" i="33"/>
  <c r="M282" i="28"/>
  <c r="M282" i="33"/>
  <c r="K309" i="28"/>
  <c r="K309" i="33"/>
  <c r="J15" i="28"/>
  <c r="J15" i="33"/>
  <c r="R15" i="33"/>
  <c r="T15" i="33"/>
  <c r="M146" i="28"/>
  <c r="M146" i="33"/>
  <c r="M162" i="28"/>
  <c r="M162" i="33"/>
  <c r="L229" i="28"/>
  <c r="L229" i="33"/>
  <c r="L369" i="28"/>
  <c r="L369" i="33"/>
  <c r="M20" i="28"/>
  <c r="M20" i="33"/>
  <c r="N32" i="28"/>
  <c r="N32" i="33"/>
  <c r="M36" i="28"/>
  <c r="M36" i="33"/>
  <c r="L40" i="28"/>
  <c r="L40" i="33"/>
  <c r="L44" i="28"/>
  <c r="L44" i="33"/>
  <c r="L50" i="28"/>
  <c r="L50" i="33"/>
  <c r="L53" i="28"/>
  <c r="L53" i="33"/>
  <c r="J58" i="28"/>
  <c r="J58" i="33"/>
  <c r="R58" i="33"/>
  <c r="T58" i="33"/>
  <c r="K61" i="28"/>
  <c r="K61" i="33"/>
  <c r="N68" i="28"/>
  <c r="N68" i="33"/>
  <c r="J72" i="28"/>
  <c r="J72" i="33"/>
  <c r="R72" i="33"/>
  <c r="T72" i="33"/>
  <c r="M75" i="28"/>
  <c r="M75" i="33"/>
  <c r="L84" i="28"/>
  <c r="L84" i="33"/>
  <c r="N95" i="28"/>
  <c r="N95" i="33"/>
  <c r="J103" i="28"/>
  <c r="J103" i="33"/>
  <c r="R103" i="33"/>
  <c r="T103" i="33"/>
  <c r="J107" i="28"/>
  <c r="N112" i="28"/>
  <c r="N112" i="33"/>
  <c r="M118" i="28"/>
  <c r="M118" i="33"/>
  <c r="M122" i="28"/>
  <c r="M122" i="33"/>
  <c r="J135" i="28"/>
  <c r="J135" i="33"/>
  <c r="R135" i="33"/>
  <c r="T135" i="33"/>
  <c r="M151" i="28"/>
  <c r="M151" i="33"/>
  <c r="K154" i="28"/>
  <c r="K154" i="33"/>
  <c r="J161" i="28"/>
  <c r="K180" i="28"/>
  <c r="K180" i="33"/>
  <c r="M184" i="28"/>
  <c r="M184" i="33"/>
  <c r="J187" i="28"/>
  <c r="M189" i="28"/>
  <c r="M189" i="33"/>
  <c r="N205" i="28"/>
  <c r="N205" i="33"/>
  <c r="N209" i="28"/>
  <c r="N209" i="33"/>
  <c r="M220" i="28"/>
  <c r="M220" i="33"/>
  <c r="M237" i="28"/>
  <c r="M237" i="33"/>
  <c r="J243" i="28"/>
  <c r="J243" i="33"/>
  <c r="R243" i="33"/>
  <c r="T243" i="33"/>
  <c r="N245" i="28"/>
  <c r="N245" i="33"/>
  <c r="K254" i="28"/>
  <c r="K254" i="33"/>
  <c r="M258" i="28"/>
  <c r="M258" i="33"/>
  <c r="J261" i="28"/>
  <c r="J261" i="33"/>
  <c r="R261" i="33"/>
  <c r="T261" i="33"/>
  <c r="K268" i="28"/>
  <c r="K268" i="33"/>
  <c r="M276" i="28"/>
  <c r="M276" i="33"/>
  <c r="K278" i="28"/>
  <c r="K278" i="33"/>
  <c r="J281" i="28"/>
  <c r="J281" i="33"/>
  <c r="R281" i="33"/>
  <c r="T281" i="33"/>
  <c r="K284" i="28"/>
  <c r="K284" i="33"/>
  <c r="N291" i="28"/>
  <c r="N291" i="33"/>
  <c r="K312" i="28"/>
  <c r="K312" i="33"/>
  <c r="K314" i="28"/>
  <c r="K314" i="33"/>
  <c r="N317" i="28"/>
  <c r="N317" i="33"/>
  <c r="J331" i="28"/>
  <c r="J331" i="33"/>
  <c r="R331" i="33"/>
  <c r="T331" i="33"/>
  <c r="M348" i="28"/>
  <c r="M348" i="33"/>
  <c r="L351" i="28"/>
  <c r="L351" i="33"/>
  <c r="L353" i="28"/>
  <c r="L353" i="33"/>
  <c r="M358" i="28"/>
  <c r="M358" i="33"/>
  <c r="J365" i="28"/>
  <c r="J365" i="33"/>
  <c r="R365" i="33"/>
  <c r="T365" i="33"/>
  <c r="M367" i="28"/>
  <c r="M367" i="33"/>
  <c r="M370" i="28"/>
  <c r="M370" i="33"/>
  <c r="L373" i="28"/>
  <c r="L373" i="33"/>
  <c r="L383" i="28"/>
  <c r="L383" i="33"/>
  <c r="L385" i="28"/>
  <c r="L385" i="33"/>
  <c r="M394" i="28"/>
  <c r="M394" i="33"/>
  <c r="L397" i="28"/>
  <c r="L397" i="33"/>
  <c r="K400" i="28"/>
  <c r="K400" i="33"/>
  <c r="J415" i="28"/>
  <c r="K425" i="28"/>
  <c r="K425" i="33"/>
  <c r="K440" i="28"/>
  <c r="K440" i="33"/>
  <c r="K445" i="28"/>
  <c r="K445" i="33"/>
  <c r="N447" i="28"/>
  <c r="N447" i="33"/>
  <c r="L457" i="28"/>
  <c r="L457" i="33"/>
  <c r="K461" i="28"/>
  <c r="K461" i="33"/>
  <c r="N463" i="28"/>
  <c r="N463" i="33"/>
  <c r="L473" i="28"/>
  <c r="L473" i="33"/>
  <c r="L477" i="28"/>
  <c r="L477" i="33"/>
  <c r="K480" i="28"/>
  <c r="K480" i="33"/>
  <c r="L493" i="28"/>
  <c r="L493" i="33"/>
  <c r="M114" i="28"/>
  <c r="M114" i="33"/>
  <c r="M188" i="28"/>
  <c r="M188" i="33"/>
  <c r="L391" i="28"/>
  <c r="L391" i="33"/>
  <c r="K67" i="28"/>
  <c r="K67" i="33"/>
  <c r="L90" i="28"/>
  <c r="L90" i="33"/>
  <c r="N99" i="28"/>
  <c r="N99" i="33"/>
  <c r="M110" i="28"/>
  <c r="M110" i="33"/>
  <c r="M124" i="28"/>
  <c r="M124" i="33"/>
  <c r="M252" i="28"/>
  <c r="M252" i="33"/>
  <c r="K257" i="28"/>
  <c r="K257" i="33"/>
  <c r="M44" i="28"/>
  <c r="M44" i="33"/>
  <c r="L58" i="28"/>
  <c r="L58" i="33"/>
  <c r="L61" i="28"/>
  <c r="L61" i="33"/>
  <c r="N72" i="28"/>
  <c r="N72" i="33"/>
  <c r="N89" i="28"/>
  <c r="N89" i="33"/>
  <c r="N92" i="28"/>
  <c r="N92" i="33"/>
  <c r="N96" i="28"/>
  <c r="N96" i="33"/>
  <c r="M103" i="28"/>
  <c r="M103" i="33"/>
  <c r="L135" i="28"/>
  <c r="L135" i="33"/>
  <c r="M140" i="28"/>
  <c r="M140" i="33"/>
  <c r="M152" i="28"/>
  <c r="M152" i="33"/>
  <c r="L161" i="28"/>
  <c r="L161" i="33"/>
  <c r="M164" i="28"/>
  <c r="M164" i="33"/>
  <c r="K174" i="28"/>
  <c r="K174" i="33"/>
  <c r="M180" i="28"/>
  <c r="M180" i="33"/>
  <c r="L187" i="28"/>
  <c r="L187" i="33"/>
  <c r="N189" i="28"/>
  <c r="N189" i="33"/>
  <c r="M202" i="28"/>
  <c r="M202" i="33"/>
  <c r="N243" i="28"/>
  <c r="N243" i="33"/>
  <c r="L261" i="28"/>
  <c r="L261" i="33"/>
  <c r="M268" i="28"/>
  <c r="M268" i="33"/>
  <c r="L281" i="28"/>
  <c r="L281" i="33"/>
  <c r="M284" i="28"/>
  <c r="M284" i="33"/>
  <c r="M314" i="28"/>
  <c r="M314" i="33"/>
  <c r="M318" i="28"/>
  <c r="M318" i="33"/>
  <c r="L331" i="28"/>
  <c r="L331" i="33"/>
  <c r="M351" i="28"/>
  <c r="M351" i="33"/>
  <c r="M353" i="28"/>
  <c r="M353" i="33"/>
  <c r="L365" i="28"/>
  <c r="L365" i="33"/>
  <c r="N367" i="28"/>
  <c r="N367" i="33"/>
  <c r="N373" i="28"/>
  <c r="N373" i="33"/>
  <c r="M383" i="28"/>
  <c r="M383" i="33"/>
  <c r="M385" i="28"/>
  <c r="M385" i="33"/>
  <c r="N397" i="28"/>
  <c r="N397" i="33"/>
  <c r="L415" i="28"/>
  <c r="L415" i="33"/>
  <c r="M441" i="28"/>
  <c r="M441" i="33"/>
  <c r="N477" i="28"/>
  <c r="N477" i="33"/>
  <c r="J491" i="28"/>
  <c r="J491" i="33"/>
  <c r="R491" i="33"/>
  <c r="T491" i="33"/>
  <c r="M493" i="28"/>
  <c r="M493" i="33"/>
  <c r="M250" i="28"/>
  <c r="M250" i="33"/>
  <c r="J12" i="28"/>
  <c r="N44" i="28"/>
  <c r="N44" i="33"/>
  <c r="N104" i="28"/>
  <c r="N104" i="33"/>
  <c r="N108" i="28"/>
  <c r="N108" i="33"/>
  <c r="K120" i="28"/>
  <c r="K120" i="33"/>
  <c r="K126" i="28"/>
  <c r="K126" i="33"/>
  <c r="M130" i="28"/>
  <c r="M130" i="33"/>
  <c r="M148" i="28"/>
  <c r="M148" i="33"/>
  <c r="M156" i="28"/>
  <c r="M156" i="33"/>
  <c r="M170" i="28"/>
  <c r="M170" i="33"/>
  <c r="K190" i="28"/>
  <c r="K190" i="33"/>
  <c r="M194" i="28"/>
  <c r="M194" i="33"/>
  <c r="K222" i="28"/>
  <c r="K222" i="33"/>
  <c r="M244" i="28"/>
  <c r="M244" i="33"/>
  <c r="N353" i="28"/>
  <c r="N353" i="33"/>
  <c r="N385" i="28"/>
  <c r="N385" i="33"/>
  <c r="M390" i="28"/>
  <c r="M390" i="33"/>
  <c r="M398" i="28"/>
  <c r="M398" i="33"/>
  <c r="J487" i="28"/>
  <c r="L503" i="28"/>
  <c r="L503" i="33"/>
  <c r="J11" i="28"/>
  <c r="J11" i="33"/>
  <c r="R11" i="33"/>
  <c r="T11" i="33"/>
  <c r="J10" i="28"/>
  <c r="J10" i="33"/>
  <c r="J9" i="33"/>
  <c r="N13" i="28"/>
  <c r="N13" i="33"/>
  <c r="O7" i="32"/>
  <c r="P7" i="32"/>
  <c r="H42" i="40"/>
  <c r="M11" i="28"/>
  <c r="M11" i="33"/>
  <c r="L21" i="28"/>
  <c r="L21" i="33"/>
  <c r="L26" i="28"/>
  <c r="L26" i="33"/>
  <c r="K35" i="28"/>
  <c r="K35" i="33"/>
  <c r="N38" i="28"/>
  <c r="N38" i="33"/>
  <c r="M52" i="28"/>
  <c r="M52" i="33"/>
  <c r="L54" i="28"/>
  <c r="L54" i="33"/>
  <c r="K68" i="28"/>
  <c r="K68" i="33"/>
  <c r="N76" i="28"/>
  <c r="N76" i="33"/>
  <c r="L85" i="28"/>
  <c r="L85" i="33"/>
  <c r="L94" i="28"/>
  <c r="L94" i="33"/>
  <c r="K97" i="28"/>
  <c r="K97" i="33"/>
  <c r="K105" i="28"/>
  <c r="K105" i="33"/>
  <c r="L107" i="28"/>
  <c r="L107" i="33"/>
  <c r="M109" i="28"/>
  <c r="M109" i="33"/>
  <c r="M111" i="28"/>
  <c r="M111" i="33"/>
  <c r="N113" i="28"/>
  <c r="N113" i="33"/>
  <c r="M116" i="28"/>
  <c r="M116" i="33"/>
  <c r="M120" i="28"/>
  <c r="M120" i="33"/>
  <c r="K129" i="28"/>
  <c r="K129" i="33"/>
  <c r="L131" i="28"/>
  <c r="L131" i="33"/>
  <c r="N137" i="28"/>
  <c r="N137" i="33"/>
  <c r="K149" i="28"/>
  <c r="K149" i="33"/>
  <c r="L151" i="28"/>
  <c r="L151" i="33"/>
  <c r="K169" i="28"/>
  <c r="K169" i="33"/>
  <c r="N173" i="28"/>
  <c r="N173" i="33"/>
  <c r="M178" i="28"/>
  <c r="M178" i="33"/>
  <c r="M182" i="28"/>
  <c r="M182" i="33"/>
  <c r="M205" i="28"/>
  <c r="M205" i="33"/>
  <c r="N207" i="28"/>
  <c r="N207" i="33"/>
  <c r="M212" i="28"/>
  <c r="M212" i="33"/>
  <c r="L219" i="28"/>
  <c r="L219" i="33"/>
  <c r="N221" i="28"/>
  <c r="N221" i="33"/>
  <c r="M226" i="28"/>
  <c r="M226" i="33"/>
  <c r="M230" i="28"/>
  <c r="M230" i="33"/>
  <c r="K249" i="28"/>
  <c r="K249" i="33"/>
  <c r="L271" i="28"/>
  <c r="L271" i="33"/>
  <c r="N273" i="28"/>
  <c r="N273" i="33"/>
  <c r="K281" i="28"/>
  <c r="K281" i="33"/>
  <c r="K293" i="28"/>
  <c r="K293" i="33"/>
  <c r="K333" i="28"/>
  <c r="K333" i="33"/>
  <c r="N361" i="28"/>
  <c r="N361" i="33"/>
  <c r="M361" i="28"/>
  <c r="M361" i="33"/>
  <c r="L363" i="28"/>
  <c r="L363" i="33"/>
  <c r="N377" i="28"/>
  <c r="N377" i="33"/>
  <c r="M377" i="28"/>
  <c r="M377" i="33"/>
  <c r="L377" i="28"/>
  <c r="L377" i="33"/>
  <c r="N409" i="28"/>
  <c r="N409" i="33"/>
  <c r="M409" i="28"/>
  <c r="M409" i="33"/>
  <c r="L411" i="28"/>
  <c r="L411" i="33"/>
  <c r="L413" i="28"/>
  <c r="L413" i="33"/>
  <c r="N455" i="28"/>
  <c r="N455" i="33"/>
  <c r="M455" i="28"/>
  <c r="M455" i="33"/>
  <c r="N471" i="28"/>
  <c r="N471" i="33"/>
  <c r="M471" i="28"/>
  <c r="M471" i="33"/>
  <c r="N483" i="28"/>
  <c r="N483" i="33"/>
  <c r="L483" i="28"/>
  <c r="L483" i="33"/>
  <c r="J483" i="28"/>
  <c r="J483" i="33"/>
  <c r="R483" i="33"/>
  <c r="T483" i="33"/>
  <c r="N265" i="28"/>
  <c r="N265" i="33"/>
  <c r="N289" i="28"/>
  <c r="N289" i="33"/>
  <c r="J299" i="28"/>
  <c r="J299" i="33"/>
  <c r="R299" i="33"/>
  <c r="T299" i="33"/>
  <c r="M305" i="28"/>
  <c r="M305" i="33"/>
  <c r="N307" i="28"/>
  <c r="N307" i="33"/>
  <c r="L337" i="28"/>
  <c r="L337" i="33"/>
  <c r="K337" i="28"/>
  <c r="K337" i="33"/>
  <c r="J337" i="28"/>
  <c r="J337" i="33"/>
  <c r="R337" i="33"/>
  <c r="T337" i="33"/>
  <c r="K368" i="28"/>
  <c r="K368" i="33"/>
  <c r="N419" i="28"/>
  <c r="N419" i="33"/>
  <c r="L419" i="28"/>
  <c r="L419" i="33"/>
  <c r="J419" i="28"/>
  <c r="J419" i="33"/>
  <c r="R419" i="33"/>
  <c r="T419" i="33"/>
  <c r="N423" i="28"/>
  <c r="N423" i="33"/>
  <c r="M423" i="28"/>
  <c r="M423" i="33"/>
  <c r="L11" i="28"/>
  <c r="L11" i="33"/>
  <c r="K20" i="28"/>
  <c r="K20" i="33"/>
  <c r="N21" i="28"/>
  <c r="N21" i="33"/>
  <c r="J27" i="28"/>
  <c r="K33" i="28"/>
  <c r="K33" i="33"/>
  <c r="L37" i="28"/>
  <c r="L37" i="33"/>
  <c r="L42" i="28"/>
  <c r="L42" i="33"/>
  <c r="J46" i="28"/>
  <c r="J46" i="33"/>
  <c r="R46" i="33"/>
  <c r="T46" i="33"/>
  <c r="K51" i="28"/>
  <c r="K51" i="33"/>
  <c r="N54" i="28"/>
  <c r="N54" i="33"/>
  <c r="J60" i="28"/>
  <c r="J60" i="33"/>
  <c r="R60" i="33"/>
  <c r="T60" i="33"/>
  <c r="J64" i="28"/>
  <c r="M68" i="28"/>
  <c r="M68" i="33"/>
  <c r="L70" i="28"/>
  <c r="L70" i="33"/>
  <c r="K77" i="28"/>
  <c r="K77" i="33"/>
  <c r="J82" i="28"/>
  <c r="K84" i="28"/>
  <c r="K84" i="33"/>
  <c r="N85" i="28"/>
  <c r="N85" i="33"/>
  <c r="K93" i="28"/>
  <c r="K93" i="33"/>
  <c r="N97" i="28"/>
  <c r="N97" i="33"/>
  <c r="J100" i="28"/>
  <c r="J100" i="33"/>
  <c r="R100" i="33"/>
  <c r="T100" i="33"/>
  <c r="N105" i="28"/>
  <c r="N105" i="33"/>
  <c r="N107" i="28"/>
  <c r="N107" i="33"/>
  <c r="K114" i="28"/>
  <c r="K114" i="33"/>
  <c r="J117" i="28"/>
  <c r="J117" i="33"/>
  <c r="R117" i="33"/>
  <c r="T117" i="33"/>
  <c r="J119" i="28"/>
  <c r="K125" i="28"/>
  <c r="K125" i="33"/>
  <c r="L127" i="28"/>
  <c r="L127" i="33"/>
  <c r="N129" i="28"/>
  <c r="N129" i="33"/>
  <c r="K138" i="28"/>
  <c r="K138" i="33"/>
  <c r="J141" i="28"/>
  <c r="J141" i="33"/>
  <c r="R141" i="33"/>
  <c r="T141" i="33"/>
  <c r="J143" i="28"/>
  <c r="M149" i="28"/>
  <c r="M149" i="33"/>
  <c r="N151" i="28"/>
  <c r="N151" i="33"/>
  <c r="K161" i="28"/>
  <c r="K161" i="33"/>
  <c r="L163" i="28"/>
  <c r="L163" i="33"/>
  <c r="N169" i="28"/>
  <c r="N169" i="33"/>
  <c r="K172" i="28"/>
  <c r="K172" i="33"/>
  <c r="J177" i="28"/>
  <c r="J177" i="33"/>
  <c r="R177" i="33"/>
  <c r="T177" i="33"/>
  <c r="J179" i="28"/>
  <c r="K181" i="28"/>
  <c r="K181" i="33"/>
  <c r="J183" i="28"/>
  <c r="J183" i="33"/>
  <c r="R183" i="33"/>
  <c r="T183" i="33"/>
  <c r="K185" i="28"/>
  <c r="K185" i="33"/>
  <c r="J201" i="28"/>
  <c r="J201" i="33"/>
  <c r="R201" i="33"/>
  <c r="T201" i="33"/>
  <c r="J213" i="28"/>
  <c r="J213" i="33"/>
  <c r="R213" i="33"/>
  <c r="T213" i="33"/>
  <c r="K217" i="28"/>
  <c r="K217" i="33"/>
  <c r="J225" i="28"/>
  <c r="J225" i="33"/>
  <c r="R225" i="33"/>
  <c r="T225" i="33"/>
  <c r="J227" i="28"/>
  <c r="J227" i="33"/>
  <c r="R227" i="33"/>
  <c r="T227" i="33"/>
  <c r="K229" i="28"/>
  <c r="K229" i="33"/>
  <c r="J231" i="28"/>
  <c r="J231" i="33"/>
  <c r="R231" i="33"/>
  <c r="T231" i="33"/>
  <c r="K241" i="28"/>
  <c r="K241" i="33"/>
  <c r="L243" i="28"/>
  <c r="L243" i="33"/>
  <c r="L247" i="28"/>
  <c r="L247" i="33"/>
  <c r="N249" i="28"/>
  <c r="N249" i="33"/>
  <c r="J253" i="28"/>
  <c r="J253" i="33"/>
  <c r="R253" i="33"/>
  <c r="T253" i="33"/>
  <c r="J255" i="28"/>
  <c r="J265" i="28"/>
  <c r="J265" i="33"/>
  <c r="R265" i="33"/>
  <c r="T265" i="33"/>
  <c r="L267" i="28"/>
  <c r="L267" i="33"/>
  <c r="N271" i="28"/>
  <c r="N271" i="33"/>
  <c r="K274" i="28"/>
  <c r="K274" i="33"/>
  <c r="J289" i="28"/>
  <c r="J289" i="33"/>
  <c r="R289" i="33"/>
  <c r="T289" i="33"/>
  <c r="N293" i="28"/>
  <c r="N293" i="33"/>
  <c r="L299" i="28"/>
  <c r="L299" i="33"/>
  <c r="J305" i="28"/>
  <c r="J307" i="28"/>
  <c r="J307" i="33"/>
  <c r="R307" i="33"/>
  <c r="T307" i="33"/>
  <c r="N333" i="28"/>
  <c r="N333" i="33"/>
  <c r="M337" i="28"/>
  <c r="M337" i="33"/>
  <c r="N341" i="28"/>
  <c r="N341" i="33"/>
  <c r="L341" i="28"/>
  <c r="L341" i="33"/>
  <c r="K341" i="28"/>
  <c r="K341" i="33"/>
  <c r="J347" i="28"/>
  <c r="J347" i="33"/>
  <c r="R347" i="33"/>
  <c r="T347" i="33"/>
  <c r="N389" i="28"/>
  <c r="N389" i="33"/>
  <c r="L389" i="28"/>
  <c r="L389" i="33"/>
  <c r="K389" i="28"/>
  <c r="K389" i="33"/>
  <c r="J395" i="28"/>
  <c r="J395" i="33"/>
  <c r="R395" i="33"/>
  <c r="T395" i="33"/>
  <c r="J423" i="28"/>
  <c r="J423" i="33"/>
  <c r="R423" i="33"/>
  <c r="T423" i="33"/>
  <c r="K496" i="28"/>
  <c r="K496" i="33"/>
  <c r="K27" i="28"/>
  <c r="K27" i="33"/>
  <c r="L46" i="28"/>
  <c r="L46" i="33"/>
  <c r="K60" i="28"/>
  <c r="K60" i="33"/>
  <c r="L64" i="28"/>
  <c r="L64" i="33"/>
  <c r="L77" i="28"/>
  <c r="L77" i="33"/>
  <c r="L82" i="28"/>
  <c r="L82" i="33"/>
  <c r="K100" i="28"/>
  <c r="K100" i="33"/>
  <c r="L114" i="28"/>
  <c r="L114" i="33"/>
  <c r="K117" i="28"/>
  <c r="K117" i="33"/>
  <c r="L119" i="28"/>
  <c r="L119" i="33"/>
  <c r="K141" i="28"/>
  <c r="K141" i="33"/>
  <c r="L143" i="28"/>
  <c r="L143" i="33"/>
  <c r="K177" i="28"/>
  <c r="K177" i="33"/>
  <c r="L179" i="28"/>
  <c r="L179" i="33"/>
  <c r="L183" i="28"/>
  <c r="L183" i="33"/>
  <c r="K201" i="28"/>
  <c r="K201" i="33"/>
  <c r="K213" i="28"/>
  <c r="K213" i="33"/>
  <c r="K225" i="28"/>
  <c r="K225" i="33"/>
  <c r="L227" i="28"/>
  <c r="L227" i="33"/>
  <c r="L231" i="28"/>
  <c r="L231" i="33"/>
  <c r="K253" i="28"/>
  <c r="K253" i="33"/>
  <c r="L255" i="28"/>
  <c r="L255" i="33"/>
  <c r="K265" i="28"/>
  <c r="K265" i="33"/>
  <c r="M287" i="28"/>
  <c r="M287" i="33"/>
  <c r="K289" i="28"/>
  <c r="K289" i="33"/>
  <c r="J297" i="28"/>
  <c r="J297" i="33"/>
  <c r="R297" i="33"/>
  <c r="T297" i="33"/>
  <c r="N299" i="28"/>
  <c r="N299" i="33"/>
  <c r="K305" i="28"/>
  <c r="K305" i="33"/>
  <c r="L307" i="28"/>
  <c r="L307" i="33"/>
  <c r="L325" i="28"/>
  <c r="L325" i="33"/>
  <c r="K325" i="28"/>
  <c r="K325" i="33"/>
  <c r="J325" i="28"/>
  <c r="J325" i="33"/>
  <c r="R325" i="33"/>
  <c r="T325" i="33"/>
  <c r="N329" i="28"/>
  <c r="N329" i="33"/>
  <c r="M329" i="28"/>
  <c r="M329" i="33"/>
  <c r="L329" i="28"/>
  <c r="L329" i="33"/>
  <c r="N337" i="28"/>
  <c r="N337" i="33"/>
  <c r="N345" i="28"/>
  <c r="N345" i="33"/>
  <c r="M345" i="28"/>
  <c r="M345" i="33"/>
  <c r="L347" i="28"/>
  <c r="L347" i="33"/>
  <c r="N355" i="28"/>
  <c r="N355" i="33"/>
  <c r="L355" i="28"/>
  <c r="L355" i="33"/>
  <c r="J355" i="28"/>
  <c r="J355" i="33"/>
  <c r="R355" i="33"/>
  <c r="T355" i="33"/>
  <c r="N359" i="28"/>
  <c r="N359" i="33"/>
  <c r="M359" i="28"/>
  <c r="M359" i="33"/>
  <c r="N393" i="28"/>
  <c r="N393" i="33"/>
  <c r="M393" i="28"/>
  <c r="M393" i="33"/>
  <c r="L395" i="28"/>
  <c r="L395" i="33"/>
  <c r="N403" i="28"/>
  <c r="N403" i="33"/>
  <c r="L403" i="28"/>
  <c r="L403" i="33"/>
  <c r="J403" i="28"/>
  <c r="J403" i="33"/>
  <c r="R403" i="33"/>
  <c r="T403" i="33"/>
  <c r="N407" i="28"/>
  <c r="N407" i="33"/>
  <c r="M407" i="28"/>
  <c r="M407" i="33"/>
  <c r="L423" i="28"/>
  <c r="L423" i="33"/>
  <c r="N437" i="28"/>
  <c r="N437" i="33"/>
  <c r="L437" i="28"/>
  <c r="L437" i="33"/>
  <c r="K437" i="28"/>
  <c r="K437" i="33"/>
  <c r="N501" i="28"/>
  <c r="N501" i="33"/>
  <c r="M501" i="28"/>
  <c r="M501" i="33"/>
  <c r="L501" i="28"/>
  <c r="L501" i="33"/>
  <c r="K501" i="28"/>
  <c r="K501" i="33"/>
  <c r="N505" i="28"/>
  <c r="N505" i="33"/>
  <c r="J19" i="28"/>
  <c r="J19" i="33"/>
  <c r="R19" i="33"/>
  <c r="T19" i="33"/>
  <c r="J22" i="28"/>
  <c r="J22" i="33"/>
  <c r="R22" i="33"/>
  <c r="T22" i="33"/>
  <c r="M27" i="28"/>
  <c r="M27" i="33"/>
  <c r="K29" i="28"/>
  <c r="K29" i="33"/>
  <c r="J34" i="28"/>
  <c r="J34" i="33"/>
  <c r="R34" i="33"/>
  <c r="T34" i="33"/>
  <c r="J43" i="28"/>
  <c r="M46" i="28"/>
  <c r="M46" i="33"/>
  <c r="K49" i="28"/>
  <c r="K49" i="33"/>
  <c r="L60" i="28"/>
  <c r="L60" i="33"/>
  <c r="J62" i="28"/>
  <c r="J62" i="33"/>
  <c r="R62" i="33"/>
  <c r="T62" i="33"/>
  <c r="N64" i="28"/>
  <c r="N64" i="33"/>
  <c r="J76" i="28"/>
  <c r="J76" i="33"/>
  <c r="R76" i="33"/>
  <c r="T76" i="33"/>
  <c r="M77" i="28"/>
  <c r="M77" i="33"/>
  <c r="J86" i="28"/>
  <c r="J86" i="33"/>
  <c r="R86" i="33"/>
  <c r="T86" i="33"/>
  <c r="J96" i="28"/>
  <c r="J96" i="33"/>
  <c r="R96" i="33"/>
  <c r="T96" i="33"/>
  <c r="M100" i="28"/>
  <c r="M100" i="33"/>
  <c r="K110" i="28"/>
  <c r="K110" i="33"/>
  <c r="L117" i="28"/>
  <c r="L117" i="33"/>
  <c r="M119" i="28"/>
  <c r="M119" i="33"/>
  <c r="K130" i="28"/>
  <c r="K130" i="33"/>
  <c r="J139" i="28"/>
  <c r="J139" i="33"/>
  <c r="R139" i="33"/>
  <c r="T139" i="33"/>
  <c r="L141" i="28"/>
  <c r="L141" i="33"/>
  <c r="M143" i="28"/>
  <c r="M143" i="33"/>
  <c r="K148" i="28"/>
  <c r="K148" i="33"/>
  <c r="K170" i="28"/>
  <c r="K170" i="33"/>
  <c r="J173" i="28"/>
  <c r="J173" i="33"/>
  <c r="R173" i="33"/>
  <c r="T173" i="33"/>
  <c r="J175" i="28"/>
  <c r="J175" i="33"/>
  <c r="R175" i="33"/>
  <c r="T175" i="33"/>
  <c r="L177" i="28"/>
  <c r="L177" i="33"/>
  <c r="N179" i="28"/>
  <c r="N179" i="33"/>
  <c r="M183" i="28"/>
  <c r="M183" i="33"/>
  <c r="K188" i="28"/>
  <c r="K188" i="33"/>
  <c r="J193" i="28"/>
  <c r="J193" i="33"/>
  <c r="R193" i="33"/>
  <c r="T193" i="33"/>
  <c r="J195" i="28"/>
  <c r="J195" i="33"/>
  <c r="R195" i="33"/>
  <c r="T195" i="33"/>
  <c r="J199" i="28"/>
  <c r="J199" i="33"/>
  <c r="R199" i="33"/>
  <c r="T199" i="33"/>
  <c r="L201" i="28"/>
  <c r="L201" i="33"/>
  <c r="L213" i="28"/>
  <c r="L213" i="33"/>
  <c r="J221" i="28"/>
  <c r="J221" i="33"/>
  <c r="R221" i="33"/>
  <c r="T221" i="33"/>
  <c r="J223" i="28"/>
  <c r="J223" i="33"/>
  <c r="R223" i="33"/>
  <c r="T223" i="33"/>
  <c r="L225" i="28"/>
  <c r="L225" i="33"/>
  <c r="N227" i="28"/>
  <c r="N227" i="33"/>
  <c r="M231" i="28"/>
  <c r="M231" i="33"/>
  <c r="L253" i="28"/>
  <c r="L253" i="33"/>
  <c r="M255" i="28"/>
  <c r="M255" i="33"/>
  <c r="L263" i="28"/>
  <c r="L263" i="33"/>
  <c r="L265" i="28"/>
  <c r="L265" i="33"/>
  <c r="J275" i="28"/>
  <c r="J287" i="28"/>
  <c r="J287" i="33"/>
  <c r="R287" i="33"/>
  <c r="T287" i="33"/>
  <c r="L289" i="28"/>
  <c r="L289" i="33"/>
  <c r="K297" i="28"/>
  <c r="K297" i="33"/>
  <c r="L305" i="28"/>
  <c r="L305" i="33"/>
  <c r="J311" i="28"/>
  <c r="J311" i="33"/>
  <c r="R311" i="33"/>
  <c r="T311" i="33"/>
  <c r="J315" i="28"/>
  <c r="J315" i="33"/>
  <c r="R315" i="33"/>
  <c r="T315" i="33"/>
  <c r="N325" i="28"/>
  <c r="N325" i="33"/>
  <c r="J329" i="28"/>
  <c r="J329" i="33"/>
  <c r="R329" i="33"/>
  <c r="T329" i="33"/>
  <c r="J345" i="28"/>
  <c r="J345" i="33"/>
  <c r="R345" i="33"/>
  <c r="T345" i="33"/>
  <c r="N347" i="28"/>
  <c r="N347" i="33"/>
  <c r="J359" i="28"/>
  <c r="J359" i="33"/>
  <c r="R359" i="33"/>
  <c r="T359" i="33"/>
  <c r="K372" i="28"/>
  <c r="K372" i="33"/>
  <c r="N375" i="28"/>
  <c r="N375" i="33"/>
  <c r="M375" i="28"/>
  <c r="M375" i="33"/>
  <c r="L375" i="28"/>
  <c r="L375" i="33"/>
  <c r="J381" i="28"/>
  <c r="J393" i="28"/>
  <c r="J393" i="33"/>
  <c r="R393" i="33"/>
  <c r="T393" i="33"/>
  <c r="N395" i="28"/>
  <c r="N395" i="33"/>
  <c r="J407" i="28"/>
  <c r="J407" i="33"/>
  <c r="R407" i="33"/>
  <c r="T407" i="33"/>
  <c r="J429" i="28"/>
  <c r="J437" i="28"/>
  <c r="J437" i="33"/>
  <c r="R437" i="33"/>
  <c r="T437" i="33"/>
  <c r="N441" i="28"/>
  <c r="N441" i="33"/>
  <c r="J443" i="28"/>
  <c r="J443" i="33"/>
  <c r="R443" i="33"/>
  <c r="T443" i="33"/>
  <c r="K448" i="28"/>
  <c r="K448" i="33"/>
  <c r="K452" i="28"/>
  <c r="K452" i="33"/>
  <c r="J459" i="28"/>
  <c r="K464" i="28"/>
  <c r="K464" i="33"/>
  <c r="K468" i="28"/>
  <c r="K468" i="33"/>
  <c r="J475" i="28"/>
  <c r="J475" i="33"/>
  <c r="R475" i="33"/>
  <c r="T475" i="33"/>
  <c r="N485" i="28"/>
  <c r="N485" i="33"/>
  <c r="M485" i="28"/>
  <c r="M485" i="33"/>
  <c r="L485" i="28"/>
  <c r="L485" i="33"/>
  <c r="K485" i="28"/>
  <c r="K485" i="33"/>
  <c r="N489" i="28"/>
  <c r="N489" i="33"/>
  <c r="J501" i="28"/>
  <c r="J501" i="33"/>
  <c r="R501" i="33"/>
  <c r="T501" i="33"/>
  <c r="J505" i="28"/>
  <c r="J505" i="33"/>
  <c r="R505" i="33"/>
  <c r="T505" i="33"/>
  <c r="J17" i="28"/>
  <c r="J17" i="33"/>
  <c r="R17" i="33"/>
  <c r="T17" i="33"/>
  <c r="K19" i="28"/>
  <c r="K19" i="33"/>
  <c r="N20" i="28"/>
  <c r="N20" i="33"/>
  <c r="L22" i="28"/>
  <c r="L22" i="33"/>
  <c r="K25" i="28"/>
  <c r="K25" i="33"/>
  <c r="L29" i="28"/>
  <c r="L29" i="33"/>
  <c r="L34" i="28"/>
  <c r="L34" i="33"/>
  <c r="L36" i="28"/>
  <c r="L36" i="33"/>
  <c r="J38" i="28"/>
  <c r="J38" i="33"/>
  <c r="R38" i="33"/>
  <c r="T38" i="33"/>
  <c r="N40" i="28"/>
  <c r="N40" i="33"/>
  <c r="K43" i="28"/>
  <c r="K43" i="33"/>
  <c r="N46" i="28"/>
  <c r="N46" i="33"/>
  <c r="J52" i="28"/>
  <c r="J52" i="33"/>
  <c r="R52" i="33"/>
  <c r="T52" i="33"/>
  <c r="M53" i="28"/>
  <c r="M53" i="33"/>
  <c r="J56" i="28"/>
  <c r="J56" i="33"/>
  <c r="R56" i="33"/>
  <c r="T56" i="33"/>
  <c r="M60" i="28"/>
  <c r="M60" i="33"/>
  <c r="L62" i="28"/>
  <c r="L62" i="33"/>
  <c r="M67" i="28"/>
  <c r="M67" i="33"/>
  <c r="K69" i="28"/>
  <c r="K69" i="33"/>
  <c r="O70" i="28"/>
  <c r="O70" i="33"/>
  <c r="J74" i="28"/>
  <c r="J74" i="33"/>
  <c r="R74" i="33"/>
  <c r="T74" i="33"/>
  <c r="K76" i="28"/>
  <c r="K76" i="33"/>
  <c r="J80" i="28"/>
  <c r="J80" i="33"/>
  <c r="R80" i="33"/>
  <c r="T80" i="33"/>
  <c r="J83" i="28"/>
  <c r="J83" i="33"/>
  <c r="R83" i="33"/>
  <c r="T83" i="33"/>
  <c r="N84" i="28"/>
  <c r="N84" i="33"/>
  <c r="L86" i="28"/>
  <c r="L86" i="33"/>
  <c r="N93" i="28"/>
  <c r="N93" i="33"/>
  <c r="M96" i="28"/>
  <c r="M96" i="33"/>
  <c r="K98" i="28"/>
  <c r="K98" i="33"/>
  <c r="O101" i="28"/>
  <c r="O101" i="33"/>
  <c r="L106" i="28"/>
  <c r="L106" i="33"/>
  <c r="J109" i="28"/>
  <c r="J109" i="33"/>
  <c r="R109" i="33"/>
  <c r="T109" i="33"/>
  <c r="J113" i="28"/>
  <c r="J113" i="33"/>
  <c r="R113" i="33"/>
  <c r="T113" i="33"/>
  <c r="M117" i="28"/>
  <c r="M117" i="33"/>
  <c r="N119" i="28"/>
  <c r="N119" i="33"/>
  <c r="L121" i="28"/>
  <c r="L121" i="33"/>
  <c r="N123" i="28"/>
  <c r="N123" i="33"/>
  <c r="N125" i="28"/>
  <c r="N125" i="33"/>
  <c r="J137" i="28"/>
  <c r="J137" i="33"/>
  <c r="R137" i="33"/>
  <c r="T137" i="33"/>
  <c r="L139" i="28"/>
  <c r="L139" i="33"/>
  <c r="M141" i="28"/>
  <c r="M141" i="33"/>
  <c r="N143" i="28"/>
  <c r="N143" i="33"/>
  <c r="K146" i="28"/>
  <c r="K146" i="33"/>
  <c r="J155" i="28"/>
  <c r="L157" i="28"/>
  <c r="L157" i="33"/>
  <c r="M159" i="28"/>
  <c r="M159" i="33"/>
  <c r="K164" i="28"/>
  <c r="K164" i="33"/>
  <c r="K173" i="28"/>
  <c r="K173" i="33"/>
  <c r="L175" i="28"/>
  <c r="L175" i="33"/>
  <c r="N177" i="28"/>
  <c r="N177" i="33"/>
  <c r="N181" i="28"/>
  <c r="N181" i="33"/>
  <c r="N183" i="28"/>
  <c r="N183" i="33"/>
  <c r="K193" i="28"/>
  <c r="K193" i="33"/>
  <c r="L195" i="28"/>
  <c r="L195" i="33"/>
  <c r="L197" i="28"/>
  <c r="L197" i="33"/>
  <c r="L199" i="28"/>
  <c r="L199" i="33"/>
  <c r="N201" i="28"/>
  <c r="N201" i="33"/>
  <c r="J205" i="28"/>
  <c r="J205" i="33"/>
  <c r="R205" i="33"/>
  <c r="T205" i="33"/>
  <c r="J207" i="28"/>
  <c r="J207" i="33"/>
  <c r="R207" i="33"/>
  <c r="T207" i="33"/>
  <c r="L209" i="28"/>
  <c r="L209" i="33"/>
  <c r="N211" i="28"/>
  <c r="N211" i="33"/>
  <c r="M213" i="28"/>
  <c r="M213" i="33"/>
  <c r="M215" i="28"/>
  <c r="M215" i="33"/>
  <c r="K221" i="28"/>
  <c r="K221" i="33"/>
  <c r="L223" i="28"/>
  <c r="L223" i="33"/>
  <c r="N225" i="28"/>
  <c r="N225" i="33"/>
  <c r="N229" i="28"/>
  <c r="N229" i="33"/>
  <c r="N231" i="28"/>
  <c r="N231" i="33"/>
  <c r="L237" i="28"/>
  <c r="L237" i="33"/>
  <c r="M239" i="28"/>
  <c r="M239" i="33"/>
  <c r="K244" i="28"/>
  <c r="K244" i="33"/>
  <c r="J251" i="28"/>
  <c r="M253" i="28"/>
  <c r="M253" i="33"/>
  <c r="N255" i="28"/>
  <c r="N255" i="33"/>
  <c r="K258" i="28"/>
  <c r="K258" i="33"/>
  <c r="K261" i="28"/>
  <c r="K261" i="33"/>
  <c r="J263" i="28"/>
  <c r="J263" i="33"/>
  <c r="R263" i="33"/>
  <c r="T263" i="33"/>
  <c r="J273" i="28"/>
  <c r="J273" i="33"/>
  <c r="R273" i="33"/>
  <c r="T273" i="33"/>
  <c r="L275" i="28"/>
  <c r="L275" i="33"/>
  <c r="K282" i="28"/>
  <c r="K282" i="33"/>
  <c r="N285" i="28"/>
  <c r="N285" i="33"/>
  <c r="L285" i="28"/>
  <c r="L285" i="33"/>
  <c r="L287" i="28"/>
  <c r="L287" i="33"/>
  <c r="L297" i="28"/>
  <c r="L297" i="33"/>
  <c r="K300" i="28"/>
  <c r="K300" i="33"/>
  <c r="N303" i="28"/>
  <c r="N303" i="33"/>
  <c r="L303" i="28"/>
  <c r="L303" i="33"/>
  <c r="N305" i="28"/>
  <c r="N305" i="33"/>
  <c r="L311" i="28"/>
  <c r="L311" i="33"/>
  <c r="L315" i="28"/>
  <c r="L315" i="33"/>
  <c r="K329" i="28"/>
  <c r="K329" i="33"/>
  <c r="K338" i="28"/>
  <c r="K338" i="33"/>
  <c r="K345" i="28"/>
  <c r="K345" i="33"/>
  <c r="K356" i="28"/>
  <c r="K356" i="33"/>
  <c r="L359" i="28"/>
  <c r="L359" i="33"/>
  <c r="M372" i="28"/>
  <c r="M372" i="33"/>
  <c r="J375" i="28"/>
  <c r="J375" i="33"/>
  <c r="R375" i="33"/>
  <c r="T375" i="33"/>
  <c r="J379" i="28"/>
  <c r="J379" i="33"/>
  <c r="R379" i="33"/>
  <c r="T379" i="33"/>
  <c r="K381" i="28"/>
  <c r="K381" i="33"/>
  <c r="K393" i="28"/>
  <c r="K393" i="33"/>
  <c r="K404" i="28"/>
  <c r="K404" i="33"/>
  <c r="L407" i="28"/>
  <c r="L407" i="33"/>
  <c r="N421" i="28"/>
  <c r="N421" i="33"/>
  <c r="L421" i="28"/>
  <c r="L421" i="33"/>
  <c r="K421" i="28"/>
  <c r="K421" i="33"/>
  <c r="J427" i="28"/>
  <c r="J427" i="33"/>
  <c r="R427" i="33"/>
  <c r="T427" i="33"/>
  <c r="K429" i="28"/>
  <c r="K429" i="33"/>
  <c r="J441" i="28"/>
  <c r="J441" i="33"/>
  <c r="R441" i="33"/>
  <c r="T441" i="33"/>
  <c r="L443" i="28"/>
  <c r="L443" i="33"/>
  <c r="M452" i="28"/>
  <c r="M452" i="33"/>
  <c r="N457" i="28"/>
  <c r="N457" i="33"/>
  <c r="M457" i="28"/>
  <c r="M457" i="33"/>
  <c r="L459" i="28"/>
  <c r="L459" i="33"/>
  <c r="M468" i="28"/>
  <c r="M468" i="33"/>
  <c r="N473" i="28"/>
  <c r="N473" i="33"/>
  <c r="M473" i="28"/>
  <c r="M473" i="33"/>
  <c r="L475" i="28"/>
  <c r="L475" i="33"/>
  <c r="J485" i="28"/>
  <c r="J485" i="33"/>
  <c r="R485" i="33"/>
  <c r="T485" i="33"/>
  <c r="J489" i="28"/>
  <c r="J489" i="33"/>
  <c r="R489" i="33"/>
  <c r="T489" i="33"/>
  <c r="M492" i="28"/>
  <c r="M492" i="33"/>
  <c r="K492" i="28"/>
  <c r="K492" i="33"/>
  <c r="K505" i="28"/>
  <c r="K505" i="33"/>
  <c r="K17" i="28"/>
  <c r="K17" i="33"/>
  <c r="L19" i="28"/>
  <c r="L19" i="33"/>
  <c r="M22" i="28"/>
  <c r="M22" i="33"/>
  <c r="M29" i="28"/>
  <c r="M29" i="33"/>
  <c r="L38" i="28"/>
  <c r="L38" i="33"/>
  <c r="M43" i="28"/>
  <c r="M43" i="33"/>
  <c r="K52" i="28"/>
  <c r="K52" i="33"/>
  <c r="L56" i="28"/>
  <c r="L56" i="33"/>
  <c r="N60" i="28"/>
  <c r="N60" i="33"/>
  <c r="M62" i="28"/>
  <c r="M62" i="33"/>
  <c r="L69" i="28"/>
  <c r="L69" i="33"/>
  <c r="L74" i="28"/>
  <c r="L74" i="33"/>
  <c r="L76" i="28"/>
  <c r="L76" i="33"/>
  <c r="N80" i="28"/>
  <c r="N80" i="33"/>
  <c r="K83" i="28"/>
  <c r="K83" i="33"/>
  <c r="M86" i="28"/>
  <c r="M86" i="33"/>
  <c r="K109" i="28"/>
  <c r="K109" i="33"/>
  <c r="K113" i="28"/>
  <c r="K113" i="33"/>
  <c r="N117" i="28"/>
  <c r="N117" i="33"/>
  <c r="K137" i="28"/>
  <c r="K137" i="33"/>
  <c r="N139" i="28"/>
  <c r="N139" i="33"/>
  <c r="N141" i="28"/>
  <c r="N141" i="33"/>
  <c r="L155" i="28"/>
  <c r="L155" i="33"/>
  <c r="L173" i="28"/>
  <c r="L173" i="33"/>
  <c r="M175" i="28"/>
  <c r="M175" i="33"/>
  <c r="L193" i="28"/>
  <c r="L193" i="33"/>
  <c r="N195" i="28"/>
  <c r="N195" i="33"/>
  <c r="M199" i="28"/>
  <c r="M199" i="33"/>
  <c r="K205" i="28"/>
  <c r="K205" i="33"/>
  <c r="L207" i="28"/>
  <c r="L207" i="33"/>
  <c r="N213" i="28"/>
  <c r="N213" i="33"/>
  <c r="L221" i="28"/>
  <c r="L221" i="33"/>
  <c r="M223" i="28"/>
  <c r="M223" i="33"/>
  <c r="L251" i="28"/>
  <c r="L251" i="33"/>
  <c r="N253" i="28"/>
  <c r="N253" i="33"/>
  <c r="M263" i="28"/>
  <c r="M263" i="33"/>
  <c r="K273" i="28"/>
  <c r="K273" i="33"/>
  <c r="N275" i="28"/>
  <c r="N275" i="33"/>
  <c r="N287" i="28"/>
  <c r="N287" i="33"/>
  <c r="M297" i="28"/>
  <c r="M297" i="33"/>
  <c r="M300" i="28"/>
  <c r="M300" i="33"/>
  <c r="N309" i="28"/>
  <c r="N309" i="33"/>
  <c r="M311" i="28"/>
  <c r="M311" i="33"/>
  <c r="N315" i="28"/>
  <c r="N315" i="33"/>
  <c r="N339" i="28"/>
  <c r="N339" i="33"/>
  <c r="L339" i="28"/>
  <c r="L339" i="33"/>
  <c r="J339" i="28"/>
  <c r="J339" i="33"/>
  <c r="R339" i="33"/>
  <c r="T339" i="33"/>
  <c r="N343" i="28"/>
  <c r="N343" i="33"/>
  <c r="M343" i="28"/>
  <c r="M343" i="33"/>
  <c r="L345" i="28"/>
  <c r="L345" i="33"/>
  <c r="M356" i="28"/>
  <c r="M356" i="33"/>
  <c r="L379" i="28"/>
  <c r="L379" i="33"/>
  <c r="L381" i="28"/>
  <c r="L381" i="33"/>
  <c r="N387" i="28"/>
  <c r="N387" i="33"/>
  <c r="L387" i="28"/>
  <c r="L387" i="33"/>
  <c r="J387" i="28"/>
  <c r="J387" i="33"/>
  <c r="R387" i="33"/>
  <c r="T387" i="33"/>
  <c r="N391" i="28"/>
  <c r="N391" i="33"/>
  <c r="M391" i="28"/>
  <c r="M391" i="33"/>
  <c r="L393" i="28"/>
  <c r="L393" i="33"/>
  <c r="M404" i="28"/>
  <c r="M404" i="33"/>
  <c r="N425" i="28"/>
  <c r="N425" i="33"/>
  <c r="M425" i="28"/>
  <c r="M425" i="33"/>
  <c r="L427" i="28"/>
  <c r="L427" i="33"/>
  <c r="L429" i="28"/>
  <c r="L429" i="33"/>
  <c r="N439" i="28"/>
  <c r="N439" i="33"/>
  <c r="K441" i="28"/>
  <c r="K441" i="33"/>
  <c r="N443" i="28"/>
  <c r="N443" i="33"/>
  <c r="N453" i="28"/>
  <c r="N453" i="33"/>
  <c r="L453" i="28"/>
  <c r="L453" i="33"/>
  <c r="K453" i="28"/>
  <c r="K453" i="33"/>
  <c r="J453" i="28"/>
  <c r="J453" i="33"/>
  <c r="R453" i="33"/>
  <c r="T453" i="33"/>
  <c r="N459" i="28"/>
  <c r="N459" i="33"/>
  <c r="N469" i="28"/>
  <c r="N469" i="33"/>
  <c r="L469" i="28"/>
  <c r="L469" i="33"/>
  <c r="K469" i="28"/>
  <c r="K469" i="33"/>
  <c r="J469" i="28"/>
  <c r="J469" i="33"/>
  <c r="R469" i="33"/>
  <c r="T469" i="33"/>
  <c r="J473" i="28"/>
  <c r="J473" i="33"/>
  <c r="R473" i="33"/>
  <c r="T473" i="33"/>
  <c r="N475" i="28"/>
  <c r="N475" i="33"/>
  <c r="K489" i="28"/>
  <c r="K489" i="33"/>
  <c r="M498" i="28"/>
  <c r="M498" i="33"/>
  <c r="N503" i="28"/>
  <c r="N503" i="33"/>
  <c r="M503" i="28"/>
  <c r="M503" i="33"/>
  <c r="L505" i="28"/>
  <c r="L505" i="33"/>
  <c r="M19" i="28"/>
  <c r="M19" i="33"/>
  <c r="K21" i="28"/>
  <c r="K21" i="33"/>
  <c r="N22" i="28"/>
  <c r="N22" i="33"/>
  <c r="J26" i="28"/>
  <c r="K28" i="28"/>
  <c r="K28" i="33"/>
  <c r="L32" i="28"/>
  <c r="L32" i="33"/>
  <c r="J35" i="28"/>
  <c r="J35" i="33"/>
  <c r="R35" i="33"/>
  <c r="T35" i="33"/>
  <c r="N36" i="28"/>
  <c r="N36" i="33"/>
  <c r="M38" i="28"/>
  <c r="M38" i="33"/>
  <c r="K41" i="28"/>
  <c r="K41" i="33"/>
  <c r="L52" i="28"/>
  <c r="L52" i="33"/>
  <c r="J54" i="28"/>
  <c r="J54" i="33"/>
  <c r="R54" i="33"/>
  <c r="T54" i="33"/>
  <c r="N56" i="28"/>
  <c r="N56" i="33"/>
  <c r="N62" i="28"/>
  <c r="N62" i="33"/>
  <c r="J68" i="28"/>
  <c r="J68" i="33"/>
  <c r="R68" i="33"/>
  <c r="T68" i="33"/>
  <c r="M69" i="28"/>
  <c r="M69" i="33"/>
  <c r="M76" i="28"/>
  <c r="M76" i="33"/>
  <c r="M83" i="28"/>
  <c r="M83" i="33"/>
  <c r="K85" i="28"/>
  <c r="K85" i="33"/>
  <c r="N86" i="28"/>
  <c r="N86" i="33"/>
  <c r="K92" i="28"/>
  <c r="K92" i="33"/>
  <c r="J97" i="28"/>
  <c r="J97" i="33"/>
  <c r="R97" i="33"/>
  <c r="T97" i="33"/>
  <c r="J105" i="28"/>
  <c r="J105" i="33"/>
  <c r="R105" i="33"/>
  <c r="T105" i="33"/>
  <c r="L109" i="28"/>
  <c r="L109" i="33"/>
  <c r="L113" i="28"/>
  <c r="L113" i="33"/>
  <c r="J116" i="28"/>
  <c r="J116" i="33"/>
  <c r="R116" i="33"/>
  <c r="T116" i="33"/>
  <c r="O121" i="28"/>
  <c r="O121" i="33"/>
  <c r="K124" i="28"/>
  <c r="K124" i="33"/>
  <c r="J129" i="28"/>
  <c r="J129" i="33"/>
  <c r="R129" i="33"/>
  <c r="T129" i="33"/>
  <c r="J131" i="28"/>
  <c r="J131" i="33"/>
  <c r="R131" i="33"/>
  <c r="T131" i="33"/>
  <c r="L137" i="28"/>
  <c r="L137" i="33"/>
  <c r="J149" i="28"/>
  <c r="J149" i="33"/>
  <c r="R149" i="33"/>
  <c r="T149" i="33"/>
  <c r="J151" i="28"/>
  <c r="J151" i="33"/>
  <c r="R151" i="33"/>
  <c r="T151" i="33"/>
  <c r="N155" i="28"/>
  <c r="N155" i="33"/>
  <c r="N157" i="28"/>
  <c r="N157" i="33"/>
  <c r="J169" i="28"/>
  <c r="J169" i="33"/>
  <c r="R169" i="33"/>
  <c r="T169" i="33"/>
  <c r="M173" i="28"/>
  <c r="M173" i="33"/>
  <c r="N175" i="28"/>
  <c r="N175" i="33"/>
  <c r="N193" i="28"/>
  <c r="N193" i="33"/>
  <c r="N197" i="28"/>
  <c r="N197" i="33"/>
  <c r="N199" i="28"/>
  <c r="N199" i="33"/>
  <c r="L205" i="28"/>
  <c r="L205" i="33"/>
  <c r="M207" i="28"/>
  <c r="M207" i="33"/>
  <c r="J219" i="28"/>
  <c r="J219" i="33"/>
  <c r="R219" i="33"/>
  <c r="T219" i="33"/>
  <c r="M221" i="28"/>
  <c r="M221" i="33"/>
  <c r="N223" i="28"/>
  <c r="N223" i="33"/>
  <c r="N237" i="28"/>
  <c r="N237" i="33"/>
  <c r="J249" i="28"/>
  <c r="N251" i="28"/>
  <c r="N251" i="33"/>
  <c r="J259" i="28"/>
  <c r="J259" i="33"/>
  <c r="R259" i="33"/>
  <c r="T259" i="33"/>
  <c r="N263" i="28"/>
  <c r="N263" i="33"/>
  <c r="N269" i="28"/>
  <c r="N269" i="33"/>
  <c r="J271" i="28"/>
  <c r="J271" i="33"/>
  <c r="R271" i="33"/>
  <c r="T271" i="33"/>
  <c r="L273" i="28"/>
  <c r="L273" i="33"/>
  <c r="L283" i="28"/>
  <c r="L283" i="33"/>
  <c r="J293" i="28"/>
  <c r="J293" i="33"/>
  <c r="R293" i="33"/>
  <c r="T293" i="33"/>
  <c r="N297" i="28"/>
  <c r="N297" i="33"/>
  <c r="J309" i="28"/>
  <c r="J309" i="33"/>
  <c r="R309" i="33"/>
  <c r="T309" i="33"/>
  <c r="N311" i="28"/>
  <c r="N311" i="33"/>
  <c r="M316" i="28"/>
  <c r="M316" i="33"/>
  <c r="K316" i="28"/>
  <c r="K316" i="33"/>
  <c r="N327" i="28"/>
  <c r="N327" i="33"/>
  <c r="M327" i="28"/>
  <c r="M327" i="33"/>
  <c r="L327" i="28"/>
  <c r="L327" i="33"/>
  <c r="J333" i="28"/>
  <c r="J343" i="28"/>
  <c r="N357" i="28"/>
  <c r="N357" i="33"/>
  <c r="L357" i="28"/>
  <c r="L357" i="33"/>
  <c r="K357" i="28"/>
  <c r="K357" i="33"/>
  <c r="J363" i="28"/>
  <c r="J363" i="33"/>
  <c r="R363" i="33"/>
  <c r="T363" i="33"/>
  <c r="K365" i="28"/>
  <c r="K365" i="33"/>
  <c r="K376" i="28"/>
  <c r="K376" i="33"/>
  <c r="N379" i="28"/>
  <c r="N379" i="33"/>
  <c r="N381" i="28"/>
  <c r="N381" i="33"/>
  <c r="J391" i="28"/>
  <c r="J391" i="33"/>
  <c r="R391" i="33"/>
  <c r="T391" i="33"/>
  <c r="N405" i="28"/>
  <c r="N405" i="33"/>
  <c r="L405" i="28"/>
  <c r="L405" i="33"/>
  <c r="K405" i="28"/>
  <c r="K405" i="33"/>
  <c r="J411" i="28"/>
  <c r="K413" i="28"/>
  <c r="K413" i="33"/>
  <c r="J425" i="28"/>
  <c r="J425" i="33"/>
  <c r="R425" i="33"/>
  <c r="T425" i="33"/>
  <c r="N427" i="28"/>
  <c r="N427" i="33"/>
  <c r="N429" i="28"/>
  <c r="N429" i="33"/>
  <c r="K432" i="28"/>
  <c r="K432" i="33"/>
  <c r="N435" i="28"/>
  <c r="N435" i="33"/>
  <c r="L435" i="28"/>
  <c r="L435" i="33"/>
  <c r="J435" i="28"/>
  <c r="J439" i="28"/>
  <c r="J439" i="33"/>
  <c r="R439" i="33"/>
  <c r="T439" i="33"/>
  <c r="L441" i="28"/>
  <c r="L441" i="33"/>
  <c r="K457" i="28"/>
  <c r="K457" i="33"/>
  <c r="K473" i="28"/>
  <c r="K473" i="33"/>
  <c r="M482" i="28"/>
  <c r="M482" i="33"/>
  <c r="N487" i="28"/>
  <c r="N487" i="33"/>
  <c r="M487" i="28"/>
  <c r="M487" i="33"/>
  <c r="L489" i="28"/>
  <c r="L489" i="33"/>
  <c r="N499" i="28"/>
  <c r="N499" i="33"/>
  <c r="L499" i="28"/>
  <c r="L499" i="33"/>
  <c r="J499" i="28"/>
  <c r="J499" i="33"/>
  <c r="R499" i="33"/>
  <c r="T499" i="33"/>
  <c r="J503" i="28"/>
  <c r="J503" i="33"/>
  <c r="R503" i="33"/>
  <c r="T503" i="33"/>
  <c r="K444" i="28"/>
  <c r="K444" i="33"/>
  <c r="J449" i="28"/>
  <c r="J449" i="33"/>
  <c r="R449" i="33"/>
  <c r="T449" i="33"/>
  <c r="J451" i="28"/>
  <c r="J451" i="33"/>
  <c r="R451" i="33"/>
  <c r="T451" i="33"/>
  <c r="K460" i="28"/>
  <c r="K460" i="33"/>
  <c r="J465" i="28"/>
  <c r="J465" i="33"/>
  <c r="R465" i="33"/>
  <c r="T465" i="33"/>
  <c r="J467" i="28"/>
  <c r="J467" i="33"/>
  <c r="R467" i="33"/>
  <c r="T467" i="33"/>
  <c r="K476" i="28"/>
  <c r="K476" i="33"/>
  <c r="J481" i="28"/>
  <c r="J481" i="33"/>
  <c r="R481" i="33"/>
  <c r="T481" i="33"/>
  <c r="J497" i="28"/>
  <c r="J497" i="33"/>
  <c r="R497" i="33"/>
  <c r="T497" i="33"/>
  <c r="M444" i="28"/>
  <c r="M444" i="33"/>
  <c r="K449" i="28"/>
  <c r="K449" i="33"/>
  <c r="L451" i="28"/>
  <c r="L451" i="33"/>
  <c r="M460" i="28"/>
  <c r="M460" i="33"/>
  <c r="K465" i="28"/>
  <c r="K465" i="33"/>
  <c r="L467" i="28"/>
  <c r="L467" i="33"/>
  <c r="M476" i="28"/>
  <c r="M476" i="33"/>
  <c r="J479" i="28"/>
  <c r="J479" i="33"/>
  <c r="R479" i="33"/>
  <c r="T479" i="33"/>
  <c r="K481" i="28"/>
  <c r="K481" i="33"/>
  <c r="M490" i="28"/>
  <c r="M490" i="33"/>
  <c r="J495" i="28"/>
  <c r="K497" i="28"/>
  <c r="K497" i="33"/>
  <c r="M506" i="28"/>
  <c r="M506" i="33"/>
  <c r="AC1" i="31"/>
  <c r="K308" i="28"/>
  <c r="K308" i="33"/>
  <c r="J319" i="28"/>
  <c r="J319" i="33"/>
  <c r="R319" i="33"/>
  <c r="T319" i="33"/>
  <c r="J335" i="28"/>
  <c r="J351" i="28"/>
  <c r="J351" i="33"/>
  <c r="R351" i="33"/>
  <c r="T351" i="33"/>
  <c r="J369" i="28"/>
  <c r="J369" i="33"/>
  <c r="R369" i="33"/>
  <c r="T369" i="33"/>
  <c r="J371" i="28"/>
  <c r="J383" i="28"/>
  <c r="J383" i="33"/>
  <c r="R383" i="33"/>
  <c r="T383" i="33"/>
  <c r="J399" i="28"/>
  <c r="J399" i="33"/>
  <c r="R399" i="33"/>
  <c r="T399" i="33"/>
  <c r="L449" i="28"/>
  <c r="L449" i="33"/>
  <c r="N451" i="28"/>
  <c r="N451" i="33"/>
  <c r="L465" i="28"/>
  <c r="L465" i="33"/>
  <c r="N467" i="28"/>
  <c r="N467" i="33"/>
  <c r="L481" i="28"/>
  <c r="L481" i="33"/>
  <c r="L497" i="28"/>
  <c r="L497" i="33"/>
  <c r="L14" i="28"/>
  <c r="L14" i="33"/>
  <c r="M14" i="28"/>
  <c r="M14" i="33"/>
  <c r="N14" i="28"/>
  <c r="N14" i="33"/>
  <c r="K13" i="28"/>
  <c r="K13" i="33"/>
  <c r="L13" i="28"/>
  <c r="L13" i="33"/>
  <c r="M13" i="28"/>
  <c r="M13" i="33"/>
  <c r="K12" i="28"/>
  <c r="K12" i="33"/>
  <c r="L12" i="28"/>
  <c r="L12" i="33"/>
  <c r="M12" i="28"/>
  <c r="M12" i="33"/>
  <c r="N12" i="28"/>
  <c r="N12" i="33"/>
  <c r="K11" i="28"/>
  <c r="K11" i="33"/>
  <c r="K10" i="28"/>
  <c r="K10" i="33"/>
  <c r="L10" i="28"/>
  <c r="L10" i="33"/>
  <c r="Y3" i="37"/>
  <c r="K507" i="26"/>
  <c r="N7" i="28"/>
  <c r="N7" i="33"/>
  <c r="K8" i="28"/>
  <c r="K8" i="33"/>
  <c r="L9" i="28"/>
  <c r="L9" i="33"/>
  <c r="M10" i="28"/>
  <c r="M10" i="33"/>
  <c r="N11" i="28"/>
  <c r="N11" i="33"/>
  <c r="K16" i="28"/>
  <c r="K16" i="33"/>
  <c r="L17" i="28"/>
  <c r="L17" i="33"/>
  <c r="M18" i="28"/>
  <c r="M18" i="33"/>
  <c r="N19" i="28"/>
  <c r="N19" i="33"/>
  <c r="J23" i="28"/>
  <c r="J23" i="33"/>
  <c r="R23" i="33"/>
  <c r="T23" i="33"/>
  <c r="K24" i="28"/>
  <c r="K24" i="33"/>
  <c r="L25" i="28"/>
  <c r="L25" i="33"/>
  <c r="M26" i="28"/>
  <c r="M26" i="33"/>
  <c r="N27" i="28"/>
  <c r="N27" i="33"/>
  <c r="J31" i="28"/>
  <c r="J31" i="33"/>
  <c r="R31" i="33"/>
  <c r="T31" i="33"/>
  <c r="K32" i="28"/>
  <c r="K32" i="33"/>
  <c r="L33" i="28"/>
  <c r="L33" i="33"/>
  <c r="M34" i="28"/>
  <c r="M34" i="33"/>
  <c r="N35" i="28"/>
  <c r="N35" i="33"/>
  <c r="O36" i="28"/>
  <c r="O36" i="33"/>
  <c r="J39" i="28"/>
  <c r="J39" i="33"/>
  <c r="R39" i="33"/>
  <c r="T39" i="33"/>
  <c r="K40" i="28"/>
  <c r="K40" i="33"/>
  <c r="L41" i="28"/>
  <c r="L41" i="33"/>
  <c r="M42" i="28"/>
  <c r="M42" i="33"/>
  <c r="N43" i="28"/>
  <c r="N43" i="33"/>
  <c r="J47" i="28"/>
  <c r="J47" i="33"/>
  <c r="R47" i="33"/>
  <c r="T47" i="33"/>
  <c r="K48" i="28"/>
  <c r="K48" i="33"/>
  <c r="L49" i="28"/>
  <c r="L49" i="33"/>
  <c r="M50" i="28"/>
  <c r="M50" i="33"/>
  <c r="N51" i="28"/>
  <c r="N51" i="33"/>
  <c r="J55" i="28"/>
  <c r="J55" i="33"/>
  <c r="R55" i="33"/>
  <c r="T55" i="33"/>
  <c r="K56" i="28"/>
  <c r="K56" i="33"/>
  <c r="L57" i="28"/>
  <c r="L57" i="33"/>
  <c r="M58" i="28"/>
  <c r="M58" i="33"/>
  <c r="N59" i="28"/>
  <c r="N59" i="33"/>
  <c r="J63" i="28"/>
  <c r="J63" i="33"/>
  <c r="R63" i="33"/>
  <c r="T63" i="33"/>
  <c r="K64" i="28"/>
  <c r="K64" i="33"/>
  <c r="L65" i="28"/>
  <c r="L65" i="33"/>
  <c r="M66" i="28"/>
  <c r="M66" i="33"/>
  <c r="N67" i="28"/>
  <c r="N67" i="33"/>
  <c r="J71" i="28"/>
  <c r="J71" i="33"/>
  <c r="R71" i="33"/>
  <c r="T71" i="33"/>
  <c r="K72" i="28"/>
  <c r="K72" i="33"/>
  <c r="L73" i="28"/>
  <c r="L73" i="33"/>
  <c r="M74" i="28"/>
  <c r="M74" i="33"/>
  <c r="N75" i="28"/>
  <c r="N75" i="33"/>
  <c r="O76" i="28"/>
  <c r="O76" i="33"/>
  <c r="J79" i="28"/>
  <c r="J79" i="33"/>
  <c r="R79" i="33"/>
  <c r="T79" i="33"/>
  <c r="K80" i="28"/>
  <c r="K80" i="33"/>
  <c r="L81" i="28"/>
  <c r="L81" i="33"/>
  <c r="M82" i="28"/>
  <c r="M82" i="33"/>
  <c r="N83" i="28"/>
  <c r="N83" i="33"/>
  <c r="J87" i="28"/>
  <c r="J87" i="33"/>
  <c r="R87" i="33"/>
  <c r="T87" i="33"/>
  <c r="K88" i="28"/>
  <c r="K88" i="33"/>
  <c r="L89" i="28"/>
  <c r="L89" i="33"/>
  <c r="K91" i="28"/>
  <c r="K91" i="33"/>
  <c r="M92" i="28"/>
  <c r="M92" i="33"/>
  <c r="J95" i="28"/>
  <c r="J95" i="33"/>
  <c r="R95" i="33"/>
  <c r="T95" i="33"/>
  <c r="J98" i="28"/>
  <c r="J98" i="33"/>
  <c r="R98" i="33"/>
  <c r="T98" i="33"/>
  <c r="N98" i="28"/>
  <c r="N98" i="33"/>
  <c r="M99" i="28"/>
  <c r="M99" i="33"/>
  <c r="K102" i="28"/>
  <c r="K102" i="33"/>
  <c r="J108" i="28"/>
  <c r="J108" i="33"/>
  <c r="R108" i="33"/>
  <c r="T108" i="33"/>
  <c r="K112" i="28"/>
  <c r="K112" i="33"/>
  <c r="J115" i="28"/>
  <c r="J115" i="33"/>
  <c r="R115" i="33"/>
  <c r="T115" i="33"/>
  <c r="N126" i="28"/>
  <c r="N126" i="33"/>
  <c r="L126" i="28"/>
  <c r="L126" i="33"/>
  <c r="J126" i="28"/>
  <c r="J126" i="33"/>
  <c r="R126" i="33"/>
  <c r="T126" i="33"/>
  <c r="N142" i="28"/>
  <c r="N142" i="33"/>
  <c r="L142" i="28"/>
  <c r="L142" i="33"/>
  <c r="J142" i="28"/>
  <c r="J142" i="33"/>
  <c r="R142" i="33"/>
  <c r="T142" i="33"/>
  <c r="N158" i="28"/>
  <c r="N158" i="33"/>
  <c r="L158" i="28"/>
  <c r="L158" i="33"/>
  <c r="J158" i="28"/>
  <c r="J158" i="33"/>
  <c r="R158" i="33"/>
  <c r="T158" i="33"/>
  <c r="N174" i="28"/>
  <c r="N174" i="33"/>
  <c r="L174" i="28"/>
  <c r="L174" i="33"/>
  <c r="J174" i="28"/>
  <c r="J174" i="33"/>
  <c r="R174" i="33"/>
  <c r="T174" i="33"/>
  <c r="N190" i="28"/>
  <c r="N190" i="33"/>
  <c r="L190" i="28"/>
  <c r="L190" i="33"/>
  <c r="J190" i="28"/>
  <c r="J190" i="33"/>
  <c r="R190" i="33"/>
  <c r="T190" i="33"/>
  <c r="N206" i="28"/>
  <c r="N206" i="33"/>
  <c r="L206" i="28"/>
  <c r="L206" i="33"/>
  <c r="J206" i="28"/>
  <c r="J206" i="33"/>
  <c r="R206" i="33"/>
  <c r="T206" i="33"/>
  <c r="N222" i="28"/>
  <c r="N222" i="33"/>
  <c r="L222" i="28"/>
  <c r="L222" i="33"/>
  <c r="J222" i="28"/>
  <c r="J222" i="33"/>
  <c r="R222" i="33"/>
  <c r="T222" i="33"/>
  <c r="N238" i="28"/>
  <c r="N238" i="33"/>
  <c r="L238" i="28"/>
  <c r="L238" i="33"/>
  <c r="J238" i="28"/>
  <c r="J238" i="33"/>
  <c r="R238" i="33"/>
  <c r="T238" i="33"/>
  <c r="N254" i="28"/>
  <c r="N254" i="33"/>
  <c r="L254" i="28"/>
  <c r="L254" i="33"/>
  <c r="J254" i="28"/>
  <c r="J254" i="33"/>
  <c r="R254" i="33"/>
  <c r="T254" i="33"/>
  <c r="N270" i="28"/>
  <c r="N270" i="33"/>
  <c r="L270" i="28"/>
  <c r="L270" i="33"/>
  <c r="J270" i="28"/>
  <c r="J270" i="33"/>
  <c r="R270" i="33"/>
  <c r="T270" i="33"/>
  <c r="N286" i="28"/>
  <c r="N286" i="33"/>
  <c r="L286" i="28"/>
  <c r="L286" i="33"/>
  <c r="K286" i="28"/>
  <c r="K286" i="33"/>
  <c r="J286" i="28"/>
  <c r="J286" i="33"/>
  <c r="R286" i="33"/>
  <c r="T286" i="33"/>
  <c r="N288" i="28"/>
  <c r="N288" i="33"/>
  <c r="M288" i="28"/>
  <c r="M288" i="33"/>
  <c r="L288" i="28"/>
  <c r="L288" i="33"/>
  <c r="J288" i="28"/>
  <c r="J288" i="33"/>
  <c r="R288" i="33"/>
  <c r="T288" i="33"/>
  <c r="J290" i="28"/>
  <c r="J290" i="33"/>
  <c r="R290" i="33"/>
  <c r="T290" i="33"/>
  <c r="N290" i="28"/>
  <c r="N290" i="33"/>
  <c r="L290" i="28"/>
  <c r="L290" i="33"/>
  <c r="N294" i="28"/>
  <c r="N294" i="33"/>
  <c r="L294" i="28"/>
  <c r="L294" i="33"/>
  <c r="K294" i="28"/>
  <c r="K294" i="33"/>
  <c r="J294" i="28"/>
  <c r="J294" i="33"/>
  <c r="R294" i="33"/>
  <c r="T294" i="33"/>
  <c r="N296" i="28"/>
  <c r="N296" i="33"/>
  <c r="M296" i="28"/>
  <c r="M296" i="33"/>
  <c r="L296" i="28"/>
  <c r="L296" i="33"/>
  <c r="J296" i="28"/>
  <c r="J296" i="33"/>
  <c r="R296" i="33"/>
  <c r="T296" i="33"/>
  <c r="O327" i="28"/>
  <c r="O327" i="33"/>
  <c r="O355" i="28"/>
  <c r="O355" i="33"/>
  <c r="N390" i="28"/>
  <c r="N390" i="33"/>
  <c r="L390" i="28"/>
  <c r="L390" i="33"/>
  <c r="K390" i="28"/>
  <c r="K390" i="33"/>
  <c r="J390" i="28"/>
  <c r="J390" i="33"/>
  <c r="R390" i="33"/>
  <c r="T390" i="33"/>
  <c r="K394" i="28"/>
  <c r="K394" i="33"/>
  <c r="J394" i="28"/>
  <c r="J394" i="33"/>
  <c r="R394" i="33"/>
  <c r="T394" i="33"/>
  <c r="N394" i="28"/>
  <c r="N394" i="33"/>
  <c r="L394" i="28"/>
  <c r="L394" i="33"/>
  <c r="O419" i="28"/>
  <c r="O419" i="33"/>
  <c r="O463" i="28"/>
  <c r="O463" i="33"/>
  <c r="H7" i="46"/>
  <c r="L8" i="28"/>
  <c r="L8" i="33"/>
  <c r="M9" i="28"/>
  <c r="M9" i="33"/>
  <c r="N10" i="28"/>
  <c r="N10" i="33"/>
  <c r="K15" i="28"/>
  <c r="K15" i="33"/>
  <c r="L16" i="28"/>
  <c r="L16" i="33"/>
  <c r="M17" i="28"/>
  <c r="M17" i="33"/>
  <c r="N18" i="28"/>
  <c r="N18" i="33"/>
  <c r="K23" i="28"/>
  <c r="K23" i="33"/>
  <c r="L24" i="28"/>
  <c r="L24" i="33"/>
  <c r="M25" i="28"/>
  <c r="M25" i="33"/>
  <c r="N26" i="28"/>
  <c r="N26" i="33"/>
  <c r="K31" i="28"/>
  <c r="K31" i="33"/>
  <c r="M33" i="28"/>
  <c r="M33" i="33"/>
  <c r="N34" i="28"/>
  <c r="N34" i="33"/>
  <c r="K39" i="28"/>
  <c r="K39" i="33"/>
  <c r="M41" i="28"/>
  <c r="M41" i="33"/>
  <c r="N42" i="28"/>
  <c r="N42" i="33"/>
  <c r="K47" i="28"/>
  <c r="K47" i="33"/>
  <c r="M49" i="28"/>
  <c r="M49" i="33"/>
  <c r="N50" i="28"/>
  <c r="N50" i="33"/>
  <c r="O51" i="28"/>
  <c r="O51" i="33"/>
  <c r="K55" i="28"/>
  <c r="K55" i="33"/>
  <c r="M57" i="28"/>
  <c r="M57" i="33"/>
  <c r="N58" i="28"/>
  <c r="N58" i="33"/>
  <c r="O59" i="28"/>
  <c r="O59" i="33"/>
  <c r="K63" i="28"/>
  <c r="K63" i="33"/>
  <c r="M65" i="28"/>
  <c r="M65" i="33"/>
  <c r="N66" i="28"/>
  <c r="N66" i="33"/>
  <c r="K71" i="28"/>
  <c r="K71" i="33"/>
  <c r="L72" i="28"/>
  <c r="L72" i="33"/>
  <c r="M73" i="28"/>
  <c r="M73" i="33"/>
  <c r="N74" i="28"/>
  <c r="N74" i="33"/>
  <c r="O75" i="28"/>
  <c r="O75" i="33"/>
  <c r="K79" i="28"/>
  <c r="K79" i="33"/>
  <c r="L80" i="28"/>
  <c r="L80" i="33"/>
  <c r="M81" i="28"/>
  <c r="M81" i="33"/>
  <c r="N82" i="28"/>
  <c r="N82" i="33"/>
  <c r="K87" i="28"/>
  <c r="K87" i="33"/>
  <c r="L88" i="28"/>
  <c r="L88" i="33"/>
  <c r="O93" i="28"/>
  <c r="O93" i="33"/>
  <c r="L95" i="28"/>
  <c r="L95" i="33"/>
  <c r="L102" i="28"/>
  <c r="L102" i="33"/>
  <c r="L104" i="28"/>
  <c r="L104" i="33"/>
  <c r="K108" i="28"/>
  <c r="K108" i="33"/>
  <c r="K111" i="28"/>
  <c r="K111" i="33"/>
  <c r="M112" i="28"/>
  <c r="M112" i="33"/>
  <c r="L115" i="28"/>
  <c r="L115" i="33"/>
  <c r="N118" i="28"/>
  <c r="N118" i="33"/>
  <c r="J118" i="28"/>
  <c r="J118" i="33"/>
  <c r="R118" i="33"/>
  <c r="T118" i="33"/>
  <c r="N128" i="28"/>
  <c r="N128" i="33"/>
  <c r="L128" i="28"/>
  <c r="L128" i="33"/>
  <c r="J128" i="28"/>
  <c r="J128" i="33"/>
  <c r="R128" i="33"/>
  <c r="T128" i="33"/>
  <c r="O135" i="28"/>
  <c r="O135" i="33"/>
  <c r="N144" i="28"/>
  <c r="N144" i="33"/>
  <c r="L144" i="28"/>
  <c r="L144" i="33"/>
  <c r="J144" i="28"/>
  <c r="J144" i="33"/>
  <c r="R144" i="33"/>
  <c r="T144" i="33"/>
  <c r="N160" i="28"/>
  <c r="N160" i="33"/>
  <c r="L160" i="28"/>
  <c r="L160" i="33"/>
  <c r="J160" i="28"/>
  <c r="J160" i="33"/>
  <c r="R160" i="33"/>
  <c r="T160" i="33"/>
  <c r="N176" i="28"/>
  <c r="N176" i="33"/>
  <c r="L176" i="28"/>
  <c r="L176" i="33"/>
  <c r="J176" i="28"/>
  <c r="J176" i="33"/>
  <c r="R176" i="33"/>
  <c r="T176" i="33"/>
  <c r="N192" i="28"/>
  <c r="N192" i="33"/>
  <c r="L192" i="28"/>
  <c r="L192" i="33"/>
  <c r="J192" i="28"/>
  <c r="J192" i="33"/>
  <c r="R192" i="33"/>
  <c r="T192" i="33"/>
  <c r="N208" i="28"/>
  <c r="N208" i="33"/>
  <c r="L208" i="28"/>
  <c r="L208" i="33"/>
  <c r="J208" i="28"/>
  <c r="J208" i="33"/>
  <c r="R208" i="33"/>
  <c r="T208" i="33"/>
  <c r="O215" i="28"/>
  <c r="O215" i="33"/>
  <c r="N224" i="28"/>
  <c r="N224" i="33"/>
  <c r="L224" i="28"/>
  <c r="L224" i="33"/>
  <c r="J224" i="28"/>
  <c r="J224" i="33"/>
  <c r="R224" i="33"/>
  <c r="T224" i="33"/>
  <c r="N240" i="28"/>
  <c r="N240" i="33"/>
  <c r="L240" i="28"/>
  <c r="L240" i="33"/>
  <c r="J240" i="28"/>
  <c r="J240" i="33"/>
  <c r="R240" i="33"/>
  <c r="T240" i="33"/>
  <c r="O247" i="28"/>
  <c r="O247" i="33"/>
  <c r="N256" i="28"/>
  <c r="N256" i="33"/>
  <c r="L256" i="28"/>
  <c r="L256" i="33"/>
  <c r="J256" i="28"/>
  <c r="J256" i="33"/>
  <c r="R256" i="33"/>
  <c r="T256" i="33"/>
  <c r="N272" i="28"/>
  <c r="N272" i="33"/>
  <c r="L272" i="28"/>
  <c r="L272" i="33"/>
  <c r="J272" i="28"/>
  <c r="J272" i="33"/>
  <c r="R272" i="33"/>
  <c r="T272" i="33"/>
  <c r="O279" i="28"/>
  <c r="O279" i="33"/>
  <c r="J298" i="28"/>
  <c r="J298" i="33"/>
  <c r="R298" i="33"/>
  <c r="T298" i="33"/>
  <c r="N298" i="28"/>
  <c r="N298" i="33"/>
  <c r="L298" i="28"/>
  <c r="L298" i="33"/>
  <c r="N302" i="28"/>
  <c r="N302" i="33"/>
  <c r="L302" i="28"/>
  <c r="L302" i="33"/>
  <c r="K302" i="28"/>
  <c r="K302" i="33"/>
  <c r="J302" i="28"/>
  <c r="J302" i="33"/>
  <c r="R302" i="33"/>
  <c r="T302" i="33"/>
  <c r="N304" i="28"/>
  <c r="N304" i="33"/>
  <c r="M304" i="28"/>
  <c r="M304" i="33"/>
  <c r="L304" i="28"/>
  <c r="L304" i="33"/>
  <c r="J304" i="28"/>
  <c r="J304" i="33"/>
  <c r="R304" i="33"/>
  <c r="T304" i="33"/>
  <c r="O347" i="28"/>
  <c r="O347" i="33"/>
  <c r="N382" i="28"/>
  <c r="N382" i="33"/>
  <c r="L382" i="28"/>
  <c r="L382" i="33"/>
  <c r="K382" i="28"/>
  <c r="K382" i="33"/>
  <c r="J382" i="28"/>
  <c r="J382" i="33"/>
  <c r="R382" i="33"/>
  <c r="T382" i="33"/>
  <c r="K386" i="28"/>
  <c r="K386" i="33"/>
  <c r="J386" i="28"/>
  <c r="J386" i="33"/>
  <c r="R386" i="33"/>
  <c r="T386" i="33"/>
  <c r="N386" i="28"/>
  <c r="N386" i="33"/>
  <c r="L386" i="28"/>
  <c r="L386" i="33"/>
  <c r="N454" i="28"/>
  <c r="N454" i="33"/>
  <c r="M454" i="28"/>
  <c r="M454" i="33"/>
  <c r="L454" i="28"/>
  <c r="L454" i="33"/>
  <c r="K454" i="28"/>
  <c r="K454" i="33"/>
  <c r="J454" i="28"/>
  <c r="J454" i="33"/>
  <c r="R454" i="33"/>
  <c r="T454" i="33"/>
  <c r="K7" i="28"/>
  <c r="K7" i="33"/>
  <c r="M8" i="28"/>
  <c r="M8" i="33"/>
  <c r="N9" i="28"/>
  <c r="N9" i="33"/>
  <c r="K14" i="28"/>
  <c r="K14" i="33"/>
  <c r="L15" i="28"/>
  <c r="L15" i="33"/>
  <c r="M16" i="28"/>
  <c r="M16" i="33"/>
  <c r="N17" i="28"/>
  <c r="N17" i="33"/>
  <c r="O18" i="28"/>
  <c r="O18" i="33"/>
  <c r="J21" i="28"/>
  <c r="J21" i="33"/>
  <c r="R21" i="33"/>
  <c r="T21" i="33"/>
  <c r="K22" i="28"/>
  <c r="K22" i="33"/>
  <c r="L23" i="28"/>
  <c r="L23" i="33"/>
  <c r="M24" i="28"/>
  <c r="M24" i="33"/>
  <c r="N25" i="28"/>
  <c r="N25" i="33"/>
  <c r="J29" i="28"/>
  <c r="J29" i="33"/>
  <c r="R29" i="33"/>
  <c r="T29" i="33"/>
  <c r="K30" i="28"/>
  <c r="K30" i="33"/>
  <c r="L31" i="28"/>
  <c r="L31" i="33"/>
  <c r="M32" i="28"/>
  <c r="M32" i="33"/>
  <c r="N33" i="28"/>
  <c r="N33" i="33"/>
  <c r="O34" i="28"/>
  <c r="O34" i="33"/>
  <c r="J37" i="28"/>
  <c r="J37" i="33"/>
  <c r="R37" i="33"/>
  <c r="T37" i="33"/>
  <c r="K38" i="28"/>
  <c r="K38" i="33"/>
  <c r="L39" i="28"/>
  <c r="L39" i="33"/>
  <c r="M40" i="28"/>
  <c r="M40" i="33"/>
  <c r="N41" i="28"/>
  <c r="N41" i="33"/>
  <c r="O42" i="28"/>
  <c r="O42" i="33"/>
  <c r="J45" i="28"/>
  <c r="J45" i="33"/>
  <c r="R45" i="33"/>
  <c r="T45" i="33"/>
  <c r="K46" i="28"/>
  <c r="K46" i="33"/>
  <c r="L47" i="28"/>
  <c r="L47" i="33"/>
  <c r="M48" i="28"/>
  <c r="M48" i="33"/>
  <c r="N49" i="28"/>
  <c r="N49" i="33"/>
  <c r="J53" i="28"/>
  <c r="J53" i="33"/>
  <c r="R53" i="33"/>
  <c r="T53" i="33"/>
  <c r="K54" i="28"/>
  <c r="K54" i="33"/>
  <c r="L55" i="28"/>
  <c r="L55" i="33"/>
  <c r="M56" i="28"/>
  <c r="M56" i="33"/>
  <c r="N57" i="28"/>
  <c r="N57" i="33"/>
  <c r="J61" i="28"/>
  <c r="J61" i="33"/>
  <c r="R61" i="33"/>
  <c r="T61" i="33"/>
  <c r="K62" i="28"/>
  <c r="K62" i="33"/>
  <c r="L63" i="28"/>
  <c r="L63" i="33"/>
  <c r="M64" i="28"/>
  <c r="M64" i="33"/>
  <c r="N65" i="28"/>
  <c r="N65" i="33"/>
  <c r="O66" i="28"/>
  <c r="O66" i="33"/>
  <c r="J69" i="28"/>
  <c r="J69" i="33"/>
  <c r="R69" i="33"/>
  <c r="T69" i="33"/>
  <c r="K70" i="28"/>
  <c r="K70" i="33"/>
  <c r="L71" i="28"/>
  <c r="L71" i="33"/>
  <c r="M72" i="28"/>
  <c r="M72" i="33"/>
  <c r="N73" i="28"/>
  <c r="N73" i="33"/>
  <c r="J77" i="28"/>
  <c r="J77" i="33"/>
  <c r="R77" i="33"/>
  <c r="T77" i="33"/>
  <c r="K78" i="28"/>
  <c r="K78" i="33"/>
  <c r="L79" i="28"/>
  <c r="L79" i="33"/>
  <c r="M80" i="28"/>
  <c r="M80" i="33"/>
  <c r="N81" i="28"/>
  <c r="N81" i="33"/>
  <c r="J85" i="28"/>
  <c r="J85" i="33"/>
  <c r="R85" i="33"/>
  <c r="T85" i="33"/>
  <c r="K86" i="28"/>
  <c r="K86" i="33"/>
  <c r="L87" i="28"/>
  <c r="L87" i="33"/>
  <c r="M88" i="28"/>
  <c r="M88" i="33"/>
  <c r="L91" i="28"/>
  <c r="L91" i="33"/>
  <c r="N94" i="28"/>
  <c r="N94" i="33"/>
  <c r="J94" i="28"/>
  <c r="J94" i="33"/>
  <c r="R94" i="33"/>
  <c r="T94" i="33"/>
  <c r="M95" i="28"/>
  <c r="M95" i="33"/>
  <c r="L98" i="28"/>
  <c r="L98" i="33"/>
  <c r="L100" i="28"/>
  <c r="L100" i="33"/>
  <c r="J104" i="28"/>
  <c r="J104" i="33"/>
  <c r="R104" i="33"/>
  <c r="T104" i="33"/>
  <c r="K107" i="28"/>
  <c r="K107" i="33"/>
  <c r="M108" i="28"/>
  <c r="M108" i="33"/>
  <c r="J111" i="28"/>
  <c r="J111" i="33"/>
  <c r="R111" i="33"/>
  <c r="T111" i="33"/>
  <c r="J114" i="28"/>
  <c r="J114" i="33"/>
  <c r="R114" i="33"/>
  <c r="T114" i="33"/>
  <c r="N114" i="28"/>
  <c r="N114" i="33"/>
  <c r="M115" i="28"/>
  <c r="M115" i="33"/>
  <c r="K118" i="28"/>
  <c r="K118" i="33"/>
  <c r="M126" i="28"/>
  <c r="M126" i="33"/>
  <c r="K128" i="28"/>
  <c r="K128" i="33"/>
  <c r="J130" i="28"/>
  <c r="J130" i="33"/>
  <c r="R130" i="33"/>
  <c r="T130" i="33"/>
  <c r="N130" i="28"/>
  <c r="N130" i="33"/>
  <c r="L130" i="28"/>
  <c r="L130" i="33"/>
  <c r="L132" i="28"/>
  <c r="L132" i="33"/>
  <c r="J132" i="28"/>
  <c r="J132" i="33"/>
  <c r="R132" i="33"/>
  <c r="T132" i="33"/>
  <c r="N132" i="28"/>
  <c r="N132" i="33"/>
  <c r="O137" i="28"/>
  <c r="O137" i="33"/>
  <c r="M142" i="28"/>
  <c r="M142" i="33"/>
  <c r="K144" i="28"/>
  <c r="K144" i="33"/>
  <c r="J146" i="28"/>
  <c r="J146" i="33"/>
  <c r="R146" i="33"/>
  <c r="T146" i="33"/>
  <c r="N146" i="28"/>
  <c r="N146" i="33"/>
  <c r="L146" i="28"/>
  <c r="L146" i="33"/>
  <c r="L148" i="28"/>
  <c r="L148" i="33"/>
  <c r="J148" i="28"/>
  <c r="J148" i="33"/>
  <c r="R148" i="33"/>
  <c r="T148" i="33"/>
  <c r="N148" i="28"/>
  <c r="N148" i="33"/>
  <c r="O153" i="28"/>
  <c r="O153" i="33"/>
  <c r="M158" i="28"/>
  <c r="M158" i="33"/>
  <c r="K160" i="28"/>
  <c r="K160" i="33"/>
  <c r="J162" i="28"/>
  <c r="J162" i="33"/>
  <c r="R162" i="33"/>
  <c r="T162" i="33"/>
  <c r="N162" i="28"/>
  <c r="N162" i="33"/>
  <c r="L162" i="28"/>
  <c r="L162" i="33"/>
  <c r="L164" i="28"/>
  <c r="L164" i="33"/>
  <c r="J164" i="28"/>
  <c r="J164" i="33"/>
  <c r="R164" i="33"/>
  <c r="T164" i="33"/>
  <c r="N164" i="28"/>
  <c r="N164" i="33"/>
  <c r="M174" i="28"/>
  <c r="M174" i="33"/>
  <c r="K176" i="28"/>
  <c r="K176" i="33"/>
  <c r="J178" i="28"/>
  <c r="J178" i="33"/>
  <c r="R178" i="33"/>
  <c r="T178" i="33"/>
  <c r="N178" i="28"/>
  <c r="N178" i="33"/>
  <c r="L178" i="28"/>
  <c r="L178" i="33"/>
  <c r="L180" i="28"/>
  <c r="L180" i="33"/>
  <c r="J180" i="28"/>
  <c r="J180" i="33"/>
  <c r="R180" i="33"/>
  <c r="T180" i="33"/>
  <c r="N180" i="28"/>
  <c r="N180" i="33"/>
  <c r="O185" i="28"/>
  <c r="O185" i="33"/>
  <c r="M190" i="28"/>
  <c r="M190" i="33"/>
  <c r="K192" i="28"/>
  <c r="K192" i="33"/>
  <c r="J194" i="28"/>
  <c r="J194" i="33"/>
  <c r="R194" i="33"/>
  <c r="T194" i="33"/>
  <c r="N194" i="28"/>
  <c r="N194" i="33"/>
  <c r="L194" i="28"/>
  <c r="L194" i="33"/>
  <c r="L196" i="28"/>
  <c r="L196" i="33"/>
  <c r="J196" i="28"/>
  <c r="J196" i="33"/>
  <c r="R196" i="33"/>
  <c r="T196" i="33"/>
  <c r="N196" i="28"/>
  <c r="N196" i="33"/>
  <c r="M206" i="28"/>
  <c r="M206" i="33"/>
  <c r="K208" i="28"/>
  <c r="K208" i="33"/>
  <c r="J210" i="28"/>
  <c r="J210" i="33"/>
  <c r="R210" i="33"/>
  <c r="T210" i="33"/>
  <c r="N210" i="28"/>
  <c r="N210" i="33"/>
  <c r="L210" i="28"/>
  <c r="L210" i="33"/>
  <c r="L212" i="28"/>
  <c r="L212" i="33"/>
  <c r="J212" i="28"/>
  <c r="J212" i="33"/>
  <c r="R212" i="33"/>
  <c r="T212" i="33"/>
  <c r="N212" i="28"/>
  <c r="N212" i="33"/>
  <c r="O217" i="28"/>
  <c r="O217" i="33"/>
  <c r="M222" i="28"/>
  <c r="M222" i="33"/>
  <c r="K224" i="28"/>
  <c r="K224" i="33"/>
  <c r="J226" i="28"/>
  <c r="J226" i="33"/>
  <c r="R226" i="33"/>
  <c r="T226" i="33"/>
  <c r="N226" i="28"/>
  <c r="N226" i="33"/>
  <c r="L226" i="28"/>
  <c r="L226" i="33"/>
  <c r="L228" i="28"/>
  <c r="L228" i="33"/>
  <c r="J228" i="28"/>
  <c r="J228" i="33"/>
  <c r="R228" i="33"/>
  <c r="T228" i="33"/>
  <c r="N228" i="28"/>
  <c r="N228" i="33"/>
  <c r="O233" i="28"/>
  <c r="O233" i="33"/>
  <c r="M238" i="28"/>
  <c r="M238" i="33"/>
  <c r="K240" i="28"/>
  <c r="K240" i="33"/>
  <c r="J242" i="28"/>
  <c r="J242" i="33"/>
  <c r="R242" i="33"/>
  <c r="T242" i="33"/>
  <c r="N242" i="28"/>
  <c r="N242" i="33"/>
  <c r="L242" i="28"/>
  <c r="L242" i="33"/>
  <c r="L244" i="28"/>
  <c r="L244" i="33"/>
  <c r="J244" i="28"/>
  <c r="J244" i="33"/>
  <c r="R244" i="33"/>
  <c r="T244" i="33"/>
  <c r="N244" i="28"/>
  <c r="N244" i="33"/>
  <c r="M254" i="28"/>
  <c r="M254" i="33"/>
  <c r="K256" i="28"/>
  <c r="K256" i="33"/>
  <c r="J258" i="28"/>
  <c r="J258" i="33"/>
  <c r="R258" i="33"/>
  <c r="T258" i="33"/>
  <c r="N258" i="28"/>
  <c r="N258" i="33"/>
  <c r="L258" i="28"/>
  <c r="L258" i="33"/>
  <c r="L260" i="28"/>
  <c r="L260" i="33"/>
  <c r="J260" i="28"/>
  <c r="J260" i="33"/>
  <c r="R260" i="33"/>
  <c r="T260" i="33"/>
  <c r="N260" i="28"/>
  <c r="N260" i="33"/>
  <c r="M270" i="28"/>
  <c r="M270" i="33"/>
  <c r="K272" i="28"/>
  <c r="K272" i="33"/>
  <c r="J274" i="28"/>
  <c r="J274" i="33"/>
  <c r="R274" i="33"/>
  <c r="T274" i="33"/>
  <c r="N274" i="28"/>
  <c r="N274" i="33"/>
  <c r="L274" i="28"/>
  <c r="L274" i="33"/>
  <c r="L276" i="28"/>
  <c r="L276" i="33"/>
  <c r="J276" i="28"/>
  <c r="J276" i="33"/>
  <c r="R276" i="33"/>
  <c r="T276" i="33"/>
  <c r="N276" i="28"/>
  <c r="N276" i="33"/>
  <c r="K298" i="28"/>
  <c r="K298" i="33"/>
  <c r="M302" i="28"/>
  <c r="M302" i="33"/>
  <c r="K304" i="28"/>
  <c r="K304" i="33"/>
  <c r="J306" i="28"/>
  <c r="J306" i="33"/>
  <c r="R306" i="33"/>
  <c r="T306" i="33"/>
  <c r="N306" i="28"/>
  <c r="N306" i="33"/>
  <c r="L306" i="28"/>
  <c r="L306" i="33"/>
  <c r="N310" i="28"/>
  <c r="N310" i="33"/>
  <c r="L310" i="28"/>
  <c r="L310" i="33"/>
  <c r="K310" i="28"/>
  <c r="K310" i="33"/>
  <c r="J310" i="28"/>
  <c r="J310" i="33"/>
  <c r="R310" i="33"/>
  <c r="T310" i="33"/>
  <c r="N312" i="28"/>
  <c r="N312" i="33"/>
  <c r="M312" i="28"/>
  <c r="M312" i="33"/>
  <c r="L312" i="28"/>
  <c r="L312" i="33"/>
  <c r="J312" i="28"/>
  <c r="J312" i="33"/>
  <c r="R312" i="33"/>
  <c r="T312" i="33"/>
  <c r="N374" i="28"/>
  <c r="N374" i="33"/>
  <c r="L374" i="28"/>
  <c r="L374" i="33"/>
  <c r="K374" i="28"/>
  <c r="K374" i="33"/>
  <c r="J374" i="28"/>
  <c r="J374" i="33"/>
  <c r="R374" i="33"/>
  <c r="T374" i="33"/>
  <c r="K378" i="28"/>
  <c r="K378" i="33"/>
  <c r="J378" i="28"/>
  <c r="J378" i="33"/>
  <c r="R378" i="33"/>
  <c r="T378" i="33"/>
  <c r="N378" i="28"/>
  <c r="N378" i="33"/>
  <c r="L378" i="28"/>
  <c r="L378" i="33"/>
  <c r="M382" i="28"/>
  <c r="M382" i="33"/>
  <c r="M386" i="28"/>
  <c r="M386" i="33"/>
  <c r="O403" i="28"/>
  <c r="O403" i="33"/>
  <c r="G24" i="20"/>
  <c r="G25" i="20"/>
  <c r="L7" i="28"/>
  <c r="L7" i="33"/>
  <c r="N8" i="28"/>
  <c r="N8" i="33"/>
  <c r="M15" i="28"/>
  <c r="M15" i="33"/>
  <c r="N16" i="28"/>
  <c r="N16" i="33"/>
  <c r="M23" i="28"/>
  <c r="M23" i="33"/>
  <c r="N24" i="28"/>
  <c r="N24" i="33"/>
  <c r="M31" i="28"/>
  <c r="M31" i="33"/>
  <c r="M39" i="28"/>
  <c r="M39" i="33"/>
  <c r="M47" i="28"/>
  <c r="M47" i="33"/>
  <c r="M55" i="28"/>
  <c r="M55" i="33"/>
  <c r="M63" i="28"/>
  <c r="M63" i="33"/>
  <c r="M71" i="28"/>
  <c r="M71" i="33"/>
  <c r="M79" i="28"/>
  <c r="M79" i="33"/>
  <c r="M87" i="28"/>
  <c r="M87" i="33"/>
  <c r="J90" i="28"/>
  <c r="J90" i="33"/>
  <c r="R90" i="33"/>
  <c r="T90" i="33"/>
  <c r="N90" i="28"/>
  <c r="N90" i="33"/>
  <c r="O112" i="28"/>
  <c r="O112" i="33"/>
  <c r="L118" i="28"/>
  <c r="L118" i="33"/>
  <c r="L120" i="28"/>
  <c r="L120" i="33"/>
  <c r="J120" i="28"/>
  <c r="J120" i="33"/>
  <c r="R120" i="33"/>
  <c r="T120" i="33"/>
  <c r="O123" i="28"/>
  <c r="O123" i="33"/>
  <c r="O125" i="28"/>
  <c r="O125" i="33"/>
  <c r="M128" i="28"/>
  <c r="M128" i="33"/>
  <c r="O139" i="28"/>
  <c r="O139" i="33"/>
  <c r="O141" i="28"/>
  <c r="O141" i="33"/>
  <c r="M144" i="28"/>
  <c r="M144" i="33"/>
  <c r="O157" i="28"/>
  <c r="O157" i="33"/>
  <c r="M160" i="28"/>
  <c r="M160" i="33"/>
  <c r="M176" i="28"/>
  <c r="M176" i="33"/>
  <c r="O189" i="28"/>
  <c r="O189" i="33"/>
  <c r="M192" i="28"/>
  <c r="M192" i="33"/>
  <c r="O205" i="28"/>
  <c r="O205" i="33"/>
  <c r="M208" i="28"/>
  <c r="M208" i="33"/>
  <c r="O221" i="28"/>
  <c r="O221" i="33"/>
  <c r="M224" i="28"/>
  <c r="M224" i="33"/>
  <c r="O235" i="28"/>
  <c r="O235" i="33"/>
  <c r="M240" i="28"/>
  <c r="M240" i="33"/>
  <c r="O253" i="28"/>
  <c r="O253" i="33"/>
  <c r="M256" i="28"/>
  <c r="M256" i="33"/>
  <c r="O267" i="28"/>
  <c r="O267" i="33"/>
  <c r="M272" i="28"/>
  <c r="M272" i="33"/>
  <c r="O283" i="28"/>
  <c r="O283" i="33"/>
  <c r="J314" i="28"/>
  <c r="J314" i="33"/>
  <c r="R314" i="33"/>
  <c r="T314" i="33"/>
  <c r="N314" i="28"/>
  <c r="N314" i="33"/>
  <c r="L314" i="28"/>
  <c r="L314" i="33"/>
  <c r="N318" i="28"/>
  <c r="N318" i="33"/>
  <c r="L318" i="28"/>
  <c r="L318" i="33"/>
  <c r="K318" i="28"/>
  <c r="K318" i="33"/>
  <c r="J318" i="28"/>
  <c r="J318" i="33"/>
  <c r="R318" i="33"/>
  <c r="T318" i="33"/>
  <c r="N320" i="28"/>
  <c r="N320" i="33"/>
  <c r="M320" i="28"/>
  <c r="M320" i="33"/>
  <c r="L320" i="28"/>
  <c r="L320" i="33"/>
  <c r="J320" i="28"/>
  <c r="J320" i="33"/>
  <c r="R320" i="33"/>
  <c r="T320" i="33"/>
  <c r="N366" i="28"/>
  <c r="N366" i="33"/>
  <c r="L366" i="28"/>
  <c r="L366" i="33"/>
  <c r="K366" i="28"/>
  <c r="K366" i="33"/>
  <c r="J366" i="28"/>
  <c r="J366" i="33"/>
  <c r="R366" i="33"/>
  <c r="T366" i="33"/>
  <c r="K370" i="28"/>
  <c r="K370" i="33"/>
  <c r="J370" i="28"/>
  <c r="J370" i="33"/>
  <c r="R370" i="33"/>
  <c r="T370" i="33"/>
  <c r="N370" i="28"/>
  <c r="N370" i="33"/>
  <c r="L370" i="28"/>
  <c r="L370" i="33"/>
  <c r="M374" i="28"/>
  <c r="M374" i="33"/>
  <c r="M378" i="28"/>
  <c r="M378" i="33"/>
  <c r="O395" i="28"/>
  <c r="O395" i="33"/>
  <c r="N430" i="28"/>
  <c r="N430" i="33"/>
  <c r="M430" i="28"/>
  <c r="M430" i="33"/>
  <c r="L430" i="28"/>
  <c r="L430" i="33"/>
  <c r="K430" i="28"/>
  <c r="K430" i="33"/>
  <c r="J430" i="28"/>
  <c r="J430" i="33"/>
  <c r="R430" i="33"/>
  <c r="T430" i="33"/>
  <c r="M7" i="28"/>
  <c r="M7" i="33"/>
  <c r="N15" i="28"/>
  <c r="N15" i="33"/>
  <c r="O16" i="28"/>
  <c r="O16" i="33"/>
  <c r="N23" i="28"/>
  <c r="N23" i="33"/>
  <c r="O24" i="28"/>
  <c r="O24" i="33"/>
  <c r="N31" i="28"/>
  <c r="N31" i="33"/>
  <c r="O32" i="28"/>
  <c r="O32" i="33"/>
  <c r="N39" i="28"/>
  <c r="N39" i="33"/>
  <c r="O40" i="28"/>
  <c r="O40" i="33"/>
  <c r="N47" i="28"/>
  <c r="N47" i="33"/>
  <c r="O48" i="28"/>
  <c r="O48" i="33"/>
  <c r="N55" i="28"/>
  <c r="N55" i="33"/>
  <c r="N63" i="28"/>
  <c r="N63" i="33"/>
  <c r="N71" i="28"/>
  <c r="N71" i="33"/>
  <c r="O72" i="28"/>
  <c r="O72" i="33"/>
  <c r="N79" i="28"/>
  <c r="N79" i="33"/>
  <c r="O80" i="28"/>
  <c r="O80" i="33"/>
  <c r="N87" i="28"/>
  <c r="N87" i="33"/>
  <c r="O88" i="28"/>
  <c r="O88" i="33"/>
  <c r="L96" i="28"/>
  <c r="L96" i="33"/>
  <c r="K103" i="28"/>
  <c r="K103" i="33"/>
  <c r="N110" i="28"/>
  <c r="N110" i="33"/>
  <c r="J110" i="28"/>
  <c r="J110" i="33"/>
  <c r="R110" i="33"/>
  <c r="T110" i="33"/>
  <c r="L116" i="28"/>
  <c r="L116" i="33"/>
  <c r="N134" i="28"/>
  <c r="N134" i="33"/>
  <c r="L134" i="28"/>
  <c r="L134" i="33"/>
  <c r="J134" i="28"/>
  <c r="J134" i="33"/>
  <c r="R134" i="33"/>
  <c r="T134" i="33"/>
  <c r="N150" i="28"/>
  <c r="N150" i="33"/>
  <c r="L150" i="28"/>
  <c r="L150" i="33"/>
  <c r="J150" i="28"/>
  <c r="J150" i="33"/>
  <c r="R150" i="33"/>
  <c r="T150" i="33"/>
  <c r="N166" i="28"/>
  <c r="N166" i="33"/>
  <c r="L166" i="28"/>
  <c r="L166" i="33"/>
  <c r="J166" i="28"/>
  <c r="J166" i="33"/>
  <c r="R166" i="33"/>
  <c r="T166" i="33"/>
  <c r="N182" i="28"/>
  <c r="N182" i="33"/>
  <c r="L182" i="28"/>
  <c r="L182" i="33"/>
  <c r="J182" i="28"/>
  <c r="J182" i="33"/>
  <c r="R182" i="33"/>
  <c r="T182" i="33"/>
  <c r="N198" i="28"/>
  <c r="N198" i="33"/>
  <c r="L198" i="28"/>
  <c r="L198" i="33"/>
  <c r="J198" i="28"/>
  <c r="J198" i="33"/>
  <c r="R198" i="33"/>
  <c r="T198" i="33"/>
  <c r="N214" i="28"/>
  <c r="N214" i="33"/>
  <c r="L214" i="28"/>
  <c r="L214" i="33"/>
  <c r="J214" i="28"/>
  <c r="J214" i="33"/>
  <c r="R214" i="33"/>
  <c r="T214" i="33"/>
  <c r="N230" i="28"/>
  <c r="N230" i="33"/>
  <c r="L230" i="28"/>
  <c r="L230" i="33"/>
  <c r="J230" i="28"/>
  <c r="J230" i="33"/>
  <c r="R230" i="33"/>
  <c r="T230" i="33"/>
  <c r="N246" i="28"/>
  <c r="N246" i="33"/>
  <c r="L246" i="28"/>
  <c r="L246" i="33"/>
  <c r="J246" i="28"/>
  <c r="J246" i="33"/>
  <c r="R246" i="33"/>
  <c r="T246" i="33"/>
  <c r="N262" i="28"/>
  <c r="N262" i="33"/>
  <c r="L262" i="28"/>
  <c r="L262" i="33"/>
  <c r="J262" i="28"/>
  <c r="J262" i="33"/>
  <c r="R262" i="33"/>
  <c r="T262" i="33"/>
  <c r="N278" i="28"/>
  <c r="N278" i="33"/>
  <c r="L278" i="28"/>
  <c r="L278" i="33"/>
  <c r="J278" i="28"/>
  <c r="J278" i="33"/>
  <c r="R278" i="33"/>
  <c r="T278" i="33"/>
  <c r="O291" i="28"/>
  <c r="O291" i="33"/>
  <c r="O295" i="28"/>
  <c r="O295" i="33"/>
  <c r="O297" i="28"/>
  <c r="O297" i="33"/>
  <c r="J322" i="28"/>
  <c r="J322" i="33"/>
  <c r="R322" i="33"/>
  <c r="T322" i="33"/>
  <c r="N322" i="28"/>
  <c r="N322" i="33"/>
  <c r="L322" i="28"/>
  <c r="L322" i="33"/>
  <c r="N326" i="28"/>
  <c r="N326" i="33"/>
  <c r="L326" i="28"/>
  <c r="L326" i="33"/>
  <c r="K326" i="28"/>
  <c r="K326" i="33"/>
  <c r="J326" i="28"/>
  <c r="J326" i="33"/>
  <c r="R326" i="33"/>
  <c r="T326" i="33"/>
  <c r="N328" i="28"/>
  <c r="N328" i="33"/>
  <c r="M328" i="28"/>
  <c r="M328" i="33"/>
  <c r="L328" i="28"/>
  <c r="L328" i="33"/>
  <c r="J328" i="28"/>
  <c r="J328" i="33"/>
  <c r="R328" i="33"/>
  <c r="T328" i="33"/>
  <c r="N358" i="28"/>
  <c r="N358" i="33"/>
  <c r="L358" i="28"/>
  <c r="L358" i="33"/>
  <c r="K358" i="28"/>
  <c r="K358" i="33"/>
  <c r="J358" i="28"/>
  <c r="J358" i="33"/>
  <c r="R358" i="33"/>
  <c r="T358" i="33"/>
  <c r="K362" i="28"/>
  <c r="K362" i="33"/>
  <c r="J362" i="28"/>
  <c r="J362" i="33"/>
  <c r="R362" i="33"/>
  <c r="T362" i="33"/>
  <c r="N362" i="28"/>
  <c r="N362" i="33"/>
  <c r="L362" i="28"/>
  <c r="L362" i="33"/>
  <c r="O387" i="28"/>
  <c r="O387" i="33"/>
  <c r="N422" i="28"/>
  <c r="N422" i="33"/>
  <c r="L422" i="28"/>
  <c r="L422" i="33"/>
  <c r="K422" i="28"/>
  <c r="K422" i="33"/>
  <c r="J422" i="28"/>
  <c r="J422" i="33"/>
  <c r="R422" i="33"/>
  <c r="T422" i="33"/>
  <c r="K426" i="28"/>
  <c r="K426" i="33"/>
  <c r="J426" i="28"/>
  <c r="J426" i="33"/>
  <c r="R426" i="33"/>
  <c r="T426" i="33"/>
  <c r="N426" i="28"/>
  <c r="N426" i="33"/>
  <c r="L426" i="28"/>
  <c r="L426" i="33"/>
  <c r="N446" i="28"/>
  <c r="N446" i="33"/>
  <c r="M446" i="28"/>
  <c r="M446" i="33"/>
  <c r="L446" i="28"/>
  <c r="L446" i="33"/>
  <c r="K446" i="28"/>
  <c r="K446" i="33"/>
  <c r="J446" i="28"/>
  <c r="J446" i="33"/>
  <c r="R446" i="33"/>
  <c r="T446" i="33"/>
  <c r="M89" i="28"/>
  <c r="M89" i="33"/>
  <c r="L92" i="28"/>
  <c r="L92" i="33"/>
  <c r="K99" i="28"/>
  <c r="K99" i="33"/>
  <c r="J106" i="28"/>
  <c r="J106" i="33"/>
  <c r="R106" i="33"/>
  <c r="T106" i="33"/>
  <c r="N106" i="28"/>
  <c r="N106" i="33"/>
  <c r="O127" i="28"/>
  <c r="O127" i="33"/>
  <c r="N136" i="28"/>
  <c r="N136" i="33"/>
  <c r="L136" i="28"/>
  <c r="L136" i="33"/>
  <c r="J136" i="28"/>
  <c r="J136" i="33"/>
  <c r="R136" i="33"/>
  <c r="T136" i="33"/>
  <c r="N152" i="28"/>
  <c r="N152" i="33"/>
  <c r="L152" i="28"/>
  <c r="L152" i="33"/>
  <c r="J152" i="28"/>
  <c r="J152" i="33"/>
  <c r="R152" i="33"/>
  <c r="T152" i="33"/>
  <c r="O159" i="28"/>
  <c r="O159" i="33"/>
  <c r="N168" i="28"/>
  <c r="N168" i="33"/>
  <c r="L168" i="28"/>
  <c r="L168" i="33"/>
  <c r="J168" i="28"/>
  <c r="J168" i="33"/>
  <c r="R168" i="33"/>
  <c r="T168" i="33"/>
  <c r="N184" i="28"/>
  <c r="N184" i="33"/>
  <c r="L184" i="28"/>
  <c r="L184" i="33"/>
  <c r="J184" i="28"/>
  <c r="J184" i="33"/>
  <c r="R184" i="33"/>
  <c r="T184" i="33"/>
  <c r="O191" i="28"/>
  <c r="O191" i="33"/>
  <c r="N200" i="28"/>
  <c r="N200" i="33"/>
  <c r="L200" i="28"/>
  <c r="L200" i="33"/>
  <c r="J200" i="28"/>
  <c r="J200" i="33"/>
  <c r="R200" i="33"/>
  <c r="T200" i="33"/>
  <c r="O207" i="28"/>
  <c r="O207" i="33"/>
  <c r="N216" i="28"/>
  <c r="N216" i="33"/>
  <c r="L216" i="28"/>
  <c r="L216" i="33"/>
  <c r="J216" i="28"/>
  <c r="J216" i="33"/>
  <c r="R216" i="33"/>
  <c r="T216" i="33"/>
  <c r="N232" i="28"/>
  <c r="N232" i="33"/>
  <c r="L232" i="28"/>
  <c r="L232" i="33"/>
  <c r="J232" i="28"/>
  <c r="J232" i="33"/>
  <c r="R232" i="33"/>
  <c r="T232" i="33"/>
  <c r="N248" i="28"/>
  <c r="N248" i="33"/>
  <c r="L248" i="28"/>
  <c r="L248" i="33"/>
  <c r="J248" i="28"/>
  <c r="J248" i="33"/>
  <c r="R248" i="33"/>
  <c r="T248" i="33"/>
  <c r="N264" i="28"/>
  <c r="N264" i="33"/>
  <c r="L264" i="28"/>
  <c r="L264" i="33"/>
  <c r="J264" i="28"/>
  <c r="J264" i="33"/>
  <c r="R264" i="33"/>
  <c r="T264" i="33"/>
  <c r="O271" i="28"/>
  <c r="O271" i="33"/>
  <c r="N280" i="28"/>
  <c r="N280" i="33"/>
  <c r="L280" i="28"/>
  <c r="L280" i="33"/>
  <c r="J280" i="28"/>
  <c r="J280" i="33"/>
  <c r="R280" i="33"/>
  <c r="T280" i="33"/>
  <c r="O303" i="28"/>
  <c r="O303" i="33"/>
  <c r="J330" i="28"/>
  <c r="J330" i="33"/>
  <c r="R330" i="33"/>
  <c r="T330" i="33"/>
  <c r="N330" i="28"/>
  <c r="N330" i="33"/>
  <c r="L330" i="28"/>
  <c r="L330" i="33"/>
  <c r="N334" i="28"/>
  <c r="N334" i="33"/>
  <c r="L334" i="28"/>
  <c r="L334" i="33"/>
  <c r="K334" i="28"/>
  <c r="K334" i="33"/>
  <c r="J334" i="28"/>
  <c r="J334" i="33"/>
  <c r="R334" i="33"/>
  <c r="T334" i="33"/>
  <c r="N336" i="28"/>
  <c r="N336" i="33"/>
  <c r="M336" i="28"/>
  <c r="M336" i="33"/>
  <c r="L336" i="28"/>
  <c r="L336" i="33"/>
  <c r="J336" i="28"/>
  <c r="J336" i="33"/>
  <c r="R336" i="33"/>
  <c r="T336" i="33"/>
  <c r="N350" i="28"/>
  <c r="N350" i="33"/>
  <c r="L350" i="28"/>
  <c r="L350" i="33"/>
  <c r="K350" i="28"/>
  <c r="K350" i="33"/>
  <c r="J350" i="28"/>
  <c r="J350" i="33"/>
  <c r="R350" i="33"/>
  <c r="T350" i="33"/>
  <c r="K354" i="28"/>
  <c r="K354" i="33"/>
  <c r="J354" i="28"/>
  <c r="J354" i="33"/>
  <c r="R354" i="33"/>
  <c r="T354" i="33"/>
  <c r="N354" i="28"/>
  <c r="N354" i="33"/>
  <c r="L354" i="28"/>
  <c r="L354" i="33"/>
  <c r="O379" i="28"/>
  <c r="O379" i="33"/>
  <c r="N414" i="28"/>
  <c r="N414" i="33"/>
  <c r="L414" i="28"/>
  <c r="L414" i="33"/>
  <c r="K414" i="28"/>
  <c r="K414" i="33"/>
  <c r="J414" i="28"/>
  <c r="J414" i="33"/>
  <c r="R414" i="33"/>
  <c r="T414" i="33"/>
  <c r="K418" i="28"/>
  <c r="K418" i="33"/>
  <c r="J418" i="28"/>
  <c r="J418" i="33"/>
  <c r="R418" i="33"/>
  <c r="T418" i="33"/>
  <c r="N418" i="28"/>
  <c r="N418" i="33"/>
  <c r="L418" i="28"/>
  <c r="L418" i="33"/>
  <c r="J25" i="28"/>
  <c r="J25" i="33"/>
  <c r="R25" i="33"/>
  <c r="T25" i="33"/>
  <c r="K26" i="28"/>
  <c r="K26" i="33"/>
  <c r="L27" i="28"/>
  <c r="L27" i="33"/>
  <c r="N29" i="28"/>
  <c r="N29" i="33"/>
  <c r="O30" i="28"/>
  <c r="O30" i="33"/>
  <c r="J33" i="28"/>
  <c r="J33" i="33"/>
  <c r="R33" i="33"/>
  <c r="T33" i="33"/>
  <c r="K34" i="28"/>
  <c r="K34" i="33"/>
  <c r="L35" i="28"/>
  <c r="L35" i="33"/>
  <c r="N37" i="28"/>
  <c r="N37" i="33"/>
  <c r="J41" i="28"/>
  <c r="J41" i="33"/>
  <c r="R41" i="33"/>
  <c r="T41" i="33"/>
  <c r="K42" i="28"/>
  <c r="K42" i="33"/>
  <c r="L43" i="28"/>
  <c r="L43" i="33"/>
  <c r="N45" i="28"/>
  <c r="N45" i="33"/>
  <c r="O46" i="28"/>
  <c r="O46" i="33"/>
  <c r="J49" i="28"/>
  <c r="J49" i="33"/>
  <c r="R49" i="33"/>
  <c r="T49" i="33"/>
  <c r="K50" i="28"/>
  <c r="K50" i="33"/>
  <c r="L51" i="28"/>
  <c r="L51" i="33"/>
  <c r="N53" i="28"/>
  <c r="N53" i="33"/>
  <c r="J57" i="28"/>
  <c r="J57" i="33"/>
  <c r="R57" i="33"/>
  <c r="T57" i="33"/>
  <c r="K58" i="28"/>
  <c r="K58" i="33"/>
  <c r="L59" i="28"/>
  <c r="L59" i="33"/>
  <c r="N61" i="28"/>
  <c r="N61" i="33"/>
  <c r="J65" i="28"/>
  <c r="J65" i="33"/>
  <c r="R65" i="33"/>
  <c r="T65" i="33"/>
  <c r="K66" i="28"/>
  <c r="K66" i="33"/>
  <c r="L67" i="28"/>
  <c r="L67" i="33"/>
  <c r="N69" i="28"/>
  <c r="N69" i="33"/>
  <c r="J73" i="28"/>
  <c r="J73" i="33"/>
  <c r="R73" i="33"/>
  <c r="T73" i="33"/>
  <c r="K74" i="28"/>
  <c r="K74" i="33"/>
  <c r="L75" i="28"/>
  <c r="L75" i="33"/>
  <c r="N77" i="28"/>
  <c r="N77" i="33"/>
  <c r="J81" i="28"/>
  <c r="J81" i="33"/>
  <c r="R81" i="33"/>
  <c r="T81" i="33"/>
  <c r="K82" i="28"/>
  <c r="K82" i="33"/>
  <c r="L83" i="28"/>
  <c r="L83" i="33"/>
  <c r="J89" i="28"/>
  <c r="J89" i="33"/>
  <c r="R89" i="33"/>
  <c r="T89" i="33"/>
  <c r="M90" i="28"/>
  <c r="M90" i="33"/>
  <c r="J92" i="28"/>
  <c r="J92" i="33"/>
  <c r="R92" i="33"/>
  <c r="T92" i="33"/>
  <c r="K96" i="28"/>
  <c r="K96" i="33"/>
  <c r="J99" i="28"/>
  <c r="J99" i="33"/>
  <c r="R99" i="33"/>
  <c r="T99" i="33"/>
  <c r="L103" i="28"/>
  <c r="L103" i="33"/>
  <c r="K106" i="28"/>
  <c r="K106" i="33"/>
  <c r="L110" i="28"/>
  <c r="L110" i="33"/>
  <c r="L112" i="28"/>
  <c r="L112" i="33"/>
  <c r="K116" i="28"/>
  <c r="K116" i="33"/>
  <c r="J122" i="28"/>
  <c r="J122" i="33"/>
  <c r="R122" i="33"/>
  <c r="T122" i="33"/>
  <c r="N122" i="28"/>
  <c r="N122" i="33"/>
  <c r="L122" i="28"/>
  <c r="L122" i="33"/>
  <c r="L124" i="28"/>
  <c r="L124" i="33"/>
  <c r="J124" i="28"/>
  <c r="J124" i="33"/>
  <c r="R124" i="33"/>
  <c r="T124" i="33"/>
  <c r="N124" i="28"/>
  <c r="N124" i="33"/>
  <c r="O129" i="28"/>
  <c r="O129" i="33"/>
  <c r="M134" i="28"/>
  <c r="M134" i="33"/>
  <c r="K136" i="28"/>
  <c r="K136" i="33"/>
  <c r="J138" i="28"/>
  <c r="J138" i="33"/>
  <c r="R138" i="33"/>
  <c r="T138" i="33"/>
  <c r="N138" i="28"/>
  <c r="N138" i="33"/>
  <c r="L138" i="28"/>
  <c r="L138" i="33"/>
  <c r="L140" i="28"/>
  <c r="L140" i="33"/>
  <c r="J140" i="28"/>
  <c r="J140" i="33"/>
  <c r="R140" i="33"/>
  <c r="T140" i="33"/>
  <c r="N140" i="28"/>
  <c r="N140" i="33"/>
  <c r="O145" i="28"/>
  <c r="O145" i="33"/>
  <c r="M150" i="28"/>
  <c r="M150" i="33"/>
  <c r="K152" i="28"/>
  <c r="K152" i="33"/>
  <c r="J154" i="28"/>
  <c r="J154" i="33"/>
  <c r="R154" i="33"/>
  <c r="T154" i="33"/>
  <c r="N154" i="28"/>
  <c r="N154" i="33"/>
  <c r="L154" i="28"/>
  <c r="L154" i="33"/>
  <c r="L156" i="28"/>
  <c r="L156" i="33"/>
  <c r="J156" i="28"/>
  <c r="J156" i="33"/>
  <c r="R156" i="33"/>
  <c r="T156" i="33"/>
  <c r="N156" i="28"/>
  <c r="N156" i="33"/>
  <c r="M166" i="28"/>
  <c r="M166" i="33"/>
  <c r="K168" i="28"/>
  <c r="K168" i="33"/>
  <c r="J170" i="28"/>
  <c r="J170" i="33"/>
  <c r="R170" i="33"/>
  <c r="T170" i="33"/>
  <c r="N170" i="28"/>
  <c r="N170" i="33"/>
  <c r="L170" i="28"/>
  <c r="L170" i="33"/>
  <c r="L172" i="28"/>
  <c r="L172" i="33"/>
  <c r="J172" i="28"/>
  <c r="J172" i="33"/>
  <c r="R172" i="33"/>
  <c r="T172" i="33"/>
  <c r="N172" i="28"/>
  <c r="N172" i="33"/>
  <c r="O177" i="28"/>
  <c r="O177" i="33"/>
  <c r="K184" i="28"/>
  <c r="K184" i="33"/>
  <c r="J186" i="28"/>
  <c r="J186" i="33"/>
  <c r="R186" i="33"/>
  <c r="T186" i="33"/>
  <c r="N186" i="28"/>
  <c r="N186" i="33"/>
  <c r="L186" i="28"/>
  <c r="L186" i="33"/>
  <c r="L188" i="28"/>
  <c r="L188" i="33"/>
  <c r="J188" i="28"/>
  <c r="J188" i="33"/>
  <c r="R188" i="33"/>
  <c r="T188" i="33"/>
  <c r="N188" i="28"/>
  <c r="N188" i="33"/>
  <c r="K200" i="28"/>
  <c r="K200" i="33"/>
  <c r="J202" i="28"/>
  <c r="J202" i="33"/>
  <c r="R202" i="33"/>
  <c r="T202" i="33"/>
  <c r="N202" i="28"/>
  <c r="N202" i="33"/>
  <c r="L202" i="28"/>
  <c r="L202" i="33"/>
  <c r="L204" i="28"/>
  <c r="L204" i="33"/>
  <c r="J204" i="28"/>
  <c r="J204" i="33"/>
  <c r="R204" i="33"/>
  <c r="T204" i="33"/>
  <c r="N204" i="28"/>
  <c r="N204" i="33"/>
  <c r="O209" i="28"/>
  <c r="O209" i="33"/>
  <c r="K216" i="28"/>
  <c r="K216" i="33"/>
  <c r="J218" i="28"/>
  <c r="J218" i="33"/>
  <c r="R218" i="33"/>
  <c r="T218" i="33"/>
  <c r="N218" i="28"/>
  <c r="N218" i="33"/>
  <c r="L218" i="28"/>
  <c r="L218" i="33"/>
  <c r="L220" i="28"/>
  <c r="L220" i="33"/>
  <c r="J220" i="28"/>
  <c r="J220" i="33"/>
  <c r="R220" i="33"/>
  <c r="T220" i="33"/>
  <c r="N220" i="28"/>
  <c r="N220" i="33"/>
  <c r="O225" i="28"/>
  <c r="O225" i="33"/>
  <c r="K232" i="28"/>
  <c r="K232" i="33"/>
  <c r="J234" i="28"/>
  <c r="J234" i="33"/>
  <c r="R234" i="33"/>
  <c r="T234" i="33"/>
  <c r="N234" i="28"/>
  <c r="N234" i="33"/>
  <c r="L234" i="28"/>
  <c r="L234" i="33"/>
  <c r="L236" i="28"/>
  <c r="L236" i="33"/>
  <c r="J236" i="28"/>
  <c r="J236" i="33"/>
  <c r="R236" i="33"/>
  <c r="T236" i="33"/>
  <c r="N236" i="28"/>
  <c r="N236" i="33"/>
  <c r="O241" i="28"/>
  <c r="O241" i="33"/>
  <c r="K248" i="28"/>
  <c r="K248" i="33"/>
  <c r="J250" i="28"/>
  <c r="J250" i="33"/>
  <c r="R250" i="33"/>
  <c r="T250" i="33"/>
  <c r="N250" i="28"/>
  <c r="N250" i="33"/>
  <c r="L250" i="28"/>
  <c r="L250" i="33"/>
  <c r="L252" i="28"/>
  <c r="L252" i="33"/>
  <c r="J252" i="28"/>
  <c r="J252" i="33"/>
  <c r="R252" i="33"/>
  <c r="T252" i="33"/>
  <c r="N252" i="28"/>
  <c r="N252" i="33"/>
  <c r="O257" i="28"/>
  <c r="O257" i="33"/>
  <c r="M262" i="28"/>
  <c r="M262" i="33"/>
  <c r="K264" i="28"/>
  <c r="K264" i="33"/>
  <c r="J266" i="28"/>
  <c r="J266" i="33"/>
  <c r="R266" i="33"/>
  <c r="T266" i="33"/>
  <c r="N266" i="28"/>
  <c r="N266" i="33"/>
  <c r="L266" i="28"/>
  <c r="L266" i="33"/>
  <c r="L268" i="28"/>
  <c r="L268" i="33"/>
  <c r="J268" i="28"/>
  <c r="J268" i="33"/>
  <c r="R268" i="33"/>
  <c r="T268" i="33"/>
  <c r="N268" i="28"/>
  <c r="N268" i="33"/>
  <c r="M278" i="28"/>
  <c r="M278" i="33"/>
  <c r="K280" i="28"/>
  <c r="K280" i="33"/>
  <c r="J282" i="28"/>
  <c r="J282" i="33"/>
  <c r="R282" i="33"/>
  <c r="T282" i="33"/>
  <c r="N282" i="28"/>
  <c r="N282" i="33"/>
  <c r="L282" i="28"/>
  <c r="L282" i="33"/>
  <c r="L284" i="28"/>
  <c r="L284" i="33"/>
  <c r="J284" i="28"/>
  <c r="J284" i="33"/>
  <c r="R284" i="33"/>
  <c r="T284" i="33"/>
  <c r="N284" i="28"/>
  <c r="N284" i="33"/>
  <c r="O311" i="28"/>
  <c r="O311" i="33"/>
  <c r="O313" i="28"/>
  <c r="O313" i="33"/>
  <c r="M322" i="28"/>
  <c r="M322" i="33"/>
  <c r="K330" i="28"/>
  <c r="K330" i="33"/>
  <c r="M334" i="28"/>
  <c r="M334" i="33"/>
  <c r="K336" i="28"/>
  <c r="K336" i="33"/>
  <c r="J338" i="28"/>
  <c r="J338" i="33"/>
  <c r="R338" i="33"/>
  <c r="T338" i="33"/>
  <c r="N338" i="28"/>
  <c r="N338" i="33"/>
  <c r="L338" i="28"/>
  <c r="L338" i="33"/>
  <c r="N342" i="28"/>
  <c r="N342" i="33"/>
  <c r="L342" i="28"/>
  <c r="L342" i="33"/>
  <c r="K342" i="28"/>
  <c r="K342" i="33"/>
  <c r="J342" i="28"/>
  <c r="J342" i="33"/>
  <c r="R342" i="33"/>
  <c r="T342" i="33"/>
  <c r="K346" i="28"/>
  <c r="K346" i="33"/>
  <c r="J346" i="28"/>
  <c r="J346" i="33"/>
  <c r="R346" i="33"/>
  <c r="T346" i="33"/>
  <c r="N346" i="28"/>
  <c r="N346" i="33"/>
  <c r="L346" i="28"/>
  <c r="L346" i="33"/>
  <c r="M350" i="28"/>
  <c r="M350" i="33"/>
  <c r="M354" i="28"/>
  <c r="M354" i="33"/>
  <c r="N406" i="28"/>
  <c r="N406" i="33"/>
  <c r="L406" i="28"/>
  <c r="L406" i="33"/>
  <c r="K406" i="28"/>
  <c r="K406" i="33"/>
  <c r="J406" i="28"/>
  <c r="J406" i="33"/>
  <c r="R406" i="33"/>
  <c r="T406" i="33"/>
  <c r="K410" i="28"/>
  <c r="K410" i="33"/>
  <c r="J410" i="28"/>
  <c r="J410" i="33"/>
  <c r="R410" i="33"/>
  <c r="T410" i="33"/>
  <c r="N410" i="28"/>
  <c r="N410" i="33"/>
  <c r="L410" i="28"/>
  <c r="L410" i="33"/>
  <c r="M414" i="28"/>
  <c r="M414" i="33"/>
  <c r="M418" i="28"/>
  <c r="M418" i="33"/>
  <c r="O447" i="28"/>
  <c r="O447" i="33"/>
  <c r="N462" i="28"/>
  <c r="N462" i="33"/>
  <c r="M462" i="28"/>
  <c r="M462" i="33"/>
  <c r="L462" i="28"/>
  <c r="L462" i="33"/>
  <c r="K462" i="28"/>
  <c r="K462" i="33"/>
  <c r="J462" i="28"/>
  <c r="J462" i="33"/>
  <c r="R462" i="33"/>
  <c r="T462" i="33"/>
  <c r="J8" i="33"/>
  <c r="R8" i="33"/>
  <c r="T8" i="33"/>
  <c r="K9" i="28"/>
  <c r="K9" i="33"/>
  <c r="K95" i="28"/>
  <c r="K95" i="33"/>
  <c r="N102" i="28"/>
  <c r="N102" i="33"/>
  <c r="J102" i="28"/>
  <c r="J102" i="33"/>
  <c r="R102" i="33"/>
  <c r="T102" i="33"/>
  <c r="L108" i="28"/>
  <c r="L108" i="33"/>
  <c r="K115" i="28"/>
  <c r="K115" i="33"/>
  <c r="O131" i="28"/>
  <c r="O131" i="33"/>
  <c r="O133" i="28"/>
  <c r="O133" i="33"/>
  <c r="O147" i="28"/>
  <c r="O147" i="33"/>
  <c r="O163" i="28"/>
  <c r="O163" i="33"/>
  <c r="O181" i="28"/>
  <c r="O181" i="33"/>
  <c r="O195" i="28"/>
  <c r="O195" i="33"/>
  <c r="M200" i="28"/>
  <c r="M200" i="33"/>
  <c r="K202" i="28"/>
  <c r="K202" i="33"/>
  <c r="K204" i="28"/>
  <c r="K204" i="33"/>
  <c r="O211" i="28"/>
  <c r="O211" i="33"/>
  <c r="M216" i="28"/>
  <c r="M216" i="33"/>
  <c r="K218" i="28"/>
  <c r="K218" i="33"/>
  <c r="K220" i="28"/>
  <c r="K220" i="33"/>
  <c r="O227" i="28"/>
  <c r="O227" i="33"/>
  <c r="O229" i="28"/>
  <c r="O229" i="33"/>
  <c r="M232" i="28"/>
  <c r="M232" i="33"/>
  <c r="K234" i="28"/>
  <c r="K234" i="33"/>
  <c r="K236" i="28"/>
  <c r="K236" i="33"/>
  <c r="O245" i="28"/>
  <c r="O245" i="33"/>
  <c r="M248" i="28"/>
  <c r="M248" i="33"/>
  <c r="K250" i="28"/>
  <c r="K250" i="33"/>
  <c r="K252" i="28"/>
  <c r="K252" i="33"/>
  <c r="O259" i="28"/>
  <c r="O259" i="33"/>
  <c r="O261" i="28"/>
  <c r="O261" i="33"/>
  <c r="M264" i="28"/>
  <c r="M264" i="33"/>
  <c r="O277" i="28"/>
  <c r="O277" i="33"/>
  <c r="M280" i="28"/>
  <c r="M280" i="33"/>
  <c r="O315" i="28"/>
  <c r="O315" i="33"/>
  <c r="O319" i="28"/>
  <c r="O319" i="33"/>
  <c r="O321" i="28"/>
  <c r="O321" i="33"/>
  <c r="M330" i="28"/>
  <c r="M330" i="33"/>
  <c r="O359" i="28"/>
  <c r="O359" i="33"/>
  <c r="O363" i="28"/>
  <c r="O363" i="33"/>
  <c r="N398" i="28"/>
  <c r="N398" i="33"/>
  <c r="L398" i="28"/>
  <c r="L398" i="33"/>
  <c r="K398" i="28"/>
  <c r="K398" i="33"/>
  <c r="J398" i="28"/>
  <c r="J398" i="33"/>
  <c r="R398" i="33"/>
  <c r="T398" i="33"/>
  <c r="K402" i="28"/>
  <c r="K402" i="33"/>
  <c r="J402" i="28"/>
  <c r="J402" i="33"/>
  <c r="R402" i="33"/>
  <c r="T402" i="33"/>
  <c r="N402" i="28"/>
  <c r="N402" i="33"/>
  <c r="L402" i="28"/>
  <c r="L402" i="33"/>
  <c r="O427" i="28"/>
  <c r="O427" i="33"/>
  <c r="N438" i="28"/>
  <c r="N438" i="33"/>
  <c r="M438" i="28"/>
  <c r="M438" i="33"/>
  <c r="L438" i="28"/>
  <c r="L438" i="33"/>
  <c r="K438" i="28"/>
  <c r="K438" i="33"/>
  <c r="J438" i="28"/>
  <c r="J438" i="33"/>
  <c r="R438" i="33"/>
  <c r="T438" i="33"/>
  <c r="M123" i="28"/>
  <c r="M123" i="33"/>
  <c r="M131" i="28"/>
  <c r="M131" i="33"/>
  <c r="M139" i="28"/>
  <c r="M139" i="33"/>
  <c r="M147" i="28"/>
  <c r="M147" i="33"/>
  <c r="M155" i="28"/>
  <c r="M155" i="33"/>
  <c r="M163" i="28"/>
  <c r="M163" i="33"/>
  <c r="M171" i="28"/>
  <c r="M171" i="33"/>
  <c r="M179" i="28"/>
  <c r="M179" i="33"/>
  <c r="M187" i="28"/>
  <c r="M187" i="33"/>
  <c r="M195" i="28"/>
  <c r="M195" i="33"/>
  <c r="M203" i="28"/>
  <c r="M203" i="33"/>
  <c r="M211" i="28"/>
  <c r="M211" i="33"/>
  <c r="M219" i="28"/>
  <c r="M219" i="33"/>
  <c r="M227" i="28"/>
  <c r="M227" i="33"/>
  <c r="M235" i="28"/>
  <c r="M235" i="33"/>
  <c r="M243" i="28"/>
  <c r="M243" i="33"/>
  <c r="M251" i="28"/>
  <c r="M251" i="33"/>
  <c r="M259" i="28"/>
  <c r="M259" i="33"/>
  <c r="M267" i="28"/>
  <c r="M267" i="33"/>
  <c r="M275" i="28"/>
  <c r="M275" i="33"/>
  <c r="M283" i="28"/>
  <c r="M283" i="33"/>
  <c r="O285" i="28"/>
  <c r="O285" i="33"/>
  <c r="M291" i="28"/>
  <c r="M291" i="33"/>
  <c r="N292" i="28"/>
  <c r="N292" i="33"/>
  <c r="M299" i="28"/>
  <c r="M299" i="33"/>
  <c r="N300" i="28"/>
  <c r="N300" i="33"/>
  <c r="O301" i="28"/>
  <c r="O301" i="33"/>
  <c r="M307" i="28"/>
  <c r="M307" i="33"/>
  <c r="N308" i="28"/>
  <c r="N308" i="33"/>
  <c r="O309" i="28"/>
  <c r="O309" i="33"/>
  <c r="M315" i="28"/>
  <c r="M315" i="33"/>
  <c r="N316" i="28"/>
  <c r="N316" i="33"/>
  <c r="M323" i="28"/>
  <c r="M323" i="33"/>
  <c r="N324" i="28"/>
  <c r="N324" i="33"/>
  <c r="M331" i="28"/>
  <c r="M331" i="33"/>
  <c r="N332" i="28"/>
  <c r="N332" i="33"/>
  <c r="M339" i="28"/>
  <c r="M339" i="33"/>
  <c r="N340" i="28"/>
  <c r="N340" i="33"/>
  <c r="O341" i="28"/>
  <c r="O341" i="33"/>
  <c r="J344" i="28"/>
  <c r="J344" i="33"/>
  <c r="R344" i="33"/>
  <c r="T344" i="33"/>
  <c r="M347" i="28"/>
  <c r="M347" i="33"/>
  <c r="N348" i="28"/>
  <c r="N348" i="33"/>
  <c r="O349" i="28"/>
  <c r="O349" i="33"/>
  <c r="J352" i="28"/>
  <c r="J352" i="33"/>
  <c r="R352" i="33"/>
  <c r="T352" i="33"/>
  <c r="M355" i="28"/>
  <c r="M355" i="33"/>
  <c r="N356" i="28"/>
  <c r="N356" i="33"/>
  <c r="J360" i="28"/>
  <c r="J360" i="33"/>
  <c r="R360" i="33"/>
  <c r="T360" i="33"/>
  <c r="M363" i="28"/>
  <c r="M363" i="33"/>
  <c r="N364" i="28"/>
  <c r="N364" i="33"/>
  <c r="J368" i="28"/>
  <c r="J368" i="33"/>
  <c r="R368" i="33"/>
  <c r="T368" i="33"/>
  <c r="M371" i="28"/>
  <c r="M371" i="33"/>
  <c r="N372" i="28"/>
  <c r="N372" i="33"/>
  <c r="J376" i="28"/>
  <c r="J376" i="33"/>
  <c r="R376" i="33"/>
  <c r="T376" i="33"/>
  <c r="M379" i="28"/>
  <c r="M379" i="33"/>
  <c r="N380" i="28"/>
  <c r="N380" i="33"/>
  <c r="J384" i="28"/>
  <c r="J384" i="33"/>
  <c r="R384" i="33"/>
  <c r="T384" i="33"/>
  <c r="M387" i="28"/>
  <c r="M387" i="33"/>
  <c r="N388" i="28"/>
  <c r="N388" i="33"/>
  <c r="O389" i="28"/>
  <c r="O389" i="33"/>
  <c r="J392" i="28"/>
  <c r="J392" i="33"/>
  <c r="R392" i="33"/>
  <c r="T392" i="33"/>
  <c r="M395" i="28"/>
  <c r="M395" i="33"/>
  <c r="N396" i="28"/>
  <c r="N396" i="33"/>
  <c r="O397" i="28"/>
  <c r="O397" i="33"/>
  <c r="J400" i="28"/>
  <c r="J400" i="33"/>
  <c r="R400" i="33"/>
  <c r="T400" i="33"/>
  <c r="M403" i="28"/>
  <c r="M403" i="33"/>
  <c r="N404" i="28"/>
  <c r="N404" i="33"/>
  <c r="O405" i="28"/>
  <c r="O405" i="33"/>
  <c r="J408" i="28"/>
  <c r="J408" i="33"/>
  <c r="R408" i="33"/>
  <c r="T408" i="33"/>
  <c r="M411" i="28"/>
  <c r="M411" i="33"/>
  <c r="N412" i="28"/>
  <c r="N412" i="33"/>
  <c r="O413" i="28"/>
  <c r="O413" i="33"/>
  <c r="J416" i="28"/>
  <c r="J416" i="33"/>
  <c r="R416" i="33"/>
  <c r="T416" i="33"/>
  <c r="M419" i="28"/>
  <c r="M419" i="33"/>
  <c r="N420" i="28"/>
  <c r="N420" i="33"/>
  <c r="J424" i="28"/>
  <c r="J424" i="33"/>
  <c r="R424" i="33"/>
  <c r="T424" i="33"/>
  <c r="M427" i="28"/>
  <c r="M427" i="33"/>
  <c r="N428" i="28"/>
  <c r="N428" i="33"/>
  <c r="J432" i="28"/>
  <c r="J432" i="33"/>
  <c r="R432" i="33"/>
  <c r="T432" i="33"/>
  <c r="L434" i="28"/>
  <c r="L434" i="33"/>
  <c r="M435" i="28"/>
  <c r="M435" i="33"/>
  <c r="N436" i="28"/>
  <c r="N436" i="33"/>
  <c r="O437" i="28"/>
  <c r="O437" i="33"/>
  <c r="J440" i="28"/>
  <c r="J440" i="33"/>
  <c r="R440" i="33"/>
  <c r="T440" i="33"/>
  <c r="L442" i="28"/>
  <c r="L442" i="33"/>
  <c r="M443" i="28"/>
  <c r="M443" i="33"/>
  <c r="N444" i="28"/>
  <c r="N444" i="33"/>
  <c r="O445" i="28"/>
  <c r="O445" i="33"/>
  <c r="J448" i="28"/>
  <c r="J448" i="33"/>
  <c r="R448" i="33"/>
  <c r="T448" i="33"/>
  <c r="L450" i="28"/>
  <c r="L450" i="33"/>
  <c r="M451" i="28"/>
  <c r="M451" i="33"/>
  <c r="N452" i="28"/>
  <c r="N452" i="33"/>
  <c r="J456" i="28"/>
  <c r="J456" i="33"/>
  <c r="R456" i="33"/>
  <c r="T456" i="33"/>
  <c r="L458" i="28"/>
  <c r="L458" i="33"/>
  <c r="M459" i="28"/>
  <c r="M459" i="33"/>
  <c r="N460" i="28"/>
  <c r="N460" i="33"/>
  <c r="O461" i="28"/>
  <c r="O461" i="33"/>
  <c r="J464" i="28"/>
  <c r="J464" i="33"/>
  <c r="R464" i="33"/>
  <c r="T464" i="33"/>
  <c r="L466" i="28"/>
  <c r="L466" i="33"/>
  <c r="M467" i="28"/>
  <c r="M467" i="33"/>
  <c r="N468" i="28"/>
  <c r="N468" i="33"/>
  <c r="O469" i="28"/>
  <c r="O469" i="33"/>
  <c r="J472" i="28"/>
  <c r="J472" i="33"/>
  <c r="R472" i="33"/>
  <c r="T472" i="33"/>
  <c r="L474" i="28"/>
  <c r="L474" i="33"/>
  <c r="M475" i="28"/>
  <c r="M475" i="33"/>
  <c r="N476" i="28"/>
  <c r="N476" i="33"/>
  <c r="O477" i="28"/>
  <c r="O477" i="33"/>
  <c r="J480" i="28"/>
  <c r="J480" i="33"/>
  <c r="R480" i="33"/>
  <c r="T480" i="33"/>
  <c r="L482" i="28"/>
  <c r="L482" i="33"/>
  <c r="M483" i="28"/>
  <c r="M483" i="33"/>
  <c r="N484" i="28"/>
  <c r="N484" i="33"/>
  <c r="J488" i="28"/>
  <c r="J488" i="33"/>
  <c r="R488" i="33"/>
  <c r="T488" i="33"/>
  <c r="L490" i="28"/>
  <c r="L490" i="33"/>
  <c r="M491" i="28"/>
  <c r="M491" i="33"/>
  <c r="N492" i="28"/>
  <c r="N492" i="33"/>
  <c r="J496" i="28"/>
  <c r="J496" i="33"/>
  <c r="R496" i="33"/>
  <c r="T496" i="33"/>
  <c r="L498" i="28"/>
  <c r="L498" i="33"/>
  <c r="M499" i="28"/>
  <c r="M499" i="33"/>
  <c r="N500" i="28"/>
  <c r="N500" i="33"/>
  <c r="O501" i="28"/>
  <c r="O501" i="33"/>
  <c r="J504" i="28"/>
  <c r="J504" i="33"/>
  <c r="R504" i="33"/>
  <c r="T504" i="33"/>
  <c r="L506" i="28"/>
  <c r="L506" i="33"/>
  <c r="AC2" i="31"/>
  <c r="AC3" i="31"/>
  <c r="M97" i="28"/>
  <c r="M97" i="33"/>
  <c r="M105" i="28"/>
  <c r="M105" i="33"/>
  <c r="M113" i="28"/>
  <c r="M113" i="33"/>
  <c r="K119" i="28"/>
  <c r="K119" i="33"/>
  <c r="M121" i="28"/>
  <c r="M121" i="33"/>
  <c r="K127" i="28"/>
  <c r="K127" i="33"/>
  <c r="M129" i="28"/>
  <c r="M129" i="33"/>
  <c r="K135" i="28"/>
  <c r="K135" i="33"/>
  <c r="M137" i="28"/>
  <c r="M137" i="33"/>
  <c r="K143" i="28"/>
  <c r="K143" i="33"/>
  <c r="M145" i="28"/>
  <c r="M145" i="33"/>
  <c r="K151" i="28"/>
  <c r="K151" i="33"/>
  <c r="M153" i="28"/>
  <c r="M153" i="33"/>
  <c r="K159" i="28"/>
  <c r="K159" i="33"/>
  <c r="M161" i="28"/>
  <c r="M161" i="33"/>
  <c r="K167" i="28"/>
  <c r="K167" i="33"/>
  <c r="M169" i="28"/>
  <c r="M169" i="33"/>
  <c r="K175" i="28"/>
  <c r="K175" i="33"/>
  <c r="M177" i="28"/>
  <c r="M177" i="33"/>
  <c r="K183" i="28"/>
  <c r="K183" i="33"/>
  <c r="M185" i="28"/>
  <c r="M185" i="33"/>
  <c r="K191" i="28"/>
  <c r="K191" i="33"/>
  <c r="M193" i="28"/>
  <c r="M193" i="33"/>
  <c r="K199" i="28"/>
  <c r="K199" i="33"/>
  <c r="M201" i="28"/>
  <c r="M201" i="33"/>
  <c r="K207" i="28"/>
  <c r="K207" i="33"/>
  <c r="M209" i="28"/>
  <c r="M209" i="33"/>
  <c r="K215" i="28"/>
  <c r="K215" i="33"/>
  <c r="M217" i="28"/>
  <c r="M217" i="33"/>
  <c r="K223" i="28"/>
  <c r="K223" i="33"/>
  <c r="M225" i="28"/>
  <c r="M225" i="33"/>
  <c r="K231" i="28"/>
  <c r="K231" i="33"/>
  <c r="M233" i="28"/>
  <c r="M233" i="33"/>
  <c r="K239" i="28"/>
  <c r="K239" i="33"/>
  <c r="M241" i="28"/>
  <c r="M241" i="33"/>
  <c r="K247" i="28"/>
  <c r="K247" i="33"/>
  <c r="M249" i="28"/>
  <c r="M249" i="33"/>
  <c r="K255" i="28"/>
  <c r="K255" i="33"/>
  <c r="M257" i="28"/>
  <c r="M257" i="33"/>
  <c r="K263" i="28"/>
  <c r="K263" i="33"/>
  <c r="M265" i="28"/>
  <c r="M265" i="33"/>
  <c r="K271" i="28"/>
  <c r="K271" i="33"/>
  <c r="M273" i="28"/>
  <c r="M273" i="33"/>
  <c r="K279" i="28"/>
  <c r="K279" i="33"/>
  <c r="M281" i="28"/>
  <c r="M281" i="33"/>
  <c r="K287" i="28"/>
  <c r="K287" i="33"/>
  <c r="M289" i="28"/>
  <c r="M289" i="33"/>
  <c r="K295" i="28"/>
  <c r="K295" i="33"/>
  <c r="K303" i="28"/>
  <c r="K303" i="33"/>
  <c r="K311" i="28"/>
  <c r="K311" i="33"/>
  <c r="K319" i="28"/>
  <c r="K319" i="33"/>
  <c r="K327" i="28"/>
  <c r="K327" i="33"/>
  <c r="K335" i="28"/>
  <c r="K335" i="33"/>
  <c r="K343" i="28"/>
  <c r="K343" i="33"/>
  <c r="L344" i="28"/>
  <c r="L344" i="33"/>
  <c r="K351" i="28"/>
  <c r="K351" i="33"/>
  <c r="L352" i="28"/>
  <c r="L352" i="33"/>
  <c r="K359" i="28"/>
  <c r="K359" i="33"/>
  <c r="L360" i="28"/>
  <c r="L360" i="33"/>
  <c r="K367" i="28"/>
  <c r="K367" i="33"/>
  <c r="L368" i="28"/>
  <c r="L368" i="33"/>
  <c r="K375" i="28"/>
  <c r="K375" i="33"/>
  <c r="L376" i="28"/>
  <c r="L376" i="33"/>
  <c r="K383" i="28"/>
  <c r="K383" i="33"/>
  <c r="L384" i="28"/>
  <c r="L384" i="33"/>
  <c r="K391" i="28"/>
  <c r="K391" i="33"/>
  <c r="L392" i="28"/>
  <c r="L392" i="33"/>
  <c r="K399" i="28"/>
  <c r="K399" i="33"/>
  <c r="L400" i="28"/>
  <c r="L400" i="33"/>
  <c r="K407" i="28"/>
  <c r="K407" i="33"/>
  <c r="L408" i="28"/>
  <c r="L408" i="33"/>
  <c r="K415" i="28"/>
  <c r="K415" i="33"/>
  <c r="L416" i="28"/>
  <c r="L416" i="33"/>
  <c r="K423" i="28"/>
  <c r="K423" i="33"/>
  <c r="L424" i="28"/>
  <c r="L424" i="33"/>
  <c r="K431" i="28"/>
  <c r="K431" i="33"/>
  <c r="L432" i="28"/>
  <c r="L432" i="33"/>
  <c r="M433" i="28"/>
  <c r="M433" i="33"/>
  <c r="N434" i="28"/>
  <c r="N434" i="33"/>
  <c r="K439" i="28"/>
  <c r="K439" i="33"/>
  <c r="L440" i="28"/>
  <c r="L440" i="33"/>
  <c r="N442" i="28"/>
  <c r="N442" i="33"/>
  <c r="O443" i="28"/>
  <c r="O443" i="33"/>
  <c r="K447" i="28"/>
  <c r="K447" i="33"/>
  <c r="L448" i="28"/>
  <c r="L448" i="33"/>
  <c r="N450" i="28"/>
  <c r="N450" i="33"/>
  <c r="O451" i="28"/>
  <c r="O451" i="33"/>
  <c r="K455" i="28"/>
  <c r="K455" i="33"/>
  <c r="L456" i="28"/>
  <c r="L456" i="33"/>
  <c r="N458" i="28"/>
  <c r="N458" i="33"/>
  <c r="K463" i="28"/>
  <c r="K463" i="33"/>
  <c r="L464" i="28"/>
  <c r="L464" i="33"/>
  <c r="N466" i="28"/>
  <c r="N466" i="33"/>
  <c r="O467" i="28"/>
  <c r="O467" i="33"/>
  <c r="J470" i="28"/>
  <c r="J470" i="33"/>
  <c r="R470" i="33"/>
  <c r="T470" i="33"/>
  <c r="K471" i="28"/>
  <c r="K471" i="33"/>
  <c r="L472" i="28"/>
  <c r="L472" i="33"/>
  <c r="N474" i="28"/>
  <c r="N474" i="33"/>
  <c r="J478" i="28"/>
  <c r="J478" i="33"/>
  <c r="R478" i="33"/>
  <c r="T478" i="33"/>
  <c r="K479" i="28"/>
  <c r="K479" i="33"/>
  <c r="L480" i="28"/>
  <c r="L480" i="33"/>
  <c r="M481" i="28"/>
  <c r="M481" i="33"/>
  <c r="N482" i="28"/>
  <c r="N482" i="33"/>
  <c r="J486" i="28"/>
  <c r="J486" i="33"/>
  <c r="R486" i="33"/>
  <c r="T486" i="33"/>
  <c r="K487" i="28"/>
  <c r="K487" i="33"/>
  <c r="L488" i="28"/>
  <c r="L488" i="33"/>
  <c r="M489" i="28"/>
  <c r="M489" i="33"/>
  <c r="N490" i="28"/>
  <c r="N490" i="33"/>
  <c r="O491" i="28"/>
  <c r="O491" i="33"/>
  <c r="J494" i="28"/>
  <c r="J494" i="33"/>
  <c r="R494" i="33"/>
  <c r="T494" i="33"/>
  <c r="K495" i="28"/>
  <c r="K495" i="33"/>
  <c r="L496" i="28"/>
  <c r="L496" i="33"/>
  <c r="M497" i="28"/>
  <c r="M497" i="33"/>
  <c r="N498" i="28"/>
  <c r="N498" i="33"/>
  <c r="O499" i="28"/>
  <c r="O499" i="33"/>
  <c r="J502" i="28"/>
  <c r="J502" i="33"/>
  <c r="R502" i="33"/>
  <c r="T502" i="33"/>
  <c r="K503" i="28"/>
  <c r="K503" i="33"/>
  <c r="L504" i="28"/>
  <c r="L504" i="33"/>
  <c r="M505" i="28"/>
  <c r="M505" i="33"/>
  <c r="N506" i="28"/>
  <c r="N506" i="33"/>
  <c r="AC4" i="31"/>
  <c r="M344" i="28"/>
  <c r="M344" i="33"/>
  <c r="M352" i="28"/>
  <c r="M352" i="33"/>
  <c r="M360" i="28"/>
  <c r="M360" i="33"/>
  <c r="M368" i="28"/>
  <c r="M368" i="33"/>
  <c r="M376" i="28"/>
  <c r="M376" i="33"/>
  <c r="M384" i="28"/>
  <c r="M384" i="33"/>
  <c r="M392" i="28"/>
  <c r="M392" i="33"/>
  <c r="M400" i="28"/>
  <c r="M400" i="33"/>
  <c r="M408" i="28"/>
  <c r="M408" i="33"/>
  <c r="M416" i="28"/>
  <c r="M416" i="33"/>
  <c r="M424" i="28"/>
  <c r="M424" i="33"/>
  <c r="M432" i="28"/>
  <c r="M432" i="33"/>
  <c r="M440" i="28"/>
  <c r="M440" i="33"/>
  <c r="M448" i="28"/>
  <c r="M448" i="33"/>
  <c r="M456" i="28"/>
  <c r="M456" i="33"/>
  <c r="M464" i="28"/>
  <c r="M464" i="33"/>
  <c r="K470" i="28"/>
  <c r="K470" i="33"/>
  <c r="M472" i="28"/>
  <c r="M472" i="33"/>
  <c r="K478" i="28"/>
  <c r="K478" i="33"/>
  <c r="M480" i="28"/>
  <c r="M480" i="33"/>
  <c r="K486" i="28"/>
  <c r="K486" i="33"/>
  <c r="M488" i="28"/>
  <c r="M488" i="33"/>
  <c r="K494" i="28"/>
  <c r="K494" i="33"/>
  <c r="M496" i="28"/>
  <c r="M496" i="33"/>
  <c r="K502" i="28"/>
  <c r="K502" i="33"/>
  <c r="M504" i="28"/>
  <c r="M504" i="33"/>
  <c r="J292" i="28"/>
  <c r="J292" i="33"/>
  <c r="R292" i="33"/>
  <c r="T292" i="33"/>
  <c r="J300" i="28"/>
  <c r="J300" i="33"/>
  <c r="R300" i="33"/>
  <c r="T300" i="33"/>
  <c r="J308" i="28"/>
  <c r="J308" i="33"/>
  <c r="R308" i="33"/>
  <c r="T308" i="33"/>
  <c r="J316" i="28"/>
  <c r="J316" i="33"/>
  <c r="R316" i="33"/>
  <c r="T316" i="33"/>
  <c r="J324" i="28"/>
  <c r="J324" i="33"/>
  <c r="R324" i="33"/>
  <c r="T324" i="33"/>
  <c r="J332" i="28"/>
  <c r="J332" i="33"/>
  <c r="R332" i="33"/>
  <c r="T332" i="33"/>
  <c r="J340" i="28"/>
  <c r="J340" i="33"/>
  <c r="R340" i="33"/>
  <c r="T340" i="33"/>
  <c r="N344" i="28"/>
  <c r="N344" i="33"/>
  <c r="J348" i="28"/>
  <c r="J348" i="33"/>
  <c r="R348" i="33"/>
  <c r="T348" i="33"/>
  <c r="N352" i="28"/>
  <c r="N352" i="33"/>
  <c r="O353" i="28"/>
  <c r="O353" i="33"/>
  <c r="J356" i="28"/>
  <c r="J356" i="33"/>
  <c r="R356" i="33"/>
  <c r="T356" i="33"/>
  <c r="N360" i="28"/>
  <c r="N360" i="33"/>
  <c r="O361" i="28"/>
  <c r="O361" i="33"/>
  <c r="J364" i="28"/>
  <c r="J364" i="33"/>
  <c r="R364" i="33"/>
  <c r="T364" i="33"/>
  <c r="N368" i="28"/>
  <c r="N368" i="33"/>
  <c r="J372" i="28"/>
  <c r="J372" i="33"/>
  <c r="R372" i="33"/>
  <c r="T372" i="33"/>
  <c r="N376" i="28"/>
  <c r="N376" i="33"/>
  <c r="J380" i="28"/>
  <c r="J380" i="33"/>
  <c r="R380" i="33"/>
  <c r="T380" i="33"/>
  <c r="N384" i="28"/>
  <c r="N384" i="33"/>
  <c r="O385" i="28"/>
  <c r="O385" i="33"/>
  <c r="J388" i="28"/>
  <c r="J388" i="33"/>
  <c r="R388" i="33"/>
  <c r="T388" i="33"/>
  <c r="N392" i="28"/>
  <c r="N392" i="33"/>
  <c r="J396" i="28"/>
  <c r="J396" i="33"/>
  <c r="R396" i="33"/>
  <c r="T396" i="33"/>
  <c r="N400" i="28"/>
  <c r="N400" i="33"/>
  <c r="J404" i="28"/>
  <c r="J404" i="33"/>
  <c r="R404" i="33"/>
  <c r="T404" i="33"/>
  <c r="N408" i="28"/>
  <c r="N408" i="33"/>
  <c r="O409" i="28"/>
  <c r="O409" i="33"/>
  <c r="J412" i="28"/>
  <c r="J412" i="33"/>
  <c r="R412" i="33"/>
  <c r="T412" i="33"/>
  <c r="N416" i="28"/>
  <c r="N416" i="33"/>
  <c r="O417" i="28"/>
  <c r="O417" i="33"/>
  <c r="J420" i="28"/>
  <c r="J420" i="33"/>
  <c r="R420" i="33"/>
  <c r="T420" i="33"/>
  <c r="N424" i="28"/>
  <c r="N424" i="33"/>
  <c r="J428" i="28"/>
  <c r="J428" i="33"/>
  <c r="R428" i="33"/>
  <c r="T428" i="33"/>
  <c r="N432" i="28"/>
  <c r="N432" i="33"/>
  <c r="O433" i="28"/>
  <c r="O433" i="33"/>
  <c r="J436" i="28"/>
  <c r="J436" i="33"/>
  <c r="R436" i="33"/>
  <c r="T436" i="33"/>
  <c r="N440" i="28"/>
  <c r="N440" i="33"/>
  <c r="J444" i="28"/>
  <c r="J444" i="33"/>
  <c r="R444" i="33"/>
  <c r="T444" i="33"/>
  <c r="N448" i="28"/>
  <c r="N448" i="33"/>
  <c r="O449" i="28"/>
  <c r="O449" i="33"/>
  <c r="J452" i="28"/>
  <c r="J452" i="33"/>
  <c r="R452" i="33"/>
  <c r="T452" i="33"/>
  <c r="N456" i="28"/>
  <c r="N456" i="33"/>
  <c r="O457" i="28"/>
  <c r="O457" i="33"/>
  <c r="J460" i="28"/>
  <c r="J460" i="33"/>
  <c r="R460" i="33"/>
  <c r="T460" i="33"/>
  <c r="N464" i="28"/>
  <c r="N464" i="33"/>
  <c r="J468" i="28"/>
  <c r="J468" i="33"/>
  <c r="R468" i="33"/>
  <c r="T468" i="33"/>
  <c r="L470" i="28"/>
  <c r="L470" i="33"/>
  <c r="N472" i="28"/>
  <c r="N472" i="33"/>
  <c r="O473" i="28"/>
  <c r="O473" i="33"/>
  <c r="J476" i="28"/>
  <c r="J476" i="33"/>
  <c r="R476" i="33"/>
  <c r="T476" i="33"/>
  <c r="L478" i="28"/>
  <c r="L478" i="33"/>
  <c r="N480" i="28"/>
  <c r="N480" i="33"/>
  <c r="J484" i="28"/>
  <c r="J484" i="33"/>
  <c r="R484" i="33"/>
  <c r="T484" i="33"/>
  <c r="L486" i="28"/>
  <c r="L486" i="33"/>
  <c r="N488" i="28"/>
  <c r="N488" i="33"/>
  <c r="O489" i="28"/>
  <c r="O489" i="33"/>
  <c r="J492" i="28"/>
  <c r="J492" i="33"/>
  <c r="R492" i="33"/>
  <c r="T492" i="33"/>
  <c r="L494" i="28"/>
  <c r="L494" i="33"/>
  <c r="N496" i="28"/>
  <c r="N496" i="33"/>
  <c r="J500" i="28"/>
  <c r="J500" i="33"/>
  <c r="R500" i="33"/>
  <c r="T500" i="33"/>
  <c r="L502" i="28"/>
  <c r="L502" i="33"/>
  <c r="N504" i="28"/>
  <c r="N504" i="33"/>
  <c r="M470" i="28"/>
  <c r="M470" i="33"/>
  <c r="M478" i="28"/>
  <c r="M478" i="33"/>
  <c r="M486" i="28"/>
  <c r="M486" i="33"/>
  <c r="M494" i="28"/>
  <c r="M494" i="33"/>
  <c r="M502" i="28"/>
  <c r="M502" i="33"/>
  <c r="K123" i="28"/>
  <c r="K123" i="33"/>
  <c r="K131" i="28"/>
  <c r="K131" i="33"/>
  <c r="K139" i="28"/>
  <c r="K139" i="33"/>
  <c r="K147" i="28"/>
  <c r="K147" i="33"/>
  <c r="K155" i="28"/>
  <c r="K155" i="33"/>
  <c r="K163" i="28"/>
  <c r="K163" i="33"/>
  <c r="K171" i="28"/>
  <c r="K171" i="33"/>
  <c r="K179" i="28"/>
  <c r="K179" i="33"/>
  <c r="K187" i="28"/>
  <c r="K187" i="33"/>
  <c r="K195" i="28"/>
  <c r="K195" i="33"/>
  <c r="K203" i="28"/>
  <c r="K203" i="33"/>
  <c r="K211" i="28"/>
  <c r="K211" i="33"/>
  <c r="K219" i="28"/>
  <c r="K219" i="33"/>
  <c r="K227" i="28"/>
  <c r="K227" i="33"/>
  <c r="K235" i="28"/>
  <c r="K235" i="33"/>
  <c r="K243" i="28"/>
  <c r="K243" i="33"/>
  <c r="K251" i="28"/>
  <c r="K251" i="33"/>
  <c r="K259" i="28"/>
  <c r="K259" i="33"/>
  <c r="K267" i="28"/>
  <c r="K267" i="33"/>
  <c r="K275" i="28"/>
  <c r="K275" i="33"/>
  <c r="K283" i="28"/>
  <c r="K283" i="33"/>
  <c r="K291" i="28"/>
  <c r="K291" i="33"/>
  <c r="L292" i="28"/>
  <c r="L292" i="33"/>
  <c r="M293" i="28"/>
  <c r="M293" i="33"/>
  <c r="K299" i="28"/>
  <c r="K299" i="33"/>
  <c r="L300" i="28"/>
  <c r="L300" i="33"/>
  <c r="M301" i="28"/>
  <c r="M301" i="33"/>
  <c r="K307" i="28"/>
  <c r="K307" i="33"/>
  <c r="L308" i="28"/>
  <c r="L308" i="33"/>
  <c r="M309" i="28"/>
  <c r="M309" i="33"/>
  <c r="K315" i="28"/>
  <c r="K315" i="33"/>
  <c r="L316" i="28"/>
  <c r="L316" i="33"/>
  <c r="M317" i="28"/>
  <c r="M317" i="33"/>
  <c r="K323" i="28"/>
  <c r="K323" i="33"/>
  <c r="L324" i="28"/>
  <c r="L324" i="33"/>
  <c r="M325" i="28"/>
  <c r="M325" i="33"/>
  <c r="K331" i="28"/>
  <c r="K331" i="33"/>
  <c r="L332" i="28"/>
  <c r="L332" i="33"/>
  <c r="M333" i="28"/>
  <c r="M333" i="33"/>
  <c r="K339" i="28"/>
  <c r="K339" i="33"/>
  <c r="L340" i="28"/>
  <c r="L340" i="33"/>
  <c r="M341" i="28"/>
  <c r="M341" i="33"/>
  <c r="K347" i="28"/>
  <c r="K347" i="33"/>
  <c r="L348" i="28"/>
  <c r="L348" i="33"/>
  <c r="M349" i="28"/>
  <c r="M349" i="33"/>
  <c r="K355" i="28"/>
  <c r="K355" i="33"/>
  <c r="L356" i="28"/>
  <c r="L356" i="33"/>
  <c r="M357" i="28"/>
  <c r="M357" i="33"/>
  <c r="K363" i="28"/>
  <c r="K363" i="33"/>
  <c r="L364" i="28"/>
  <c r="L364" i="33"/>
  <c r="M365" i="28"/>
  <c r="M365" i="33"/>
  <c r="K371" i="28"/>
  <c r="K371" i="33"/>
  <c r="L372" i="28"/>
  <c r="L372" i="33"/>
  <c r="M373" i="28"/>
  <c r="M373" i="33"/>
  <c r="K379" i="28"/>
  <c r="K379" i="33"/>
  <c r="L380" i="28"/>
  <c r="L380" i="33"/>
  <c r="M381" i="28"/>
  <c r="M381" i="33"/>
  <c r="K387" i="28"/>
  <c r="K387" i="33"/>
  <c r="L388" i="28"/>
  <c r="L388" i="33"/>
  <c r="M389" i="28"/>
  <c r="M389" i="33"/>
  <c r="K395" i="28"/>
  <c r="K395" i="33"/>
  <c r="L396" i="28"/>
  <c r="L396" i="33"/>
  <c r="M397" i="28"/>
  <c r="M397" i="33"/>
  <c r="K403" i="28"/>
  <c r="K403" i="33"/>
  <c r="L404" i="28"/>
  <c r="L404" i="33"/>
  <c r="M405" i="28"/>
  <c r="M405" i="33"/>
  <c r="K411" i="28"/>
  <c r="K411" i="33"/>
  <c r="L412" i="28"/>
  <c r="L412" i="33"/>
  <c r="M413" i="28"/>
  <c r="M413" i="33"/>
  <c r="K419" i="28"/>
  <c r="K419" i="33"/>
  <c r="L420" i="28"/>
  <c r="L420" i="33"/>
  <c r="M421" i="28"/>
  <c r="M421" i="33"/>
  <c r="K427" i="28"/>
  <c r="K427" i="33"/>
  <c r="L428" i="28"/>
  <c r="L428" i="33"/>
  <c r="M429" i="28"/>
  <c r="M429" i="33"/>
  <c r="J434" i="28"/>
  <c r="J434" i="33"/>
  <c r="R434" i="33"/>
  <c r="T434" i="33"/>
  <c r="K435" i="28"/>
  <c r="K435" i="33"/>
  <c r="L436" i="28"/>
  <c r="L436" i="33"/>
  <c r="M437" i="28"/>
  <c r="M437" i="33"/>
  <c r="J442" i="28"/>
  <c r="J442" i="33"/>
  <c r="R442" i="33"/>
  <c r="T442" i="33"/>
  <c r="K443" i="28"/>
  <c r="K443" i="33"/>
  <c r="L444" i="28"/>
  <c r="L444" i="33"/>
  <c r="M445" i="28"/>
  <c r="M445" i="33"/>
  <c r="J450" i="28"/>
  <c r="J450" i="33"/>
  <c r="R450" i="33"/>
  <c r="T450" i="33"/>
  <c r="K451" i="28"/>
  <c r="K451" i="33"/>
  <c r="L452" i="28"/>
  <c r="L452" i="33"/>
  <c r="M453" i="28"/>
  <c r="M453" i="33"/>
  <c r="J458" i="28"/>
  <c r="J458" i="33"/>
  <c r="R458" i="33"/>
  <c r="T458" i="33"/>
  <c r="K459" i="28"/>
  <c r="K459" i="33"/>
  <c r="L460" i="28"/>
  <c r="L460" i="33"/>
  <c r="M461" i="28"/>
  <c r="M461" i="33"/>
  <c r="J466" i="28"/>
  <c r="J466" i="33"/>
  <c r="R466" i="33"/>
  <c r="T466" i="33"/>
  <c r="K467" i="28"/>
  <c r="K467" i="33"/>
  <c r="L468" i="28"/>
  <c r="L468" i="33"/>
  <c r="M469" i="28"/>
  <c r="M469" i="33"/>
  <c r="N470" i="28"/>
  <c r="N470" i="33"/>
  <c r="J474" i="28"/>
  <c r="J474" i="33"/>
  <c r="R474" i="33"/>
  <c r="T474" i="33"/>
  <c r="K475" i="28"/>
  <c r="K475" i="33"/>
  <c r="L476" i="28"/>
  <c r="L476" i="33"/>
  <c r="M477" i="28"/>
  <c r="M477" i="33"/>
  <c r="N478" i="28"/>
  <c r="N478" i="33"/>
  <c r="O479" i="28"/>
  <c r="O479" i="33"/>
  <c r="J482" i="28"/>
  <c r="J482" i="33"/>
  <c r="R482" i="33"/>
  <c r="T482" i="33"/>
  <c r="K483" i="28"/>
  <c r="K483" i="33"/>
  <c r="L484" i="28"/>
  <c r="L484" i="33"/>
  <c r="N486" i="28"/>
  <c r="N486" i="33"/>
  <c r="J490" i="28"/>
  <c r="J490" i="33"/>
  <c r="R490" i="33"/>
  <c r="T490" i="33"/>
  <c r="K491" i="28"/>
  <c r="K491" i="33"/>
  <c r="L492" i="28"/>
  <c r="L492" i="33"/>
  <c r="N494" i="28"/>
  <c r="N494" i="33"/>
  <c r="J498" i="28"/>
  <c r="J498" i="33"/>
  <c r="R498" i="33"/>
  <c r="T498" i="33"/>
  <c r="K499" i="28"/>
  <c r="K499" i="33"/>
  <c r="L500" i="28"/>
  <c r="L500" i="33"/>
  <c r="N502" i="28"/>
  <c r="N502" i="33"/>
  <c r="J506" i="28"/>
  <c r="J506" i="33"/>
  <c r="R506" i="33"/>
  <c r="T506" i="33"/>
  <c r="K434" i="28"/>
  <c r="K434" i="33"/>
  <c r="K442" i="28"/>
  <c r="K442" i="33"/>
  <c r="K450" i="28"/>
  <c r="K450" i="33"/>
  <c r="K458" i="28"/>
  <c r="K458" i="33"/>
  <c r="K466" i="28"/>
  <c r="K466" i="33"/>
  <c r="K474" i="28"/>
  <c r="K474" i="33"/>
  <c r="K482" i="28"/>
  <c r="K482" i="33"/>
  <c r="K490" i="28"/>
  <c r="K490" i="33"/>
  <c r="K498" i="28"/>
  <c r="K498" i="33"/>
  <c r="K506" i="28"/>
  <c r="K506" i="33"/>
  <c r="Y4" i="37"/>
  <c r="Y2" i="37"/>
  <c r="Y1" i="37"/>
  <c r="P507" i="37"/>
  <c r="P6" i="37"/>
  <c r="G28" i="20"/>
  <c r="D20" i="20"/>
  <c r="G17" i="20"/>
  <c r="D17" i="20"/>
  <c r="H43" i="40"/>
  <c r="H43" i="21"/>
  <c r="O54" i="28"/>
  <c r="O54" i="33"/>
  <c r="O243" i="28"/>
  <c r="O243" i="33"/>
  <c r="O103" i="28"/>
  <c r="O103" i="33"/>
  <c r="O289" i="28"/>
  <c r="O289" i="33"/>
  <c r="O58" i="28"/>
  <c r="O58" i="33"/>
  <c r="O11" i="28"/>
  <c r="O11" i="33"/>
  <c r="O325" i="28"/>
  <c r="O325" i="33"/>
  <c r="O475" i="28"/>
  <c r="O475" i="33"/>
  <c r="V475" i="33"/>
  <c r="X475" i="33"/>
  <c r="O213" i="28"/>
  <c r="O213" i="33"/>
  <c r="O38" i="28"/>
  <c r="O38" i="33"/>
  <c r="O17" i="28"/>
  <c r="O17" i="33"/>
  <c r="O407" i="28"/>
  <c r="O407" i="33"/>
  <c r="O317" i="28"/>
  <c r="O317" i="33"/>
  <c r="O175" i="28"/>
  <c r="O175" i="33"/>
  <c r="O239" i="28"/>
  <c r="O239" i="33"/>
  <c r="O56" i="28"/>
  <c r="O56" i="33"/>
  <c r="V56" i="33"/>
  <c r="X56" i="33"/>
  <c r="O331" i="28"/>
  <c r="O331" i="33"/>
  <c r="O19" i="28"/>
  <c r="O19" i="33"/>
  <c r="O497" i="28"/>
  <c r="O497" i="33"/>
  <c r="O453" i="28"/>
  <c r="O453" i="33"/>
  <c r="O373" i="28"/>
  <c r="O373" i="33"/>
  <c r="O375" i="28"/>
  <c r="O375" i="33"/>
  <c r="R10" i="33"/>
  <c r="T10" i="33"/>
  <c r="O10" i="28"/>
  <c r="O10" i="33"/>
  <c r="V10" i="33"/>
  <c r="X10" i="33"/>
  <c r="R9" i="33"/>
  <c r="T9" i="33"/>
  <c r="V433" i="33"/>
  <c r="X433" i="33"/>
  <c r="V473" i="33"/>
  <c r="X473" i="33"/>
  <c r="V491" i="33"/>
  <c r="X491" i="33"/>
  <c r="V467" i="33"/>
  <c r="X467" i="33"/>
  <c r="V437" i="33"/>
  <c r="X437" i="33"/>
  <c r="V349" i="33"/>
  <c r="X349" i="33"/>
  <c r="V315" i="33"/>
  <c r="X315" i="33"/>
  <c r="V195" i="33"/>
  <c r="X195" i="33"/>
  <c r="V257" i="33"/>
  <c r="X257" i="33"/>
  <c r="V241" i="33"/>
  <c r="X241" i="33"/>
  <c r="V225" i="33"/>
  <c r="X225" i="33"/>
  <c r="V209" i="33"/>
  <c r="X209" i="33"/>
  <c r="V145" i="33"/>
  <c r="X145" i="33"/>
  <c r="V30" i="33"/>
  <c r="X30" i="33"/>
  <c r="V191" i="33"/>
  <c r="X191" i="33"/>
  <c r="V159" i="33"/>
  <c r="X159" i="33"/>
  <c r="V295" i="33"/>
  <c r="X295" i="33"/>
  <c r="V80" i="33"/>
  <c r="X80" i="33"/>
  <c r="V215" i="33"/>
  <c r="X215" i="33"/>
  <c r="V135" i="33"/>
  <c r="X135" i="33"/>
  <c r="V51" i="33"/>
  <c r="X51" i="33"/>
  <c r="V463" i="33"/>
  <c r="X463" i="33"/>
  <c r="O26" i="28"/>
  <c r="O26" i="33"/>
  <c r="J26" i="33"/>
  <c r="R26" i="33"/>
  <c r="T26" i="33"/>
  <c r="O107" i="28"/>
  <c r="O107" i="33"/>
  <c r="J107" i="33"/>
  <c r="R107" i="33"/>
  <c r="T107" i="33"/>
  <c r="O237" i="28"/>
  <c r="O237" i="33"/>
  <c r="J237" i="33"/>
  <c r="R237" i="33"/>
  <c r="T237" i="33"/>
  <c r="O471" i="28"/>
  <c r="O471" i="33"/>
  <c r="J471" i="33"/>
  <c r="R471" i="33"/>
  <c r="T471" i="33"/>
  <c r="O78" i="28"/>
  <c r="O78" i="33"/>
  <c r="J78" i="33"/>
  <c r="R78" i="33"/>
  <c r="T78" i="33"/>
  <c r="V479" i="33"/>
  <c r="X479" i="33"/>
  <c r="V353" i="33"/>
  <c r="X353" i="33"/>
  <c r="V489" i="33"/>
  <c r="X489" i="33"/>
  <c r="V449" i="33"/>
  <c r="X449" i="33"/>
  <c r="V461" i="33"/>
  <c r="X461" i="33"/>
  <c r="V325" i="33"/>
  <c r="X325" i="33"/>
  <c r="V245" i="33"/>
  <c r="X245" i="33"/>
  <c r="V181" i="33"/>
  <c r="X181" i="33"/>
  <c r="V129" i="33"/>
  <c r="X129" i="33"/>
  <c r="V54" i="33"/>
  <c r="X54" i="33"/>
  <c r="V291" i="33"/>
  <c r="X291" i="33"/>
  <c r="V40" i="33"/>
  <c r="X40" i="33"/>
  <c r="V253" i="33"/>
  <c r="X253" i="33"/>
  <c r="V189" i="33"/>
  <c r="X189" i="33"/>
  <c r="V125" i="33"/>
  <c r="X125" i="33"/>
  <c r="V247" i="33"/>
  <c r="X247" i="33"/>
  <c r="V419" i="33"/>
  <c r="X419" i="33"/>
  <c r="V36" i="33"/>
  <c r="X36" i="33"/>
  <c r="V121" i="33"/>
  <c r="X121" i="33"/>
  <c r="O251" i="28"/>
  <c r="O251" i="33"/>
  <c r="J251" i="33"/>
  <c r="R251" i="33"/>
  <c r="T251" i="33"/>
  <c r="O429" i="28"/>
  <c r="O429" i="33"/>
  <c r="J429" i="33"/>
  <c r="R429" i="33"/>
  <c r="T429" i="33"/>
  <c r="O64" i="28"/>
  <c r="O64" i="33"/>
  <c r="J64" i="33"/>
  <c r="R64" i="33"/>
  <c r="T64" i="33"/>
  <c r="O27" i="28"/>
  <c r="O27" i="33"/>
  <c r="J27" i="33"/>
  <c r="R27" i="33"/>
  <c r="T27" i="33"/>
  <c r="O161" i="28"/>
  <c r="O161" i="33"/>
  <c r="J161" i="33"/>
  <c r="R161" i="33"/>
  <c r="T161" i="33"/>
  <c r="V499" i="33"/>
  <c r="X499" i="33"/>
  <c r="V301" i="33"/>
  <c r="X301" i="33"/>
  <c r="V243" i="33"/>
  <c r="X243" i="33"/>
  <c r="V303" i="33"/>
  <c r="X303" i="33"/>
  <c r="V103" i="33"/>
  <c r="X103" i="33"/>
  <c r="V289" i="33"/>
  <c r="X289" i="33"/>
  <c r="V72" i="33"/>
  <c r="X72" i="33"/>
  <c r="X123" i="33"/>
  <c r="V123" i="33"/>
  <c r="V403" i="33"/>
  <c r="X403" i="33"/>
  <c r="V58" i="33"/>
  <c r="X58" i="33"/>
  <c r="V279" i="33"/>
  <c r="X279" i="33"/>
  <c r="V355" i="33"/>
  <c r="X355" i="33"/>
  <c r="O343" i="28"/>
  <c r="O343" i="33"/>
  <c r="J343" i="33"/>
  <c r="R343" i="33"/>
  <c r="T343" i="33"/>
  <c r="O367" i="28"/>
  <c r="O367" i="33"/>
  <c r="J367" i="33"/>
  <c r="R367" i="33"/>
  <c r="T367" i="33"/>
  <c r="V501" i="33"/>
  <c r="X501" i="33"/>
  <c r="V427" i="33"/>
  <c r="X427" i="33"/>
  <c r="V277" i="33"/>
  <c r="X277" i="33"/>
  <c r="V163" i="33"/>
  <c r="X163" i="33"/>
  <c r="V447" i="33"/>
  <c r="X447" i="33"/>
  <c r="V417" i="33"/>
  <c r="X417" i="33"/>
  <c r="V443" i="33"/>
  <c r="X443" i="33"/>
  <c r="V445" i="33"/>
  <c r="X445" i="33"/>
  <c r="V413" i="33"/>
  <c r="X413" i="33"/>
  <c r="V397" i="33"/>
  <c r="X397" i="33"/>
  <c r="V363" i="33"/>
  <c r="X363" i="33"/>
  <c r="V213" i="33"/>
  <c r="X213" i="33"/>
  <c r="V147" i="33"/>
  <c r="X147" i="33"/>
  <c r="V38" i="33"/>
  <c r="X38" i="33"/>
  <c r="V387" i="33"/>
  <c r="X387" i="33"/>
  <c r="V32" i="33"/>
  <c r="X32" i="33"/>
  <c r="V235" i="33"/>
  <c r="X235" i="33"/>
  <c r="V17" i="33"/>
  <c r="X17" i="33"/>
  <c r="V233" i="33"/>
  <c r="X233" i="33"/>
  <c r="V34" i="33"/>
  <c r="X34" i="33"/>
  <c r="V11" i="33"/>
  <c r="X11" i="33"/>
  <c r="V327" i="33"/>
  <c r="X327" i="33"/>
  <c r="O333" i="28"/>
  <c r="O333" i="33"/>
  <c r="J333" i="33"/>
  <c r="R333" i="33"/>
  <c r="T333" i="33"/>
  <c r="V101" i="33"/>
  <c r="X101" i="33"/>
  <c r="O459" i="28"/>
  <c r="O459" i="33"/>
  <c r="J459" i="33"/>
  <c r="R459" i="33"/>
  <c r="T459" i="33"/>
  <c r="O119" i="28"/>
  <c r="O119" i="33"/>
  <c r="J119" i="33"/>
  <c r="R119" i="33"/>
  <c r="T119" i="33"/>
  <c r="V361" i="33"/>
  <c r="X361" i="33"/>
  <c r="V469" i="33"/>
  <c r="X469" i="33"/>
  <c r="V341" i="33"/>
  <c r="X341" i="33"/>
  <c r="V317" i="33"/>
  <c r="X317" i="33"/>
  <c r="V359" i="33"/>
  <c r="X359" i="33"/>
  <c r="V261" i="33"/>
  <c r="X261" i="33"/>
  <c r="V211" i="33"/>
  <c r="X211" i="33"/>
  <c r="V133" i="33"/>
  <c r="X133" i="33"/>
  <c r="V207" i="33"/>
  <c r="X207" i="33"/>
  <c r="V175" i="33"/>
  <c r="X175" i="33"/>
  <c r="V157" i="33"/>
  <c r="X157" i="33"/>
  <c r="V217" i="33"/>
  <c r="X217" i="33"/>
  <c r="V66" i="33"/>
  <c r="X66" i="33"/>
  <c r="V407" i="33"/>
  <c r="X407" i="33"/>
  <c r="V75" i="33"/>
  <c r="X75" i="33"/>
  <c r="V59" i="33"/>
  <c r="X59" i="33"/>
  <c r="O371" i="28"/>
  <c r="O371" i="33"/>
  <c r="J371" i="33"/>
  <c r="R371" i="33"/>
  <c r="T371" i="33"/>
  <c r="O249" i="28"/>
  <c r="O249" i="33"/>
  <c r="J249" i="33"/>
  <c r="R249" i="33"/>
  <c r="T249" i="33"/>
  <c r="O487" i="28"/>
  <c r="O487" i="33"/>
  <c r="J487" i="33"/>
  <c r="R487" i="33"/>
  <c r="T487" i="33"/>
  <c r="O415" i="28"/>
  <c r="O415" i="33"/>
  <c r="J415" i="33"/>
  <c r="R415" i="33"/>
  <c r="T415" i="33"/>
  <c r="O28" i="28"/>
  <c r="O28" i="33"/>
  <c r="J28" i="33"/>
  <c r="R28" i="33"/>
  <c r="T28" i="33"/>
  <c r="O421" i="28"/>
  <c r="O421" i="33"/>
  <c r="J421" i="33"/>
  <c r="R421" i="33"/>
  <c r="T421" i="33"/>
  <c r="O197" i="28"/>
  <c r="O197" i="33"/>
  <c r="J197" i="33"/>
  <c r="R197" i="33"/>
  <c r="T197" i="33"/>
  <c r="O91" i="28"/>
  <c r="O91" i="33"/>
  <c r="J91" i="33"/>
  <c r="R91" i="33"/>
  <c r="T91" i="33"/>
  <c r="O165" i="28"/>
  <c r="O165" i="33"/>
  <c r="J165" i="33"/>
  <c r="R165" i="33"/>
  <c r="T165" i="33"/>
  <c r="O401" i="28"/>
  <c r="O401" i="33"/>
  <c r="J401" i="33"/>
  <c r="R401" i="33"/>
  <c r="T401" i="33"/>
  <c r="O167" i="28"/>
  <c r="O167" i="33"/>
  <c r="J167" i="33"/>
  <c r="R167" i="33"/>
  <c r="T167" i="33"/>
  <c r="O431" i="28"/>
  <c r="O431" i="33"/>
  <c r="J431" i="33"/>
  <c r="R431" i="33"/>
  <c r="T431" i="33"/>
  <c r="V497" i="33"/>
  <c r="X497" i="33"/>
  <c r="V385" i="33"/>
  <c r="X385" i="33"/>
  <c r="V259" i="33"/>
  <c r="X259" i="33"/>
  <c r="V131" i="33"/>
  <c r="X131" i="33"/>
  <c r="V379" i="33"/>
  <c r="X379" i="33"/>
  <c r="V239" i="33"/>
  <c r="X239" i="33"/>
  <c r="V24" i="33"/>
  <c r="X24" i="33"/>
  <c r="V283" i="33"/>
  <c r="X283" i="33"/>
  <c r="V221" i="33"/>
  <c r="X221" i="33"/>
  <c r="V185" i="33"/>
  <c r="X185" i="33"/>
  <c r="V42" i="33"/>
  <c r="X42" i="33"/>
  <c r="V347" i="33"/>
  <c r="X347" i="33"/>
  <c r="V93" i="33"/>
  <c r="X93" i="33"/>
  <c r="O495" i="28"/>
  <c r="O495" i="33"/>
  <c r="J495" i="33"/>
  <c r="R495" i="33"/>
  <c r="T495" i="33"/>
  <c r="O435" i="28"/>
  <c r="O435" i="33"/>
  <c r="J435" i="33"/>
  <c r="R435" i="33"/>
  <c r="T435" i="33"/>
  <c r="O411" i="28"/>
  <c r="O411" i="33"/>
  <c r="J411" i="33"/>
  <c r="R411" i="33"/>
  <c r="T411" i="33"/>
  <c r="O155" i="28"/>
  <c r="O155" i="33"/>
  <c r="J155" i="33"/>
  <c r="R155" i="33"/>
  <c r="T155" i="33"/>
  <c r="V70" i="33"/>
  <c r="X70" i="33"/>
  <c r="O381" i="28"/>
  <c r="O381" i="33"/>
  <c r="J381" i="33"/>
  <c r="R381" i="33"/>
  <c r="T381" i="33"/>
  <c r="O275" i="28"/>
  <c r="O275" i="33"/>
  <c r="J275" i="33"/>
  <c r="R275" i="33"/>
  <c r="T275" i="33"/>
  <c r="O43" i="28"/>
  <c r="O43" i="33"/>
  <c r="J43" i="33"/>
  <c r="R43" i="33"/>
  <c r="T43" i="33"/>
  <c r="O305" i="28"/>
  <c r="O305" i="33"/>
  <c r="J305" i="33"/>
  <c r="R305" i="33"/>
  <c r="T305" i="33"/>
  <c r="O255" i="28"/>
  <c r="O255" i="33"/>
  <c r="J255" i="33"/>
  <c r="R255" i="33"/>
  <c r="T255" i="33"/>
  <c r="O179" i="28"/>
  <c r="O179" i="33"/>
  <c r="J179" i="33"/>
  <c r="R179" i="33"/>
  <c r="T179" i="33"/>
  <c r="O143" i="28"/>
  <c r="O143" i="33"/>
  <c r="J143" i="33"/>
  <c r="R143" i="33"/>
  <c r="T143" i="33"/>
  <c r="O82" i="28"/>
  <c r="O82" i="33"/>
  <c r="J82" i="33"/>
  <c r="R82" i="33"/>
  <c r="T82" i="33"/>
  <c r="W9" i="31"/>
  <c r="Y9" i="31"/>
  <c r="V409" i="33"/>
  <c r="X409" i="33"/>
  <c r="V453" i="33"/>
  <c r="X453" i="33"/>
  <c r="V373" i="33"/>
  <c r="X373" i="33"/>
  <c r="V321" i="33"/>
  <c r="X321" i="33"/>
  <c r="V229" i="33"/>
  <c r="X229" i="33"/>
  <c r="V313" i="33"/>
  <c r="X313" i="33"/>
  <c r="V46" i="33"/>
  <c r="X46" i="33"/>
  <c r="V375" i="33"/>
  <c r="X375" i="33"/>
  <c r="V271" i="33"/>
  <c r="X271" i="33"/>
  <c r="V88" i="33"/>
  <c r="X88" i="33"/>
  <c r="V141" i="33"/>
  <c r="X141" i="33"/>
  <c r="V112" i="33"/>
  <c r="X112" i="33"/>
  <c r="V153" i="33"/>
  <c r="X153" i="33"/>
  <c r="V18" i="33"/>
  <c r="X18" i="33"/>
  <c r="V331" i="33"/>
  <c r="X331" i="33"/>
  <c r="V19" i="33"/>
  <c r="X19" i="33"/>
  <c r="O12" i="28"/>
  <c r="O12" i="33"/>
  <c r="J12" i="33"/>
  <c r="R12" i="33"/>
  <c r="T12" i="33"/>
  <c r="O187" i="28"/>
  <c r="O187" i="33"/>
  <c r="J187" i="33"/>
  <c r="R187" i="33"/>
  <c r="T187" i="33"/>
  <c r="O171" i="28"/>
  <c r="O171" i="33"/>
  <c r="J171" i="33"/>
  <c r="R171" i="33"/>
  <c r="T171" i="33"/>
  <c r="V457" i="33"/>
  <c r="X457" i="33"/>
  <c r="V451" i="33"/>
  <c r="X451" i="33"/>
  <c r="V477" i="33"/>
  <c r="X477" i="33"/>
  <c r="V405" i="33"/>
  <c r="X405" i="33"/>
  <c r="V389" i="33"/>
  <c r="X389" i="33"/>
  <c r="V309" i="33"/>
  <c r="X309" i="33"/>
  <c r="V285" i="33"/>
  <c r="X285" i="33"/>
  <c r="V319" i="33"/>
  <c r="X319" i="33"/>
  <c r="V227" i="33"/>
  <c r="X227" i="33"/>
  <c r="V311" i="33"/>
  <c r="X311" i="33"/>
  <c r="V177" i="33"/>
  <c r="X177" i="33"/>
  <c r="V127" i="33"/>
  <c r="X127" i="33"/>
  <c r="V297" i="33"/>
  <c r="X297" i="33"/>
  <c r="V48" i="33"/>
  <c r="X48" i="33"/>
  <c r="V16" i="33"/>
  <c r="X16" i="33"/>
  <c r="V395" i="33"/>
  <c r="X395" i="33"/>
  <c r="V267" i="33"/>
  <c r="X267" i="33"/>
  <c r="V205" i="33"/>
  <c r="X205" i="33"/>
  <c r="V139" i="33"/>
  <c r="X139" i="33"/>
  <c r="V137" i="33"/>
  <c r="X137" i="33"/>
  <c r="V76" i="33"/>
  <c r="X76" i="33"/>
  <c r="O335" i="28"/>
  <c r="O335" i="33"/>
  <c r="J335" i="33"/>
  <c r="R335" i="33"/>
  <c r="T335" i="33"/>
  <c r="W8" i="31"/>
  <c r="Y8" i="31"/>
  <c r="O44" i="28"/>
  <c r="O44" i="33"/>
  <c r="J44" i="33"/>
  <c r="R44" i="33"/>
  <c r="T44" i="33"/>
  <c r="O50" i="28"/>
  <c r="O50" i="33"/>
  <c r="J50" i="33"/>
  <c r="R50" i="33"/>
  <c r="T50" i="33"/>
  <c r="J6" i="31"/>
  <c r="H285" i="46"/>
  <c r="N285" i="46"/>
  <c r="R285" i="46"/>
  <c r="Q321" i="43"/>
  <c r="P321" i="43"/>
  <c r="S321" i="43"/>
  <c r="S223" i="43"/>
  <c r="Q223" i="43"/>
  <c r="P223" i="43"/>
  <c r="S42" i="43"/>
  <c r="Q42" i="43"/>
  <c r="P42" i="43"/>
  <c r="Q505" i="43"/>
  <c r="S505" i="43"/>
  <c r="P505" i="43"/>
  <c r="Q473" i="43"/>
  <c r="P473" i="43"/>
  <c r="S473" i="43"/>
  <c r="Q441" i="43"/>
  <c r="S441" i="43"/>
  <c r="P441" i="43"/>
  <c r="Q409" i="43"/>
  <c r="S409" i="43"/>
  <c r="P409" i="43"/>
  <c r="Q377" i="43"/>
  <c r="P377" i="43"/>
  <c r="S377" i="43"/>
  <c r="Q345" i="43"/>
  <c r="S345" i="43"/>
  <c r="P345" i="43"/>
  <c r="Q313" i="43"/>
  <c r="P313" i="43"/>
  <c r="S313" i="43"/>
  <c r="S281" i="43"/>
  <c r="Q281" i="43"/>
  <c r="P281" i="43"/>
  <c r="S249" i="43"/>
  <c r="Q249" i="43"/>
  <c r="P249" i="43"/>
  <c r="Q217" i="43"/>
  <c r="P217" i="43"/>
  <c r="S217" i="43"/>
  <c r="Q185" i="43"/>
  <c r="S185" i="43"/>
  <c r="P185" i="43"/>
  <c r="P153" i="43"/>
  <c r="Q153" i="43"/>
  <c r="S153" i="43"/>
  <c r="P121" i="43"/>
  <c r="Q121" i="43"/>
  <c r="S121" i="43"/>
  <c r="P89" i="43"/>
  <c r="S89" i="43"/>
  <c r="Q89" i="43"/>
  <c r="S57" i="43"/>
  <c r="P57" i="43"/>
  <c r="Q57" i="43"/>
  <c r="S25" i="43"/>
  <c r="Q25" i="43"/>
  <c r="P25" i="43"/>
  <c r="P463" i="43"/>
  <c r="S463" i="43"/>
  <c r="Q463" i="43"/>
  <c r="P319" i="43"/>
  <c r="Q319" i="43"/>
  <c r="S319" i="43"/>
  <c r="S183" i="43"/>
  <c r="P183" i="43"/>
  <c r="Q183" i="43"/>
  <c r="S71" i="43"/>
  <c r="Q71" i="43"/>
  <c r="P71" i="43"/>
  <c r="P370" i="43"/>
  <c r="S370" i="43"/>
  <c r="Q370" i="43"/>
  <c r="P170" i="43"/>
  <c r="S170" i="43"/>
  <c r="Q170" i="43"/>
  <c r="S504" i="43"/>
  <c r="P504" i="43"/>
  <c r="Q504" i="43"/>
  <c r="S472" i="43"/>
  <c r="Q472" i="43"/>
  <c r="P472" i="43"/>
  <c r="S440" i="43"/>
  <c r="Q440" i="43"/>
  <c r="P440" i="43"/>
  <c r="S408" i="43"/>
  <c r="Q408" i="43"/>
  <c r="P408" i="43"/>
  <c r="S376" i="43"/>
  <c r="Q376" i="43"/>
  <c r="P376" i="43"/>
  <c r="S344" i="43"/>
  <c r="P344" i="43"/>
  <c r="Q344" i="43"/>
  <c r="P312" i="43"/>
  <c r="S312" i="43"/>
  <c r="Q312" i="43"/>
  <c r="S280" i="43"/>
  <c r="Q280" i="43"/>
  <c r="P280" i="43"/>
  <c r="S248" i="43"/>
  <c r="P248" i="43"/>
  <c r="Q248" i="43"/>
  <c r="Q216" i="43"/>
  <c r="S216" i="43"/>
  <c r="P216" i="43"/>
  <c r="P184" i="43"/>
  <c r="S184" i="43"/>
  <c r="Q184" i="43"/>
  <c r="S152" i="43"/>
  <c r="Q152" i="43"/>
  <c r="P152" i="43"/>
  <c r="S120" i="43"/>
  <c r="Q120" i="43"/>
  <c r="P120" i="43"/>
  <c r="S88" i="43"/>
  <c r="Q88" i="43"/>
  <c r="P88" i="43"/>
  <c r="P56" i="43"/>
  <c r="S56" i="43"/>
  <c r="Q56" i="43"/>
  <c r="P24" i="43"/>
  <c r="S24" i="43"/>
  <c r="Q24" i="43"/>
  <c r="P495" i="31"/>
  <c r="P415" i="31"/>
  <c r="P335" i="31"/>
  <c r="P247" i="31"/>
  <c r="P175" i="31"/>
  <c r="P87" i="31"/>
  <c r="P474" i="31"/>
  <c r="P250" i="31"/>
  <c r="P10" i="31"/>
  <c r="P431" i="31"/>
  <c r="P343" i="31"/>
  <c r="P263" i="31"/>
  <c r="P167" i="31"/>
  <c r="P79" i="31"/>
  <c r="P410" i="31"/>
  <c r="P106" i="31"/>
  <c r="P486" i="31"/>
  <c r="P454" i="31"/>
  <c r="P422" i="31"/>
  <c r="P390" i="31"/>
  <c r="P358" i="31"/>
  <c r="P326" i="31"/>
  <c r="P294" i="31"/>
  <c r="P262" i="31"/>
  <c r="P230" i="31"/>
  <c r="P198" i="31"/>
  <c r="P166" i="31"/>
  <c r="P134" i="31"/>
  <c r="P102" i="31"/>
  <c r="P70" i="31"/>
  <c r="P38" i="31"/>
  <c r="S346" i="43"/>
  <c r="P346" i="43"/>
  <c r="Q346" i="43"/>
  <c r="Q477" i="43"/>
  <c r="P477" i="43"/>
  <c r="S477" i="43"/>
  <c r="P445" i="43"/>
  <c r="S445" i="43"/>
  <c r="Q445" i="43"/>
  <c r="Q413" i="43"/>
  <c r="P413" i="43"/>
  <c r="S413" i="43"/>
  <c r="Q381" i="43"/>
  <c r="S381" i="43"/>
  <c r="P381" i="43"/>
  <c r="S349" i="43"/>
  <c r="P349" i="43"/>
  <c r="Q349" i="43"/>
  <c r="Q317" i="43"/>
  <c r="S317" i="43"/>
  <c r="P317" i="43"/>
  <c r="Q285" i="43"/>
  <c r="P285" i="43"/>
  <c r="S285" i="43"/>
  <c r="S253" i="43"/>
  <c r="Q253" i="43"/>
  <c r="P253" i="43"/>
  <c r="S221" i="43"/>
  <c r="Q221" i="43"/>
  <c r="P221" i="43"/>
  <c r="Q189" i="43"/>
  <c r="P189" i="43"/>
  <c r="S189" i="43"/>
  <c r="Q157" i="43"/>
  <c r="S157" i="43"/>
  <c r="P157" i="43"/>
  <c r="Q125" i="43"/>
  <c r="S125" i="43"/>
  <c r="P125" i="43"/>
  <c r="Q93" i="43"/>
  <c r="S93" i="43"/>
  <c r="P93" i="43"/>
  <c r="S61" i="43"/>
  <c r="P61" i="43"/>
  <c r="Q61" i="43"/>
  <c r="S29" i="43"/>
  <c r="P29" i="43"/>
  <c r="Q29" i="43"/>
  <c r="P498" i="43"/>
  <c r="Q498" i="43"/>
  <c r="S498" i="43"/>
  <c r="P202" i="43"/>
  <c r="S202" i="43"/>
  <c r="Q202" i="43"/>
  <c r="P500" i="31"/>
  <c r="P468" i="31"/>
  <c r="P436" i="31"/>
  <c r="P404" i="31"/>
  <c r="P372" i="31"/>
  <c r="P340" i="31"/>
  <c r="P308" i="31"/>
  <c r="P276" i="31"/>
  <c r="P244" i="31"/>
  <c r="P212" i="31"/>
  <c r="P180" i="31"/>
  <c r="P148" i="31"/>
  <c r="P116" i="31"/>
  <c r="P84" i="31"/>
  <c r="P52" i="31"/>
  <c r="P20" i="31"/>
  <c r="P282" i="31"/>
  <c r="P50" i="31"/>
  <c r="S483" i="43"/>
  <c r="Q483" i="43"/>
  <c r="P483" i="43"/>
  <c r="S451" i="43"/>
  <c r="Q451" i="43"/>
  <c r="P451" i="43"/>
  <c r="Q419" i="43"/>
  <c r="S419" i="43"/>
  <c r="P419" i="43"/>
  <c r="Q387" i="43"/>
  <c r="S387" i="43"/>
  <c r="P387" i="43"/>
  <c r="S355" i="43"/>
  <c r="Q355" i="43"/>
  <c r="P355" i="43"/>
  <c r="S323" i="43"/>
  <c r="P323" i="43"/>
  <c r="Q323" i="43"/>
  <c r="P291" i="43"/>
  <c r="S291" i="43"/>
  <c r="Q291" i="43"/>
  <c r="P259" i="43"/>
  <c r="S259" i="43"/>
  <c r="Q259" i="43"/>
  <c r="S227" i="43"/>
  <c r="P227" i="43"/>
  <c r="Q227" i="43"/>
  <c r="S195" i="43"/>
  <c r="P195" i="43"/>
  <c r="Q195" i="43"/>
  <c r="P163" i="43"/>
  <c r="S163" i="43"/>
  <c r="Q163" i="43"/>
  <c r="S131" i="43"/>
  <c r="Q131" i="43"/>
  <c r="P131" i="43"/>
  <c r="S99" i="43"/>
  <c r="Q99" i="43"/>
  <c r="P99" i="43"/>
  <c r="S67" i="43"/>
  <c r="Q67" i="43"/>
  <c r="P67" i="43"/>
  <c r="S35" i="43"/>
  <c r="P35" i="43"/>
  <c r="Q35" i="43"/>
  <c r="P506" i="43"/>
  <c r="S506" i="43"/>
  <c r="Q506" i="43"/>
  <c r="P234" i="43"/>
  <c r="S234" i="43"/>
  <c r="Q234" i="43"/>
  <c r="P466" i="43"/>
  <c r="S466" i="43"/>
  <c r="Q466" i="43"/>
  <c r="P210" i="43"/>
  <c r="S210" i="43"/>
  <c r="Q210" i="43"/>
  <c r="Q481" i="43"/>
  <c r="P481" i="43"/>
  <c r="S481" i="43"/>
  <c r="Q353" i="43"/>
  <c r="P353" i="43"/>
  <c r="S353" i="43"/>
  <c r="S257" i="43"/>
  <c r="Q257" i="43"/>
  <c r="P257" i="43"/>
  <c r="Q161" i="43"/>
  <c r="S161" i="43"/>
  <c r="P161" i="43"/>
  <c r="S65" i="43"/>
  <c r="P65" i="43"/>
  <c r="Q65" i="43"/>
  <c r="P487" i="43"/>
  <c r="Q487" i="43"/>
  <c r="S487" i="43"/>
  <c r="P458" i="43"/>
  <c r="S458" i="43"/>
  <c r="Q458" i="43"/>
  <c r="S26" i="43"/>
  <c r="P26" i="43"/>
  <c r="Q26" i="43"/>
  <c r="S448" i="43"/>
  <c r="Q448" i="43"/>
  <c r="P448" i="43"/>
  <c r="Q384" i="43"/>
  <c r="S384" i="43"/>
  <c r="P384" i="43"/>
  <c r="S256" i="43"/>
  <c r="Q256" i="43"/>
  <c r="P256" i="43"/>
  <c r="Q192" i="43"/>
  <c r="P192" i="43"/>
  <c r="S192" i="43"/>
  <c r="S96" i="43"/>
  <c r="P96" i="43"/>
  <c r="Q96" i="43"/>
  <c r="P32" i="43"/>
  <c r="S32" i="43"/>
  <c r="Q32" i="43"/>
  <c r="P351" i="31"/>
  <c r="P199" i="31"/>
  <c r="P15" i="31"/>
  <c r="P66" i="31"/>
  <c r="P287" i="31"/>
  <c r="P482" i="31"/>
  <c r="P494" i="31"/>
  <c r="P430" i="31"/>
  <c r="P366" i="31"/>
  <c r="P302" i="31"/>
  <c r="P238" i="31"/>
  <c r="P142" i="31"/>
  <c r="P78" i="31"/>
  <c r="P14" i="31"/>
  <c r="S90" i="43"/>
  <c r="Q90" i="43"/>
  <c r="P90" i="43"/>
  <c r="S453" i="43"/>
  <c r="Q453" i="43"/>
  <c r="P453" i="43"/>
  <c r="S389" i="43"/>
  <c r="Q389" i="43"/>
  <c r="P389" i="43"/>
  <c r="Q325" i="43"/>
  <c r="S325" i="43"/>
  <c r="P325" i="43"/>
  <c r="S261" i="43"/>
  <c r="P261" i="43"/>
  <c r="Q261" i="43"/>
  <c r="P197" i="43"/>
  <c r="S197" i="43"/>
  <c r="Q197" i="43"/>
  <c r="Q133" i="43"/>
  <c r="S133" i="43"/>
  <c r="P133" i="43"/>
  <c r="S69" i="43"/>
  <c r="Q69" i="43"/>
  <c r="P69" i="43"/>
  <c r="P380" i="31"/>
  <c r="P252" i="31"/>
  <c r="P188" i="31"/>
  <c r="P60" i="31"/>
  <c r="S491" i="43"/>
  <c r="Q491" i="43"/>
  <c r="P491" i="43"/>
  <c r="S331" i="43"/>
  <c r="Q331" i="43"/>
  <c r="P331" i="43"/>
  <c r="S203" i="43"/>
  <c r="Q203" i="43"/>
  <c r="P203" i="43"/>
  <c r="S107" i="43"/>
  <c r="P107" i="43"/>
  <c r="Q107" i="43"/>
  <c r="P8" i="31"/>
  <c r="P505" i="31"/>
  <c r="P473" i="31"/>
  <c r="P441" i="31"/>
  <c r="P409" i="31"/>
  <c r="P377" i="31"/>
  <c r="P345" i="31"/>
  <c r="P313" i="31"/>
  <c r="P281" i="31"/>
  <c r="P249" i="31"/>
  <c r="P217" i="31"/>
  <c r="P185" i="31"/>
  <c r="P153" i="31"/>
  <c r="P121" i="31"/>
  <c r="P89" i="31"/>
  <c r="P57" i="31"/>
  <c r="P25" i="31"/>
  <c r="P463" i="31"/>
  <c r="P319" i="31"/>
  <c r="P183" i="31"/>
  <c r="P71" i="31"/>
  <c r="P370" i="31"/>
  <c r="P170" i="31"/>
  <c r="P504" i="31"/>
  <c r="P472" i="31"/>
  <c r="P440" i="31"/>
  <c r="P408" i="31"/>
  <c r="P376" i="31"/>
  <c r="P344" i="31"/>
  <c r="P312" i="31"/>
  <c r="P280" i="31"/>
  <c r="P248" i="31"/>
  <c r="P216" i="31"/>
  <c r="P184" i="31"/>
  <c r="P152" i="31"/>
  <c r="P120" i="31"/>
  <c r="P88" i="31"/>
  <c r="P56" i="31"/>
  <c r="P24" i="31"/>
  <c r="S471" i="43"/>
  <c r="Q471" i="43"/>
  <c r="P471" i="43"/>
  <c r="S399" i="43"/>
  <c r="Q399" i="43"/>
  <c r="P399" i="43"/>
  <c r="P311" i="43"/>
  <c r="Q311" i="43"/>
  <c r="S311" i="43"/>
  <c r="S231" i="43"/>
  <c r="Q231" i="43"/>
  <c r="P231" i="43"/>
  <c r="S151" i="43"/>
  <c r="P151" i="43"/>
  <c r="Q151" i="43"/>
  <c r="Q63" i="43"/>
  <c r="S63" i="43"/>
  <c r="P63" i="43"/>
  <c r="Q418" i="43"/>
  <c r="S418" i="43"/>
  <c r="P418" i="43"/>
  <c r="P194" i="43"/>
  <c r="S194" i="43"/>
  <c r="Q194" i="43"/>
  <c r="Q503" i="43"/>
  <c r="S503" i="43"/>
  <c r="P503" i="43"/>
  <c r="S407" i="43"/>
  <c r="Q407" i="43"/>
  <c r="P407" i="43"/>
  <c r="P327" i="43"/>
  <c r="S327" i="43"/>
  <c r="Q327" i="43"/>
  <c r="S239" i="43"/>
  <c r="P239" i="43"/>
  <c r="Q239" i="43"/>
  <c r="Q143" i="43"/>
  <c r="P143" i="43"/>
  <c r="S143" i="43"/>
  <c r="Q55" i="43"/>
  <c r="S55" i="43"/>
  <c r="P55" i="43"/>
  <c r="S322" i="43"/>
  <c r="P322" i="43"/>
  <c r="Q322" i="43"/>
  <c r="S18" i="43"/>
  <c r="Q18" i="43"/>
  <c r="P18" i="43"/>
  <c r="Q478" i="43"/>
  <c r="S478" i="43"/>
  <c r="P478" i="43"/>
  <c r="Q446" i="43"/>
  <c r="S446" i="43"/>
  <c r="P446" i="43"/>
  <c r="P414" i="43"/>
  <c r="Q414" i="43"/>
  <c r="S414" i="43"/>
  <c r="Q382" i="43"/>
  <c r="P382" i="43"/>
  <c r="S382" i="43"/>
  <c r="S350" i="43"/>
  <c r="Q350" i="43"/>
  <c r="P350" i="43"/>
  <c r="P318" i="43"/>
  <c r="S318" i="43"/>
  <c r="Q318" i="43"/>
  <c r="S286" i="43"/>
  <c r="Q286" i="43"/>
  <c r="P286" i="43"/>
  <c r="P254" i="43"/>
  <c r="S254" i="43"/>
  <c r="Q254" i="43"/>
  <c r="P222" i="43"/>
  <c r="S222" i="43"/>
  <c r="Q222" i="43"/>
  <c r="S190" i="43"/>
  <c r="Q190" i="43"/>
  <c r="P190" i="43"/>
  <c r="P158" i="43"/>
  <c r="S158" i="43"/>
  <c r="Q158" i="43"/>
  <c r="P126" i="43"/>
  <c r="S126" i="43"/>
  <c r="Q126" i="43"/>
  <c r="P94" i="43"/>
  <c r="S94" i="43"/>
  <c r="Q94" i="43"/>
  <c r="Q62" i="43"/>
  <c r="S62" i="43"/>
  <c r="P62" i="43"/>
  <c r="P30" i="43"/>
  <c r="Q30" i="43"/>
  <c r="S30" i="43"/>
  <c r="P346" i="31"/>
  <c r="P477" i="31"/>
  <c r="P445" i="31"/>
  <c r="P413" i="31"/>
  <c r="P381" i="31"/>
  <c r="P349" i="31"/>
  <c r="P317" i="31"/>
  <c r="P285" i="31"/>
  <c r="P253" i="31"/>
  <c r="P221" i="31"/>
  <c r="P189" i="31"/>
  <c r="P157" i="31"/>
  <c r="P125" i="31"/>
  <c r="P93" i="31"/>
  <c r="P61" i="31"/>
  <c r="P29" i="31"/>
  <c r="P498" i="31"/>
  <c r="P202" i="31"/>
  <c r="P492" i="43"/>
  <c r="S492" i="43"/>
  <c r="Q492" i="43"/>
  <c r="Q460" i="43"/>
  <c r="P460" i="43"/>
  <c r="S460" i="43"/>
  <c r="S428" i="43"/>
  <c r="Q428" i="43"/>
  <c r="P428" i="43"/>
  <c r="S396" i="43"/>
  <c r="Q396" i="43"/>
  <c r="P396" i="43"/>
  <c r="S364" i="43"/>
  <c r="P364" i="43"/>
  <c r="Q364" i="43"/>
  <c r="S332" i="43"/>
  <c r="P332" i="43"/>
  <c r="Q332" i="43"/>
  <c r="S300" i="43"/>
  <c r="P300" i="43"/>
  <c r="Q300" i="43"/>
  <c r="Q268" i="43"/>
  <c r="S268" i="43"/>
  <c r="P268" i="43"/>
  <c r="S236" i="43"/>
  <c r="Q236" i="43"/>
  <c r="P236" i="43"/>
  <c r="S204" i="43"/>
  <c r="Q204" i="43"/>
  <c r="P204" i="43"/>
  <c r="S172" i="43"/>
  <c r="Q172" i="43"/>
  <c r="P172" i="43"/>
  <c r="Q140" i="43"/>
  <c r="P140" i="43"/>
  <c r="S140" i="43"/>
  <c r="Q108" i="43"/>
  <c r="P108" i="43"/>
  <c r="S108" i="43"/>
  <c r="Q76" i="43"/>
  <c r="P76" i="43"/>
  <c r="S76" i="43"/>
  <c r="S44" i="43"/>
  <c r="Q44" i="43"/>
  <c r="P44" i="43"/>
  <c r="S450" i="43"/>
  <c r="Q450" i="43"/>
  <c r="P450" i="43"/>
  <c r="P218" i="43"/>
  <c r="S218" i="43"/>
  <c r="Q218" i="43"/>
  <c r="P483" i="31"/>
  <c r="P451" i="31"/>
  <c r="P419" i="31"/>
  <c r="P387" i="31"/>
  <c r="P355" i="31"/>
  <c r="P323" i="31"/>
  <c r="P291" i="31"/>
  <c r="P259" i="31"/>
  <c r="P227" i="31"/>
  <c r="P195" i="31"/>
  <c r="P163" i="31"/>
  <c r="P131" i="31"/>
  <c r="P99" i="31"/>
  <c r="P67" i="31"/>
  <c r="P35" i="31"/>
  <c r="P506" i="31"/>
  <c r="P234" i="31"/>
  <c r="P466" i="31"/>
  <c r="P210" i="31"/>
  <c r="S75" i="43"/>
  <c r="Q75" i="43"/>
  <c r="P75" i="43"/>
  <c r="Q497" i="43"/>
  <c r="P497" i="43"/>
  <c r="S497" i="43"/>
  <c r="Q465" i="43"/>
  <c r="S465" i="43"/>
  <c r="P465" i="43"/>
  <c r="S433" i="43"/>
  <c r="P433" i="43"/>
  <c r="Q433" i="43"/>
  <c r="Q401" i="43"/>
  <c r="S401" i="43"/>
  <c r="P401" i="43"/>
  <c r="Q369" i="43"/>
  <c r="S369" i="43"/>
  <c r="P369" i="43"/>
  <c r="P337" i="43"/>
  <c r="S337" i="43"/>
  <c r="Q337" i="43"/>
  <c r="P305" i="43"/>
  <c r="S305" i="43"/>
  <c r="Q305" i="43"/>
  <c r="S273" i="43"/>
  <c r="Q273" i="43"/>
  <c r="P273" i="43"/>
  <c r="S241" i="43"/>
  <c r="P241" i="43"/>
  <c r="Q241" i="43"/>
  <c r="Q209" i="43"/>
  <c r="S209" i="43"/>
  <c r="P209" i="43"/>
  <c r="Q177" i="43"/>
  <c r="S177" i="43"/>
  <c r="P177" i="43"/>
  <c r="P145" i="43"/>
  <c r="S145" i="43"/>
  <c r="Q145" i="43"/>
  <c r="P113" i="43"/>
  <c r="Q113" i="43"/>
  <c r="S113" i="43"/>
  <c r="S81" i="43"/>
  <c r="Q81" i="43"/>
  <c r="P81" i="43"/>
  <c r="S49" i="43"/>
  <c r="Q49" i="43"/>
  <c r="P49" i="43"/>
  <c r="Q17" i="43"/>
  <c r="S17" i="43"/>
  <c r="P17" i="43"/>
  <c r="S423" i="43"/>
  <c r="P423" i="43"/>
  <c r="Q423" i="43"/>
  <c r="Q279" i="43"/>
  <c r="S279" i="43"/>
  <c r="P279" i="43"/>
  <c r="S159" i="43"/>
  <c r="P159" i="43"/>
  <c r="Q159" i="43"/>
  <c r="Q47" i="43"/>
  <c r="P47" i="43"/>
  <c r="S47" i="43"/>
  <c r="Q314" i="43"/>
  <c r="P314" i="43"/>
  <c r="S314" i="43"/>
  <c r="S122" i="43"/>
  <c r="Q122" i="43"/>
  <c r="P122" i="43"/>
  <c r="S496" i="43"/>
  <c r="Q496" i="43"/>
  <c r="P496" i="43"/>
  <c r="S464" i="43"/>
  <c r="Q464" i="43"/>
  <c r="P464" i="43"/>
  <c r="S432" i="43"/>
  <c r="Q432" i="43"/>
  <c r="P432" i="43"/>
  <c r="S400" i="43"/>
  <c r="P400" i="43"/>
  <c r="Q400" i="43"/>
  <c r="S368" i="43"/>
  <c r="P368" i="43"/>
  <c r="Q368" i="43"/>
  <c r="S336" i="43"/>
  <c r="P336" i="43"/>
  <c r="Q336" i="43"/>
  <c r="Q304" i="43"/>
  <c r="P304" i="43"/>
  <c r="S304" i="43"/>
  <c r="S272" i="43"/>
  <c r="Q272" i="43"/>
  <c r="P272" i="43"/>
  <c r="S240" i="43"/>
  <c r="Q240" i="43"/>
  <c r="P240" i="43"/>
  <c r="S208" i="43"/>
  <c r="Q208" i="43"/>
  <c r="P208" i="43"/>
  <c r="S176" i="43"/>
  <c r="Q176" i="43"/>
  <c r="P176" i="43"/>
  <c r="S144" i="43"/>
  <c r="P144" i="43"/>
  <c r="Q144" i="43"/>
  <c r="S112" i="43"/>
  <c r="Q112" i="43"/>
  <c r="P112" i="43"/>
  <c r="P80" i="43"/>
  <c r="S80" i="43"/>
  <c r="Q80" i="43"/>
  <c r="P48" i="43"/>
  <c r="S48" i="43"/>
  <c r="Q48" i="43"/>
  <c r="P16" i="43"/>
  <c r="S16" i="43"/>
  <c r="Q16" i="43"/>
  <c r="P471" i="31"/>
  <c r="P399" i="31"/>
  <c r="P311" i="31"/>
  <c r="P231" i="31"/>
  <c r="P151" i="31"/>
  <c r="P63" i="31"/>
  <c r="P418" i="31"/>
  <c r="P194" i="31"/>
  <c r="P503" i="31"/>
  <c r="P407" i="31"/>
  <c r="P327" i="31"/>
  <c r="P239" i="31"/>
  <c r="P143" i="31"/>
  <c r="P55" i="31"/>
  <c r="P322" i="31"/>
  <c r="P18" i="31"/>
  <c r="P478" i="31"/>
  <c r="P446" i="31"/>
  <c r="P414" i="31"/>
  <c r="P382" i="31"/>
  <c r="P350" i="31"/>
  <c r="P318" i="31"/>
  <c r="P286" i="31"/>
  <c r="P254" i="31"/>
  <c r="P222" i="31"/>
  <c r="P190" i="31"/>
  <c r="P158" i="31"/>
  <c r="P126" i="31"/>
  <c r="P94" i="31"/>
  <c r="P62" i="31"/>
  <c r="P30" i="31"/>
  <c r="P490" i="43"/>
  <c r="S490" i="43"/>
  <c r="Q490" i="43"/>
  <c r="Q242" i="43"/>
  <c r="S242" i="43"/>
  <c r="P242" i="43"/>
  <c r="S501" i="43"/>
  <c r="Q501" i="43"/>
  <c r="P501" i="43"/>
  <c r="S469" i="43"/>
  <c r="Q469" i="43"/>
  <c r="P469" i="43"/>
  <c r="S437" i="43"/>
  <c r="P437" i="43"/>
  <c r="Q437" i="43"/>
  <c r="P405" i="43"/>
  <c r="S405" i="43"/>
  <c r="Q405" i="43"/>
  <c r="S373" i="43"/>
  <c r="Q373" i="43"/>
  <c r="P373" i="43"/>
  <c r="P341" i="43"/>
  <c r="Q341" i="43"/>
  <c r="S341" i="43"/>
  <c r="Q309" i="43"/>
  <c r="P309" i="43"/>
  <c r="S309" i="43"/>
  <c r="Q277" i="43"/>
  <c r="S277" i="43"/>
  <c r="P277" i="43"/>
  <c r="S245" i="43"/>
  <c r="P245" i="43"/>
  <c r="Q245" i="43"/>
  <c r="P213" i="43"/>
  <c r="S213" i="43"/>
  <c r="Q213" i="43"/>
  <c r="P181" i="43"/>
  <c r="S181" i="43"/>
  <c r="Q181" i="43"/>
  <c r="Q149" i="43"/>
  <c r="S149" i="43"/>
  <c r="P149" i="43"/>
  <c r="Q117" i="43"/>
  <c r="S117" i="43"/>
  <c r="P117" i="43"/>
  <c r="Q85" i="43"/>
  <c r="S85" i="43"/>
  <c r="P85" i="43"/>
  <c r="S53" i="43"/>
  <c r="Q53" i="43"/>
  <c r="P53" i="43"/>
  <c r="S21" i="43"/>
  <c r="Q21" i="43"/>
  <c r="P21" i="43"/>
  <c r="Q426" i="43"/>
  <c r="P426" i="43"/>
  <c r="S426" i="43"/>
  <c r="S130" i="43"/>
  <c r="Q130" i="43"/>
  <c r="P130" i="43"/>
  <c r="P492" i="31"/>
  <c r="P460" i="31"/>
  <c r="P428" i="31"/>
  <c r="P396" i="31"/>
  <c r="P364" i="31"/>
  <c r="P332" i="31"/>
  <c r="P300" i="31"/>
  <c r="P268" i="31"/>
  <c r="P236" i="31"/>
  <c r="P204" i="31"/>
  <c r="P172" i="31"/>
  <c r="P140" i="31"/>
  <c r="P108" i="31"/>
  <c r="P76" i="31"/>
  <c r="P44" i="31"/>
  <c r="P450" i="31"/>
  <c r="P218" i="31"/>
  <c r="S475" i="43"/>
  <c r="Q475" i="43"/>
  <c r="P475" i="43"/>
  <c r="S443" i="43"/>
  <c r="Q443" i="43"/>
  <c r="P443" i="43"/>
  <c r="S411" i="43"/>
  <c r="P411" i="43"/>
  <c r="Q411" i="43"/>
  <c r="S379" i="43"/>
  <c r="Q379" i="43"/>
  <c r="P379" i="43"/>
  <c r="S347" i="43"/>
  <c r="P347" i="43"/>
  <c r="Q347" i="43"/>
  <c r="Q315" i="43"/>
  <c r="P315" i="43"/>
  <c r="S315" i="43"/>
  <c r="Q283" i="43"/>
  <c r="P283" i="43"/>
  <c r="S283" i="43"/>
  <c r="Q251" i="43"/>
  <c r="P251" i="43"/>
  <c r="S251" i="43"/>
  <c r="P219" i="43"/>
  <c r="S219" i="43"/>
  <c r="Q219" i="43"/>
  <c r="S187" i="43"/>
  <c r="Q187" i="43"/>
  <c r="P187" i="43"/>
  <c r="S155" i="43"/>
  <c r="Q155" i="43"/>
  <c r="P155" i="43"/>
  <c r="S123" i="43"/>
  <c r="Q123" i="43"/>
  <c r="P123" i="43"/>
  <c r="S91" i="43"/>
  <c r="Q91" i="43"/>
  <c r="P91" i="43"/>
  <c r="S59" i="43"/>
  <c r="Q59" i="43"/>
  <c r="P59" i="43"/>
  <c r="S27" i="43"/>
  <c r="Q27" i="43"/>
  <c r="P27" i="43"/>
  <c r="S442" i="43"/>
  <c r="Q442" i="43"/>
  <c r="P442" i="43"/>
  <c r="P178" i="43"/>
  <c r="S178" i="43"/>
  <c r="Q178" i="43"/>
  <c r="P378" i="43"/>
  <c r="S378" i="43"/>
  <c r="Q378" i="43"/>
  <c r="S146" i="43"/>
  <c r="Q146" i="43"/>
  <c r="P146" i="43"/>
  <c r="Q449" i="43"/>
  <c r="S449" i="43"/>
  <c r="P449" i="43"/>
  <c r="Q385" i="43"/>
  <c r="P385" i="43"/>
  <c r="S385" i="43"/>
  <c r="S289" i="43"/>
  <c r="Q289" i="43"/>
  <c r="P289" i="43"/>
  <c r="Q193" i="43"/>
  <c r="S193" i="43"/>
  <c r="P193" i="43"/>
  <c r="P97" i="43"/>
  <c r="S97" i="43"/>
  <c r="Q97" i="43"/>
  <c r="Q33" i="43"/>
  <c r="P33" i="43"/>
  <c r="S33" i="43"/>
  <c r="S95" i="43"/>
  <c r="Q95" i="43"/>
  <c r="P95" i="43"/>
  <c r="P226" i="43"/>
  <c r="S226" i="43"/>
  <c r="Q226" i="43"/>
  <c r="S480" i="43"/>
  <c r="Q480" i="43"/>
  <c r="P480" i="43"/>
  <c r="S416" i="43"/>
  <c r="Q416" i="43"/>
  <c r="P416" i="43"/>
  <c r="S352" i="43"/>
  <c r="Q352" i="43"/>
  <c r="P352" i="43"/>
  <c r="Q224" i="43"/>
  <c r="P224" i="43"/>
  <c r="S224" i="43"/>
  <c r="S160" i="43"/>
  <c r="Q160" i="43"/>
  <c r="P160" i="43"/>
  <c r="S128" i="43"/>
  <c r="Q128" i="43"/>
  <c r="P128" i="43"/>
  <c r="P64" i="43"/>
  <c r="S64" i="43"/>
  <c r="Q64" i="43"/>
  <c r="P439" i="31"/>
  <c r="P271" i="31"/>
  <c r="P111" i="31"/>
  <c r="P330" i="31"/>
  <c r="P455" i="31"/>
  <c r="P367" i="31"/>
  <c r="P191" i="31"/>
  <c r="P186" i="31"/>
  <c r="P462" i="31"/>
  <c r="P398" i="31"/>
  <c r="P334" i="31"/>
  <c r="P270" i="31"/>
  <c r="P174" i="31"/>
  <c r="P110" i="31"/>
  <c r="P46" i="31"/>
  <c r="P402" i="43"/>
  <c r="S402" i="43"/>
  <c r="Q402" i="43"/>
  <c r="Q485" i="43"/>
  <c r="P485" i="43"/>
  <c r="S485" i="43"/>
  <c r="Q421" i="43"/>
  <c r="S421" i="43"/>
  <c r="P421" i="43"/>
  <c r="P357" i="43"/>
  <c r="S357" i="43"/>
  <c r="Q357" i="43"/>
  <c r="Q293" i="43"/>
  <c r="S293" i="43"/>
  <c r="P293" i="43"/>
  <c r="P229" i="43"/>
  <c r="Q229" i="43"/>
  <c r="S229" i="43"/>
  <c r="S165" i="43"/>
  <c r="Q165" i="43"/>
  <c r="P165" i="43"/>
  <c r="Q101" i="43"/>
  <c r="S101" i="43"/>
  <c r="P101" i="43"/>
  <c r="S37" i="43"/>
  <c r="P37" i="43"/>
  <c r="Q37" i="43"/>
  <c r="P476" i="31"/>
  <c r="P348" i="31"/>
  <c r="P220" i="31"/>
  <c r="P92" i="31"/>
  <c r="P28" i="31"/>
  <c r="S459" i="43"/>
  <c r="Q459" i="43"/>
  <c r="P459" i="43"/>
  <c r="S363" i="43"/>
  <c r="Q363" i="43"/>
  <c r="P363" i="43"/>
  <c r="Q235" i="43"/>
  <c r="P235" i="43"/>
  <c r="S235" i="43"/>
  <c r="S298" i="43"/>
  <c r="P298" i="43"/>
  <c r="Q298" i="43"/>
  <c r="P497" i="31"/>
  <c r="P465" i="31"/>
  <c r="P433" i="31"/>
  <c r="P401" i="31"/>
  <c r="P369" i="31"/>
  <c r="P337" i="31"/>
  <c r="P305" i="31"/>
  <c r="P273" i="31"/>
  <c r="P241" i="31"/>
  <c r="P209" i="31"/>
  <c r="P177" i="31"/>
  <c r="P145" i="31"/>
  <c r="P113" i="31"/>
  <c r="P81" i="31"/>
  <c r="P49" i="31"/>
  <c r="P17" i="31"/>
  <c r="P423" i="31"/>
  <c r="P279" i="31"/>
  <c r="P159" i="31"/>
  <c r="P47" i="31"/>
  <c r="P314" i="31"/>
  <c r="P122" i="31"/>
  <c r="P496" i="31"/>
  <c r="P464" i="31"/>
  <c r="P432" i="31"/>
  <c r="P400" i="31"/>
  <c r="P368" i="31"/>
  <c r="P336" i="31"/>
  <c r="P304" i="31"/>
  <c r="P272" i="31"/>
  <c r="P240" i="31"/>
  <c r="P208" i="31"/>
  <c r="P176" i="31"/>
  <c r="P144" i="31"/>
  <c r="P112" i="31"/>
  <c r="P80" i="31"/>
  <c r="P48" i="31"/>
  <c r="P16" i="31"/>
  <c r="S447" i="43"/>
  <c r="Q447" i="43"/>
  <c r="P447" i="43"/>
  <c r="S375" i="43"/>
  <c r="Q375" i="43"/>
  <c r="P375" i="43"/>
  <c r="P295" i="43"/>
  <c r="S295" i="43"/>
  <c r="Q295" i="43"/>
  <c r="S207" i="43"/>
  <c r="P207" i="43"/>
  <c r="Q207" i="43"/>
  <c r="P135" i="43"/>
  <c r="S135" i="43"/>
  <c r="Q135" i="43"/>
  <c r="Q39" i="43"/>
  <c r="S39" i="43"/>
  <c r="P39" i="43"/>
  <c r="P386" i="43"/>
  <c r="S386" i="43"/>
  <c r="Q386" i="43"/>
  <c r="Q138" i="43"/>
  <c r="P138" i="43"/>
  <c r="S138" i="43"/>
  <c r="S479" i="43"/>
  <c r="Q479" i="43"/>
  <c r="P479" i="43"/>
  <c r="S383" i="43"/>
  <c r="Q383" i="43"/>
  <c r="P383" i="43"/>
  <c r="P303" i="43"/>
  <c r="S303" i="43"/>
  <c r="Q303" i="43"/>
  <c r="S215" i="43"/>
  <c r="P215" i="43"/>
  <c r="Q215" i="43"/>
  <c r="S119" i="43"/>
  <c r="P119" i="43"/>
  <c r="Q119" i="43"/>
  <c r="Q31" i="43"/>
  <c r="P31" i="43"/>
  <c r="S31" i="43"/>
  <c r="P258" i="43"/>
  <c r="Q258" i="43"/>
  <c r="S258" i="43"/>
  <c r="Q502" i="43"/>
  <c r="S502" i="43"/>
  <c r="P502" i="43"/>
  <c r="Q470" i="43"/>
  <c r="S470" i="43"/>
  <c r="P470" i="43"/>
  <c r="Q438" i="43"/>
  <c r="S438" i="43"/>
  <c r="P438" i="43"/>
  <c r="S406" i="43"/>
  <c r="P406" i="43"/>
  <c r="Q406" i="43"/>
  <c r="S374" i="43"/>
  <c r="Q374" i="43"/>
  <c r="P374" i="43"/>
  <c r="S342" i="43"/>
  <c r="Q342" i="43"/>
  <c r="P342" i="43"/>
  <c r="Q310" i="43"/>
  <c r="P310" i="43"/>
  <c r="S310" i="43"/>
  <c r="P278" i="43"/>
  <c r="S278" i="43"/>
  <c r="Q278" i="43"/>
  <c r="P246" i="43"/>
  <c r="S246" i="43"/>
  <c r="Q246" i="43"/>
  <c r="Q214" i="43"/>
  <c r="P214" i="43"/>
  <c r="S214" i="43"/>
  <c r="S182" i="43"/>
  <c r="Q182" i="43"/>
  <c r="P182" i="43"/>
  <c r="P150" i="43"/>
  <c r="S150" i="43"/>
  <c r="Q150" i="43"/>
  <c r="P118" i="43"/>
  <c r="S118" i="43"/>
  <c r="Q118" i="43"/>
  <c r="P86" i="43"/>
  <c r="S86" i="43"/>
  <c r="Q86" i="43"/>
  <c r="P54" i="43"/>
  <c r="Q54" i="43"/>
  <c r="S54" i="43"/>
  <c r="P22" i="43"/>
  <c r="Q22" i="43"/>
  <c r="S22" i="43"/>
  <c r="P490" i="31"/>
  <c r="P242" i="31"/>
  <c r="P501" i="31"/>
  <c r="P469" i="31"/>
  <c r="P437" i="31"/>
  <c r="P405" i="31"/>
  <c r="P373" i="31"/>
  <c r="P341" i="31"/>
  <c r="P309" i="31"/>
  <c r="P277" i="31"/>
  <c r="P245" i="31"/>
  <c r="P213" i="31"/>
  <c r="P181" i="31"/>
  <c r="P149" i="31"/>
  <c r="P117" i="31"/>
  <c r="P85" i="31"/>
  <c r="P53" i="31"/>
  <c r="P21" i="31"/>
  <c r="P426" i="31"/>
  <c r="P130" i="31"/>
  <c r="Q484" i="43"/>
  <c r="S484" i="43"/>
  <c r="P484" i="43"/>
  <c r="P452" i="43"/>
  <c r="S452" i="43"/>
  <c r="Q452" i="43"/>
  <c r="S420" i="43"/>
  <c r="Q420" i="43"/>
  <c r="P420" i="43"/>
  <c r="S388" i="43"/>
  <c r="Q388" i="43"/>
  <c r="P388" i="43"/>
  <c r="S356" i="43"/>
  <c r="P356" i="43"/>
  <c r="Q356" i="43"/>
  <c r="S324" i="43"/>
  <c r="P324" i="43"/>
  <c r="Q324" i="43"/>
  <c r="S292" i="43"/>
  <c r="Q292" i="43"/>
  <c r="P292" i="43"/>
  <c r="Q260" i="43"/>
  <c r="S260" i="43"/>
  <c r="P260" i="43"/>
  <c r="S228" i="43"/>
  <c r="Q228" i="43"/>
  <c r="P228" i="43"/>
  <c r="S196" i="43"/>
  <c r="P196" i="43"/>
  <c r="Q196" i="43"/>
  <c r="S164" i="43"/>
  <c r="Q164" i="43"/>
  <c r="P164" i="43"/>
  <c r="Q132" i="43"/>
  <c r="P132" i="43"/>
  <c r="S132" i="43"/>
  <c r="Q100" i="43"/>
  <c r="P100" i="43"/>
  <c r="S100" i="43"/>
  <c r="S68" i="43"/>
  <c r="Q68" i="43"/>
  <c r="P68" i="43"/>
  <c r="S36" i="43"/>
  <c r="Q36" i="43"/>
  <c r="P36" i="43"/>
  <c r="P394" i="43"/>
  <c r="S394" i="43"/>
  <c r="Q394" i="43"/>
  <c r="P162" i="43"/>
  <c r="Q162" i="43"/>
  <c r="S162" i="43"/>
  <c r="P475" i="31"/>
  <c r="P443" i="31"/>
  <c r="P411" i="31"/>
  <c r="P379" i="31"/>
  <c r="P347" i="31"/>
  <c r="P315" i="31"/>
  <c r="P283" i="31"/>
  <c r="P251" i="31"/>
  <c r="P219" i="31"/>
  <c r="P187" i="31"/>
  <c r="P155" i="31"/>
  <c r="P123" i="31"/>
  <c r="P91" i="31"/>
  <c r="P59" i="31"/>
  <c r="P27" i="31"/>
  <c r="P442" i="31"/>
  <c r="P178" i="31"/>
  <c r="P378" i="31"/>
  <c r="P146" i="31"/>
  <c r="P290" i="43"/>
  <c r="Q290" i="43"/>
  <c r="S290" i="43"/>
  <c r="P444" i="31"/>
  <c r="P316" i="31"/>
  <c r="P156" i="31"/>
  <c r="P338" i="31"/>
  <c r="S427" i="43"/>
  <c r="Q427" i="43"/>
  <c r="P427" i="43"/>
  <c r="P299" i="43"/>
  <c r="S299" i="43"/>
  <c r="Q299" i="43"/>
  <c r="S139" i="43"/>
  <c r="Q139" i="43"/>
  <c r="P139" i="43"/>
  <c r="S43" i="43"/>
  <c r="P43" i="43"/>
  <c r="Q43" i="43"/>
  <c r="Q489" i="43"/>
  <c r="S489" i="43"/>
  <c r="P489" i="43"/>
  <c r="Q457" i="43"/>
  <c r="S457" i="43"/>
  <c r="P457" i="43"/>
  <c r="Q425" i="43"/>
  <c r="S425" i="43"/>
  <c r="P425" i="43"/>
  <c r="Q393" i="43"/>
  <c r="S393" i="43"/>
  <c r="P393" i="43"/>
  <c r="Q361" i="43"/>
  <c r="P361" i="43"/>
  <c r="S361" i="43"/>
  <c r="Q329" i="43"/>
  <c r="P329" i="43"/>
  <c r="S329" i="43"/>
  <c r="Q297" i="43"/>
  <c r="P297" i="43"/>
  <c r="S297" i="43"/>
  <c r="S265" i="43"/>
  <c r="Q265" i="43"/>
  <c r="P265" i="43"/>
  <c r="Q233" i="43"/>
  <c r="S233" i="43"/>
  <c r="P233" i="43"/>
  <c r="Q201" i="43"/>
  <c r="S201" i="43"/>
  <c r="P201" i="43"/>
  <c r="Q169" i="43"/>
  <c r="P169" i="43"/>
  <c r="S169" i="43"/>
  <c r="P137" i="43"/>
  <c r="S137" i="43"/>
  <c r="Q137" i="43"/>
  <c r="S105" i="43"/>
  <c r="P105" i="43"/>
  <c r="Q105" i="43"/>
  <c r="P73" i="43"/>
  <c r="S73" i="43"/>
  <c r="Q73" i="43"/>
  <c r="S41" i="43"/>
  <c r="Q41" i="43"/>
  <c r="P41" i="43"/>
  <c r="P9" i="43"/>
  <c r="S9" i="43"/>
  <c r="Q9" i="43"/>
  <c r="S391" i="43"/>
  <c r="Q391" i="43"/>
  <c r="P391" i="43"/>
  <c r="Q255" i="43"/>
  <c r="S255" i="43"/>
  <c r="P255" i="43"/>
  <c r="Q127" i="43"/>
  <c r="P127" i="43"/>
  <c r="S127" i="43"/>
  <c r="Q23" i="43"/>
  <c r="S23" i="43"/>
  <c r="P23" i="43"/>
  <c r="P274" i="43"/>
  <c r="S274" i="43"/>
  <c r="Q274" i="43"/>
  <c r="S74" i="43"/>
  <c r="Q74" i="43"/>
  <c r="P74" i="43"/>
  <c r="S488" i="43"/>
  <c r="P488" i="43"/>
  <c r="Q488" i="43"/>
  <c r="S456" i="43"/>
  <c r="Q456" i="43"/>
  <c r="P456" i="43"/>
  <c r="S424" i="43"/>
  <c r="Q424" i="43"/>
  <c r="P424" i="43"/>
  <c r="Q392" i="43"/>
  <c r="P392" i="43"/>
  <c r="S392" i="43"/>
  <c r="S360" i="43"/>
  <c r="Q360" i="43"/>
  <c r="P360" i="43"/>
  <c r="Q328" i="43"/>
  <c r="S328" i="43"/>
  <c r="P328" i="43"/>
  <c r="Q296" i="43"/>
  <c r="S296" i="43"/>
  <c r="P296" i="43"/>
  <c r="S264" i="43"/>
  <c r="Q264" i="43"/>
  <c r="P264" i="43"/>
  <c r="Q232" i="43"/>
  <c r="P232" i="43"/>
  <c r="S232" i="43"/>
  <c r="S200" i="43"/>
  <c r="Q200" i="43"/>
  <c r="P200" i="43"/>
  <c r="S168" i="43"/>
  <c r="Q168" i="43"/>
  <c r="P168" i="43"/>
  <c r="Q136" i="43"/>
  <c r="P136" i="43"/>
  <c r="S136" i="43"/>
  <c r="S104" i="43"/>
  <c r="Q104" i="43"/>
  <c r="P104" i="43"/>
  <c r="S72" i="43"/>
  <c r="P72" i="43"/>
  <c r="Q72" i="43"/>
  <c r="P40" i="43"/>
  <c r="S40" i="43"/>
  <c r="Q40" i="43"/>
  <c r="P447" i="31"/>
  <c r="P375" i="31"/>
  <c r="P295" i="31"/>
  <c r="P207" i="31"/>
  <c r="P135" i="31"/>
  <c r="P39" i="31"/>
  <c r="P386" i="31"/>
  <c r="P138" i="31"/>
  <c r="P479" i="31"/>
  <c r="P383" i="31"/>
  <c r="P303" i="31"/>
  <c r="P215" i="31"/>
  <c r="P119" i="31"/>
  <c r="P31" i="31"/>
  <c r="P258" i="31"/>
  <c r="P502" i="31"/>
  <c r="P470" i="31"/>
  <c r="P438" i="31"/>
  <c r="P406" i="31"/>
  <c r="P374" i="31"/>
  <c r="P342" i="31"/>
  <c r="P310" i="31"/>
  <c r="P278" i="31"/>
  <c r="P246" i="31"/>
  <c r="P214" i="31"/>
  <c r="P182" i="31"/>
  <c r="P150" i="31"/>
  <c r="P118" i="31"/>
  <c r="P86" i="31"/>
  <c r="P54" i="31"/>
  <c r="P22" i="31"/>
  <c r="P434" i="43"/>
  <c r="S434" i="43"/>
  <c r="Q434" i="43"/>
  <c r="S154" i="43"/>
  <c r="P154" i="43"/>
  <c r="Q154" i="43"/>
  <c r="S493" i="43"/>
  <c r="Q493" i="43"/>
  <c r="P493" i="43"/>
  <c r="S461" i="43"/>
  <c r="Q461" i="43"/>
  <c r="P461" i="43"/>
  <c r="S429" i="43"/>
  <c r="Q429" i="43"/>
  <c r="P429" i="43"/>
  <c r="P397" i="43"/>
  <c r="Q397" i="43"/>
  <c r="S397" i="43"/>
  <c r="P365" i="43"/>
  <c r="S365" i="43"/>
  <c r="Q365" i="43"/>
  <c r="Q333" i="43"/>
  <c r="S333" i="43"/>
  <c r="P333" i="43"/>
  <c r="Q301" i="43"/>
  <c r="P301" i="43"/>
  <c r="S301" i="43"/>
  <c r="Q269" i="43"/>
  <c r="S269" i="43"/>
  <c r="P269" i="43"/>
  <c r="Q237" i="43"/>
  <c r="P237" i="43"/>
  <c r="S237" i="43"/>
  <c r="S205" i="43"/>
  <c r="Q205" i="43"/>
  <c r="P205" i="43"/>
  <c r="P173" i="43"/>
  <c r="S173" i="43"/>
  <c r="Q173" i="43"/>
  <c r="Q141" i="43"/>
  <c r="S141" i="43"/>
  <c r="P141" i="43"/>
  <c r="Q109" i="43"/>
  <c r="S109" i="43"/>
  <c r="P109" i="43"/>
  <c r="Q77" i="43"/>
  <c r="S77" i="43"/>
  <c r="P77" i="43"/>
  <c r="S45" i="43"/>
  <c r="Q45" i="43"/>
  <c r="P45" i="43"/>
  <c r="S13" i="43"/>
  <c r="P13" i="43"/>
  <c r="Q13" i="43"/>
  <c r="P354" i="43"/>
  <c r="S354" i="43"/>
  <c r="Q354" i="43"/>
  <c r="S58" i="43"/>
  <c r="Q58" i="43"/>
  <c r="P58" i="43"/>
  <c r="P484" i="31"/>
  <c r="P452" i="31"/>
  <c r="P420" i="31"/>
  <c r="P388" i="31"/>
  <c r="P356" i="31"/>
  <c r="P324" i="31"/>
  <c r="P292" i="31"/>
  <c r="P260" i="31"/>
  <c r="P228" i="31"/>
  <c r="P196" i="31"/>
  <c r="P164" i="31"/>
  <c r="P132" i="31"/>
  <c r="P100" i="31"/>
  <c r="P68" i="31"/>
  <c r="P36" i="31"/>
  <c r="P394" i="31"/>
  <c r="P162" i="31"/>
  <c r="S499" i="43"/>
  <c r="Q499" i="43"/>
  <c r="P499" i="43"/>
  <c r="S467" i="43"/>
  <c r="Q467" i="43"/>
  <c r="P467" i="43"/>
  <c r="S435" i="43"/>
  <c r="Q435" i="43"/>
  <c r="P435" i="43"/>
  <c r="P403" i="43"/>
  <c r="S403" i="43"/>
  <c r="Q403" i="43"/>
  <c r="S371" i="43"/>
  <c r="P371" i="43"/>
  <c r="Q371" i="43"/>
  <c r="S339" i="43"/>
  <c r="P339" i="43"/>
  <c r="Q339" i="43"/>
  <c r="S307" i="43"/>
  <c r="Q307" i="43"/>
  <c r="P307" i="43"/>
  <c r="P275" i="43"/>
  <c r="S275" i="43"/>
  <c r="Q275" i="43"/>
  <c r="Q243" i="43"/>
  <c r="P243" i="43"/>
  <c r="S243" i="43"/>
  <c r="S211" i="43"/>
  <c r="Q211" i="43"/>
  <c r="P211" i="43"/>
  <c r="Q179" i="43"/>
  <c r="P179" i="43"/>
  <c r="S179" i="43"/>
  <c r="S147" i="43"/>
  <c r="Q147" i="43"/>
  <c r="P147" i="43"/>
  <c r="S115" i="43"/>
  <c r="Q115" i="43"/>
  <c r="P115" i="43"/>
  <c r="S83" i="43"/>
  <c r="Q83" i="43"/>
  <c r="P83" i="43"/>
  <c r="S51" i="43"/>
  <c r="P51" i="43"/>
  <c r="Q51" i="43"/>
  <c r="S19" i="43"/>
  <c r="P19" i="43"/>
  <c r="Q19" i="43"/>
  <c r="P362" i="43"/>
  <c r="S362" i="43"/>
  <c r="Q362" i="43"/>
  <c r="S114" i="43"/>
  <c r="Q114" i="43"/>
  <c r="P114" i="43"/>
  <c r="P306" i="43"/>
  <c r="S306" i="43"/>
  <c r="Q306" i="43"/>
  <c r="Q82" i="43"/>
  <c r="P82" i="43"/>
  <c r="S82" i="43"/>
  <c r="S12" i="43"/>
  <c r="Q12" i="43"/>
  <c r="P12" i="43"/>
  <c r="P412" i="31"/>
  <c r="P284" i="31"/>
  <c r="P124" i="31"/>
  <c r="P98" i="31"/>
  <c r="P395" i="43"/>
  <c r="S395" i="43"/>
  <c r="Q395" i="43"/>
  <c r="P267" i="43"/>
  <c r="S267" i="43"/>
  <c r="Q267" i="43"/>
  <c r="P171" i="43"/>
  <c r="S171" i="43"/>
  <c r="Q171" i="43"/>
  <c r="S11" i="43"/>
  <c r="P11" i="43"/>
  <c r="Q11" i="43"/>
  <c r="P489" i="31"/>
  <c r="P457" i="31"/>
  <c r="P425" i="31"/>
  <c r="P393" i="31"/>
  <c r="P361" i="31"/>
  <c r="P329" i="31"/>
  <c r="P297" i="31"/>
  <c r="P265" i="31"/>
  <c r="P233" i="31"/>
  <c r="P201" i="31"/>
  <c r="P169" i="31"/>
  <c r="P137" i="31"/>
  <c r="P105" i="31"/>
  <c r="P73" i="31"/>
  <c r="P41" i="31"/>
  <c r="P9" i="31"/>
  <c r="P391" i="31"/>
  <c r="P255" i="31"/>
  <c r="P127" i="31"/>
  <c r="P23" i="31"/>
  <c r="P274" i="31"/>
  <c r="P74" i="31"/>
  <c r="P488" i="31"/>
  <c r="P456" i="31"/>
  <c r="P424" i="31"/>
  <c r="P392" i="31"/>
  <c r="P360" i="31"/>
  <c r="P328" i="31"/>
  <c r="P296" i="31"/>
  <c r="P264" i="31"/>
  <c r="P232" i="31"/>
  <c r="P200" i="31"/>
  <c r="P168" i="31"/>
  <c r="P136" i="31"/>
  <c r="P104" i="31"/>
  <c r="P72" i="31"/>
  <c r="P40" i="31"/>
  <c r="Q439" i="43"/>
  <c r="P439" i="43"/>
  <c r="S439" i="43"/>
  <c r="S351" i="43"/>
  <c r="Q351" i="43"/>
  <c r="P351" i="43"/>
  <c r="Q271" i="43"/>
  <c r="P271" i="43"/>
  <c r="S271" i="43"/>
  <c r="S199" i="43"/>
  <c r="P199" i="43"/>
  <c r="Q199" i="43"/>
  <c r="Q111" i="43"/>
  <c r="P111" i="43"/>
  <c r="S111" i="43"/>
  <c r="Q15" i="43"/>
  <c r="S15" i="43"/>
  <c r="P15" i="43"/>
  <c r="S330" i="43"/>
  <c r="Q330" i="43"/>
  <c r="P330" i="43"/>
  <c r="S66" i="43"/>
  <c r="Q66" i="43"/>
  <c r="P66" i="43"/>
  <c r="Q455" i="43"/>
  <c r="S455" i="43"/>
  <c r="P455" i="43"/>
  <c r="S367" i="43"/>
  <c r="Q367" i="43"/>
  <c r="P367" i="43"/>
  <c r="S287" i="43"/>
  <c r="Q287" i="43"/>
  <c r="P287" i="43"/>
  <c r="S191" i="43"/>
  <c r="Q191" i="43"/>
  <c r="P191" i="43"/>
  <c r="S103" i="43"/>
  <c r="Q103" i="43"/>
  <c r="P103" i="43"/>
  <c r="P482" i="43"/>
  <c r="Q482" i="43"/>
  <c r="S482" i="43"/>
  <c r="P186" i="43"/>
  <c r="S186" i="43"/>
  <c r="Q186" i="43"/>
  <c r="Q494" i="43"/>
  <c r="S494" i="43"/>
  <c r="P494" i="43"/>
  <c r="Q462" i="43"/>
  <c r="S462" i="43"/>
  <c r="P462" i="43"/>
  <c r="Q430" i="43"/>
  <c r="S430" i="43"/>
  <c r="P430" i="43"/>
  <c r="S398" i="43"/>
  <c r="Q398" i="43"/>
  <c r="P398" i="43"/>
  <c r="Q366" i="43"/>
  <c r="P366" i="43"/>
  <c r="S366" i="43"/>
  <c r="Q334" i="43"/>
  <c r="P334" i="43"/>
  <c r="S334" i="43"/>
  <c r="Q302" i="43"/>
  <c r="P302" i="43"/>
  <c r="S302" i="43"/>
  <c r="P270" i="43"/>
  <c r="S270" i="43"/>
  <c r="Q270" i="43"/>
  <c r="P238" i="43"/>
  <c r="S238" i="43"/>
  <c r="Q238" i="43"/>
  <c r="S206" i="43"/>
  <c r="Q206" i="43"/>
  <c r="P206" i="43"/>
  <c r="P174" i="43"/>
  <c r="S174" i="43"/>
  <c r="Q174" i="43"/>
  <c r="P142" i="43"/>
  <c r="S142" i="43"/>
  <c r="Q142" i="43"/>
  <c r="P110" i="43"/>
  <c r="S110" i="43"/>
  <c r="Q110" i="43"/>
  <c r="P78" i="43"/>
  <c r="S78" i="43"/>
  <c r="Q78" i="43"/>
  <c r="P46" i="43"/>
  <c r="Q46" i="43"/>
  <c r="S46" i="43"/>
  <c r="P14" i="43"/>
  <c r="Q14" i="43"/>
  <c r="S14" i="43"/>
  <c r="P434" i="31"/>
  <c r="P154" i="31"/>
  <c r="P493" i="31"/>
  <c r="P461" i="31"/>
  <c r="P429" i="31"/>
  <c r="P397" i="31"/>
  <c r="P365" i="31"/>
  <c r="P333" i="31"/>
  <c r="P301" i="31"/>
  <c r="P269" i="31"/>
  <c r="P237" i="31"/>
  <c r="P205" i="31"/>
  <c r="P173" i="31"/>
  <c r="P141" i="31"/>
  <c r="P109" i="31"/>
  <c r="P77" i="31"/>
  <c r="P45" i="31"/>
  <c r="P13" i="31"/>
  <c r="P354" i="31"/>
  <c r="P58" i="31"/>
  <c r="Q476" i="43"/>
  <c r="P476" i="43"/>
  <c r="S476" i="43"/>
  <c r="S444" i="43"/>
  <c r="Q444" i="43"/>
  <c r="P444" i="43"/>
  <c r="S412" i="43"/>
  <c r="Q412" i="43"/>
  <c r="P412" i="43"/>
  <c r="S380" i="43"/>
  <c r="Q380" i="43"/>
  <c r="P380" i="43"/>
  <c r="S348" i="43"/>
  <c r="P348" i="43"/>
  <c r="Q348" i="43"/>
  <c r="S316" i="43"/>
  <c r="P316" i="43"/>
  <c r="Q316" i="43"/>
  <c r="S284" i="43"/>
  <c r="Q284" i="43"/>
  <c r="P284" i="43"/>
  <c r="Q252" i="43"/>
  <c r="S252" i="43"/>
  <c r="P252" i="43"/>
  <c r="S220" i="43"/>
  <c r="P220" i="43"/>
  <c r="Q220" i="43"/>
  <c r="S188" i="43"/>
  <c r="Q188" i="43"/>
  <c r="P188" i="43"/>
  <c r="Q156" i="43"/>
  <c r="P156" i="43"/>
  <c r="S156" i="43"/>
  <c r="Q124" i="43"/>
  <c r="P124" i="43"/>
  <c r="S124" i="43"/>
  <c r="Q92" i="43"/>
  <c r="P92" i="43"/>
  <c r="S92" i="43"/>
  <c r="S60" i="43"/>
  <c r="P60" i="43"/>
  <c r="Q60" i="43"/>
  <c r="S28" i="43"/>
  <c r="P28" i="43"/>
  <c r="Q28" i="43"/>
  <c r="S338" i="43"/>
  <c r="P338" i="43"/>
  <c r="Q338" i="43"/>
  <c r="Q98" i="43"/>
  <c r="P98" i="43"/>
  <c r="S98" i="43"/>
  <c r="P499" i="31"/>
  <c r="P467" i="31"/>
  <c r="P435" i="31"/>
  <c r="P403" i="31"/>
  <c r="P371" i="31"/>
  <c r="P339" i="31"/>
  <c r="P307" i="31"/>
  <c r="P275" i="31"/>
  <c r="P243" i="31"/>
  <c r="P211" i="31"/>
  <c r="P179" i="31"/>
  <c r="P147" i="31"/>
  <c r="P115" i="31"/>
  <c r="P83" i="31"/>
  <c r="P51" i="31"/>
  <c r="P19" i="31"/>
  <c r="P362" i="31"/>
  <c r="P114" i="31"/>
  <c r="P306" i="31"/>
  <c r="P82" i="31"/>
  <c r="S417" i="43"/>
  <c r="Q417" i="43"/>
  <c r="P417" i="43"/>
  <c r="Q225" i="43"/>
  <c r="S225" i="43"/>
  <c r="P225" i="43"/>
  <c r="S359" i="43"/>
  <c r="Q359" i="43"/>
  <c r="P359" i="43"/>
  <c r="S320" i="43"/>
  <c r="P320" i="43"/>
  <c r="Q320" i="43"/>
  <c r="P103" i="31"/>
  <c r="Q34" i="43"/>
  <c r="S34" i="43"/>
  <c r="P34" i="43"/>
  <c r="S129" i="43"/>
  <c r="Q129" i="43"/>
  <c r="P129" i="43"/>
  <c r="P288" i="43"/>
  <c r="Q288" i="43"/>
  <c r="S288" i="43"/>
  <c r="P206" i="31"/>
  <c r="P266" i="43"/>
  <c r="Q266" i="43"/>
  <c r="S266" i="43"/>
  <c r="P481" i="31"/>
  <c r="P449" i="31"/>
  <c r="P417" i="31"/>
  <c r="P385" i="31"/>
  <c r="P353" i="31"/>
  <c r="P321" i="31"/>
  <c r="P289" i="31"/>
  <c r="P257" i="31"/>
  <c r="P225" i="31"/>
  <c r="P193" i="31"/>
  <c r="P161" i="31"/>
  <c r="P129" i="31"/>
  <c r="P97" i="31"/>
  <c r="P65" i="31"/>
  <c r="P33" i="31"/>
  <c r="P487" i="31"/>
  <c r="P359" i="31"/>
  <c r="P223" i="31"/>
  <c r="P95" i="31"/>
  <c r="P458" i="31"/>
  <c r="P226" i="31"/>
  <c r="P26" i="31"/>
  <c r="P480" i="31"/>
  <c r="P448" i="31"/>
  <c r="P416" i="31"/>
  <c r="P384" i="31"/>
  <c r="P352" i="31"/>
  <c r="P320" i="31"/>
  <c r="P288" i="31"/>
  <c r="P256" i="31"/>
  <c r="P224" i="31"/>
  <c r="P192" i="31"/>
  <c r="P160" i="31"/>
  <c r="P128" i="31"/>
  <c r="P96" i="31"/>
  <c r="P64" i="31"/>
  <c r="P32" i="31"/>
  <c r="S495" i="43"/>
  <c r="Q495" i="43"/>
  <c r="P495" i="43"/>
  <c r="S415" i="43"/>
  <c r="Q415" i="43"/>
  <c r="P415" i="43"/>
  <c r="Q335" i="43"/>
  <c r="S335" i="43"/>
  <c r="P335" i="43"/>
  <c r="Q247" i="43"/>
  <c r="P247" i="43"/>
  <c r="S247" i="43"/>
  <c r="S175" i="43"/>
  <c r="Q175" i="43"/>
  <c r="P175" i="43"/>
  <c r="S87" i="43"/>
  <c r="Q87" i="43"/>
  <c r="P87" i="43"/>
  <c r="P474" i="43"/>
  <c r="Q474" i="43"/>
  <c r="S474" i="43"/>
  <c r="P250" i="43"/>
  <c r="S250" i="43"/>
  <c r="Q250" i="43"/>
  <c r="P10" i="43"/>
  <c r="S10" i="43"/>
  <c r="Q10" i="43"/>
  <c r="S431" i="43"/>
  <c r="Q431" i="43"/>
  <c r="P431" i="43"/>
  <c r="S343" i="43"/>
  <c r="Q343" i="43"/>
  <c r="P343" i="43"/>
  <c r="Q263" i="43"/>
  <c r="S263" i="43"/>
  <c r="P263" i="43"/>
  <c r="S167" i="43"/>
  <c r="Q167" i="43"/>
  <c r="P167" i="43"/>
  <c r="S79" i="43"/>
  <c r="Q79" i="43"/>
  <c r="P79" i="43"/>
  <c r="P410" i="43"/>
  <c r="S410" i="43"/>
  <c r="Q410" i="43"/>
  <c r="S106" i="43"/>
  <c r="Q106" i="43"/>
  <c r="P106" i="43"/>
  <c r="Q486" i="43"/>
  <c r="S486" i="43"/>
  <c r="P486" i="43"/>
  <c r="Q454" i="43"/>
  <c r="S454" i="43"/>
  <c r="P454" i="43"/>
  <c r="S422" i="43"/>
  <c r="Q422" i="43"/>
  <c r="P422" i="43"/>
  <c r="Q390" i="43"/>
  <c r="P390" i="43"/>
  <c r="S390" i="43"/>
  <c r="Q358" i="43"/>
  <c r="P358" i="43"/>
  <c r="S358" i="43"/>
  <c r="Q326" i="43"/>
  <c r="S326" i="43"/>
  <c r="P326" i="43"/>
  <c r="Q294" i="43"/>
  <c r="S294" i="43"/>
  <c r="P294" i="43"/>
  <c r="P262" i="43"/>
  <c r="S262" i="43"/>
  <c r="Q262" i="43"/>
  <c r="S230" i="43"/>
  <c r="Q230" i="43"/>
  <c r="P230" i="43"/>
  <c r="Q198" i="43"/>
  <c r="P198" i="43"/>
  <c r="S198" i="43"/>
  <c r="P166" i="43"/>
  <c r="S166" i="43"/>
  <c r="Q166" i="43"/>
  <c r="P134" i="43"/>
  <c r="S134" i="43"/>
  <c r="Q134" i="43"/>
  <c r="P102" i="43"/>
  <c r="S102" i="43"/>
  <c r="Q102" i="43"/>
  <c r="P70" i="43"/>
  <c r="S70" i="43"/>
  <c r="Q70" i="43"/>
  <c r="P38" i="43"/>
  <c r="Q38" i="43"/>
  <c r="S38" i="43"/>
  <c r="P402" i="31"/>
  <c r="P90" i="31"/>
  <c r="P485" i="31"/>
  <c r="P453" i="31"/>
  <c r="P421" i="31"/>
  <c r="P389" i="31"/>
  <c r="P357" i="31"/>
  <c r="P325" i="31"/>
  <c r="P293" i="31"/>
  <c r="P261" i="31"/>
  <c r="P229" i="31"/>
  <c r="P197" i="31"/>
  <c r="P165" i="31"/>
  <c r="P133" i="31"/>
  <c r="P101" i="31"/>
  <c r="P69" i="31"/>
  <c r="P37" i="31"/>
  <c r="P12" i="31"/>
  <c r="P290" i="31"/>
  <c r="Q500" i="43"/>
  <c r="P500" i="43"/>
  <c r="S500" i="43"/>
  <c r="Q468" i="43"/>
  <c r="P468" i="43"/>
  <c r="S468" i="43"/>
  <c r="Q436" i="43"/>
  <c r="S436" i="43"/>
  <c r="P436" i="43"/>
  <c r="P404" i="43"/>
  <c r="S404" i="43"/>
  <c r="Q404" i="43"/>
  <c r="S372" i="43"/>
  <c r="Q372" i="43"/>
  <c r="P372" i="43"/>
  <c r="S340" i="43"/>
  <c r="Q340" i="43"/>
  <c r="P340" i="43"/>
  <c r="S308" i="43"/>
  <c r="Q308" i="43"/>
  <c r="P308" i="43"/>
  <c r="Q276" i="43"/>
  <c r="S276" i="43"/>
  <c r="P276" i="43"/>
  <c r="Q244" i="43"/>
  <c r="S244" i="43"/>
  <c r="P244" i="43"/>
  <c r="S212" i="43"/>
  <c r="Q212" i="43"/>
  <c r="P212" i="43"/>
  <c r="S180" i="43"/>
  <c r="P180" i="43"/>
  <c r="Q180" i="43"/>
  <c r="Q148" i="43"/>
  <c r="P148" i="43"/>
  <c r="S148" i="43"/>
  <c r="Q116" i="43"/>
  <c r="P116" i="43"/>
  <c r="S116" i="43"/>
  <c r="Q84" i="43"/>
  <c r="P84" i="43"/>
  <c r="S84" i="43"/>
  <c r="S52" i="43"/>
  <c r="Q52" i="43"/>
  <c r="P52" i="43"/>
  <c r="S20" i="43"/>
  <c r="Q20" i="43"/>
  <c r="P20" i="43"/>
  <c r="P282" i="43"/>
  <c r="S282" i="43"/>
  <c r="Q282" i="43"/>
  <c r="P50" i="43"/>
  <c r="S50" i="43"/>
  <c r="Q50" i="43"/>
  <c r="P491" i="31"/>
  <c r="P459" i="31"/>
  <c r="P427" i="31"/>
  <c r="P395" i="31"/>
  <c r="P363" i="31"/>
  <c r="P331" i="31"/>
  <c r="P299" i="31"/>
  <c r="P267" i="31"/>
  <c r="P235" i="31"/>
  <c r="P203" i="31"/>
  <c r="P171" i="31"/>
  <c r="P139" i="31"/>
  <c r="P107" i="31"/>
  <c r="P75" i="31"/>
  <c r="P43" i="31"/>
  <c r="P11" i="31"/>
  <c r="P298" i="31"/>
  <c r="P42" i="31"/>
  <c r="P266" i="31"/>
  <c r="P34" i="31"/>
  <c r="G38" i="40"/>
  <c r="G38" i="21"/>
  <c r="H38" i="40"/>
  <c r="H38" i="21"/>
  <c r="N7" i="46"/>
  <c r="R7" i="46"/>
  <c r="H42" i="21"/>
  <c r="G37" i="40"/>
  <c r="G37" i="21"/>
  <c r="H37" i="40"/>
  <c r="H37" i="21"/>
  <c r="I482" i="46"/>
  <c r="H490" i="46"/>
  <c r="N490" i="46"/>
  <c r="R490" i="46"/>
  <c r="I467" i="46"/>
  <c r="I451" i="46"/>
  <c r="I435" i="46"/>
  <c r="I395" i="46"/>
  <c r="I331" i="46"/>
  <c r="I283" i="46"/>
  <c r="I219" i="46"/>
  <c r="I155" i="46"/>
  <c r="H492" i="46"/>
  <c r="N492" i="46"/>
  <c r="R492" i="46"/>
  <c r="M473" i="46"/>
  <c r="O473" i="46"/>
  <c r="H452" i="46"/>
  <c r="N452" i="46"/>
  <c r="R452" i="46"/>
  <c r="H428" i="46"/>
  <c r="N428" i="46"/>
  <c r="R428" i="46"/>
  <c r="H404" i="46"/>
  <c r="N404" i="46"/>
  <c r="R404" i="46"/>
  <c r="H380" i="46"/>
  <c r="N380" i="46"/>
  <c r="R380" i="46"/>
  <c r="M353" i="46"/>
  <c r="O353" i="46"/>
  <c r="H308" i="46"/>
  <c r="N308" i="46"/>
  <c r="R308" i="46"/>
  <c r="I486" i="46"/>
  <c r="H494" i="46"/>
  <c r="N494" i="46"/>
  <c r="R494" i="46"/>
  <c r="H470" i="46"/>
  <c r="N470" i="46"/>
  <c r="R470" i="46"/>
  <c r="I455" i="46"/>
  <c r="I439" i="46"/>
  <c r="I303" i="46"/>
  <c r="H456" i="46"/>
  <c r="N456" i="46"/>
  <c r="R456" i="46"/>
  <c r="M429" i="46"/>
  <c r="O429" i="46"/>
  <c r="M413" i="46"/>
  <c r="O413" i="46"/>
  <c r="M397" i="46"/>
  <c r="O397" i="46"/>
  <c r="M381" i="46"/>
  <c r="O381" i="46"/>
  <c r="M325" i="46"/>
  <c r="O325" i="46"/>
  <c r="I220" i="46"/>
  <c r="M197" i="46"/>
  <c r="O197" i="46"/>
  <c r="M131" i="46"/>
  <c r="O131" i="46"/>
  <c r="H8" i="46"/>
  <c r="H346" i="46"/>
  <c r="N346" i="46"/>
  <c r="R346" i="46"/>
  <c r="H338" i="46"/>
  <c r="N338" i="46"/>
  <c r="R338" i="46"/>
  <c r="H284" i="46"/>
  <c r="N284" i="46"/>
  <c r="R284" i="46"/>
  <c r="H268" i="46"/>
  <c r="N268" i="46"/>
  <c r="R268" i="46"/>
  <c r="H188" i="46"/>
  <c r="N188" i="46"/>
  <c r="R188" i="46"/>
  <c r="H172" i="46"/>
  <c r="N172" i="46"/>
  <c r="R172" i="46"/>
  <c r="M145" i="46"/>
  <c r="O145" i="46"/>
  <c r="I116" i="46"/>
  <c r="H73" i="46"/>
  <c r="N73" i="46"/>
  <c r="R73" i="46"/>
  <c r="H57" i="46"/>
  <c r="N57" i="46"/>
  <c r="R57" i="46"/>
  <c r="M30" i="46"/>
  <c r="O30" i="46"/>
  <c r="H418" i="46"/>
  <c r="N418" i="46"/>
  <c r="R418" i="46"/>
  <c r="H336" i="46"/>
  <c r="N336" i="46"/>
  <c r="R336" i="46"/>
  <c r="M271" i="46"/>
  <c r="O271" i="46"/>
  <c r="M239" i="46"/>
  <c r="O239" i="46"/>
  <c r="H200" i="46"/>
  <c r="N200" i="46"/>
  <c r="R200" i="46"/>
  <c r="H168" i="46"/>
  <c r="N168" i="46"/>
  <c r="R168" i="46"/>
  <c r="H136" i="46"/>
  <c r="N136" i="46"/>
  <c r="R136" i="46"/>
  <c r="H328" i="46"/>
  <c r="N328" i="46"/>
  <c r="R328" i="46"/>
  <c r="H230" i="46"/>
  <c r="N230" i="46"/>
  <c r="R230" i="46"/>
  <c r="I103" i="46"/>
  <c r="M64" i="46"/>
  <c r="O64" i="46"/>
  <c r="M32" i="46"/>
  <c r="O32" i="46"/>
  <c r="I430" i="46"/>
  <c r="M189" i="46"/>
  <c r="O189" i="46"/>
  <c r="M141" i="46"/>
  <c r="O141" i="46"/>
  <c r="M112" i="46"/>
  <c r="O112" i="46"/>
  <c r="H312" i="46"/>
  <c r="N312" i="46"/>
  <c r="R312" i="46"/>
  <c r="H244" i="46"/>
  <c r="N244" i="46"/>
  <c r="R244" i="46"/>
  <c r="M217" i="46"/>
  <c r="O217" i="46"/>
  <c r="I176" i="46"/>
  <c r="I160" i="46"/>
  <c r="H146" i="46"/>
  <c r="N146" i="46"/>
  <c r="R146" i="46"/>
  <c r="H111" i="46"/>
  <c r="N111" i="46"/>
  <c r="R111" i="46"/>
  <c r="H69" i="46"/>
  <c r="N69" i="46"/>
  <c r="R69" i="46"/>
  <c r="H37" i="46"/>
  <c r="N37" i="46"/>
  <c r="R37" i="46"/>
  <c r="I386" i="46"/>
  <c r="M331" i="46"/>
  <c r="O331" i="46"/>
  <c r="H256" i="46"/>
  <c r="N256" i="46"/>
  <c r="R256" i="46"/>
  <c r="H144" i="46"/>
  <c r="N144" i="46"/>
  <c r="R144" i="46"/>
  <c r="M93" i="46"/>
  <c r="O93" i="46"/>
  <c r="M75" i="46"/>
  <c r="O75" i="46"/>
  <c r="M59" i="46"/>
  <c r="O59" i="46"/>
  <c r="M43" i="46"/>
  <c r="O43" i="46"/>
  <c r="I15" i="46"/>
  <c r="M415" i="46"/>
  <c r="O415" i="46"/>
  <c r="I294" i="46"/>
  <c r="H174" i="46"/>
  <c r="N174" i="46"/>
  <c r="R174" i="46"/>
  <c r="H87" i="46"/>
  <c r="N87" i="46"/>
  <c r="R87" i="46"/>
  <c r="H63" i="46"/>
  <c r="N63" i="46"/>
  <c r="R63" i="46"/>
  <c r="H39" i="46"/>
  <c r="N39" i="46"/>
  <c r="R39" i="46"/>
  <c r="I16" i="46"/>
  <c r="I12" i="46"/>
  <c r="H369" i="46"/>
  <c r="N369" i="46"/>
  <c r="R369" i="46"/>
  <c r="H495" i="46"/>
  <c r="N495" i="46"/>
  <c r="R495" i="46"/>
  <c r="I460" i="46"/>
  <c r="H435" i="46"/>
  <c r="N435" i="46"/>
  <c r="R435" i="46"/>
  <c r="H411" i="46"/>
  <c r="N411" i="46"/>
  <c r="R411" i="46"/>
  <c r="I365" i="46"/>
  <c r="H105" i="46"/>
  <c r="N105" i="46"/>
  <c r="R105" i="46"/>
  <c r="H68" i="46"/>
  <c r="N68" i="46"/>
  <c r="R68" i="46"/>
  <c r="H35" i="46"/>
  <c r="N35" i="46"/>
  <c r="R35" i="46"/>
  <c r="I441" i="46"/>
  <c r="I113" i="46"/>
  <c r="H441" i="46"/>
  <c r="N441" i="46"/>
  <c r="R441" i="46"/>
  <c r="I393" i="46"/>
  <c r="I338" i="46"/>
  <c r="I261" i="46"/>
  <c r="H155" i="46"/>
  <c r="N155" i="46"/>
  <c r="R155" i="46"/>
  <c r="M70" i="46"/>
  <c r="O70" i="46"/>
  <c r="I448" i="46"/>
  <c r="H381" i="46"/>
  <c r="N381" i="46"/>
  <c r="R381" i="46"/>
  <c r="H329" i="46"/>
  <c r="N329" i="46"/>
  <c r="R329" i="46"/>
  <c r="H275" i="46"/>
  <c r="N275" i="46"/>
  <c r="R275" i="46"/>
  <c r="H223" i="46"/>
  <c r="N223" i="46"/>
  <c r="R223" i="46"/>
  <c r="H86" i="46"/>
  <c r="N86" i="46"/>
  <c r="R86" i="46"/>
  <c r="H43" i="46"/>
  <c r="N43" i="46"/>
  <c r="R43" i="46"/>
  <c r="I141" i="46"/>
  <c r="I60" i="46"/>
  <c r="H305" i="46"/>
  <c r="N305" i="46"/>
  <c r="R305" i="46"/>
  <c r="H255" i="46"/>
  <c r="N255" i="46"/>
  <c r="R255" i="46"/>
  <c r="H227" i="46"/>
  <c r="N227" i="46"/>
  <c r="R227" i="46"/>
  <c r="H179" i="46"/>
  <c r="N179" i="46"/>
  <c r="R179" i="46"/>
  <c r="H143" i="46"/>
  <c r="N143" i="46"/>
  <c r="R143" i="46"/>
  <c r="I114" i="46"/>
  <c r="H82" i="46"/>
  <c r="N82" i="46"/>
  <c r="R82" i="46"/>
  <c r="I51" i="46"/>
  <c r="I337" i="46"/>
  <c r="I333" i="46"/>
  <c r="I169" i="46"/>
  <c r="H487" i="46"/>
  <c r="N487" i="46"/>
  <c r="R487" i="46"/>
  <c r="I120" i="46"/>
  <c r="H187" i="46"/>
  <c r="N187" i="46"/>
  <c r="R187" i="46"/>
  <c r="H58" i="46"/>
  <c r="N58" i="46"/>
  <c r="R58" i="46"/>
  <c r="H15" i="46"/>
  <c r="N15" i="46"/>
  <c r="R15" i="46"/>
  <c r="I377" i="46"/>
  <c r="I353" i="46"/>
  <c r="H397" i="46"/>
  <c r="N397" i="46"/>
  <c r="R397" i="46"/>
  <c r="I306" i="46"/>
  <c r="H291" i="46"/>
  <c r="N291" i="46"/>
  <c r="R291" i="46"/>
  <c r="I134" i="46"/>
  <c r="I94" i="46"/>
  <c r="H24" i="46"/>
  <c r="N24" i="46"/>
  <c r="R24" i="46"/>
  <c r="I352" i="46"/>
  <c r="H78" i="46"/>
  <c r="N78" i="46"/>
  <c r="R78" i="46"/>
  <c r="I45" i="46"/>
  <c r="I277" i="46"/>
  <c r="H341" i="46"/>
  <c r="N341" i="46"/>
  <c r="R341" i="46"/>
  <c r="H277" i="46"/>
  <c r="N277" i="46"/>
  <c r="R277" i="46"/>
  <c r="I228" i="46"/>
  <c r="I101" i="46"/>
  <c r="I246" i="46"/>
  <c r="H50" i="46"/>
  <c r="N50" i="46"/>
  <c r="R50" i="46"/>
  <c r="I360" i="46"/>
  <c r="I260" i="46"/>
  <c r="I409" i="46"/>
  <c r="I456" i="46"/>
  <c r="L397" i="46"/>
  <c r="K397" i="46"/>
  <c r="J397" i="46"/>
  <c r="L366" i="46"/>
  <c r="K366" i="46"/>
  <c r="J366" i="46"/>
  <c r="L285" i="46"/>
  <c r="K285" i="46"/>
  <c r="J285" i="46"/>
  <c r="L256" i="46"/>
  <c r="K256" i="46"/>
  <c r="J256" i="46"/>
  <c r="L162" i="46"/>
  <c r="K162" i="46"/>
  <c r="J162" i="46"/>
  <c r="K59" i="46"/>
  <c r="J59" i="46"/>
  <c r="L59" i="46"/>
  <c r="K30" i="46"/>
  <c r="J30" i="46"/>
  <c r="L30" i="46"/>
  <c r="K412" i="46"/>
  <c r="J412" i="46"/>
  <c r="L412" i="46"/>
  <c r="K381" i="46"/>
  <c r="J381" i="46"/>
  <c r="L381" i="46"/>
  <c r="L183" i="46"/>
  <c r="J183" i="46"/>
  <c r="K183" i="46"/>
  <c r="L153" i="46"/>
  <c r="K153" i="46"/>
  <c r="J153" i="46"/>
  <c r="K492" i="46"/>
  <c r="J492" i="46"/>
  <c r="L492" i="46"/>
  <c r="K462" i="46"/>
  <c r="L462" i="46"/>
  <c r="J462" i="46"/>
  <c r="K435" i="46"/>
  <c r="L435" i="46"/>
  <c r="J435" i="46"/>
  <c r="K411" i="46"/>
  <c r="J411" i="46"/>
  <c r="L411" i="46"/>
  <c r="L380" i="46"/>
  <c r="K380" i="46"/>
  <c r="J380" i="46"/>
  <c r="J349" i="46"/>
  <c r="L349" i="46"/>
  <c r="K349" i="46"/>
  <c r="L319" i="46"/>
  <c r="K319" i="46"/>
  <c r="J319" i="46"/>
  <c r="L289" i="46"/>
  <c r="K289" i="46"/>
  <c r="J289" i="46"/>
  <c r="L262" i="46"/>
  <c r="K262" i="46"/>
  <c r="J262" i="46"/>
  <c r="L232" i="46"/>
  <c r="K232" i="46"/>
  <c r="J232" i="46"/>
  <c r="L117" i="46"/>
  <c r="J117" i="46"/>
  <c r="K117" i="46"/>
  <c r="K484" i="46"/>
  <c r="J484" i="46"/>
  <c r="L484" i="46"/>
  <c r="K448" i="46"/>
  <c r="J448" i="46"/>
  <c r="L448" i="46"/>
  <c r="L421" i="46"/>
  <c r="K421" i="46"/>
  <c r="J421" i="46"/>
  <c r="L93" i="46"/>
  <c r="K93" i="46"/>
  <c r="J93" i="46"/>
  <c r="K64" i="46"/>
  <c r="J64" i="46"/>
  <c r="L64" i="46"/>
  <c r="J33" i="46"/>
  <c r="L33" i="46"/>
  <c r="K33" i="46"/>
  <c r="K447" i="46"/>
  <c r="L447" i="46"/>
  <c r="J447" i="46"/>
  <c r="J415" i="46"/>
  <c r="L415" i="46"/>
  <c r="K415" i="46"/>
  <c r="J385" i="46"/>
  <c r="L385" i="46"/>
  <c r="K385" i="46"/>
  <c r="L303" i="46"/>
  <c r="K303" i="46"/>
  <c r="J303" i="46"/>
  <c r="L200" i="46"/>
  <c r="K200" i="46"/>
  <c r="J200" i="46"/>
  <c r="L40" i="46"/>
  <c r="K40" i="46"/>
  <c r="J40" i="46"/>
  <c r="K482" i="46"/>
  <c r="L482" i="46"/>
  <c r="J482" i="46"/>
  <c r="L420" i="46"/>
  <c r="K420" i="46"/>
  <c r="J420" i="46"/>
  <c r="J392" i="46"/>
  <c r="L392" i="46"/>
  <c r="K392" i="46"/>
  <c r="K362" i="46"/>
  <c r="J362" i="46"/>
  <c r="L362" i="46"/>
  <c r="L280" i="46"/>
  <c r="J280" i="46"/>
  <c r="K280" i="46"/>
  <c r="J77" i="46"/>
  <c r="L77" i="46"/>
  <c r="K77" i="46"/>
  <c r="L46" i="46"/>
  <c r="K46" i="46"/>
  <c r="J46" i="46"/>
  <c r="J17" i="46"/>
  <c r="K17" i="46"/>
  <c r="L17" i="46"/>
  <c r="K433" i="46"/>
  <c r="J433" i="46"/>
  <c r="L433" i="46"/>
  <c r="L407" i="46"/>
  <c r="K407" i="46"/>
  <c r="J407" i="46"/>
  <c r="L376" i="46"/>
  <c r="K376" i="46"/>
  <c r="J376" i="46"/>
  <c r="L345" i="46"/>
  <c r="K345" i="46"/>
  <c r="J345" i="46"/>
  <c r="L293" i="46"/>
  <c r="K293" i="46"/>
  <c r="J293" i="46"/>
  <c r="L266" i="46"/>
  <c r="K266" i="46"/>
  <c r="J266" i="46"/>
  <c r="I242" i="46"/>
  <c r="L90" i="46"/>
  <c r="K90" i="46"/>
  <c r="J90" i="46"/>
  <c r="L61" i="46"/>
  <c r="K61" i="46"/>
  <c r="J61" i="46"/>
  <c r="K31" i="46"/>
  <c r="L31" i="46"/>
  <c r="J31" i="46"/>
  <c r="K480" i="46"/>
  <c r="J480" i="46"/>
  <c r="L480" i="46"/>
  <c r="K452" i="46"/>
  <c r="J452" i="46"/>
  <c r="L452" i="46"/>
  <c r="K425" i="46"/>
  <c r="J425" i="46"/>
  <c r="L425" i="46"/>
  <c r="L205" i="46"/>
  <c r="J205" i="46"/>
  <c r="K205" i="46"/>
  <c r="L177" i="46"/>
  <c r="K177" i="46"/>
  <c r="J177" i="46"/>
  <c r="L143" i="46"/>
  <c r="J143" i="46"/>
  <c r="K143" i="46"/>
  <c r="L112" i="46"/>
  <c r="J112" i="46"/>
  <c r="K112" i="46"/>
  <c r="K83" i="46"/>
  <c r="J83" i="46"/>
  <c r="L83" i="46"/>
  <c r="L52" i="46"/>
  <c r="J52" i="46"/>
  <c r="K52" i="46"/>
  <c r="H450" i="46"/>
  <c r="N450" i="46"/>
  <c r="R450" i="46"/>
  <c r="I275" i="46"/>
  <c r="I147" i="46"/>
  <c r="M449" i="46"/>
  <c r="O449" i="46"/>
  <c r="M401" i="46"/>
  <c r="O401" i="46"/>
  <c r="H300" i="46"/>
  <c r="N300" i="46"/>
  <c r="R300" i="46"/>
  <c r="I503" i="46"/>
  <c r="M491" i="46"/>
  <c r="O491" i="46"/>
  <c r="M467" i="46"/>
  <c r="O467" i="46"/>
  <c r="M451" i="46"/>
  <c r="O451" i="46"/>
  <c r="M435" i="46"/>
  <c r="O435" i="46"/>
  <c r="I415" i="46"/>
  <c r="I383" i="46"/>
  <c r="I351" i="46"/>
  <c r="I295" i="46"/>
  <c r="I263" i="46"/>
  <c r="I231" i="46"/>
  <c r="I199" i="46"/>
  <c r="I167" i="46"/>
  <c r="I135" i="46"/>
  <c r="H496" i="46"/>
  <c r="N496" i="46"/>
  <c r="R496" i="46"/>
  <c r="H480" i="46"/>
  <c r="N480" i="46"/>
  <c r="R480" i="46"/>
  <c r="M453" i="46"/>
  <c r="O453" i="46"/>
  <c r="H344" i="46"/>
  <c r="N344" i="46"/>
  <c r="R344" i="46"/>
  <c r="M301" i="46"/>
  <c r="O301" i="46"/>
  <c r="M427" i="46"/>
  <c r="O427" i="46"/>
  <c r="M277" i="46"/>
  <c r="O277" i="46"/>
  <c r="M245" i="46"/>
  <c r="O245" i="46"/>
  <c r="I218" i="46"/>
  <c r="M195" i="46"/>
  <c r="O195" i="46"/>
  <c r="M119" i="46"/>
  <c r="O119" i="46"/>
  <c r="I346" i="46"/>
  <c r="I336" i="46"/>
  <c r="H252" i="46"/>
  <c r="N252" i="46"/>
  <c r="R252" i="46"/>
  <c r="H236" i="46"/>
  <c r="N236" i="46"/>
  <c r="R236" i="46"/>
  <c r="H220" i="46"/>
  <c r="N220" i="46"/>
  <c r="R220" i="46"/>
  <c r="H204" i="46"/>
  <c r="N204" i="46"/>
  <c r="R204" i="46"/>
  <c r="H156" i="46"/>
  <c r="N156" i="46"/>
  <c r="R156" i="46"/>
  <c r="M129" i="46"/>
  <c r="O129" i="46"/>
  <c r="H89" i="46"/>
  <c r="N89" i="46"/>
  <c r="R89" i="46"/>
  <c r="M54" i="46"/>
  <c r="O54" i="46"/>
  <c r="I42" i="46"/>
  <c r="I418" i="46"/>
  <c r="H264" i="46"/>
  <c r="N264" i="46"/>
  <c r="R264" i="46"/>
  <c r="H232" i="46"/>
  <c r="N232" i="46"/>
  <c r="R232" i="46"/>
  <c r="H426" i="46"/>
  <c r="N426" i="46"/>
  <c r="R426" i="46"/>
  <c r="H182" i="46"/>
  <c r="N182" i="46"/>
  <c r="R182" i="46"/>
  <c r="H370" i="46"/>
  <c r="N370" i="46"/>
  <c r="R370" i="46"/>
  <c r="H314" i="46"/>
  <c r="N314" i="46"/>
  <c r="R314" i="46"/>
  <c r="M237" i="46"/>
  <c r="O237" i="46"/>
  <c r="M187" i="46"/>
  <c r="O187" i="46"/>
  <c r="M139" i="46"/>
  <c r="O139" i="46"/>
  <c r="M107" i="46"/>
  <c r="O107" i="46"/>
  <c r="H228" i="46"/>
  <c r="N228" i="46"/>
  <c r="R228" i="46"/>
  <c r="M185" i="46"/>
  <c r="O185" i="46"/>
  <c r="I144" i="46"/>
  <c r="H130" i="46"/>
  <c r="N130" i="46"/>
  <c r="R130" i="46"/>
  <c r="M66" i="46"/>
  <c r="O66" i="46"/>
  <c r="I46" i="46"/>
  <c r="M34" i="46"/>
  <c r="O34" i="46"/>
  <c r="I14" i="46"/>
  <c r="H382" i="46"/>
  <c r="N382" i="46"/>
  <c r="R382" i="46"/>
  <c r="H304" i="46"/>
  <c r="N304" i="46"/>
  <c r="R304" i="46"/>
  <c r="H176" i="46"/>
  <c r="N176" i="46"/>
  <c r="R176" i="46"/>
  <c r="M91" i="46"/>
  <c r="O91" i="46"/>
  <c r="M11" i="46"/>
  <c r="O11" i="46"/>
  <c r="M355" i="46"/>
  <c r="O355" i="46"/>
  <c r="H254" i="46"/>
  <c r="N254" i="46"/>
  <c r="R254" i="46"/>
  <c r="H126" i="46"/>
  <c r="N126" i="46"/>
  <c r="R126" i="46"/>
  <c r="I48" i="46"/>
  <c r="M36" i="46"/>
  <c r="O36" i="46"/>
  <c r="M12" i="46"/>
  <c r="O12" i="46"/>
  <c r="H351" i="46"/>
  <c r="N351" i="46"/>
  <c r="R351" i="46"/>
  <c r="I449" i="46"/>
  <c r="H451" i="46"/>
  <c r="N451" i="46"/>
  <c r="R451" i="46"/>
  <c r="I405" i="46"/>
  <c r="H363" i="46"/>
  <c r="N363" i="46"/>
  <c r="R363" i="46"/>
  <c r="H131" i="46"/>
  <c r="N131" i="46"/>
  <c r="R131" i="46"/>
  <c r="H97" i="46"/>
  <c r="N97" i="46"/>
  <c r="R97" i="46"/>
  <c r="I109" i="46"/>
  <c r="I17" i="46"/>
  <c r="I429" i="46"/>
  <c r="I381" i="46"/>
  <c r="I329" i="46"/>
  <c r="I258" i="46"/>
  <c r="H207" i="46"/>
  <c r="N207" i="46"/>
  <c r="R207" i="46"/>
  <c r="I146" i="46"/>
  <c r="I69" i="46"/>
  <c r="I43" i="46"/>
  <c r="H443" i="46"/>
  <c r="N443" i="46"/>
  <c r="R443" i="46"/>
  <c r="H221" i="46"/>
  <c r="N221" i="46"/>
  <c r="R221" i="46"/>
  <c r="H139" i="46"/>
  <c r="N139" i="46"/>
  <c r="R139" i="46"/>
  <c r="H34" i="46"/>
  <c r="N34" i="46"/>
  <c r="R34" i="46"/>
  <c r="H403" i="46"/>
  <c r="N403" i="46"/>
  <c r="R403" i="46"/>
  <c r="H355" i="46"/>
  <c r="N355" i="46"/>
  <c r="R355" i="46"/>
  <c r="H297" i="46"/>
  <c r="N297" i="46"/>
  <c r="R297" i="46"/>
  <c r="I225" i="46"/>
  <c r="H347" i="46"/>
  <c r="N347" i="46"/>
  <c r="R347" i="46"/>
  <c r="H253" i="46"/>
  <c r="N253" i="46"/>
  <c r="R253" i="46"/>
  <c r="H225" i="46"/>
  <c r="N225" i="46"/>
  <c r="R225" i="46"/>
  <c r="H177" i="46"/>
  <c r="N177" i="46"/>
  <c r="R177" i="46"/>
  <c r="H141" i="46"/>
  <c r="N141" i="46"/>
  <c r="R141" i="46"/>
  <c r="M78" i="46"/>
  <c r="O78" i="46"/>
  <c r="H46" i="46"/>
  <c r="N46" i="46"/>
  <c r="R46" i="46"/>
  <c r="I293" i="46"/>
  <c r="I68" i="46"/>
  <c r="H10" i="46"/>
  <c r="N10" i="46"/>
  <c r="R10" i="46"/>
  <c r="I174" i="46"/>
  <c r="I314" i="46"/>
  <c r="I254" i="46"/>
  <c r="I154" i="46"/>
  <c r="H135" i="46"/>
  <c r="N135" i="46"/>
  <c r="R135" i="46"/>
  <c r="I309" i="46"/>
  <c r="I493" i="46"/>
  <c r="I477" i="46"/>
  <c r="I373" i="46"/>
  <c r="I270" i="46"/>
  <c r="I212" i="46"/>
  <c r="H493" i="46"/>
  <c r="N493" i="46"/>
  <c r="R493" i="46"/>
  <c r="H377" i="46"/>
  <c r="N377" i="46"/>
  <c r="R377" i="46"/>
  <c r="H237" i="46"/>
  <c r="N237" i="46"/>
  <c r="R237" i="46"/>
  <c r="I196" i="46"/>
  <c r="I132" i="46"/>
  <c r="H20" i="46"/>
  <c r="N20" i="46"/>
  <c r="R20" i="46"/>
  <c r="H413" i="46"/>
  <c r="N413" i="46"/>
  <c r="R413" i="46"/>
  <c r="H229" i="46"/>
  <c r="N229" i="46"/>
  <c r="R229" i="46"/>
  <c r="I90" i="46"/>
  <c r="I59" i="46"/>
  <c r="I197" i="46"/>
  <c r="I153" i="46"/>
  <c r="H30" i="46"/>
  <c r="N30" i="46"/>
  <c r="R30" i="46"/>
  <c r="H181" i="46"/>
  <c r="N181" i="46"/>
  <c r="R181" i="46"/>
  <c r="I420" i="46"/>
  <c r="I349" i="46"/>
  <c r="I269" i="46"/>
  <c r="I214" i="46"/>
  <c r="I424" i="46"/>
  <c r="H66" i="46"/>
  <c r="N66" i="46"/>
  <c r="R66" i="46"/>
  <c r="H159" i="46"/>
  <c r="N159" i="46"/>
  <c r="R159" i="46"/>
  <c r="K487" i="46"/>
  <c r="L487" i="46"/>
  <c r="J487" i="46"/>
  <c r="K459" i="46"/>
  <c r="L459" i="46"/>
  <c r="J459" i="46"/>
  <c r="L336" i="46"/>
  <c r="K336" i="46"/>
  <c r="J336" i="46"/>
  <c r="L111" i="46"/>
  <c r="K111" i="46"/>
  <c r="J111" i="46"/>
  <c r="H88" i="46"/>
  <c r="N88" i="46"/>
  <c r="R88" i="46"/>
  <c r="K493" i="46"/>
  <c r="J493" i="46"/>
  <c r="L493" i="46"/>
  <c r="K463" i="46"/>
  <c r="L463" i="46"/>
  <c r="J463" i="46"/>
  <c r="K436" i="46"/>
  <c r="J436" i="46"/>
  <c r="L436" i="46"/>
  <c r="L350" i="46"/>
  <c r="K350" i="46"/>
  <c r="J350" i="46"/>
  <c r="J323" i="46"/>
  <c r="L323" i="46"/>
  <c r="K323" i="46"/>
  <c r="L269" i="46"/>
  <c r="K269" i="46"/>
  <c r="J269" i="46"/>
  <c r="L240" i="46"/>
  <c r="K240" i="46"/>
  <c r="J240" i="46"/>
  <c r="L203" i="46"/>
  <c r="J203" i="46"/>
  <c r="K203" i="46"/>
  <c r="L81" i="46"/>
  <c r="K81" i="46"/>
  <c r="J81" i="46"/>
  <c r="K50" i="46"/>
  <c r="J50" i="46"/>
  <c r="L50" i="46"/>
  <c r="J21" i="46"/>
  <c r="K21" i="46"/>
  <c r="L21" i="46"/>
  <c r="K80" i="46"/>
  <c r="J80" i="46"/>
  <c r="L80" i="46"/>
  <c r="J49" i="46"/>
  <c r="K49" i="46"/>
  <c r="L49" i="46"/>
  <c r="J20" i="46"/>
  <c r="K20" i="46"/>
  <c r="L20" i="46"/>
  <c r="L394" i="46"/>
  <c r="K394" i="46"/>
  <c r="J394" i="46"/>
  <c r="J356" i="46"/>
  <c r="L356" i="46"/>
  <c r="K356" i="46"/>
  <c r="L304" i="46"/>
  <c r="K304" i="46"/>
  <c r="J304" i="46"/>
  <c r="L253" i="46"/>
  <c r="K253" i="46"/>
  <c r="J253" i="46"/>
  <c r="L223" i="46"/>
  <c r="K223" i="46"/>
  <c r="J223" i="46"/>
  <c r="L193" i="46"/>
  <c r="K193" i="46"/>
  <c r="J193" i="46"/>
  <c r="L165" i="46"/>
  <c r="K165" i="46"/>
  <c r="J165" i="46"/>
  <c r="K506" i="46"/>
  <c r="L506" i="46"/>
  <c r="J506" i="46"/>
  <c r="K475" i="46"/>
  <c r="L475" i="46"/>
  <c r="J475" i="46"/>
  <c r="K355" i="46"/>
  <c r="J355" i="46"/>
  <c r="L355" i="46"/>
  <c r="L327" i="46"/>
  <c r="K327" i="46"/>
  <c r="J327" i="46"/>
  <c r="L122" i="46"/>
  <c r="J122" i="46"/>
  <c r="K122" i="46"/>
  <c r="H70" i="46"/>
  <c r="N70" i="46"/>
  <c r="R70" i="46"/>
  <c r="K446" i="46"/>
  <c r="L446" i="46"/>
  <c r="J446" i="46"/>
  <c r="K326" i="46"/>
  <c r="J326" i="46"/>
  <c r="L326" i="46"/>
  <c r="K302" i="46"/>
  <c r="J302" i="46"/>
  <c r="L302" i="46"/>
  <c r="L243" i="46"/>
  <c r="K243" i="46"/>
  <c r="J243" i="46"/>
  <c r="L214" i="46"/>
  <c r="J214" i="46"/>
  <c r="K214" i="46"/>
  <c r="L149" i="46"/>
  <c r="K149" i="46"/>
  <c r="J149" i="46"/>
  <c r="K489" i="46"/>
  <c r="J489" i="46"/>
  <c r="L489" i="46"/>
  <c r="K461" i="46"/>
  <c r="J461" i="46"/>
  <c r="L461" i="46"/>
  <c r="H321" i="46"/>
  <c r="N321" i="46"/>
  <c r="R321" i="46"/>
  <c r="L213" i="46"/>
  <c r="J213" i="46"/>
  <c r="K213" i="46"/>
  <c r="L144" i="46"/>
  <c r="K144" i="46"/>
  <c r="J144" i="46"/>
  <c r="L113" i="46"/>
  <c r="J113" i="46"/>
  <c r="K113" i="46"/>
  <c r="L367" i="46"/>
  <c r="K367" i="46"/>
  <c r="J367" i="46"/>
  <c r="L337" i="46"/>
  <c r="K337" i="46"/>
  <c r="J337" i="46"/>
  <c r="L314" i="46"/>
  <c r="K314" i="46"/>
  <c r="J314" i="46"/>
  <c r="L257" i="46"/>
  <c r="K257" i="46"/>
  <c r="J257" i="46"/>
  <c r="L227" i="46"/>
  <c r="K227" i="46"/>
  <c r="J227" i="46"/>
  <c r="H112" i="46"/>
  <c r="N112" i="46"/>
  <c r="R112" i="46"/>
  <c r="I474" i="46"/>
  <c r="H434" i="46"/>
  <c r="N434" i="46"/>
  <c r="R434" i="46"/>
  <c r="I211" i="46"/>
  <c r="I499" i="46"/>
  <c r="I347" i="46"/>
  <c r="I267" i="46"/>
  <c r="I203" i="46"/>
  <c r="I139" i="46"/>
  <c r="H420" i="46"/>
  <c r="N420" i="46"/>
  <c r="R420" i="46"/>
  <c r="H372" i="46"/>
  <c r="N372" i="46"/>
  <c r="R372" i="46"/>
  <c r="H348" i="46"/>
  <c r="N348" i="46"/>
  <c r="R348" i="46"/>
  <c r="H292" i="46"/>
  <c r="N292" i="46"/>
  <c r="R292" i="46"/>
  <c r="I478" i="46"/>
  <c r="H502" i="46"/>
  <c r="N502" i="46"/>
  <c r="R502" i="46"/>
  <c r="I479" i="46"/>
  <c r="M477" i="46"/>
  <c r="O477" i="46"/>
  <c r="H440" i="46"/>
  <c r="N440" i="46"/>
  <c r="R440" i="46"/>
  <c r="H360" i="46"/>
  <c r="N360" i="46"/>
  <c r="R360" i="46"/>
  <c r="M341" i="46"/>
  <c r="O341" i="46"/>
  <c r="M363" i="46"/>
  <c r="O363" i="46"/>
  <c r="M275" i="46"/>
  <c r="O275" i="46"/>
  <c r="M243" i="46"/>
  <c r="O243" i="46"/>
  <c r="M181" i="46"/>
  <c r="O181" i="46"/>
  <c r="I115" i="46"/>
  <c r="H462" i="46"/>
  <c r="N462" i="46"/>
  <c r="R462" i="46"/>
  <c r="M371" i="46"/>
  <c r="O371" i="46"/>
  <c r="H342" i="46"/>
  <c r="N342" i="46"/>
  <c r="R342" i="46"/>
  <c r="H140" i="46"/>
  <c r="N140" i="46"/>
  <c r="R140" i="46"/>
  <c r="H41" i="46"/>
  <c r="N41" i="46"/>
  <c r="R41" i="46"/>
  <c r="H414" i="46"/>
  <c r="N414" i="46"/>
  <c r="R414" i="46"/>
  <c r="H354" i="46"/>
  <c r="N354" i="46"/>
  <c r="R354" i="46"/>
  <c r="H330" i="46"/>
  <c r="N330" i="46"/>
  <c r="R330" i="46"/>
  <c r="H446" i="46"/>
  <c r="N446" i="46"/>
  <c r="R446" i="46"/>
  <c r="I426" i="46"/>
  <c r="H362" i="46"/>
  <c r="N362" i="46"/>
  <c r="R362" i="46"/>
  <c r="H322" i="46"/>
  <c r="N322" i="46"/>
  <c r="R322" i="46"/>
  <c r="H262" i="46"/>
  <c r="N262" i="46"/>
  <c r="R262" i="46"/>
  <c r="H134" i="46"/>
  <c r="N134" i="46"/>
  <c r="R134" i="46"/>
  <c r="M88" i="46"/>
  <c r="O88" i="46"/>
  <c r="M56" i="46"/>
  <c r="O56" i="46"/>
  <c r="M24" i="46"/>
  <c r="O24" i="46"/>
  <c r="I370" i="46"/>
  <c r="M283" i="46"/>
  <c r="O283" i="46"/>
  <c r="M235" i="46"/>
  <c r="O235" i="46"/>
  <c r="H378" i="46"/>
  <c r="N378" i="46"/>
  <c r="R378" i="46"/>
  <c r="H306" i="46"/>
  <c r="N306" i="46"/>
  <c r="R306" i="46"/>
  <c r="H212" i="46"/>
  <c r="N212" i="46"/>
  <c r="R212" i="46"/>
  <c r="H196" i="46"/>
  <c r="N196" i="46"/>
  <c r="R196" i="46"/>
  <c r="M153" i="46"/>
  <c r="O153" i="46"/>
  <c r="I128" i="46"/>
  <c r="I107" i="46"/>
  <c r="I78" i="46"/>
  <c r="H45" i="46"/>
  <c r="N45" i="46"/>
  <c r="R45" i="46"/>
  <c r="M10" i="46"/>
  <c r="O10" i="46"/>
  <c r="I382" i="46"/>
  <c r="M215" i="46"/>
  <c r="O215" i="46"/>
  <c r="M327" i="46"/>
  <c r="O327" i="46"/>
  <c r="H286" i="46"/>
  <c r="N286" i="46"/>
  <c r="R286" i="46"/>
  <c r="H206" i="46"/>
  <c r="N206" i="46"/>
  <c r="R206" i="46"/>
  <c r="H98" i="46"/>
  <c r="N98" i="46"/>
  <c r="R98" i="46"/>
  <c r="I72" i="46"/>
  <c r="H47" i="46"/>
  <c r="N47" i="46"/>
  <c r="R47" i="46"/>
  <c r="H335" i="46"/>
  <c r="N335" i="46"/>
  <c r="R335" i="46"/>
  <c r="I481" i="46"/>
  <c r="H449" i="46"/>
  <c r="N449" i="46"/>
  <c r="R449" i="46"/>
  <c r="I357" i="46"/>
  <c r="I316" i="46"/>
  <c r="H271" i="46"/>
  <c r="N271" i="46"/>
  <c r="R271" i="46"/>
  <c r="H129" i="46"/>
  <c r="N129" i="46"/>
  <c r="R129" i="46"/>
  <c r="I92" i="46"/>
  <c r="I28" i="46"/>
  <c r="H387" i="46"/>
  <c r="N387" i="46"/>
  <c r="R387" i="46"/>
  <c r="I505" i="46"/>
  <c r="H427" i="46"/>
  <c r="N427" i="46"/>
  <c r="R427" i="46"/>
  <c r="H379" i="46"/>
  <c r="N379" i="46"/>
  <c r="R379" i="46"/>
  <c r="H205" i="46"/>
  <c r="N205" i="46"/>
  <c r="R205" i="46"/>
  <c r="I19" i="46"/>
  <c r="H315" i="46"/>
  <c r="N315" i="46"/>
  <c r="R315" i="46"/>
  <c r="I130" i="46"/>
  <c r="H76" i="46"/>
  <c r="N76" i="46"/>
  <c r="R76" i="46"/>
  <c r="I29" i="46"/>
  <c r="I289" i="46"/>
  <c r="I213" i="46"/>
  <c r="I117" i="46"/>
  <c r="I27" i="46"/>
  <c r="I341" i="46"/>
  <c r="I217" i="46"/>
  <c r="I172" i="46"/>
  <c r="I138" i="46"/>
  <c r="I77" i="46"/>
  <c r="I281" i="46"/>
  <c r="I149" i="46"/>
  <c r="I425" i="46"/>
  <c r="I312" i="46"/>
  <c r="I268" i="46"/>
  <c r="H72" i="46"/>
  <c r="N72" i="46"/>
  <c r="R72" i="46"/>
  <c r="I209" i="46"/>
  <c r="H13" i="46"/>
  <c r="N13" i="46"/>
  <c r="R13" i="46"/>
  <c r="H373" i="46"/>
  <c r="N373" i="46"/>
  <c r="R373" i="46"/>
  <c r="H353" i="46"/>
  <c r="N353" i="46"/>
  <c r="R353" i="46"/>
  <c r="I157" i="46"/>
  <c r="H75" i="46"/>
  <c r="N75" i="46"/>
  <c r="R75" i="46"/>
  <c r="H16" i="46"/>
  <c r="N16" i="46"/>
  <c r="R16" i="46"/>
  <c r="I488" i="46"/>
  <c r="I504" i="46"/>
  <c r="H245" i="46"/>
  <c r="N245" i="46"/>
  <c r="R245" i="46"/>
  <c r="H171" i="46"/>
  <c r="N171" i="46"/>
  <c r="R171" i="46"/>
  <c r="H349" i="46"/>
  <c r="N349" i="46"/>
  <c r="R349" i="46"/>
  <c r="I436" i="46"/>
  <c r="H317" i="46"/>
  <c r="N317" i="46"/>
  <c r="R317" i="46"/>
  <c r="H267" i="46"/>
  <c r="N267" i="46"/>
  <c r="R267" i="46"/>
  <c r="I322" i="46"/>
  <c r="H233" i="46"/>
  <c r="N233" i="46"/>
  <c r="R233" i="46"/>
  <c r="H145" i="46"/>
  <c r="N145" i="46"/>
  <c r="R145" i="46"/>
  <c r="H361" i="46"/>
  <c r="N361" i="46"/>
  <c r="R361" i="46"/>
  <c r="H157" i="46"/>
  <c r="N157" i="46"/>
  <c r="R157" i="46"/>
  <c r="H417" i="46"/>
  <c r="N417" i="46"/>
  <c r="R417" i="46"/>
  <c r="I344" i="46"/>
  <c r="H235" i="46"/>
  <c r="N235" i="46"/>
  <c r="R235" i="46"/>
  <c r="I142" i="46"/>
  <c r="I166" i="46"/>
  <c r="H48" i="46"/>
  <c r="N48" i="46"/>
  <c r="R48" i="46"/>
  <c r="H51" i="46"/>
  <c r="N51" i="46"/>
  <c r="R51" i="46"/>
  <c r="L424" i="46"/>
  <c r="J424" i="46"/>
  <c r="K424" i="46"/>
  <c r="J389" i="46"/>
  <c r="L389" i="46"/>
  <c r="K389" i="46"/>
  <c r="L359" i="46"/>
  <c r="K359" i="46"/>
  <c r="J359" i="46"/>
  <c r="J307" i="46"/>
  <c r="L307" i="46"/>
  <c r="K307" i="46"/>
  <c r="L248" i="46"/>
  <c r="K248" i="46"/>
  <c r="J248" i="46"/>
  <c r="L82" i="46"/>
  <c r="K82" i="46"/>
  <c r="J82" i="46"/>
  <c r="L51" i="46"/>
  <c r="J51" i="46"/>
  <c r="K51" i="46"/>
  <c r="J22" i="46"/>
  <c r="K22" i="46"/>
  <c r="L22" i="46"/>
  <c r="L404" i="46"/>
  <c r="K404" i="46"/>
  <c r="J404" i="46"/>
  <c r="J373" i="46"/>
  <c r="L373" i="46"/>
  <c r="K373" i="46"/>
  <c r="L175" i="46"/>
  <c r="J175" i="46"/>
  <c r="K175" i="46"/>
  <c r="H147" i="46"/>
  <c r="N147" i="46"/>
  <c r="R147" i="46"/>
  <c r="K485" i="46"/>
  <c r="J485" i="46"/>
  <c r="L485" i="46"/>
  <c r="K457" i="46"/>
  <c r="J457" i="46"/>
  <c r="L457" i="46"/>
  <c r="K430" i="46"/>
  <c r="L430" i="46"/>
  <c r="J430" i="46"/>
  <c r="L403" i="46"/>
  <c r="K403" i="46"/>
  <c r="J403" i="46"/>
  <c r="J372" i="46"/>
  <c r="L372" i="46"/>
  <c r="K372" i="46"/>
  <c r="K341" i="46"/>
  <c r="J341" i="46"/>
  <c r="L341" i="46"/>
  <c r="L313" i="46"/>
  <c r="K313" i="46"/>
  <c r="J313" i="46"/>
  <c r="J283" i="46"/>
  <c r="K283" i="46"/>
  <c r="L283" i="46"/>
  <c r="L254" i="46"/>
  <c r="K254" i="46"/>
  <c r="J254" i="46"/>
  <c r="L224" i="46"/>
  <c r="K224" i="46"/>
  <c r="J224" i="46"/>
  <c r="L147" i="46"/>
  <c r="K147" i="46"/>
  <c r="J147" i="46"/>
  <c r="L109" i="46"/>
  <c r="J109" i="46"/>
  <c r="K109" i="46"/>
  <c r="K476" i="46"/>
  <c r="J476" i="46"/>
  <c r="L476" i="46"/>
  <c r="K442" i="46"/>
  <c r="L442" i="46"/>
  <c r="J442" i="46"/>
  <c r="J416" i="46"/>
  <c r="L416" i="46"/>
  <c r="K416" i="46"/>
  <c r="L139" i="46"/>
  <c r="K139" i="46"/>
  <c r="J139" i="46"/>
  <c r="J86" i="46"/>
  <c r="L86" i="46"/>
  <c r="K86" i="46"/>
  <c r="L56" i="46"/>
  <c r="K56" i="46"/>
  <c r="J56" i="46"/>
  <c r="J27" i="46"/>
  <c r="K27" i="46"/>
  <c r="L27" i="46"/>
  <c r="L409" i="46"/>
  <c r="K409" i="46"/>
  <c r="J409" i="46"/>
  <c r="K378" i="46"/>
  <c r="J378" i="46"/>
  <c r="L378" i="46"/>
  <c r="L295" i="46"/>
  <c r="K295" i="46"/>
  <c r="J295" i="46"/>
  <c r="L192" i="46"/>
  <c r="K192" i="46"/>
  <c r="J192" i="46"/>
  <c r="I122" i="46"/>
  <c r="L63" i="46"/>
  <c r="K63" i="46"/>
  <c r="J63" i="46"/>
  <c r="H32" i="46"/>
  <c r="N32" i="46"/>
  <c r="R32" i="46"/>
  <c r="K505" i="46"/>
  <c r="J505" i="46"/>
  <c r="L505" i="46"/>
  <c r="K474" i="46"/>
  <c r="L474" i="46"/>
  <c r="J474" i="46"/>
  <c r="K414" i="46"/>
  <c r="J414" i="46"/>
  <c r="L414" i="46"/>
  <c r="K384" i="46"/>
  <c r="J384" i="46"/>
  <c r="L384" i="46"/>
  <c r="K354" i="46"/>
  <c r="J354" i="46"/>
  <c r="L354" i="46"/>
  <c r="L273" i="46"/>
  <c r="K273" i="46"/>
  <c r="J273" i="46"/>
  <c r="L179" i="46"/>
  <c r="K179" i="46"/>
  <c r="J179" i="46"/>
  <c r="L99" i="46"/>
  <c r="K99" i="46"/>
  <c r="J99" i="46"/>
  <c r="L70" i="46"/>
  <c r="K70" i="46"/>
  <c r="J70" i="46"/>
  <c r="L39" i="46"/>
  <c r="K39" i="46"/>
  <c r="J39" i="46"/>
  <c r="K426" i="46"/>
  <c r="L426" i="46"/>
  <c r="J426" i="46"/>
  <c r="J399" i="46"/>
  <c r="L399" i="46"/>
  <c r="K399" i="46"/>
  <c r="L368" i="46"/>
  <c r="K368" i="46"/>
  <c r="J368" i="46"/>
  <c r="J315" i="46"/>
  <c r="L315" i="46"/>
  <c r="K315" i="46"/>
  <c r="L84" i="46"/>
  <c r="K84" i="46"/>
  <c r="J84" i="46"/>
  <c r="L53" i="46"/>
  <c r="K53" i="46"/>
  <c r="J53" i="46"/>
  <c r="J24" i="46"/>
  <c r="K24" i="46"/>
  <c r="L24" i="46"/>
  <c r="K472" i="46"/>
  <c r="J472" i="46"/>
  <c r="L472" i="46"/>
  <c r="J418" i="46"/>
  <c r="L418" i="46"/>
  <c r="K418" i="46"/>
  <c r="L197" i="46"/>
  <c r="J197" i="46"/>
  <c r="K197" i="46"/>
  <c r="L169" i="46"/>
  <c r="K169" i="46"/>
  <c r="J169" i="46"/>
  <c r="L135" i="46"/>
  <c r="J135" i="46"/>
  <c r="K135" i="46"/>
  <c r="L104" i="46"/>
  <c r="J104" i="46"/>
  <c r="K104" i="46"/>
  <c r="K75" i="46"/>
  <c r="J75" i="46"/>
  <c r="L75" i="46"/>
  <c r="L44" i="46"/>
  <c r="K44" i="46"/>
  <c r="J44" i="46"/>
  <c r="I371" i="46"/>
  <c r="M489" i="46"/>
  <c r="O489" i="46"/>
  <c r="I475" i="46"/>
  <c r="H498" i="46"/>
  <c r="N498" i="46"/>
  <c r="R498" i="46"/>
  <c r="H474" i="46"/>
  <c r="N474" i="46"/>
  <c r="R474" i="46"/>
  <c r="I323" i="46"/>
  <c r="I259" i="46"/>
  <c r="I195" i="46"/>
  <c r="I131" i="46"/>
  <c r="H468" i="46"/>
  <c r="N468" i="46"/>
  <c r="R468" i="46"/>
  <c r="H444" i="46"/>
  <c r="N444" i="46"/>
  <c r="R444" i="46"/>
  <c r="M417" i="46"/>
  <c r="O417" i="46"/>
  <c r="H396" i="46"/>
  <c r="N396" i="46"/>
  <c r="R396" i="46"/>
  <c r="M499" i="46"/>
  <c r="O499" i="46"/>
  <c r="H478" i="46"/>
  <c r="N478" i="46"/>
  <c r="R478" i="46"/>
  <c r="I407" i="46"/>
  <c r="I375" i="46"/>
  <c r="I343" i="46"/>
  <c r="I287" i="46"/>
  <c r="I255" i="46"/>
  <c r="I223" i="46"/>
  <c r="I191" i="46"/>
  <c r="I159" i="46"/>
  <c r="I127" i="46"/>
  <c r="H464" i="46"/>
  <c r="N464" i="46"/>
  <c r="R464" i="46"/>
  <c r="M437" i="46"/>
  <c r="O437" i="46"/>
  <c r="H424" i="46"/>
  <c r="N424" i="46"/>
  <c r="R424" i="46"/>
  <c r="H408" i="46"/>
  <c r="N408" i="46"/>
  <c r="R408" i="46"/>
  <c r="H392" i="46"/>
  <c r="N392" i="46"/>
  <c r="R392" i="46"/>
  <c r="H376" i="46"/>
  <c r="N376" i="46"/>
  <c r="R376" i="46"/>
  <c r="M317" i="46"/>
  <c r="O317" i="46"/>
  <c r="M359" i="46"/>
  <c r="O359" i="46"/>
  <c r="I236" i="46"/>
  <c r="M213" i="46"/>
  <c r="O213" i="46"/>
  <c r="M179" i="46"/>
  <c r="O179" i="46"/>
  <c r="I462" i="46"/>
  <c r="M367" i="46"/>
  <c r="O367" i="46"/>
  <c r="I342" i="46"/>
  <c r="I330" i="46"/>
  <c r="H124" i="46"/>
  <c r="N124" i="46"/>
  <c r="R124" i="46"/>
  <c r="I106" i="46"/>
  <c r="I82" i="46"/>
  <c r="I66" i="46"/>
  <c r="M38" i="46"/>
  <c r="O38" i="46"/>
  <c r="I26" i="46"/>
  <c r="I414" i="46"/>
  <c r="I354" i="46"/>
  <c r="M305" i="46"/>
  <c r="O305" i="46"/>
  <c r="M191" i="46"/>
  <c r="O191" i="46"/>
  <c r="M159" i="46"/>
  <c r="O159" i="46"/>
  <c r="M127" i="46"/>
  <c r="O127" i="46"/>
  <c r="I446" i="46"/>
  <c r="H422" i="46"/>
  <c r="N422" i="46"/>
  <c r="R422" i="46"/>
  <c r="I362" i="46"/>
  <c r="M297" i="46"/>
  <c r="O297" i="46"/>
  <c r="H214" i="46"/>
  <c r="N214" i="46"/>
  <c r="R214" i="46"/>
  <c r="H366" i="46"/>
  <c r="N366" i="46"/>
  <c r="R366" i="46"/>
  <c r="H318" i="46"/>
  <c r="N318" i="46"/>
  <c r="R318" i="46"/>
  <c r="M171" i="46"/>
  <c r="O171" i="46"/>
  <c r="M125" i="46"/>
  <c r="O125" i="46"/>
  <c r="H90" i="46"/>
  <c r="N90" i="46"/>
  <c r="R90" i="46"/>
  <c r="I378" i="46"/>
  <c r="I304" i="46"/>
  <c r="H274" i="46"/>
  <c r="N274" i="46"/>
  <c r="R274" i="46"/>
  <c r="H258" i="46"/>
  <c r="N258" i="46"/>
  <c r="R258" i="46"/>
  <c r="H180" i="46"/>
  <c r="N180" i="46"/>
  <c r="R180" i="46"/>
  <c r="H164" i="46"/>
  <c r="N164" i="46"/>
  <c r="R164" i="46"/>
  <c r="M137" i="46"/>
  <c r="O137" i="46"/>
  <c r="H104" i="46"/>
  <c r="N104" i="46"/>
  <c r="R104" i="46"/>
  <c r="H77" i="46"/>
  <c r="N77" i="46"/>
  <c r="R77" i="46"/>
  <c r="I54" i="46"/>
  <c r="M42" i="46"/>
  <c r="O42" i="46"/>
  <c r="I22" i="46"/>
  <c r="M411" i="46"/>
  <c r="O411" i="46"/>
  <c r="H298" i="46"/>
  <c r="N298" i="46"/>
  <c r="R298" i="46"/>
  <c r="M247" i="46"/>
  <c r="O247" i="46"/>
  <c r="H208" i="46"/>
  <c r="N208" i="46"/>
  <c r="R208" i="46"/>
  <c r="M135" i="46"/>
  <c r="O135" i="46"/>
  <c r="I111" i="46"/>
  <c r="I87" i="46"/>
  <c r="I55" i="46"/>
  <c r="I39" i="46"/>
  <c r="I23" i="46"/>
  <c r="H394" i="46"/>
  <c r="N394" i="46"/>
  <c r="R394" i="46"/>
  <c r="H296" i="46"/>
  <c r="N296" i="46"/>
  <c r="R296" i="46"/>
  <c r="I286" i="46"/>
  <c r="H158" i="46"/>
  <c r="N158" i="46"/>
  <c r="R158" i="46"/>
  <c r="H95" i="46"/>
  <c r="N95" i="46"/>
  <c r="R95" i="46"/>
  <c r="H71" i="46"/>
  <c r="N71" i="46"/>
  <c r="R71" i="46"/>
  <c r="M44" i="46"/>
  <c r="O44" i="46"/>
  <c r="I24" i="46"/>
  <c r="I10" i="46"/>
  <c r="I13" i="46"/>
  <c r="H319" i="46"/>
  <c r="N319" i="46"/>
  <c r="R319" i="46"/>
  <c r="H479" i="46"/>
  <c r="N479" i="46"/>
  <c r="R479" i="46"/>
  <c r="H497" i="46"/>
  <c r="N497" i="46"/>
  <c r="R497" i="46"/>
  <c r="I444" i="46"/>
  <c r="I432" i="46"/>
  <c r="H219" i="46"/>
  <c r="N219" i="46"/>
  <c r="R219" i="46"/>
  <c r="H169" i="46"/>
  <c r="N169" i="46"/>
  <c r="R169" i="46"/>
  <c r="I124" i="46"/>
  <c r="H54" i="46"/>
  <c r="N54" i="46"/>
  <c r="R54" i="46"/>
  <c r="H26" i="46"/>
  <c r="N26" i="46"/>
  <c r="R26" i="46"/>
  <c r="I489" i="46"/>
  <c r="H453" i="46"/>
  <c r="N453" i="46"/>
  <c r="R453" i="46"/>
  <c r="H339" i="46"/>
  <c r="N339" i="46"/>
  <c r="R339" i="46"/>
  <c r="I83" i="46"/>
  <c r="I52" i="46"/>
  <c r="I492" i="46"/>
  <c r="I421" i="46"/>
  <c r="H375" i="46"/>
  <c r="N375" i="46"/>
  <c r="R375" i="46"/>
  <c r="H113" i="46"/>
  <c r="N113" i="46"/>
  <c r="R113" i="46"/>
  <c r="H38" i="46"/>
  <c r="N38" i="46"/>
  <c r="R38" i="46"/>
  <c r="H17" i="46"/>
  <c r="N17" i="46"/>
  <c r="R17" i="46"/>
  <c r="H475" i="46"/>
  <c r="N475" i="46"/>
  <c r="R475" i="46"/>
  <c r="H437" i="46"/>
  <c r="N437" i="46"/>
  <c r="R437" i="46"/>
  <c r="H311" i="46"/>
  <c r="N311" i="46"/>
  <c r="R311" i="46"/>
  <c r="H175" i="46"/>
  <c r="N175" i="46"/>
  <c r="R175" i="46"/>
  <c r="I437" i="46"/>
  <c r="H325" i="46"/>
  <c r="N325" i="46"/>
  <c r="R325" i="46"/>
  <c r="I201" i="46"/>
  <c r="I496" i="46"/>
  <c r="H289" i="46"/>
  <c r="N289" i="46"/>
  <c r="R289" i="46"/>
  <c r="H213" i="46"/>
  <c r="N213" i="46"/>
  <c r="R213" i="46"/>
  <c r="H100" i="46"/>
  <c r="N100" i="46"/>
  <c r="R100" i="46"/>
  <c r="H419" i="46"/>
  <c r="N419" i="46"/>
  <c r="R419" i="46"/>
  <c r="H11" i="46"/>
  <c r="N11" i="46"/>
  <c r="R11" i="46"/>
  <c r="I126" i="46"/>
  <c r="H12" i="46"/>
  <c r="N12" i="46"/>
  <c r="R12" i="46"/>
  <c r="H491" i="46"/>
  <c r="N491" i="46"/>
  <c r="R491" i="46"/>
  <c r="H415" i="46"/>
  <c r="N415" i="46"/>
  <c r="R415" i="46"/>
  <c r="I284" i="46"/>
  <c r="I180" i="46"/>
  <c r="I230" i="46"/>
  <c r="I296" i="46"/>
  <c r="I428" i="46"/>
  <c r="I317" i="46"/>
  <c r="H209" i="46"/>
  <c r="N209" i="46"/>
  <c r="R209" i="46"/>
  <c r="I189" i="46"/>
  <c r="H36" i="46"/>
  <c r="N36" i="46"/>
  <c r="R36" i="46"/>
  <c r="H257" i="46"/>
  <c r="N257" i="46"/>
  <c r="R257" i="46"/>
  <c r="H191" i="46"/>
  <c r="N191" i="46"/>
  <c r="R191" i="46"/>
  <c r="I162" i="46"/>
  <c r="I290" i="46"/>
  <c r="H93" i="46"/>
  <c r="N93" i="46"/>
  <c r="R93" i="46"/>
  <c r="I408" i="46"/>
  <c r="H313" i="46"/>
  <c r="N313" i="46"/>
  <c r="R313" i="46"/>
  <c r="I262" i="46"/>
  <c r="I320" i="46"/>
  <c r="H211" i="46"/>
  <c r="N211" i="46"/>
  <c r="R211" i="46"/>
  <c r="I104" i="46"/>
  <c r="H241" i="46"/>
  <c r="N241" i="46"/>
  <c r="R241" i="46"/>
  <c r="I81" i="46"/>
  <c r="I396" i="46"/>
  <c r="I18" i="46"/>
  <c r="K479" i="46"/>
  <c r="L479" i="46"/>
  <c r="J479" i="46"/>
  <c r="K451" i="46"/>
  <c r="L451" i="46"/>
  <c r="J451" i="46"/>
  <c r="J331" i="46"/>
  <c r="L331" i="46"/>
  <c r="K331" i="46"/>
  <c r="L176" i="46"/>
  <c r="K176" i="46"/>
  <c r="J176" i="46"/>
  <c r="L131" i="46"/>
  <c r="K131" i="46"/>
  <c r="J131" i="46"/>
  <c r="K486" i="46"/>
  <c r="L486" i="46"/>
  <c r="J486" i="46"/>
  <c r="K458" i="46"/>
  <c r="L458" i="46"/>
  <c r="J458" i="46"/>
  <c r="K431" i="46"/>
  <c r="L431" i="46"/>
  <c r="J431" i="46"/>
  <c r="L263" i="46"/>
  <c r="K263" i="46"/>
  <c r="J263" i="46"/>
  <c r="L233" i="46"/>
  <c r="K233" i="46"/>
  <c r="J233" i="46"/>
  <c r="L195" i="46"/>
  <c r="K195" i="46"/>
  <c r="J195" i="46"/>
  <c r="L141" i="46"/>
  <c r="K141" i="46"/>
  <c r="J141" i="46"/>
  <c r="L73" i="46"/>
  <c r="K73" i="46"/>
  <c r="J73" i="46"/>
  <c r="J42" i="46"/>
  <c r="L42" i="46"/>
  <c r="K42" i="46"/>
  <c r="H457" i="46"/>
  <c r="N457" i="46"/>
  <c r="R457" i="46"/>
  <c r="L194" i="46"/>
  <c r="K194" i="46"/>
  <c r="J194" i="46"/>
  <c r="L166" i="46"/>
  <c r="K166" i="46"/>
  <c r="J166" i="46"/>
  <c r="L72" i="46"/>
  <c r="K72" i="46"/>
  <c r="J72" i="46"/>
  <c r="K41" i="46"/>
  <c r="J41" i="46"/>
  <c r="L41" i="46"/>
  <c r="J386" i="46"/>
  <c r="L386" i="46"/>
  <c r="K386" i="46"/>
  <c r="J348" i="46"/>
  <c r="L348" i="46"/>
  <c r="K348" i="46"/>
  <c r="L275" i="46"/>
  <c r="K275" i="46"/>
  <c r="J275" i="46"/>
  <c r="L245" i="46"/>
  <c r="K245" i="46"/>
  <c r="J245" i="46"/>
  <c r="L216" i="46"/>
  <c r="J216" i="46"/>
  <c r="K216" i="46"/>
  <c r="L187" i="46"/>
  <c r="K187" i="46"/>
  <c r="J187" i="46"/>
  <c r="L159" i="46"/>
  <c r="J159" i="46"/>
  <c r="K159" i="46"/>
  <c r="K498" i="46"/>
  <c r="L498" i="46"/>
  <c r="J498" i="46"/>
  <c r="K467" i="46"/>
  <c r="L467" i="46"/>
  <c r="J467" i="46"/>
  <c r="K347" i="46"/>
  <c r="J347" i="46"/>
  <c r="L347" i="46"/>
  <c r="J26" i="46"/>
  <c r="K26" i="46"/>
  <c r="L26" i="46"/>
  <c r="K440" i="46"/>
  <c r="J440" i="46"/>
  <c r="L440" i="46"/>
  <c r="I321" i="46"/>
  <c r="K294" i="46"/>
  <c r="J294" i="46"/>
  <c r="L294" i="46"/>
  <c r="L237" i="46"/>
  <c r="K237" i="46"/>
  <c r="J237" i="46"/>
  <c r="L207" i="46"/>
  <c r="K207" i="46"/>
  <c r="J207" i="46"/>
  <c r="L145" i="46"/>
  <c r="K145" i="46"/>
  <c r="J145" i="46"/>
  <c r="H121" i="46"/>
  <c r="N121" i="46"/>
  <c r="R121" i="46"/>
  <c r="K481" i="46"/>
  <c r="J481" i="46"/>
  <c r="L481" i="46"/>
  <c r="K453" i="46"/>
  <c r="J453" i="46"/>
  <c r="L453" i="46"/>
  <c r="L206" i="46"/>
  <c r="J206" i="46"/>
  <c r="K206" i="46"/>
  <c r="L136" i="46"/>
  <c r="K136" i="46"/>
  <c r="J136" i="46"/>
  <c r="L105" i="46"/>
  <c r="J105" i="46"/>
  <c r="K105" i="46"/>
  <c r="L360" i="46"/>
  <c r="K360" i="46"/>
  <c r="J360" i="46"/>
  <c r="L332" i="46"/>
  <c r="K332" i="46"/>
  <c r="J332" i="46"/>
  <c r="L308" i="46"/>
  <c r="K308" i="46"/>
  <c r="J308" i="46"/>
  <c r="J278" i="46"/>
  <c r="L278" i="46"/>
  <c r="K278" i="46"/>
  <c r="L249" i="46"/>
  <c r="K249" i="46"/>
  <c r="J249" i="46"/>
  <c r="L219" i="46"/>
  <c r="K219" i="46"/>
  <c r="J219" i="46"/>
  <c r="I307" i="46"/>
  <c r="I466" i="46"/>
  <c r="I411" i="46"/>
  <c r="I458" i="46"/>
  <c r="I387" i="46"/>
  <c r="I450" i="46"/>
  <c r="M495" i="46"/>
  <c r="O495" i="46"/>
  <c r="I483" i="46"/>
  <c r="M471" i="46"/>
  <c r="O471" i="46"/>
  <c r="I459" i="46"/>
  <c r="I443" i="46"/>
  <c r="I427" i="46"/>
  <c r="I363" i="46"/>
  <c r="I299" i="46"/>
  <c r="I251" i="46"/>
  <c r="I187" i="46"/>
  <c r="I123" i="46"/>
  <c r="H500" i="46"/>
  <c r="N500" i="46"/>
  <c r="R500" i="46"/>
  <c r="H484" i="46"/>
  <c r="N484" i="46"/>
  <c r="R484" i="46"/>
  <c r="H364" i="46"/>
  <c r="N364" i="46"/>
  <c r="R364" i="46"/>
  <c r="H340" i="46"/>
  <c r="N340" i="46"/>
  <c r="R340" i="46"/>
  <c r="I502" i="46"/>
  <c r="I470" i="46"/>
  <c r="M475" i="46"/>
  <c r="O475" i="46"/>
  <c r="I463" i="46"/>
  <c r="I447" i="46"/>
  <c r="I335" i="46"/>
  <c r="H504" i="46"/>
  <c r="N504" i="46"/>
  <c r="R504" i="46"/>
  <c r="M461" i="46"/>
  <c r="O461" i="46"/>
  <c r="M421" i="46"/>
  <c r="O421" i="46"/>
  <c r="M405" i="46"/>
  <c r="O405" i="46"/>
  <c r="M389" i="46"/>
  <c r="O389" i="46"/>
  <c r="M373" i="46"/>
  <c r="O373" i="46"/>
  <c r="H438" i="46"/>
  <c r="N438" i="46"/>
  <c r="R438" i="46"/>
  <c r="H402" i="46"/>
  <c r="N402" i="46"/>
  <c r="R402" i="46"/>
  <c r="M261" i="46"/>
  <c r="O261" i="46"/>
  <c r="I234" i="46"/>
  <c r="M211" i="46"/>
  <c r="O211" i="46"/>
  <c r="M165" i="46"/>
  <c r="O165" i="46"/>
  <c r="H102" i="46"/>
  <c r="N102" i="46"/>
  <c r="R102" i="46"/>
  <c r="H410" i="46"/>
  <c r="N410" i="46"/>
  <c r="R410" i="46"/>
  <c r="H282" i="46"/>
  <c r="N282" i="46"/>
  <c r="R282" i="46"/>
  <c r="H266" i="46"/>
  <c r="N266" i="46"/>
  <c r="R266" i="46"/>
  <c r="H186" i="46"/>
  <c r="N186" i="46"/>
  <c r="R186" i="46"/>
  <c r="H170" i="46"/>
  <c r="N170" i="46"/>
  <c r="R170" i="46"/>
  <c r="H81" i="46"/>
  <c r="N81" i="46"/>
  <c r="R81" i="46"/>
  <c r="H65" i="46"/>
  <c r="N65" i="46"/>
  <c r="R65" i="46"/>
  <c r="I50" i="46"/>
  <c r="H25" i="46"/>
  <c r="N25" i="46"/>
  <c r="R25" i="46"/>
  <c r="H350" i="46"/>
  <c r="N350" i="46"/>
  <c r="R350" i="46"/>
  <c r="H334" i="46"/>
  <c r="N334" i="46"/>
  <c r="R334" i="46"/>
  <c r="M303" i="46"/>
  <c r="O303" i="46"/>
  <c r="M255" i="46"/>
  <c r="O255" i="46"/>
  <c r="H216" i="46"/>
  <c r="N216" i="46"/>
  <c r="R216" i="46"/>
  <c r="H184" i="46"/>
  <c r="N184" i="46"/>
  <c r="R184" i="46"/>
  <c r="H152" i="46"/>
  <c r="N152" i="46"/>
  <c r="R152" i="46"/>
  <c r="I422" i="46"/>
  <c r="H358" i="46"/>
  <c r="N358" i="46"/>
  <c r="R358" i="46"/>
  <c r="H326" i="46"/>
  <c r="N326" i="46"/>
  <c r="R326" i="46"/>
  <c r="M295" i="46"/>
  <c r="O295" i="46"/>
  <c r="H166" i="46"/>
  <c r="N166" i="46"/>
  <c r="R166" i="46"/>
  <c r="M80" i="46"/>
  <c r="O80" i="46"/>
  <c r="M48" i="46"/>
  <c r="O48" i="46"/>
  <c r="M16" i="46"/>
  <c r="O16" i="46"/>
  <c r="M395" i="46"/>
  <c r="O395" i="46"/>
  <c r="I366" i="46"/>
  <c r="I318" i="46"/>
  <c r="M267" i="46"/>
  <c r="O267" i="46"/>
  <c r="M221" i="46"/>
  <c r="O221" i="46"/>
  <c r="M123" i="46"/>
  <c r="O123" i="46"/>
  <c r="H374" i="46"/>
  <c r="N374" i="46"/>
  <c r="R374" i="46"/>
  <c r="H310" i="46"/>
  <c r="N310" i="46"/>
  <c r="R310" i="46"/>
  <c r="I272" i="46"/>
  <c r="I256" i="46"/>
  <c r="H242" i="46"/>
  <c r="N242" i="46"/>
  <c r="R242" i="46"/>
  <c r="H148" i="46"/>
  <c r="N148" i="46"/>
  <c r="R148" i="46"/>
  <c r="I118" i="46"/>
  <c r="I86" i="46"/>
  <c r="H53" i="46"/>
  <c r="N53" i="46"/>
  <c r="R53" i="46"/>
  <c r="H21" i="46"/>
  <c r="N21" i="46"/>
  <c r="R21" i="46"/>
  <c r="M407" i="46"/>
  <c r="O407" i="46"/>
  <c r="M279" i="46"/>
  <c r="O279" i="46"/>
  <c r="H240" i="46"/>
  <c r="N240" i="46"/>
  <c r="R240" i="46"/>
  <c r="M167" i="46"/>
  <c r="O167" i="46"/>
  <c r="H128" i="46"/>
  <c r="N128" i="46"/>
  <c r="R128" i="46"/>
  <c r="I108" i="46"/>
  <c r="I71" i="46"/>
  <c r="M51" i="46"/>
  <c r="O51" i="46"/>
  <c r="M19" i="46"/>
  <c r="O19" i="46"/>
  <c r="I394" i="46"/>
  <c r="H238" i="46"/>
  <c r="N238" i="46"/>
  <c r="R238" i="46"/>
  <c r="H115" i="46"/>
  <c r="N115" i="46"/>
  <c r="R115" i="46"/>
  <c r="I80" i="46"/>
  <c r="I56" i="46"/>
  <c r="H23" i="46"/>
  <c r="N23" i="46"/>
  <c r="R23" i="46"/>
  <c r="I11" i="46"/>
  <c r="I308" i="46"/>
  <c r="H481" i="46"/>
  <c r="N481" i="46"/>
  <c r="R481" i="46"/>
  <c r="H503" i="46"/>
  <c r="N503" i="46"/>
  <c r="R503" i="46"/>
  <c r="I473" i="46"/>
  <c r="H391" i="46"/>
  <c r="N391" i="46"/>
  <c r="R391" i="46"/>
  <c r="M121" i="46"/>
  <c r="O121" i="46"/>
  <c r="I85" i="46"/>
  <c r="I453" i="46"/>
  <c r="I282" i="46"/>
  <c r="H251" i="46"/>
  <c r="N251" i="46"/>
  <c r="R251" i="46"/>
  <c r="I221" i="46"/>
  <c r="I173" i="46"/>
  <c r="H109" i="46"/>
  <c r="N109" i="46"/>
  <c r="R109" i="46"/>
  <c r="H83" i="46"/>
  <c r="N83" i="46"/>
  <c r="R83" i="46"/>
  <c r="H505" i="46"/>
  <c r="N505" i="46"/>
  <c r="R505" i="46"/>
  <c r="I468" i="46"/>
  <c r="H429" i="46"/>
  <c r="N429" i="46"/>
  <c r="R429" i="46"/>
  <c r="I372" i="46"/>
  <c r="H199" i="46"/>
  <c r="N199" i="46"/>
  <c r="R199" i="46"/>
  <c r="H173" i="46"/>
  <c r="N173" i="46"/>
  <c r="R173" i="46"/>
  <c r="H62" i="46"/>
  <c r="N62" i="46"/>
  <c r="R62" i="46"/>
  <c r="H22" i="46"/>
  <c r="N22" i="46"/>
  <c r="R22" i="46"/>
  <c r="I325" i="46"/>
  <c r="I265" i="46"/>
  <c r="I100" i="46"/>
  <c r="H423" i="46"/>
  <c r="N423" i="46"/>
  <c r="R423" i="46"/>
  <c r="I274" i="46"/>
  <c r="H201" i="46"/>
  <c r="N201" i="46"/>
  <c r="R201" i="46"/>
  <c r="I33" i="46"/>
  <c r="H299" i="46"/>
  <c r="N299" i="46"/>
  <c r="R299" i="46"/>
  <c r="I105" i="46"/>
  <c r="H365" i="46"/>
  <c r="N365" i="46"/>
  <c r="R365" i="46"/>
  <c r="H281" i="46"/>
  <c r="N281" i="46"/>
  <c r="R281" i="46"/>
  <c r="I385" i="46"/>
  <c r="I44" i="46"/>
  <c r="I388" i="46"/>
  <c r="H367" i="46"/>
  <c r="N367" i="46"/>
  <c r="R367" i="46"/>
  <c r="I37" i="46"/>
  <c r="I392" i="46"/>
  <c r="I158" i="46"/>
  <c r="I301" i="46"/>
  <c r="I206" i="46"/>
  <c r="H101" i="46"/>
  <c r="N101" i="46"/>
  <c r="R101" i="46"/>
  <c r="H215" i="46"/>
  <c r="N215" i="46"/>
  <c r="R215" i="46"/>
  <c r="H301" i="46"/>
  <c r="N301" i="46"/>
  <c r="R301" i="46"/>
  <c r="I53" i="46"/>
  <c r="H405" i="46"/>
  <c r="N405" i="46"/>
  <c r="R405" i="46"/>
  <c r="I210" i="46"/>
  <c r="H42" i="46"/>
  <c r="N42" i="46"/>
  <c r="R42" i="46"/>
  <c r="I292" i="46"/>
  <c r="I416" i="46"/>
  <c r="L382" i="46"/>
  <c r="K382" i="46"/>
  <c r="J382" i="46"/>
  <c r="L351" i="46"/>
  <c r="K351" i="46"/>
  <c r="J351" i="46"/>
  <c r="J299" i="46"/>
  <c r="K299" i="46"/>
  <c r="L299" i="46"/>
  <c r="L241" i="46"/>
  <c r="K241" i="46"/>
  <c r="J241" i="46"/>
  <c r="L196" i="46"/>
  <c r="J196" i="46"/>
  <c r="K196" i="46"/>
  <c r="J74" i="46"/>
  <c r="L74" i="46"/>
  <c r="K74" i="46"/>
  <c r="L43" i="46"/>
  <c r="K43" i="46"/>
  <c r="J43" i="46"/>
  <c r="J396" i="46"/>
  <c r="L396" i="46"/>
  <c r="K396" i="46"/>
  <c r="J365" i="46"/>
  <c r="L365" i="46"/>
  <c r="K365" i="46"/>
  <c r="L167" i="46"/>
  <c r="J167" i="46"/>
  <c r="K167" i="46"/>
  <c r="L118" i="46"/>
  <c r="J118" i="46"/>
  <c r="K118" i="46"/>
  <c r="K477" i="46"/>
  <c r="J477" i="46"/>
  <c r="L477" i="46"/>
  <c r="K449" i="46"/>
  <c r="J449" i="46"/>
  <c r="L449" i="46"/>
  <c r="L422" i="46"/>
  <c r="K422" i="46"/>
  <c r="J422" i="46"/>
  <c r="J395" i="46"/>
  <c r="L395" i="46"/>
  <c r="K395" i="46"/>
  <c r="J364" i="46"/>
  <c r="L364" i="46"/>
  <c r="K364" i="46"/>
  <c r="L329" i="46"/>
  <c r="K329" i="46"/>
  <c r="J329" i="46"/>
  <c r="L305" i="46"/>
  <c r="K305" i="46"/>
  <c r="J305" i="46"/>
  <c r="L276" i="46"/>
  <c r="K276" i="46"/>
  <c r="J276" i="46"/>
  <c r="L246" i="46"/>
  <c r="K246" i="46"/>
  <c r="J246" i="46"/>
  <c r="L217" i="46"/>
  <c r="J217" i="46"/>
  <c r="K217" i="46"/>
  <c r="I194" i="46"/>
  <c r="L140" i="46"/>
  <c r="K140" i="46"/>
  <c r="J140" i="46"/>
  <c r="K468" i="46"/>
  <c r="J468" i="46"/>
  <c r="L468" i="46"/>
  <c r="K434" i="46"/>
  <c r="L434" i="46"/>
  <c r="J434" i="46"/>
  <c r="L410" i="46"/>
  <c r="K410" i="46"/>
  <c r="J410" i="46"/>
  <c r="L128" i="46"/>
  <c r="K128" i="46"/>
  <c r="J128" i="46"/>
  <c r="L79" i="46"/>
  <c r="K79" i="46"/>
  <c r="J79" i="46"/>
  <c r="L48" i="46"/>
  <c r="K48" i="46"/>
  <c r="J48" i="46"/>
  <c r="J19" i="46"/>
  <c r="K19" i="46"/>
  <c r="L19" i="46"/>
  <c r="L401" i="46"/>
  <c r="K401" i="46"/>
  <c r="J401" i="46"/>
  <c r="L317" i="46"/>
  <c r="K317" i="46"/>
  <c r="J317" i="46"/>
  <c r="L287" i="46"/>
  <c r="K287" i="46"/>
  <c r="J287" i="46"/>
  <c r="L260" i="46"/>
  <c r="K260" i="46"/>
  <c r="J260" i="46"/>
  <c r="L238" i="46"/>
  <c r="K238" i="46"/>
  <c r="J238" i="46"/>
  <c r="L215" i="46"/>
  <c r="J215" i="46"/>
  <c r="K215" i="46"/>
  <c r="L186" i="46"/>
  <c r="K186" i="46"/>
  <c r="J186" i="46"/>
  <c r="L55" i="46"/>
  <c r="K55" i="46"/>
  <c r="J55" i="46"/>
  <c r="K497" i="46"/>
  <c r="J497" i="46"/>
  <c r="L497" i="46"/>
  <c r="K466" i="46"/>
  <c r="L466" i="46"/>
  <c r="J466" i="46"/>
  <c r="L408" i="46"/>
  <c r="K408" i="46"/>
  <c r="J408" i="46"/>
  <c r="K377" i="46"/>
  <c r="J377" i="46"/>
  <c r="L377" i="46"/>
  <c r="K346" i="46"/>
  <c r="J346" i="46"/>
  <c r="L346" i="46"/>
  <c r="L316" i="46"/>
  <c r="K316" i="46"/>
  <c r="J316" i="46"/>
  <c r="I266" i="46"/>
  <c r="L171" i="46"/>
  <c r="K171" i="46"/>
  <c r="J171" i="46"/>
  <c r="L91" i="46"/>
  <c r="K91" i="46"/>
  <c r="J91" i="46"/>
  <c r="L62" i="46"/>
  <c r="K62" i="46"/>
  <c r="J62" i="46"/>
  <c r="K32" i="46"/>
  <c r="L32" i="46"/>
  <c r="J32" i="46"/>
  <c r="L419" i="46"/>
  <c r="K419" i="46"/>
  <c r="J419" i="46"/>
  <c r="L361" i="46"/>
  <c r="K361" i="46"/>
  <c r="J361" i="46"/>
  <c r="L309" i="46"/>
  <c r="K309" i="46"/>
  <c r="J309" i="46"/>
  <c r="L279" i="46"/>
  <c r="K279" i="46"/>
  <c r="J279" i="46"/>
  <c r="L228" i="46"/>
  <c r="K228" i="46"/>
  <c r="J228" i="46"/>
  <c r="L156" i="46"/>
  <c r="K156" i="46"/>
  <c r="J156" i="46"/>
  <c r="L76" i="46"/>
  <c r="K76" i="46"/>
  <c r="J76" i="46"/>
  <c r="K45" i="46"/>
  <c r="J45" i="46"/>
  <c r="L45" i="46"/>
  <c r="K495" i="46"/>
  <c r="L495" i="46"/>
  <c r="J495" i="46"/>
  <c r="K465" i="46"/>
  <c r="J465" i="46"/>
  <c r="L465" i="46"/>
  <c r="K438" i="46"/>
  <c r="L438" i="46"/>
  <c r="J438" i="46"/>
  <c r="L163" i="46"/>
  <c r="K163" i="46"/>
  <c r="J163" i="46"/>
  <c r="L132" i="46"/>
  <c r="K132" i="46"/>
  <c r="J132" i="46"/>
  <c r="L97" i="46"/>
  <c r="K97" i="46"/>
  <c r="J97" i="46"/>
  <c r="L68" i="46"/>
  <c r="K68" i="46"/>
  <c r="J68" i="46"/>
  <c r="K37" i="46"/>
  <c r="J37" i="46"/>
  <c r="L37" i="46"/>
  <c r="M487" i="46"/>
  <c r="O487" i="46"/>
  <c r="H458" i="46"/>
  <c r="N458" i="46"/>
  <c r="R458" i="46"/>
  <c r="I403" i="46"/>
  <c r="I339" i="46"/>
  <c r="I243" i="46"/>
  <c r="M497" i="46"/>
  <c r="O497" i="46"/>
  <c r="H460" i="46"/>
  <c r="N460" i="46"/>
  <c r="R460" i="46"/>
  <c r="H436" i="46"/>
  <c r="N436" i="46"/>
  <c r="R436" i="46"/>
  <c r="H412" i="46"/>
  <c r="N412" i="46"/>
  <c r="R412" i="46"/>
  <c r="H388" i="46"/>
  <c r="N388" i="46"/>
  <c r="R388" i="46"/>
  <c r="M361" i="46"/>
  <c r="O361" i="46"/>
  <c r="H332" i="46"/>
  <c r="N332" i="46"/>
  <c r="R332" i="46"/>
  <c r="I487" i="46"/>
  <c r="M459" i="46"/>
  <c r="O459" i="46"/>
  <c r="M443" i="46"/>
  <c r="O443" i="46"/>
  <c r="I431" i="46"/>
  <c r="I399" i="46"/>
  <c r="I367" i="46"/>
  <c r="I327" i="46"/>
  <c r="I279" i="46"/>
  <c r="I247" i="46"/>
  <c r="I215" i="46"/>
  <c r="I183" i="46"/>
  <c r="I151" i="46"/>
  <c r="I119" i="46"/>
  <c r="M501" i="46"/>
  <c r="O501" i="46"/>
  <c r="H488" i="46"/>
  <c r="N488" i="46"/>
  <c r="R488" i="46"/>
  <c r="H448" i="46"/>
  <c r="N448" i="46"/>
  <c r="R448" i="46"/>
  <c r="H352" i="46"/>
  <c r="N352" i="46"/>
  <c r="R352" i="46"/>
  <c r="M333" i="46"/>
  <c r="O333" i="46"/>
  <c r="I438" i="46"/>
  <c r="I402" i="46"/>
  <c r="M321" i="46"/>
  <c r="O321" i="46"/>
  <c r="M259" i="46"/>
  <c r="O259" i="46"/>
  <c r="I204" i="46"/>
  <c r="M163" i="46"/>
  <c r="O163" i="46"/>
  <c r="I410" i="46"/>
  <c r="M313" i="46"/>
  <c r="O313" i="46"/>
  <c r="I280" i="46"/>
  <c r="I264" i="46"/>
  <c r="H250" i="46"/>
  <c r="N250" i="46"/>
  <c r="R250" i="46"/>
  <c r="H234" i="46"/>
  <c r="N234" i="46"/>
  <c r="R234" i="46"/>
  <c r="H218" i="46"/>
  <c r="N218" i="46"/>
  <c r="R218" i="46"/>
  <c r="H202" i="46"/>
  <c r="N202" i="46"/>
  <c r="R202" i="46"/>
  <c r="I184" i="46"/>
  <c r="I168" i="46"/>
  <c r="H154" i="46"/>
  <c r="N154" i="46"/>
  <c r="R154" i="46"/>
  <c r="H99" i="46"/>
  <c r="N99" i="46"/>
  <c r="R99" i="46"/>
  <c r="H49" i="46"/>
  <c r="N49" i="46"/>
  <c r="R49" i="46"/>
  <c r="M431" i="46"/>
  <c r="O431" i="46"/>
  <c r="I350" i="46"/>
  <c r="I334" i="46"/>
  <c r="H280" i="46"/>
  <c r="N280" i="46"/>
  <c r="R280" i="46"/>
  <c r="H248" i="46"/>
  <c r="N248" i="46"/>
  <c r="R248" i="46"/>
  <c r="H106" i="46"/>
  <c r="N106" i="46"/>
  <c r="R106" i="46"/>
  <c r="I358" i="46"/>
  <c r="I326" i="46"/>
  <c r="M291" i="46"/>
  <c r="O291" i="46"/>
  <c r="H246" i="46"/>
  <c r="N246" i="46"/>
  <c r="R246" i="46"/>
  <c r="M157" i="46"/>
  <c r="O157" i="46"/>
  <c r="H120" i="46"/>
  <c r="N120" i="46"/>
  <c r="R120" i="46"/>
  <c r="M403" i="46"/>
  <c r="O403" i="46"/>
  <c r="I374" i="46"/>
  <c r="I310" i="46"/>
  <c r="I298" i="46"/>
  <c r="I240" i="46"/>
  <c r="H226" i="46"/>
  <c r="N226" i="46"/>
  <c r="R226" i="46"/>
  <c r="H132" i="46"/>
  <c r="N132" i="46"/>
  <c r="R132" i="46"/>
  <c r="H85" i="46"/>
  <c r="N85" i="46"/>
  <c r="R85" i="46"/>
  <c r="I62" i="46"/>
  <c r="M50" i="46"/>
  <c r="O50" i="46"/>
  <c r="I30" i="46"/>
  <c r="M18" i="46"/>
  <c r="O18" i="46"/>
  <c r="I7" i="46"/>
  <c r="M347" i="46"/>
  <c r="O347" i="46"/>
  <c r="H302" i="46"/>
  <c r="N302" i="46"/>
  <c r="R302" i="46"/>
  <c r="H272" i="46"/>
  <c r="N272" i="46"/>
  <c r="R272" i="46"/>
  <c r="H160" i="46"/>
  <c r="N160" i="46"/>
  <c r="R160" i="46"/>
  <c r="H390" i="46"/>
  <c r="N390" i="46"/>
  <c r="R390" i="46"/>
  <c r="H290" i="46"/>
  <c r="N290" i="46"/>
  <c r="R290" i="46"/>
  <c r="H190" i="46"/>
  <c r="N190" i="46"/>
  <c r="R190" i="46"/>
  <c r="I112" i="46"/>
  <c r="I91" i="46"/>
  <c r="H79" i="46"/>
  <c r="N79" i="46"/>
  <c r="R79" i="46"/>
  <c r="H55" i="46"/>
  <c r="N55" i="46"/>
  <c r="R55" i="46"/>
  <c r="I32" i="46"/>
  <c r="I8" i="46"/>
  <c r="H399" i="46"/>
  <c r="N399" i="46"/>
  <c r="R399" i="46"/>
  <c r="I476" i="46"/>
  <c r="H499" i="46"/>
  <c r="N499" i="46"/>
  <c r="R499" i="46"/>
  <c r="I457" i="46"/>
  <c r="H343" i="46"/>
  <c r="N343" i="46"/>
  <c r="R343" i="46"/>
  <c r="H309" i="46"/>
  <c r="N309" i="46"/>
  <c r="R309" i="46"/>
  <c r="H259" i="46"/>
  <c r="N259" i="46"/>
  <c r="R259" i="46"/>
  <c r="H116" i="46"/>
  <c r="N116" i="46"/>
  <c r="R116" i="46"/>
  <c r="I41" i="46"/>
  <c r="I21" i="46"/>
  <c r="H473" i="46"/>
  <c r="N473" i="46"/>
  <c r="R473" i="46"/>
  <c r="I273" i="46"/>
  <c r="I205" i="46"/>
  <c r="H489" i="46"/>
  <c r="N489" i="46"/>
  <c r="R489" i="46"/>
  <c r="I244" i="46"/>
  <c r="I164" i="46"/>
  <c r="H137" i="46"/>
  <c r="N137" i="46"/>
  <c r="R137" i="46"/>
  <c r="H80" i="46"/>
  <c r="N80" i="46"/>
  <c r="R80" i="46"/>
  <c r="H56" i="46"/>
  <c r="N56" i="46"/>
  <c r="R56" i="46"/>
  <c r="H501" i="46"/>
  <c r="N501" i="46"/>
  <c r="R501" i="46"/>
  <c r="I464" i="46"/>
  <c r="H407" i="46"/>
  <c r="N407" i="46"/>
  <c r="R407" i="46"/>
  <c r="H359" i="46"/>
  <c r="N359" i="46"/>
  <c r="R359" i="46"/>
  <c r="I297" i="46"/>
  <c r="H195" i="46"/>
  <c r="N195" i="46"/>
  <c r="R195" i="46"/>
  <c r="I170" i="46"/>
  <c r="I110" i="46"/>
  <c r="H19" i="46"/>
  <c r="N19" i="46"/>
  <c r="R19" i="46"/>
  <c r="H395" i="46"/>
  <c r="N395" i="46"/>
  <c r="R395" i="46"/>
  <c r="I241" i="46"/>
  <c r="I185" i="46"/>
  <c r="I161" i="46"/>
  <c r="I125" i="46"/>
  <c r="I93" i="46"/>
  <c r="H64" i="46"/>
  <c r="N64" i="46"/>
  <c r="R64" i="46"/>
  <c r="H27" i="46"/>
  <c r="N27" i="46"/>
  <c r="R27" i="46"/>
  <c r="I249" i="46"/>
  <c r="I129" i="46"/>
  <c r="I97" i="46"/>
  <c r="I35" i="46"/>
  <c r="I257" i="46"/>
  <c r="I400" i="46"/>
  <c r="I278" i="46"/>
  <c r="H161" i="46"/>
  <c r="N161" i="46"/>
  <c r="R161" i="46"/>
  <c r="I484" i="46"/>
  <c r="H385" i="46"/>
  <c r="N385" i="46"/>
  <c r="R385" i="46"/>
  <c r="I226" i="46"/>
  <c r="I182" i="46"/>
  <c r="I150" i="46"/>
  <c r="H455" i="46"/>
  <c r="N455" i="46"/>
  <c r="R455" i="46"/>
  <c r="I369" i="46"/>
  <c r="I332" i="46"/>
  <c r="H67" i="46"/>
  <c r="N67" i="46"/>
  <c r="R67" i="46"/>
  <c r="H28" i="46"/>
  <c r="N28" i="46"/>
  <c r="R28" i="46"/>
  <c r="I348" i="46"/>
  <c r="I380" i="46"/>
  <c r="H421" i="46"/>
  <c r="N421" i="46"/>
  <c r="R421" i="46"/>
  <c r="H197" i="46"/>
  <c r="N197" i="46"/>
  <c r="R197" i="46"/>
  <c r="H91" i="46"/>
  <c r="N91" i="46"/>
  <c r="R91" i="46"/>
  <c r="H165" i="46"/>
  <c r="N165" i="46"/>
  <c r="R165" i="46"/>
  <c r="H401" i="46"/>
  <c r="N401" i="46"/>
  <c r="R401" i="46"/>
  <c r="H167" i="46"/>
  <c r="N167" i="46"/>
  <c r="R167" i="46"/>
  <c r="I472" i="46"/>
  <c r="H431" i="46"/>
  <c r="N431" i="46"/>
  <c r="R431" i="46"/>
  <c r="I401" i="46"/>
  <c r="I73" i="46"/>
  <c r="K502" i="46"/>
  <c r="L502" i="46"/>
  <c r="J502" i="46"/>
  <c r="K471" i="46"/>
  <c r="L471" i="46"/>
  <c r="J471" i="46"/>
  <c r="K445" i="46"/>
  <c r="J445" i="46"/>
  <c r="L445" i="46"/>
  <c r="I412" i="46"/>
  <c r="L324" i="46"/>
  <c r="K324" i="46"/>
  <c r="J324" i="46"/>
  <c r="L125" i="46"/>
  <c r="K125" i="46"/>
  <c r="J125" i="46"/>
  <c r="K478" i="46"/>
  <c r="L478" i="46"/>
  <c r="J478" i="46"/>
  <c r="K450" i="46"/>
  <c r="L450" i="46"/>
  <c r="J450" i="46"/>
  <c r="L423" i="46"/>
  <c r="J423" i="46"/>
  <c r="K423" i="46"/>
  <c r="L306" i="46"/>
  <c r="K306" i="46"/>
  <c r="J306" i="46"/>
  <c r="L284" i="46"/>
  <c r="K284" i="46"/>
  <c r="J284" i="46"/>
  <c r="L255" i="46"/>
  <c r="K255" i="46"/>
  <c r="J255" i="46"/>
  <c r="L225" i="46"/>
  <c r="K225" i="46"/>
  <c r="J225" i="46"/>
  <c r="L66" i="46"/>
  <c r="K66" i="46"/>
  <c r="J66" i="46"/>
  <c r="L35" i="46"/>
  <c r="J35" i="46"/>
  <c r="K35" i="46"/>
  <c r="L160" i="46"/>
  <c r="K160" i="46"/>
  <c r="J160" i="46"/>
  <c r="I140" i="46"/>
  <c r="L94" i="46"/>
  <c r="K94" i="46"/>
  <c r="J94" i="46"/>
  <c r="L65" i="46"/>
  <c r="K65" i="46"/>
  <c r="J65" i="46"/>
  <c r="K34" i="46"/>
  <c r="L34" i="46"/>
  <c r="J34" i="46"/>
  <c r="L379" i="46"/>
  <c r="K379" i="46"/>
  <c r="J379" i="46"/>
  <c r="L267" i="46"/>
  <c r="K267" i="46"/>
  <c r="J267" i="46"/>
  <c r="L209" i="46"/>
  <c r="K209" i="46"/>
  <c r="J209" i="46"/>
  <c r="L181" i="46"/>
  <c r="K181" i="46"/>
  <c r="J181" i="46"/>
  <c r="L151" i="46"/>
  <c r="J151" i="46"/>
  <c r="K151" i="46"/>
  <c r="K491" i="46"/>
  <c r="L491" i="46"/>
  <c r="J491" i="46"/>
  <c r="I433" i="46"/>
  <c r="L340" i="46"/>
  <c r="K340" i="46"/>
  <c r="J340" i="46"/>
  <c r="I186" i="46"/>
  <c r="J18" i="46"/>
  <c r="K18" i="46"/>
  <c r="L18" i="46"/>
  <c r="H433" i="46"/>
  <c r="N433" i="46"/>
  <c r="R433" i="46"/>
  <c r="L259" i="46"/>
  <c r="K259" i="46"/>
  <c r="J259" i="46"/>
  <c r="L229" i="46"/>
  <c r="K229" i="46"/>
  <c r="J229" i="46"/>
  <c r="L199" i="46"/>
  <c r="K199" i="46"/>
  <c r="J199" i="46"/>
  <c r="L137" i="46"/>
  <c r="K137" i="46"/>
  <c r="J137" i="46"/>
  <c r="K504" i="46"/>
  <c r="J504" i="46"/>
  <c r="L504" i="46"/>
  <c r="K333" i="46"/>
  <c r="L333" i="46"/>
  <c r="J333" i="46"/>
  <c r="L198" i="46"/>
  <c r="J198" i="46"/>
  <c r="K198" i="46"/>
  <c r="I156" i="46"/>
  <c r="L133" i="46"/>
  <c r="K133" i="46"/>
  <c r="J133" i="46"/>
  <c r="L383" i="46"/>
  <c r="K383" i="46"/>
  <c r="J383" i="46"/>
  <c r="L352" i="46"/>
  <c r="K352" i="46"/>
  <c r="J352" i="46"/>
  <c r="L300" i="46"/>
  <c r="K300" i="46"/>
  <c r="J300" i="46"/>
  <c r="L271" i="46"/>
  <c r="K271" i="46"/>
  <c r="J271" i="46"/>
  <c r="L242" i="46"/>
  <c r="K242" i="46"/>
  <c r="J242" i="46"/>
  <c r="H466" i="46"/>
  <c r="N466" i="46"/>
  <c r="R466" i="46"/>
  <c r="I506" i="46"/>
  <c r="I434" i="46"/>
  <c r="M479" i="46"/>
  <c r="O479" i="46"/>
  <c r="I379" i="46"/>
  <c r="I315" i="46"/>
  <c r="I235" i="46"/>
  <c r="I171" i="46"/>
  <c r="M457" i="46"/>
  <c r="O457" i="46"/>
  <c r="M433" i="46"/>
  <c r="O433" i="46"/>
  <c r="M409" i="46"/>
  <c r="O409" i="46"/>
  <c r="M385" i="46"/>
  <c r="O385" i="46"/>
  <c r="H324" i="46"/>
  <c r="N324" i="46"/>
  <c r="R324" i="46"/>
  <c r="I494" i="46"/>
  <c r="H486" i="46"/>
  <c r="N486" i="46"/>
  <c r="R486" i="46"/>
  <c r="I319" i="46"/>
  <c r="H472" i="46"/>
  <c r="N472" i="46"/>
  <c r="R472" i="46"/>
  <c r="M445" i="46"/>
  <c r="O445" i="46"/>
  <c r="M349" i="46"/>
  <c r="O349" i="46"/>
  <c r="M309" i="46"/>
  <c r="O309" i="46"/>
  <c r="M285" i="46"/>
  <c r="O285" i="46"/>
  <c r="H398" i="46"/>
  <c r="N398" i="46"/>
  <c r="R398" i="46"/>
  <c r="M319" i="46"/>
  <c r="O319" i="46"/>
  <c r="I252" i="46"/>
  <c r="M229" i="46"/>
  <c r="O229" i="46"/>
  <c r="I202" i="46"/>
  <c r="M147" i="46"/>
  <c r="O147" i="46"/>
  <c r="I95" i="46"/>
  <c r="H406" i="46"/>
  <c r="N406" i="46"/>
  <c r="R406" i="46"/>
  <c r="M311" i="46"/>
  <c r="O311" i="46"/>
  <c r="I248" i="46"/>
  <c r="I232" i="46"/>
  <c r="I216" i="46"/>
  <c r="I200" i="46"/>
  <c r="M177" i="46"/>
  <c r="O177" i="46"/>
  <c r="I152" i="46"/>
  <c r="H138" i="46"/>
  <c r="N138" i="46"/>
  <c r="R138" i="46"/>
  <c r="I96" i="46"/>
  <c r="M46" i="46"/>
  <c r="O46" i="46"/>
  <c r="I34" i="46"/>
  <c r="M379" i="46"/>
  <c r="O379" i="46"/>
  <c r="M103" i="46"/>
  <c r="O103" i="46"/>
  <c r="M289" i="46"/>
  <c r="O289" i="46"/>
  <c r="H198" i="46"/>
  <c r="N198" i="46"/>
  <c r="R198" i="46"/>
  <c r="H110" i="46"/>
  <c r="N110" i="46"/>
  <c r="R110" i="46"/>
  <c r="M72" i="46"/>
  <c r="O72" i="46"/>
  <c r="M40" i="46"/>
  <c r="O40" i="46"/>
  <c r="M253" i="46"/>
  <c r="O253" i="46"/>
  <c r="M205" i="46"/>
  <c r="O205" i="46"/>
  <c r="M155" i="46"/>
  <c r="O155" i="46"/>
  <c r="M17" i="46"/>
  <c r="O17" i="46"/>
  <c r="M249" i="46"/>
  <c r="O249" i="46"/>
  <c r="I224" i="46"/>
  <c r="H210" i="46"/>
  <c r="N210" i="46"/>
  <c r="R210" i="46"/>
  <c r="H194" i="46"/>
  <c r="N194" i="46"/>
  <c r="R194" i="46"/>
  <c r="M82" i="46"/>
  <c r="O82" i="46"/>
  <c r="H61" i="46"/>
  <c r="N61" i="46"/>
  <c r="R61" i="46"/>
  <c r="H29" i="46"/>
  <c r="N29" i="46"/>
  <c r="R29" i="46"/>
  <c r="H454" i="46"/>
  <c r="N454" i="46"/>
  <c r="R454" i="46"/>
  <c r="M343" i="46"/>
  <c r="O343" i="46"/>
  <c r="I302" i="46"/>
  <c r="H192" i="46"/>
  <c r="N192" i="46"/>
  <c r="R192" i="46"/>
  <c r="I31" i="46"/>
  <c r="M463" i="46"/>
  <c r="O463" i="46"/>
  <c r="I390" i="46"/>
  <c r="H288" i="46"/>
  <c r="N288" i="46"/>
  <c r="R288" i="46"/>
  <c r="H270" i="46"/>
  <c r="N270" i="46"/>
  <c r="R270" i="46"/>
  <c r="H142" i="46"/>
  <c r="N142" i="46"/>
  <c r="R142" i="46"/>
  <c r="H108" i="46"/>
  <c r="N108" i="46"/>
  <c r="R108" i="46"/>
  <c r="M76" i="46"/>
  <c r="O76" i="46"/>
  <c r="H31" i="46"/>
  <c r="N31" i="46"/>
  <c r="R31" i="46"/>
  <c r="H47" i="21"/>
  <c r="H46" i="21"/>
  <c r="H47" i="40"/>
  <c r="H46" i="40"/>
  <c r="H383" i="46"/>
  <c r="N383" i="46"/>
  <c r="R383" i="46"/>
  <c r="I465" i="46"/>
  <c r="H467" i="46"/>
  <c r="N467" i="46"/>
  <c r="R467" i="46"/>
  <c r="H425" i="46"/>
  <c r="N425" i="46"/>
  <c r="R425" i="46"/>
  <c r="H333" i="46"/>
  <c r="N333" i="46"/>
  <c r="R333" i="46"/>
  <c r="H151" i="46"/>
  <c r="N151" i="46"/>
  <c r="R151" i="46"/>
  <c r="H469" i="46"/>
  <c r="N469" i="46"/>
  <c r="R469" i="46"/>
  <c r="I137" i="46"/>
  <c r="H485" i="46"/>
  <c r="N485" i="46"/>
  <c r="R485" i="46"/>
  <c r="I356" i="46"/>
  <c r="H273" i="46"/>
  <c r="N273" i="46"/>
  <c r="R273" i="46"/>
  <c r="M101" i="46"/>
  <c r="O101" i="46"/>
  <c r="I76" i="46"/>
  <c r="H459" i="46"/>
  <c r="N459" i="46"/>
  <c r="R459" i="46"/>
  <c r="H193" i="46"/>
  <c r="N193" i="46"/>
  <c r="R193" i="46"/>
  <c r="I148" i="46"/>
  <c r="I49" i="46"/>
  <c r="I253" i="46"/>
  <c r="I177" i="46"/>
  <c r="I389" i="46"/>
  <c r="H231" i="46"/>
  <c r="N231" i="46"/>
  <c r="R231" i="46"/>
  <c r="H183" i="46"/>
  <c r="N183" i="46"/>
  <c r="R183" i="46"/>
  <c r="H119" i="46"/>
  <c r="N119" i="46"/>
  <c r="R119" i="46"/>
  <c r="H60" i="46"/>
  <c r="N60" i="46"/>
  <c r="R60" i="46"/>
  <c r="I368" i="46"/>
  <c r="I222" i="46"/>
  <c r="I190" i="46"/>
  <c r="I445" i="46"/>
  <c r="H331" i="46"/>
  <c r="N331" i="46"/>
  <c r="R331" i="46"/>
  <c r="H261" i="46"/>
  <c r="N261" i="46"/>
  <c r="R261" i="46"/>
  <c r="H243" i="46"/>
  <c r="N243" i="46"/>
  <c r="R243" i="46"/>
  <c r="H107" i="46"/>
  <c r="N107" i="46"/>
  <c r="R107" i="46"/>
  <c r="I75" i="46"/>
  <c r="I36" i="46"/>
  <c r="I361" i="46"/>
  <c r="I121" i="46"/>
  <c r="H463" i="46"/>
  <c r="N463" i="46"/>
  <c r="R463" i="46"/>
  <c r="H447" i="46"/>
  <c r="N447" i="46"/>
  <c r="R447" i="46"/>
  <c r="H471" i="46"/>
  <c r="N471" i="46"/>
  <c r="R471" i="46"/>
  <c r="I384" i="46"/>
  <c r="H239" i="46"/>
  <c r="N239" i="46"/>
  <c r="R239" i="46"/>
  <c r="I313" i="46"/>
  <c r="I288" i="46"/>
  <c r="I145" i="46"/>
  <c r="H283" i="46"/>
  <c r="N283" i="46"/>
  <c r="R283" i="46"/>
  <c r="I65" i="46"/>
  <c r="H153" i="46"/>
  <c r="N153" i="46"/>
  <c r="R153" i="46"/>
  <c r="H279" i="46"/>
  <c r="N279" i="46"/>
  <c r="R279" i="46"/>
  <c r="H389" i="46"/>
  <c r="N389" i="46"/>
  <c r="R389" i="46"/>
  <c r="H295" i="46"/>
  <c r="N295" i="46"/>
  <c r="R295" i="46"/>
  <c r="H303" i="46"/>
  <c r="N303" i="46"/>
  <c r="R303" i="46"/>
  <c r="H123" i="46"/>
  <c r="N123" i="46"/>
  <c r="R123" i="46"/>
  <c r="H409" i="46"/>
  <c r="N409" i="46"/>
  <c r="R409" i="46"/>
  <c r="H247" i="46"/>
  <c r="N247" i="46"/>
  <c r="R247" i="46"/>
  <c r="H327" i="46"/>
  <c r="N327" i="46"/>
  <c r="R327" i="46"/>
  <c r="H18" i="46"/>
  <c r="N18" i="46"/>
  <c r="R18" i="46"/>
  <c r="L405" i="46"/>
  <c r="K405" i="46"/>
  <c r="J405" i="46"/>
  <c r="L374" i="46"/>
  <c r="K374" i="46"/>
  <c r="J374" i="46"/>
  <c r="J291" i="46"/>
  <c r="K291" i="46"/>
  <c r="L291" i="46"/>
  <c r="L264" i="46"/>
  <c r="K264" i="46"/>
  <c r="J264" i="46"/>
  <c r="L189" i="46"/>
  <c r="K189" i="46"/>
  <c r="J189" i="46"/>
  <c r="L142" i="46"/>
  <c r="K142" i="46"/>
  <c r="J142" i="46"/>
  <c r="L67" i="46"/>
  <c r="K67" i="46"/>
  <c r="J67" i="46"/>
  <c r="L36" i="46"/>
  <c r="J36" i="46"/>
  <c r="K36" i="46"/>
  <c r="K388" i="46"/>
  <c r="J388" i="46"/>
  <c r="L388" i="46"/>
  <c r="L161" i="46"/>
  <c r="K161" i="46"/>
  <c r="J161" i="46"/>
  <c r="K500" i="46"/>
  <c r="J500" i="46"/>
  <c r="L500" i="46"/>
  <c r="K469" i="46"/>
  <c r="J469" i="46"/>
  <c r="L469" i="46"/>
  <c r="K443" i="46"/>
  <c r="L443" i="46"/>
  <c r="J443" i="46"/>
  <c r="J417" i="46"/>
  <c r="L417" i="46"/>
  <c r="K417" i="46"/>
  <c r="K387" i="46"/>
  <c r="J387" i="46"/>
  <c r="L387" i="46"/>
  <c r="J357" i="46"/>
  <c r="L357" i="46"/>
  <c r="K357" i="46"/>
  <c r="L322" i="46"/>
  <c r="K322" i="46"/>
  <c r="J322" i="46"/>
  <c r="L297" i="46"/>
  <c r="K297" i="46"/>
  <c r="J297" i="46"/>
  <c r="L268" i="46"/>
  <c r="K268" i="46"/>
  <c r="J268" i="46"/>
  <c r="L239" i="46"/>
  <c r="K239" i="46"/>
  <c r="J239" i="46"/>
  <c r="L210" i="46"/>
  <c r="K210" i="46"/>
  <c r="J210" i="46"/>
  <c r="L129" i="46"/>
  <c r="K129" i="46"/>
  <c r="J129" i="46"/>
  <c r="K499" i="46"/>
  <c r="L499" i="46"/>
  <c r="J499" i="46"/>
  <c r="K456" i="46"/>
  <c r="J456" i="46"/>
  <c r="L456" i="46"/>
  <c r="K429" i="46"/>
  <c r="J429" i="46"/>
  <c r="L429" i="46"/>
  <c r="J288" i="46"/>
  <c r="K288" i="46"/>
  <c r="L288" i="46"/>
  <c r="L123" i="46"/>
  <c r="K123" i="46"/>
  <c r="J123" i="46"/>
  <c r="L101" i="46"/>
  <c r="J101" i="46"/>
  <c r="K101" i="46"/>
  <c r="L71" i="46"/>
  <c r="K71" i="46"/>
  <c r="J71" i="46"/>
  <c r="K455" i="46"/>
  <c r="L455" i="46"/>
  <c r="J455" i="46"/>
  <c r="K428" i="46"/>
  <c r="J428" i="46"/>
  <c r="L428" i="46"/>
  <c r="L393" i="46"/>
  <c r="K393" i="46"/>
  <c r="J393" i="46"/>
  <c r="L311" i="46"/>
  <c r="K311" i="46"/>
  <c r="J311" i="46"/>
  <c r="K281" i="46"/>
  <c r="J281" i="46"/>
  <c r="L281" i="46"/>
  <c r="L208" i="46"/>
  <c r="K208" i="46"/>
  <c r="J208" i="46"/>
  <c r="L180" i="46"/>
  <c r="K180" i="46"/>
  <c r="J180" i="46"/>
  <c r="L158" i="46"/>
  <c r="K158" i="46"/>
  <c r="J158" i="46"/>
  <c r="I133" i="46"/>
  <c r="L107" i="46"/>
  <c r="K107" i="46"/>
  <c r="J107" i="46"/>
  <c r="L47" i="46"/>
  <c r="K47" i="46"/>
  <c r="J47" i="46"/>
  <c r="K490" i="46"/>
  <c r="L490" i="46"/>
  <c r="J490" i="46"/>
  <c r="H461" i="46"/>
  <c r="N461" i="46"/>
  <c r="R461" i="46"/>
  <c r="K427" i="46"/>
  <c r="L427" i="46"/>
  <c r="J427" i="46"/>
  <c r="L400" i="46"/>
  <c r="K400" i="46"/>
  <c r="J400" i="46"/>
  <c r="L369" i="46"/>
  <c r="K369" i="46"/>
  <c r="J369" i="46"/>
  <c r="L339" i="46"/>
  <c r="K339" i="46"/>
  <c r="J339" i="46"/>
  <c r="L85" i="46"/>
  <c r="K85" i="46"/>
  <c r="J85" i="46"/>
  <c r="K54" i="46"/>
  <c r="L54" i="46"/>
  <c r="J54" i="46"/>
  <c r="J25" i="46"/>
  <c r="K25" i="46"/>
  <c r="L25" i="46"/>
  <c r="K413" i="46"/>
  <c r="J413" i="46"/>
  <c r="L413" i="46"/>
  <c r="L353" i="46"/>
  <c r="K353" i="46"/>
  <c r="J353" i="46"/>
  <c r="L301" i="46"/>
  <c r="K301" i="46"/>
  <c r="J301" i="46"/>
  <c r="L272" i="46"/>
  <c r="K272" i="46"/>
  <c r="J272" i="46"/>
  <c r="I198" i="46"/>
  <c r="J69" i="46"/>
  <c r="L69" i="46"/>
  <c r="K69" i="46"/>
  <c r="L38" i="46"/>
  <c r="K38" i="46"/>
  <c r="J38" i="46"/>
  <c r="K488" i="46"/>
  <c r="J488" i="46"/>
  <c r="L488" i="46"/>
  <c r="K460" i="46"/>
  <c r="J460" i="46"/>
  <c r="L460" i="46"/>
  <c r="K432" i="46"/>
  <c r="J432" i="46"/>
  <c r="L432" i="46"/>
  <c r="L185" i="46"/>
  <c r="K185" i="46"/>
  <c r="J185" i="46"/>
  <c r="L155" i="46"/>
  <c r="K155" i="46"/>
  <c r="J155" i="46"/>
  <c r="L120" i="46"/>
  <c r="K120" i="46"/>
  <c r="J120" i="46"/>
  <c r="L89" i="46"/>
  <c r="K89" i="46"/>
  <c r="J89" i="46"/>
  <c r="L60" i="46"/>
  <c r="K60" i="46"/>
  <c r="J60" i="46"/>
  <c r="J23" i="46"/>
  <c r="K23" i="46"/>
  <c r="L23" i="46"/>
  <c r="I442" i="46"/>
  <c r="H482" i="46"/>
  <c r="N482" i="46"/>
  <c r="R482" i="46"/>
  <c r="H442" i="46"/>
  <c r="N442" i="46"/>
  <c r="R442" i="46"/>
  <c r="I179" i="46"/>
  <c r="I498" i="46"/>
  <c r="I490" i="46"/>
  <c r="H506" i="46"/>
  <c r="N506" i="46"/>
  <c r="R506" i="46"/>
  <c r="I491" i="46"/>
  <c r="I419" i="46"/>
  <c r="I355" i="46"/>
  <c r="I291" i="46"/>
  <c r="I227" i="46"/>
  <c r="I163" i="46"/>
  <c r="H476" i="46"/>
  <c r="N476" i="46"/>
  <c r="R476" i="46"/>
  <c r="H356" i="46"/>
  <c r="N356" i="46"/>
  <c r="R356" i="46"/>
  <c r="H316" i="46"/>
  <c r="N316" i="46"/>
  <c r="R316" i="46"/>
  <c r="I495" i="46"/>
  <c r="I471" i="46"/>
  <c r="I423" i="46"/>
  <c r="I391" i="46"/>
  <c r="I359" i="46"/>
  <c r="I311" i="46"/>
  <c r="I271" i="46"/>
  <c r="I239" i="46"/>
  <c r="I207" i="46"/>
  <c r="I175" i="46"/>
  <c r="I143" i="46"/>
  <c r="M469" i="46"/>
  <c r="O469" i="46"/>
  <c r="H432" i="46"/>
  <c r="N432" i="46"/>
  <c r="R432" i="46"/>
  <c r="H416" i="46"/>
  <c r="N416" i="46"/>
  <c r="R416" i="46"/>
  <c r="H400" i="46"/>
  <c r="N400" i="46"/>
  <c r="R400" i="46"/>
  <c r="H384" i="46"/>
  <c r="N384" i="46"/>
  <c r="R384" i="46"/>
  <c r="H368" i="46"/>
  <c r="N368" i="46"/>
  <c r="R368" i="46"/>
  <c r="I398" i="46"/>
  <c r="M315" i="46"/>
  <c r="O315" i="46"/>
  <c r="I250" i="46"/>
  <c r="M227" i="46"/>
  <c r="O227" i="46"/>
  <c r="M133" i="46"/>
  <c r="O133" i="46"/>
  <c r="I9" i="46"/>
  <c r="M447" i="46"/>
  <c r="O447" i="46"/>
  <c r="I406" i="46"/>
  <c r="M257" i="46"/>
  <c r="O257" i="46"/>
  <c r="M241" i="46"/>
  <c r="O241" i="46"/>
  <c r="M225" i="46"/>
  <c r="O225" i="46"/>
  <c r="M209" i="46"/>
  <c r="O209" i="46"/>
  <c r="M161" i="46"/>
  <c r="O161" i="46"/>
  <c r="I136" i="46"/>
  <c r="H122" i="46"/>
  <c r="N122" i="46"/>
  <c r="R122" i="46"/>
  <c r="H92" i="46"/>
  <c r="N92" i="46"/>
  <c r="R92" i="46"/>
  <c r="I74" i="46"/>
  <c r="I58" i="46"/>
  <c r="H33" i="46"/>
  <c r="N33" i="46"/>
  <c r="R33" i="46"/>
  <c r="M375" i="46"/>
  <c r="O375" i="46"/>
  <c r="M207" i="46"/>
  <c r="O207" i="46"/>
  <c r="M175" i="46"/>
  <c r="O175" i="46"/>
  <c r="M143" i="46"/>
  <c r="O143" i="46"/>
  <c r="I99" i="46"/>
  <c r="M387" i="46"/>
  <c r="O387" i="46"/>
  <c r="H278" i="46"/>
  <c r="N278" i="46"/>
  <c r="R278" i="46"/>
  <c r="H150" i="46"/>
  <c r="N150" i="46"/>
  <c r="R150" i="46"/>
  <c r="H430" i="46"/>
  <c r="N430" i="46"/>
  <c r="R430" i="46"/>
  <c r="H320" i="46"/>
  <c r="N320" i="46"/>
  <c r="R320" i="46"/>
  <c r="M251" i="46"/>
  <c r="O251" i="46"/>
  <c r="H276" i="46"/>
  <c r="N276" i="46"/>
  <c r="R276" i="46"/>
  <c r="H260" i="46"/>
  <c r="N260" i="46"/>
  <c r="R260" i="46"/>
  <c r="M233" i="46"/>
  <c r="O233" i="46"/>
  <c r="I208" i="46"/>
  <c r="I192" i="46"/>
  <c r="H178" i="46"/>
  <c r="N178" i="46"/>
  <c r="R178" i="46"/>
  <c r="H162" i="46"/>
  <c r="N162" i="46"/>
  <c r="R162" i="46"/>
  <c r="H114" i="46"/>
  <c r="N114" i="46"/>
  <c r="R114" i="46"/>
  <c r="H94" i="46"/>
  <c r="N94" i="46"/>
  <c r="R94" i="46"/>
  <c r="I70" i="46"/>
  <c r="M58" i="46"/>
  <c r="O58" i="46"/>
  <c r="I38" i="46"/>
  <c r="M26" i="46"/>
  <c r="O26" i="46"/>
  <c r="I454" i="46"/>
  <c r="H386" i="46"/>
  <c r="N386" i="46"/>
  <c r="R386" i="46"/>
  <c r="M335" i="46"/>
  <c r="O335" i="46"/>
  <c r="H224" i="46"/>
  <c r="N224" i="46"/>
  <c r="R224" i="46"/>
  <c r="H118" i="46"/>
  <c r="N118" i="46"/>
  <c r="R118" i="46"/>
  <c r="I79" i="46"/>
  <c r="I63" i="46"/>
  <c r="I47" i="46"/>
  <c r="M27" i="46"/>
  <c r="O27" i="46"/>
  <c r="M419" i="46"/>
  <c r="O419" i="46"/>
  <c r="H294" i="46"/>
  <c r="N294" i="46"/>
  <c r="R294" i="46"/>
  <c r="H222" i="46"/>
  <c r="N222" i="46"/>
  <c r="R222" i="46"/>
  <c r="I102" i="46"/>
  <c r="I88" i="46"/>
  <c r="I64" i="46"/>
  <c r="I40" i="46"/>
  <c r="M28" i="46"/>
  <c r="O28" i="46"/>
  <c r="H371" i="46"/>
  <c r="N371" i="46"/>
  <c r="R371" i="46"/>
  <c r="I497" i="46"/>
  <c r="H465" i="46"/>
  <c r="N465" i="46"/>
  <c r="R465" i="46"/>
  <c r="H439" i="46"/>
  <c r="N439" i="46"/>
  <c r="R439" i="46"/>
  <c r="I413" i="46"/>
  <c r="I376" i="46"/>
  <c r="H293" i="46"/>
  <c r="N293" i="46"/>
  <c r="R293" i="46"/>
  <c r="H249" i="46"/>
  <c r="N249" i="46"/>
  <c r="R249" i="46"/>
  <c r="H149" i="46"/>
  <c r="N149" i="46"/>
  <c r="R149" i="46"/>
  <c r="I469" i="46"/>
  <c r="I404" i="46"/>
  <c r="I345" i="46"/>
  <c r="I300" i="46"/>
  <c r="H263" i="46"/>
  <c r="N263" i="46"/>
  <c r="R263" i="46"/>
  <c r="I193" i="46"/>
  <c r="I98" i="46"/>
  <c r="H74" i="46"/>
  <c r="N74" i="46"/>
  <c r="R74" i="46"/>
  <c r="H52" i="46"/>
  <c r="N52" i="46"/>
  <c r="R52" i="46"/>
  <c r="I25" i="46"/>
  <c r="I485" i="46"/>
  <c r="I452" i="46"/>
  <c r="H393" i="46"/>
  <c r="N393" i="46"/>
  <c r="R393" i="46"/>
  <c r="H345" i="46"/>
  <c r="N345" i="46"/>
  <c r="R345" i="46"/>
  <c r="H287" i="46"/>
  <c r="N287" i="46"/>
  <c r="R287" i="46"/>
  <c r="I188" i="46"/>
  <c r="H96" i="46"/>
  <c r="N96" i="46"/>
  <c r="R96" i="46"/>
  <c r="I501" i="46"/>
  <c r="I305" i="46"/>
  <c r="H307" i="46"/>
  <c r="N307" i="46"/>
  <c r="R307" i="46"/>
  <c r="H265" i="46"/>
  <c r="N265" i="46"/>
  <c r="R265" i="46"/>
  <c r="I229" i="46"/>
  <c r="I181" i="46"/>
  <c r="H117" i="46"/>
  <c r="N117" i="46"/>
  <c r="R117" i="46"/>
  <c r="I84" i="46"/>
  <c r="I20" i="46"/>
  <c r="H337" i="46"/>
  <c r="N337" i="46"/>
  <c r="R337" i="46"/>
  <c r="H483" i="46"/>
  <c r="N483" i="46"/>
  <c r="R483" i="46"/>
  <c r="H9" i="46"/>
  <c r="N9" i="46"/>
  <c r="R9" i="46"/>
  <c r="I67" i="46"/>
  <c r="I480" i="46"/>
  <c r="I461" i="46"/>
  <c r="I440" i="46"/>
  <c r="H103" i="46"/>
  <c r="N103" i="46"/>
  <c r="R103" i="46"/>
  <c r="I61" i="46"/>
  <c r="I397" i="46"/>
  <c r="I237" i="46"/>
  <c r="I500" i="46"/>
  <c r="H477" i="46"/>
  <c r="N477" i="46"/>
  <c r="R477" i="46"/>
  <c r="I57" i="46"/>
  <c r="H44" i="46"/>
  <c r="N44" i="46"/>
  <c r="R44" i="46"/>
  <c r="I245" i="46"/>
  <c r="I178" i="46"/>
  <c r="I328" i="46"/>
  <c r="H127" i="46"/>
  <c r="N127" i="46"/>
  <c r="R127" i="46"/>
  <c r="H14" i="46"/>
  <c r="N14" i="46"/>
  <c r="R14" i="46"/>
  <c r="H357" i="46"/>
  <c r="N357" i="46"/>
  <c r="R357" i="46"/>
  <c r="I233" i="46"/>
  <c r="I165" i="46"/>
  <c r="H59" i="46"/>
  <c r="N59" i="46"/>
  <c r="R59" i="46"/>
  <c r="I276" i="46"/>
  <c r="I364" i="46"/>
  <c r="H269" i="46"/>
  <c r="N269" i="46"/>
  <c r="R269" i="46"/>
  <c r="H84" i="46"/>
  <c r="N84" i="46"/>
  <c r="R84" i="46"/>
  <c r="H323" i="46"/>
  <c r="N323" i="46"/>
  <c r="R323" i="46"/>
  <c r="H203" i="46"/>
  <c r="N203" i="46"/>
  <c r="R203" i="46"/>
  <c r="K494" i="46"/>
  <c r="L494" i="46"/>
  <c r="J494" i="46"/>
  <c r="K464" i="46"/>
  <c r="J464" i="46"/>
  <c r="L464" i="46"/>
  <c r="K437" i="46"/>
  <c r="J437" i="46"/>
  <c r="L437" i="46"/>
  <c r="L320" i="46"/>
  <c r="K320" i="46"/>
  <c r="J320" i="46"/>
  <c r="L211" i="46"/>
  <c r="K211" i="46"/>
  <c r="J211" i="46"/>
  <c r="L119" i="46"/>
  <c r="J119" i="46"/>
  <c r="K119" i="46"/>
  <c r="K501" i="46"/>
  <c r="J501" i="46"/>
  <c r="L501" i="46"/>
  <c r="K470" i="46"/>
  <c r="L470" i="46"/>
  <c r="J470" i="46"/>
  <c r="K444" i="46"/>
  <c r="J444" i="46"/>
  <c r="L444" i="46"/>
  <c r="I417" i="46"/>
  <c r="L330" i="46"/>
  <c r="K330" i="46"/>
  <c r="J330" i="46"/>
  <c r="L277" i="46"/>
  <c r="K277" i="46"/>
  <c r="J277" i="46"/>
  <c r="L247" i="46"/>
  <c r="K247" i="46"/>
  <c r="J247" i="46"/>
  <c r="H217" i="46"/>
  <c r="N217" i="46"/>
  <c r="R217" i="46"/>
  <c r="J88" i="46"/>
  <c r="L88" i="46"/>
  <c r="K88" i="46"/>
  <c r="J58" i="46"/>
  <c r="L58" i="46"/>
  <c r="K58" i="46"/>
  <c r="K29" i="46"/>
  <c r="L29" i="46"/>
  <c r="J29" i="46"/>
  <c r="K87" i="46"/>
  <c r="J87" i="46"/>
  <c r="L87" i="46"/>
  <c r="L57" i="46"/>
  <c r="K57" i="46"/>
  <c r="J57" i="46"/>
  <c r="J28" i="46"/>
  <c r="K28" i="46"/>
  <c r="L28" i="46"/>
  <c r="K371" i="46"/>
  <c r="J371" i="46"/>
  <c r="L371" i="46"/>
  <c r="K335" i="46"/>
  <c r="L335" i="46"/>
  <c r="J335" i="46"/>
  <c r="L312" i="46"/>
  <c r="K312" i="46"/>
  <c r="J312" i="46"/>
  <c r="L261" i="46"/>
  <c r="K261" i="46"/>
  <c r="J261" i="46"/>
  <c r="L231" i="46"/>
  <c r="K231" i="46"/>
  <c r="J231" i="46"/>
  <c r="L201" i="46"/>
  <c r="K201" i="46"/>
  <c r="J201" i="46"/>
  <c r="L173" i="46"/>
  <c r="K173" i="46"/>
  <c r="J173" i="46"/>
  <c r="K483" i="46"/>
  <c r="L483" i="46"/>
  <c r="J483" i="46"/>
  <c r="K363" i="46"/>
  <c r="J363" i="46"/>
  <c r="L363" i="46"/>
  <c r="K334" i="46"/>
  <c r="L334" i="46"/>
  <c r="J334" i="46"/>
  <c r="L127" i="46"/>
  <c r="J127" i="46"/>
  <c r="K127" i="46"/>
  <c r="L78" i="46"/>
  <c r="K78" i="46"/>
  <c r="J78" i="46"/>
  <c r="K454" i="46"/>
  <c r="L454" i="46"/>
  <c r="J454" i="46"/>
  <c r="L251" i="46"/>
  <c r="K251" i="46"/>
  <c r="J251" i="46"/>
  <c r="L221" i="46"/>
  <c r="K221" i="46"/>
  <c r="J221" i="46"/>
  <c r="L191" i="46"/>
  <c r="J191" i="46"/>
  <c r="K191" i="46"/>
  <c r="L157" i="46"/>
  <c r="K157" i="46"/>
  <c r="J157" i="46"/>
  <c r="H133" i="46"/>
  <c r="N133" i="46"/>
  <c r="R133" i="46"/>
  <c r="K496" i="46"/>
  <c r="J496" i="46"/>
  <c r="L496" i="46"/>
  <c r="L325" i="46"/>
  <c r="K325" i="46"/>
  <c r="J325" i="46"/>
  <c r="L121" i="46"/>
  <c r="K121" i="46"/>
  <c r="J121" i="46"/>
  <c r="J8" i="46"/>
  <c r="K8" i="46"/>
  <c r="L8" i="46"/>
  <c r="L375" i="46"/>
  <c r="K375" i="46"/>
  <c r="J375" i="46"/>
  <c r="L344" i="46"/>
  <c r="K344" i="46"/>
  <c r="J344" i="46"/>
  <c r="L321" i="46"/>
  <c r="K321" i="46"/>
  <c r="J321" i="46"/>
  <c r="L292" i="46"/>
  <c r="K292" i="46"/>
  <c r="J292" i="46"/>
  <c r="L265" i="46"/>
  <c r="K265" i="46"/>
  <c r="J265" i="46"/>
  <c r="L235" i="46"/>
  <c r="K235" i="46"/>
  <c r="J235" i="46"/>
  <c r="I89" i="46"/>
  <c r="D68" i="40"/>
  <c r="D93" i="40"/>
  <c r="D68" i="21"/>
  <c r="C67" i="21"/>
  <c r="G41" i="21"/>
  <c r="C68" i="21"/>
  <c r="C67" i="40"/>
  <c r="G41" i="40"/>
  <c r="C92" i="40"/>
  <c r="D92" i="40"/>
  <c r="D67" i="40"/>
  <c r="H41" i="40"/>
  <c r="C93" i="40"/>
  <c r="C68" i="40"/>
  <c r="P7" i="43"/>
  <c r="Q7" i="43"/>
  <c r="S7" i="43"/>
  <c r="C83" i="40"/>
  <c r="C58" i="40"/>
  <c r="C57" i="21"/>
  <c r="D82" i="40"/>
  <c r="D57" i="40"/>
  <c r="D84" i="40"/>
  <c r="D59" i="40"/>
  <c r="D83" i="40"/>
  <c r="D58" i="40"/>
  <c r="C60" i="21"/>
  <c r="C59" i="40"/>
  <c r="C84" i="40"/>
  <c r="D56" i="21"/>
  <c r="H30" i="21"/>
  <c r="D58" i="21"/>
  <c r="C56" i="21"/>
  <c r="G30" i="21"/>
  <c r="D59" i="21"/>
  <c r="D56" i="40"/>
  <c r="H30" i="40"/>
  <c r="D81" i="40"/>
  <c r="C59" i="21"/>
  <c r="C56" i="40"/>
  <c r="C81" i="40"/>
  <c r="G30" i="40"/>
  <c r="D57" i="21"/>
  <c r="C58" i="21"/>
  <c r="C85" i="40"/>
  <c r="C60" i="40"/>
  <c r="C82" i="40"/>
  <c r="C57" i="40"/>
  <c r="D60" i="21"/>
  <c r="D60" i="40"/>
  <c r="D85" i="40"/>
  <c r="O493" i="28"/>
  <c r="O493" i="33"/>
  <c r="O149" i="28"/>
  <c r="O149" i="33"/>
  <c r="O265" i="28"/>
  <c r="O265" i="33"/>
  <c r="O307" i="28"/>
  <c r="O307" i="33"/>
  <c r="O357" i="28"/>
  <c r="O357" i="33"/>
  <c r="O287" i="28"/>
  <c r="O287" i="33"/>
  <c r="O269" i="28"/>
  <c r="O269" i="33"/>
  <c r="O351" i="28"/>
  <c r="O351" i="33"/>
  <c r="O52" i="28"/>
  <c r="O52" i="33"/>
  <c r="O20" i="28"/>
  <c r="O20" i="33"/>
  <c r="O377" i="28"/>
  <c r="O377" i="33"/>
  <c r="O483" i="28"/>
  <c r="O483" i="33"/>
  <c r="O337" i="28"/>
  <c r="O337" i="33"/>
  <c r="O465" i="28"/>
  <c r="O465" i="33"/>
  <c r="O293" i="28"/>
  <c r="O293" i="33"/>
  <c r="O455" i="28"/>
  <c r="O455" i="33"/>
  <c r="O67" i="28"/>
  <c r="O67" i="33"/>
  <c r="O323" i="28"/>
  <c r="O323" i="33"/>
  <c r="O84" i="28"/>
  <c r="O84" i="33"/>
  <c r="O393" i="28"/>
  <c r="O393" i="33"/>
  <c r="O263" i="28"/>
  <c r="O263" i="33"/>
  <c r="O96" i="28"/>
  <c r="O96" i="33"/>
  <c r="O345" i="28"/>
  <c r="O345" i="33"/>
  <c r="O365" i="28"/>
  <c r="O365" i="33"/>
  <c r="O203" i="28"/>
  <c r="O203" i="33"/>
  <c r="O281" i="28"/>
  <c r="O281" i="33"/>
  <c r="O74" i="28"/>
  <c r="O74" i="33"/>
  <c r="O439" i="28"/>
  <c r="O439" i="33"/>
  <c r="O117" i="28"/>
  <c r="O117" i="33"/>
  <c r="O369" i="28"/>
  <c r="O369" i="33"/>
  <c r="O425" i="28"/>
  <c r="O425" i="33"/>
  <c r="O231" i="28"/>
  <c r="O231" i="33"/>
  <c r="O273" i="28"/>
  <c r="O273" i="33"/>
  <c r="O183" i="28"/>
  <c r="O183" i="33"/>
  <c r="O151" i="28"/>
  <c r="O151" i="33"/>
  <c r="O60" i="28"/>
  <c r="O60" i="33"/>
  <c r="O485" i="28"/>
  <c r="O485" i="33"/>
  <c r="O193" i="28"/>
  <c r="O193" i="33"/>
  <c r="O505" i="28"/>
  <c r="O505" i="33"/>
  <c r="O299" i="28"/>
  <c r="O299" i="33"/>
  <c r="O223" i="28"/>
  <c r="O223" i="33"/>
  <c r="O219" i="28"/>
  <c r="O219" i="33"/>
  <c r="O173" i="28"/>
  <c r="O173" i="33"/>
  <c r="O201" i="28"/>
  <c r="O201" i="33"/>
  <c r="O83" i="28"/>
  <c r="O83" i="33"/>
  <c r="O68" i="28"/>
  <c r="O68" i="33"/>
  <c r="O481" i="28"/>
  <c r="O481" i="33"/>
  <c r="O399" i="28"/>
  <c r="O399" i="33"/>
  <c r="O503" i="28"/>
  <c r="O503" i="33"/>
  <c r="O441" i="28"/>
  <c r="O441" i="33"/>
  <c r="O383" i="28"/>
  <c r="O383" i="33"/>
  <c r="O169" i="28"/>
  <c r="O169" i="33"/>
  <c r="O116" i="28"/>
  <c r="O116" i="33"/>
  <c r="O35" i="28"/>
  <c r="O35" i="33"/>
  <c r="O329" i="28"/>
  <c r="O329" i="33"/>
  <c r="O391" i="28"/>
  <c r="O391" i="33"/>
  <c r="O423" i="28"/>
  <c r="O423" i="33"/>
  <c r="O62" i="28"/>
  <c r="O62" i="33"/>
  <c r="O339" i="28"/>
  <c r="O339" i="33"/>
  <c r="O199" i="28"/>
  <c r="O199" i="33"/>
  <c r="O113" i="28"/>
  <c r="O113" i="33"/>
  <c r="P507" i="32"/>
  <c r="Q6" i="31"/>
  <c r="O22" i="28"/>
  <c r="O22" i="33"/>
  <c r="O109" i="28"/>
  <c r="O109" i="33"/>
  <c r="O14" i="28"/>
  <c r="O14" i="33"/>
  <c r="O105" i="28"/>
  <c r="O105" i="33"/>
  <c r="O97" i="28"/>
  <c r="O97" i="33"/>
  <c r="O86" i="28"/>
  <c r="O86" i="33"/>
  <c r="O100" i="28"/>
  <c r="O100" i="33"/>
  <c r="G23" i="20"/>
  <c r="D18" i="20"/>
  <c r="O506" i="28"/>
  <c r="O506" i="33"/>
  <c r="O498" i="28"/>
  <c r="O498" i="33"/>
  <c r="O490" i="28"/>
  <c r="O490" i="33"/>
  <c r="O482" i="28"/>
  <c r="O482" i="33"/>
  <c r="O450" i="28"/>
  <c r="O450" i="33"/>
  <c r="O500" i="28"/>
  <c r="O500" i="33"/>
  <c r="O452" i="28"/>
  <c r="O452" i="33"/>
  <c r="O420" i="28"/>
  <c r="O420" i="33"/>
  <c r="O388" i="28"/>
  <c r="O388" i="33"/>
  <c r="O356" i="28"/>
  <c r="O356" i="33"/>
  <c r="O332" i="28"/>
  <c r="O332" i="33"/>
  <c r="O316" i="28"/>
  <c r="O316" i="33"/>
  <c r="O300" i="28"/>
  <c r="O300" i="33"/>
  <c r="O416" i="28"/>
  <c r="O416" i="33"/>
  <c r="O352" i="28"/>
  <c r="O352" i="33"/>
  <c r="O99" i="28"/>
  <c r="O99" i="33"/>
  <c r="O65" i="28"/>
  <c r="O65" i="33"/>
  <c r="O57" i="28"/>
  <c r="O57" i="33"/>
  <c r="O49" i="28"/>
  <c r="O49" i="33"/>
  <c r="O41" i="28"/>
  <c r="O41" i="33"/>
  <c r="O33" i="28"/>
  <c r="O33" i="33"/>
  <c r="O25" i="28"/>
  <c r="O25" i="33"/>
  <c r="O418" i="28"/>
  <c r="O418" i="33"/>
  <c r="O264" i="28"/>
  <c r="O264" i="33"/>
  <c r="O200" i="28"/>
  <c r="O200" i="33"/>
  <c r="O136" i="28"/>
  <c r="O136" i="33"/>
  <c r="O358" i="28"/>
  <c r="O358" i="33"/>
  <c r="O366" i="28"/>
  <c r="O366" i="33"/>
  <c r="O312" i="28"/>
  <c r="O312" i="33"/>
  <c r="O260" i="28"/>
  <c r="O260" i="33"/>
  <c r="O228" i="28"/>
  <c r="O228" i="33"/>
  <c r="O196" i="28"/>
  <c r="O196" i="33"/>
  <c r="O164" i="28"/>
  <c r="O164" i="33"/>
  <c r="O132" i="28"/>
  <c r="O132" i="33"/>
  <c r="O69" i="28"/>
  <c r="O69" i="33"/>
  <c r="O382" i="28"/>
  <c r="O382" i="33"/>
  <c r="O394" i="28"/>
  <c r="O394" i="33"/>
  <c r="O288" i="28"/>
  <c r="O288" i="33"/>
  <c r="O47" i="28"/>
  <c r="O47" i="33"/>
  <c r="O474" i="28"/>
  <c r="O474" i="33"/>
  <c r="O458" i="28"/>
  <c r="O458" i="33"/>
  <c r="O424" i="28"/>
  <c r="O424" i="33"/>
  <c r="O360" i="28"/>
  <c r="O360" i="33"/>
  <c r="O398" i="28"/>
  <c r="O398" i="33"/>
  <c r="O8" i="28"/>
  <c r="O8" i="33"/>
  <c r="G47" i="40"/>
  <c r="O338" i="28"/>
  <c r="O338" i="33"/>
  <c r="O236" i="28"/>
  <c r="O236" i="33"/>
  <c r="O218" i="28"/>
  <c r="O218" i="33"/>
  <c r="O156" i="28"/>
  <c r="O156" i="33"/>
  <c r="O124" i="28"/>
  <c r="O124" i="33"/>
  <c r="O73" i="28"/>
  <c r="O73" i="33"/>
  <c r="O350" i="28"/>
  <c r="O350" i="33"/>
  <c r="O322" i="28"/>
  <c r="O322" i="33"/>
  <c r="O262" i="28"/>
  <c r="O262" i="33"/>
  <c r="O230" i="28"/>
  <c r="O230" i="33"/>
  <c r="O198" i="28"/>
  <c r="O198" i="33"/>
  <c r="O166" i="28"/>
  <c r="O166" i="33"/>
  <c r="O134" i="28"/>
  <c r="O134" i="33"/>
  <c r="O314" i="28"/>
  <c r="O314" i="33"/>
  <c r="O90" i="28"/>
  <c r="O90" i="33"/>
  <c r="O374" i="28"/>
  <c r="O374" i="33"/>
  <c r="O274" i="28"/>
  <c r="O274" i="33"/>
  <c r="O242" i="28"/>
  <c r="O242" i="33"/>
  <c r="O210" i="28"/>
  <c r="O210" i="33"/>
  <c r="O178" i="28"/>
  <c r="O178" i="33"/>
  <c r="O146" i="28"/>
  <c r="O146" i="33"/>
  <c r="O61" i="28"/>
  <c r="O61" i="33"/>
  <c r="O224" i="28"/>
  <c r="O224" i="33"/>
  <c r="O160" i="28"/>
  <c r="O160" i="33"/>
  <c r="O118" i="28"/>
  <c r="O118" i="33"/>
  <c r="O39" i="28"/>
  <c r="O39" i="33"/>
  <c r="O466" i="28"/>
  <c r="O466" i="33"/>
  <c r="O460" i="28"/>
  <c r="O460" i="33"/>
  <c r="O428" i="28"/>
  <c r="O428" i="33"/>
  <c r="O396" i="28"/>
  <c r="O396" i="33"/>
  <c r="O364" i="28"/>
  <c r="O364" i="33"/>
  <c r="O504" i="28"/>
  <c r="O504" i="33"/>
  <c r="O496" i="28"/>
  <c r="O496" i="33"/>
  <c r="O488" i="28"/>
  <c r="O488" i="33"/>
  <c r="O480" i="28"/>
  <c r="O480" i="33"/>
  <c r="O472" i="28"/>
  <c r="O472" i="33"/>
  <c r="O464" i="28"/>
  <c r="O464" i="33"/>
  <c r="O456" i="28"/>
  <c r="O456" i="33"/>
  <c r="O448" i="28"/>
  <c r="O448" i="33"/>
  <c r="O440" i="28"/>
  <c r="O440" i="33"/>
  <c r="O432" i="28"/>
  <c r="O432" i="33"/>
  <c r="O368" i="28"/>
  <c r="O368" i="33"/>
  <c r="O438" i="28"/>
  <c r="O438" i="33"/>
  <c r="O406" i="28"/>
  <c r="O406" i="33"/>
  <c r="O342" i="28"/>
  <c r="O342" i="33"/>
  <c r="O268" i="28"/>
  <c r="O268" i="33"/>
  <c r="O188" i="28"/>
  <c r="O188" i="33"/>
  <c r="O170" i="28"/>
  <c r="O170" i="33"/>
  <c r="O138" i="28"/>
  <c r="O138" i="33"/>
  <c r="O92" i="28"/>
  <c r="O92" i="33"/>
  <c r="O81" i="28"/>
  <c r="O81" i="33"/>
  <c r="O330" i="28"/>
  <c r="O330" i="33"/>
  <c r="O280" i="28"/>
  <c r="O280" i="33"/>
  <c r="O216" i="28"/>
  <c r="O216" i="33"/>
  <c r="O152" i="28"/>
  <c r="O152" i="33"/>
  <c r="O422" i="28"/>
  <c r="O422" i="33"/>
  <c r="O326" i="28"/>
  <c r="O326" i="33"/>
  <c r="O318" i="28"/>
  <c r="O318" i="33"/>
  <c r="O104" i="28"/>
  <c r="O104" i="33"/>
  <c r="O53" i="28"/>
  <c r="O53" i="33"/>
  <c r="O296" i="28"/>
  <c r="O296" i="33"/>
  <c r="O270" i="28"/>
  <c r="O270" i="33"/>
  <c r="O238" i="28"/>
  <c r="O238" i="33"/>
  <c r="O206" i="28"/>
  <c r="O206" i="33"/>
  <c r="O174" i="28"/>
  <c r="O174" i="33"/>
  <c r="O142" i="28"/>
  <c r="O142" i="33"/>
  <c r="O31" i="28"/>
  <c r="O31" i="33"/>
  <c r="O502" i="28"/>
  <c r="O502" i="33"/>
  <c r="O376" i="28"/>
  <c r="O376" i="33"/>
  <c r="O462" i="28"/>
  <c r="O462" i="33"/>
  <c r="O282" i="28"/>
  <c r="O282" i="33"/>
  <c r="O250" i="28"/>
  <c r="O250" i="33"/>
  <c r="O414" i="28"/>
  <c r="O414" i="33"/>
  <c r="O334" i="28"/>
  <c r="O334" i="33"/>
  <c r="O45" i="28"/>
  <c r="O45" i="33"/>
  <c r="O298" i="28"/>
  <c r="O298" i="33"/>
  <c r="O240" i="28"/>
  <c r="O240" i="33"/>
  <c r="O176" i="28"/>
  <c r="O176" i="33"/>
  <c r="O390" i="28"/>
  <c r="O390" i="33"/>
  <c r="O115" i="28"/>
  <c r="O115" i="33"/>
  <c r="O98" i="28"/>
  <c r="O98" i="33"/>
  <c r="O87" i="28"/>
  <c r="O87" i="33"/>
  <c r="O23" i="28"/>
  <c r="O23" i="33"/>
  <c r="O468" i="28"/>
  <c r="O468" i="33"/>
  <c r="O436" i="28"/>
  <c r="O436" i="33"/>
  <c r="O404" i="28"/>
  <c r="O404" i="33"/>
  <c r="O372" i="28"/>
  <c r="O372" i="33"/>
  <c r="O340" i="28"/>
  <c r="O340" i="33"/>
  <c r="O324" i="28"/>
  <c r="O324" i="33"/>
  <c r="O308" i="28"/>
  <c r="O308" i="33"/>
  <c r="O292" i="28"/>
  <c r="O292" i="33"/>
  <c r="O494" i="28"/>
  <c r="O494" i="33"/>
  <c r="O384" i="28"/>
  <c r="O384" i="33"/>
  <c r="O220" i="28"/>
  <c r="O220" i="33"/>
  <c r="O202" i="28"/>
  <c r="O202" i="33"/>
  <c r="O89" i="28"/>
  <c r="O89" i="33"/>
  <c r="O232" i="28"/>
  <c r="O232" i="33"/>
  <c r="O168" i="28"/>
  <c r="O168" i="33"/>
  <c r="O306" i="28"/>
  <c r="O306" i="33"/>
  <c r="O276" i="28"/>
  <c r="O276" i="33"/>
  <c r="O244" i="28"/>
  <c r="O244" i="33"/>
  <c r="O212" i="28"/>
  <c r="O212" i="33"/>
  <c r="O180" i="28"/>
  <c r="O180" i="33"/>
  <c r="O148" i="28"/>
  <c r="O148" i="33"/>
  <c r="O114" i="28"/>
  <c r="O114" i="33"/>
  <c r="O37" i="28"/>
  <c r="O37" i="33"/>
  <c r="O302" i="28"/>
  <c r="O302" i="33"/>
  <c r="O79" i="28"/>
  <c r="O79" i="33"/>
  <c r="O15" i="28"/>
  <c r="O15" i="33"/>
  <c r="O476" i="28"/>
  <c r="O476" i="33"/>
  <c r="O486" i="28"/>
  <c r="O486" i="33"/>
  <c r="O392" i="28"/>
  <c r="O392" i="33"/>
  <c r="O102" i="28"/>
  <c r="O102" i="33"/>
  <c r="O172" i="28"/>
  <c r="O172" i="33"/>
  <c r="O140" i="28"/>
  <c r="O140" i="33"/>
  <c r="O362" i="28"/>
  <c r="O362" i="33"/>
  <c r="O328" i="28"/>
  <c r="O328" i="33"/>
  <c r="O278" i="28"/>
  <c r="O278" i="33"/>
  <c r="O246" i="28"/>
  <c r="O246" i="33"/>
  <c r="O214" i="28"/>
  <c r="O214" i="33"/>
  <c r="O182" i="28"/>
  <c r="O182" i="33"/>
  <c r="O150" i="28"/>
  <c r="O150" i="33"/>
  <c r="O370" i="28"/>
  <c r="O370" i="33"/>
  <c r="O320" i="28"/>
  <c r="O320" i="33"/>
  <c r="O310" i="28"/>
  <c r="O310" i="33"/>
  <c r="O258" i="28"/>
  <c r="O258" i="33"/>
  <c r="O226" i="28"/>
  <c r="O226" i="33"/>
  <c r="O194" i="28"/>
  <c r="O194" i="33"/>
  <c r="O162" i="28"/>
  <c r="O162" i="33"/>
  <c r="O130" i="28"/>
  <c r="O130" i="33"/>
  <c r="O29" i="28"/>
  <c r="O29" i="33"/>
  <c r="O386" i="28"/>
  <c r="O386" i="33"/>
  <c r="O256" i="28"/>
  <c r="O256" i="33"/>
  <c r="O192" i="28"/>
  <c r="O192" i="33"/>
  <c r="O128" i="28"/>
  <c r="O128" i="33"/>
  <c r="O286" i="28"/>
  <c r="O286" i="33"/>
  <c r="O108" i="28"/>
  <c r="O108" i="33"/>
  <c r="O95" i="28"/>
  <c r="O95" i="33"/>
  <c r="O71" i="28"/>
  <c r="O71" i="33"/>
  <c r="O6" i="32"/>
  <c r="O434" i="28"/>
  <c r="O434" i="33"/>
  <c r="O484" i="28"/>
  <c r="O484" i="33"/>
  <c r="O444" i="28"/>
  <c r="O444" i="33"/>
  <c r="O412" i="28"/>
  <c r="O412" i="33"/>
  <c r="O380" i="28"/>
  <c r="O380" i="33"/>
  <c r="O348" i="28"/>
  <c r="O348" i="33"/>
  <c r="O478" i="28"/>
  <c r="O478" i="33"/>
  <c r="O470" i="28"/>
  <c r="O470" i="33"/>
  <c r="O400" i="28"/>
  <c r="O400" i="33"/>
  <c r="O402" i="28"/>
  <c r="O402" i="33"/>
  <c r="O284" i="28"/>
  <c r="O284" i="33"/>
  <c r="O252" i="28"/>
  <c r="O252" i="33"/>
  <c r="O234" i="28"/>
  <c r="O234" i="33"/>
  <c r="O154" i="28"/>
  <c r="O154" i="33"/>
  <c r="O122" i="28"/>
  <c r="O122" i="33"/>
  <c r="O354" i="28"/>
  <c r="O354" i="33"/>
  <c r="O336" i="28"/>
  <c r="O336" i="33"/>
  <c r="O248" i="28"/>
  <c r="O248" i="33"/>
  <c r="O184" i="28"/>
  <c r="O184" i="33"/>
  <c r="O378" i="28"/>
  <c r="O378" i="33"/>
  <c r="O111" i="28"/>
  <c r="O111" i="33"/>
  <c r="O85" i="28"/>
  <c r="O85" i="33"/>
  <c r="O21" i="28"/>
  <c r="O21" i="33"/>
  <c r="O290" i="28"/>
  <c r="O290" i="33"/>
  <c r="O254" i="28"/>
  <c r="O254" i="33"/>
  <c r="O222" i="28"/>
  <c r="O222" i="33"/>
  <c r="O190" i="28"/>
  <c r="O190" i="33"/>
  <c r="O158" i="28"/>
  <c r="O158" i="33"/>
  <c r="O126" i="28"/>
  <c r="O126" i="33"/>
  <c r="O63" i="28"/>
  <c r="O63" i="33"/>
  <c r="O442" i="28"/>
  <c r="O442" i="33"/>
  <c r="O492" i="28"/>
  <c r="O492" i="33"/>
  <c r="O408" i="28"/>
  <c r="O408" i="33"/>
  <c r="O344" i="28"/>
  <c r="O344" i="33"/>
  <c r="O410" i="28"/>
  <c r="O410" i="33"/>
  <c r="O346" i="28"/>
  <c r="O346" i="33"/>
  <c r="O266" i="28"/>
  <c r="O266" i="33"/>
  <c r="O204" i="28"/>
  <c r="O204" i="33"/>
  <c r="O186" i="28"/>
  <c r="O186" i="33"/>
  <c r="O9" i="28"/>
  <c r="O9" i="33"/>
  <c r="G46" i="40"/>
  <c r="O106" i="28"/>
  <c r="O106" i="33"/>
  <c r="O446" i="28"/>
  <c r="O446" i="33"/>
  <c r="O426" i="28"/>
  <c r="O426" i="33"/>
  <c r="O110" i="28"/>
  <c r="O110" i="33"/>
  <c r="O430" i="28"/>
  <c r="O430" i="33"/>
  <c r="O120" i="28"/>
  <c r="O120" i="33"/>
  <c r="O94" i="28"/>
  <c r="O94" i="33"/>
  <c r="O77" i="28"/>
  <c r="O77" i="33"/>
  <c r="O13" i="28"/>
  <c r="O13" i="33"/>
  <c r="O454" i="28"/>
  <c r="O454" i="33"/>
  <c r="O304" i="28"/>
  <c r="O304" i="33"/>
  <c r="O272" i="28"/>
  <c r="O272" i="33"/>
  <c r="O208" i="28"/>
  <c r="O208" i="33"/>
  <c r="O144" i="28"/>
  <c r="O144" i="33"/>
  <c r="O7" i="28"/>
  <c r="O294" i="28"/>
  <c r="O294" i="33"/>
  <c r="O55" i="28"/>
  <c r="O55" i="33"/>
  <c r="S7" i="37"/>
  <c r="U7" i="37"/>
  <c r="G36" i="20"/>
  <c r="G35" i="20"/>
  <c r="H507" i="36"/>
  <c r="N8" i="46"/>
  <c r="R8" i="46"/>
  <c r="G46" i="21"/>
  <c r="C71" i="21"/>
  <c r="G47" i="21"/>
  <c r="C72" i="21"/>
  <c r="G34" i="20"/>
  <c r="Y6" i="31"/>
  <c r="W4" i="31"/>
  <c r="V346" i="33"/>
  <c r="X346" i="33"/>
  <c r="V252" i="33"/>
  <c r="X252" i="33"/>
  <c r="V162" i="33"/>
  <c r="X162" i="33"/>
  <c r="V55" i="33"/>
  <c r="X55" i="33"/>
  <c r="V13" i="33"/>
  <c r="X13" i="33"/>
  <c r="V106" i="33"/>
  <c r="X106" i="33"/>
  <c r="V408" i="33"/>
  <c r="X408" i="33"/>
  <c r="V254" i="33"/>
  <c r="X254" i="33"/>
  <c r="V336" i="33"/>
  <c r="X336" i="33"/>
  <c r="V400" i="33"/>
  <c r="X400" i="33"/>
  <c r="V434" i="33"/>
  <c r="X434" i="33"/>
  <c r="V192" i="33"/>
  <c r="X192" i="33"/>
  <c r="V258" i="33"/>
  <c r="X258" i="33"/>
  <c r="V278" i="33"/>
  <c r="X278" i="33"/>
  <c r="V476" i="33"/>
  <c r="X476" i="33"/>
  <c r="V212" i="33"/>
  <c r="X212" i="33"/>
  <c r="V220" i="33"/>
  <c r="X220" i="33"/>
  <c r="V404" i="33"/>
  <c r="X404" i="33"/>
  <c r="V176" i="33"/>
  <c r="X176" i="33"/>
  <c r="V462" i="33"/>
  <c r="X462" i="33"/>
  <c r="V270" i="33"/>
  <c r="X270" i="33"/>
  <c r="V216" i="33"/>
  <c r="X216" i="33"/>
  <c r="V268" i="33"/>
  <c r="X268" i="33"/>
  <c r="V456" i="33"/>
  <c r="X456" i="33"/>
  <c r="V396" i="33"/>
  <c r="X396" i="33"/>
  <c r="V61" i="33"/>
  <c r="X61" i="33"/>
  <c r="V314" i="33"/>
  <c r="X314" i="33"/>
  <c r="V73" i="33"/>
  <c r="X73" i="33"/>
  <c r="V360" i="33"/>
  <c r="X360" i="33"/>
  <c r="V69" i="33"/>
  <c r="X69" i="33"/>
  <c r="V358" i="33"/>
  <c r="X358" i="33"/>
  <c r="V49" i="33"/>
  <c r="X49" i="33"/>
  <c r="V332" i="33"/>
  <c r="X332" i="33"/>
  <c r="V490" i="33"/>
  <c r="X490" i="33"/>
  <c r="V105" i="33"/>
  <c r="X105" i="33"/>
  <c r="V339" i="33"/>
  <c r="X339" i="33"/>
  <c r="V383" i="33"/>
  <c r="X383" i="33"/>
  <c r="V173" i="33"/>
  <c r="X173" i="33"/>
  <c r="V151" i="33"/>
  <c r="X151" i="33"/>
  <c r="V74" i="33"/>
  <c r="X74" i="33"/>
  <c r="V84" i="33"/>
  <c r="X84" i="33"/>
  <c r="V377" i="33"/>
  <c r="X377" i="33"/>
  <c r="V265" i="33"/>
  <c r="X265" i="33"/>
  <c r="V256" i="33"/>
  <c r="X256" i="33"/>
  <c r="V310" i="33"/>
  <c r="X310" i="33"/>
  <c r="V328" i="33"/>
  <c r="X328" i="33"/>
  <c r="V15" i="33"/>
  <c r="X15" i="33"/>
  <c r="V244" i="33"/>
  <c r="X244" i="33"/>
  <c r="V384" i="33"/>
  <c r="X384" i="33"/>
  <c r="V436" i="33"/>
  <c r="X436" i="33"/>
  <c r="V240" i="33"/>
  <c r="X240" i="33"/>
  <c r="V376" i="33"/>
  <c r="X376" i="33"/>
  <c r="V296" i="33"/>
  <c r="X296" i="33"/>
  <c r="V280" i="33"/>
  <c r="X280" i="33"/>
  <c r="V342" i="33"/>
  <c r="X342" i="33"/>
  <c r="V464" i="33"/>
  <c r="X464" i="33"/>
  <c r="V428" i="33"/>
  <c r="X428" i="33"/>
  <c r="V146" i="33"/>
  <c r="X146" i="33"/>
  <c r="V134" i="33"/>
  <c r="X134" i="33"/>
  <c r="V124" i="33"/>
  <c r="X124" i="33"/>
  <c r="V424" i="33"/>
  <c r="X424" i="33"/>
  <c r="V132" i="33"/>
  <c r="X132" i="33"/>
  <c r="X136" i="33"/>
  <c r="V136" i="33"/>
  <c r="V57" i="33"/>
  <c r="X57" i="33"/>
  <c r="V356" i="33"/>
  <c r="X356" i="33"/>
  <c r="V498" i="33"/>
  <c r="X498" i="33"/>
  <c r="V14" i="33"/>
  <c r="X14" i="33"/>
  <c r="V62" i="33"/>
  <c r="X62" i="33"/>
  <c r="V441" i="33"/>
  <c r="X441" i="33"/>
  <c r="V219" i="33"/>
  <c r="X219" i="33"/>
  <c r="V183" i="33"/>
  <c r="X183" i="33"/>
  <c r="V281" i="33"/>
  <c r="X281" i="33"/>
  <c r="V323" i="33"/>
  <c r="X323" i="33"/>
  <c r="V20" i="33"/>
  <c r="X20" i="33"/>
  <c r="V149" i="33"/>
  <c r="X149" i="33"/>
  <c r="V44" i="33"/>
  <c r="X44" i="33"/>
  <c r="V171" i="33"/>
  <c r="X171" i="33"/>
  <c r="V82" i="33"/>
  <c r="X82" i="33"/>
  <c r="V305" i="33"/>
  <c r="X305" i="33"/>
  <c r="V495" i="33"/>
  <c r="X495" i="33"/>
  <c r="V167" i="33"/>
  <c r="X167" i="33"/>
  <c r="V197" i="33"/>
  <c r="X197" i="33"/>
  <c r="V487" i="33"/>
  <c r="X487" i="33"/>
  <c r="V459" i="33"/>
  <c r="X459" i="33"/>
  <c r="V343" i="33"/>
  <c r="X343" i="33"/>
  <c r="V429" i="33"/>
  <c r="X429" i="33"/>
  <c r="V107" i="33"/>
  <c r="X107" i="33"/>
  <c r="V266" i="33"/>
  <c r="X266" i="33"/>
  <c r="V380" i="33"/>
  <c r="X380" i="33"/>
  <c r="V37" i="33"/>
  <c r="X37" i="33"/>
  <c r="V318" i="33"/>
  <c r="X318" i="33"/>
  <c r="V230" i="33"/>
  <c r="X230" i="33"/>
  <c r="V77" i="33"/>
  <c r="X77" i="33"/>
  <c r="V492" i="33"/>
  <c r="X492" i="33"/>
  <c r="V354" i="33"/>
  <c r="X354" i="33"/>
  <c r="V94" i="33"/>
  <c r="X94" i="33"/>
  <c r="V442" i="33"/>
  <c r="X442" i="33"/>
  <c r="V122" i="33"/>
  <c r="X122" i="33"/>
  <c r="V478" i="33"/>
  <c r="X478" i="33"/>
  <c r="V386" i="33"/>
  <c r="X386" i="33"/>
  <c r="V320" i="33"/>
  <c r="X320" i="33"/>
  <c r="V362" i="33"/>
  <c r="X362" i="33"/>
  <c r="V79" i="33"/>
  <c r="X79" i="33"/>
  <c r="V276" i="33"/>
  <c r="X276" i="33"/>
  <c r="V494" i="33"/>
  <c r="X494" i="33"/>
  <c r="V468" i="33"/>
  <c r="X468" i="33"/>
  <c r="V298" i="33"/>
  <c r="X298" i="33"/>
  <c r="V502" i="33"/>
  <c r="X502" i="33"/>
  <c r="V53" i="33"/>
  <c r="X53" i="33"/>
  <c r="V330" i="33"/>
  <c r="X330" i="33"/>
  <c r="V406" i="33"/>
  <c r="X406" i="33"/>
  <c r="X472" i="33"/>
  <c r="V472" i="33"/>
  <c r="V460" i="33"/>
  <c r="X460" i="33"/>
  <c r="V178" i="33"/>
  <c r="X178" i="33"/>
  <c r="V166" i="33"/>
  <c r="X166" i="33"/>
  <c r="V156" i="33"/>
  <c r="X156" i="33"/>
  <c r="V458" i="33"/>
  <c r="X458" i="33"/>
  <c r="V164" i="33"/>
  <c r="X164" i="33"/>
  <c r="V200" i="33"/>
  <c r="X200" i="33"/>
  <c r="V65" i="33"/>
  <c r="X65" i="33"/>
  <c r="V388" i="33"/>
  <c r="X388" i="33"/>
  <c r="V506" i="33"/>
  <c r="X506" i="33"/>
  <c r="V109" i="33"/>
  <c r="X109" i="33"/>
  <c r="V423" i="33"/>
  <c r="X423" i="33"/>
  <c r="V503" i="33"/>
  <c r="X503" i="33"/>
  <c r="V223" i="33"/>
  <c r="X223" i="33"/>
  <c r="V273" i="33"/>
  <c r="X273" i="33"/>
  <c r="V203" i="33"/>
  <c r="X203" i="33"/>
  <c r="V67" i="33"/>
  <c r="X67" i="33"/>
  <c r="V52" i="33"/>
  <c r="X52" i="33"/>
  <c r="V493" i="33"/>
  <c r="X493" i="33"/>
  <c r="V430" i="33"/>
  <c r="X430" i="33"/>
  <c r="V95" i="33"/>
  <c r="X95" i="33"/>
  <c r="V168" i="33"/>
  <c r="X168" i="33"/>
  <c r="V368" i="33"/>
  <c r="X368" i="33"/>
  <c r="V294" i="33"/>
  <c r="X294" i="33"/>
  <c r="V9" i="33"/>
  <c r="X9" i="33"/>
  <c r="V290" i="33"/>
  <c r="X290" i="33"/>
  <c r="X470" i="33"/>
  <c r="V470" i="33"/>
  <c r="M7" i="46"/>
  <c r="O7" i="46"/>
  <c r="O7" i="33"/>
  <c r="K6" i="28"/>
  <c r="V186" i="33"/>
  <c r="X186" i="33"/>
  <c r="V21" i="33"/>
  <c r="X21" i="33"/>
  <c r="V144" i="33"/>
  <c r="X144" i="33"/>
  <c r="V120" i="33"/>
  <c r="X120" i="33"/>
  <c r="V204" i="33"/>
  <c r="X204" i="33"/>
  <c r="V63" i="33"/>
  <c r="X63" i="33"/>
  <c r="V85" i="33"/>
  <c r="X85" i="33"/>
  <c r="V154" i="33"/>
  <c r="X154" i="33"/>
  <c r="V348" i="33"/>
  <c r="X348" i="33"/>
  <c r="V71" i="33"/>
  <c r="X71" i="33"/>
  <c r="V29" i="33"/>
  <c r="X29" i="33"/>
  <c r="V370" i="33"/>
  <c r="X370" i="33"/>
  <c r="V140" i="33"/>
  <c r="X140" i="33"/>
  <c r="V302" i="33"/>
  <c r="X302" i="33"/>
  <c r="V306" i="33"/>
  <c r="X306" i="33"/>
  <c r="V292" i="33"/>
  <c r="X292" i="33"/>
  <c r="V23" i="33"/>
  <c r="X23" i="33"/>
  <c r="V45" i="33"/>
  <c r="X45" i="33"/>
  <c r="V31" i="33"/>
  <c r="X31" i="33"/>
  <c r="V104" i="33"/>
  <c r="X104" i="33"/>
  <c r="V81" i="33"/>
  <c r="X81" i="33"/>
  <c r="V438" i="33"/>
  <c r="X438" i="33"/>
  <c r="V480" i="33"/>
  <c r="X480" i="33"/>
  <c r="V466" i="33"/>
  <c r="X466" i="33"/>
  <c r="V210" i="33"/>
  <c r="X210" i="33"/>
  <c r="V198" i="33"/>
  <c r="X198" i="33"/>
  <c r="V218" i="33"/>
  <c r="X218" i="33"/>
  <c r="V474" i="33"/>
  <c r="X474" i="33"/>
  <c r="V196" i="33"/>
  <c r="X196" i="33"/>
  <c r="V264" i="33"/>
  <c r="X264" i="33"/>
  <c r="V99" i="33"/>
  <c r="X99" i="33"/>
  <c r="V420" i="33"/>
  <c r="X420" i="33"/>
  <c r="V22" i="33"/>
  <c r="X22" i="33"/>
  <c r="V391" i="33"/>
  <c r="X391" i="33"/>
  <c r="V399" i="33"/>
  <c r="X399" i="33"/>
  <c r="V299" i="33"/>
  <c r="X299" i="33"/>
  <c r="V231" i="33"/>
  <c r="X231" i="33"/>
  <c r="V365" i="33"/>
  <c r="X365" i="33"/>
  <c r="V455" i="33"/>
  <c r="X455" i="33"/>
  <c r="V351" i="33"/>
  <c r="X351" i="33"/>
  <c r="V187" i="33"/>
  <c r="X187" i="33"/>
  <c r="V143" i="33"/>
  <c r="X143" i="33"/>
  <c r="V43" i="33"/>
  <c r="X43" i="33"/>
  <c r="V155" i="33"/>
  <c r="X155" i="33"/>
  <c r="V401" i="33"/>
  <c r="X401" i="33"/>
  <c r="V421" i="33"/>
  <c r="X421" i="33"/>
  <c r="V249" i="33"/>
  <c r="X249" i="33"/>
  <c r="V161" i="33"/>
  <c r="X161" i="33"/>
  <c r="V251" i="33"/>
  <c r="X251" i="33"/>
  <c r="V78" i="33"/>
  <c r="X78" i="33"/>
  <c r="V26" i="33"/>
  <c r="X26" i="33"/>
  <c r="V126" i="33"/>
  <c r="X126" i="33"/>
  <c r="V130" i="33"/>
  <c r="X130" i="33"/>
  <c r="V334" i="33"/>
  <c r="X334" i="33"/>
  <c r="V92" i="33"/>
  <c r="X92" i="33"/>
  <c r="V242" i="33"/>
  <c r="X242" i="33"/>
  <c r="V236" i="33"/>
  <c r="X236" i="33"/>
  <c r="V47" i="33"/>
  <c r="X47" i="33"/>
  <c r="V228" i="33"/>
  <c r="X228" i="33"/>
  <c r="V418" i="33"/>
  <c r="X418" i="33"/>
  <c r="V352" i="33"/>
  <c r="X352" i="33"/>
  <c r="V452" i="33"/>
  <c r="X452" i="33"/>
  <c r="V329" i="33"/>
  <c r="X329" i="33"/>
  <c r="V481" i="33"/>
  <c r="X481" i="33"/>
  <c r="V505" i="33"/>
  <c r="X505" i="33"/>
  <c r="V425" i="33"/>
  <c r="X425" i="33"/>
  <c r="V345" i="33"/>
  <c r="X345" i="33"/>
  <c r="V293" i="33"/>
  <c r="X293" i="33"/>
  <c r="V269" i="33"/>
  <c r="X269" i="33"/>
  <c r="V208" i="33"/>
  <c r="X208" i="33"/>
  <c r="V234" i="33"/>
  <c r="X234" i="33"/>
  <c r="V172" i="33"/>
  <c r="X172" i="33"/>
  <c r="V308" i="33"/>
  <c r="X308" i="33"/>
  <c r="V142" i="33"/>
  <c r="X142" i="33"/>
  <c r="V488" i="33"/>
  <c r="X488" i="33"/>
  <c r="V272" i="33"/>
  <c r="X272" i="33"/>
  <c r="V158" i="33"/>
  <c r="X158" i="33"/>
  <c r="V412" i="33"/>
  <c r="X412" i="33"/>
  <c r="V182" i="33"/>
  <c r="X182" i="33"/>
  <c r="V114" i="33"/>
  <c r="X114" i="33"/>
  <c r="V232" i="33"/>
  <c r="X232" i="33"/>
  <c r="V324" i="33"/>
  <c r="X324" i="33"/>
  <c r="V98" i="33"/>
  <c r="X98" i="33"/>
  <c r="V414" i="33"/>
  <c r="X414" i="33"/>
  <c r="V174" i="33"/>
  <c r="X174" i="33"/>
  <c r="V326" i="33"/>
  <c r="X326" i="33"/>
  <c r="V138" i="33"/>
  <c r="X138" i="33"/>
  <c r="V432" i="33"/>
  <c r="X432" i="33"/>
  <c r="V496" i="33"/>
  <c r="X496" i="33"/>
  <c r="V118" i="33"/>
  <c r="X118" i="33"/>
  <c r="V274" i="33"/>
  <c r="X274" i="33"/>
  <c r="V262" i="33"/>
  <c r="X262" i="33"/>
  <c r="V338" i="33"/>
  <c r="X338" i="33"/>
  <c r="V288" i="33"/>
  <c r="X288" i="33"/>
  <c r="V260" i="33"/>
  <c r="X260" i="33"/>
  <c r="V25" i="33"/>
  <c r="X25" i="33"/>
  <c r="V416" i="33"/>
  <c r="X416" i="33"/>
  <c r="V500" i="33"/>
  <c r="X500" i="33"/>
  <c r="V100" i="33"/>
  <c r="X100" i="33"/>
  <c r="V35" i="33"/>
  <c r="X35" i="33"/>
  <c r="V68" i="33"/>
  <c r="X68" i="33"/>
  <c r="V193" i="33"/>
  <c r="X193" i="33"/>
  <c r="V369" i="33"/>
  <c r="X369" i="33"/>
  <c r="V96" i="33"/>
  <c r="X96" i="33"/>
  <c r="V465" i="33"/>
  <c r="X465" i="33"/>
  <c r="V287" i="33"/>
  <c r="X287" i="33"/>
  <c r="V335" i="33"/>
  <c r="X335" i="33"/>
  <c r="V12" i="33"/>
  <c r="X12" i="33"/>
  <c r="V179" i="33"/>
  <c r="X179" i="33"/>
  <c r="V275" i="33"/>
  <c r="X275" i="33"/>
  <c r="V411" i="33"/>
  <c r="X411" i="33"/>
  <c r="V165" i="33"/>
  <c r="X165" i="33"/>
  <c r="V28" i="33"/>
  <c r="X28" i="33"/>
  <c r="V371" i="33"/>
  <c r="X371" i="33"/>
  <c r="V333" i="33"/>
  <c r="X333" i="33"/>
  <c r="V27" i="33"/>
  <c r="X27" i="33"/>
  <c r="V471" i="33"/>
  <c r="X471" i="33"/>
  <c r="V304" i="33"/>
  <c r="X304" i="33"/>
  <c r="V426" i="33"/>
  <c r="X426" i="33"/>
  <c r="V410" i="33"/>
  <c r="X410" i="33"/>
  <c r="V190" i="33"/>
  <c r="X190" i="33"/>
  <c r="V184" i="33"/>
  <c r="X184" i="33"/>
  <c r="V284" i="33"/>
  <c r="X284" i="33"/>
  <c r="V444" i="33"/>
  <c r="X444" i="33"/>
  <c r="V286" i="33"/>
  <c r="X286" i="33"/>
  <c r="V194" i="33"/>
  <c r="X194" i="33"/>
  <c r="V214" i="33"/>
  <c r="X214" i="33"/>
  <c r="V392" i="33"/>
  <c r="X392" i="33"/>
  <c r="V148" i="33"/>
  <c r="X148" i="33"/>
  <c r="V89" i="33"/>
  <c r="X89" i="33"/>
  <c r="V340" i="33"/>
  <c r="X340" i="33"/>
  <c r="V115" i="33"/>
  <c r="X115" i="33"/>
  <c r="V250" i="33"/>
  <c r="X250" i="33"/>
  <c r="V206" i="33"/>
  <c r="X206" i="33"/>
  <c r="V422" i="33"/>
  <c r="X422" i="33"/>
  <c r="V170" i="33"/>
  <c r="X170" i="33"/>
  <c r="V440" i="33"/>
  <c r="X440" i="33"/>
  <c r="V504" i="33"/>
  <c r="X504" i="33"/>
  <c r="V160" i="33"/>
  <c r="X160" i="33"/>
  <c r="V374" i="33"/>
  <c r="X374" i="33"/>
  <c r="V322" i="33"/>
  <c r="X322" i="33"/>
  <c r="V8" i="33"/>
  <c r="X8" i="33"/>
  <c r="V394" i="33"/>
  <c r="X394" i="33"/>
  <c r="V312" i="33"/>
  <c r="X312" i="33"/>
  <c r="V33" i="33"/>
  <c r="X33" i="33"/>
  <c r="V300" i="33"/>
  <c r="X300" i="33"/>
  <c r="V450" i="33"/>
  <c r="X450" i="33"/>
  <c r="V86" i="33"/>
  <c r="X86" i="33"/>
  <c r="V113" i="33"/>
  <c r="X113" i="33"/>
  <c r="V116" i="33"/>
  <c r="X116" i="33"/>
  <c r="V83" i="33"/>
  <c r="X83" i="33"/>
  <c r="V485" i="33"/>
  <c r="X485" i="33"/>
  <c r="V117" i="33"/>
  <c r="X117" i="33"/>
  <c r="V263" i="33"/>
  <c r="X263" i="33"/>
  <c r="V337" i="33"/>
  <c r="X337" i="33"/>
  <c r="V357" i="33"/>
  <c r="X357" i="33"/>
  <c r="V111" i="33"/>
  <c r="X111" i="33"/>
  <c r="V150" i="33"/>
  <c r="X150" i="33"/>
  <c r="V87" i="33"/>
  <c r="X87" i="33"/>
  <c r="V39" i="33"/>
  <c r="X39" i="33"/>
  <c r="V110" i="33"/>
  <c r="X110" i="33"/>
  <c r="V378" i="33"/>
  <c r="X378" i="33"/>
  <c r="V108" i="33"/>
  <c r="X108" i="33"/>
  <c r="V102" i="33"/>
  <c r="X102" i="33"/>
  <c r="V454" i="33"/>
  <c r="X454" i="33"/>
  <c r="V446" i="33"/>
  <c r="X446" i="33"/>
  <c r="V344" i="33"/>
  <c r="X344" i="33"/>
  <c r="V222" i="33"/>
  <c r="X222" i="33"/>
  <c r="V248" i="33"/>
  <c r="X248" i="33"/>
  <c r="V402" i="33"/>
  <c r="X402" i="33"/>
  <c r="V484" i="33"/>
  <c r="X484" i="33"/>
  <c r="V128" i="33"/>
  <c r="X128" i="33"/>
  <c r="V226" i="33"/>
  <c r="X226" i="33"/>
  <c r="V246" i="33"/>
  <c r="X246" i="33"/>
  <c r="V486" i="33"/>
  <c r="X486" i="33"/>
  <c r="V180" i="33"/>
  <c r="X180" i="33"/>
  <c r="V202" i="33"/>
  <c r="X202" i="33"/>
  <c r="V372" i="33"/>
  <c r="X372" i="33"/>
  <c r="V390" i="33"/>
  <c r="X390" i="33"/>
  <c r="V282" i="33"/>
  <c r="X282" i="33"/>
  <c r="V238" i="33"/>
  <c r="X238" i="33"/>
  <c r="V152" i="33"/>
  <c r="X152" i="33"/>
  <c r="V188" i="33"/>
  <c r="X188" i="33"/>
  <c r="V448" i="33"/>
  <c r="X448" i="33"/>
  <c r="V364" i="33"/>
  <c r="X364" i="33"/>
  <c r="V224" i="33"/>
  <c r="X224" i="33"/>
  <c r="V90" i="33"/>
  <c r="X90" i="33"/>
  <c r="V350" i="33"/>
  <c r="X350" i="33"/>
  <c r="V398" i="33"/>
  <c r="X398" i="33"/>
  <c r="V382" i="33"/>
  <c r="X382" i="33"/>
  <c r="V366" i="33"/>
  <c r="X366" i="33"/>
  <c r="V41" i="33"/>
  <c r="X41" i="33"/>
  <c r="V316" i="33"/>
  <c r="X316" i="33"/>
  <c r="V482" i="33"/>
  <c r="X482" i="33"/>
  <c r="V97" i="33"/>
  <c r="X97" i="33"/>
  <c r="V199" i="33"/>
  <c r="X199" i="33"/>
  <c r="V169" i="33"/>
  <c r="X169" i="33"/>
  <c r="V201" i="33"/>
  <c r="X201" i="33"/>
  <c r="V60" i="33"/>
  <c r="X60" i="33"/>
  <c r="V439" i="33"/>
  <c r="X439" i="33"/>
  <c r="V393" i="33"/>
  <c r="X393" i="33"/>
  <c r="V483" i="33"/>
  <c r="X483" i="33"/>
  <c r="V307" i="33"/>
  <c r="X307" i="33"/>
  <c r="V50" i="33"/>
  <c r="X50" i="33"/>
  <c r="V255" i="33"/>
  <c r="X255" i="33"/>
  <c r="V381" i="33"/>
  <c r="X381" i="33"/>
  <c r="V435" i="33"/>
  <c r="X435" i="33"/>
  <c r="V431" i="33"/>
  <c r="X431" i="33"/>
  <c r="V91" i="33"/>
  <c r="X91" i="33"/>
  <c r="V415" i="33"/>
  <c r="X415" i="33"/>
  <c r="V119" i="33"/>
  <c r="X119" i="33"/>
  <c r="V367" i="33"/>
  <c r="X367" i="33"/>
  <c r="V64" i="33"/>
  <c r="X64" i="33"/>
  <c r="V237" i="33"/>
  <c r="X237" i="33"/>
  <c r="H41" i="21"/>
  <c r="D67" i="21"/>
  <c r="D66" i="21"/>
  <c r="G49" i="40"/>
  <c r="G49" i="21"/>
  <c r="C63" i="21"/>
  <c r="C63" i="40"/>
  <c r="C88" i="40"/>
  <c r="D63" i="21"/>
  <c r="D88" i="40"/>
  <c r="D63" i="40"/>
  <c r="C66" i="40"/>
  <c r="D62" i="21"/>
  <c r="H36" i="21"/>
  <c r="D87" i="40"/>
  <c r="D62" i="40"/>
  <c r="H36" i="40"/>
  <c r="G36" i="21"/>
  <c r="C62" i="21"/>
  <c r="C87" i="40"/>
  <c r="C62" i="40"/>
  <c r="G36" i="40"/>
  <c r="C91" i="40"/>
  <c r="C23" i="40"/>
  <c r="M13" i="46"/>
  <c r="O13" i="46"/>
  <c r="M114" i="46"/>
  <c r="O114" i="46"/>
  <c r="M274" i="46"/>
  <c r="O274" i="46"/>
  <c r="M442" i="46"/>
  <c r="O442" i="46"/>
  <c r="M246" i="46"/>
  <c r="O246" i="46"/>
  <c r="M188" i="46"/>
  <c r="O188" i="46"/>
  <c r="M85" i="46"/>
  <c r="O85" i="46"/>
  <c r="M192" i="46"/>
  <c r="O192" i="46"/>
  <c r="M220" i="46"/>
  <c r="O220" i="46"/>
  <c r="M268" i="46"/>
  <c r="O268" i="46"/>
  <c r="M410" i="46"/>
  <c r="O410" i="46"/>
  <c r="M184" i="46"/>
  <c r="O184" i="46"/>
  <c r="M444" i="46"/>
  <c r="O444" i="46"/>
  <c r="M29" i="46"/>
  <c r="O29" i="46"/>
  <c r="M370" i="46"/>
  <c r="O370" i="46"/>
  <c r="M140" i="46"/>
  <c r="O140" i="46"/>
  <c r="M302" i="46"/>
  <c r="O302" i="46"/>
  <c r="M306" i="46"/>
  <c r="O306" i="46"/>
  <c r="M292" i="46"/>
  <c r="O292" i="46"/>
  <c r="M23" i="46"/>
  <c r="O23" i="46"/>
  <c r="M45" i="46"/>
  <c r="O45" i="46"/>
  <c r="M31" i="46"/>
  <c r="O31" i="46"/>
  <c r="M104" i="46"/>
  <c r="O104" i="46"/>
  <c r="M81" i="46"/>
  <c r="O81" i="46"/>
  <c r="M438" i="46"/>
  <c r="O438" i="46"/>
  <c r="M480" i="46"/>
  <c r="O480" i="46"/>
  <c r="M466" i="46"/>
  <c r="O466" i="46"/>
  <c r="M210" i="46"/>
  <c r="O210" i="46"/>
  <c r="M198" i="46"/>
  <c r="O198" i="46"/>
  <c r="M218" i="46"/>
  <c r="O218" i="46"/>
  <c r="M474" i="46"/>
  <c r="O474" i="46"/>
  <c r="M196" i="46"/>
  <c r="O196" i="46"/>
  <c r="M264" i="46"/>
  <c r="O264" i="46"/>
  <c r="M99" i="46"/>
  <c r="O99" i="46"/>
  <c r="M420" i="46"/>
  <c r="O420" i="46"/>
  <c r="M62" i="46"/>
  <c r="O62" i="46"/>
  <c r="M391" i="46"/>
  <c r="O391" i="46"/>
  <c r="M399" i="46"/>
  <c r="O399" i="46"/>
  <c r="M68" i="46"/>
  <c r="O68" i="46"/>
  <c r="M60" i="46"/>
  <c r="O60" i="46"/>
  <c r="M439" i="46"/>
  <c r="O439" i="46"/>
  <c r="M393" i="46"/>
  <c r="O393" i="46"/>
  <c r="M337" i="46"/>
  <c r="O337" i="46"/>
  <c r="M357" i="46"/>
  <c r="O357" i="46"/>
  <c r="M106" i="46"/>
  <c r="O106" i="46"/>
  <c r="M182" i="46"/>
  <c r="O182" i="46"/>
  <c r="M432" i="46"/>
  <c r="O432" i="46"/>
  <c r="M478" i="46"/>
  <c r="O478" i="46"/>
  <c r="M486" i="46"/>
  <c r="O486" i="46"/>
  <c r="M152" i="46"/>
  <c r="O152" i="46"/>
  <c r="M63" i="46"/>
  <c r="O63" i="46"/>
  <c r="M212" i="46"/>
  <c r="O212" i="46"/>
  <c r="M456" i="46"/>
  <c r="O456" i="46"/>
  <c r="M304" i="46"/>
  <c r="O304" i="46"/>
  <c r="M426" i="46"/>
  <c r="O426" i="46"/>
  <c r="M190" i="46"/>
  <c r="O190" i="46"/>
  <c r="M284" i="46"/>
  <c r="O284" i="46"/>
  <c r="M71" i="46"/>
  <c r="O71" i="46"/>
  <c r="M55" i="46"/>
  <c r="O55" i="46"/>
  <c r="M454" i="46"/>
  <c r="O454" i="46"/>
  <c r="M446" i="46"/>
  <c r="O446" i="46"/>
  <c r="M344" i="46"/>
  <c r="O344" i="46"/>
  <c r="M222" i="46"/>
  <c r="O222" i="46"/>
  <c r="M248" i="46"/>
  <c r="O248" i="46"/>
  <c r="M402" i="46"/>
  <c r="O402" i="46"/>
  <c r="M484" i="46"/>
  <c r="O484" i="46"/>
  <c r="M95" i="46"/>
  <c r="O95" i="46"/>
  <c r="M130" i="46"/>
  <c r="O130" i="46"/>
  <c r="M150" i="46"/>
  <c r="O150" i="46"/>
  <c r="M172" i="46"/>
  <c r="O172" i="46"/>
  <c r="M37" i="46"/>
  <c r="O37" i="46"/>
  <c r="M168" i="46"/>
  <c r="O168" i="46"/>
  <c r="M308" i="46"/>
  <c r="O308" i="46"/>
  <c r="M87" i="46"/>
  <c r="O87" i="46"/>
  <c r="M334" i="46"/>
  <c r="O334" i="46"/>
  <c r="M142" i="46"/>
  <c r="O142" i="46"/>
  <c r="M318" i="46"/>
  <c r="O318" i="46"/>
  <c r="M92" i="46"/>
  <c r="O92" i="46"/>
  <c r="M368" i="46"/>
  <c r="O368" i="46"/>
  <c r="M488" i="46"/>
  <c r="O488" i="46"/>
  <c r="M39" i="46"/>
  <c r="O39" i="46"/>
  <c r="M242" i="46"/>
  <c r="O242" i="46"/>
  <c r="M230" i="46"/>
  <c r="O230" i="46"/>
  <c r="M236" i="46"/>
  <c r="O236" i="46"/>
  <c r="M47" i="46"/>
  <c r="O47" i="46"/>
  <c r="M228" i="46"/>
  <c r="O228" i="46"/>
  <c r="M418" i="46"/>
  <c r="O418" i="46"/>
  <c r="M352" i="46"/>
  <c r="O352" i="46"/>
  <c r="M452" i="46"/>
  <c r="O452" i="46"/>
  <c r="M22" i="46"/>
  <c r="O22" i="46"/>
  <c r="M151" i="46"/>
  <c r="O151" i="46"/>
  <c r="M74" i="46"/>
  <c r="O74" i="46"/>
  <c r="M483" i="46"/>
  <c r="O483" i="46"/>
  <c r="M307" i="46"/>
  <c r="O307" i="46"/>
  <c r="M162" i="46"/>
  <c r="O162" i="46"/>
  <c r="M414" i="46"/>
  <c r="O414" i="46"/>
  <c r="M118" i="46"/>
  <c r="O118" i="46"/>
  <c r="M262" i="46"/>
  <c r="O262" i="46"/>
  <c r="M338" i="46"/>
  <c r="O338" i="46"/>
  <c r="M288" i="46"/>
  <c r="O288" i="46"/>
  <c r="M260" i="46"/>
  <c r="O260" i="46"/>
  <c r="M25" i="46"/>
  <c r="O25" i="46"/>
  <c r="M416" i="46"/>
  <c r="O416" i="46"/>
  <c r="M500" i="46"/>
  <c r="O500" i="46"/>
  <c r="M100" i="46"/>
  <c r="O100" i="46"/>
  <c r="M113" i="46"/>
  <c r="O113" i="46"/>
  <c r="M339" i="46"/>
  <c r="O339" i="46"/>
  <c r="M481" i="46"/>
  <c r="O481" i="46"/>
  <c r="M223" i="46"/>
  <c r="O223" i="46"/>
  <c r="M183" i="46"/>
  <c r="O183" i="46"/>
  <c r="M281" i="46"/>
  <c r="O281" i="46"/>
  <c r="M84" i="46"/>
  <c r="O84" i="46"/>
  <c r="M377" i="46"/>
  <c r="O377" i="46"/>
  <c r="M265" i="46"/>
  <c r="O265" i="46"/>
  <c r="D96" i="40"/>
  <c r="D71" i="40"/>
  <c r="M254" i="46"/>
  <c r="O254" i="46"/>
  <c r="M102" i="46"/>
  <c r="O102" i="46"/>
  <c r="M138" i="46"/>
  <c r="O138" i="46"/>
  <c r="M492" i="46"/>
  <c r="O492" i="46"/>
  <c r="M290" i="46"/>
  <c r="O290" i="46"/>
  <c r="M354" i="46"/>
  <c r="O354" i="46"/>
  <c r="M470" i="46"/>
  <c r="O470" i="46"/>
  <c r="M286" i="46"/>
  <c r="O286" i="46"/>
  <c r="M194" i="46"/>
  <c r="O194" i="46"/>
  <c r="M214" i="46"/>
  <c r="O214" i="46"/>
  <c r="M392" i="46"/>
  <c r="O392" i="46"/>
  <c r="M148" i="46"/>
  <c r="O148" i="46"/>
  <c r="M89" i="46"/>
  <c r="O89" i="46"/>
  <c r="M340" i="46"/>
  <c r="O340" i="46"/>
  <c r="M115" i="46"/>
  <c r="O115" i="46"/>
  <c r="M250" i="46"/>
  <c r="O250" i="46"/>
  <c r="M206" i="46"/>
  <c r="O206" i="46"/>
  <c r="M422" i="46"/>
  <c r="O422" i="46"/>
  <c r="M170" i="46"/>
  <c r="O170" i="46"/>
  <c r="M440" i="46"/>
  <c r="O440" i="46"/>
  <c r="M504" i="46"/>
  <c r="O504" i="46"/>
  <c r="M160" i="46"/>
  <c r="O160" i="46"/>
  <c r="M374" i="46"/>
  <c r="O374" i="46"/>
  <c r="M322" i="46"/>
  <c r="O322" i="46"/>
  <c r="M8" i="46"/>
  <c r="O8" i="46"/>
  <c r="M394" i="46"/>
  <c r="O394" i="46"/>
  <c r="M312" i="46"/>
  <c r="O312" i="46"/>
  <c r="M33" i="46"/>
  <c r="O33" i="46"/>
  <c r="M300" i="46"/>
  <c r="O300" i="46"/>
  <c r="M450" i="46"/>
  <c r="O450" i="46"/>
  <c r="M86" i="46"/>
  <c r="O86" i="46"/>
  <c r="M199" i="46"/>
  <c r="O199" i="46"/>
  <c r="M383" i="46"/>
  <c r="O383" i="46"/>
  <c r="M441" i="46"/>
  <c r="O441" i="46"/>
  <c r="M173" i="46"/>
  <c r="O173" i="46"/>
  <c r="M299" i="46"/>
  <c r="O299" i="46"/>
  <c r="M273" i="46"/>
  <c r="O273" i="46"/>
  <c r="M203" i="46"/>
  <c r="O203" i="46"/>
  <c r="M323" i="46"/>
  <c r="O323" i="46"/>
  <c r="M20" i="46"/>
  <c r="O20" i="46"/>
  <c r="M149" i="46"/>
  <c r="O149" i="46"/>
  <c r="N6" i="46"/>
  <c r="M294" i="46"/>
  <c r="O294" i="46"/>
  <c r="M434" i="46"/>
  <c r="O434" i="46"/>
  <c r="M324" i="46"/>
  <c r="O324" i="46"/>
  <c r="M174" i="46"/>
  <c r="O174" i="46"/>
  <c r="M9" i="46"/>
  <c r="O9" i="46"/>
  <c r="M122" i="46"/>
  <c r="O122" i="46"/>
  <c r="M180" i="46"/>
  <c r="O180" i="46"/>
  <c r="M390" i="46"/>
  <c r="O390" i="46"/>
  <c r="M448" i="46"/>
  <c r="O448" i="46"/>
  <c r="M364" i="46"/>
  <c r="O364" i="46"/>
  <c r="M224" i="46"/>
  <c r="O224" i="46"/>
  <c r="M90" i="46"/>
  <c r="O90" i="46"/>
  <c r="M350" i="46"/>
  <c r="O350" i="46"/>
  <c r="M398" i="46"/>
  <c r="O398" i="46"/>
  <c r="M382" i="46"/>
  <c r="O382" i="46"/>
  <c r="M366" i="46"/>
  <c r="O366" i="46"/>
  <c r="M41" i="46"/>
  <c r="O41" i="46"/>
  <c r="M316" i="46"/>
  <c r="O316" i="46"/>
  <c r="M482" i="46"/>
  <c r="O482" i="46"/>
  <c r="M97" i="46"/>
  <c r="O97" i="46"/>
  <c r="M329" i="46"/>
  <c r="O329" i="46"/>
  <c r="M169" i="46"/>
  <c r="O169" i="46"/>
  <c r="M503" i="46"/>
  <c r="O503" i="46"/>
  <c r="M83" i="46"/>
  <c r="O83" i="46"/>
  <c r="M201" i="46"/>
  <c r="O201" i="46"/>
  <c r="M219" i="46"/>
  <c r="O219" i="46"/>
  <c r="M505" i="46"/>
  <c r="O505" i="46"/>
  <c r="M231" i="46"/>
  <c r="O231" i="46"/>
  <c r="M365" i="46"/>
  <c r="O365" i="46"/>
  <c r="M67" i="46"/>
  <c r="O67" i="46"/>
  <c r="M52" i="46"/>
  <c r="O52" i="46"/>
  <c r="M493" i="46"/>
  <c r="O493" i="46"/>
  <c r="C97" i="40"/>
  <c r="C72" i="40"/>
  <c r="R507" i="46"/>
  <c r="R6" i="46"/>
  <c r="M400" i="46"/>
  <c r="O400" i="46"/>
  <c r="M98" i="46"/>
  <c r="O98" i="46"/>
  <c r="M496" i="46"/>
  <c r="O496" i="46"/>
  <c r="M186" i="46"/>
  <c r="O186" i="46"/>
  <c r="M202" i="46"/>
  <c r="O202" i="46"/>
  <c r="M144" i="46"/>
  <c r="O144" i="46"/>
  <c r="M258" i="46"/>
  <c r="O258" i="46"/>
  <c r="M462" i="46"/>
  <c r="O462" i="46"/>
  <c r="M61" i="46"/>
  <c r="O61" i="46"/>
  <c r="M360" i="46"/>
  <c r="O360" i="46"/>
  <c r="M49" i="46"/>
  <c r="O49" i="46"/>
  <c r="M105" i="46"/>
  <c r="O105" i="46"/>
  <c r="M423" i="46"/>
  <c r="O423" i="46"/>
  <c r="M425" i="46"/>
  <c r="O425" i="46"/>
  <c r="M345" i="46"/>
  <c r="O345" i="46"/>
  <c r="M455" i="46"/>
  <c r="O455" i="46"/>
  <c r="M351" i="46"/>
  <c r="O351" i="46"/>
  <c r="D72" i="40"/>
  <c r="D97" i="40"/>
  <c r="C71" i="40"/>
  <c r="C96" i="40"/>
  <c r="N507" i="46"/>
  <c r="M408" i="46"/>
  <c r="O408" i="46"/>
  <c r="M108" i="46"/>
  <c r="O108" i="46"/>
  <c r="M94" i="46"/>
  <c r="O94" i="46"/>
  <c r="M128" i="46"/>
  <c r="O128" i="46"/>
  <c r="M372" i="46"/>
  <c r="O372" i="46"/>
  <c r="M238" i="46"/>
  <c r="O238" i="46"/>
  <c r="M204" i="46"/>
  <c r="O204" i="46"/>
  <c r="M348" i="46"/>
  <c r="O348" i="46"/>
  <c r="M476" i="46"/>
  <c r="O476" i="46"/>
  <c r="M176" i="46"/>
  <c r="O176" i="46"/>
  <c r="M216" i="46"/>
  <c r="O216" i="46"/>
  <c r="M314" i="46"/>
  <c r="O314" i="46"/>
  <c r="M69" i="46"/>
  <c r="O69" i="46"/>
  <c r="M332" i="46"/>
  <c r="O332" i="46"/>
  <c r="M208" i="46"/>
  <c r="O208" i="46"/>
  <c r="M266" i="46"/>
  <c r="O266" i="46"/>
  <c r="M126" i="46"/>
  <c r="O126" i="46"/>
  <c r="M111" i="46"/>
  <c r="O111" i="46"/>
  <c r="M234" i="46"/>
  <c r="O234" i="46"/>
  <c r="M380" i="46"/>
  <c r="O380" i="46"/>
  <c r="M256" i="46"/>
  <c r="O256" i="46"/>
  <c r="M310" i="46"/>
  <c r="O310" i="46"/>
  <c r="M328" i="46"/>
  <c r="O328" i="46"/>
  <c r="M15" i="46"/>
  <c r="O15" i="46"/>
  <c r="M244" i="46"/>
  <c r="O244" i="46"/>
  <c r="M384" i="46"/>
  <c r="O384" i="46"/>
  <c r="M436" i="46"/>
  <c r="O436" i="46"/>
  <c r="M240" i="46"/>
  <c r="O240" i="46"/>
  <c r="M376" i="46"/>
  <c r="O376" i="46"/>
  <c r="M296" i="46"/>
  <c r="O296" i="46"/>
  <c r="M280" i="46"/>
  <c r="O280" i="46"/>
  <c r="M342" i="46"/>
  <c r="O342" i="46"/>
  <c r="M464" i="46"/>
  <c r="O464" i="46"/>
  <c r="M428" i="46"/>
  <c r="O428" i="46"/>
  <c r="M146" i="46"/>
  <c r="O146" i="46"/>
  <c r="M134" i="46"/>
  <c r="O134" i="46"/>
  <c r="M124" i="46"/>
  <c r="O124" i="46"/>
  <c r="M424" i="46"/>
  <c r="O424" i="46"/>
  <c r="M132" i="46"/>
  <c r="O132" i="46"/>
  <c r="M136" i="46"/>
  <c r="O136" i="46"/>
  <c r="M57" i="46"/>
  <c r="O57" i="46"/>
  <c r="M356" i="46"/>
  <c r="O356" i="46"/>
  <c r="M498" i="46"/>
  <c r="O498" i="46"/>
  <c r="M14" i="46"/>
  <c r="O14" i="46"/>
  <c r="M35" i="46"/>
  <c r="O35" i="46"/>
  <c r="M193" i="46"/>
  <c r="O193" i="46"/>
  <c r="M369" i="46"/>
  <c r="O369" i="46"/>
  <c r="M96" i="46"/>
  <c r="O96" i="46"/>
  <c r="M293" i="46"/>
  <c r="O293" i="46"/>
  <c r="M269" i="46"/>
  <c r="O269" i="46"/>
  <c r="D71" i="21"/>
  <c r="M336" i="46"/>
  <c r="O336" i="46"/>
  <c r="M232" i="46"/>
  <c r="O232" i="46"/>
  <c r="M326" i="46"/>
  <c r="O326" i="46"/>
  <c r="M77" i="46"/>
  <c r="O77" i="46"/>
  <c r="M21" i="46"/>
  <c r="O21" i="46"/>
  <c r="M226" i="46"/>
  <c r="O226" i="46"/>
  <c r="M282" i="46"/>
  <c r="O282" i="46"/>
  <c r="M120" i="46"/>
  <c r="O120" i="46"/>
  <c r="M154" i="46"/>
  <c r="O154" i="46"/>
  <c r="M278" i="46"/>
  <c r="O278" i="46"/>
  <c r="M404" i="46"/>
  <c r="O404" i="46"/>
  <c r="M270" i="46"/>
  <c r="O270" i="46"/>
  <c r="M396" i="46"/>
  <c r="O396" i="46"/>
  <c r="M73" i="46"/>
  <c r="O73" i="46"/>
  <c r="M358" i="46"/>
  <c r="O358" i="46"/>
  <c r="M490" i="46"/>
  <c r="O490" i="46"/>
  <c r="M430" i="46"/>
  <c r="O430" i="46"/>
  <c r="M272" i="46"/>
  <c r="O272" i="46"/>
  <c r="M110" i="46"/>
  <c r="O110" i="46"/>
  <c r="M346" i="46"/>
  <c r="O346" i="46"/>
  <c r="M158" i="46"/>
  <c r="O158" i="46"/>
  <c r="M378" i="46"/>
  <c r="O378" i="46"/>
  <c r="M252" i="46"/>
  <c r="O252" i="46"/>
  <c r="M412" i="46"/>
  <c r="O412" i="46"/>
  <c r="M386" i="46"/>
  <c r="O386" i="46"/>
  <c r="M320" i="46"/>
  <c r="O320" i="46"/>
  <c r="M362" i="46"/>
  <c r="O362" i="46"/>
  <c r="M79" i="46"/>
  <c r="O79" i="46"/>
  <c r="M276" i="46"/>
  <c r="O276" i="46"/>
  <c r="M494" i="46"/>
  <c r="O494" i="46"/>
  <c r="M468" i="46"/>
  <c r="O468" i="46"/>
  <c r="M298" i="46"/>
  <c r="O298" i="46"/>
  <c r="M502" i="46"/>
  <c r="O502" i="46"/>
  <c r="M53" i="46"/>
  <c r="O53" i="46"/>
  <c r="M330" i="46"/>
  <c r="O330" i="46"/>
  <c r="M406" i="46"/>
  <c r="O406" i="46"/>
  <c r="M472" i="46"/>
  <c r="O472" i="46"/>
  <c r="M460" i="46"/>
  <c r="O460" i="46"/>
  <c r="M178" i="46"/>
  <c r="O178" i="46"/>
  <c r="M166" i="46"/>
  <c r="O166" i="46"/>
  <c r="M156" i="46"/>
  <c r="O156" i="46"/>
  <c r="M458" i="46"/>
  <c r="O458" i="46"/>
  <c r="M164" i="46"/>
  <c r="O164" i="46"/>
  <c r="M200" i="46"/>
  <c r="O200" i="46"/>
  <c r="M65" i="46"/>
  <c r="O65" i="46"/>
  <c r="M388" i="46"/>
  <c r="O388" i="46"/>
  <c r="M506" i="46"/>
  <c r="O506" i="46"/>
  <c r="M109" i="46"/>
  <c r="O109" i="46"/>
  <c r="M116" i="46"/>
  <c r="O116" i="46"/>
  <c r="M485" i="46"/>
  <c r="O485" i="46"/>
  <c r="M117" i="46"/>
  <c r="O117" i="46"/>
  <c r="M263" i="46"/>
  <c r="O263" i="46"/>
  <c r="M465" i="46"/>
  <c r="O465" i="46"/>
  <c r="M287" i="46"/>
  <c r="O287" i="46"/>
  <c r="D72" i="21"/>
  <c r="D66" i="40"/>
  <c r="C66" i="21"/>
  <c r="D91" i="40"/>
  <c r="D55" i="21"/>
  <c r="D55" i="40"/>
  <c r="C80" i="40"/>
  <c r="C20" i="40"/>
  <c r="C55" i="40"/>
  <c r="C55" i="21"/>
  <c r="D80" i="40"/>
  <c r="R7" i="33"/>
  <c r="T7" i="33"/>
  <c r="G33" i="20"/>
  <c r="G27" i="20"/>
  <c r="G32" i="20"/>
  <c r="K507" i="28"/>
  <c r="U507" i="31"/>
  <c r="T6" i="31"/>
  <c r="D22" i="20"/>
  <c r="O6" i="33"/>
  <c r="D61" i="21"/>
  <c r="V7" i="33"/>
  <c r="X7" i="33"/>
  <c r="X6" i="33"/>
  <c r="V4" i="33"/>
  <c r="C86" i="40"/>
  <c r="C21" i="40"/>
  <c r="H40" i="21"/>
  <c r="D65" i="21"/>
  <c r="D64" i="21"/>
  <c r="D61" i="40"/>
  <c r="G48" i="21"/>
  <c r="C74" i="21"/>
  <c r="C73" i="21"/>
  <c r="C99" i="40"/>
  <c r="C98" i="40"/>
  <c r="C25" i="40"/>
  <c r="G48" i="40"/>
  <c r="C74" i="40"/>
  <c r="C73" i="40"/>
  <c r="D86" i="40"/>
  <c r="C61" i="21"/>
  <c r="C61" i="40"/>
  <c r="H40" i="40"/>
  <c r="H39" i="40"/>
  <c r="G45" i="21"/>
  <c r="G45" i="40"/>
  <c r="H45" i="21"/>
  <c r="H45" i="40"/>
  <c r="G40" i="40"/>
  <c r="G40" i="21"/>
  <c r="T6" i="33"/>
  <c r="R6" i="33"/>
  <c r="G31" i="20"/>
  <c r="D21" i="20"/>
  <c r="G26" i="20"/>
  <c r="D19" i="20"/>
  <c r="D65" i="40"/>
  <c r="D64" i="40"/>
  <c r="D90" i="40"/>
  <c r="D89" i="40"/>
  <c r="H39" i="21"/>
  <c r="C95" i="40"/>
  <c r="C94" i="40"/>
  <c r="C24" i="40"/>
  <c r="C70" i="40"/>
  <c r="C69" i="40"/>
  <c r="G44" i="40"/>
  <c r="D95" i="40"/>
  <c r="D94" i="40"/>
  <c r="H44" i="40"/>
  <c r="H50" i="40"/>
  <c r="D70" i="40"/>
  <c r="D69" i="40"/>
  <c r="H44" i="21"/>
  <c r="D70" i="21"/>
  <c r="D69" i="21"/>
  <c r="D75" i="21"/>
  <c r="G44" i="21"/>
  <c r="C70" i="21"/>
  <c r="C69" i="21"/>
  <c r="G39" i="21"/>
  <c r="C65" i="21"/>
  <c r="C64" i="21"/>
  <c r="G39" i="40"/>
  <c r="C65" i="40"/>
  <c r="C64" i="40"/>
  <c r="C90" i="40"/>
  <c r="C89" i="40"/>
  <c r="T507" i="33"/>
  <c r="D23" i="20"/>
  <c r="G37" i="20"/>
  <c r="D75" i="40"/>
  <c r="C75" i="40"/>
  <c r="G50" i="40"/>
  <c r="H50" i="21"/>
  <c r="G50" i="21"/>
  <c r="D100" i="40"/>
  <c r="C75" i="21"/>
  <c r="C22" i="40"/>
  <c r="C26" i="40"/>
  <c r="C100" i="40"/>
  <c r="U6" i="37"/>
  <c r="S4" i="37"/>
  <c r="B17" i="21"/>
  <c r="C85" i="21"/>
  <c r="D82" i="21"/>
  <c r="D83" i="21"/>
  <c r="C87" i="21"/>
  <c r="C88" i="21"/>
  <c r="C90" i="21"/>
  <c r="C89" i="21"/>
  <c r="C22" i="21"/>
  <c r="D85" i="21"/>
  <c r="D87" i="21"/>
  <c r="D88" i="21"/>
  <c r="D90" i="21"/>
  <c r="D89" i="21"/>
  <c r="D22" i="21"/>
  <c r="D92" i="21"/>
  <c r="C97" i="21"/>
  <c r="D93" i="21"/>
  <c r="C99" i="21"/>
  <c r="C98" i="21"/>
  <c r="C25" i="21"/>
  <c r="C81" i="21"/>
  <c r="C82" i="21"/>
  <c r="C92" i="21"/>
  <c r="C93" i="21"/>
  <c r="D95" i="21"/>
  <c r="D96" i="21"/>
  <c r="C95" i="21"/>
  <c r="C96" i="21"/>
  <c r="D99" i="21"/>
  <c r="D98" i="21"/>
  <c r="D25" i="21"/>
  <c r="C83" i="21"/>
  <c r="D97" i="21"/>
  <c r="C84" i="21"/>
  <c r="D84" i="21"/>
  <c r="D81" i="21"/>
  <c r="C80" i="21"/>
  <c r="C20" i="21"/>
  <c r="D91" i="21"/>
  <c r="D23" i="21"/>
  <c r="C86" i="21"/>
  <c r="C21" i="21"/>
  <c r="D94" i="21"/>
  <c r="D24" i="21"/>
  <c r="C91" i="21"/>
  <c r="C23" i="21"/>
  <c r="D86" i="21"/>
  <c r="D21" i="21"/>
  <c r="C94" i="21"/>
  <c r="C24" i="21"/>
  <c r="D80" i="21"/>
  <c r="C26" i="21"/>
  <c r="C100" i="21"/>
  <c r="D20" i="21"/>
  <c r="D26" i="21"/>
  <c r="D100" i="21"/>
</calcChain>
</file>

<file path=xl/sharedStrings.xml><?xml version="1.0" encoding="utf-8"?>
<sst xmlns="http://schemas.openxmlformats.org/spreadsheetml/2006/main" count="1034" uniqueCount="319">
  <si>
    <t>N°</t>
  </si>
  <si>
    <t>Dépense sur devis</t>
  </si>
  <si>
    <t>Total</t>
  </si>
  <si>
    <r>
      <t xml:space="preserve">Description de la dépense </t>
    </r>
    <r>
      <rPr>
        <b/>
        <sz val="11"/>
        <color rgb="FFFF0000"/>
        <rFont val="Calibri"/>
        <family val="2"/>
        <scheme val="minor"/>
      </rPr>
      <t>*</t>
    </r>
  </si>
  <si>
    <t>DEMANDEUR</t>
  </si>
  <si>
    <t>Motif inéligibilité</t>
  </si>
  <si>
    <t>Justificatif absent</t>
  </si>
  <si>
    <t>Justificatif sans rapport avec la dépense</t>
  </si>
  <si>
    <t>Nature de dépense inéligible</t>
  </si>
  <si>
    <t>Dépense non liée à l'opération</t>
  </si>
  <si>
    <t>Défaut de formalisme du justificatif (prix unitaire, quantité, désignation)</t>
  </si>
  <si>
    <t>Défaut de date</t>
  </si>
  <si>
    <t>Défaut désignation de l'acheteur</t>
  </si>
  <si>
    <t>Défaut désignation du vendeur/fournisseur</t>
  </si>
  <si>
    <t>Incohérence entre désignation acheteur et bénéficiaire aide</t>
  </si>
  <si>
    <t>Incohérence entre montant présenté et montant justifié</t>
  </si>
  <si>
    <t>Intervenant non qualifié</t>
  </si>
  <si>
    <t>TVA inéligible</t>
  </si>
  <si>
    <t>Défaut du prix unitaire HT</t>
  </si>
  <si>
    <t>Auto-facturation</t>
  </si>
  <si>
    <t>Justificatif périmé</t>
  </si>
  <si>
    <t>Dépense retenue dans un autre dossier</t>
  </si>
  <si>
    <t>Motif d'inégibilité</t>
  </si>
  <si>
    <t>Commentaire instructeur</t>
  </si>
  <si>
    <t>Type de dépenses</t>
  </si>
  <si>
    <t>Montant présenté</t>
  </si>
  <si>
    <t>Montant éligible retenu</t>
  </si>
  <si>
    <t>Montant éligible</t>
  </si>
  <si>
    <t>Synthèse des dépenses présentées</t>
  </si>
  <si>
    <t>Consignes d'utilisation</t>
  </si>
  <si>
    <t>Rappels réglementaires</t>
  </si>
  <si>
    <t>Règles de plafond de dépenses</t>
  </si>
  <si>
    <t>Commentaires</t>
  </si>
  <si>
    <t>(nature de la dépense indiquée sur le devis ou sur le justificatif de dépense.
Ex : désignation de l'article, de l'objet…)</t>
  </si>
  <si>
    <t>Sélectionner le poste de dépenses</t>
  </si>
  <si>
    <t>(le cas échéant, pour préciser un point saillant au Service Instructeur)</t>
  </si>
  <si>
    <t>Exemple</t>
  </si>
  <si>
    <t>Design Print</t>
  </si>
  <si>
    <t>Catégories de dépenses</t>
  </si>
  <si>
    <t>Sous-catégorie de dépenses</t>
  </si>
  <si>
    <r>
      <t xml:space="preserve">Sous catégories de dépenses </t>
    </r>
    <r>
      <rPr>
        <b/>
        <sz val="11"/>
        <color rgb="FFFF0000"/>
        <rFont val="Calibri"/>
        <family val="2"/>
        <scheme val="minor"/>
      </rPr>
      <t>*</t>
    </r>
  </si>
  <si>
    <t>TOTAL</t>
  </si>
  <si>
    <t>Imprimante</t>
  </si>
  <si>
    <t>20240223-0001</t>
  </si>
  <si>
    <t>Sous-catégories de dépenses</t>
  </si>
  <si>
    <t>Règles de plafond</t>
  </si>
  <si>
    <r>
      <t xml:space="preserve">Identifiant du justificatif </t>
    </r>
    <r>
      <rPr>
        <b/>
        <sz val="11"/>
        <color rgb="FFFF0000"/>
        <rFont val="Calibri"/>
        <family val="2"/>
        <scheme val="minor"/>
      </rPr>
      <t>*</t>
    </r>
  </si>
  <si>
    <t>(information présente sur le justificatif joint.
Ex: numéro de devis,...)</t>
  </si>
  <si>
    <t>Intitulé du projet</t>
  </si>
  <si>
    <t>Nom ou raison sociale du porteur de projet</t>
  </si>
  <si>
    <r>
      <t xml:space="preserve">Montant éligible 
(€ HT) </t>
    </r>
    <r>
      <rPr>
        <b/>
        <sz val="11"/>
        <color rgb="FFFF0000"/>
        <rFont val="Calibri"/>
        <family val="2"/>
        <scheme val="minor"/>
      </rPr>
      <t>*</t>
    </r>
  </si>
  <si>
    <t>(nom de l'entreprise, de la structure émettrice du devis ou du justificatif de la dépense retenue)</t>
  </si>
  <si>
    <t>(montant hors taxes du devis reteu, en euros)</t>
  </si>
  <si>
    <t>https://daaf.mayotte.agriculture.gouv.fr/guide-du-beneficiaire-et-notice-transversale-a618.html</t>
  </si>
  <si>
    <t xml:space="preserve">        Merci de consulter le guide du bénéficiaire et la notice transversale à la demande d'aide au lien suivant :</t>
  </si>
  <si>
    <t>Catégories de dépenses et Sous-catégories de dépenses</t>
  </si>
  <si>
    <t>Si le montant éligible est différent de celui présenté, il faut saisir obligatoirement un motif d'inéligibilité.</t>
  </si>
  <si>
    <t>Ligne Instruite</t>
  </si>
  <si>
    <t>Oui</t>
  </si>
  <si>
    <t>La TVA est inéligible sur le PSN à Mayotte</t>
  </si>
  <si>
    <t>Frais de personnel</t>
  </si>
  <si>
    <t>Déplacements sur frais réels</t>
  </si>
  <si>
    <t>Dépenses sur barèmes</t>
  </si>
  <si>
    <t>Publicité européenne</t>
  </si>
  <si>
    <t xml:space="preserve">Achat de prestation </t>
  </si>
  <si>
    <t>Achat de matériel</t>
  </si>
  <si>
    <t>Etude préalable</t>
  </si>
  <si>
    <t>Salaire ingénieur</t>
  </si>
  <si>
    <t>Salaire technicien</t>
  </si>
  <si>
    <t>Billets d'avion</t>
  </si>
  <si>
    <t>Billets de train</t>
  </si>
  <si>
    <t xml:space="preserve">Frais de déplacement (barèmes kilométriques) </t>
  </si>
  <si>
    <t>Frais d'hébergement</t>
  </si>
  <si>
    <t>Frais de restauration</t>
  </si>
  <si>
    <t>Dépenses sur devis - autres</t>
  </si>
  <si>
    <t>Frais de structure</t>
  </si>
  <si>
    <t>15% des frais de personnel</t>
  </si>
  <si>
    <r>
      <t xml:space="preserve">Description de l'intervention </t>
    </r>
    <r>
      <rPr>
        <b/>
        <sz val="11"/>
        <color rgb="FFFF0000"/>
        <rFont val="Calibri"/>
        <family val="2"/>
        <scheme val="minor"/>
      </rPr>
      <t>*</t>
    </r>
  </si>
  <si>
    <r>
      <t xml:space="preserve">Nom de l'intervenant </t>
    </r>
    <r>
      <rPr>
        <b/>
        <sz val="11"/>
        <color rgb="FFFF0000"/>
        <rFont val="Calibri"/>
        <family val="2"/>
        <scheme val="minor"/>
      </rPr>
      <t>*</t>
    </r>
  </si>
  <si>
    <r>
      <t xml:space="preserve">Qualification de l'intervenant </t>
    </r>
    <r>
      <rPr>
        <b/>
        <sz val="11"/>
        <color rgb="FFFF0000"/>
        <rFont val="Calibri"/>
        <family val="2"/>
        <scheme val="minor"/>
      </rPr>
      <t>*</t>
    </r>
  </si>
  <si>
    <r>
      <t xml:space="preserve">Coût salarial sur la période </t>
    </r>
    <r>
      <rPr>
        <b/>
        <sz val="11"/>
        <color rgb="FFFF0000"/>
        <rFont val="Calibri"/>
        <family val="2"/>
        <scheme val="minor"/>
      </rPr>
      <t>*</t>
    </r>
  </si>
  <si>
    <r>
      <t xml:space="preserve">Temps de travail sur la période </t>
    </r>
    <r>
      <rPr>
        <b/>
        <sz val="11"/>
        <color rgb="FFFF0000"/>
        <rFont val="Calibri"/>
        <family val="2"/>
        <scheme val="minor"/>
      </rPr>
      <t>*</t>
    </r>
  </si>
  <si>
    <r>
      <t xml:space="preserve">Temps de travail sur l'opération </t>
    </r>
    <r>
      <rPr>
        <b/>
        <sz val="11"/>
        <color rgb="FFFF0000"/>
        <rFont val="Calibri"/>
        <family val="2"/>
        <scheme val="minor"/>
      </rPr>
      <t>*</t>
    </r>
  </si>
  <si>
    <t>Montant HT demandé</t>
  </si>
  <si>
    <t>Sélectionner la sous-catégorie de dépense</t>
  </si>
  <si>
    <t>Technicien</t>
  </si>
  <si>
    <t>Chercheur</t>
  </si>
  <si>
    <t>Directeur</t>
  </si>
  <si>
    <t>Ingénieur</t>
  </si>
  <si>
    <t xml:space="preserve">Niveau d’étude - Poste </t>
  </si>
  <si>
    <t>Salaire brut chargé maximal annuel pour un temps plein (1607 heures annuelles)</t>
  </si>
  <si>
    <t>Frais de restauration : 20 € (à hauteur de deux repas maximum par jour)</t>
  </si>
  <si>
    <t>Frais de d'hébergement : Voir l'arrêté du 20 septembre 2023</t>
  </si>
  <si>
    <t>Frais de déplacement : Voir l'arrêté du 27 mars 2023</t>
  </si>
  <si>
    <r>
      <t xml:space="preserve">Description du déplacement </t>
    </r>
    <r>
      <rPr>
        <b/>
        <sz val="11"/>
        <color rgb="FFFF0000"/>
        <rFont val="Calibri"/>
        <family val="2"/>
        <scheme val="minor"/>
      </rPr>
      <t>*</t>
    </r>
  </si>
  <si>
    <r>
      <t xml:space="preserve">Nom de l'agent </t>
    </r>
    <r>
      <rPr>
        <b/>
        <sz val="11"/>
        <color rgb="FFFF0000"/>
        <rFont val="Calibri"/>
        <family val="2"/>
        <scheme val="minor"/>
      </rPr>
      <t>*</t>
    </r>
  </si>
  <si>
    <t>(montant hors taxes)</t>
  </si>
  <si>
    <r>
      <t xml:space="preserve">Montant HT demandé </t>
    </r>
    <r>
      <rPr>
        <b/>
        <sz val="11"/>
        <color rgb="FFFF0000"/>
        <rFont val="Calibri"/>
        <family val="2"/>
        <scheme val="minor"/>
      </rPr>
      <t>*</t>
    </r>
  </si>
  <si>
    <t>Puissance adminstrative du véhicule</t>
  </si>
  <si>
    <t>1 CV et moins</t>
  </si>
  <si>
    <t>2 CV</t>
  </si>
  <si>
    <t>3 CV</t>
  </si>
  <si>
    <t>4 CV</t>
  </si>
  <si>
    <t>5 CV</t>
  </si>
  <si>
    <t>6 CV</t>
  </si>
  <si>
    <t>7 CV et plus</t>
  </si>
  <si>
    <t>Description de l'intervention</t>
  </si>
  <si>
    <t>Frais de déplacement Voitures</t>
  </si>
  <si>
    <t>Frais de déplacement Motocyclettes</t>
  </si>
  <si>
    <t>Frais de déplacement Cyclomoteurs</t>
  </si>
  <si>
    <t>Paris</t>
  </si>
  <si>
    <t>Commune du Grand Paris</t>
  </si>
  <si>
    <t>Ville de + de 200 000 habitants</t>
  </si>
  <si>
    <t>Mayotte / Outre-mer</t>
  </si>
  <si>
    <t>Autre ville / Commune</t>
  </si>
  <si>
    <t>Travailleur handicapé en situation de mobilité réduite</t>
  </si>
  <si>
    <t xml:space="preserve">TARIF APPLICABLE AUX AUTOMOBILES </t>
  </si>
  <si>
    <t>TARIF APPLICABLE AUX MOTOCYCLETTES</t>
  </si>
  <si>
    <t>Puissance administrative</t>
  </si>
  <si>
    <t xml:space="preserve">TARIF APPLICABLE AUX CYCLOMOTEURS </t>
  </si>
  <si>
    <t>Dépenses sur frais réels</t>
  </si>
  <si>
    <t>Puissance du véhicule</t>
  </si>
  <si>
    <t>Nombre de kilomètre réalisés</t>
  </si>
  <si>
    <t>Localisation des frais d'hébergement</t>
  </si>
  <si>
    <r>
      <t xml:space="preserve">Nombre d'intervention </t>
    </r>
    <r>
      <rPr>
        <b/>
        <sz val="11"/>
        <color rgb="FFFF0000"/>
        <rFont val="Calibri"/>
        <family val="2"/>
        <scheme val="minor"/>
      </rPr>
      <t>*</t>
    </r>
  </si>
  <si>
    <t>(Veuillez précisez la nature du forfait demandé)</t>
  </si>
  <si>
    <t>(Veuillez choisir le forfait demandé)</t>
  </si>
  <si>
    <r>
      <t xml:space="preserve">Description du forfait </t>
    </r>
    <r>
      <rPr>
        <b/>
        <sz val="11"/>
        <color rgb="FFFF0000"/>
        <rFont val="Calibri"/>
        <family val="2"/>
        <scheme val="minor"/>
      </rPr>
      <t>*</t>
    </r>
  </si>
  <si>
    <t>(Demandé uniquement pour les frais de déplacement)</t>
  </si>
  <si>
    <t>(Demandé uniquement pour les frais d'hébergement)</t>
  </si>
  <si>
    <t>(Montant hors taxes)</t>
  </si>
  <si>
    <t>(Veuillez saisir qu'un seul billet d'avion ou de train par ligne)</t>
  </si>
  <si>
    <t>Billets d'avion Aller - Retour Mayotte - Paris</t>
  </si>
  <si>
    <t>(information présente sur le justificatif joint)</t>
  </si>
  <si>
    <t>OM 1412</t>
  </si>
  <si>
    <t>Aller - Retour Mayotte - Hexagone</t>
  </si>
  <si>
    <t>Aller - Retour Mayotte - La Réunion</t>
  </si>
  <si>
    <t>Aller - Retour Mayotte - Caraïbes</t>
  </si>
  <si>
    <t>Nature du billet d'avion</t>
  </si>
  <si>
    <t>(Demandé uniquement pour les billets d'avion)</t>
  </si>
  <si>
    <t>M. Avion</t>
  </si>
  <si>
    <t xml:space="preserve">Déplacement dans le cadre de la formation lié au projet </t>
  </si>
  <si>
    <t>M. Salaire</t>
  </si>
  <si>
    <t xml:space="preserve">Les dépenses sur rémunérations sont calculées sur une base unique de 1607 heures par an. </t>
  </si>
  <si>
    <t>Description de la mission de la personne</t>
  </si>
  <si>
    <t>Nom et prénom de la personne</t>
  </si>
  <si>
    <t>Diplôme, niveau d'etude, etc….</t>
  </si>
  <si>
    <t>Code barème</t>
  </si>
  <si>
    <t>Ces 3 colonnes sont à masquer</t>
  </si>
  <si>
    <t>Déplacement Mamoudzou - Coconi</t>
  </si>
  <si>
    <t>Plafond 60 000 € par technicien</t>
  </si>
  <si>
    <t>Plafond 80 000 € par ingénieur</t>
  </si>
  <si>
    <t>Plafond par billets d'avion</t>
  </si>
  <si>
    <r>
      <t xml:space="preserve">Montant éligible retenu (€ HT) </t>
    </r>
    <r>
      <rPr>
        <b/>
        <sz val="11"/>
        <color rgb="FFFF0000"/>
        <rFont val="Calibri"/>
        <family val="2"/>
        <scheme val="minor"/>
      </rPr>
      <t>*</t>
    </r>
  </si>
  <si>
    <t>Ces 3 colonnes sont à masquer pour le porteur de projet</t>
  </si>
  <si>
    <t>Montant total éligible retenu (€ HT)</t>
  </si>
  <si>
    <t>Les dépenses sur rémunérations sont calculées sur une base unique de 1607 heures par an. 
Exemple : Salaire annuel / 1607h = Coût horaire
Coût horaire * Nombre d’heures travaillées = Montant demandé</t>
  </si>
  <si>
    <t>Dépenses sur frais de personnel</t>
  </si>
  <si>
    <t>Dépenses sur frais de structure</t>
  </si>
  <si>
    <r>
      <t xml:space="preserve">Dépenses sur frais de personnel
</t>
    </r>
    <r>
      <rPr>
        <i/>
        <sz val="12"/>
        <color theme="1"/>
        <rFont val="Calibri"/>
        <family val="2"/>
        <scheme val="minor"/>
      </rPr>
      <t xml:space="preserve">Les colonnes marquées d'un " </t>
    </r>
    <r>
      <rPr>
        <i/>
        <sz val="12"/>
        <color rgb="FFFF0000"/>
        <rFont val="Calibri"/>
        <family val="2"/>
        <scheme val="minor"/>
      </rPr>
      <t>*</t>
    </r>
    <r>
      <rPr>
        <i/>
        <sz val="12"/>
        <color theme="1"/>
        <rFont val="Calibri"/>
        <family val="2"/>
        <scheme val="minor"/>
      </rPr>
      <t xml:space="preserve"> " sont à remplir obligatoirement pour chaque ligne de dépense. Merci de ne pas modifier ce document.</t>
    </r>
  </si>
  <si>
    <r>
      <t xml:space="preserve">Dépenses sur frais réels
</t>
    </r>
    <r>
      <rPr>
        <i/>
        <sz val="12"/>
        <color theme="1"/>
        <rFont val="Calibri"/>
        <family val="2"/>
        <scheme val="minor"/>
      </rPr>
      <t xml:space="preserve">Les colonnes marquées d'un " </t>
    </r>
    <r>
      <rPr>
        <i/>
        <sz val="12"/>
        <color rgb="FFFF0000"/>
        <rFont val="Calibri"/>
        <family val="2"/>
        <scheme val="minor"/>
      </rPr>
      <t>*</t>
    </r>
    <r>
      <rPr>
        <i/>
        <sz val="12"/>
        <color theme="1"/>
        <rFont val="Calibri"/>
        <family val="2"/>
        <scheme val="minor"/>
      </rPr>
      <t xml:space="preserve"> " sont à remplir obligatoirement pour chaque ligne de dépense. Merci de ne pas modifier ce document.</t>
    </r>
  </si>
  <si>
    <r>
      <t xml:space="preserve">Dépenses forfaitaires
</t>
    </r>
    <r>
      <rPr>
        <i/>
        <sz val="12"/>
        <color theme="1"/>
        <rFont val="Calibri"/>
        <family val="2"/>
        <scheme val="minor"/>
      </rPr>
      <t xml:space="preserve">Les colonnes marquées d'un " </t>
    </r>
    <r>
      <rPr>
        <i/>
        <sz val="12"/>
        <color rgb="FFFF0000"/>
        <rFont val="Calibri"/>
        <family val="2"/>
        <scheme val="minor"/>
      </rPr>
      <t>*</t>
    </r>
    <r>
      <rPr>
        <i/>
        <sz val="12"/>
        <color theme="1"/>
        <rFont val="Calibri"/>
        <family val="2"/>
        <scheme val="minor"/>
      </rPr>
      <t xml:space="preserve"> " sont à remplir obligatoirement pour chaque ligne de dépense. Merci de ne pas modifier ce document.</t>
    </r>
  </si>
  <si>
    <t>Montant du plafond</t>
  </si>
  <si>
    <t>Plafond billet d'avion</t>
  </si>
  <si>
    <t>(Rappel du plafond en vigueur pour ce type de dépenses)</t>
  </si>
  <si>
    <t>Unité</t>
  </si>
  <si>
    <t>Kilomètres</t>
  </si>
  <si>
    <t>Repas</t>
  </si>
  <si>
    <t>Nuit(s)</t>
  </si>
  <si>
    <t>Unités de l'intervention</t>
  </si>
  <si>
    <t>Service Instructeur</t>
  </si>
  <si>
    <t>Sans objet</t>
  </si>
  <si>
    <r>
      <t xml:space="preserve">Coût salarial retenu sur la période </t>
    </r>
    <r>
      <rPr>
        <b/>
        <sz val="11"/>
        <color rgb="FFFF0000"/>
        <rFont val="Calibri"/>
        <family val="2"/>
        <scheme val="minor"/>
      </rPr>
      <t>*</t>
    </r>
  </si>
  <si>
    <r>
      <t xml:space="preserve">Temps de travail retenu sur la période </t>
    </r>
    <r>
      <rPr>
        <b/>
        <sz val="11"/>
        <color rgb="FFFF0000"/>
        <rFont val="Calibri"/>
        <family val="2"/>
        <scheme val="minor"/>
      </rPr>
      <t>*</t>
    </r>
  </si>
  <si>
    <r>
      <t xml:space="preserve">Temps de travail retenu sur l'opération </t>
    </r>
    <r>
      <rPr>
        <b/>
        <sz val="11"/>
        <color rgb="FFFF0000"/>
        <rFont val="Calibri"/>
        <family val="2"/>
        <scheme val="minor"/>
      </rPr>
      <t>*</t>
    </r>
  </si>
  <si>
    <t>Montant du plafonds pour les billets d'avion</t>
  </si>
  <si>
    <t>Non</t>
  </si>
  <si>
    <t>Boléen</t>
  </si>
  <si>
    <t>Dans le cadre de votre projet, si vous avez déjà obtenu d'autres financements pour vos frais de structure, ou si vous êtes en cours de démarche pour les obtenir, répondez "Non", sinon répondez "Oui".</t>
  </si>
  <si>
    <t>Nombre de kilomètre total réalisés</t>
  </si>
  <si>
    <t>(Demandé uniquement pour les frais de déplacement)
Merci de renseigner le nombre de kilomètre total de l'intervention</t>
  </si>
  <si>
    <t>Pour les Frais de déplacement (barèmes kilométriques) merci de saisir 1 intervention</t>
  </si>
  <si>
    <t>FEADER 2023-2027 MAYOTTE
Fiche Intervention 78.01 - ACCES A LA FORMATION, AU CONSEIL ET DIFFUSION</t>
  </si>
  <si>
    <r>
      <rPr>
        <b/>
        <u/>
        <sz val="12"/>
        <color theme="1"/>
        <rFont val="Calibri"/>
        <family val="2"/>
        <scheme val="minor"/>
      </rPr>
      <t>Attention :</t>
    </r>
    <r>
      <rPr>
        <sz val="12"/>
        <color theme="1"/>
        <rFont val="Calibri"/>
        <family val="2"/>
        <scheme val="minor"/>
      </rPr>
      <t xml:space="preserve"> Les dossiers ne pourront pas être retenus s’ils présentent moins de 10 000 € de dépenses éligibles.</t>
    </r>
  </si>
  <si>
    <t xml:space="preserve">Les dépenses sur frais de personnel concernent tous les types d'actions (formation ou conseil). Les frais de personnel (salaire brut chargé) sont remboursés au réel. Les salaires sont plafonnés de la manière suivante :  </t>
  </si>
  <si>
    <t xml:space="preserve">Equipement de bureau </t>
  </si>
  <si>
    <t>OCS</t>
  </si>
  <si>
    <t xml:space="preserve">Frais de formation </t>
  </si>
  <si>
    <t>Frais de structures</t>
  </si>
  <si>
    <t>Achat de prestation</t>
  </si>
  <si>
    <t>Equipement de bureau</t>
  </si>
  <si>
    <r>
      <t xml:space="preserve">(Rappel du plafond en vigueur pour ce type de dépenses sur une base de </t>
    </r>
    <r>
      <rPr>
        <b/>
        <i/>
        <sz val="10"/>
        <color rgb="FF0070C0"/>
        <rFont val="Calibri"/>
        <family val="2"/>
        <scheme val="minor"/>
      </rPr>
      <t>1607 heures par an</t>
    </r>
    <r>
      <rPr>
        <i/>
        <sz val="10"/>
        <color rgb="FF0070C0"/>
        <rFont val="Calibri"/>
        <family val="2"/>
        <scheme val="minor"/>
      </rPr>
      <t>)</t>
    </r>
  </si>
  <si>
    <t>Dépenses sur barèmes (hébergement, restauration, déplacements sur base forfaitaire)</t>
  </si>
  <si>
    <t xml:space="preserve">Les dépenses sur frais de structure concernent tous les types d'actions (formation ou conseil). Les frais de structures correspondent aux frais de fonctionnement liés au projet déposé. Ils sont calculés sur la base d’une option de coûts simplifiés (OCS). 
Aucune pièce justificative n’est attendu pour ce type de dépense. Les frais de structures seront calculés automatiquement et correspondent à un forfait fixe de 15% des frais de personnels éligibles retenues. </t>
  </si>
  <si>
    <t>Origine du ou des formateurs</t>
  </si>
  <si>
    <r>
      <t xml:space="preserve">Nombre d'heures </t>
    </r>
    <r>
      <rPr>
        <b/>
        <sz val="11"/>
        <color rgb="FFFF0000"/>
        <rFont val="Calibri"/>
        <family val="2"/>
        <scheme val="minor"/>
      </rPr>
      <t>*</t>
    </r>
  </si>
  <si>
    <r>
      <t xml:space="preserve">Nombres de stagiaires du groupe </t>
    </r>
    <r>
      <rPr>
        <b/>
        <sz val="11"/>
        <color rgb="FFFF0000"/>
        <rFont val="Calibri"/>
        <family val="2"/>
        <scheme val="minor"/>
      </rPr>
      <t>*</t>
    </r>
  </si>
  <si>
    <t>Description des actions de formation</t>
  </si>
  <si>
    <t>Sélectionnez l'origine du ou des formateurs pour les actions concernées</t>
  </si>
  <si>
    <t>Sélectionnez le nombre de stagiaires bénéficiant des actions de formation</t>
  </si>
  <si>
    <t>Saisissez le nombre d'heures prévues pour la formation dispensée</t>
  </si>
  <si>
    <r>
      <t xml:space="preserve">Type de formateurs </t>
    </r>
    <r>
      <rPr>
        <b/>
        <sz val="11"/>
        <color rgb="FFFF0000"/>
        <rFont val="Calibri"/>
        <family val="2"/>
        <scheme val="minor"/>
      </rPr>
      <t>*</t>
    </r>
  </si>
  <si>
    <t>Internes</t>
  </si>
  <si>
    <t>Mayotte</t>
  </si>
  <si>
    <t>Hors territoire</t>
  </si>
  <si>
    <t>Sélectionnez le type de formateurs pour les actions concernées</t>
  </si>
  <si>
    <t>Les aides publiques du plan stratégique national (PSN) sont plafonnées à 500 000 € de FEADER par dossier pour la formation et 250 000 € de FEADER par dossier pour le conseil.</t>
  </si>
  <si>
    <t>type de projet</t>
  </si>
  <si>
    <t>Actions de formation exclusivement</t>
  </si>
  <si>
    <t>Actions de conseil collectif et/ou individualisé, de diffusion et d’échanges de connaissances et d’informations</t>
  </si>
  <si>
    <t>Veuillez sélectionner les actions qui décrit le mieux votre projet :</t>
  </si>
  <si>
    <r>
      <t xml:space="preserve">En quoi consiste votre projet ? </t>
    </r>
    <r>
      <rPr>
        <b/>
        <sz val="11"/>
        <color rgb="FFFF0000"/>
        <rFont val="Calibri"/>
        <family val="2"/>
        <scheme val="minor"/>
      </rPr>
      <t>*</t>
    </r>
  </si>
  <si>
    <r>
      <t xml:space="preserve">Souhaitez-vous solliciter la prise en charge des frais de structure ? </t>
    </r>
    <r>
      <rPr>
        <b/>
        <sz val="11"/>
        <color rgb="FFFF0000"/>
        <rFont val="Calibri"/>
        <family val="2"/>
        <scheme val="minor"/>
      </rPr>
      <t>*</t>
    </r>
  </si>
  <si>
    <t>ATTENTION : Le point 2.4.1 "Dépenses éligibles" de la FI 78.01 précise les critères déterminant l'éligibilité des dépenses selon les types d'actions sélectionnés. En fonction du choix effectué, certaines feuilles de ce document Excel afficheront une indication précisant qu'elles ne doivent pas être remplies, afin de respecter ces spécificités.</t>
  </si>
  <si>
    <t>Dépenses sur frais de personnel
Les colonnes marquées d'un "*" sont à remplir obligatoirement pour chaque ligne de dépense. Merci de ne pas modifier ce document.</t>
  </si>
  <si>
    <t>Salaire du chargé de formation</t>
  </si>
  <si>
    <t>Dépenses sur OCS</t>
  </si>
  <si>
    <t>Les dépenses liées aux OCS concernent exclusivement les dossiers ayant pour action la formation. Il s'agit d'Options de Coûts Simplifiées (OCS) avec un barème défini en fonction de la taille du groupe (moins de 12 stagiaires ou 12 stagiaires et plus) et de l’origine du formateur (salarié de la structure, externe mais basé à Mayotte, externe et hors Mayotte), selon les modalités suivantes :</t>
  </si>
  <si>
    <t>Typologie</t>
  </si>
  <si>
    <r>
      <t xml:space="preserve">Formateurs internes groupes de </t>
    </r>
    <r>
      <rPr>
        <sz val="11"/>
        <color rgb="FF000000"/>
        <rFont val="Calibri"/>
        <family val="2"/>
      </rPr>
      <t>12 stagiaires et +</t>
    </r>
  </si>
  <si>
    <r>
      <t xml:space="preserve">Formateurs internes – groupes de </t>
    </r>
    <r>
      <rPr>
        <sz val="11"/>
        <color rgb="FF000000"/>
        <rFont val="Calibri"/>
        <family val="2"/>
      </rPr>
      <t>moins de 12 stagiaires</t>
    </r>
  </si>
  <si>
    <r>
      <t xml:space="preserve">Formateurs Mayotte – groupes de </t>
    </r>
    <r>
      <rPr>
        <sz val="11"/>
        <color rgb="FF000000"/>
        <rFont val="Calibri"/>
        <family val="2"/>
      </rPr>
      <t>12 stagiaires et +</t>
    </r>
  </si>
  <si>
    <r>
      <t xml:space="preserve">Formateurs Mayotte – groupes de </t>
    </r>
    <r>
      <rPr>
        <sz val="11"/>
        <color rgb="FF000000"/>
        <rFont val="Calibri"/>
        <family val="2"/>
      </rPr>
      <t>moins de 12 stagiaires</t>
    </r>
  </si>
  <si>
    <r>
      <t xml:space="preserve">Formateurs hors territoire – groupes de </t>
    </r>
    <r>
      <rPr>
        <sz val="11"/>
        <color rgb="FF000000"/>
        <rFont val="Calibri"/>
        <family val="2"/>
      </rPr>
      <t>12 stagiaires et +</t>
    </r>
  </si>
  <si>
    <r>
      <t xml:space="preserve">Formateurs hors territoires – groupes de </t>
    </r>
    <r>
      <rPr>
        <sz val="11"/>
        <color rgb="FF000000"/>
        <rFont val="Calibri"/>
        <family val="2"/>
      </rPr>
      <t>moins de 12 stagiaires</t>
    </r>
  </si>
  <si>
    <t>Barèmes standard de coûts unitaires (en €/ heure stagiaire)</t>
  </si>
  <si>
    <t>(montant hors taxes du devis opposable en euros)</t>
  </si>
  <si>
    <t>Valeur du barème</t>
  </si>
  <si>
    <t>Formation en administration</t>
  </si>
  <si>
    <t>Si vous n'avez pas Excel, ce document peut être utilisé avec LibreOffice. Une fois le dossier complété, merci de le déposer au format Excel sur Safran.</t>
  </si>
  <si>
    <r>
      <t>Chaque colonne avec un "</t>
    </r>
    <r>
      <rPr>
        <sz val="12"/>
        <color rgb="FFFF0000"/>
        <rFont val="Calibri"/>
        <family val="2"/>
        <scheme val="minor"/>
      </rPr>
      <t>*</t>
    </r>
    <r>
      <rPr>
        <sz val="12"/>
        <color theme="1"/>
        <rFont val="Calibri"/>
        <family val="2"/>
        <scheme val="minor"/>
      </rPr>
      <t>" doit obligatoirement être remplie. Une zone de commentaire est présente et nous vous invitons à l'utiliser aussi souvent que possible.</t>
    </r>
  </si>
  <si>
    <t>Les dépenses sur frais réels concernent exclusivement les dossiers avec pour action le conseil collectif et/ou individualisé.
Les déplacements en avion et en train sont admissibles et pris en compte sur frais réels, selon les modalités suivantes : 
- Uniquement en classe économique (avion) ou seconde classe (train),
- Plafonnés à hauteur de 1 900 € pour un Aller-Retour entre Mayotte et l’Hexagone (Avion),
- Plafonnés à hauteur de 700 € pour un Aller-Retour entre Mayotte et La Réunion (Avion),
- Plafonnés 2200 € pour un Aller-Retour entre Mayotte et les Caraïbes (Avion).
Attention : La location de véhicules individuels est inéligible en frais réels dans le cadre de la programmation 2023 – 2027. En revanche des dépenses de déplacement sur barèmes kilométriques peuvent être présentées, en utilisant un véhicule de location.</t>
  </si>
  <si>
    <t>Les dépenses sur frais réels concernent exclusivement les dossiers avec pour action le conseil collectif et/ou individualisé.
Pour les dépenses de restauration et d’hébergement, le calcul du montant des dépenses s’effectue sur la base du barème de la fonction publique en cours au moment du dépôt de la demande d’aide (pour la demande d’aide). 
Les forfaits applicables aux dépenses de déplacement sur base forfaitaire sont ceux de l'arrêté du 27 mars 2023 fixant le barème forfaitaire permettant l'évaluation des frais de déplacement relatifs à l'utilisation d'un véhicule par les bénéficiaires de traitements et salaires optant pour le régime des frais réels déductibles.</t>
  </si>
  <si>
    <r>
      <t xml:space="preserve">Dénomination du fournisseur </t>
    </r>
    <r>
      <rPr>
        <b/>
        <sz val="11"/>
        <color rgb="FFFF0000"/>
        <rFont val="Calibri"/>
        <family val="2"/>
        <scheme val="minor"/>
      </rPr>
      <t>*</t>
    </r>
  </si>
  <si>
    <t>(nom de l'entreprise, de la structure émettrice de la facture)</t>
  </si>
  <si>
    <t>(information présente sur le justificatif joint.
Ex: numéro de facture,...)</t>
  </si>
  <si>
    <t>Date émission</t>
  </si>
  <si>
    <r>
      <t>Montant HT
présenté</t>
    </r>
    <r>
      <rPr>
        <b/>
        <sz val="11"/>
        <color rgb="FFFF0000"/>
        <rFont val="Calibri"/>
        <family val="2"/>
        <scheme val="minor"/>
      </rPr>
      <t xml:space="preserve"> *</t>
    </r>
  </si>
  <si>
    <t>(montant hors taxes de la facture, en euros)</t>
  </si>
  <si>
    <t>Date acquittement</t>
  </si>
  <si>
    <r>
      <t xml:space="preserve">Date acquittement </t>
    </r>
    <r>
      <rPr>
        <b/>
        <sz val="11"/>
        <color rgb="FFFF0000"/>
        <rFont val="Calibri"/>
        <family val="2"/>
        <scheme val="minor"/>
      </rPr>
      <t>*</t>
    </r>
  </si>
  <si>
    <r>
      <t xml:space="preserve">Date émission </t>
    </r>
    <r>
      <rPr>
        <b/>
        <sz val="11"/>
        <color rgb="FFFF0000"/>
        <rFont val="Calibri"/>
        <family val="2"/>
        <scheme val="minor"/>
      </rPr>
      <t>*</t>
    </r>
  </si>
  <si>
    <t>Date de début</t>
  </si>
  <si>
    <t>Date de fin</t>
  </si>
  <si>
    <t>Date d'émission</t>
  </si>
  <si>
    <t>Date d'acquittement</t>
  </si>
  <si>
    <t>Factures - Autres</t>
  </si>
  <si>
    <r>
      <t xml:space="preserve">Dépenses sur Factures - Autres
</t>
    </r>
    <r>
      <rPr>
        <i/>
        <sz val="12"/>
        <color theme="1"/>
        <rFont val="Calibri"/>
        <family val="2"/>
        <scheme val="minor"/>
      </rPr>
      <t xml:space="preserve">Les colonnes marquées d'un " </t>
    </r>
    <r>
      <rPr>
        <i/>
        <sz val="12"/>
        <color rgb="FFFF0000"/>
        <rFont val="Calibri"/>
        <family val="2"/>
        <scheme val="minor"/>
      </rPr>
      <t>*</t>
    </r>
    <r>
      <rPr>
        <i/>
        <sz val="12"/>
        <color theme="1"/>
        <rFont val="Calibri"/>
        <family val="2"/>
        <scheme val="minor"/>
      </rPr>
      <t xml:space="preserve"> " sont à remplir obligatoirement pour chaque ligne de dépense. Merci de ne pas modifier ce document.</t>
    </r>
  </si>
  <si>
    <t>Date acquitement</t>
  </si>
  <si>
    <r>
      <t xml:space="preserve">Montant présenté 
(€ HT) </t>
    </r>
    <r>
      <rPr>
        <b/>
        <sz val="11"/>
        <color rgb="FFFF0000"/>
        <rFont val="Calibri"/>
        <family val="2"/>
        <scheme val="minor"/>
      </rPr>
      <t>*</t>
    </r>
  </si>
  <si>
    <t>Contrôle Date</t>
  </si>
  <si>
    <t>OK</t>
  </si>
  <si>
    <t>Message informatif</t>
  </si>
  <si>
    <t>Ctrl</t>
  </si>
  <si>
    <t>Calcul plafond par véhicule</t>
  </si>
  <si>
    <t>Ctrl Date</t>
  </si>
  <si>
    <t>N° dossier Safran</t>
  </si>
  <si>
    <t>Demande de paiement</t>
  </si>
  <si>
    <t xml:space="preserve">Objet demande de paiement </t>
  </si>
  <si>
    <t>Acompte 1</t>
  </si>
  <si>
    <t>Acompte 2</t>
  </si>
  <si>
    <t>Acompte 3</t>
  </si>
  <si>
    <t>Acompte 4</t>
  </si>
  <si>
    <t>Acompte 5</t>
  </si>
  <si>
    <t>Acompte 6</t>
  </si>
  <si>
    <t>Acompte 7</t>
  </si>
  <si>
    <t>Acompte 8</t>
  </si>
  <si>
    <t>Acompte 9</t>
  </si>
  <si>
    <t>Acompte 10</t>
  </si>
  <si>
    <t xml:space="preserve">Solde </t>
  </si>
  <si>
    <t>Tableau synthèse des dépenses de la DP précédente</t>
  </si>
  <si>
    <t>Montant de la DP en cours</t>
  </si>
  <si>
    <t>Données à saisir dans Safran</t>
  </si>
  <si>
    <t>Si aucune donnée voir le message bloquant en B17</t>
  </si>
  <si>
    <t>Contrôle bloquant</t>
  </si>
  <si>
    <t>Synthèse dépenses en cumulé (tableau à copier dans la DP suivante)</t>
  </si>
  <si>
    <t>Réinstruction de la dépense</t>
  </si>
  <si>
    <t>Motif réinstruction</t>
  </si>
  <si>
    <r>
      <t xml:space="preserve">Dépenses sur Factures - Autres
</t>
    </r>
    <r>
      <rPr>
        <i/>
        <sz val="12"/>
        <color theme="0"/>
        <rFont val="Calibri"/>
        <family val="2"/>
        <scheme val="minor"/>
      </rPr>
      <t>Les colonnes marquées d'un " * " sont à remplir obligatoirement pour chaque ligne de dépense. Merci de ne pas modifier ce document.</t>
    </r>
  </si>
  <si>
    <t>Service Instructeur Réinstruction DP</t>
  </si>
  <si>
    <t>Réinstruction demande de paiement</t>
  </si>
  <si>
    <t xml:space="preserve">Message informatif </t>
  </si>
  <si>
    <t>Veuillez saisir le Montant éligible</t>
  </si>
  <si>
    <t>Montant éligible est supérieur au Montant présenté, veuillez préciser le motif en commentaire</t>
  </si>
  <si>
    <t>Le Montant éligible est inférieur au Montant présenté, veuillez préciser le motif d'inéligibilité</t>
  </si>
  <si>
    <t>Synthèse des dépenses réalisées</t>
  </si>
  <si>
    <t>Ctrl ligne</t>
  </si>
  <si>
    <t>Veuillez saisir le contrôle de la date ou les dates</t>
  </si>
  <si>
    <t>Contrôles</t>
  </si>
  <si>
    <t>Contrôle</t>
  </si>
  <si>
    <r>
      <t>Montant HT présenté</t>
    </r>
    <r>
      <rPr>
        <b/>
        <sz val="11"/>
        <color rgb="FFFF0000"/>
        <rFont val="Calibri"/>
        <family val="2"/>
        <scheme val="minor"/>
      </rPr>
      <t>*</t>
    </r>
  </si>
  <si>
    <r>
      <t>Date d'émission</t>
    </r>
    <r>
      <rPr>
        <b/>
        <sz val="11"/>
        <color rgb="FFFF0000"/>
        <rFont val="Calibri"/>
        <family val="2"/>
        <scheme val="minor"/>
      </rPr>
      <t xml:space="preserve"> *</t>
    </r>
  </si>
  <si>
    <r>
      <t xml:space="preserve">Date d'acquittement </t>
    </r>
    <r>
      <rPr>
        <b/>
        <sz val="11"/>
        <color rgb="FFFF0000"/>
        <rFont val="Calibri"/>
        <family val="2"/>
        <scheme val="minor"/>
      </rPr>
      <t>*</t>
    </r>
  </si>
  <si>
    <r>
      <t>Date acquitement</t>
    </r>
    <r>
      <rPr>
        <b/>
        <sz val="11"/>
        <color rgb="FFFF0000"/>
        <rFont val="Calibri"/>
        <family val="2"/>
        <scheme val="minor"/>
      </rPr>
      <t xml:space="preserve"> *</t>
    </r>
  </si>
  <si>
    <r>
      <t>Date émission</t>
    </r>
    <r>
      <rPr>
        <b/>
        <sz val="11"/>
        <color rgb="FFFF0000"/>
        <rFont val="Calibri"/>
        <family val="2"/>
        <scheme val="minor"/>
      </rPr>
      <t xml:space="preserve"> *</t>
    </r>
  </si>
  <si>
    <r>
      <t>Montant éligible</t>
    </r>
    <r>
      <rPr>
        <b/>
        <sz val="11"/>
        <color rgb="FFFF0000"/>
        <rFont val="Calibri"/>
        <family val="2"/>
        <scheme val="minor"/>
      </rPr>
      <t xml:space="preserve"> *</t>
    </r>
  </si>
  <si>
    <r>
      <t>Ligne Instruite</t>
    </r>
    <r>
      <rPr>
        <b/>
        <sz val="11"/>
        <color rgb="FFFF0000"/>
        <rFont val="Calibri"/>
        <family val="2"/>
        <scheme val="minor"/>
      </rPr>
      <t xml:space="preserve"> *</t>
    </r>
  </si>
  <si>
    <r>
      <t>Date acquittement</t>
    </r>
    <r>
      <rPr>
        <b/>
        <sz val="11"/>
        <color rgb="FFFF0000"/>
        <rFont val="Calibri"/>
        <family val="2"/>
        <scheme val="minor"/>
      </rPr>
      <t xml:space="preserve"> *</t>
    </r>
  </si>
  <si>
    <t>La date d'acquittement est antérieur à la date d'émission,  veuillez vérifier les valeurs ou saisir un commentaire si justifié</t>
  </si>
  <si>
    <t xml:space="preserve">Valider l'instruction de la ligne de dépense </t>
  </si>
  <si>
    <t>Total présenté</t>
  </si>
  <si>
    <t>Total éligible</t>
  </si>
  <si>
    <t>Total retenu</t>
  </si>
  <si>
    <r>
      <t>Date d'émission</t>
    </r>
    <r>
      <rPr>
        <b/>
        <sz val="11"/>
        <color rgb="FFFF0000"/>
        <rFont val="Calibri"/>
        <family val="2"/>
        <scheme val="minor"/>
      </rPr>
      <t>*</t>
    </r>
  </si>
  <si>
    <r>
      <t>Date d'acquittement</t>
    </r>
    <r>
      <rPr>
        <b/>
        <sz val="11"/>
        <color rgb="FFFF0000"/>
        <rFont val="Calibri"/>
        <family val="2"/>
        <scheme val="minor"/>
      </rPr>
      <t>*</t>
    </r>
  </si>
  <si>
    <t>Dépenses sur factures - autres</t>
  </si>
  <si>
    <t xml:space="preserve">Les dépenses sur factures concernent exclusivement les dossiers avec pour action le conseil collectif et/ou individualisé et correspondent aux dépenses suivantes : 
- Publicité européenne
- Achat de prestation 
- Achat de matériel
- Equipement de bureau 
- Etude préalable
</t>
  </si>
  <si>
    <t>Dépenses sur justificatifs (factures) - autres</t>
  </si>
  <si>
    <t>Saisissez le nombre total d'heures comptabilisées  par le groupe ayant assisté à la formation (présence réelle)</t>
  </si>
  <si>
    <r>
      <t xml:space="preserve">Les dépenses sur rémunérations sont calculées sur une base unique de </t>
    </r>
    <r>
      <rPr>
        <b/>
        <i/>
        <sz val="10"/>
        <color rgb="FF0070C0"/>
        <rFont val="Calibri"/>
        <family val="2"/>
        <scheme val="minor"/>
      </rPr>
      <t>1607 heures par an</t>
    </r>
    <r>
      <rPr>
        <i/>
        <sz val="10"/>
        <color rgb="FF0070C0"/>
        <rFont val="Calibri"/>
        <family val="2"/>
        <scheme val="minor"/>
      </rPr>
      <t>. Le temps de travail sur l'opération ne peut être supérieur au temps de travaim sur la période</t>
    </r>
  </si>
  <si>
    <t xml:space="preserve">FEADER 2023-2027 MAYOTTE
Fiche Intervention 78.01 - ACCES A LA FORMATION, AU CONSEIL ET DIFFUSION </t>
  </si>
  <si>
    <t xml:space="preserve">Version </t>
  </si>
  <si>
    <t>Nature de modification</t>
  </si>
  <si>
    <t>Auteur</t>
  </si>
  <si>
    <t>v2</t>
  </si>
  <si>
    <t>Date de publication</t>
  </si>
  <si>
    <r>
      <rPr>
        <b/>
        <u/>
        <sz val="11"/>
        <color theme="1"/>
        <rFont val="Calibri"/>
        <family val="2"/>
        <scheme val="minor"/>
      </rPr>
      <t>Modification majeure :</t>
    </r>
    <r>
      <rPr>
        <sz val="11"/>
        <color theme="1"/>
        <rFont val="Calibri"/>
        <family val="2"/>
        <scheme val="minor"/>
      </rPr>
      <t xml:space="preserve"> MAJ formule calcul OCS (colonne I pour onglet OCS et colonne P pour onglet IDP_OCS)
</t>
    </r>
    <r>
      <rPr>
        <b/>
        <u/>
        <sz val="11"/>
        <color theme="1"/>
        <rFont val="Calibri"/>
        <family val="2"/>
        <scheme val="minor"/>
      </rPr>
      <t xml:space="preserve">Modifications mineures : </t>
    </r>
    <r>
      <rPr>
        <sz val="11"/>
        <color theme="1"/>
        <rFont val="Calibri"/>
        <family val="2"/>
        <scheme val="minor"/>
      </rPr>
      <t xml:space="preserve">
- onglet frais de personnel =&gt; cellule  J3 modification du "temps de travail sur la période" pour inscrire  "temps de travail sur l'opération" 
-IDP frais réels : mise en forme des cellules pour que les dates d'émission et d'acquittement s'affiche en date et non en chiffre comme sur la v1</t>
    </r>
  </si>
  <si>
    <t>Sephora Lutonadio</t>
  </si>
  <si>
    <t>Version 2 de la fiche de synthèse des dépenses 78.01 (29/06/2026)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</si>
</sst>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8" formatCode="#,##0.00\ &quot;€&quot;;[Red]\-#,##0.00\ &quot;€&quot;"/>
    <numFmt numFmtId="44" formatCode="_-* #,##0.00\ &quot;€&quot;_-;\-* #,##0.00\ &quot;€&quot;_-;_-* &quot;-&quot;??\ &quot;€&quot;_-;_-@_-"/>
    <numFmt numFmtId="43" formatCode="_-* #,##0.00\ _€_-;\-* #,##0.00\ _€_-;_-* &quot;-&quot;??\ _€_-;_-@_-"/>
    <numFmt numFmtId="164" formatCode="#,##0.00\ &quot;€&quot;"/>
    <numFmt numFmtId="165" formatCode="&quot;&quot;"/>
    <numFmt numFmtId="166" formatCode="#,##0.00_ ;\-#,##0.00\ "/>
  </numFmts>
  <fonts count="62"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b/>
      <sz val="12"/>
      <color theme="1"/>
      <name val="Calibri"/>
      <family val="2"/>
      <scheme val="minor"/>
    </font>
    <font>
      <sz val="11"/>
      <color rgb="FF000000"/>
      <name val="Calibri"/>
      <family val="2"/>
      <charset val="1"/>
    </font>
    <font>
      <sz val="11"/>
      <color rgb="FF006100"/>
      <name val="Calibri"/>
      <family val="2"/>
      <scheme val="minor"/>
    </font>
    <font>
      <sz val="10"/>
      <name val="Arial"/>
      <family val="2"/>
    </font>
    <font>
      <sz val="9"/>
      <color rgb="FF000000"/>
      <name val="Arial"/>
      <family val="2"/>
    </font>
    <font>
      <sz val="8"/>
      <color theme="5" tint="-0.24994659260841701"/>
      <name val="Arial"/>
      <family val="2"/>
    </font>
    <font>
      <sz val="10"/>
      <color theme="1"/>
      <name val="Arial"/>
      <family val="2"/>
    </font>
    <font>
      <i/>
      <sz val="9"/>
      <color theme="5"/>
      <name val="Arial"/>
      <family val="2"/>
    </font>
    <font>
      <b/>
      <sz val="14"/>
      <name val="Calibri"/>
      <family val="2"/>
      <scheme val="minor"/>
    </font>
    <font>
      <b/>
      <sz val="11"/>
      <name val="Calibri"/>
      <family val="2"/>
      <scheme val="minor"/>
    </font>
    <font>
      <b/>
      <sz val="18"/>
      <color theme="1"/>
      <name val="Calibri"/>
      <family val="2"/>
      <scheme val="minor"/>
    </font>
    <font>
      <sz val="11"/>
      <name val="Calibri"/>
      <family val="2"/>
      <scheme val="minor"/>
    </font>
    <font>
      <b/>
      <sz val="14"/>
      <color theme="0"/>
      <name val="Calibri"/>
      <family val="2"/>
      <scheme val="minor"/>
    </font>
    <font>
      <b/>
      <sz val="11"/>
      <color theme="0"/>
      <name val="Calibri"/>
      <family val="2"/>
      <scheme val="minor"/>
    </font>
    <font>
      <i/>
      <sz val="12"/>
      <color theme="1"/>
      <name val="Calibri"/>
      <family val="2"/>
      <scheme val="minor"/>
    </font>
    <font>
      <b/>
      <sz val="11"/>
      <color rgb="FFFF0000"/>
      <name val="Calibri"/>
      <family val="2"/>
      <scheme val="minor"/>
    </font>
    <font>
      <i/>
      <sz val="12"/>
      <color rgb="FFFF0000"/>
      <name val="Calibri"/>
      <family val="2"/>
      <scheme val="minor"/>
    </font>
    <font>
      <b/>
      <sz val="22"/>
      <color theme="0"/>
      <name val="Calibri"/>
      <family val="2"/>
      <scheme val="minor"/>
    </font>
    <font>
      <sz val="12"/>
      <color theme="1"/>
      <name val="Calibri"/>
      <family val="2"/>
      <scheme val="minor"/>
    </font>
    <font>
      <sz val="14"/>
      <color theme="1"/>
      <name val="Calibri"/>
      <family val="2"/>
      <scheme val="minor"/>
    </font>
    <font>
      <b/>
      <u/>
      <sz val="14"/>
      <color theme="1"/>
      <name val="Calibri"/>
      <family val="2"/>
      <scheme val="minor"/>
    </font>
    <font>
      <b/>
      <sz val="11"/>
      <color rgb="FF0070C0"/>
      <name val="Calibri"/>
      <family val="2"/>
      <scheme val="minor"/>
    </font>
    <font>
      <i/>
      <sz val="8"/>
      <color rgb="FF0070C0"/>
      <name val="Calibri"/>
      <family val="2"/>
      <scheme val="minor"/>
    </font>
    <font>
      <sz val="8"/>
      <name val="Calibri"/>
      <family val="2"/>
      <scheme val="minor"/>
    </font>
    <font>
      <b/>
      <sz val="11"/>
      <color theme="1"/>
      <name val="Calibri"/>
      <family val="2"/>
    </font>
    <font>
      <b/>
      <sz val="11"/>
      <color theme="5" tint="-0.249977111117893"/>
      <name val="Calibri"/>
      <family val="2"/>
      <scheme val="minor"/>
    </font>
    <font>
      <i/>
      <sz val="10"/>
      <name val="Calibri"/>
      <family val="2"/>
      <scheme val="minor"/>
    </font>
    <font>
      <sz val="11"/>
      <color rgb="FFFF0000"/>
      <name val="Calibri"/>
      <family val="2"/>
      <scheme val="minor"/>
    </font>
    <font>
      <b/>
      <sz val="12"/>
      <color rgb="FFFF0000"/>
      <name val="Calibri"/>
      <family val="2"/>
      <scheme val="minor"/>
    </font>
    <font>
      <b/>
      <sz val="13"/>
      <name val="Calibri"/>
      <family val="2"/>
      <scheme val="minor"/>
    </font>
    <font>
      <sz val="12"/>
      <color rgb="FFFF0000"/>
      <name val="Calibri"/>
      <family val="2"/>
      <scheme val="minor"/>
    </font>
    <font>
      <b/>
      <sz val="13"/>
      <color theme="1"/>
      <name val="Calibri"/>
      <family val="2"/>
      <scheme val="minor"/>
    </font>
    <font>
      <u/>
      <sz val="11"/>
      <color theme="10"/>
      <name val="Calibri"/>
      <family val="2"/>
      <scheme val="minor"/>
    </font>
    <font>
      <b/>
      <u/>
      <sz val="12"/>
      <color theme="1"/>
      <name val="Calibri"/>
      <family val="2"/>
      <scheme val="minor"/>
    </font>
    <font>
      <sz val="9"/>
      <color theme="1"/>
      <name val="Calibri"/>
      <family val="2"/>
      <scheme val="minor"/>
    </font>
    <font>
      <i/>
      <sz val="9"/>
      <color theme="1"/>
      <name val="Calibri"/>
      <family val="2"/>
      <scheme val="minor"/>
    </font>
    <font>
      <sz val="11"/>
      <color rgb="FF000000"/>
      <name val="Calibri"/>
      <family val="2"/>
      <scheme val="minor"/>
    </font>
    <font>
      <b/>
      <sz val="11"/>
      <color rgb="FF000000"/>
      <name val="Calibri"/>
      <family val="2"/>
      <scheme val="minor"/>
    </font>
    <font>
      <b/>
      <sz val="8"/>
      <color theme="1"/>
      <name val="Calibri"/>
      <family val="2"/>
      <scheme val="minor"/>
    </font>
    <font>
      <sz val="8"/>
      <color rgb="FF0070C0"/>
      <name val="Calibri"/>
      <family val="2"/>
      <scheme val="minor"/>
    </font>
    <font>
      <sz val="12"/>
      <name val="Calibri"/>
      <family val="2"/>
      <scheme val="minor"/>
    </font>
    <font>
      <u/>
      <sz val="11"/>
      <name val="Calibri"/>
      <family val="2"/>
      <scheme val="minor"/>
    </font>
    <font>
      <u/>
      <sz val="11"/>
      <color rgb="FF0070C0"/>
      <name val="Calibri"/>
      <family val="2"/>
      <scheme val="minor"/>
    </font>
    <font>
      <i/>
      <sz val="10"/>
      <color rgb="FF0070C0"/>
      <name val="Calibri"/>
      <family val="2"/>
      <scheme val="minor"/>
    </font>
    <font>
      <sz val="10"/>
      <color theme="1"/>
      <name val="Calibri"/>
      <family val="2"/>
      <scheme val="minor"/>
    </font>
    <font>
      <sz val="11"/>
      <color rgb="FF000000"/>
      <name val="Calibri"/>
      <family val="2"/>
    </font>
    <font>
      <b/>
      <i/>
      <sz val="10"/>
      <color rgb="FF0070C0"/>
      <name val="Calibri"/>
      <family val="2"/>
      <scheme val="minor"/>
    </font>
    <font>
      <sz val="18"/>
      <color theme="1"/>
      <name val="Calibri"/>
      <family val="2"/>
      <scheme val="minor"/>
    </font>
    <font>
      <b/>
      <sz val="11"/>
      <color rgb="FF00000A"/>
      <name val="Calibri"/>
      <family val="2"/>
    </font>
    <font>
      <sz val="11"/>
      <color theme="0"/>
      <name val="Calibri"/>
      <family val="2"/>
      <scheme val="minor"/>
    </font>
    <font>
      <b/>
      <i/>
      <sz val="10"/>
      <color rgb="FFFF0000"/>
      <name val="Calibri"/>
      <family val="2"/>
      <scheme val="minor"/>
    </font>
    <font>
      <b/>
      <sz val="11"/>
      <color theme="9" tint="-0.249977111117893"/>
      <name val="Calibri"/>
      <family val="2"/>
      <scheme val="minor"/>
    </font>
    <font>
      <b/>
      <sz val="12"/>
      <color theme="0"/>
      <name val="Calibri"/>
      <family val="2"/>
      <scheme val="minor"/>
    </font>
    <font>
      <b/>
      <sz val="18"/>
      <color theme="0"/>
      <name val="Calibri"/>
      <family val="2"/>
      <scheme val="minor"/>
    </font>
    <font>
      <i/>
      <sz val="12"/>
      <color theme="0"/>
      <name val="Calibri"/>
      <family val="2"/>
      <scheme val="minor"/>
    </font>
    <font>
      <b/>
      <sz val="10"/>
      <color rgb="FFFF0000"/>
      <name val="Calibri"/>
      <family val="2"/>
      <scheme val="minor"/>
    </font>
    <font>
      <b/>
      <sz val="14"/>
      <color rgb="FFFF0000"/>
      <name val="Calibri"/>
      <family val="2"/>
      <scheme val="minor"/>
    </font>
    <font>
      <b/>
      <u/>
      <sz val="11"/>
      <color theme="1"/>
      <name val="Calibri"/>
      <family val="2"/>
      <scheme val="minor"/>
    </font>
  </fonts>
  <fills count="26">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9" tint="-0.49998474074526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7" tint="0.39997558519241921"/>
        <bgColor indexed="64"/>
      </patternFill>
    </fill>
  </fills>
  <borders count="9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hair">
        <color indexed="64"/>
      </top>
      <bottom style="hair">
        <color indexed="64"/>
      </bottom>
      <diagonal/>
    </border>
    <border>
      <left style="medium">
        <color indexed="64"/>
      </left>
      <right style="medium">
        <color indexed="64"/>
      </right>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indexed="64"/>
      </left>
      <right style="medium">
        <color indexed="64"/>
      </right>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medium">
        <color indexed="64"/>
      </left>
      <right style="thin">
        <color indexed="64"/>
      </right>
      <top/>
      <bottom style="hair">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medium">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auto="1"/>
      </left>
      <right style="medium">
        <color auto="1"/>
      </right>
      <top style="medium">
        <color auto="1"/>
      </top>
      <bottom style="hair">
        <color auto="1"/>
      </bottom>
      <diagonal/>
    </border>
    <border>
      <left style="thin">
        <color indexed="64"/>
      </left>
      <right style="medium">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style="thin">
        <color indexed="64"/>
      </right>
      <top style="hair">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hair">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top/>
      <bottom style="hair">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bottom style="medium">
        <color indexed="64"/>
      </bottom>
      <diagonal/>
    </border>
    <border>
      <left/>
      <right/>
      <top style="thin">
        <color indexed="64"/>
      </top>
      <bottom style="medium">
        <color indexed="64"/>
      </bottom>
      <diagonal/>
    </border>
    <border>
      <left style="thin">
        <color indexed="64"/>
      </left>
      <right style="thin">
        <color indexed="64"/>
      </right>
      <top style="hair">
        <color indexed="64"/>
      </top>
      <bottom/>
      <diagonal/>
    </border>
    <border>
      <left/>
      <right style="thin">
        <color indexed="64"/>
      </right>
      <top/>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hair">
        <color indexed="64"/>
      </top>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s>
  <cellStyleXfs count="91">
    <xf numFmtId="0" fontId="0" fillId="0" borderId="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5" fillId="0" borderId="0"/>
    <xf numFmtId="0" fontId="1" fillId="4" borderId="13" applyNumberFormat="0" applyAlignment="0">
      <protection locked="0"/>
    </xf>
    <xf numFmtId="0" fontId="8" fillId="0" borderId="6">
      <alignment horizontal="left" vertical="center"/>
      <protection locked="0"/>
    </xf>
    <xf numFmtId="43"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1" fillId="5" borderId="1" applyNumberFormat="0" applyFont="0" applyBorder="0" applyAlignment="0">
      <alignment horizontal="center" vertical="center"/>
    </xf>
    <xf numFmtId="0" fontId="9" fillId="0" borderId="1" applyNumberFormat="0" applyAlignment="0">
      <protection locked="0"/>
    </xf>
    <xf numFmtId="0" fontId="11" fillId="0" borderId="1" applyNumberFormat="0">
      <alignment horizontal="left" vertical="center" wrapText="1"/>
      <protection locked="0"/>
    </xf>
    <xf numFmtId="0" fontId="6" fillId="3" borderId="0" applyNumberFormat="0">
      <alignment vertical="center" wrapText="1"/>
    </xf>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0" fontId="5" fillId="0" borderId="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0" fontId="21" fillId="11" borderId="2">
      <alignment horizontal="center"/>
      <protection hidden="1"/>
    </xf>
    <xf numFmtId="0" fontId="21" fillId="12" borderId="2">
      <alignment horizontal="center"/>
      <protection hidden="1"/>
    </xf>
    <xf numFmtId="44" fontId="1" fillId="0" borderId="0" applyFont="0" applyFill="0" applyBorder="0" applyAlignment="0" applyProtection="0"/>
    <xf numFmtId="0" fontId="36" fillId="0" borderId="0" applyNumberForma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cellStyleXfs>
  <cellXfs count="712">
    <xf numFmtId="0" fontId="0" fillId="0" borderId="0" xfId="0"/>
    <xf numFmtId="0" fontId="0" fillId="2" borderId="0" xfId="0" applyFill="1" applyAlignment="1" applyProtection="1">
      <alignment horizontal="center" vertical="center" wrapText="1"/>
      <protection hidden="1"/>
    </xf>
    <xf numFmtId="0" fontId="0" fillId="2" borderId="9" xfId="0" applyFill="1" applyBorder="1" applyAlignment="1" applyProtection="1">
      <alignment horizontal="center" vertical="center"/>
      <protection hidden="1"/>
    </xf>
    <xf numFmtId="0" fontId="0" fillId="2" borderId="0" xfId="0" applyFill="1" applyAlignment="1" applyProtection="1">
      <alignment vertical="center"/>
      <protection hidden="1"/>
    </xf>
    <xf numFmtId="0" fontId="12" fillId="6" borderId="2" xfId="0" applyFont="1" applyFill="1" applyBorder="1" applyAlignment="1" applyProtection="1">
      <alignment horizontal="center" vertical="center"/>
      <protection hidden="1"/>
    </xf>
    <xf numFmtId="0" fontId="2" fillId="0" borderId="0" xfId="0" applyFont="1" applyProtection="1">
      <protection hidden="1"/>
    </xf>
    <xf numFmtId="0" fontId="0" fillId="7" borderId="2" xfId="0" applyFill="1" applyBorder="1" applyAlignment="1" applyProtection="1">
      <alignment horizontal="center"/>
      <protection hidden="1"/>
    </xf>
    <xf numFmtId="0" fontId="0" fillId="0" borderId="0" xfId="0" applyProtection="1">
      <protection hidden="1"/>
    </xf>
    <xf numFmtId="0" fontId="0" fillId="0" borderId="10" xfId="0" applyBorder="1" applyAlignment="1" applyProtection="1">
      <alignment horizontal="left" wrapText="1"/>
      <protection hidden="1"/>
    </xf>
    <xf numFmtId="0" fontId="0" fillId="0" borderId="14" xfId="0" applyBorder="1" applyAlignment="1" applyProtection="1">
      <alignment horizontal="left" wrapText="1"/>
      <protection hidden="1"/>
    </xf>
    <xf numFmtId="0" fontId="0" fillId="0" borderId="12" xfId="0" applyBorder="1" applyAlignment="1" applyProtection="1">
      <alignment horizontal="left" wrapText="1"/>
      <protection hidden="1"/>
    </xf>
    <xf numFmtId="0" fontId="2" fillId="2" borderId="0" xfId="0" applyFont="1" applyFill="1" applyAlignment="1" applyProtection="1">
      <alignment horizontal="center" vertical="center" wrapText="1"/>
      <protection hidden="1"/>
    </xf>
    <xf numFmtId="0" fontId="16" fillId="2" borderId="0" xfId="0" applyFont="1" applyFill="1" applyAlignment="1" applyProtection="1">
      <alignment horizontal="center" vertical="center" wrapText="1"/>
      <protection hidden="1"/>
    </xf>
    <xf numFmtId="0" fontId="0" fillId="2" borderId="0" xfId="0" applyFill="1" applyAlignment="1" applyProtection="1">
      <alignment horizontal="center" vertical="center"/>
      <protection hidden="1"/>
    </xf>
    <xf numFmtId="0" fontId="4" fillId="2" borderId="0" xfId="0" applyFont="1" applyFill="1" applyAlignment="1" applyProtection="1">
      <alignment vertical="center" wrapText="1"/>
      <protection hidden="1"/>
    </xf>
    <xf numFmtId="0" fontId="32" fillId="2" borderId="0" xfId="0" applyFont="1" applyFill="1" applyAlignment="1" applyProtection="1">
      <alignment vertical="center" wrapText="1"/>
      <protection hidden="1"/>
    </xf>
    <xf numFmtId="0" fontId="31" fillId="2" borderId="0" xfId="0" applyFont="1" applyFill="1" applyAlignment="1" applyProtection="1">
      <alignment horizontal="center" vertical="center"/>
      <protection hidden="1"/>
    </xf>
    <xf numFmtId="0" fontId="0" fillId="2" borderId="0" xfId="0" applyFill="1" applyProtection="1">
      <protection hidden="1"/>
    </xf>
    <xf numFmtId="0" fontId="0" fillId="2" borderId="8" xfId="0" applyFill="1" applyBorder="1" applyProtection="1">
      <protection hidden="1"/>
    </xf>
    <xf numFmtId="0" fontId="0" fillId="2" borderId="9" xfId="0" applyFill="1" applyBorder="1" applyProtection="1">
      <protection hidden="1"/>
    </xf>
    <xf numFmtId="0" fontId="25" fillId="8" borderId="31" xfId="0" applyFont="1" applyFill="1" applyBorder="1" applyAlignment="1" applyProtection="1">
      <alignment horizontal="center" vertical="center" wrapText="1"/>
      <protection hidden="1"/>
    </xf>
    <xf numFmtId="0" fontId="13" fillId="4" borderId="35" xfId="0" applyFont="1" applyFill="1" applyBorder="1" applyAlignment="1" applyProtection="1">
      <alignment horizontal="center" vertical="center"/>
      <protection hidden="1"/>
    </xf>
    <xf numFmtId="0" fontId="15" fillId="4" borderId="1" xfId="0" applyFont="1" applyFill="1" applyBorder="1" applyAlignment="1" applyProtection="1">
      <alignment horizontal="center" vertical="center" wrapText="1"/>
      <protection hidden="1"/>
    </xf>
    <xf numFmtId="44" fontId="15" fillId="4" borderId="1" xfId="51" applyFont="1" applyFill="1" applyBorder="1" applyAlignment="1" applyProtection="1">
      <alignment horizontal="center" vertical="center"/>
      <protection hidden="1"/>
    </xf>
    <xf numFmtId="49" fontId="27" fillId="4" borderId="34" xfId="0" applyNumberFormat="1" applyFont="1" applyFill="1" applyBorder="1" applyAlignment="1" applyProtection="1">
      <alignment horizontal="center" vertical="center" wrapText="1"/>
      <protection hidden="1"/>
    </xf>
    <xf numFmtId="0" fontId="0" fillId="5" borderId="38" xfId="0" applyFill="1" applyBorder="1" applyAlignment="1" applyProtection="1">
      <alignment horizontal="center" vertical="center"/>
      <protection hidden="1"/>
    </xf>
    <xf numFmtId="0" fontId="0" fillId="5" borderId="15" xfId="0" applyFill="1" applyBorder="1" applyAlignment="1" applyProtection="1">
      <alignment horizontal="center" vertical="center"/>
      <protection hidden="1"/>
    </xf>
    <xf numFmtId="0" fontId="0" fillId="5" borderId="21" xfId="0" applyFill="1" applyBorder="1" applyAlignment="1" applyProtection="1">
      <alignment horizontal="center" vertical="center"/>
      <protection hidden="1"/>
    </xf>
    <xf numFmtId="0" fontId="23" fillId="2" borderId="0" xfId="0" applyFont="1" applyFill="1" applyProtection="1">
      <protection hidden="1"/>
    </xf>
    <xf numFmtId="44" fontId="33" fillId="9" borderId="19" xfId="0" applyNumberFormat="1" applyFont="1" applyFill="1" applyBorder="1" applyAlignment="1" applyProtection="1">
      <alignment horizontal="center" vertical="center"/>
      <protection hidden="1"/>
    </xf>
    <xf numFmtId="0" fontId="23" fillId="2" borderId="7" xfId="0" applyFont="1" applyFill="1" applyBorder="1" applyProtection="1">
      <protection hidden="1"/>
    </xf>
    <xf numFmtId="0" fontId="39" fillId="2" borderId="0" xfId="0" applyFont="1" applyFill="1" applyAlignment="1" applyProtection="1">
      <alignment horizontal="center" vertical="center"/>
      <protection hidden="1"/>
    </xf>
    <xf numFmtId="0" fontId="0" fillId="0" borderId="7" xfId="0" applyBorder="1" applyProtection="1">
      <protection hidden="1"/>
    </xf>
    <xf numFmtId="0" fontId="10" fillId="0" borderId="7" xfId="0" applyFont="1" applyBorder="1" applyAlignment="1" applyProtection="1">
      <alignment horizontal="left" vertical="center" wrapText="1"/>
      <protection hidden="1"/>
    </xf>
    <xf numFmtId="0" fontId="0" fillId="2" borderId="7" xfId="0" applyFill="1" applyBorder="1" applyProtection="1">
      <protection hidden="1"/>
    </xf>
    <xf numFmtId="0" fontId="33" fillId="2" borderId="7" xfId="0" applyFont="1" applyFill="1" applyBorder="1" applyAlignment="1" applyProtection="1">
      <alignment vertical="center"/>
      <protection hidden="1"/>
    </xf>
    <xf numFmtId="0" fontId="2" fillId="7" borderId="2" xfId="0" applyFont="1" applyFill="1" applyBorder="1" applyAlignment="1" applyProtection="1">
      <alignment horizontal="center" wrapText="1"/>
      <protection hidden="1"/>
    </xf>
    <xf numFmtId="0" fontId="33" fillId="2" borderId="43" xfId="0" applyFont="1" applyFill="1" applyBorder="1" applyAlignment="1" applyProtection="1">
      <alignment vertical="center"/>
      <protection hidden="1"/>
    </xf>
    <xf numFmtId="0" fontId="0" fillId="0" borderId="10" xfId="0" applyBorder="1" applyProtection="1">
      <protection hidden="1"/>
    </xf>
    <xf numFmtId="0" fontId="0" fillId="0" borderId="14" xfId="0" applyBorder="1" applyProtection="1">
      <protection hidden="1"/>
    </xf>
    <xf numFmtId="0" fontId="0" fillId="0" borderId="12" xfId="0" applyBorder="1" applyProtection="1">
      <protection hidden="1"/>
    </xf>
    <xf numFmtId="0" fontId="2" fillId="13" borderId="2" xfId="0" applyFont="1" applyFill="1" applyBorder="1" applyAlignment="1" applyProtection="1">
      <alignment horizontal="center" vertical="center"/>
      <protection hidden="1"/>
    </xf>
    <xf numFmtId="0" fontId="0" fillId="0" borderId="14" xfId="0" applyBorder="1" applyAlignment="1" applyProtection="1">
      <alignment vertical="center" wrapText="1"/>
      <protection hidden="1"/>
    </xf>
    <xf numFmtId="0" fontId="0" fillId="0" borderId="10" xfId="0" applyBorder="1" applyAlignment="1" applyProtection="1">
      <alignment vertical="center" wrapText="1"/>
      <protection hidden="1"/>
    </xf>
    <xf numFmtId="0" fontId="0" fillId="0" borderId="14" xfId="0" applyBorder="1" applyAlignment="1" applyProtection="1">
      <alignment horizontal="left" vertical="center" wrapText="1"/>
      <protection hidden="1"/>
    </xf>
    <xf numFmtId="0" fontId="2" fillId="13" borderId="2" xfId="0" applyFont="1" applyFill="1" applyBorder="1" applyAlignment="1" applyProtection="1">
      <alignment horizontal="center" vertical="center" wrapText="1"/>
      <protection hidden="1"/>
    </xf>
    <xf numFmtId="0" fontId="0" fillId="0" borderId="42" xfId="0" applyBorder="1" applyProtection="1">
      <protection hidden="1"/>
    </xf>
    <xf numFmtId="2" fontId="0" fillId="0" borderId="62" xfId="0" applyNumberFormat="1" applyBorder="1" applyAlignment="1" applyProtection="1">
      <alignment horizontal="center" vertical="center"/>
      <protection hidden="1"/>
    </xf>
    <xf numFmtId="0" fontId="0" fillId="0" borderId="73" xfId="0" applyBorder="1" applyProtection="1">
      <protection hidden="1"/>
    </xf>
    <xf numFmtId="2" fontId="0" fillId="0" borderId="17" xfId="0" applyNumberFormat="1" applyBorder="1" applyAlignment="1" applyProtection="1">
      <alignment horizontal="center" vertical="center"/>
      <protection hidden="1"/>
    </xf>
    <xf numFmtId="2" fontId="0" fillId="0" borderId="41" xfId="0" applyNumberFormat="1" applyBorder="1" applyAlignment="1" applyProtection="1">
      <alignment horizontal="center" vertical="center"/>
      <protection hidden="1"/>
    </xf>
    <xf numFmtId="0" fontId="22" fillId="0" borderId="16" xfId="0" applyFont="1" applyBorder="1" applyAlignment="1" applyProtection="1">
      <alignment horizontal="center" vertical="center"/>
      <protection hidden="1"/>
    </xf>
    <xf numFmtId="0" fontId="22" fillId="0" borderId="17" xfId="0" applyFont="1" applyBorder="1" applyAlignment="1" applyProtection="1">
      <alignment horizontal="center" vertical="center"/>
      <protection hidden="1"/>
    </xf>
    <xf numFmtId="0" fontId="22" fillId="0" borderId="22" xfId="0" applyFont="1" applyBorder="1" applyAlignment="1" applyProtection="1">
      <alignment horizontal="center" vertical="center"/>
      <protection hidden="1"/>
    </xf>
    <xf numFmtId="0" fontId="22" fillId="0" borderId="41" xfId="0" applyFont="1" applyBorder="1" applyAlignment="1" applyProtection="1">
      <alignment horizontal="center" vertical="center"/>
      <protection hidden="1"/>
    </xf>
    <xf numFmtId="0" fontId="22" fillId="0" borderId="23" xfId="0" applyFont="1" applyBorder="1" applyAlignment="1" applyProtection="1">
      <alignment horizontal="center" vertical="center"/>
      <protection hidden="1"/>
    </xf>
    <xf numFmtId="0" fontId="22" fillId="0" borderId="63" xfId="0" applyFont="1" applyBorder="1" applyAlignment="1" applyProtection="1">
      <alignment horizontal="center" vertical="center"/>
      <protection hidden="1"/>
    </xf>
    <xf numFmtId="0" fontId="22" fillId="5" borderId="64" xfId="0" applyFont="1" applyFill="1" applyBorder="1" applyProtection="1">
      <protection hidden="1"/>
    </xf>
    <xf numFmtId="3" fontId="22" fillId="5" borderId="31" xfId="0" applyNumberFormat="1" applyFont="1" applyFill="1" applyBorder="1" applyAlignment="1" applyProtection="1">
      <alignment horizontal="center" vertical="center"/>
      <protection hidden="1"/>
    </xf>
    <xf numFmtId="3" fontId="22" fillId="5" borderId="32" xfId="0" applyNumberFormat="1" applyFont="1" applyFill="1" applyBorder="1" applyAlignment="1" applyProtection="1">
      <alignment horizontal="center" vertical="center"/>
      <protection hidden="1"/>
    </xf>
    <xf numFmtId="0" fontId="22" fillId="5" borderId="25" xfId="0" applyFont="1" applyFill="1" applyBorder="1" applyProtection="1">
      <protection hidden="1"/>
    </xf>
    <xf numFmtId="0" fontId="22" fillId="5" borderId="15" xfId="0" applyFont="1" applyFill="1" applyBorder="1" applyProtection="1">
      <protection hidden="1"/>
    </xf>
    <xf numFmtId="0" fontId="22" fillId="5" borderId="21" xfId="0" applyFont="1" applyFill="1" applyBorder="1" applyProtection="1">
      <protection hidden="1"/>
    </xf>
    <xf numFmtId="0" fontId="22" fillId="5" borderId="38" xfId="0" applyFont="1" applyFill="1" applyBorder="1" applyProtection="1">
      <protection hidden="1"/>
    </xf>
    <xf numFmtId="0" fontId="22" fillId="5" borderId="25" xfId="0" applyFont="1" applyFill="1" applyBorder="1" applyAlignment="1" applyProtection="1">
      <alignment horizontal="center" vertical="center"/>
      <protection hidden="1"/>
    </xf>
    <xf numFmtId="0" fontId="22" fillId="5" borderId="23" xfId="0" applyFont="1" applyFill="1" applyBorder="1" applyAlignment="1" applyProtection="1">
      <alignment horizontal="center" vertical="center"/>
      <protection hidden="1"/>
    </xf>
    <xf numFmtId="0" fontId="22" fillId="5" borderId="63" xfId="0" applyFont="1" applyFill="1" applyBorder="1" applyAlignment="1" applyProtection="1">
      <alignment horizontal="center" vertical="center"/>
      <protection hidden="1"/>
    </xf>
    <xf numFmtId="0" fontId="22" fillId="0" borderId="21" xfId="0" applyFont="1" applyBorder="1" applyAlignment="1" applyProtection="1">
      <alignment horizontal="center" vertical="center"/>
      <protection hidden="1"/>
    </xf>
    <xf numFmtId="0" fontId="33" fillId="9" borderId="3" xfId="0" applyFont="1" applyFill="1" applyBorder="1" applyAlignment="1" applyProtection="1">
      <alignment horizontal="center" vertical="center"/>
      <protection hidden="1"/>
    </xf>
    <xf numFmtId="2" fontId="0" fillId="2" borderId="16" xfId="51" applyNumberFormat="1" applyFont="1" applyFill="1" applyBorder="1" applyAlignment="1" applyProtection="1">
      <alignment horizontal="center" vertical="center" wrapText="1"/>
      <protection locked="0"/>
    </xf>
    <xf numFmtId="164" fontId="0" fillId="0" borderId="2" xfId="0" applyNumberFormat="1" applyBorder="1" applyAlignment="1" applyProtection="1">
      <alignment horizontal="center" vertical="center"/>
      <protection hidden="1"/>
    </xf>
    <xf numFmtId="0" fontId="15" fillId="8" borderId="16" xfId="0" applyFont="1" applyFill="1" applyBorder="1" applyAlignment="1" applyProtection="1">
      <alignment horizontal="center" vertical="center" wrapText="1"/>
      <protection hidden="1"/>
    </xf>
    <xf numFmtId="44" fontId="0" fillId="8" borderId="16" xfId="51" applyFont="1" applyFill="1" applyBorder="1" applyAlignment="1" applyProtection="1">
      <alignment horizontal="center" vertical="center" wrapText="1"/>
      <protection hidden="1"/>
    </xf>
    <xf numFmtId="44" fontId="0" fillId="2" borderId="16" xfId="51" applyFont="1" applyFill="1" applyBorder="1" applyAlignment="1" applyProtection="1">
      <alignment horizontal="right" vertical="center"/>
      <protection locked="0"/>
    </xf>
    <xf numFmtId="0" fontId="47" fillId="8" borderId="26" xfId="0" applyFont="1" applyFill="1" applyBorder="1" applyAlignment="1" applyProtection="1">
      <alignment horizontal="center" vertical="center" wrapText="1"/>
      <protection hidden="1"/>
    </xf>
    <xf numFmtId="0" fontId="2" fillId="13" borderId="3" xfId="0" applyFont="1" applyFill="1" applyBorder="1" applyAlignment="1" applyProtection="1">
      <alignment horizontal="center" vertical="center" wrapText="1"/>
      <protection hidden="1"/>
    </xf>
    <xf numFmtId="44" fontId="0" fillId="8" borderId="80" xfId="51" applyFont="1" applyFill="1" applyBorder="1" applyAlignment="1" applyProtection="1">
      <alignment horizontal="center" vertical="center" wrapText="1"/>
      <protection hidden="1"/>
    </xf>
    <xf numFmtId="0" fontId="0" fillId="8" borderId="16" xfId="0" applyFill="1" applyBorder="1" applyAlignment="1" applyProtection="1">
      <alignment horizontal="center" vertical="center" wrapText="1"/>
      <protection hidden="1"/>
    </xf>
    <xf numFmtId="44" fontId="15" fillId="4" borderId="1" xfId="51" applyFont="1" applyFill="1" applyBorder="1" applyAlignment="1" applyProtection="1">
      <alignment horizontal="center" vertical="center"/>
    </xf>
    <xf numFmtId="44" fontId="15" fillId="4" borderId="1" xfId="51" applyFont="1" applyFill="1" applyBorder="1" applyAlignment="1" applyProtection="1">
      <alignment horizontal="center" vertical="center" wrapText="1"/>
    </xf>
    <xf numFmtId="44" fontId="0" fillId="4" borderId="1" xfId="51" applyFont="1" applyFill="1" applyBorder="1" applyAlignment="1" applyProtection="1">
      <alignment vertical="center"/>
    </xf>
    <xf numFmtId="44" fontId="35" fillId="10" borderId="79" xfId="51" applyFont="1" applyFill="1" applyBorder="1" applyProtection="1"/>
    <xf numFmtId="2" fontId="15" fillId="4" borderId="1" xfId="51" applyNumberFormat="1" applyFont="1" applyFill="1" applyBorder="1" applyAlignment="1" applyProtection="1">
      <alignment horizontal="center" vertical="center" wrapText="1"/>
    </xf>
    <xf numFmtId="44" fontId="0" fillId="4" borderId="1" xfId="51" applyFont="1" applyFill="1" applyBorder="1" applyAlignment="1" applyProtection="1">
      <alignment horizontal="center" vertical="center"/>
    </xf>
    <xf numFmtId="44" fontId="0" fillId="15" borderId="16" xfId="51" applyFont="1" applyFill="1" applyBorder="1" applyAlignment="1" applyProtection="1">
      <alignment horizontal="right" vertical="center"/>
    </xf>
    <xf numFmtId="44" fontId="0" fillId="2" borderId="77" xfId="51" applyFont="1" applyFill="1" applyBorder="1" applyProtection="1"/>
    <xf numFmtId="44" fontId="0" fillId="2" borderId="75" xfId="51" applyFont="1" applyFill="1" applyBorder="1" applyProtection="1"/>
    <xf numFmtId="44" fontId="0" fillId="2" borderId="76" xfId="51" applyFont="1" applyFill="1" applyBorder="1" applyProtection="1"/>
    <xf numFmtId="44" fontId="15" fillId="2" borderId="16" xfId="51" applyFont="1" applyFill="1" applyBorder="1" applyAlignment="1" applyProtection="1">
      <alignment horizontal="center" vertical="center"/>
      <protection locked="0"/>
    </xf>
    <xf numFmtId="2" fontId="0" fillId="15" borderId="16" xfId="51" applyNumberFormat="1" applyFont="1" applyFill="1" applyBorder="1" applyAlignment="1" applyProtection="1">
      <alignment horizontal="center" vertical="center" wrapText="1"/>
      <protection locked="0"/>
    </xf>
    <xf numFmtId="164" fontId="0" fillId="2" borderId="63" xfId="0" applyNumberFormat="1" applyFill="1" applyBorder="1" applyAlignment="1" applyProtection="1">
      <alignment horizontal="center" vertical="center"/>
      <protection locked="0"/>
    </xf>
    <xf numFmtId="44" fontId="35" fillId="10" borderId="20" xfId="51" applyFont="1" applyFill="1" applyBorder="1" applyAlignment="1" applyProtection="1">
      <alignment horizontal="center"/>
    </xf>
    <xf numFmtId="44" fontId="35" fillId="10" borderId="19" xfId="51" applyFont="1" applyFill="1" applyBorder="1" applyProtection="1"/>
    <xf numFmtId="0" fontId="15" fillId="4" borderId="34" xfId="0" applyFont="1" applyFill="1" applyBorder="1" applyAlignment="1" applyProtection="1">
      <alignment horizontal="left" vertical="center" wrapText="1"/>
      <protection hidden="1"/>
    </xf>
    <xf numFmtId="44" fontId="0" fillId="8" borderId="22" xfId="51" applyFont="1" applyFill="1" applyBorder="1" applyAlignment="1" applyProtection="1">
      <alignment horizontal="center" vertical="center" wrapText="1"/>
      <protection hidden="1"/>
    </xf>
    <xf numFmtId="0" fontId="33" fillId="9" borderId="3" xfId="0" applyFont="1" applyFill="1" applyBorder="1" applyAlignment="1" applyProtection="1">
      <alignment vertical="center"/>
      <protection hidden="1"/>
    </xf>
    <xf numFmtId="0" fontId="0" fillId="2" borderId="16" xfId="0" applyFill="1" applyBorder="1" applyAlignment="1" applyProtection="1">
      <alignment horizontal="center" vertical="center" wrapText="1"/>
      <protection locked="0" hidden="1"/>
    </xf>
    <xf numFmtId="44" fontId="0" fillId="2" borderId="22" xfId="51" applyFont="1" applyFill="1" applyBorder="1" applyAlignment="1" applyProtection="1">
      <alignment horizontal="right" vertical="center"/>
      <protection locked="0"/>
    </xf>
    <xf numFmtId="164" fontId="0" fillId="2" borderId="41" xfId="0" applyNumberFormat="1" applyFill="1" applyBorder="1" applyAlignment="1" applyProtection="1">
      <alignment horizontal="center" vertical="center"/>
      <protection locked="0"/>
    </xf>
    <xf numFmtId="44" fontId="0" fillId="8" borderId="49" xfId="51" applyFont="1" applyFill="1" applyBorder="1" applyAlignment="1" applyProtection="1">
      <alignment horizontal="center" vertical="center" wrapText="1"/>
      <protection hidden="1"/>
    </xf>
    <xf numFmtId="0" fontId="33" fillId="2" borderId="0" xfId="0" applyFont="1" applyFill="1" applyAlignment="1" applyProtection="1">
      <alignment vertical="center"/>
      <protection hidden="1"/>
    </xf>
    <xf numFmtId="0" fontId="15" fillId="4" borderId="34" xfId="0" applyFont="1" applyFill="1" applyBorder="1" applyAlignment="1" applyProtection="1">
      <alignment horizontal="center" vertical="center" wrapText="1"/>
      <protection hidden="1"/>
    </xf>
    <xf numFmtId="2" fontId="0" fillId="15" borderId="22" xfId="51" applyNumberFormat="1" applyFont="1" applyFill="1" applyBorder="1" applyAlignment="1" applyProtection="1">
      <alignment horizontal="center" vertical="center" wrapText="1"/>
      <protection locked="0"/>
    </xf>
    <xf numFmtId="44" fontId="15" fillId="2" borderId="22" xfId="51" applyFont="1" applyFill="1" applyBorder="1" applyAlignment="1" applyProtection="1">
      <alignment horizontal="center" vertical="center"/>
      <protection locked="0"/>
    </xf>
    <xf numFmtId="2" fontId="0" fillId="2" borderId="22" xfId="51" applyNumberFormat="1" applyFont="1" applyFill="1" applyBorder="1" applyAlignment="1" applyProtection="1">
      <alignment horizontal="center" vertical="center" wrapText="1"/>
      <protection locked="0"/>
    </xf>
    <xf numFmtId="44" fontId="0" fillId="15" borderId="22" xfId="51" applyFont="1" applyFill="1" applyBorder="1" applyAlignment="1" applyProtection="1">
      <alignment horizontal="right" vertical="center"/>
    </xf>
    <xf numFmtId="2" fontId="15" fillId="4" borderId="1" xfId="0" applyNumberFormat="1" applyFont="1" applyFill="1" applyBorder="1" applyAlignment="1" applyProtection="1">
      <alignment horizontal="center" vertical="center" wrapText="1"/>
      <protection hidden="1"/>
    </xf>
    <xf numFmtId="0" fontId="47" fillId="10" borderId="1" xfId="0" applyFont="1" applyFill="1" applyBorder="1" applyAlignment="1" applyProtection="1">
      <alignment horizontal="center" vertical="center" wrapText="1"/>
    </xf>
    <xf numFmtId="0" fontId="0" fillId="15" borderId="49" xfId="0" applyFill="1" applyBorder="1" applyAlignment="1" applyProtection="1">
      <alignment horizontal="center" vertical="center" wrapText="1"/>
    </xf>
    <xf numFmtId="0" fontId="48" fillId="10" borderId="1" xfId="0" applyFont="1" applyFill="1" applyBorder="1" applyProtection="1"/>
    <xf numFmtId="44" fontId="33" fillId="9" borderId="20" xfId="0" applyNumberFormat="1" applyFont="1" applyFill="1" applyBorder="1" applyAlignment="1" applyProtection="1">
      <alignment horizontal="center" vertical="center"/>
      <protection hidden="1"/>
    </xf>
    <xf numFmtId="0" fontId="0" fillId="2" borderId="40" xfId="0" applyFill="1" applyBorder="1" applyAlignment="1" applyProtection="1">
      <alignment horizontal="center" vertical="center" wrapText="1"/>
      <protection locked="0" hidden="1"/>
    </xf>
    <xf numFmtId="0" fontId="0" fillId="2" borderId="17" xfId="0" applyFill="1" applyBorder="1" applyAlignment="1" applyProtection="1">
      <alignment horizontal="center" vertical="center" wrapText="1"/>
      <protection locked="0" hidden="1"/>
    </xf>
    <xf numFmtId="0" fontId="0" fillId="2" borderId="41" xfId="0" applyFill="1" applyBorder="1" applyAlignment="1" applyProtection="1">
      <alignment horizontal="center" vertical="center" wrapText="1"/>
      <protection locked="0" hidden="1"/>
    </xf>
    <xf numFmtId="0" fontId="0" fillId="8" borderId="22" xfId="0" applyFill="1" applyBorder="1" applyAlignment="1" applyProtection="1">
      <alignment horizontal="center" vertical="center" wrapText="1"/>
      <protection hidden="1"/>
    </xf>
    <xf numFmtId="0" fontId="0" fillId="2" borderId="22" xfId="0" applyFill="1" applyBorder="1" applyAlignment="1" applyProtection="1">
      <alignment horizontal="center" vertical="center" wrapText="1"/>
      <protection locked="0" hidden="1"/>
    </xf>
    <xf numFmtId="164" fontId="35" fillId="10" borderId="79" xfId="51" applyNumberFormat="1" applyFont="1" applyFill="1" applyBorder="1" applyProtection="1"/>
    <xf numFmtId="8" fontId="0" fillId="2" borderId="16" xfId="51" applyNumberFormat="1" applyFont="1" applyFill="1" applyBorder="1" applyAlignment="1" applyProtection="1">
      <alignment vertical="center"/>
      <protection locked="0" hidden="1"/>
    </xf>
    <xf numFmtId="49" fontId="42" fillId="2" borderId="40" xfId="0" applyNumberFormat="1" applyFont="1" applyFill="1" applyBorder="1" applyAlignment="1" applyProtection="1">
      <alignment horizontal="center" vertical="center" wrapText="1"/>
      <protection locked="0" hidden="1"/>
    </xf>
    <xf numFmtId="49" fontId="42" fillId="2" borderId="17" xfId="0" applyNumberFormat="1" applyFont="1" applyFill="1" applyBorder="1" applyAlignment="1" applyProtection="1">
      <alignment horizontal="center" vertical="center" wrapText="1"/>
      <protection locked="0" hidden="1"/>
    </xf>
    <xf numFmtId="0" fontId="0" fillId="2" borderId="16" xfId="0" applyFill="1" applyBorder="1" applyAlignment="1" applyProtection="1">
      <alignment horizontal="left" vertical="center" wrapText="1"/>
      <protection locked="0" hidden="1"/>
    </xf>
    <xf numFmtId="0" fontId="0" fillId="2" borderId="22" xfId="0" applyFill="1" applyBorder="1" applyAlignment="1" applyProtection="1">
      <alignment horizontal="left" vertical="center" wrapText="1"/>
      <protection locked="0" hidden="1"/>
    </xf>
    <xf numFmtId="49" fontId="42" fillId="2" borderId="41" xfId="0" applyNumberFormat="1" applyFont="1" applyFill="1" applyBorder="1" applyAlignment="1" applyProtection="1">
      <alignment horizontal="center" vertical="center" wrapText="1"/>
      <protection locked="0" hidden="1"/>
    </xf>
    <xf numFmtId="44" fontId="0" fillId="2" borderId="16" xfId="51" applyFont="1" applyFill="1" applyBorder="1" applyAlignment="1" applyProtection="1">
      <alignment horizontal="center" vertical="center"/>
      <protection locked="0" hidden="1"/>
    </xf>
    <xf numFmtId="166" fontId="0" fillId="2" borderId="16" xfId="51" applyNumberFormat="1" applyFont="1" applyFill="1" applyBorder="1" applyAlignment="1" applyProtection="1">
      <alignment horizontal="center" vertical="center"/>
      <protection locked="0" hidden="1"/>
    </xf>
    <xf numFmtId="44" fontId="0" fillId="2" borderId="22" xfId="51" applyFont="1" applyFill="1" applyBorder="1" applyAlignment="1" applyProtection="1">
      <alignment horizontal="center" vertical="center"/>
      <protection locked="0" hidden="1"/>
    </xf>
    <xf numFmtId="0" fontId="0" fillId="2" borderId="39" xfId="0" applyFill="1" applyBorder="1" applyAlignment="1" applyProtection="1">
      <alignment horizontal="center" vertical="center" wrapText="1"/>
      <protection locked="0" hidden="1"/>
    </xf>
    <xf numFmtId="44" fontId="0" fillId="2" borderId="16" xfId="51" applyFont="1" applyFill="1" applyBorder="1" applyAlignment="1" applyProtection="1">
      <alignment horizontal="center" vertical="center" wrapText="1"/>
      <protection locked="0" hidden="1"/>
    </xf>
    <xf numFmtId="44" fontId="0" fillId="2" borderId="22" xfId="51" applyFont="1" applyFill="1" applyBorder="1" applyAlignment="1" applyProtection="1">
      <alignment horizontal="center" vertical="center" wrapText="1"/>
      <protection locked="0" hidden="1"/>
    </xf>
    <xf numFmtId="2" fontId="0" fillId="2" borderId="16" xfId="0" applyNumberFormat="1" applyFill="1" applyBorder="1" applyAlignment="1" applyProtection="1">
      <alignment horizontal="center" vertical="center" wrapText="1"/>
      <protection locked="0" hidden="1"/>
    </xf>
    <xf numFmtId="2" fontId="0" fillId="2" borderId="23" xfId="0" applyNumberFormat="1" applyFill="1" applyBorder="1" applyAlignment="1" applyProtection="1">
      <alignment horizontal="center" vertical="center" wrapText="1"/>
      <protection locked="0" hidden="1"/>
    </xf>
    <xf numFmtId="2" fontId="0" fillId="2" borderId="22" xfId="0" applyNumberFormat="1" applyFill="1" applyBorder="1" applyAlignment="1" applyProtection="1">
      <alignment horizontal="center" vertical="center" wrapText="1"/>
      <protection locked="0" hidden="1"/>
    </xf>
    <xf numFmtId="0" fontId="0" fillId="2" borderId="0" xfId="0" applyFill="1" applyAlignment="1" applyProtection="1">
      <alignment horizontal="center" vertical="center"/>
    </xf>
    <xf numFmtId="0" fontId="0" fillId="2" borderId="7" xfId="0" applyFill="1" applyBorder="1" applyAlignment="1" applyProtection="1">
      <alignment horizontal="center" vertical="center"/>
    </xf>
    <xf numFmtId="0" fontId="0" fillId="2" borderId="0" xfId="0" applyFill="1" applyAlignment="1" applyProtection="1">
      <alignment horizontal="center" vertical="center" wrapText="1"/>
    </xf>
    <xf numFmtId="0" fontId="16" fillId="2" borderId="0" xfId="0" applyFont="1" applyFill="1" applyAlignment="1" applyProtection="1">
      <alignment horizontal="center" vertical="center" wrapText="1"/>
    </xf>
    <xf numFmtId="0" fontId="0" fillId="2" borderId="9" xfId="0" applyFill="1" applyBorder="1" applyAlignment="1" applyProtection="1">
      <alignment horizontal="center" vertical="center"/>
    </xf>
    <xf numFmtId="0" fontId="17" fillId="14" borderId="20" xfId="0" applyFont="1" applyFill="1" applyBorder="1" applyAlignment="1" applyProtection="1">
      <alignment horizontal="center" vertical="center" wrapText="1"/>
    </xf>
    <xf numFmtId="0" fontId="17" fillId="14" borderId="18" xfId="0" applyFont="1" applyFill="1" applyBorder="1" applyAlignment="1" applyProtection="1">
      <alignment horizontal="center" vertical="center" wrapText="1"/>
    </xf>
    <xf numFmtId="0" fontId="17" fillId="14" borderId="19" xfId="0" applyFont="1" applyFill="1" applyBorder="1" applyAlignment="1" applyProtection="1">
      <alignment horizontal="center" vertical="center" wrapText="1"/>
    </xf>
    <xf numFmtId="0" fontId="4" fillId="2" borderId="0" xfId="0" applyFont="1" applyFill="1" applyAlignment="1" applyProtection="1">
      <alignment vertical="center" wrapText="1"/>
    </xf>
    <xf numFmtId="0" fontId="15" fillId="10" borderId="15" xfId="0" applyFont="1" applyFill="1" applyBorder="1" applyAlignment="1" applyProtection="1">
      <alignment horizontal="left" vertical="center"/>
    </xf>
    <xf numFmtId="164" fontId="0" fillId="10" borderId="23" xfId="0" applyNumberFormat="1" applyFill="1" applyBorder="1" applyAlignment="1" applyProtection="1">
      <alignment horizontal="center" vertical="center"/>
    </xf>
    <xf numFmtId="164" fontId="17" fillId="14" borderId="18" xfId="0" applyNumberFormat="1" applyFont="1" applyFill="1" applyBorder="1" applyAlignment="1" applyProtection="1">
      <alignment horizontal="center" vertical="center" wrapText="1"/>
    </xf>
    <xf numFmtId="164" fontId="17" fillId="14" borderId="19" xfId="0" applyNumberFormat="1" applyFont="1" applyFill="1" applyBorder="1" applyAlignment="1" applyProtection="1">
      <alignment horizontal="center" vertical="center" wrapText="1"/>
    </xf>
    <xf numFmtId="0" fontId="17" fillId="14" borderId="3" xfId="0" applyFont="1" applyFill="1" applyBorder="1" applyAlignment="1" applyProtection="1">
      <alignment horizontal="center" vertical="center" wrapText="1"/>
    </xf>
    <xf numFmtId="0" fontId="17" fillId="14" borderId="18" xfId="0" applyFont="1" applyFill="1" applyBorder="1" applyAlignment="1" applyProtection="1">
      <alignment horizontal="center" vertical="center"/>
    </xf>
    <xf numFmtId="0" fontId="29" fillId="10" borderId="8" xfId="0" applyFont="1" applyFill="1" applyBorder="1" applyAlignment="1" applyProtection="1">
      <alignment horizontal="center" vertical="center"/>
    </xf>
    <xf numFmtId="0" fontId="15" fillId="10" borderId="11" xfId="0" applyFont="1" applyFill="1" applyBorder="1" applyAlignment="1" applyProtection="1">
      <alignment horizontal="left" vertical="center" wrapText="1"/>
    </xf>
    <xf numFmtId="164" fontId="15" fillId="10" borderId="16" xfId="0" applyNumberFormat="1" applyFont="1" applyFill="1" applyBorder="1" applyAlignment="1" applyProtection="1">
      <alignment horizontal="right" vertical="center" wrapText="1"/>
    </xf>
    <xf numFmtId="0" fontId="15" fillId="10" borderId="8" xfId="0" applyFont="1" applyFill="1" applyBorder="1" applyAlignment="1" applyProtection="1">
      <alignment horizontal="left" vertical="center"/>
    </xf>
    <xf numFmtId="0" fontId="29" fillId="10" borderId="15" xfId="0" applyFont="1" applyFill="1" applyBorder="1" applyAlignment="1" applyProtection="1">
      <alignment horizontal="center" vertical="center"/>
    </xf>
    <xf numFmtId="0" fontId="0" fillId="10" borderId="15" xfId="0" applyFill="1" applyBorder="1" applyAlignment="1" applyProtection="1">
      <alignment horizontal="left" vertical="center" wrapText="1"/>
    </xf>
    <xf numFmtId="0" fontId="0" fillId="10" borderId="11" xfId="0" applyFill="1" applyBorder="1" applyAlignment="1" applyProtection="1">
      <alignment horizontal="left" vertical="center" wrapText="1"/>
    </xf>
    <xf numFmtId="164" fontId="0" fillId="2" borderId="0" xfId="0" applyNumberFormat="1" applyFill="1" applyAlignment="1" applyProtection="1">
      <alignment horizontal="center" vertical="center"/>
    </xf>
    <xf numFmtId="0" fontId="0" fillId="2" borderId="0" xfId="0" applyFill="1" applyAlignment="1" applyProtection="1">
      <alignment vertical="center"/>
    </xf>
    <xf numFmtId="0" fontId="31" fillId="2" borderId="0" xfId="0" applyFont="1" applyFill="1" applyAlignment="1" applyProtection="1">
      <alignment vertical="center"/>
    </xf>
    <xf numFmtId="0" fontId="2" fillId="2" borderId="0" xfId="0" applyFont="1" applyFill="1" applyAlignment="1" applyProtection="1">
      <alignment horizontal="center" vertical="center" wrapText="1"/>
    </xf>
    <xf numFmtId="0" fontId="0" fillId="2" borderId="0" xfId="0" applyFill="1" applyProtection="1"/>
    <xf numFmtId="0" fontId="25" fillId="10" borderId="31" xfId="0" applyFont="1" applyFill="1" applyBorder="1" applyAlignment="1" applyProtection="1">
      <alignment horizontal="center" vertical="center" wrapText="1"/>
    </xf>
    <xf numFmtId="0" fontId="2" fillId="10" borderId="31" xfId="0" applyFont="1" applyFill="1" applyBorder="1" applyAlignment="1" applyProtection="1">
      <alignment horizontal="center" vertical="center" wrapText="1"/>
    </xf>
    <xf numFmtId="0" fontId="2" fillId="10" borderId="32" xfId="0" applyFont="1" applyFill="1" applyBorder="1" applyAlignment="1" applyProtection="1">
      <alignment horizontal="center" vertical="center" wrapText="1"/>
    </xf>
    <xf numFmtId="0" fontId="30" fillId="10" borderId="1" xfId="0" applyFont="1" applyFill="1" applyBorder="1" applyAlignment="1" applyProtection="1">
      <alignment horizontal="center" vertical="center" wrapText="1"/>
    </xf>
    <xf numFmtId="0" fontId="48" fillId="10" borderId="34" xfId="0" applyFont="1" applyFill="1" applyBorder="1" applyAlignment="1" applyProtection="1">
      <alignment wrapText="1"/>
    </xf>
    <xf numFmtId="0" fontId="13" fillId="4" borderId="35" xfId="0" applyFont="1" applyFill="1" applyBorder="1" applyAlignment="1" applyProtection="1">
      <alignment horizontal="center" vertical="center"/>
    </xf>
    <xf numFmtId="0" fontId="15" fillId="4" borderId="1" xfId="0" applyFont="1" applyFill="1" applyBorder="1" applyAlignment="1" applyProtection="1">
      <alignment horizontal="center" vertical="center" wrapText="1"/>
    </xf>
    <xf numFmtId="0" fontId="38" fillId="4" borderId="1" xfId="0" applyFont="1" applyFill="1" applyBorder="1" applyAlignment="1" applyProtection="1">
      <alignment horizontal="center" vertical="center" wrapText="1"/>
    </xf>
    <xf numFmtId="0" fontId="38" fillId="4" borderId="1" xfId="0" applyFont="1" applyFill="1" applyBorder="1" applyAlignment="1" applyProtection="1">
      <alignment horizontal="left" vertical="center" wrapText="1"/>
    </xf>
    <xf numFmtId="0" fontId="0" fillId="4" borderId="34" xfId="0" applyFill="1" applyBorder="1" applyAlignment="1" applyProtection="1">
      <alignment horizontal="center" vertical="center"/>
    </xf>
    <xf numFmtId="0" fontId="0" fillId="5" borderId="38" xfId="0" applyFill="1" applyBorder="1" applyAlignment="1" applyProtection="1">
      <alignment horizontal="center" vertical="center"/>
    </xf>
    <xf numFmtId="0" fontId="0" fillId="15" borderId="16" xfId="0" applyFill="1" applyBorder="1" applyAlignment="1" applyProtection="1">
      <alignment horizontal="center" vertical="center" wrapText="1"/>
    </xf>
    <xf numFmtId="0" fontId="0" fillId="15" borderId="39" xfId="0" applyFill="1" applyBorder="1" applyAlignment="1" applyProtection="1">
      <alignment horizontal="center" vertical="center" wrapText="1"/>
    </xf>
    <xf numFmtId="0" fontId="0" fillId="15" borderId="40" xfId="0" applyFill="1" applyBorder="1" applyAlignment="1" applyProtection="1">
      <alignment horizontal="center" vertical="center" wrapText="1"/>
    </xf>
    <xf numFmtId="0" fontId="0" fillId="5" borderId="25" xfId="0" applyFill="1" applyBorder="1" applyAlignment="1" applyProtection="1">
      <alignment horizontal="center" vertical="center"/>
    </xf>
    <xf numFmtId="0" fontId="0" fillId="5" borderId="15" xfId="0" applyFill="1" applyBorder="1" applyAlignment="1" applyProtection="1">
      <alignment horizontal="center" vertical="center"/>
    </xf>
    <xf numFmtId="0" fontId="0" fillId="5" borderId="21" xfId="0" applyFill="1" applyBorder="1" applyAlignment="1" applyProtection="1">
      <alignment horizontal="center" vertical="center"/>
    </xf>
    <xf numFmtId="0" fontId="0" fillId="15" borderId="22" xfId="0" applyFill="1" applyBorder="1" applyAlignment="1" applyProtection="1">
      <alignment horizontal="center" vertical="center" wrapText="1"/>
    </xf>
    <xf numFmtId="0" fontId="23" fillId="2" borderId="0" xfId="0" applyFont="1" applyFill="1" applyProtection="1"/>
    <xf numFmtId="0" fontId="23" fillId="2" borderId="8" xfId="0" applyFont="1" applyFill="1" applyBorder="1" applyProtection="1"/>
    <xf numFmtId="164" fontId="35" fillId="0" borderId="0" xfId="0" applyNumberFormat="1" applyFont="1" applyProtection="1"/>
    <xf numFmtId="0" fontId="0" fillId="15" borderId="16" xfId="0" applyFill="1" applyBorder="1" applyAlignment="1" applyProtection="1">
      <alignment horizontal="center" vertical="center" wrapText="1"/>
      <protection locked="0"/>
    </xf>
    <xf numFmtId="0" fontId="0" fillId="15" borderId="23" xfId="0"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protection locked="0"/>
    </xf>
    <xf numFmtId="0" fontId="0" fillId="15" borderId="22" xfId="0" applyFill="1" applyBorder="1" applyAlignment="1" applyProtection="1">
      <alignment horizontal="center" vertical="center" wrapText="1"/>
      <protection locked="0"/>
    </xf>
    <xf numFmtId="0" fontId="31" fillId="2" borderId="22" xfId="0" applyFont="1" applyFill="1" applyBorder="1" applyAlignment="1" applyProtection="1">
      <alignment horizontal="center" vertical="center"/>
      <protection locked="0"/>
    </xf>
    <xf numFmtId="0" fontId="38" fillId="2" borderId="23" xfId="0" applyFont="1" applyFill="1" applyBorder="1" applyAlignment="1" applyProtection="1">
      <alignment horizontal="left" vertical="center" wrapText="1"/>
      <protection locked="0"/>
    </xf>
    <xf numFmtId="0" fontId="38" fillId="2" borderId="22" xfId="0" applyFont="1" applyFill="1" applyBorder="1" applyAlignment="1" applyProtection="1">
      <alignment horizontal="left" vertical="center" wrapText="1"/>
      <protection locked="0"/>
    </xf>
    <xf numFmtId="0" fontId="0" fillId="2" borderId="77" xfId="0" applyFill="1" applyBorder="1" applyProtection="1"/>
    <xf numFmtId="0" fontId="0" fillId="2" borderId="75" xfId="0" applyFill="1" applyBorder="1" applyProtection="1"/>
    <xf numFmtId="0" fontId="25" fillId="10" borderId="50" xfId="0" applyFont="1" applyFill="1" applyBorder="1" applyAlignment="1" applyProtection="1">
      <alignment horizontal="center" vertical="center" wrapText="1"/>
    </xf>
    <xf numFmtId="0" fontId="47" fillId="10" borderId="26" xfId="0" applyFont="1" applyFill="1" applyBorder="1" applyAlignment="1" applyProtection="1">
      <alignment horizontal="center" vertical="center" wrapText="1"/>
    </xf>
    <xf numFmtId="0" fontId="47" fillId="10" borderId="56" xfId="0" applyFont="1" applyFill="1" applyBorder="1" applyAlignment="1" applyProtection="1">
      <alignment horizontal="center" vertical="center" wrapText="1"/>
    </xf>
    <xf numFmtId="0" fontId="0" fillId="2" borderId="76" xfId="0" applyFill="1" applyBorder="1" applyProtection="1"/>
    <xf numFmtId="44" fontId="15" fillId="4" borderId="51" xfId="51" applyFont="1" applyFill="1" applyBorder="1" applyAlignment="1" applyProtection="1">
      <alignment horizontal="center" vertical="center" wrapText="1"/>
    </xf>
    <xf numFmtId="164" fontId="0" fillId="4" borderId="1" xfId="0" applyNumberFormat="1" applyFill="1" applyBorder="1" applyAlignment="1" applyProtection="1">
      <alignment vertical="center"/>
    </xf>
    <xf numFmtId="0" fontId="0" fillId="15" borderId="38" xfId="0" applyFill="1" applyBorder="1" applyAlignment="1" applyProtection="1">
      <alignment horizontal="center" vertical="center" wrapText="1"/>
    </xf>
    <xf numFmtId="164" fontId="0" fillId="15" borderId="16" xfId="0" applyNumberFormat="1" applyFill="1" applyBorder="1" applyAlignment="1" applyProtection="1">
      <alignment vertical="center"/>
    </xf>
    <xf numFmtId="164" fontId="0" fillId="15" borderId="22" xfId="0" applyNumberFormat="1" applyFill="1" applyBorder="1" applyAlignment="1" applyProtection="1">
      <alignment vertical="center"/>
    </xf>
    <xf numFmtId="0" fontId="33" fillId="2" borderId="0" xfId="0" applyFont="1" applyFill="1" applyAlignment="1" applyProtection="1">
      <alignment vertical="center"/>
    </xf>
    <xf numFmtId="44" fontId="33" fillId="2" borderId="0" xfId="0" applyNumberFormat="1" applyFont="1" applyFill="1" applyAlignment="1" applyProtection="1">
      <alignment vertical="center"/>
    </xf>
    <xf numFmtId="44" fontId="33" fillId="10" borderId="12" xfId="0" applyNumberFormat="1" applyFont="1" applyFill="1" applyBorder="1" applyAlignment="1" applyProtection="1">
      <alignment horizontal="center" vertical="center"/>
    </xf>
    <xf numFmtId="44" fontId="0" fillId="15" borderId="23" xfId="51" applyFont="1" applyFill="1" applyBorder="1" applyAlignment="1" applyProtection="1">
      <alignment horizontal="center" vertical="center"/>
      <protection locked="0"/>
    </xf>
    <xf numFmtId="0" fontId="0" fillId="15" borderId="23" xfId="51" applyNumberFormat="1" applyFont="1" applyFill="1" applyBorder="1" applyAlignment="1" applyProtection="1">
      <alignment horizontal="center" vertical="center"/>
      <protection locked="0"/>
    </xf>
    <xf numFmtId="44" fontId="0" fillId="15" borderId="16" xfId="51" applyFont="1" applyFill="1" applyBorder="1" applyAlignment="1" applyProtection="1">
      <alignment horizontal="center" vertical="center" wrapText="1"/>
      <protection locked="0"/>
    </xf>
    <xf numFmtId="44" fontId="0" fillId="15" borderId="49" xfId="51" applyFont="1" applyFill="1" applyBorder="1" applyAlignment="1" applyProtection="1">
      <alignment horizontal="center" vertical="center" wrapText="1"/>
      <protection locked="0"/>
    </xf>
    <xf numFmtId="44" fontId="0" fillId="15" borderId="22" xfId="51" applyFont="1" applyFill="1" applyBorder="1" applyAlignment="1" applyProtection="1">
      <alignment horizontal="center" vertical="center"/>
      <protection locked="0"/>
    </xf>
    <xf numFmtId="0" fontId="0" fillId="15" borderId="22" xfId="51" applyNumberFormat="1" applyFont="1" applyFill="1" applyBorder="1" applyAlignment="1" applyProtection="1">
      <alignment horizontal="center" vertical="center"/>
      <protection locked="0"/>
    </xf>
    <xf numFmtId="44" fontId="0" fillId="15" borderId="22" xfId="51" applyFont="1" applyFill="1" applyBorder="1" applyAlignment="1" applyProtection="1">
      <alignment horizontal="center" vertical="center" wrapText="1"/>
      <protection locked="0"/>
    </xf>
    <xf numFmtId="44" fontId="0" fillId="15" borderId="53" xfId="51" applyFont="1" applyFill="1" applyBorder="1" applyAlignment="1" applyProtection="1">
      <alignment horizontal="center" vertical="center" wrapText="1"/>
      <protection locked="0"/>
    </xf>
    <xf numFmtId="164" fontId="0" fillId="2" borderId="16" xfId="0" applyNumberFormat="1" applyFill="1" applyBorder="1" applyAlignment="1" applyProtection="1">
      <alignment vertical="center"/>
      <protection locked="0"/>
    </xf>
    <xf numFmtId="164" fontId="0" fillId="2" borderId="22" xfId="0" applyNumberFormat="1" applyFill="1" applyBorder="1" applyAlignment="1" applyProtection="1">
      <alignment vertical="center"/>
      <protection locked="0"/>
    </xf>
    <xf numFmtId="164" fontId="0" fillId="2" borderId="23" xfId="0" applyNumberFormat="1" applyFill="1" applyBorder="1" applyAlignment="1" applyProtection="1">
      <alignment vertical="center"/>
      <protection locked="0"/>
    </xf>
    <xf numFmtId="0" fontId="43" fillId="10" borderId="26" xfId="0" applyFont="1" applyFill="1" applyBorder="1" applyAlignment="1" applyProtection="1">
      <alignment horizontal="center" vertical="center" wrapText="1"/>
    </xf>
    <xf numFmtId="0" fontId="0" fillId="10" borderId="1" xfId="0" applyFill="1" applyBorder="1" applyProtection="1"/>
    <xf numFmtId="0" fontId="0" fillId="10" borderId="34" xfId="0" applyFill="1" applyBorder="1" applyAlignment="1" applyProtection="1">
      <alignment wrapText="1"/>
    </xf>
    <xf numFmtId="164" fontId="0" fillId="15" borderId="23" xfId="0" applyNumberFormat="1" applyFill="1" applyBorder="1" applyAlignment="1" applyProtection="1">
      <alignment vertical="center"/>
    </xf>
    <xf numFmtId="0" fontId="2" fillId="10" borderId="1" xfId="0" applyFont="1" applyFill="1" applyBorder="1" applyProtection="1"/>
    <xf numFmtId="0" fontId="23" fillId="2" borderId="0" xfId="0" applyFont="1" applyFill="1" applyBorder="1" applyProtection="1"/>
    <xf numFmtId="0" fontId="33" fillId="2" borderId="0" xfId="0" applyFont="1" applyFill="1" applyBorder="1" applyAlignment="1" applyProtection="1">
      <alignment vertical="center"/>
    </xf>
    <xf numFmtId="0" fontId="33" fillId="2" borderId="0" xfId="0" applyFont="1" applyFill="1" applyBorder="1" applyAlignment="1" applyProtection="1">
      <alignment horizontal="center" vertical="center"/>
    </xf>
    <xf numFmtId="0" fontId="33" fillId="10" borderId="27" xfId="0" applyFont="1" applyFill="1" applyBorder="1" applyAlignment="1" applyProtection="1">
      <alignment horizontal="center" vertical="center"/>
    </xf>
    <xf numFmtId="164" fontId="35" fillId="0" borderId="0" xfId="0" applyNumberFormat="1" applyFont="1" applyBorder="1" applyProtection="1"/>
    <xf numFmtId="0" fontId="38" fillId="2" borderId="16" xfId="0" applyFont="1" applyFill="1" applyBorder="1" applyAlignment="1" applyProtection="1">
      <alignment horizontal="left" vertical="center" wrapText="1"/>
      <protection locked="0"/>
    </xf>
    <xf numFmtId="0" fontId="26" fillId="10" borderId="26" xfId="0" applyFont="1" applyFill="1" applyBorder="1" applyAlignment="1" applyProtection="1">
      <alignment horizontal="center" vertical="center" wrapText="1"/>
    </xf>
    <xf numFmtId="0" fontId="15" fillId="4" borderId="1" xfId="0" applyFont="1" applyFill="1" applyBorder="1" applyAlignment="1" applyProtection="1">
      <alignment horizontal="left" vertical="center" wrapText="1"/>
    </xf>
    <xf numFmtId="0" fontId="0" fillId="15" borderId="52" xfId="0" applyFill="1" applyBorder="1" applyAlignment="1" applyProtection="1">
      <alignment horizontal="center" vertical="center" wrapText="1"/>
    </xf>
    <xf numFmtId="164" fontId="33" fillId="2" borderId="0" xfId="0" applyNumberFormat="1" applyFont="1" applyFill="1" applyBorder="1" applyAlignment="1" applyProtection="1">
      <alignment horizontal="center" vertical="center"/>
    </xf>
    <xf numFmtId="164" fontId="33" fillId="10" borderId="83" xfId="0" applyNumberFormat="1" applyFont="1" applyFill="1" applyBorder="1" applyAlignment="1" applyProtection="1">
      <alignment horizontal="center" vertical="center"/>
    </xf>
    <xf numFmtId="2" fontId="15" fillId="4" borderId="1" xfId="0" applyNumberFormat="1" applyFont="1" applyFill="1" applyBorder="1" applyAlignment="1" applyProtection="1">
      <alignment horizontal="center" vertical="center" wrapText="1"/>
    </xf>
    <xf numFmtId="166" fontId="0" fillId="15" borderId="23" xfId="51" applyNumberFormat="1" applyFont="1" applyFill="1" applyBorder="1" applyAlignment="1" applyProtection="1">
      <alignment horizontal="center" vertical="center"/>
      <protection locked="0"/>
    </xf>
    <xf numFmtId="166" fontId="0" fillId="15" borderId="22" xfId="51" applyNumberFormat="1" applyFont="1" applyFill="1" applyBorder="1" applyAlignment="1" applyProtection="1">
      <alignment horizontal="center" vertical="center"/>
      <protection locked="0"/>
    </xf>
    <xf numFmtId="0" fontId="22" fillId="19" borderId="8" xfId="0" applyFont="1" applyFill="1" applyBorder="1" applyAlignment="1" applyProtection="1">
      <alignment vertical="center"/>
      <protection hidden="1"/>
    </xf>
    <xf numFmtId="0" fontId="22" fillId="19" borderId="0" xfId="0" applyFont="1" applyFill="1" applyAlignment="1" applyProtection="1">
      <alignment vertical="center"/>
      <protection hidden="1"/>
    </xf>
    <xf numFmtId="0" fontId="44" fillId="19" borderId="0" xfId="0" applyFont="1" applyFill="1" applyAlignment="1" applyProtection="1">
      <alignment horizontal="left" vertical="center"/>
      <protection hidden="1"/>
    </xf>
    <xf numFmtId="0" fontId="44" fillId="19" borderId="0" xfId="0" applyFont="1" applyFill="1" applyAlignment="1" applyProtection="1">
      <alignment vertical="center"/>
      <protection hidden="1"/>
    </xf>
    <xf numFmtId="0" fontId="46" fillId="19" borderId="0" xfId="52" applyFont="1" applyFill="1" applyBorder="1" applyAlignment="1" applyProtection="1">
      <alignment vertical="center"/>
      <protection hidden="1"/>
    </xf>
    <xf numFmtId="0" fontId="45" fillId="19" borderId="0" xfId="52" applyFont="1" applyFill="1" applyBorder="1" applyAlignment="1" applyProtection="1">
      <alignment vertical="center"/>
      <protection hidden="1"/>
    </xf>
    <xf numFmtId="0" fontId="22" fillId="19" borderId="9" xfId="0" applyFont="1" applyFill="1" applyBorder="1" applyAlignment="1" applyProtection="1">
      <alignment vertical="center"/>
      <protection hidden="1"/>
    </xf>
    <xf numFmtId="0" fontId="22" fillId="19" borderId="8" xfId="0" applyFont="1" applyFill="1" applyBorder="1" applyAlignment="1" applyProtection="1">
      <alignment horizontal="center" vertical="center" wrapText="1"/>
      <protection hidden="1"/>
    </xf>
    <xf numFmtId="0" fontId="22" fillId="19" borderId="0" xfId="0" applyFont="1" applyFill="1" applyAlignment="1" applyProtection="1">
      <alignment horizontal="center" vertical="center" wrapText="1"/>
      <protection hidden="1"/>
    </xf>
    <xf numFmtId="0" fontId="22" fillId="19" borderId="9" xfId="0" applyFont="1" applyFill="1" applyBorder="1" applyAlignment="1" applyProtection="1">
      <alignment horizontal="center" vertical="center" wrapText="1"/>
      <protection hidden="1"/>
    </xf>
    <xf numFmtId="0" fontId="40" fillId="19" borderId="8" xfId="0" applyFont="1" applyFill="1" applyBorder="1" applyAlignment="1" applyProtection="1">
      <alignment vertical="center" wrapText="1"/>
      <protection hidden="1"/>
    </xf>
    <xf numFmtId="0" fontId="40" fillId="19" borderId="0" xfId="0" applyFont="1" applyFill="1" applyAlignment="1" applyProtection="1">
      <alignment vertical="center" wrapText="1"/>
      <protection hidden="1"/>
    </xf>
    <xf numFmtId="0" fontId="40" fillId="19" borderId="9" xfId="0" applyFont="1" applyFill="1" applyBorder="1" applyAlignment="1" applyProtection="1">
      <alignment vertical="center" wrapText="1"/>
      <protection hidden="1"/>
    </xf>
    <xf numFmtId="0" fontId="25" fillId="10" borderId="50" xfId="0" applyFont="1" applyFill="1" applyBorder="1" applyAlignment="1" applyProtection="1">
      <alignment horizontal="center" vertical="center" wrapText="1"/>
    </xf>
    <xf numFmtId="0" fontId="33" fillId="9" borderId="5" xfId="0" applyFont="1" applyFill="1" applyBorder="1" applyAlignment="1" applyProtection="1">
      <alignment vertical="center"/>
      <protection hidden="1"/>
    </xf>
    <xf numFmtId="14" fontId="15" fillId="4" borderId="1" xfId="0" applyNumberFormat="1" applyFont="1" applyFill="1" applyBorder="1" applyAlignment="1" applyProtection="1">
      <alignment horizontal="center" vertical="center" wrapText="1"/>
      <protection hidden="1"/>
    </xf>
    <xf numFmtId="14" fontId="0" fillId="2" borderId="16" xfId="0" applyNumberFormat="1" applyFill="1" applyBorder="1" applyAlignment="1" applyProtection="1">
      <alignment horizontal="center" vertical="center" wrapText="1"/>
      <protection locked="0" hidden="1"/>
    </xf>
    <xf numFmtId="14" fontId="0" fillId="2" borderId="85" xfId="0" applyNumberFormat="1" applyFill="1" applyBorder="1" applyAlignment="1" applyProtection="1">
      <alignment horizontal="center" vertical="center" wrapText="1"/>
      <protection locked="0" hidden="1"/>
    </xf>
    <xf numFmtId="14" fontId="0" fillId="2" borderId="16" xfId="51" applyNumberFormat="1" applyFont="1" applyFill="1" applyBorder="1" applyAlignment="1" applyProtection="1">
      <alignment horizontal="center" vertical="center"/>
      <protection locked="0" hidden="1"/>
    </xf>
    <xf numFmtId="14" fontId="0" fillId="2" borderId="22" xfId="0" applyNumberFormat="1" applyFill="1" applyBorder="1" applyAlignment="1" applyProtection="1">
      <alignment horizontal="center" vertical="center" wrapText="1"/>
      <protection locked="0" hidden="1"/>
    </xf>
    <xf numFmtId="0" fontId="33" fillId="9" borderId="5" xfId="0" applyFont="1" applyFill="1" applyBorder="1" applyAlignment="1" applyProtection="1">
      <alignment horizontal="center" vertical="center"/>
      <protection hidden="1"/>
    </xf>
    <xf numFmtId="14" fontId="0" fillId="0" borderId="16" xfId="0" applyNumberFormat="1" applyFill="1" applyBorder="1" applyAlignment="1" applyProtection="1">
      <alignment horizontal="center" vertical="center" wrapText="1"/>
      <protection hidden="1"/>
    </xf>
    <xf numFmtId="14" fontId="0" fillId="0" borderId="22" xfId="0" applyNumberFormat="1" applyFill="1" applyBorder="1" applyAlignment="1" applyProtection="1">
      <alignment horizontal="center" vertical="center" wrapText="1"/>
      <protection hidden="1"/>
    </xf>
    <xf numFmtId="2" fontId="15" fillId="4" borderId="51" xfId="0" applyNumberFormat="1" applyFont="1" applyFill="1" applyBorder="1" applyAlignment="1" applyProtection="1">
      <alignment horizontal="center" vertical="center" wrapText="1"/>
      <protection hidden="1"/>
    </xf>
    <xf numFmtId="14" fontId="0" fillId="15" borderId="16" xfId="51" applyNumberFormat="1" applyFont="1" applyFill="1" applyBorder="1" applyAlignment="1" applyProtection="1">
      <alignment horizontal="right" vertical="center" wrapText="1"/>
      <protection locked="0"/>
    </xf>
    <xf numFmtId="44" fontId="35" fillId="10" borderId="0" xfId="51" applyFont="1" applyFill="1" applyBorder="1" applyProtection="1"/>
    <xf numFmtId="44" fontId="0" fillId="0" borderId="16" xfId="51" applyFont="1" applyFill="1" applyBorder="1" applyAlignment="1" applyProtection="1">
      <alignment horizontal="right" vertical="center" wrapText="1"/>
      <protection locked="0"/>
    </xf>
    <xf numFmtId="14" fontId="0" fillId="0" borderId="16" xfId="51" applyNumberFormat="1" applyFont="1" applyFill="1" applyBorder="1" applyAlignment="1" applyProtection="1">
      <alignment horizontal="right" vertical="center" wrapText="1"/>
      <protection locked="0"/>
    </xf>
    <xf numFmtId="44" fontId="0" fillId="0" borderId="16" xfId="51" applyFont="1" applyFill="1" applyBorder="1" applyAlignment="1" applyProtection="1">
      <alignment horizontal="right" vertical="center"/>
      <protection locked="0"/>
    </xf>
    <xf numFmtId="14" fontId="0" fillId="0" borderId="16" xfId="51" applyNumberFormat="1" applyFont="1" applyFill="1" applyBorder="1" applyAlignment="1" applyProtection="1">
      <alignment horizontal="right" vertical="center"/>
      <protection locked="0"/>
    </xf>
    <xf numFmtId="44" fontId="0" fillId="0" borderId="22" xfId="51" applyFont="1" applyFill="1" applyBorder="1" applyAlignment="1" applyProtection="1">
      <alignment horizontal="right" vertical="center"/>
      <protection locked="0"/>
    </xf>
    <xf numFmtId="14" fontId="0" fillId="0" borderId="22" xfId="51" applyNumberFormat="1" applyFont="1" applyFill="1" applyBorder="1" applyAlignment="1" applyProtection="1">
      <alignment horizontal="right" vertical="center"/>
      <protection locked="0"/>
    </xf>
    <xf numFmtId="0" fontId="2" fillId="10" borderId="50" xfId="0" applyFont="1" applyFill="1" applyBorder="1" applyAlignment="1" applyProtection="1">
      <alignment horizontal="center" vertical="center" wrapText="1"/>
    </xf>
    <xf numFmtId="0" fontId="38" fillId="4" borderId="51" xfId="0" applyFont="1" applyFill="1" applyBorder="1" applyAlignment="1" applyProtection="1">
      <alignment horizontal="left" vertical="center" wrapText="1"/>
    </xf>
    <xf numFmtId="0" fontId="0" fillId="15" borderId="80" xfId="0" applyFill="1" applyBorder="1" applyAlignment="1" applyProtection="1">
      <alignment horizontal="center" vertical="center" wrapText="1"/>
    </xf>
    <xf numFmtId="0" fontId="38" fillId="2" borderId="80" xfId="0" applyFont="1" applyFill="1" applyBorder="1" applyAlignment="1" applyProtection="1">
      <alignment horizontal="left" vertical="center" wrapText="1"/>
      <protection locked="0"/>
    </xf>
    <xf numFmtId="0" fontId="38" fillId="2" borderId="53" xfId="0" applyFont="1" applyFill="1" applyBorder="1" applyAlignment="1" applyProtection="1">
      <alignment horizontal="left" vertical="center" wrapText="1"/>
      <protection locked="0"/>
    </xf>
    <xf numFmtId="0" fontId="0" fillId="4" borderId="0" xfId="0" applyFill="1" applyBorder="1" applyAlignment="1" applyProtection="1">
      <alignment horizontal="center" vertical="center"/>
    </xf>
    <xf numFmtId="0" fontId="0" fillId="15" borderId="0" xfId="0" applyFill="1" applyBorder="1" applyAlignment="1" applyProtection="1">
      <alignment horizontal="center" vertical="center" wrapText="1"/>
    </xf>
    <xf numFmtId="164" fontId="0" fillId="2" borderId="0" xfId="0" applyNumberFormat="1" applyFill="1" applyBorder="1" applyAlignment="1" applyProtection="1">
      <alignment horizontal="center" vertical="center"/>
      <protection locked="0"/>
    </xf>
    <xf numFmtId="0" fontId="30" fillId="10" borderId="54" xfId="0" applyFont="1" applyFill="1" applyBorder="1" applyAlignment="1" applyProtection="1">
      <alignment horizontal="center" vertical="center" wrapText="1"/>
    </xf>
    <xf numFmtId="0" fontId="25" fillId="10" borderId="50" xfId="0" applyFont="1" applyFill="1" applyBorder="1" applyAlignment="1" applyProtection="1">
      <alignment horizontal="center" vertical="center" wrapText="1"/>
    </xf>
    <xf numFmtId="14" fontId="0" fillId="15" borderId="16" xfId="0" applyNumberFormat="1" applyFill="1" applyBorder="1" applyAlignment="1" applyProtection="1">
      <alignment horizontal="center" vertical="center" wrapText="1"/>
    </xf>
    <xf numFmtId="164" fontId="0" fillId="15" borderId="23" xfId="0" applyNumberFormat="1" applyFill="1" applyBorder="1" applyAlignment="1" applyProtection="1">
      <alignment vertical="center"/>
      <protection locked="0"/>
    </xf>
    <xf numFmtId="0" fontId="0" fillId="15" borderId="86" xfId="0" applyFill="1" applyBorder="1" applyAlignment="1" applyProtection="1">
      <alignment horizontal="center" vertical="center" wrapText="1"/>
    </xf>
    <xf numFmtId="14" fontId="0" fillId="15" borderId="16" xfId="0" applyNumberFormat="1" applyFill="1" applyBorder="1" applyAlignment="1" applyProtection="1">
      <alignment horizontal="center" vertical="center" wrapText="1"/>
      <protection locked="0"/>
    </xf>
    <xf numFmtId="0" fontId="54" fillId="10" borderId="51" xfId="0" applyFont="1" applyFill="1" applyBorder="1" applyAlignment="1" applyProtection="1">
      <alignment horizontal="center" vertical="center" wrapText="1"/>
    </xf>
    <xf numFmtId="0" fontId="0" fillId="10" borderId="51" xfId="0" applyFill="1" applyBorder="1" applyProtection="1"/>
    <xf numFmtId="0" fontId="0" fillId="15" borderId="66" xfId="0" applyFill="1" applyBorder="1" applyAlignment="1" applyProtection="1">
      <alignment horizontal="center" vertical="center" wrapText="1"/>
    </xf>
    <xf numFmtId="0" fontId="30" fillId="10" borderId="56" xfId="0" applyFont="1" applyFill="1" applyBorder="1" applyAlignment="1" applyProtection="1">
      <alignment horizontal="center" vertical="center" wrapText="1"/>
    </xf>
    <xf numFmtId="2" fontId="15" fillId="4" borderId="51" xfId="0" applyNumberFormat="1" applyFont="1" applyFill="1" applyBorder="1" applyAlignment="1" applyProtection="1">
      <alignment horizontal="center" vertical="center" wrapText="1"/>
    </xf>
    <xf numFmtId="44" fontId="35" fillId="10" borderId="5" xfId="51" applyFont="1" applyFill="1" applyBorder="1" applyAlignment="1" applyProtection="1">
      <alignment horizontal="center"/>
    </xf>
    <xf numFmtId="44" fontId="33" fillId="10" borderId="29" xfId="0" applyNumberFormat="1" applyFont="1" applyFill="1" applyBorder="1" applyAlignment="1" applyProtection="1">
      <alignment horizontal="center" vertical="center"/>
    </xf>
    <xf numFmtId="14" fontId="0" fillId="2" borderId="16" xfId="51" applyNumberFormat="1" applyFont="1" applyFill="1" applyBorder="1" applyAlignment="1" applyProtection="1">
      <alignment horizontal="center" vertical="center" wrapText="1"/>
      <protection locked="0"/>
    </xf>
    <xf numFmtId="0" fontId="31" fillId="2" borderId="23" xfId="0" applyFont="1" applyFill="1" applyBorder="1" applyAlignment="1" applyProtection="1">
      <alignment horizontal="center" vertical="center"/>
      <protection locked="0"/>
    </xf>
    <xf numFmtId="14" fontId="31" fillId="2" borderId="23" xfId="0" applyNumberFormat="1" applyFont="1" applyFill="1" applyBorder="1" applyAlignment="1" applyProtection="1">
      <alignment horizontal="center" vertical="center"/>
      <protection locked="0"/>
    </xf>
    <xf numFmtId="14" fontId="0" fillId="15" borderId="23" xfId="51" applyNumberFormat="1" applyFont="1" applyFill="1" applyBorder="1" applyAlignment="1" applyProtection="1">
      <alignment horizontal="center" vertical="center"/>
      <protection locked="0"/>
    </xf>
    <xf numFmtId="0" fontId="0" fillId="7" borderId="2" xfId="0" applyFill="1" applyBorder="1" applyAlignment="1" applyProtection="1">
      <alignment horizontal="center" wrapText="1"/>
      <protection hidden="1"/>
    </xf>
    <xf numFmtId="0" fontId="17" fillId="18" borderId="20" xfId="0" applyFont="1" applyFill="1" applyBorder="1" applyAlignment="1" applyProtection="1">
      <alignment horizontal="center" vertical="center" wrapText="1"/>
      <protection hidden="1"/>
    </xf>
    <xf numFmtId="0" fontId="17" fillId="18" borderId="19" xfId="0" applyFont="1" applyFill="1" applyBorder="1" applyAlignment="1" applyProtection="1">
      <alignment horizontal="center" vertical="center" wrapText="1"/>
      <protection hidden="1"/>
    </xf>
    <xf numFmtId="0" fontId="17" fillId="18" borderId="3" xfId="0" applyFont="1" applyFill="1" applyBorder="1" applyAlignment="1" applyProtection="1">
      <alignment horizontal="center" vertical="center" wrapText="1"/>
      <protection hidden="1"/>
    </xf>
    <xf numFmtId="164" fontId="17" fillId="18" borderId="19" xfId="51" applyNumberFormat="1" applyFont="1" applyFill="1" applyBorder="1" applyAlignment="1" applyProtection="1">
      <alignment horizontal="center" vertical="center" wrapText="1"/>
      <protection hidden="1"/>
    </xf>
    <xf numFmtId="0" fontId="0" fillId="20" borderId="82" xfId="0" applyFill="1" applyBorder="1" applyAlignment="1" applyProtection="1">
      <alignment horizontal="left" vertical="center"/>
      <protection hidden="1"/>
    </xf>
    <xf numFmtId="44" fontId="0" fillId="20" borderId="63" xfId="51" applyFont="1" applyFill="1" applyBorder="1" applyAlignment="1" applyProtection="1">
      <alignment horizontal="center" vertical="center"/>
      <protection hidden="1"/>
    </xf>
    <xf numFmtId="0" fontId="0" fillId="20" borderId="15" xfId="0" applyFill="1" applyBorder="1" applyAlignment="1" applyProtection="1">
      <alignment horizontal="left" vertical="center"/>
      <protection hidden="1"/>
    </xf>
    <xf numFmtId="0" fontId="0" fillId="20" borderId="21" xfId="0" applyFill="1" applyBorder="1" applyAlignment="1" applyProtection="1">
      <alignment horizontal="left" vertical="center"/>
      <protection hidden="1"/>
    </xf>
    <xf numFmtId="0" fontId="15" fillId="20" borderId="11" xfId="0" applyFont="1" applyFill="1" applyBorder="1" applyAlignment="1" applyProtection="1">
      <alignment horizontal="left" vertical="center" wrapText="1"/>
      <protection hidden="1"/>
    </xf>
    <xf numFmtId="44" fontId="15" fillId="20" borderId="17" xfId="51" applyFont="1" applyFill="1" applyBorder="1" applyAlignment="1" applyProtection="1">
      <alignment horizontal="right" vertical="center" wrapText="1"/>
      <protection hidden="1"/>
    </xf>
    <xf numFmtId="0" fontId="15" fillId="20" borderId="15" xfId="0" applyFont="1" applyFill="1" applyBorder="1" applyAlignment="1" applyProtection="1">
      <alignment horizontal="left" vertical="center"/>
      <protection hidden="1"/>
    </xf>
    <xf numFmtId="0" fontId="15" fillId="20" borderId="8" xfId="0" applyFont="1" applyFill="1" applyBorder="1" applyAlignment="1" applyProtection="1">
      <alignment horizontal="left" vertical="center"/>
      <protection hidden="1"/>
    </xf>
    <xf numFmtId="164" fontId="17" fillId="18" borderId="19" xfId="0" applyNumberFormat="1" applyFont="1" applyFill="1" applyBorder="1" applyAlignment="1" applyProtection="1">
      <alignment horizontal="center" vertical="center" wrapText="1"/>
      <protection hidden="1"/>
    </xf>
    <xf numFmtId="0" fontId="55" fillId="20" borderId="8" xfId="0" applyFont="1" applyFill="1" applyBorder="1" applyAlignment="1" applyProtection="1">
      <alignment horizontal="center" vertical="center"/>
      <protection hidden="1"/>
    </xf>
    <xf numFmtId="164" fontId="55" fillId="20" borderId="45" xfId="0" applyNumberFormat="1" applyFont="1" applyFill="1" applyBorder="1" applyAlignment="1" applyProtection="1">
      <alignment horizontal="center" vertical="center"/>
      <protection hidden="1"/>
    </xf>
    <xf numFmtId="0" fontId="55" fillId="20" borderId="15" xfId="0" applyFont="1" applyFill="1" applyBorder="1" applyAlignment="1" applyProtection="1">
      <alignment horizontal="center" vertical="center"/>
      <protection hidden="1"/>
    </xf>
    <xf numFmtId="0" fontId="25" fillId="17" borderId="31" xfId="0" applyFont="1" applyFill="1" applyBorder="1" applyAlignment="1" applyProtection="1">
      <alignment horizontal="center" vertical="center" wrapText="1"/>
      <protection hidden="1"/>
    </xf>
    <xf numFmtId="0" fontId="25" fillId="17" borderId="32" xfId="0" applyFont="1" applyFill="1" applyBorder="1" applyAlignment="1" applyProtection="1">
      <alignment horizontal="center" vertical="center" wrapText="1"/>
      <protection hidden="1"/>
    </xf>
    <xf numFmtId="0" fontId="47" fillId="17" borderId="26" xfId="0" applyFont="1" applyFill="1" applyBorder="1" applyAlignment="1" applyProtection="1">
      <alignment horizontal="center" vertical="center" wrapText="1"/>
      <protection hidden="1"/>
    </xf>
    <xf numFmtId="0" fontId="47" fillId="17" borderId="34" xfId="0" applyFont="1" applyFill="1" applyBorder="1" applyAlignment="1" applyProtection="1">
      <alignment horizontal="center" vertical="center" wrapText="1"/>
      <protection hidden="1"/>
    </xf>
    <xf numFmtId="0" fontId="25" fillId="17" borderId="50" xfId="0" applyFont="1" applyFill="1" applyBorder="1" applyAlignment="1" applyProtection="1">
      <alignment horizontal="center" vertical="center" wrapText="1"/>
      <protection hidden="1"/>
    </xf>
    <xf numFmtId="0" fontId="47" fillId="17" borderId="56" xfId="0" applyFont="1" applyFill="1" applyBorder="1" applyAlignment="1" applyProtection="1">
      <alignment horizontal="center" vertical="center" wrapText="1"/>
      <protection hidden="1"/>
    </xf>
    <xf numFmtId="0" fontId="17" fillId="21" borderId="3" xfId="0" applyFont="1" applyFill="1" applyBorder="1" applyAlignment="1" applyProtection="1">
      <alignment horizontal="center" vertical="center" wrapText="1"/>
    </xf>
    <xf numFmtId="0" fontId="17" fillId="21" borderId="18" xfId="0" applyFont="1" applyFill="1" applyBorder="1" applyAlignment="1" applyProtection="1">
      <alignment horizontal="center" vertical="center" wrapText="1"/>
    </xf>
    <xf numFmtId="0" fontId="17" fillId="21" borderId="18" xfId="0" applyFont="1" applyFill="1" applyBorder="1" applyAlignment="1" applyProtection="1">
      <alignment horizontal="center" vertical="center"/>
    </xf>
    <xf numFmtId="0" fontId="17" fillId="21" borderId="20" xfId="0" applyFont="1" applyFill="1" applyBorder="1" applyAlignment="1" applyProtection="1">
      <alignment horizontal="center" vertical="center" wrapText="1"/>
    </xf>
    <xf numFmtId="164" fontId="17" fillId="21" borderId="18" xfId="0" applyNumberFormat="1"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xf>
    <xf numFmtId="164" fontId="29" fillId="0" borderId="24" xfId="0" applyNumberFormat="1" applyFont="1" applyFill="1" applyBorder="1" applyAlignment="1" applyProtection="1">
      <alignment horizontal="right" vertical="center"/>
    </xf>
    <xf numFmtId="0" fontId="15" fillId="0" borderId="11" xfId="0" applyFont="1" applyFill="1" applyBorder="1" applyAlignment="1" applyProtection="1">
      <alignment horizontal="left" vertical="center" wrapText="1"/>
    </xf>
    <xf numFmtId="164" fontId="15" fillId="0" borderId="16" xfId="0" applyNumberFormat="1" applyFont="1" applyFill="1" applyBorder="1" applyAlignment="1" applyProtection="1">
      <alignment horizontal="right" vertical="center" wrapText="1"/>
    </xf>
    <xf numFmtId="0" fontId="15" fillId="0" borderId="15" xfId="0" applyFont="1" applyFill="1" applyBorder="1" applyAlignment="1" applyProtection="1">
      <alignment horizontal="left" vertical="center"/>
    </xf>
    <xf numFmtId="0" fontId="15" fillId="0" borderId="8" xfId="0" applyFont="1" applyFill="1" applyBorder="1" applyAlignment="1" applyProtection="1">
      <alignment horizontal="left" vertical="center"/>
    </xf>
    <xf numFmtId="0" fontId="29" fillId="0" borderId="15" xfId="0" applyFont="1" applyFill="1" applyBorder="1" applyAlignment="1" applyProtection="1">
      <alignment horizontal="center" vertical="center"/>
    </xf>
    <xf numFmtId="0" fontId="0" fillId="0" borderId="15" xfId="0" applyFill="1" applyBorder="1" applyAlignment="1" applyProtection="1">
      <alignment horizontal="left" vertical="center" wrapText="1"/>
    </xf>
    <xf numFmtId="164" fontId="29" fillId="0" borderId="16" xfId="0" applyNumberFormat="1" applyFont="1" applyFill="1" applyBorder="1" applyAlignment="1" applyProtection="1">
      <alignment horizontal="right" vertical="center"/>
    </xf>
    <xf numFmtId="0" fontId="0" fillId="0" borderId="11" xfId="0" applyFill="1" applyBorder="1" applyAlignment="1" applyProtection="1">
      <alignment horizontal="left" vertical="center" wrapText="1"/>
    </xf>
    <xf numFmtId="0" fontId="4" fillId="2" borderId="0" xfId="0" applyFont="1" applyFill="1" applyAlignment="1" applyProtection="1">
      <alignment vertical="center"/>
    </xf>
    <xf numFmtId="0" fontId="17" fillId="13" borderId="3" xfId="0" applyFont="1" applyFill="1" applyBorder="1" applyAlignment="1" applyProtection="1">
      <alignment horizontal="center" vertical="center" wrapText="1"/>
    </xf>
    <xf numFmtId="0" fontId="17" fillId="13" borderId="18" xfId="0" applyFont="1" applyFill="1" applyBorder="1" applyAlignment="1" applyProtection="1">
      <alignment horizontal="center" vertical="center" wrapText="1"/>
    </xf>
    <xf numFmtId="0" fontId="17" fillId="13" borderId="18" xfId="0" applyFont="1" applyFill="1" applyBorder="1" applyAlignment="1" applyProtection="1">
      <alignment horizontal="center" vertical="center"/>
    </xf>
    <xf numFmtId="0" fontId="17" fillId="13" borderId="8" xfId="0" applyFont="1" applyFill="1" applyBorder="1" applyAlignment="1" applyProtection="1">
      <alignment horizontal="center" vertical="center"/>
    </xf>
    <xf numFmtId="0" fontId="53" fillId="13" borderId="11" xfId="0" applyFont="1" applyFill="1" applyBorder="1" applyAlignment="1" applyProtection="1">
      <alignment horizontal="left" vertical="center" wrapText="1"/>
    </xf>
    <xf numFmtId="164" fontId="53" fillId="13" borderId="16" xfId="0" applyNumberFormat="1" applyFont="1" applyFill="1" applyBorder="1" applyAlignment="1" applyProtection="1">
      <alignment horizontal="right" vertical="center" wrapText="1"/>
    </xf>
    <xf numFmtId="0" fontId="53" fillId="13" borderId="15" xfId="0" applyFont="1" applyFill="1" applyBorder="1" applyAlignment="1" applyProtection="1">
      <alignment horizontal="left" vertical="center"/>
    </xf>
    <xf numFmtId="0" fontId="53" fillId="13" borderId="8" xfId="0" applyFont="1" applyFill="1" applyBorder="1" applyAlignment="1" applyProtection="1">
      <alignment horizontal="left" vertical="center"/>
    </xf>
    <xf numFmtId="0" fontId="17" fillId="13" borderId="15" xfId="0" applyFont="1" applyFill="1" applyBorder="1" applyAlignment="1" applyProtection="1">
      <alignment horizontal="center" vertical="center"/>
    </xf>
    <xf numFmtId="0" fontId="53" fillId="13" borderId="15" xfId="0" applyFont="1" applyFill="1" applyBorder="1" applyAlignment="1" applyProtection="1">
      <alignment horizontal="left" vertical="center" wrapText="1"/>
    </xf>
    <xf numFmtId="0" fontId="17" fillId="13" borderId="20" xfId="0" applyFont="1" applyFill="1" applyBorder="1" applyAlignment="1" applyProtection="1">
      <alignment horizontal="center" vertical="center" wrapText="1"/>
    </xf>
    <xf numFmtId="164" fontId="17" fillId="13" borderId="18" xfId="0" applyNumberFormat="1" applyFont="1" applyFill="1" applyBorder="1" applyAlignment="1" applyProtection="1">
      <alignment horizontal="center" vertical="center" wrapText="1"/>
    </xf>
    <xf numFmtId="0" fontId="56" fillId="13" borderId="0" xfId="0" applyFont="1" applyFill="1" applyAlignment="1" applyProtection="1">
      <alignment vertical="center" wrapText="1"/>
    </xf>
    <xf numFmtId="0" fontId="18" fillId="2" borderId="0" xfId="0" applyFont="1" applyFill="1" applyAlignment="1" applyProtection="1">
      <alignment vertical="center"/>
    </xf>
    <xf numFmtId="0" fontId="0" fillId="2" borderId="0" xfId="0" applyFill="1" applyAlignment="1" applyProtection="1">
      <alignment horizontal="left" vertical="center"/>
    </xf>
    <xf numFmtId="164" fontId="17" fillId="13" borderId="24" xfId="0" applyNumberFormat="1" applyFont="1" applyFill="1" applyBorder="1" applyAlignment="1" applyProtection="1">
      <alignment horizontal="center" vertical="center"/>
    </xf>
    <xf numFmtId="164" fontId="17" fillId="13" borderId="16" xfId="0" applyNumberFormat="1" applyFont="1" applyFill="1" applyBorder="1" applyAlignment="1" applyProtection="1">
      <alignment horizontal="center" vertical="center"/>
    </xf>
    <xf numFmtId="0" fontId="29" fillId="22" borderId="8" xfId="0" applyFont="1" applyFill="1" applyBorder="1" applyAlignment="1" applyProtection="1">
      <alignment horizontal="center" vertical="center"/>
    </xf>
    <xf numFmtId="164" fontId="29" fillId="22" borderId="24" xfId="0" applyNumberFormat="1" applyFont="1" applyFill="1" applyBorder="1" applyAlignment="1" applyProtection="1">
      <alignment horizontal="right" vertical="center"/>
    </xf>
    <xf numFmtId="0" fontId="15" fillId="22" borderId="11" xfId="0" applyFont="1" applyFill="1" applyBorder="1" applyAlignment="1" applyProtection="1">
      <alignment horizontal="left" vertical="center" wrapText="1"/>
    </xf>
    <xf numFmtId="164" fontId="15" fillId="22" borderId="16" xfId="0" applyNumberFormat="1" applyFont="1" applyFill="1" applyBorder="1" applyAlignment="1" applyProtection="1">
      <alignment horizontal="right" vertical="center" wrapText="1"/>
    </xf>
    <xf numFmtId="0" fontId="15" fillId="22" borderId="15" xfId="0" applyFont="1" applyFill="1" applyBorder="1" applyAlignment="1" applyProtection="1">
      <alignment horizontal="left" vertical="center"/>
    </xf>
    <xf numFmtId="0" fontId="15" fillId="22" borderId="8" xfId="0" applyFont="1" applyFill="1" applyBorder="1" applyAlignment="1" applyProtection="1">
      <alignment horizontal="left" vertical="center"/>
    </xf>
    <xf numFmtId="0" fontId="29" fillId="22" borderId="15" xfId="0" applyFont="1" applyFill="1" applyBorder="1" applyAlignment="1" applyProtection="1">
      <alignment horizontal="center" vertical="center"/>
    </xf>
    <xf numFmtId="0" fontId="0" fillId="22" borderId="15" xfId="0" applyFill="1" applyBorder="1" applyAlignment="1" applyProtection="1">
      <alignment horizontal="left" vertical="center" wrapText="1"/>
    </xf>
    <xf numFmtId="164" fontId="29" fillId="22" borderId="16" xfId="0" applyNumberFormat="1" applyFont="1" applyFill="1" applyBorder="1" applyAlignment="1" applyProtection="1">
      <alignment horizontal="right" vertical="center"/>
    </xf>
    <xf numFmtId="0" fontId="0" fillId="22" borderId="11" xfId="0" applyFill="1" applyBorder="1" applyAlignment="1" applyProtection="1">
      <alignment horizontal="left" vertical="center" wrapText="1"/>
    </xf>
    <xf numFmtId="0" fontId="2" fillId="24" borderId="31" xfId="0" applyFont="1" applyFill="1" applyBorder="1" applyAlignment="1" applyProtection="1">
      <alignment horizontal="center" vertical="center" wrapText="1"/>
    </xf>
    <xf numFmtId="0" fontId="2" fillId="24" borderId="50" xfId="0" applyFont="1" applyFill="1" applyBorder="1" applyAlignment="1" applyProtection="1">
      <alignment horizontal="center" vertical="center" wrapText="1"/>
    </xf>
    <xf numFmtId="0" fontId="2" fillId="24" borderId="32" xfId="0" applyFont="1" applyFill="1" applyBorder="1" applyAlignment="1" applyProtection="1">
      <alignment horizontal="center" vertical="center" wrapText="1"/>
    </xf>
    <xf numFmtId="0" fontId="2" fillId="24" borderId="0" xfId="0" applyFont="1" applyFill="1" applyBorder="1" applyAlignment="1" applyProtection="1">
      <alignment horizontal="center" vertical="center" wrapText="1"/>
    </xf>
    <xf numFmtId="0" fontId="48" fillId="24" borderId="1" xfId="0" applyFont="1" applyFill="1" applyBorder="1" applyProtection="1"/>
    <xf numFmtId="0" fontId="30" fillId="24" borderId="1" xfId="0" applyFont="1" applyFill="1" applyBorder="1" applyAlignment="1" applyProtection="1">
      <alignment horizontal="center" vertical="center" wrapText="1"/>
    </xf>
    <xf numFmtId="0" fontId="54" fillId="24" borderId="51" xfId="0" applyFont="1" applyFill="1" applyBorder="1" applyAlignment="1" applyProtection="1">
      <alignment horizontal="center" vertical="center" wrapText="1"/>
    </xf>
    <xf numFmtId="0" fontId="48" fillId="24" borderId="34" xfId="0" applyFont="1" applyFill="1" applyBorder="1" applyAlignment="1" applyProtection="1">
      <alignment wrapText="1"/>
    </xf>
    <xf numFmtId="0" fontId="48" fillId="24" borderId="0" xfId="0" applyFont="1" applyFill="1" applyBorder="1" applyAlignment="1" applyProtection="1">
      <alignment wrapText="1"/>
    </xf>
    <xf numFmtId="44" fontId="53" fillId="0" borderId="16" xfId="51" applyFont="1" applyFill="1" applyBorder="1" applyAlignment="1" applyProtection="1">
      <alignment horizontal="right" vertical="center" wrapText="1"/>
      <protection locked="0"/>
    </xf>
    <xf numFmtId="44" fontId="53" fillId="0" borderId="16" xfId="51" applyFont="1" applyFill="1" applyBorder="1" applyAlignment="1" applyProtection="1">
      <alignment horizontal="right" vertical="center"/>
      <protection locked="0"/>
    </xf>
    <xf numFmtId="44" fontId="53" fillId="0" borderId="22" xfId="51" applyFont="1" applyFill="1" applyBorder="1" applyAlignment="1" applyProtection="1">
      <alignment horizontal="right" vertical="center"/>
      <protection locked="0"/>
    </xf>
    <xf numFmtId="0" fontId="25" fillId="25" borderId="31" xfId="0" applyFont="1" applyFill="1" applyBorder="1" applyAlignment="1" applyProtection="1">
      <alignment horizontal="center" vertical="center" wrapText="1"/>
    </xf>
    <xf numFmtId="0" fontId="47" fillId="25" borderId="1" xfId="0" applyFont="1" applyFill="1" applyBorder="1" applyAlignment="1" applyProtection="1">
      <alignment horizontal="center" vertical="center" wrapText="1"/>
    </xf>
    <xf numFmtId="0" fontId="0" fillId="25" borderId="39" xfId="0" applyFill="1" applyBorder="1" applyAlignment="1" applyProtection="1">
      <alignment horizontal="center" vertical="center" wrapText="1"/>
    </xf>
    <xf numFmtId="0" fontId="0" fillId="25" borderId="16" xfId="0" applyFill="1" applyBorder="1" applyAlignment="1" applyProtection="1">
      <alignment horizontal="center" vertical="center" wrapText="1"/>
    </xf>
    <xf numFmtId="0" fontId="0" fillId="25" borderId="49" xfId="0" applyFill="1" applyBorder="1" applyAlignment="1" applyProtection="1">
      <alignment horizontal="center" vertical="center" wrapText="1"/>
    </xf>
    <xf numFmtId="0" fontId="0" fillId="25" borderId="23" xfId="0" applyFill="1" applyBorder="1" applyAlignment="1" applyProtection="1">
      <alignment horizontal="center" vertical="center" wrapText="1"/>
      <protection locked="0"/>
    </xf>
    <xf numFmtId="0" fontId="0" fillId="25" borderId="16" xfId="0" applyFill="1" applyBorder="1" applyAlignment="1" applyProtection="1">
      <alignment horizontal="center" vertical="center" wrapText="1"/>
      <protection locked="0"/>
    </xf>
    <xf numFmtId="14" fontId="0" fillId="25" borderId="16" xfId="51" applyNumberFormat="1" applyFont="1" applyFill="1" applyBorder="1" applyAlignment="1" applyProtection="1">
      <alignment horizontal="right" vertical="center" wrapText="1"/>
      <protection locked="0"/>
    </xf>
    <xf numFmtId="0" fontId="0" fillId="25" borderId="22" xfId="0" applyFill="1" applyBorder="1" applyAlignment="1" applyProtection="1">
      <alignment horizontal="center" vertical="center" wrapText="1"/>
      <protection locked="0"/>
    </xf>
    <xf numFmtId="14" fontId="0" fillId="25" borderId="22" xfId="51" applyNumberFormat="1" applyFont="1" applyFill="1" applyBorder="1" applyAlignment="1" applyProtection="1">
      <alignment horizontal="right" vertical="center" wrapText="1"/>
      <protection locked="0"/>
    </xf>
    <xf numFmtId="44" fontId="0" fillId="25" borderId="16" xfId="51" applyFont="1" applyFill="1" applyBorder="1" applyAlignment="1" applyProtection="1">
      <alignment horizontal="right" vertical="center" wrapText="1"/>
      <protection locked="0"/>
    </xf>
    <xf numFmtId="44" fontId="0" fillId="25" borderId="16" xfId="51" applyFont="1" applyFill="1" applyBorder="1" applyAlignment="1" applyProtection="1">
      <alignment horizontal="right" vertical="center"/>
      <protection locked="0"/>
    </xf>
    <xf numFmtId="44" fontId="0" fillId="25" borderId="22" xfId="51" applyFont="1" applyFill="1" applyBorder="1" applyAlignment="1" applyProtection="1">
      <alignment horizontal="right" vertical="center"/>
      <protection locked="0"/>
    </xf>
    <xf numFmtId="0" fontId="0" fillId="24" borderId="49" xfId="0" applyFill="1" applyBorder="1" applyAlignment="1" applyProtection="1">
      <alignment horizontal="center" vertical="center" wrapText="1"/>
    </xf>
    <xf numFmtId="44" fontId="35" fillId="24" borderId="19" xfId="51" applyFont="1" applyFill="1" applyBorder="1" applyProtection="1"/>
    <xf numFmtId="44" fontId="35" fillId="25" borderId="55" xfId="51" applyFont="1" applyFill="1" applyBorder="1" applyProtection="1"/>
    <xf numFmtId="44" fontId="35" fillId="24" borderId="55" xfId="51" applyFont="1" applyFill="1" applyBorder="1" applyProtection="1"/>
    <xf numFmtId="0" fontId="0" fillId="25" borderId="80" xfId="0" applyFill="1" applyBorder="1" applyAlignment="1" applyProtection="1">
      <alignment horizontal="center" vertical="center" wrapText="1"/>
    </xf>
    <xf numFmtId="0" fontId="0" fillId="25" borderId="40" xfId="0" applyFill="1" applyBorder="1" applyAlignment="1" applyProtection="1">
      <alignment horizontal="center" vertical="center" wrapText="1"/>
    </xf>
    <xf numFmtId="0" fontId="0" fillId="25" borderId="0" xfId="0" applyFill="1" applyBorder="1" applyAlignment="1" applyProtection="1">
      <alignment horizontal="center" vertical="center" wrapText="1"/>
    </xf>
    <xf numFmtId="0" fontId="17" fillId="23" borderId="20" xfId="0" applyFont="1" applyFill="1" applyBorder="1" applyAlignment="1" applyProtection="1">
      <alignment horizontal="center" vertical="center" wrapText="1"/>
    </xf>
    <xf numFmtId="0" fontId="17" fillId="23" borderId="18" xfId="0" applyFont="1" applyFill="1" applyBorder="1" applyAlignment="1" applyProtection="1">
      <alignment horizontal="center" vertical="center" wrapText="1"/>
    </xf>
    <xf numFmtId="164" fontId="17" fillId="23" borderId="18" xfId="0" applyNumberFormat="1" applyFont="1" applyFill="1" applyBorder="1" applyAlignment="1" applyProtection="1">
      <alignment horizontal="center" vertical="center" wrapText="1"/>
    </xf>
    <xf numFmtId="0" fontId="17" fillId="23" borderId="3" xfId="0" applyFont="1" applyFill="1" applyBorder="1" applyAlignment="1" applyProtection="1">
      <alignment horizontal="center" vertical="center" wrapText="1"/>
    </xf>
    <xf numFmtId="0" fontId="17" fillId="23" borderId="18" xfId="0" applyFont="1" applyFill="1" applyBorder="1" applyAlignment="1" applyProtection="1">
      <alignment horizontal="center" vertical="center"/>
    </xf>
    <xf numFmtId="0" fontId="23" fillId="2" borderId="51" xfId="0" applyFont="1" applyFill="1" applyBorder="1" applyAlignment="1" applyProtection="1">
      <alignment vertical="center" wrapText="1"/>
      <protection locked="0"/>
    </xf>
    <xf numFmtId="0" fontId="23" fillId="2" borderId="6" xfId="0" applyFont="1" applyFill="1" applyBorder="1" applyAlignment="1" applyProtection="1">
      <alignment vertical="center" wrapText="1"/>
      <protection locked="0"/>
    </xf>
    <xf numFmtId="0" fontId="23" fillId="24" borderId="6" xfId="0" applyFont="1" applyFill="1" applyBorder="1" applyAlignment="1" applyProtection="1">
      <alignment vertical="center" wrapText="1"/>
      <protection locked="0"/>
    </xf>
    <xf numFmtId="0" fontId="12" fillId="25" borderId="51" xfId="0" applyFont="1" applyFill="1" applyBorder="1" applyAlignment="1" applyProtection="1">
      <alignment vertical="center"/>
    </xf>
    <xf numFmtId="0" fontId="12" fillId="25" borderId="6" xfId="0" applyFont="1" applyFill="1" applyBorder="1" applyAlignment="1" applyProtection="1">
      <alignment vertical="center"/>
    </xf>
    <xf numFmtId="0" fontId="12" fillId="24" borderId="1" xfId="0" applyFont="1" applyFill="1" applyBorder="1" applyAlignment="1" applyProtection="1">
      <alignment vertical="center"/>
    </xf>
    <xf numFmtId="0" fontId="12" fillId="24" borderId="51" xfId="0" applyFont="1" applyFill="1" applyBorder="1" applyAlignment="1" applyProtection="1">
      <alignment vertical="center"/>
    </xf>
    <xf numFmtId="0" fontId="12" fillId="24" borderId="6" xfId="0" applyFont="1" applyFill="1" applyBorder="1" applyAlignment="1" applyProtection="1">
      <alignment vertical="center"/>
    </xf>
    <xf numFmtId="0" fontId="15" fillId="25" borderId="15" xfId="0" applyFont="1" applyFill="1" applyBorder="1" applyAlignment="1" applyProtection="1">
      <alignment horizontal="left" vertical="center"/>
    </xf>
    <xf numFmtId="164" fontId="0" fillId="25" borderId="23" xfId="0" applyNumberFormat="1" applyFill="1" applyBorder="1" applyAlignment="1" applyProtection="1">
      <alignment horizontal="center" vertical="center"/>
    </xf>
    <xf numFmtId="0" fontId="29" fillId="25" borderId="8" xfId="0" applyFont="1" applyFill="1" applyBorder="1" applyAlignment="1" applyProtection="1">
      <alignment horizontal="center" vertical="center"/>
    </xf>
    <xf numFmtId="164" fontId="29" fillId="25" borderId="24" xfId="0" applyNumberFormat="1" applyFont="1" applyFill="1" applyBorder="1" applyAlignment="1" applyProtection="1">
      <alignment horizontal="right" vertical="center"/>
    </xf>
    <xf numFmtId="164" fontId="13" fillId="25" borderId="68" xfId="0" applyNumberFormat="1" applyFont="1" applyFill="1" applyBorder="1" applyAlignment="1" applyProtection="1">
      <alignment horizontal="center" vertical="center"/>
    </xf>
    <xf numFmtId="0" fontId="15" fillId="25" borderId="11" xfId="0" applyFont="1" applyFill="1" applyBorder="1" applyAlignment="1" applyProtection="1">
      <alignment horizontal="left" vertical="center" wrapText="1"/>
    </xf>
    <xf numFmtId="164" fontId="15" fillId="25" borderId="16" xfId="0" applyNumberFormat="1" applyFont="1" applyFill="1" applyBorder="1" applyAlignment="1" applyProtection="1">
      <alignment horizontal="right" vertical="center" wrapText="1"/>
    </xf>
    <xf numFmtId="0" fontId="15" fillId="25" borderId="8" xfId="0" applyFont="1" applyFill="1" applyBorder="1" applyAlignment="1" applyProtection="1">
      <alignment horizontal="left" vertical="center"/>
    </xf>
    <xf numFmtId="0" fontId="29" fillId="25" borderId="15" xfId="0" applyFont="1" applyFill="1" applyBorder="1" applyAlignment="1" applyProtection="1">
      <alignment horizontal="center" vertical="center"/>
    </xf>
    <xf numFmtId="0" fontId="0" fillId="25" borderId="15" xfId="0" applyFill="1" applyBorder="1" applyAlignment="1" applyProtection="1">
      <alignment horizontal="left" vertical="center" wrapText="1"/>
    </xf>
    <xf numFmtId="164" fontId="13" fillId="25" borderId="49" xfId="0" applyNumberFormat="1" applyFont="1" applyFill="1" applyBorder="1" applyAlignment="1" applyProtection="1">
      <alignment horizontal="center" vertical="center"/>
    </xf>
    <xf numFmtId="164" fontId="29" fillId="25" borderId="16" xfId="0" applyNumberFormat="1" applyFont="1" applyFill="1" applyBorder="1" applyAlignment="1" applyProtection="1">
      <alignment horizontal="right" vertical="center"/>
    </xf>
    <xf numFmtId="0" fontId="0" fillId="25" borderId="11" xfId="0" applyFill="1" applyBorder="1" applyAlignment="1" applyProtection="1">
      <alignment horizontal="left" vertical="center" wrapText="1"/>
    </xf>
    <xf numFmtId="164" fontId="13" fillId="25" borderId="22" xfId="0" applyNumberFormat="1" applyFont="1" applyFill="1" applyBorder="1" applyAlignment="1" applyProtection="1">
      <alignment horizontal="center" vertical="center"/>
    </xf>
    <xf numFmtId="0" fontId="17" fillId="14" borderId="19" xfId="0" applyFont="1" applyFill="1" applyBorder="1" applyAlignment="1" applyProtection="1">
      <alignment horizontal="center" vertical="center"/>
    </xf>
    <xf numFmtId="164" fontId="13" fillId="10" borderId="87" xfId="0" applyNumberFormat="1" applyFont="1" applyFill="1" applyBorder="1" applyAlignment="1" applyProtection="1">
      <alignment horizontal="center" vertical="center"/>
    </xf>
    <xf numFmtId="164" fontId="13" fillId="10" borderId="17" xfId="0" applyNumberFormat="1" applyFont="1" applyFill="1" applyBorder="1" applyAlignment="1" applyProtection="1">
      <alignment horizontal="center" vertical="center"/>
    </xf>
    <xf numFmtId="0" fontId="0" fillId="10" borderId="88" xfId="0" applyFill="1" applyBorder="1" applyAlignment="1" applyProtection="1">
      <alignment horizontal="left" vertical="center" wrapText="1"/>
    </xf>
    <xf numFmtId="164" fontId="13" fillId="10" borderId="41" xfId="0" applyNumberFormat="1" applyFont="1" applyFill="1" applyBorder="1" applyAlignment="1" applyProtection="1">
      <alignment horizontal="center" vertical="center"/>
    </xf>
    <xf numFmtId="0" fontId="17" fillId="21" borderId="19" xfId="0" applyFont="1" applyFill="1" applyBorder="1" applyAlignment="1" applyProtection="1">
      <alignment horizontal="center" vertical="center"/>
    </xf>
    <xf numFmtId="164" fontId="15" fillId="22" borderId="17" xfId="0" applyNumberFormat="1" applyFont="1" applyFill="1" applyBorder="1" applyAlignment="1" applyProtection="1">
      <alignment horizontal="right" vertical="center" wrapText="1"/>
    </xf>
    <xf numFmtId="164" fontId="17" fillId="21" borderId="19" xfId="0" applyNumberFormat="1" applyFont="1" applyFill="1" applyBorder="1" applyAlignment="1" applyProtection="1">
      <alignment horizontal="center" vertical="center" wrapText="1"/>
    </xf>
    <xf numFmtId="164" fontId="15" fillId="0" borderId="17" xfId="0" applyNumberFormat="1" applyFont="1" applyFill="1" applyBorder="1" applyAlignment="1" applyProtection="1">
      <alignment horizontal="right" vertical="center" wrapText="1"/>
    </xf>
    <xf numFmtId="0" fontId="17" fillId="13" borderId="19" xfId="0" applyFont="1" applyFill="1" applyBorder="1" applyAlignment="1" applyProtection="1">
      <alignment horizontal="center" vertical="center"/>
    </xf>
    <xf numFmtId="164" fontId="17" fillId="13" borderId="45" xfId="0" applyNumberFormat="1" applyFont="1" applyFill="1" applyBorder="1" applyAlignment="1" applyProtection="1">
      <alignment horizontal="center" vertical="center"/>
    </xf>
    <xf numFmtId="164" fontId="53" fillId="13" borderId="17" xfId="0" applyNumberFormat="1" applyFont="1" applyFill="1" applyBorder="1" applyAlignment="1" applyProtection="1">
      <alignment horizontal="right" vertical="center" wrapText="1"/>
    </xf>
    <xf numFmtId="164" fontId="17" fillId="13" borderId="17" xfId="0" applyNumberFormat="1" applyFont="1" applyFill="1" applyBorder="1" applyAlignment="1" applyProtection="1">
      <alignment horizontal="center" vertical="center"/>
    </xf>
    <xf numFmtId="164" fontId="17" fillId="13" borderId="19" xfId="0" applyNumberFormat="1" applyFont="1" applyFill="1" applyBorder="1" applyAlignment="1" applyProtection="1">
      <alignment horizontal="center" vertical="center" wrapText="1"/>
    </xf>
    <xf numFmtId="14" fontId="31" fillId="2" borderId="16" xfId="0" applyNumberFormat="1" applyFont="1" applyFill="1" applyBorder="1" applyAlignment="1" applyProtection="1">
      <alignment horizontal="center" vertical="center"/>
      <protection locked="0"/>
    </xf>
    <xf numFmtId="0" fontId="59" fillId="10" borderId="1" xfId="0" applyFont="1" applyFill="1" applyBorder="1" applyProtection="1"/>
    <xf numFmtId="0" fontId="21" fillId="14" borderId="3" xfId="0" applyFont="1" applyFill="1" applyBorder="1" applyAlignment="1" applyProtection="1">
      <alignment vertical="center"/>
    </xf>
    <xf numFmtId="0" fontId="21" fillId="14" borderId="5" xfId="0" applyFont="1" applyFill="1" applyBorder="1" applyAlignment="1" applyProtection="1">
      <alignment vertical="center"/>
    </xf>
    <xf numFmtId="0" fontId="21" fillId="14" borderId="4" xfId="0" applyFont="1" applyFill="1" applyBorder="1" applyAlignment="1" applyProtection="1">
      <alignment vertical="center"/>
    </xf>
    <xf numFmtId="0" fontId="14" fillId="16" borderId="3" xfId="0" applyFont="1" applyFill="1" applyBorder="1" applyAlignment="1" applyProtection="1">
      <alignment vertical="center" wrapText="1"/>
    </xf>
    <xf numFmtId="0" fontId="14" fillId="16" borderId="5" xfId="0" applyFont="1" applyFill="1" applyBorder="1" applyAlignment="1" applyProtection="1">
      <alignment vertical="center" wrapText="1"/>
    </xf>
    <xf numFmtId="0" fontId="14" fillId="16" borderId="4" xfId="0" applyFont="1" applyFill="1" applyBorder="1" applyAlignment="1" applyProtection="1">
      <alignment vertical="center" wrapText="1"/>
    </xf>
    <xf numFmtId="0" fontId="38" fillId="0" borderId="80" xfId="0" applyFont="1" applyFill="1" applyBorder="1" applyAlignment="1" applyProtection="1">
      <alignment horizontal="left" vertical="center" wrapText="1"/>
      <protection locked="0"/>
    </xf>
    <xf numFmtId="0" fontId="31" fillId="0" borderId="16" xfId="0" applyFont="1" applyFill="1" applyBorder="1" applyAlignment="1" applyProtection="1">
      <alignment horizontal="center" vertical="center"/>
      <protection locked="0"/>
    </xf>
    <xf numFmtId="0" fontId="15" fillId="4" borderId="91" xfId="0" applyFont="1" applyFill="1" applyBorder="1" applyAlignment="1" applyProtection="1">
      <alignment horizontal="center" vertical="center" wrapText="1"/>
      <protection hidden="1"/>
    </xf>
    <xf numFmtId="44" fontId="15" fillId="4" borderId="91" xfId="51" applyFont="1" applyFill="1" applyBorder="1" applyAlignment="1" applyProtection="1">
      <alignment horizontal="center" vertical="center" wrapText="1"/>
    </xf>
    <xf numFmtId="14" fontId="0" fillId="15" borderId="23" xfId="51" applyNumberFormat="1" applyFont="1" applyFill="1" applyBorder="1" applyAlignment="1" applyProtection="1">
      <alignment horizontal="right" vertical="center" wrapText="1"/>
      <protection locked="0"/>
    </xf>
    <xf numFmtId="44" fontId="0" fillId="15" borderId="23" xfId="51" applyFont="1" applyFill="1" applyBorder="1" applyAlignment="1" applyProtection="1">
      <alignment horizontal="right" vertical="center" wrapText="1"/>
      <protection locked="0"/>
    </xf>
    <xf numFmtId="44" fontId="35" fillId="10" borderId="3" xfId="51" applyFont="1" applyFill="1" applyBorder="1" applyProtection="1"/>
    <xf numFmtId="14" fontId="0" fillId="0" borderId="23" xfId="51" applyNumberFormat="1" applyFont="1" applyFill="1" applyBorder="1" applyAlignment="1" applyProtection="1">
      <alignment horizontal="right" vertical="center" wrapText="1"/>
      <protection locked="0"/>
    </xf>
    <xf numFmtId="44" fontId="0" fillId="0" borderId="23" xfId="51" applyFont="1" applyFill="1" applyBorder="1" applyAlignment="1" applyProtection="1">
      <alignment horizontal="right" vertical="center" wrapText="1"/>
      <protection locked="0"/>
    </xf>
    <xf numFmtId="44" fontId="35" fillId="10" borderId="3" xfId="51" applyFont="1" applyFill="1" applyBorder="1" applyAlignment="1" applyProtection="1">
      <alignment horizontal="center"/>
    </xf>
    <xf numFmtId="0" fontId="15" fillId="4" borderId="91" xfId="0" applyFont="1" applyFill="1" applyBorder="1" applyAlignment="1" applyProtection="1">
      <alignment horizontal="left" vertical="center" wrapText="1"/>
    </xf>
    <xf numFmtId="44" fontId="0" fillId="2" borderId="23" xfId="51" applyFont="1" applyFill="1" applyBorder="1" applyAlignment="1" applyProtection="1">
      <alignment horizontal="right" vertical="center"/>
      <protection locked="0"/>
    </xf>
    <xf numFmtId="44" fontId="35" fillId="10" borderId="4" xfId="51" applyFont="1" applyFill="1" applyBorder="1" applyProtection="1"/>
    <xf numFmtId="0" fontId="38" fillId="4" borderId="91" xfId="0" applyFont="1" applyFill="1" applyBorder="1" applyAlignment="1" applyProtection="1">
      <alignment horizontal="center" vertical="center" wrapText="1"/>
    </xf>
    <xf numFmtId="0" fontId="0" fillId="13" borderId="38" xfId="0" applyFill="1" applyBorder="1" applyAlignment="1" applyProtection="1">
      <alignment horizontal="center" vertical="center"/>
    </xf>
    <xf numFmtId="0" fontId="0" fillId="13" borderId="39" xfId="0" applyFill="1" applyBorder="1" applyAlignment="1" applyProtection="1">
      <alignment horizontal="center" vertical="center" wrapText="1"/>
    </xf>
    <xf numFmtId="0" fontId="0" fillId="13" borderId="16" xfId="0" applyFill="1" applyBorder="1" applyAlignment="1" applyProtection="1">
      <alignment horizontal="center" vertical="center" wrapText="1"/>
    </xf>
    <xf numFmtId="0" fontId="0" fillId="13" borderId="49" xfId="0" applyFill="1" applyBorder="1" applyAlignment="1" applyProtection="1">
      <alignment horizontal="center" vertical="center" wrapText="1"/>
    </xf>
    <xf numFmtId="0" fontId="0" fillId="13" borderId="0" xfId="0" applyFill="1" applyBorder="1" applyAlignment="1" applyProtection="1">
      <alignment horizontal="center" vertical="center" wrapText="1"/>
    </xf>
    <xf numFmtId="0" fontId="0" fillId="13" borderId="38" xfId="0" applyFill="1" applyBorder="1" applyAlignment="1" applyProtection="1">
      <alignment horizontal="center" vertical="center" wrapText="1"/>
    </xf>
    <xf numFmtId="0" fontId="0" fillId="13" borderId="52" xfId="0" applyFill="1" applyBorder="1" applyAlignment="1" applyProtection="1">
      <alignment horizontal="center" vertical="center" wrapText="1"/>
    </xf>
    <xf numFmtId="0" fontId="0" fillId="13" borderId="40" xfId="0" applyFill="1" applyBorder="1" applyAlignment="1" applyProtection="1">
      <alignment horizontal="center" vertical="center" wrapText="1"/>
    </xf>
    <xf numFmtId="0" fontId="13" fillId="13" borderId="89" xfId="0" applyFont="1" applyFill="1" applyBorder="1" applyAlignment="1" applyProtection="1">
      <alignment horizontal="center" vertical="center"/>
      <protection hidden="1"/>
    </xf>
    <xf numFmtId="0" fontId="15" fillId="13" borderId="24" xfId="0" applyFont="1" applyFill="1" applyBorder="1" applyAlignment="1" applyProtection="1">
      <alignment horizontal="center" vertical="center" wrapText="1"/>
      <protection hidden="1"/>
    </xf>
    <xf numFmtId="0" fontId="15" fillId="13" borderId="90" xfId="0" applyFont="1" applyFill="1" applyBorder="1" applyAlignment="1" applyProtection="1">
      <alignment horizontal="left" vertical="center" wrapText="1"/>
      <protection hidden="1"/>
    </xf>
    <xf numFmtId="49" fontId="27" fillId="13" borderId="90" xfId="0" applyNumberFormat="1" applyFont="1" applyFill="1" applyBorder="1" applyAlignment="1" applyProtection="1">
      <alignment horizontal="center" vertical="center" wrapText="1"/>
      <protection hidden="1"/>
    </xf>
    <xf numFmtId="0" fontId="15" fillId="13" borderId="91" xfId="0" applyFont="1" applyFill="1" applyBorder="1" applyAlignment="1" applyProtection="1">
      <alignment horizontal="center" vertical="center" wrapText="1"/>
      <protection hidden="1"/>
    </xf>
    <xf numFmtId="2" fontId="15" fillId="13" borderId="24" xfId="0" applyNumberFormat="1" applyFont="1" applyFill="1" applyBorder="1" applyAlignment="1" applyProtection="1">
      <alignment horizontal="center" vertical="center" wrapText="1"/>
      <protection hidden="1"/>
    </xf>
    <xf numFmtId="2" fontId="15" fillId="13" borderId="55" xfId="0" applyNumberFormat="1" applyFont="1" applyFill="1" applyBorder="1" applyAlignment="1" applyProtection="1">
      <alignment horizontal="center" vertical="center" wrapText="1"/>
      <protection hidden="1"/>
    </xf>
    <xf numFmtId="0" fontId="0" fillId="13" borderId="68" xfId="0" applyFill="1" applyBorder="1" applyAlignment="1" applyProtection="1">
      <alignment horizontal="center" vertical="center" wrapText="1"/>
    </xf>
    <xf numFmtId="0" fontId="0" fillId="13" borderId="80" xfId="0" applyFill="1" applyBorder="1" applyAlignment="1" applyProtection="1">
      <alignment horizontal="center" vertical="center" wrapText="1"/>
    </xf>
    <xf numFmtId="14" fontId="0" fillId="13" borderId="16" xfId="0" applyNumberFormat="1" applyFill="1" applyBorder="1" applyAlignment="1" applyProtection="1">
      <alignment horizontal="center" vertical="center" wrapText="1"/>
    </xf>
    <xf numFmtId="0" fontId="0" fillId="13" borderId="86" xfId="0" applyFill="1" applyBorder="1" applyAlignment="1" applyProtection="1">
      <alignment horizontal="center" vertical="center" wrapText="1"/>
    </xf>
    <xf numFmtId="0" fontId="0" fillId="13" borderId="66" xfId="0" applyFill="1" applyBorder="1" applyAlignment="1" applyProtection="1">
      <alignment horizontal="center" vertical="center" wrapText="1"/>
    </xf>
    <xf numFmtId="0" fontId="0" fillId="13" borderId="67" xfId="0" applyFill="1" applyBorder="1" applyAlignment="1" applyProtection="1">
      <alignment horizontal="center" vertical="center" wrapText="1"/>
    </xf>
    <xf numFmtId="164" fontId="29" fillId="10" borderId="24" xfId="0" applyNumberFormat="1" applyFont="1" applyFill="1" applyBorder="1" applyAlignment="1" applyProtection="1">
      <alignment horizontal="center" vertical="center"/>
    </xf>
    <xf numFmtId="164" fontId="29" fillId="10" borderId="16" xfId="0" applyNumberFormat="1" applyFont="1" applyFill="1" applyBorder="1" applyAlignment="1" applyProtection="1">
      <alignment horizontal="center" vertical="center"/>
    </xf>
    <xf numFmtId="164" fontId="29" fillId="0" borderId="24" xfId="0" applyNumberFormat="1" applyFont="1" applyFill="1" applyBorder="1" applyAlignment="1" applyProtection="1">
      <alignment horizontal="center" vertical="center"/>
    </xf>
    <xf numFmtId="164" fontId="29" fillId="0" borderId="45" xfId="0" applyNumberFormat="1" applyFont="1" applyFill="1" applyBorder="1" applyAlignment="1" applyProtection="1">
      <alignment horizontal="center" vertical="center"/>
    </xf>
    <xf numFmtId="164" fontId="29" fillId="0" borderId="16" xfId="0" applyNumberFormat="1" applyFont="1" applyFill="1" applyBorder="1" applyAlignment="1" applyProtection="1">
      <alignment horizontal="center" vertical="center"/>
    </xf>
    <xf numFmtId="164" fontId="29" fillId="0" borderId="17" xfId="0" applyNumberFormat="1" applyFont="1" applyFill="1" applyBorder="1" applyAlignment="1" applyProtection="1">
      <alignment horizontal="center" vertical="center"/>
    </xf>
    <xf numFmtId="164" fontId="29" fillId="22" borderId="24" xfId="0" applyNumberFormat="1" applyFont="1" applyFill="1" applyBorder="1" applyAlignment="1" applyProtection="1">
      <alignment horizontal="center" vertical="center"/>
    </xf>
    <xf numFmtId="164" fontId="29" fillId="22" borderId="45" xfId="0" applyNumberFormat="1" applyFont="1" applyFill="1" applyBorder="1" applyAlignment="1" applyProtection="1">
      <alignment horizontal="center" vertical="center"/>
    </xf>
    <xf numFmtId="164" fontId="29" fillId="22" borderId="16" xfId="0" applyNumberFormat="1" applyFont="1" applyFill="1" applyBorder="1" applyAlignment="1" applyProtection="1">
      <alignment horizontal="center" vertical="center"/>
    </xf>
    <xf numFmtId="164" fontId="29" fillId="22" borderId="17" xfId="0" applyNumberFormat="1" applyFont="1" applyFill="1" applyBorder="1" applyAlignment="1" applyProtection="1">
      <alignment horizontal="center" vertical="center"/>
    </xf>
    <xf numFmtId="0" fontId="0" fillId="0" borderId="14" xfId="0" applyBorder="1" applyAlignment="1" applyProtection="1">
      <alignment wrapText="1"/>
      <protection hidden="1"/>
    </xf>
    <xf numFmtId="0" fontId="0" fillId="0" borderId="12" xfId="0" applyFill="1" applyBorder="1" applyAlignment="1" applyProtection="1">
      <alignment wrapText="1"/>
      <protection hidden="1"/>
    </xf>
    <xf numFmtId="0" fontId="38" fillId="0" borderId="23" xfId="0" applyFont="1" applyFill="1" applyBorder="1" applyAlignment="1" applyProtection="1">
      <alignment horizontal="left" vertical="center" wrapText="1"/>
      <protection locked="0"/>
    </xf>
    <xf numFmtId="44" fontId="15" fillId="13" borderId="55" xfId="51" applyFont="1" applyFill="1" applyBorder="1" applyAlignment="1" applyProtection="1">
      <alignment horizontal="center" vertical="center"/>
      <protection hidden="1"/>
    </xf>
    <xf numFmtId="49" fontId="27" fillId="13" borderId="48" xfId="0" applyNumberFormat="1" applyFont="1" applyFill="1" applyBorder="1" applyAlignment="1" applyProtection="1">
      <alignment horizontal="center" vertical="center" wrapText="1"/>
      <protection hidden="1"/>
    </xf>
    <xf numFmtId="2" fontId="15" fillId="4" borderId="91" xfId="51" applyNumberFormat="1" applyFont="1" applyFill="1" applyBorder="1" applyAlignment="1" applyProtection="1">
      <alignment horizontal="center" vertical="center" wrapText="1"/>
      <protection hidden="1"/>
    </xf>
    <xf numFmtId="44" fontId="15" fillId="4" borderId="92" xfId="51" applyFont="1" applyFill="1" applyBorder="1" applyAlignment="1" applyProtection="1">
      <alignment horizontal="center" vertical="center" wrapText="1"/>
      <protection hidden="1"/>
    </xf>
    <xf numFmtId="166" fontId="0" fillId="2" borderId="23" xfId="51" applyNumberFormat="1" applyFont="1" applyFill="1" applyBorder="1" applyAlignment="1" applyProtection="1">
      <alignment horizontal="center" vertical="center"/>
      <protection locked="0" hidden="1"/>
    </xf>
    <xf numFmtId="44" fontId="0" fillId="8" borderId="23" xfId="51" applyFont="1" applyFill="1" applyBorder="1" applyAlignment="1" applyProtection="1">
      <alignment horizontal="center" vertical="center" wrapText="1"/>
      <protection hidden="1"/>
    </xf>
    <xf numFmtId="166" fontId="0" fillId="2" borderId="85" xfId="51" applyNumberFormat="1" applyFont="1" applyFill="1" applyBorder="1" applyAlignment="1" applyProtection="1">
      <alignment horizontal="center" vertical="center"/>
      <protection locked="0" hidden="1"/>
    </xf>
    <xf numFmtId="44" fontId="0" fillId="8" borderId="85" xfId="51" applyFont="1" applyFill="1" applyBorder="1" applyAlignment="1" applyProtection="1">
      <alignment horizontal="center" vertical="center" wrapText="1"/>
      <protection hidden="1"/>
    </xf>
    <xf numFmtId="44" fontId="0" fillId="8" borderId="93" xfId="51" applyFont="1" applyFill="1" applyBorder="1" applyAlignment="1" applyProtection="1">
      <alignment horizontal="center" vertical="center" wrapText="1"/>
      <protection hidden="1"/>
    </xf>
    <xf numFmtId="0" fontId="15" fillId="13" borderId="48" xfId="0" applyFont="1" applyFill="1" applyBorder="1" applyAlignment="1" applyProtection="1">
      <alignment horizontal="center" vertical="center" wrapText="1"/>
      <protection hidden="1"/>
    </xf>
    <xf numFmtId="44" fontId="15" fillId="4" borderId="91" xfId="51" applyFont="1" applyFill="1" applyBorder="1" applyAlignment="1" applyProtection="1">
      <alignment horizontal="center" vertical="center" wrapText="1"/>
      <protection hidden="1"/>
    </xf>
    <xf numFmtId="0" fontId="0" fillId="2" borderId="23" xfId="0" applyFill="1" applyBorder="1" applyAlignment="1" applyProtection="1">
      <alignment horizontal="center" vertical="center" wrapText="1"/>
      <protection locked="0" hidden="1"/>
    </xf>
    <xf numFmtId="14" fontId="0" fillId="2" borderId="23" xfId="0" applyNumberFormat="1" applyFill="1" applyBorder="1" applyAlignment="1" applyProtection="1">
      <alignment horizontal="center" vertical="center" wrapText="1"/>
      <protection locked="0" hidden="1"/>
    </xf>
    <xf numFmtId="44" fontId="0" fillId="2" borderId="23" xfId="51" applyFont="1" applyFill="1" applyBorder="1" applyAlignment="1" applyProtection="1">
      <alignment horizontal="center" vertical="center" wrapText="1"/>
      <protection locked="0" hidden="1"/>
    </xf>
    <xf numFmtId="0" fontId="15" fillId="4" borderId="91" xfId="0" applyFont="1" applyFill="1" applyBorder="1" applyAlignment="1" applyProtection="1">
      <alignment horizontal="left" vertical="center" wrapText="1"/>
      <protection hidden="1"/>
    </xf>
    <xf numFmtId="0" fontId="15" fillId="8" borderId="23" xfId="0" applyFont="1" applyFill="1" applyBorder="1" applyAlignment="1" applyProtection="1">
      <alignment horizontal="center" vertical="center" wrapText="1"/>
      <protection hidden="1"/>
    </xf>
    <xf numFmtId="164" fontId="33" fillId="9" borderId="20" xfId="0" applyNumberFormat="1" applyFont="1" applyFill="1" applyBorder="1" applyAlignment="1" applyProtection="1">
      <alignment horizontal="center" vertical="center"/>
      <protection hidden="1"/>
    </xf>
    <xf numFmtId="0" fontId="0" fillId="2" borderId="85" xfId="0" applyFill="1" applyBorder="1" applyAlignment="1" applyProtection="1">
      <alignment horizontal="center" vertical="center" wrapText="1"/>
      <protection locked="0" hidden="1"/>
    </xf>
    <xf numFmtId="0" fontId="15" fillId="8" borderId="85" xfId="0" applyFont="1" applyFill="1" applyBorder="1" applyAlignment="1" applyProtection="1">
      <alignment horizontal="center" vertical="center" wrapText="1"/>
      <protection hidden="1"/>
    </xf>
    <xf numFmtId="164" fontId="33" fillId="9" borderId="3" xfId="0" applyNumberFormat="1" applyFont="1" applyFill="1" applyBorder="1" applyAlignment="1" applyProtection="1">
      <alignment horizontal="center" vertical="center"/>
      <protection hidden="1"/>
    </xf>
    <xf numFmtId="2" fontId="15" fillId="4" borderId="92" xfId="0" applyNumberFormat="1" applyFont="1" applyFill="1" applyBorder="1" applyAlignment="1" applyProtection="1">
      <alignment horizontal="center" vertical="center" wrapText="1"/>
      <protection hidden="1"/>
    </xf>
    <xf numFmtId="44" fontId="15" fillId="4" borderId="91" xfId="51" applyFont="1" applyFill="1" applyBorder="1" applyAlignment="1" applyProtection="1">
      <alignment horizontal="center" vertical="center"/>
    </xf>
    <xf numFmtId="2" fontId="15" fillId="4" borderId="91" xfId="51" applyNumberFormat="1" applyFont="1" applyFill="1" applyBorder="1" applyAlignment="1" applyProtection="1">
      <alignment horizontal="center" vertical="center" wrapText="1"/>
    </xf>
    <xf numFmtId="44" fontId="15" fillId="4" borderId="92" xfId="51" applyFont="1" applyFill="1" applyBorder="1" applyAlignment="1" applyProtection="1">
      <alignment horizontal="center" vertical="center" wrapText="1"/>
    </xf>
    <xf numFmtId="44" fontId="0" fillId="4" borderId="91" xfId="51" applyFont="1" applyFill="1" applyBorder="1" applyAlignment="1" applyProtection="1">
      <alignment vertical="center"/>
    </xf>
    <xf numFmtId="44" fontId="0" fillId="15" borderId="23" xfId="51" applyFont="1" applyFill="1" applyBorder="1" applyAlignment="1" applyProtection="1">
      <alignment horizontal="right" vertical="center"/>
    </xf>
    <xf numFmtId="44" fontId="0" fillId="4" borderId="91" xfId="51" applyFont="1" applyFill="1" applyBorder="1" applyAlignment="1" applyProtection="1">
      <alignment horizontal="center" vertical="center"/>
    </xf>
    <xf numFmtId="164" fontId="0" fillId="4" borderId="91" xfId="0" applyNumberFormat="1" applyFill="1" applyBorder="1" applyAlignment="1" applyProtection="1">
      <alignment vertical="center"/>
    </xf>
    <xf numFmtId="0" fontId="31" fillId="0" borderId="23" xfId="0" applyFont="1" applyFill="1" applyBorder="1" applyAlignment="1" applyProtection="1">
      <alignment horizontal="center" vertical="center"/>
      <protection locked="0"/>
    </xf>
    <xf numFmtId="0" fontId="15" fillId="4" borderId="91" xfId="0" applyFont="1" applyFill="1" applyBorder="1" applyAlignment="1" applyProtection="1">
      <alignment horizontal="center" vertical="center" wrapText="1"/>
    </xf>
    <xf numFmtId="0" fontId="0" fillId="15" borderId="95" xfId="0" applyFill="1" applyBorder="1" applyAlignment="1" applyProtection="1">
      <alignment horizontal="center" vertical="center" wrapText="1"/>
      <protection locked="0"/>
    </xf>
    <xf numFmtId="14" fontId="0" fillId="15" borderId="22" xfId="51" applyNumberFormat="1" applyFont="1" applyFill="1" applyBorder="1" applyAlignment="1" applyProtection="1">
      <alignment horizontal="right" vertical="center" wrapText="1"/>
      <protection locked="0"/>
    </xf>
    <xf numFmtId="14" fontId="0" fillId="15" borderId="95" xfId="51" applyNumberFormat="1" applyFont="1" applyFill="1" applyBorder="1" applyAlignment="1" applyProtection="1">
      <alignment horizontal="right" vertical="center" wrapText="1"/>
      <protection locked="0"/>
    </xf>
    <xf numFmtId="44" fontId="0" fillId="15" borderId="95" xfId="51" applyFont="1" applyFill="1" applyBorder="1" applyAlignment="1" applyProtection="1">
      <alignment horizontal="right" vertical="center" wrapText="1"/>
      <protection locked="0"/>
    </xf>
    <xf numFmtId="44" fontId="0" fillId="0" borderId="22" xfId="51" applyFont="1" applyFill="1" applyBorder="1" applyAlignment="1" applyProtection="1">
      <alignment horizontal="right" vertical="center" wrapText="1"/>
      <protection locked="0"/>
    </xf>
    <xf numFmtId="14" fontId="0" fillId="0" borderId="22" xfId="51" applyNumberFormat="1" applyFont="1" applyFill="1" applyBorder="1" applyAlignment="1" applyProtection="1">
      <alignment horizontal="right" vertical="center" wrapText="1"/>
      <protection locked="0"/>
    </xf>
    <xf numFmtId="14" fontId="0" fillId="0" borderId="95" xfId="51" applyNumberFormat="1" applyFont="1" applyFill="1" applyBorder="1" applyAlignment="1" applyProtection="1">
      <alignment horizontal="right" vertical="center" wrapText="1"/>
      <protection locked="0"/>
    </xf>
    <xf numFmtId="44" fontId="0" fillId="0" borderId="95" xfId="51" applyFont="1" applyFill="1" applyBorder="1" applyAlignment="1" applyProtection="1">
      <alignment horizontal="right" vertical="center" wrapText="1"/>
      <protection locked="0"/>
    </xf>
    <xf numFmtId="0" fontId="38" fillId="2" borderId="95" xfId="0" applyFont="1" applyFill="1" applyBorder="1" applyAlignment="1" applyProtection="1">
      <alignment horizontal="left" vertical="center" wrapText="1"/>
      <protection locked="0"/>
    </xf>
    <xf numFmtId="0" fontId="38" fillId="2" borderId="96" xfId="0" applyFont="1" applyFill="1" applyBorder="1" applyAlignment="1" applyProtection="1">
      <alignment horizontal="left" vertical="center" wrapText="1"/>
      <protection locked="0"/>
    </xf>
    <xf numFmtId="164" fontId="0" fillId="2" borderId="79" xfId="0" applyNumberFormat="1" applyFill="1" applyBorder="1" applyAlignment="1" applyProtection="1">
      <alignment horizontal="center" vertical="center"/>
      <protection locked="0"/>
    </xf>
    <xf numFmtId="14" fontId="0" fillId="0" borderId="23" xfId="51" applyNumberFormat="1" applyFont="1" applyFill="1" applyBorder="1" applyAlignment="1" applyProtection="1">
      <alignment horizontal="center" vertical="center" wrapText="1"/>
      <protection locked="0"/>
    </xf>
    <xf numFmtId="0" fontId="15" fillId="13" borderId="1" xfId="0" applyFont="1" applyFill="1" applyBorder="1" applyAlignment="1" applyProtection="1">
      <alignment horizontal="center" vertical="center" wrapText="1"/>
      <protection hidden="1"/>
    </xf>
    <xf numFmtId="14" fontId="0" fillId="15" borderId="23" xfId="0" applyNumberFormat="1" applyFill="1" applyBorder="1" applyAlignment="1" applyProtection="1">
      <alignment horizontal="center" vertical="center" wrapText="1"/>
      <protection locked="0"/>
    </xf>
    <xf numFmtId="14" fontId="15" fillId="2" borderId="23" xfId="0" applyNumberFormat="1" applyFont="1" applyFill="1" applyBorder="1" applyAlignment="1" applyProtection="1">
      <alignment horizontal="center" vertical="center"/>
      <protection locked="0"/>
    </xf>
    <xf numFmtId="44" fontId="15" fillId="2" borderId="23" xfId="51" applyFont="1" applyFill="1" applyBorder="1" applyAlignment="1" applyProtection="1">
      <alignment horizontal="right" vertical="center"/>
      <protection locked="0"/>
    </xf>
    <xf numFmtId="44" fontId="15" fillId="2" borderId="16" xfId="51" applyFont="1" applyFill="1" applyBorder="1" applyAlignment="1" applyProtection="1">
      <alignment horizontal="right" vertical="center"/>
      <protection locked="0"/>
    </xf>
    <xf numFmtId="0" fontId="15" fillId="2" borderId="23" xfId="0" applyFont="1" applyFill="1" applyBorder="1" applyAlignment="1" applyProtection="1">
      <alignment horizontal="center" vertical="center"/>
      <protection locked="0"/>
    </xf>
    <xf numFmtId="0" fontId="0" fillId="15" borderId="23" xfId="0" applyFont="1" applyFill="1" applyBorder="1" applyAlignment="1" applyProtection="1">
      <alignment horizontal="center" vertical="center" wrapText="1"/>
      <protection locked="0"/>
    </xf>
    <xf numFmtId="14" fontId="0" fillId="15" borderId="23" xfId="0" applyNumberFormat="1" applyFont="1" applyFill="1" applyBorder="1" applyAlignment="1" applyProtection="1">
      <alignment horizontal="center" vertical="center" wrapText="1"/>
      <protection locked="0"/>
    </xf>
    <xf numFmtId="0" fontId="16" fillId="18" borderId="1" xfId="0" applyFont="1" applyFill="1" applyBorder="1" applyAlignment="1" applyProtection="1">
      <alignment horizontal="center" vertical="center" wrapText="1"/>
      <protection hidden="1"/>
    </xf>
    <xf numFmtId="0" fontId="14" fillId="17" borderId="3" xfId="0" applyFont="1" applyFill="1" applyBorder="1" applyAlignment="1" applyProtection="1">
      <alignment horizontal="center" vertical="center"/>
      <protection hidden="1"/>
    </xf>
    <xf numFmtId="0" fontId="14" fillId="17" borderId="5" xfId="0" applyFont="1" applyFill="1" applyBorder="1" applyAlignment="1" applyProtection="1">
      <alignment horizontal="center" vertical="center"/>
      <protection hidden="1"/>
    </xf>
    <xf numFmtId="0" fontId="14" fillId="17" borderId="4" xfId="0" applyFont="1" applyFill="1" applyBorder="1" applyAlignment="1" applyProtection="1">
      <alignment horizontal="center" vertical="center"/>
      <protection hidden="1"/>
    </xf>
    <xf numFmtId="0" fontId="24" fillId="17" borderId="57" xfId="0" applyFont="1" applyFill="1" applyBorder="1" applyAlignment="1" applyProtection="1">
      <alignment horizontal="center" vertical="top" wrapText="1"/>
      <protection hidden="1"/>
    </xf>
    <xf numFmtId="0" fontId="24" fillId="17" borderId="58" xfId="0" applyFont="1" applyFill="1" applyBorder="1" applyAlignment="1" applyProtection="1">
      <alignment horizontal="center" vertical="top" wrapText="1"/>
      <protection hidden="1"/>
    </xf>
    <xf numFmtId="0" fontId="24" fillId="17" borderId="59" xfId="0" applyFont="1" applyFill="1" applyBorder="1" applyAlignment="1" applyProtection="1">
      <alignment horizontal="center" vertical="top" wrapText="1"/>
      <protection hidden="1"/>
    </xf>
    <xf numFmtId="0" fontId="40" fillId="19" borderId="44" xfId="0" applyFont="1" applyFill="1" applyBorder="1" applyAlignment="1" applyProtection="1">
      <alignment horizontal="center" vertical="center" wrapText="1"/>
      <protection hidden="1"/>
    </xf>
    <xf numFmtId="0" fontId="40" fillId="19" borderId="6" xfId="0" applyFont="1" applyFill="1" applyBorder="1" applyAlignment="1" applyProtection="1">
      <alignment horizontal="center" vertical="center" wrapText="1"/>
      <protection hidden="1"/>
    </xf>
    <xf numFmtId="0" fontId="40" fillId="19" borderId="46" xfId="0" applyFont="1" applyFill="1" applyBorder="1" applyAlignment="1" applyProtection="1">
      <alignment horizontal="center" vertical="center" wrapText="1"/>
      <protection hidden="1"/>
    </xf>
    <xf numFmtId="0" fontId="22" fillId="19" borderId="42" xfId="0" applyFont="1" applyFill="1" applyBorder="1" applyAlignment="1" applyProtection="1">
      <alignment horizontal="center" vertical="center" wrapText="1"/>
      <protection hidden="1"/>
    </xf>
    <xf numFmtId="0" fontId="22" fillId="19" borderId="7" xfId="0" applyFont="1" applyFill="1" applyBorder="1" applyAlignment="1" applyProtection="1">
      <alignment horizontal="center" vertical="center" wrapText="1"/>
      <protection hidden="1"/>
    </xf>
    <xf numFmtId="0" fontId="22" fillId="19" borderId="43" xfId="0" applyFont="1" applyFill="1" applyBorder="1" applyAlignment="1" applyProtection="1">
      <alignment horizontal="center" vertical="center" wrapText="1"/>
      <protection hidden="1"/>
    </xf>
    <xf numFmtId="0" fontId="22" fillId="19" borderId="8" xfId="0" applyFont="1" applyFill="1" applyBorder="1" applyAlignment="1" applyProtection="1">
      <alignment horizontal="center" vertical="center" wrapText="1"/>
      <protection hidden="1"/>
    </xf>
    <xf numFmtId="0" fontId="22" fillId="19" borderId="0" xfId="0" applyFont="1" applyFill="1" applyAlignment="1" applyProtection="1">
      <alignment horizontal="center" vertical="center" wrapText="1"/>
      <protection hidden="1"/>
    </xf>
    <xf numFmtId="0" fontId="22" fillId="19" borderId="9" xfId="0" applyFont="1" applyFill="1" applyBorder="1" applyAlignment="1" applyProtection="1">
      <alignment horizontal="center" vertical="center" wrapText="1"/>
      <protection hidden="1"/>
    </xf>
    <xf numFmtId="0" fontId="22" fillId="19" borderId="27" xfId="0" applyFont="1" applyFill="1" applyBorder="1" applyAlignment="1" applyProtection="1">
      <alignment horizontal="center" vertical="center" wrapText="1"/>
      <protection hidden="1"/>
    </xf>
    <xf numFmtId="0" fontId="22" fillId="19" borderId="28" xfId="0" applyFont="1" applyFill="1" applyBorder="1" applyAlignment="1" applyProtection="1">
      <alignment horizontal="center" vertical="center" wrapText="1"/>
      <protection hidden="1"/>
    </xf>
    <xf numFmtId="0" fontId="22" fillId="19" borderId="29" xfId="0" applyFont="1" applyFill="1" applyBorder="1" applyAlignment="1" applyProtection="1">
      <alignment horizontal="center" vertical="center" wrapText="1"/>
      <protection hidden="1"/>
    </xf>
    <xf numFmtId="0" fontId="28" fillId="13" borderId="1" xfId="0" applyFont="1" applyFill="1" applyBorder="1" applyAlignment="1" applyProtection="1">
      <alignment horizontal="center" vertical="center" wrapText="1"/>
      <protection hidden="1"/>
    </xf>
    <xf numFmtId="0" fontId="41" fillId="19" borderId="51" xfId="0" applyFont="1" applyFill="1" applyBorder="1" applyAlignment="1" applyProtection="1">
      <alignment horizontal="center" vertical="center"/>
      <protection hidden="1"/>
    </xf>
    <xf numFmtId="0" fontId="41" fillId="19" borderId="54" xfId="0" applyFont="1" applyFill="1" applyBorder="1" applyAlignment="1" applyProtection="1">
      <alignment horizontal="center" vertical="center"/>
      <protection hidden="1"/>
    </xf>
    <xf numFmtId="0" fontId="36" fillId="19" borderId="8" xfId="52" applyFill="1" applyBorder="1" applyAlignment="1" applyProtection="1">
      <alignment horizontal="center" vertical="center" wrapText="1"/>
      <protection hidden="1"/>
    </xf>
    <xf numFmtId="0" fontId="36" fillId="19" borderId="0" xfId="52" applyFill="1" applyBorder="1" applyAlignment="1" applyProtection="1">
      <alignment horizontal="center" vertical="center" wrapText="1"/>
      <protection hidden="1"/>
    </xf>
    <xf numFmtId="0" fontId="36" fillId="19" borderId="9" xfId="52" applyFill="1" applyBorder="1" applyAlignment="1" applyProtection="1">
      <alignment horizontal="center" vertical="center" wrapText="1"/>
      <protection hidden="1"/>
    </xf>
    <xf numFmtId="0" fontId="36" fillId="19" borderId="60" xfId="52" applyFill="1" applyBorder="1" applyAlignment="1" applyProtection="1">
      <alignment horizontal="center" vertical="center" wrapText="1"/>
      <protection hidden="1"/>
    </xf>
    <xf numFmtId="0" fontId="36" fillId="19" borderId="37" xfId="52" applyFill="1" applyBorder="1" applyAlignment="1" applyProtection="1">
      <alignment horizontal="center" vertical="center" wrapText="1"/>
      <protection hidden="1"/>
    </xf>
    <xf numFmtId="0" fontId="36" fillId="19" borderId="61" xfId="52" applyFill="1" applyBorder="1" applyAlignment="1" applyProtection="1">
      <alignment horizontal="center" vertical="center" wrapText="1"/>
      <protection hidden="1"/>
    </xf>
    <xf numFmtId="0" fontId="40" fillId="19" borderId="52" xfId="0" applyFont="1" applyFill="1" applyBorder="1" applyAlignment="1" applyProtection="1">
      <alignment horizontal="center" vertical="center"/>
      <protection hidden="1"/>
    </xf>
    <xf numFmtId="0" fontId="40" fillId="19" borderId="67" xfId="0" applyFont="1" applyFill="1" applyBorder="1" applyAlignment="1" applyProtection="1">
      <alignment horizontal="center" vertical="center"/>
      <protection hidden="1"/>
    </xf>
    <xf numFmtId="0" fontId="40" fillId="19" borderId="47" xfId="0" applyFont="1" applyFill="1" applyBorder="1" applyAlignment="1" applyProtection="1">
      <alignment horizontal="center" vertical="center" wrapText="1"/>
      <protection hidden="1"/>
    </xf>
    <xf numFmtId="0" fontId="40" fillId="19" borderId="36" xfId="0" applyFont="1" applyFill="1" applyBorder="1" applyAlignment="1" applyProtection="1">
      <alignment horizontal="center" vertical="center" wrapText="1"/>
      <protection hidden="1"/>
    </xf>
    <xf numFmtId="0" fontId="40" fillId="19" borderId="48" xfId="0" applyFont="1" applyFill="1" applyBorder="1" applyAlignment="1" applyProtection="1">
      <alignment horizontal="center" vertical="center" wrapText="1"/>
      <protection hidden="1"/>
    </xf>
    <xf numFmtId="0" fontId="40" fillId="19" borderId="60" xfId="0" applyFont="1" applyFill="1" applyBorder="1" applyAlignment="1" applyProtection="1">
      <alignment horizontal="center" vertical="center" wrapText="1"/>
      <protection hidden="1"/>
    </xf>
    <xf numFmtId="0" fontId="40" fillId="19" borderId="37" xfId="0" applyFont="1" applyFill="1" applyBorder="1" applyAlignment="1" applyProtection="1">
      <alignment horizontal="center" vertical="center" wrapText="1"/>
      <protection hidden="1"/>
    </xf>
    <xf numFmtId="0" fontId="40" fillId="19" borderId="61" xfId="0" applyFont="1" applyFill="1" applyBorder="1" applyAlignment="1" applyProtection="1">
      <alignment horizontal="center" vertical="center" wrapText="1"/>
      <protection hidden="1"/>
    </xf>
    <xf numFmtId="0" fontId="41" fillId="19" borderId="1" xfId="0" applyFont="1" applyFill="1" applyBorder="1" applyAlignment="1" applyProtection="1">
      <alignment horizontal="center" vertical="center" wrapText="1"/>
      <protection hidden="1"/>
    </xf>
    <xf numFmtId="8" fontId="52" fillId="19" borderId="65" xfId="0" applyNumberFormat="1" applyFont="1" applyFill="1" applyBorder="1" applyAlignment="1" applyProtection="1">
      <alignment horizontal="center" vertical="center" wrapText="1"/>
      <protection hidden="1"/>
    </xf>
    <xf numFmtId="0" fontId="41" fillId="19" borderId="1" xfId="0" applyFont="1" applyFill="1" applyBorder="1" applyAlignment="1" applyProtection="1">
      <alignment horizontal="center" vertical="center"/>
      <protection hidden="1"/>
    </xf>
    <xf numFmtId="0" fontId="49" fillId="0" borderId="39" xfId="0" applyFont="1" applyBorder="1" applyAlignment="1" applyProtection="1">
      <alignment horizontal="center" vertical="center"/>
      <protection hidden="1"/>
    </xf>
    <xf numFmtId="0" fontId="49" fillId="0" borderId="16" xfId="0" applyFont="1" applyBorder="1" applyAlignment="1" applyProtection="1">
      <alignment horizontal="center" vertical="center"/>
      <protection hidden="1"/>
    </xf>
    <xf numFmtId="0" fontId="49" fillId="0" borderId="65" xfId="0" applyFont="1" applyBorder="1" applyAlignment="1" applyProtection="1">
      <alignment horizontal="center" vertical="center"/>
      <protection hidden="1"/>
    </xf>
    <xf numFmtId="0" fontId="49" fillId="0" borderId="52" xfId="0" applyFont="1" applyBorder="1" applyAlignment="1" applyProtection="1">
      <alignment horizontal="left" vertical="center"/>
      <protection hidden="1"/>
    </xf>
    <xf numFmtId="0" fontId="49" fillId="0" borderId="66" xfId="0" applyFont="1" applyBorder="1" applyAlignment="1" applyProtection="1">
      <alignment horizontal="left" vertical="center"/>
      <protection hidden="1"/>
    </xf>
    <xf numFmtId="0" fontId="49" fillId="0" borderId="67" xfId="0" applyFont="1" applyBorder="1" applyAlignment="1" applyProtection="1">
      <alignment horizontal="left" vertical="center"/>
      <protection hidden="1"/>
    </xf>
    <xf numFmtId="0" fontId="49" fillId="0" borderId="49" xfId="0" applyFont="1" applyBorder="1" applyAlignment="1" applyProtection="1">
      <alignment horizontal="left" vertical="center"/>
      <protection hidden="1"/>
    </xf>
    <xf numFmtId="0" fontId="49" fillId="0" borderId="68" xfId="0" applyFont="1" applyBorder="1" applyAlignment="1" applyProtection="1">
      <alignment horizontal="left" vertical="center"/>
      <protection hidden="1"/>
    </xf>
    <xf numFmtId="0" fontId="49" fillId="0" borderId="69" xfId="0" applyFont="1" applyBorder="1" applyAlignment="1" applyProtection="1">
      <alignment horizontal="left" vertical="center"/>
      <protection hidden="1"/>
    </xf>
    <xf numFmtId="0" fontId="49" fillId="0" borderId="70" xfId="0" applyFont="1" applyBorder="1" applyAlignment="1" applyProtection="1">
      <alignment horizontal="left" vertical="center"/>
      <protection hidden="1"/>
    </xf>
    <xf numFmtId="0" fontId="49" fillId="0" borderId="71" xfId="0" applyFont="1" applyBorder="1" applyAlignment="1" applyProtection="1">
      <alignment horizontal="left" vertical="center"/>
      <protection hidden="1"/>
    </xf>
    <xf numFmtId="0" fontId="49" fillId="0" borderId="72" xfId="0" applyFont="1" applyBorder="1" applyAlignment="1" applyProtection="1">
      <alignment horizontal="left" vertical="center"/>
      <protection hidden="1"/>
    </xf>
    <xf numFmtId="0" fontId="40" fillId="19" borderId="65" xfId="0" applyFont="1" applyFill="1" applyBorder="1" applyAlignment="1" applyProtection="1">
      <alignment horizontal="center" vertical="center"/>
      <protection hidden="1"/>
    </xf>
    <xf numFmtId="0" fontId="40" fillId="19" borderId="8" xfId="0" applyFont="1" applyFill="1" applyBorder="1" applyAlignment="1" applyProtection="1">
      <alignment horizontal="center" vertical="center" wrapText="1"/>
      <protection hidden="1"/>
    </xf>
    <xf numFmtId="0" fontId="40" fillId="19" borderId="0" xfId="0" applyFont="1" applyFill="1" applyAlignment="1" applyProtection="1">
      <alignment horizontal="center" vertical="center" wrapText="1"/>
      <protection hidden="1"/>
    </xf>
    <xf numFmtId="0" fontId="40" fillId="19" borderId="9" xfId="0" applyFont="1" applyFill="1" applyBorder="1" applyAlignment="1" applyProtection="1">
      <alignment horizontal="center" vertical="center" wrapText="1"/>
      <protection hidden="1"/>
    </xf>
    <xf numFmtId="0" fontId="41" fillId="19" borderId="6" xfId="0" applyFont="1" applyFill="1" applyBorder="1" applyAlignment="1" applyProtection="1">
      <alignment horizontal="center" vertical="center"/>
      <protection hidden="1"/>
    </xf>
    <xf numFmtId="164" fontId="40" fillId="19" borderId="52" xfId="51" applyNumberFormat="1" applyFont="1" applyFill="1" applyBorder="1" applyAlignment="1" applyProtection="1">
      <alignment horizontal="center" vertical="center"/>
      <protection hidden="1"/>
    </xf>
    <xf numFmtId="164" fontId="40" fillId="19" borderId="66" xfId="51" applyNumberFormat="1" applyFont="1" applyFill="1" applyBorder="1" applyAlignment="1" applyProtection="1">
      <alignment horizontal="center" vertical="center"/>
      <protection hidden="1"/>
    </xf>
    <xf numFmtId="164" fontId="40" fillId="19" borderId="67" xfId="51" applyNumberFormat="1" applyFont="1" applyFill="1" applyBorder="1" applyAlignment="1" applyProtection="1">
      <alignment horizontal="center" vertical="center"/>
      <protection hidden="1"/>
    </xf>
    <xf numFmtId="164" fontId="40" fillId="19" borderId="70" xfId="51" applyNumberFormat="1" applyFont="1" applyFill="1" applyBorder="1" applyAlignment="1" applyProtection="1">
      <alignment horizontal="center" vertical="center"/>
      <protection hidden="1"/>
    </xf>
    <xf numFmtId="164" fontId="40" fillId="19" borderId="71" xfId="51" applyNumberFormat="1" applyFont="1" applyFill="1" applyBorder="1" applyAlignment="1" applyProtection="1">
      <alignment horizontal="center" vertical="center"/>
      <protection hidden="1"/>
    </xf>
    <xf numFmtId="164" fontId="40" fillId="19" borderId="72" xfId="51" applyNumberFormat="1" applyFont="1" applyFill="1" applyBorder="1" applyAlignment="1" applyProtection="1">
      <alignment horizontal="center" vertical="center"/>
      <protection hidden="1"/>
    </xf>
    <xf numFmtId="0" fontId="40" fillId="19" borderId="81" xfId="0" applyFont="1" applyFill="1" applyBorder="1" applyAlignment="1" applyProtection="1">
      <alignment horizontal="center" vertical="center" wrapText="1"/>
      <protection hidden="1"/>
    </xf>
    <xf numFmtId="0" fontId="40" fillId="19" borderId="84" xfId="0" applyFont="1" applyFill="1" applyBorder="1" applyAlignment="1" applyProtection="1">
      <alignment horizontal="center" vertical="center" wrapText="1"/>
      <protection hidden="1"/>
    </xf>
    <xf numFmtId="0" fontId="40" fillId="19" borderId="78" xfId="0" applyFont="1" applyFill="1" applyBorder="1" applyAlignment="1" applyProtection="1">
      <alignment horizontal="center" vertical="center" wrapText="1"/>
      <protection hidden="1"/>
    </xf>
    <xf numFmtId="0" fontId="49" fillId="0" borderId="39" xfId="0" applyFont="1" applyBorder="1" applyAlignment="1" applyProtection="1">
      <alignment horizontal="center" vertical="center" wrapText="1"/>
      <protection hidden="1"/>
    </xf>
    <xf numFmtId="0" fontId="49" fillId="0" borderId="65" xfId="0" applyFont="1" applyBorder="1" applyAlignment="1" applyProtection="1">
      <alignment horizontal="center" vertical="center" wrapText="1"/>
      <protection hidden="1"/>
    </xf>
    <xf numFmtId="0" fontId="49" fillId="0" borderId="1" xfId="0" applyFont="1" applyBorder="1" applyAlignment="1" applyProtection="1">
      <alignment horizontal="center" vertical="center"/>
      <protection hidden="1"/>
    </xf>
    <xf numFmtId="0" fontId="49" fillId="0" borderId="51" xfId="0" applyFont="1" applyBorder="1" applyAlignment="1" applyProtection="1">
      <alignment horizontal="left" vertical="center"/>
      <protection hidden="1"/>
    </xf>
    <xf numFmtId="0" fontId="49" fillId="0" borderId="6" xfId="0" applyFont="1" applyBorder="1" applyAlignment="1" applyProtection="1">
      <alignment horizontal="left" vertical="center"/>
      <protection hidden="1"/>
    </xf>
    <xf numFmtId="0" fontId="49" fillId="0" borderId="54" xfId="0" applyFont="1" applyBorder="1" applyAlignment="1" applyProtection="1">
      <alignment horizontal="left" vertical="center"/>
      <protection hidden="1"/>
    </xf>
    <xf numFmtId="0" fontId="40" fillId="19" borderId="65" xfId="0" applyFont="1" applyFill="1" applyBorder="1" applyAlignment="1" applyProtection="1">
      <alignment horizontal="center" vertical="center" wrapText="1"/>
      <protection hidden="1"/>
    </xf>
    <xf numFmtId="8" fontId="52" fillId="19" borderId="23" xfId="0" applyNumberFormat="1" applyFont="1" applyFill="1" applyBorder="1" applyAlignment="1" applyProtection="1">
      <alignment horizontal="center" vertical="center" wrapText="1"/>
      <protection hidden="1"/>
    </xf>
    <xf numFmtId="8" fontId="52" fillId="19" borderId="16" xfId="0" applyNumberFormat="1" applyFont="1" applyFill="1" applyBorder="1" applyAlignment="1" applyProtection="1">
      <alignment horizontal="center" vertical="center" wrapText="1"/>
      <protection hidden="1"/>
    </xf>
    <xf numFmtId="0" fontId="40" fillId="19" borderId="23" xfId="0" applyFont="1" applyFill="1" applyBorder="1" applyAlignment="1" applyProtection="1">
      <alignment horizontal="center" vertical="center" wrapText="1"/>
      <protection hidden="1"/>
    </xf>
    <xf numFmtId="0" fontId="40" fillId="19" borderId="16" xfId="0" applyFont="1" applyFill="1" applyBorder="1" applyAlignment="1" applyProtection="1">
      <alignment horizontal="center" vertical="center" wrapText="1"/>
      <protection hidden="1"/>
    </xf>
    <xf numFmtId="0" fontId="23" fillId="2" borderId="51" xfId="0" applyFont="1" applyFill="1" applyBorder="1" applyAlignment="1" applyProtection="1">
      <alignment horizontal="center" vertical="center" wrapText="1"/>
      <protection locked="0" hidden="1"/>
    </xf>
    <xf numFmtId="0" fontId="23" fillId="2" borderId="6" xfId="0" applyFont="1" applyFill="1" applyBorder="1" applyAlignment="1" applyProtection="1">
      <alignment horizontal="center" vertical="center" wrapText="1"/>
      <protection locked="0" hidden="1"/>
    </xf>
    <xf numFmtId="0" fontId="23" fillId="2" borderId="54" xfId="0" applyFont="1" applyFill="1" applyBorder="1" applyAlignment="1" applyProtection="1">
      <alignment horizontal="center" vertical="center" wrapText="1"/>
      <protection locked="0" hidden="1"/>
    </xf>
    <xf numFmtId="0" fontId="12" fillId="20" borderId="1" xfId="0" applyFont="1" applyFill="1" applyBorder="1" applyAlignment="1" applyProtection="1">
      <alignment horizontal="center" vertical="center"/>
      <protection hidden="1"/>
    </xf>
    <xf numFmtId="165" fontId="0" fillId="2" borderId="81" xfId="0" applyNumberFormat="1" applyFill="1" applyBorder="1" applyAlignment="1" applyProtection="1">
      <alignment horizontal="center" vertical="center"/>
      <protection locked="0" hidden="1"/>
    </xf>
    <xf numFmtId="165" fontId="0" fillId="2" borderId="78" xfId="0" applyNumberFormat="1" applyFill="1" applyBorder="1" applyAlignment="1" applyProtection="1">
      <alignment horizontal="center" vertical="center"/>
      <protection locked="0" hidden="1"/>
    </xf>
    <xf numFmtId="0" fontId="30" fillId="17" borderId="81" xfId="0" applyFont="1" applyFill="1" applyBorder="1" applyAlignment="1" applyProtection="1">
      <alignment horizontal="center" vertical="center" wrapText="1"/>
      <protection hidden="1"/>
    </xf>
    <xf numFmtId="0" fontId="30" fillId="17" borderId="78" xfId="0" applyFont="1" applyFill="1" applyBorder="1" applyAlignment="1" applyProtection="1">
      <alignment horizontal="center" vertical="center" wrapText="1"/>
      <protection hidden="1"/>
    </xf>
    <xf numFmtId="0" fontId="17" fillId="18" borderId="3" xfId="0" applyFont="1" applyFill="1" applyBorder="1" applyAlignment="1" applyProtection="1">
      <alignment horizontal="center" vertical="center" wrapText="1"/>
      <protection hidden="1"/>
    </xf>
    <xf numFmtId="0" fontId="17" fillId="18" borderId="4" xfId="0" applyFont="1" applyFill="1" applyBorder="1" applyAlignment="1" applyProtection="1">
      <alignment horizontal="center" vertical="center" wrapText="1"/>
      <protection hidden="1"/>
    </xf>
    <xf numFmtId="0" fontId="30" fillId="17" borderId="57" xfId="0" applyFont="1" applyFill="1" applyBorder="1" applyAlignment="1" applyProtection="1">
      <alignment horizontal="center" vertical="center" wrapText="1"/>
      <protection hidden="1"/>
    </xf>
    <xf numFmtId="0" fontId="30" fillId="17" borderId="59" xfId="0" applyFont="1" applyFill="1" applyBorder="1" applyAlignment="1" applyProtection="1">
      <alignment horizontal="center" vertical="center" wrapText="1"/>
      <protection hidden="1"/>
    </xf>
    <xf numFmtId="165" fontId="0" fillId="2" borderId="47" xfId="0" applyNumberFormat="1" applyFill="1" applyBorder="1" applyAlignment="1" applyProtection="1">
      <alignment horizontal="center" vertical="center" wrapText="1"/>
      <protection locked="0" hidden="1"/>
    </xf>
    <xf numFmtId="165" fontId="0" fillId="2" borderId="48" xfId="0" applyNumberFormat="1" applyFill="1" applyBorder="1" applyAlignment="1" applyProtection="1">
      <alignment horizontal="center" vertical="center" wrapText="1"/>
      <protection locked="0" hidden="1"/>
    </xf>
    <xf numFmtId="8" fontId="33" fillId="9" borderId="5" xfId="0" applyNumberFormat="1" applyFont="1" applyFill="1" applyBorder="1" applyAlignment="1" applyProtection="1">
      <alignment horizontal="center" vertical="center"/>
      <protection hidden="1"/>
    </xf>
    <xf numFmtId="8" fontId="33" fillId="9" borderId="4" xfId="0" applyNumberFormat="1" applyFont="1" applyFill="1" applyBorder="1" applyAlignment="1" applyProtection="1">
      <alignment horizontal="center" vertical="center"/>
      <protection hidden="1"/>
    </xf>
    <xf numFmtId="0" fontId="25" fillId="17" borderId="30" xfId="0" applyFont="1" applyFill="1" applyBorder="1" applyAlignment="1" applyProtection="1">
      <alignment horizontal="center" vertical="center" wrapText="1"/>
      <protection hidden="1"/>
    </xf>
    <xf numFmtId="0" fontId="25" fillId="17" borderId="33" xfId="0" applyFont="1" applyFill="1" applyBorder="1" applyAlignment="1" applyProtection="1">
      <alignment horizontal="center" vertical="center" wrapText="1"/>
      <protection hidden="1"/>
    </xf>
    <xf numFmtId="0" fontId="21" fillId="18" borderId="3" xfId="0" applyFont="1" applyFill="1" applyBorder="1" applyAlignment="1" applyProtection="1">
      <alignment horizontal="center" vertical="center"/>
      <protection hidden="1"/>
    </xf>
    <xf numFmtId="0" fontId="21" fillId="18" borderId="5" xfId="0" applyFont="1" applyFill="1" applyBorder="1" applyAlignment="1" applyProtection="1">
      <alignment horizontal="center" vertical="center"/>
      <protection hidden="1"/>
    </xf>
    <xf numFmtId="0" fontId="21" fillId="18" borderId="4" xfId="0" applyFont="1" applyFill="1" applyBorder="1" applyAlignment="1" applyProtection="1">
      <alignment horizontal="center" vertical="center"/>
      <protection hidden="1"/>
    </xf>
    <xf numFmtId="0" fontId="14" fillId="9" borderId="42" xfId="0" applyFont="1" applyFill="1" applyBorder="1" applyAlignment="1" applyProtection="1">
      <alignment horizontal="center" vertical="center" wrapText="1"/>
      <protection hidden="1"/>
    </xf>
    <xf numFmtId="0" fontId="14" fillId="9" borderId="7" xfId="0" applyFont="1" applyFill="1" applyBorder="1" applyAlignment="1" applyProtection="1">
      <alignment horizontal="center" vertical="center"/>
      <protection hidden="1"/>
    </xf>
    <xf numFmtId="0" fontId="14" fillId="9" borderId="43" xfId="0" applyFont="1" applyFill="1" applyBorder="1" applyAlignment="1" applyProtection="1">
      <alignment horizontal="center" vertical="center"/>
      <protection hidden="1"/>
    </xf>
    <xf numFmtId="44" fontId="33" fillId="9" borderId="3" xfId="0" applyNumberFormat="1" applyFont="1" applyFill="1" applyBorder="1" applyAlignment="1" applyProtection="1">
      <alignment horizontal="center" vertical="center"/>
      <protection hidden="1"/>
    </xf>
    <xf numFmtId="44" fontId="33" fillId="9" borderId="5" xfId="0" applyNumberFormat="1" applyFont="1" applyFill="1" applyBorder="1" applyAlignment="1" applyProtection="1">
      <alignment horizontal="center" vertical="center"/>
      <protection hidden="1"/>
    </xf>
    <xf numFmtId="0" fontId="51" fillId="17" borderId="3" xfId="0" applyFont="1" applyFill="1" applyBorder="1" applyAlignment="1" applyProtection="1">
      <alignment horizontal="center" vertical="center" wrapText="1"/>
      <protection hidden="1"/>
    </xf>
    <xf numFmtId="0" fontId="51" fillId="17" borderId="5" xfId="0" applyFont="1" applyFill="1" applyBorder="1" applyAlignment="1" applyProtection="1">
      <alignment horizontal="center" vertical="center" wrapText="1"/>
      <protection hidden="1"/>
    </xf>
    <xf numFmtId="0" fontId="47" fillId="17" borderId="51" xfId="0" applyFont="1" applyFill="1" applyBorder="1" applyAlignment="1" applyProtection="1">
      <alignment horizontal="center" vertical="center" wrapText="1"/>
      <protection hidden="1"/>
    </xf>
    <xf numFmtId="0" fontId="47" fillId="17" borderId="6" xfId="0" applyFont="1" applyFill="1" applyBorder="1" applyAlignment="1" applyProtection="1">
      <alignment horizontal="center" vertical="center" wrapText="1"/>
      <protection hidden="1"/>
    </xf>
    <xf numFmtId="0" fontId="47" fillId="17" borderId="54" xfId="0" applyFont="1" applyFill="1" applyBorder="1" applyAlignment="1" applyProtection="1">
      <alignment horizontal="center" vertical="center" wrapText="1"/>
      <protection hidden="1"/>
    </xf>
    <xf numFmtId="44" fontId="33" fillId="9" borderId="4" xfId="0" applyNumberFormat="1" applyFont="1" applyFill="1" applyBorder="1" applyAlignment="1" applyProtection="1">
      <alignment horizontal="center" vertical="center"/>
      <protection hidden="1"/>
    </xf>
    <xf numFmtId="44" fontId="33" fillId="9" borderId="94" xfId="51" applyFont="1" applyFill="1" applyBorder="1" applyAlignment="1" applyProtection="1">
      <alignment horizontal="center" vertical="center"/>
      <protection hidden="1"/>
    </xf>
    <xf numFmtId="44" fontId="33" fillId="9" borderId="5" xfId="51" applyFont="1" applyFill="1" applyBorder="1" applyAlignment="1" applyProtection="1">
      <alignment horizontal="center" vertical="center"/>
      <protection hidden="1"/>
    </xf>
    <xf numFmtId="44" fontId="33" fillId="9" borderId="4" xfId="51" applyFont="1" applyFill="1" applyBorder="1" applyAlignment="1" applyProtection="1">
      <alignment horizontal="center" vertical="center"/>
      <protection hidden="1"/>
    </xf>
    <xf numFmtId="0" fontId="25" fillId="8" borderId="30" xfId="0" applyFont="1" applyFill="1" applyBorder="1" applyAlignment="1" applyProtection="1">
      <alignment horizontal="center" vertical="center" wrapText="1"/>
      <protection hidden="1"/>
    </xf>
    <xf numFmtId="0" fontId="25" fillId="8" borderId="33" xfId="0" applyFont="1" applyFill="1" applyBorder="1" applyAlignment="1" applyProtection="1">
      <alignment horizontal="center" vertical="center" wrapText="1"/>
      <protection hidden="1"/>
    </xf>
    <xf numFmtId="0" fontId="25" fillId="17" borderId="50" xfId="0" applyFont="1" applyFill="1" applyBorder="1" applyAlignment="1" applyProtection="1">
      <alignment horizontal="center" vertical="center" wrapText="1"/>
      <protection hidden="1"/>
    </xf>
    <xf numFmtId="0" fontId="25" fillId="17" borderId="58" xfId="0" applyFont="1" applyFill="1" applyBorder="1" applyAlignment="1" applyProtection="1">
      <alignment horizontal="center" vertical="center" wrapText="1"/>
      <protection hidden="1"/>
    </xf>
    <xf numFmtId="0" fontId="25" fillId="17" borderId="74" xfId="0" applyFont="1" applyFill="1" applyBorder="1" applyAlignment="1" applyProtection="1">
      <alignment horizontal="center" vertical="center" wrapText="1"/>
      <protection hidden="1"/>
    </xf>
    <xf numFmtId="0" fontId="14" fillId="17" borderId="3" xfId="0" applyFont="1" applyFill="1" applyBorder="1" applyAlignment="1" applyProtection="1">
      <alignment horizontal="center" vertical="center" wrapText="1"/>
      <protection hidden="1"/>
    </xf>
    <xf numFmtId="0" fontId="14" fillId="17" borderId="5" xfId="0" applyFont="1" applyFill="1" applyBorder="1" applyAlignment="1" applyProtection="1">
      <alignment horizontal="center" vertical="center" wrapText="1"/>
      <protection hidden="1"/>
    </xf>
    <xf numFmtId="44" fontId="33" fillId="9" borderId="94" xfId="0" applyNumberFormat="1" applyFont="1" applyFill="1" applyBorder="1" applyAlignment="1" applyProtection="1">
      <alignment horizontal="center" vertical="center"/>
      <protection hidden="1"/>
    </xf>
    <xf numFmtId="0" fontId="16" fillId="14" borderId="1"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12" fillId="10" borderId="51" xfId="0" applyFont="1" applyFill="1" applyBorder="1" applyAlignment="1" applyProtection="1">
      <alignment horizontal="center" vertical="center"/>
    </xf>
    <xf numFmtId="0" fontId="12" fillId="10" borderId="6" xfId="0" applyFont="1" applyFill="1" applyBorder="1" applyAlignment="1" applyProtection="1">
      <alignment horizontal="center" vertical="center"/>
    </xf>
    <xf numFmtId="0" fontId="12" fillId="10" borderId="54" xfId="0" applyFont="1" applyFill="1" applyBorder="1" applyAlignment="1" applyProtection="1">
      <alignment horizontal="center" vertical="center"/>
    </xf>
    <xf numFmtId="0" fontId="23" fillId="2" borderId="51" xfId="0" applyFont="1" applyFill="1" applyBorder="1" applyAlignment="1" applyProtection="1">
      <alignment horizontal="center" vertical="center" wrapText="1"/>
      <protection locked="0"/>
    </xf>
    <xf numFmtId="0" fontId="23" fillId="2" borderId="54" xfId="0" applyFont="1" applyFill="1" applyBorder="1" applyAlignment="1" applyProtection="1">
      <alignment horizontal="center" vertical="center" wrapText="1"/>
      <protection locked="0"/>
    </xf>
    <xf numFmtId="0" fontId="25" fillId="10" borderId="30" xfId="0" applyFont="1" applyFill="1" applyBorder="1" applyAlignment="1" applyProtection="1">
      <alignment horizontal="center" vertical="center" wrapText="1"/>
    </xf>
    <xf numFmtId="0" fontId="25" fillId="10" borderId="33" xfId="0" applyFont="1" applyFill="1" applyBorder="1" applyAlignment="1" applyProtection="1">
      <alignment horizontal="center" vertical="center" wrapText="1"/>
    </xf>
    <xf numFmtId="0" fontId="21" fillId="14" borderId="8" xfId="0" applyFont="1" applyFill="1" applyBorder="1" applyAlignment="1" applyProtection="1">
      <alignment horizontal="center" vertical="center"/>
    </xf>
    <xf numFmtId="0" fontId="21" fillId="14" borderId="0" xfId="0" applyFont="1" applyFill="1" applyBorder="1" applyAlignment="1" applyProtection="1">
      <alignment horizontal="center" vertical="center"/>
    </xf>
    <xf numFmtId="0" fontId="14" fillId="16" borderId="8" xfId="0" applyFont="1" applyFill="1" applyBorder="1" applyAlignment="1" applyProtection="1">
      <alignment horizontal="center" vertical="center" wrapText="1"/>
    </xf>
    <xf numFmtId="0" fontId="14" fillId="16" borderId="0" xfId="0" applyFont="1" applyFill="1" applyBorder="1" applyAlignment="1" applyProtection="1">
      <alignment horizontal="center" vertical="center" wrapText="1"/>
    </xf>
    <xf numFmtId="44" fontId="35" fillId="10" borderId="5" xfId="51" applyFont="1" applyFill="1" applyBorder="1" applyAlignment="1" applyProtection="1">
      <alignment horizontal="center"/>
    </xf>
    <xf numFmtId="44" fontId="35" fillId="10" borderId="4" xfId="51" applyFont="1" applyFill="1" applyBorder="1" applyAlignment="1" applyProtection="1">
      <alignment horizontal="center"/>
    </xf>
    <xf numFmtId="44" fontId="35" fillId="10" borderId="94" xfId="51" applyFont="1" applyFill="1" applyBorder="1" applyAlignment="1" applyProtection="1">
      <alignment horizontal="center"/>
    </xf>
    <xf numFmtId="0" fontId="21" fillId="14" borderId="3" xfId="0" applyFont="1" applyFill="1" applyBorder="1" applyAlignment="1" applyProtection="1">
      <alignment horizontal="center" vertical="center"/>
    </xf>
    <xf numFmtId="0" fontId="21" fillId="14" borderId="5" xfId="0" applyFont="1" applyFill="1" applyBorder="1" applyAlignment="1" applyProtection="1">
      <alignment horizontal="center" vertical="center"/>
    </xf>
    <xf numFmtId="0" fontId="21" fillId="14" borderId="4" xfId="0" applyFont="1" applyFill="1" applyBorder="1" applyAlignment="1" applyProtection="1">
      <alignment horizontal="center" vertical="center"/>
    </xf>
    <xf numFmtId="0" fontId="14" fillId="16" borderId="3" xfId="0" applyFont="1" applyFill="1" applyBorder="1" applyAlignment="1" applyProtection="1">
      <alignment horizontal="center" vertical="center" wrapText="1"/>
    </xf>
    <xf numFmtId="0" fontId="14" fillId="16" borderId="5" xfId="0" applyFont="1" applyFill="1" applyBorder="1" applyAlignment="1" applyProtection="1">
      <alignment horizontal="center" vertical="center" wrapText="1"/>
    </xf>
    <xf numFmtId="0" fontId="14" fillId="16" borderId="4" xfId="0" applyFont="1" applyFill="1" applyBorder="1" applyAlignment="1" applyProtection="1">
      <alignment horizontal="center" vertical="center" wrapText="1"/>
    </xf>
    <xf numFmtId="0" fontId="47" fillId="10" borderId="51" xfId="0" applyFont="1" applyFill="1" applyBorder="1" applyAlignment="1" applyProtection="1">
      <alignment horizontal="center" vertical="center" wrapText="1"/>
    </xf>
    <xf numFmtId="0" fontId="47" fillId="10" borderId="6" xfId="0" applyFont="1" applyFill="1" applyBorder="1" applyAlignment="1" applyProtection="1">
      <alignment horizontal="center" vertical="center" wrapText="1"/>
    </xf>
    <xf numFmtId="0" fontId="47" fillId="10" borderId="54" xfId="0" applyFont="1" applyFill="1" applyBorder="1" applyAlignment="1" applyProtection="1">
      <alignment horizontal="center" vertical="center" wrapText="1"/>
    </xf>
    <xf numFmtId="0" fontId="30" fillId="10" borderId="51" xfId="0" applyFont="1" applyFill="1" applyBorder="1" applyAlignment="1" applyProtection="1">
      <alignment horizontal="center" vertical="center" wrapText="1"/>
    </xf>
    <xf numFmtId="0" fontId="30" fillId="10" borderId="6" xfId="0" applyFont="1" applyFill="1" applyBorder="1" applyAlignment="1" applyProtection="1">
      <alignment horizontal="center" vertical="center" wrapText="1"/>
    </xf>
    <xf numFmtId="0" fontId="30" fillId="10" borderId="54" xfId="0" applyFont="1" applyFill="1" applyBorder="1" applyAlignment="1" applyProtection="1">
      <alignment horizontal="center" vertical="center" wrapText="1"/>
    </xf>
    <xf numFmtId="0" fontId="43" fillId="10" borderId="51" xfId="0" applyFont="1" applyFill="1" applyBorder="1" applyAlignment="1" applyProtection="1">
      <alignment horizontal="center" vertical="center" wrapText="1"/>
    </xf>
    <xf numFmtId="0" fontId="43" fillId="10" borderId="54" xfId="0" applyFont="1" applyFill="1" applyBorder="1" applyAlignment="1" applyProtection="1">
      <alignment horizontal="center" vertical="center" wrapText="1"/>
    </xf>
    <xf numFmtId="44" fontId="35" fillId="10" borderId="55" xfId="51" applyFont="1" applyFill="1" applyBorder="1" applyAlignment="1" applyProtection="1">
      <alignment horizontal="center"/>
    </xf>
    <xf numFmtId="44" fontId="35" fillId="10" borderId="9" xfId="51" applyFont="1" applyFill="1" applyBorder="1" applyAlignment="1" applyProtection="1">
      <alignment horizontal="center"/>
    </xf>
    <xf numFmtId="44" fontId="35" fillId="10" borderId="3" xfId="51" applyFont="1" applyFill="1" applyBorder="1" applyAlignment="1" applyProtection="1">
      <alignment horizontal="center"/>
    </xf>
    <xf numFmtId="0" fontId="25" fillId="10" borderId="50" xfId="0" applyFont="1" applyFill="1" applyBorder="1" applyAlignment="1" applyProtection="1">
      <alignment horizontal="center" vertical="center" wrapText="1"/>
    </xf>
    <xf numFmtId="0" fontId="25" fillId="10" borderId="58" xfId="0" applyFont="1" applyFill="1" applyBorder="1" applyAlignment="1" applyProtection="1">
      <alignment horizontal="center" vertical="center" wrapText="1"/>
    </xf>
    <xf numFmtId="0" fontId="25" fillId="10" borderId="74" xfId="0" applyFont="1" applyFill="1" applyBorder="1" applyAlignment="1" applyProtection="1">
      <alignment horizontal="center" vertical="center" wrapText="1"/>
    </xf>
    <xf numFmtId="0" fontId="26" fillId="10" borderId="51" xfId="0" applyFont="1" applyFill="1" applyBorder="1" applyAlignment="1" applyProtection="1">
      <alignment horizontal="center" vertical="center" wrapText="1"/>
    </xf>
    <xf numFmtId="0" fontId="26" fillId="10" borderId="54" xfId="0" applyFont="1" applyFill="1" applyBorder="1" applyAlignment="1" applyProtection="1">
      <alignment horizontal="center" vertical="center" wrapText="1"/>
    </xf>
    <xf numFmtId="0" fontId="26" fillId="10" borderId="6" xfId="0" applyFont="1" applyFill="1" applyBorder="1" applyAlignment="1" applyProtection="1">
      <alignment horizontal="center" vertical="center" wrapText="1"/>
    </xf>
    <xf numFmtId="0" fontId="16" fillId="23" borderId="1" xfId="0" applyFont="1" applyFill="1" applyBorder="1" applyAlignment="1" applyProtection="1">
      <alignment horizontal="center" vertical="center" wrapText="1"/>
    </xf>
    <xf numFmtId="0" fontId="16" fillId="2" borderId="1" xfId="0" applyFont="1" applyFill="1" applyBorder="1" applyAlignment="1" applyProtection="1">
      <alignment horizontal="center" vertical="center" wrapText="1"/>
    </xf>
    <xf numFmtId="0" fontId="16" fillId="23" borderId="51" xfId="0" applyFont="1" applyFill="1" applyBorder="1" applyAlignment="1" applyProtection="1">
      <alignment horizontal="center" vertical="center" wrapText="1"/>
    </xf>
    <xf numFmtId="0" fontId="16" fillId="23" borderId="6" xfId="0" applyFont="1" applyFill="1" applyBorder="1" applyAlignment="1" applyProtection="1">
      <alignment horizontal="center" vertical="center" wrapText="1"/>
    </xf>
    <xf numFmtId="0" fontId="23" fillId="2" borderId="6" xfId="0" applyFont="1" applyFill="1" applyBorder="1" applyAlignment="1" applyProtection="1">
      <alignment horizontal="center" vertical="center" wrapText="1"/>
      <protection locked="0"/>
    </xf>
    <xf numFmtId="0" fontId="21" fillId="23" borderId="8" xfId="0" applyFont="1" applyFill="1" applyBorder="1" applyAlignment="1" applyProtection="1">
      <alignment horizontal="center" vertical="center"/>
    </xf>
    <xf numFmtId="0" fontId="21" fillId="23" borderId="0" xfId="0" applyFont="1" applyFill="1" applyBorder="1" applyAlignment="1" applyProtection="1">
      <alignment horizontal="center" vertical="center"/>
    </xf>
    <xf numFmtId="0" fontId="57" fillId="23" borderId="8" xfId="0" applyFont="1" applyFill="1" applyBorder="1" applyAlignment="1" applyProtection="1">
      <alignment horizontal="center" vertical="center" wrapText="1"/>
    </xf>
    <xf numFmtId="0" fontId="57" fillId="23" borderId="0" xfId="0" applyFont="1" applyFill="1" applyBorder="1" applyAlignment="1" applyProtection="1">
      <alignment horizontal="center" vertical="center" wrapText="1"/>
    </xf>
    <xf numFmtId="0" fontId="25" fillId="25" borderId="30" xfId="0" applyFont="1" applyFill="1" applyBorder="1" applyAlignment="1" applyProtection="1">
      <alignment horizontal="center" vertical="center" wrapText="1"/>
    </xf>
    <xf numFmtId="0" fontId="25" fillId="25" borderId="33" xfId="0" applyFont="1" applyFill="1" applyBorder="1" applyAlignment="1" applyProtection="1">
      <alignment horizontal="center" vertical="center" wrapText="1"/>
    </xf>
    <xf numFmtId="0" fontId="4" fillId="13" borderId="3" xfId="0" applyFont="1" applyFill="1" applyBorder="1" applyAlignment="1" applyProtection="1">
      <alignment horizontal="center"/>
      <protection hidden="1"/>
    </xf>
    <xf numFmtId="0" fontId="4" fillId="13" borderId="5" xfId="0" applyFont="1" applyFill="1" applyBorder="1" applyAlignment="1" applyProtection="1">
      <alignment horizontal="center"/>
      <protection hidden="1"/>
    </xf>
    <xf numFmtId="0" fontId="4" fillId="13" borderId="4" xfId="0" applyFont="1" applyFill="1" applyBorder="1" applyAlignment="1" applyProtection="1">
      <alignment horizontal="center"/>
      <protection hidden="1"/>
    </xf>
    <xf numFmtId="0" fontId="2" fillId="13" borderId="20" xfId="0" applyFont="1" applyFill="1" applyBorder="1" applyAlignment="1" applyProtection="1">
      <alignment horizontal="center"/>
      <protection hidden="1"/>
    </xf>
    <xf numFmtId="0" fontId="2" fillId="13" borderId="19" xfId="0" applyFont="1" applyFill="1" applyBorder="1" applyAlignment="1" applyProtection="1">
      <alignment horizontal="center"/>
      <protection hidden="1"/>
    </xf>
    <xf numFmtId="1" fontId="0" fillId="2" borderId="16" xfId="0" applyNumberFormat="1" applyFill="1" applyBorder="1" applyAlignment="1" applyProtection="1">
      <alignment horizontal="center" vertical="center" wrapText="1"/>
      <protection locked="0" hidden="1"/>
    </xf>
    <xf numFmtId="1" fontId="0" fillId="2" borderId="22" xfId="0" applyNumberFormat="1" applyFill="1" applyBorder="1" applyAlignment="1" applyProtection="1">
      <alignment horizontal="center" vertical="center" wrapText="1"/>
      <protection locked="0" hidden="1"/>
    </xf>
    <xf numFmtId="1" fontId="15" fillId="4" borderId="1" xfId="0" applyNumberFormat="1" applyFont="1" applyFill="1" applyBorder="1" applyAlignment="1" applyProtection="1">
      <alignment horizontal="center" vertical="center" wrapText="1"/>
      <protection hidden="1"/>
    </xf>
    <xf numFmtId="14" fontId="0" fillId="0" borderId="0" xfId="0" applyNumberFormat="1"/>
    <xf numFmtId="0" fontId="0" fillId="0" borderId="0" xfId="0" applyAlignment="1">
      <alignment wrapText="1"/>
    </xf>
  </cellXfs>
  <cellStyles count="91">
    <cellStyle name="à saisir" xfId="5"/>
    <cellStyle name="Cadre DDR" xfId="50"/>
    <cellStyle name="Cadre SI" xfId="49"/>
    <cellStyle name="Champs-saisie" xfId="14"/>
    <cellStyle name="Champs-saisie-sans_bordure" xfId="6"/>
    <cellStyle name="Lien hypertexte" xfId="52" builtinId="8"/>
    <cellStyle name="Milliers 2" xfId="7"/>
    <cellStyle name="Milliers 2 2" xfId="18"/>
    <cellStyle name="Milliers 2 2 2" xfId="31"/>
    <cellStyle name="Milliers 2 2 2 2" xfId="39"/>
    <cellStyle name="Milliers 2 2 2 2 2" xfId="81"/>
    <cellStyle name="Milliers 2 2 2 3" xfId="73"/>
    <cellStyle name="Milliers 2 2 3" xfId="41"/>
    <cellStyle name="Milliers 2 2 3 2" xfId="83"/>
    <cellStyle name="Milliers 2 2 4" xfId="45"/>
    <cellStyle name="Milliers 2 2 4 2" xfId="87"/>
    <cellStyle name="Milliers 2 2 5" xfId="35"/>
    <cellStyle name="Milliers 2 2 5 2" xfId="77"/>
    <cellStyle name="Milliers 2 2 6" xfId="61"/>
    <cellStyle name="Milliers 2 3" xfId="20"/>
    <cellStyle name="Milliers 2 3 2" xfId="33"/>
    <cellStyle name="Milliers 2 3 2 2" xfId="43"/>
    <cellStyle name="Milliers 2 3 2 2 2" xfId="85"/>
    <cellStyle name="Milliers 2 3 2 3" xfId="75"/>
    <cellStyle name="Milliers 2 3 3" xfId="47"/>
    <cellStyle name="Milliers 2 3 3 2" xfId="89"/>
    <cellStyle name="Milliers 2 3 4" xfId="37"/>
    <cellStyle name="Milliers 2 3 4 2" xfId="79"/>
    <cellStyle name="Milliers 2 3 5" xfId="63"/>
    <cellStyle name="Milliers 2 4" xfId="16"/>
    <cellStyle name="Milliers 2 4 2" xfId="59"/>
    <cellStyle name="Milliers 2 5" xfId="57"/>
    <cellStyle name="Monétaire" xfId="51" builtinId="4"/>
    <cellStyle name="Monétaire 2" xfId="2"/>
    <cellStyle name="Monétaire 2 2" xfId="19"/>
    <cellStyle name="Monétaire 2 2 2" xfId="32"/>
    <cellStyle name="Monétaire 2 2 2 2" xfId="40"/>
    <cellStyle name="Monétaire 2 2 2 2 2" xfId="82"/>
    <cellStyle name="Monétaire 2 2 2 3" xfId="74"/>
    <cellStyle name="Monétaire 2 2 3" xfId="42"/>
    <cellStyle name="Monétaire 2 2 3 2" xfId="84"/>
    <cellStyle name="Monétaire 2 2 4" xfId="46"/>
    <cellStyle name="Monétaire 2 2 4 2" xfId="88"/>
    <cellStyle name="Monétaire 2 2 5" xfId="36"/>
    <cellStyle name="Monétaire 2 2 5 2" xfId="78"/>
    <cellStyle name="Monétaire 2 2 6" xfId="62"/>
    <cellStyle name="Monétaire 2 3" xfId="21"/>
    <cellStyle name="Monétaire 2 3 2" xfId="34"/>
    <cellStyle name="Monétaire 2 3 2 2" xfId="44"/>
    <cellStyle name="Monétaire 2 3 2 2 2" xfId="86"/>
    <cellStyle name="Monétaire 2 3 2 3" xfId="76"/>
    <cellStyle name="Monétaire 2 3 3" xfId="48"/>
    <cellStyle name="Monétaire 2 3 3 2" xfId="90"/>
    <cellStyle name="Monétaire 2 3 4" xfId="38"/>
    <cellStyle name="Monétaire 2 3 4 2" xfId="80"/>
    <cellStyle name="Monétaire 2 3 5" xfId="64"/>
    <cellStyle name="Monétaire 2 4" xfId="17"/>
    <cellStyle name="Monétaire 2 4 2" xfId="60"/>
    <cellStyle name="Monétaire 2 5" xfId="23"/>
    <cellStyle name="Monétaire 2 5 2" xfId="66"/>
    <cellStyle name="Monétaire 2 6" xfId="28"/>
    <cellStyle name="Monétaire 2 6 2" xfId="70"/>
    <cellStyle name="Monétaire 2 7" xfId="8"/>
    <cellStyle name="Monétaire 2 7 2" xfId="58"/>
    <cellStyle name="Monétaire 2 8" xfId="54"/>
    <cellStyle name="Monétaire 3" xfId="1"/>
    <cellStyle name="Monétaire 3 2" xfId="27"/>
    <cellStyle name="Monétaire 3 2 2" xfId="69"/>
    <cellStyle name="Monétaire 3 3" xfId="22"/>
    <cellStyle name="Monétaire 3 3 2" xfId="65"/>
    <cellStyle name="Monétaire 3 4" xfId="53"/>
    <cellStyle name="Monétaire 4" xfId="3"/>
    <cellStyle name="Monétaire 4 2" xfId="30"/>
    <cellStyle name="Monétaire 4 2 2" xfId="72"/>
    <cellStyle name="Monétaire 4 3" xfId="25"/>
    <cellStyle name="Monétaire 4 3 2" xfId="68"/>
    <cellStyle name="Monétaire 4 4" xfId="56"/>
    <cellStyle name="Monétaire 5" xfId="24"/>
    <cellStyle name="Monétaire 5 2" xfId="67"/>
    <cellStyle name="Monétaire 6" xfId="29"/>
    <cellStyle name="Monétaire 6 2" xfId="71"/>
    <cellStyle name="Monétaire 7" xfId="55"/>
    <cellStyle name="Normal" xfId="0" builtinId="0"/>
    <cellStyle name="Normal 2" xfId="4"/>
    <cellStyle name="Normal 2 2" xfId="10"/>
    <cellStyle name="Normal 2 3" xfId="26"/>
    <cellStyle name="Normal 2 4" xfId="9"/>
    <cellStyle name="Normal 3" xfId="11"/>
    <cellStyle name="OSIRIS_LIBEL" xfId="15"/>
    <cellStyle name="protégé" xfId="12"/>
    <cellStyle name="Saisie obligatoire" xfId="13"/>
  </cellStyles>
  <dxfs count="49">
    <dxf>
      <font>
        <color rgb="FF9C0006"/>
      </font>
      <fill>
        <patternFill>
          <bgColor rgb="FFFFC7CE"/>
        </patternFill>
      </fill>
    </dxf>
    <dxf>
      <font>
        <color rgb="FFFF0000"/>
      </font>
      <fill>
        <patternFill patternType="none">
          <bgColor auto="1"/>
        </patternFill>
      </fill>
    </dxf>
    <dxf>
      <font>
        <color rgb="FFFF0000"/>
      </font>
      <fill>
        <patternFill patternType="none">
          <bgColor auto="1"/>
        </patternFill>
      </fill>
    </dxf>
    <dxf>
      <fill>
        <patternFill>
          <bgColor theme="9" tint="0.59996337778862885"/>
        </patternFill>
      </fill>
    </dxf>
    <dxf>
      <font>
        <color rgb="FFFF0000"/>
      </font>
    </dxf>
    <dxf>
      <font>
        <color rgb="FFFF0000"/>
      </font>
    </dxf>
    <dxf>
      <fill>
        <patternFill>
          <bgColor theme="9" tint="0.59996337778862885"/>
        </patternFill>
      </fill>
    </dxf>
    <dxf>
      <font>
        <color rgb="FFFF0000"/>
      </font>
    </dxf>
    <dxf>
      <font>
        <color rgb="FFFF0000"/>
      </font>
    </dxf>
    <dxf>
      <fill>
        <patternFill>
          <bgColor theme="9" tint="0.59996337778862885"/>
        </patternFill>
      </fill>
    </dxf>
    <dxf>
      <font>
        <color rgb="FFFF0000"/>
      </font>
    </dxf>
    <dxf>
      <fill>
        <patternFill>
          <bgColor theme="9" tint="0.5999633777886288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9" tint="0.59996337778862885"/>
        </patternFill>
      </fill>
    </dxf>
    <dxf>
      <fill>
        <patternFill>
          <bgColor theme="9" tint="0.59996337778862885"/>
        </patternFill>
      </fill>
    </dxf>
    <dxf>
      <font>
        <color rgb="FFFF0000"/>
      </font>
    </dxf>
    <dxf>
      <fill>
        <patternFill>
          <bgColor theme="9" tint="0.59996337778862885"/>
        </patternFill>
      </fill>
    </dxf>
    <dxf>
      <font>
        <color rgb="FFFF0000"/>
      </font>
    </dxf>
    <dxf>
      <fill>
        <patternFill>
          <bgColor theme="9" tint="0.59996337778862885"/>
        </patternFill>
      </fill>
    </dxf>
    <dxf>
      <font>
        <color rgb="FFFF0000"/>
      </font>
    </dxf>
    <dxf>
      <fill>
        <patternFill>
          <bgColor theme="9" tint="0.59996337778862885"/>
        </patternFill>
      </fill>
    </dxf>
    <dxf>
      <font>
        <color rgb="FFFF0000"/>
      </font>
    </dxf>
    <dxf>
      <fill>
        <patternFill>
          <bgColor theme="9" tint="0.59996337778862885"/>
        </patternFill>
      </fill>
    </dxf>
    <dxf>
      <font>
        <b/>
        <i val="0"/>
        <color auto="1"/>
      </font>
      <fill>
        <patternFill>
          <bgColor rgb="FFFF0000"/>
        </patternFill>
      </fill>
    </dxf>
    <dxf>
      <font>
        <b val="0"/>
        <i val="0"/>
      </font>
    </dxf>
    <dxf>
      <font>
        <b/>
        <i val="0"/>
        <color auto="1"/>
      </font>
      <fill>
        <patternFill>
          <bgColor rgb="FFFF0000"/>
        </patternFill>
      </fill>
    </dxf>
    <dxf>
      <font>
        <b val="0"/>
        <i val="0"/>
      </font>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ont>
        <b/>
        <i val="0"/>
      </font>
      <fill>
        <patternFill>
          <bgColor rgb="FFFF0000"/>
        </patternFill>
      </fill>
    </dxf>
    <dxf>
      <font>
        <b val="0"/>
        <i val="0"/>
      </font>
    </dxf>
    <dxf>
      <fill>
        <patternFill patternType="none">
          <bgColor auto="1"/>
        </patternFill>
      </fill>
    </dxf>
    <dxf>
      <fill>
        <patternFill>
          <bgColor theme="4" tint="0.59996337778862885"/>
        </patternFill>
      </fill>
    </dxf>
    <dxf>
      <font>
        <color rgb="FFFF0000"/>
      </font>
    </dxf>
    <dxf>
      <font>
        <color rgb="FFFF0000"/>
      </font>
    </dxf>
    <dxf>
      <font>
        <b/>
        <i val="0"/>
      </font>
      <fill>
        <patternFill>
          <bgColor rgb="FFFF0000"/>
        </patternFill>
      </fill>
    </dxf>
    <dxf>
      <font>
        <b val="0"/>
        <i val="0"/>
      </font>
    </dxf>
    <dxf>
      <fill>
        <patternFill>
          <bgColor rgb="FFFF0000"/>
        </patternFill>
      </fill>
    </dxf>
    <dxf>
      <fill>
        <patternFill>
          <bgColor rgb="FFFF0000"/>
        </patternFill>
      </fill>
    </dxf>
  </dxfs>
  <tableStyles count="0" defaultTableStyle="TableStyleMedium2" defaultPivotStyle="PivotStyleLight16"/>
  <colors>
    <mruColors>
      <color rgb="FFFF66FF"/>
      <color rgb="FFC0504D"/>
      <color rgb="FFFF00FF"/>
      <color rgb="FF009999"/>
      <color rgb="FF33CCCC"/>
      <color rgb="FF006699"/>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97155</xdr:colOff>
      <xdr:row>0</xdr:row>
      <xdr:rowOff>58728</xdr:rowOff>
    </xdr:from>
    <xdr:to>
      <xdr:col>2</xdr:col>
      <xdr:colOff>43708</xdr:colOff>
      <xdr:row>7</xdr:row>
      <xdr:rowOff>1986</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155" y="58728"/>
          <a:ext cx="1470553" cy="1276758"/>
        </a:xfrm>
        <a:prstGeom prst="rect">
          <a:avLst/>
        </a:prstGeom>
      </xdr:spPr>
    </xdr:pic>
    <xdr:clientData/>
  </xdr:twoCellAnchor>
  <xdr:twoCellAnchor editAs="oneCell">
    <xdr:from>
      <xdr:col>20</xdr:col>
      <xdr:colOff>285751</xdr:colOff>
      <xdr:row>0</xdr:row>
      <xdr:rowOff>48797</xdr:rowOff>
    </xdr:from>
    <xdr:to>
      <xdr:col>22</xdr:col>
      <xdr:colOff>742950</xdr:colOff>
      <xdr:row>7</xdr:row>
      <xdr:rowOff>11917</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525751" y="48797"/>
          <a:ext cx="1981199" cy="1296620"/>
        </a:xfrm>
        <a:prstGeom prst="rect">
          <a:avLst/>
        </a:prstGeom>
      </xdr:spPr>
    </xdr:pic>
    <xdr:clientData/>
  </xdr:twoCellAnchor>
  <xdr:twoCellAnchor editAs="oneCell">
    <xdr:from>
      <xdr:col>10</xdr:col>
      <xdr:colOff>426138</xdr:colOff>
      <xdr:row>0</xdr:row>
      <xdr:rowOff>42807</xdr:rowOff>
    </xdr:from>
    <xdr:to>
      <xdr:col>12</xdr:col>
      <xdr:colOff>531971</xdr:colOff>
      <xdr:row>6</xdr:row>
      <xdr:rowOff>170307</xdr:rowOff>
    </xdr:to>
    <xdr:pic>
      <xdr:nvPicPr>
        <xdr:cNvPr id="6" name="Imag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046138" y="42807"/>
          <a:ext cx="1629833" cy="1270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97155</xdr:colOff>
      <xdr:row>0</xdr:row>
      <xdr:rowOff>72111</xdr:rowOff>
    </xdr:from>
    <xdr:to>
      <xdr:col>1</xdr:col>
      <xdr:colOff>85725</xdr:colOff>
      <xdr:row>7</xdr:row>
      <xdr:rowOff>44896</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155" y="72111"/>
          <a:ext cx="1474470" cy="1306285"/>
        </a:xfrm>
        <a:prstGeom prst="rect">
          <a:avLst/>
        </a:prstGeom>
      </xdr:spPr>
    </xdr:pic>
    <xdr:clientData/>
  </xdr:twoCellAnchor>
  <xdr:twoCellAnchor editAs="oneCell">
    <xdr:from>
      <xdr:col>5</xdr:col>
      <xdr:colOff>4533900</xdr:colOff>
      <xdr:row>0</xdr:row>
      <xdr:rowOff>0</xdr:rowOff>
    </xdr:from>
    <xdr:to>
      <xdr:col>6</xdr:col>
      <xdr:colOff>1362074</xdr:colOff>
      <xdr:row>6</xdr:row>
      <xdr:rowOff>153620</xdr:rowOff>
    </xdr:to>
    <xdr:pic>
      <xdr:nvPicPr>
        <xdr:cNvPr id="5" name="Imag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468350" y="0"/>
          <a:ext cx="1981199" cy="1296620"/>
        </a:xfrm>
        <a:prstGeom prst="rect">
          <a:avLst/>
        </a:prstGeom>
      </xdr:spPr>
    </xdr:pic>
    <xdr:clientData/>
  </xdr:twoCellAnchor>
  <xdr:twoCellAnchor editAs="oneCell">
    <xdr:from>
      <xdr:col>3</xdr:col>
      <xdr:colOff>267415</xdr:colOff>
      <xdr:row>0</xdr:row>
      <xdr:rowOff>95194</xdr:rowOff>
    </xdr:from>
    <xdr:to>
      <xdr:col>4</xdr:col>
      <xdr:colOff>516123</xdr:colOff>
      <xdr:row>7</xdr:row>
      <xdr:rowOff>32194</xdr:rowOff>
    </xdr:to>
    <xdr:pic>
      <xdr:nvPicPr>
        <xdr:cNvPr id="6" name="Imag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439615" y="95194"/>
          <a:ext cx="1629833" cy="1270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0</xdr:row>
      <xdr:rowOff>114159</xdr:rowOff>
    </xdr:from>
    <xdr:to>
      <xdr:col>1</xdr:col>
      <xdr:colOff>890531</xdr:colOff>
      <xdr:row>7</xdr:row>
      <xdr:rowOff>21123</xdr:rowOff>
    </xdr:to>
    <xdr:pic>
      <xdr:nvPicPr>
        <xdr:cNvPr id="3" name="Imag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114159"/>
          <a:ext cx="1411605" cy="1240464"/>
        </a:xfrm>
        <a:prstGeom prst="rect">
          <a:avLst/>
        </a:prstGeom>
      </xdr:spPr>
    </xdr:pic>
    <xdr:clientData/>
  </xdr:twoCellAnchor>
  <xdr:twoCellAnchor editAs="oneCell">
    <xdr:from>
      <xdr:col>4</xdr:col>
      <xdr:colOff>504825</xdr:colOff>
      <xdr:row>0</xdr:row>
      <xdr:rowOff>76556</xdr:rowOff>
    </xdr:from>
    <xdr:to>
      <xdr:col>4</xdr:col>
      <xdr:colOff>2486024</xdr:colOff>
      <xdr:row>7</xdr:row>
      <xdr:rowOff>39676</xdr:rowOff>
    </xdr:to>
    <xdr:pic>
      <xdr:nvPicPr>
        <xdr:cNvPr id="5" name="Imag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62800" y="76556"/>
          <a:ext cx="1981199" cy="1296620"/>
        </a:xfrm>
        <a:prstGeom prst="rect">
          <a:avLst/>
        </a:prstGeom>
      </xdr:spPr>
    </xdr:pic>
    <xdr:clientData/>
  </xdr:twoCellAnchor>
  <xdr:twoCellAnchor editAs="oneCell">
    <xdr:from>
      <xdr:col>1</xdr:col>
      <xdr:colOff>2234036</xdr:colOff>
      <xdr:row>0</xdr:row>
      <xdr:rowOff>127716</xdr:rowOff>
    </xdr:from>
    <xdr:to>
      <xdr:col>2</xdr:col>
      <xdr:colOff>869657</xdr:colOff>
      <xdr:row>7</xdr:row>
      <xdr:rowOff>64716</xdr:rowOff>
    </xdr:to>
    <xdr:pic>
      <xdr:nvPicPr>
        <xdr:cNvPr id="6" name="Imag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15061" y="127716"/>
          <a:ext cx="1626471" cy="1270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0</xdr:row>
      <xdr:rowOff>114159</xdr:rowOff>
    </xdr:from>
    <xdr:to>
      <xdr:col>1</xdr:col>
      <xdr:colOff>890531</xdr:colOff>
      <xdr:row>7</xdr:row>
      <xdr:rowOff>21123</xdr:rowOff>
    </xdr:to>
    <xdr:pic>
      <xdr:nvPicPr>
        <xdr:cNvPr id="2" name="Image 1">
          <a:extLst>
            <a:ext uri="{FF2B5EF4-FFF2-40B4-BE49-F238E27FC236}">
              <a16:creationId xmlns:a16="http://schemas.microsoft.com/office/drawing/2014/main" id="{EA6F50F7-AC78-4827-A8FD-F0E3E06CE1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114159"/>
          <a:ext cx="1404881" cy="1240464"/>
        </a:xfrm>
        <a:prstGeom prst="rect">
          <a:avLst/>
        </a:prstGeom>
      </xdr:spPr>
    </xdr:pic>
    <xdr:clientData/>
  </xdr:twoCellAnchor>
  <xdr:twoCellAnchor editAs="oneCell">
    <xdr:from>
      <xdr:col>7</xdr:col>
      <xdr:colOff>285750</xdr:colOff>
      <xdr:row>0</xdr:row>
      <xdr:rowOff>86081</xdr:rowOff>
    </xdr:from>
    <xdr:to>
      <xdr:col>7</xdr:col>
      <xdr:colOff>2266949</xdr:colOff>
      <xdr:row>7</xdr:row>
      <xdr:rowOff>49201</xdr:rowOff>
    </xdr:to>
    <xdr:pic>
      <xdr:nvPicPr>
        <xdr:cNvPr id="3" name="Image 2">
          <a:extLst>
            <a:ext uri="{FF2B5EF4-FFF2-40B4-BE49-F238E27FC236}">
              <a16:creationId xmlns:a16="http://schemas.microsoft.com/office/drawing/2014/main" id="{A8B2FE60-32BF-4A9F-BE6F-17E99AC7B23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5897225" y="86081"/>
          <a:ext cx="1981199" cy="1296620"/>
        </a:xfrm>
        <a:prstGeom prst="rect">
          <a:avLst/>
        </a:prstGeom>
      </xdr:spPr>
    </xdr:pic>
    <xdr:clientData/>
  </xdr:twoCellAnchor>
  <xdr:twoCellAnchor editAs="oneCell">
    <xdr:from>
      <xdr:col>3</xdr:col>
      <xdr:colOff>662411</xdr:colOff>
      <xdr:row>0</xdr:row>
      <xdr:rowOff>99141</xdr:rowOff>
    </xdr:from>
    <xdr:to>
      <xdr:col>4</xdr:col>
      <xdr:colOff>745832</xdr:colOff>
      <xdr:row>7</xdr:row>
      <xdr:rowOff>36141</xdr:rowOff>
    </xdr:to>
    <xdr:pic>
      <xdr:nvPicPr>
        <xdr:cNvPr id="4" name="Image 3">
          <a:extLst>
            <a:ext uri="{FF2B5EF4-FFF2-40B4-BE49-F238E27FC236}">
              <a16:creationId xmlns:a16="http://schemas.microsoft.com/office/drawing/2014/main" id="{036DF517-497A-4387-9297-E3A40D20FB0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77336" y="99141"/>
          <a:ext cx="1626471" cy="1270500"/>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legifrance.gouv.fr/jorf/id/JORFTEXT000047416556" TargetMode="External"/><Relationship Id="rId7" Type="http://schemas.openxmlformats.org/officeDocument/2006/relationships/drawing" Target="../drawings/drawing1.xml"/><Relationship Id="rId2" Type="http://schemas.openxmlformats.org/officeDocument/2006/relationships/hyperlink" Target="https://daaf.mayotte.agriculture.gouv.fr/guide-du-beneficiaire-et-notice-transversale-a618.html" TargetMode="External"/><Relationship Id="rId1" Type="http://schemas.openxmlformats.org/officeDocument/2006/relationships/hyperlink" Target="https://daaf.mayotte.agriculture.gouv.fr/guide-du-beneficiaire-et-notice-transversale-a618.html" TargetMode="External"/><Relationship Id="rId6" Type="http://schemas.openxmlformats.org/officeDocument/2006/relationships/printerSettings" Target="../printerSettings/printerSettings1.bin"/><Relationship Id="rId5" Type="http://schemas.openxmlformats.org/officeDocument/2006/relationships/hyperlink" Target="https://www.legifrance.gouv.fr/jorf/id/JORFTEXT000048092179" TargetMode="External"/><Relationship Id="rId4" Type="http://schemas.openxmlformats.org/officeDocument/2006/relationships/hyperlink" Target="https://www.legifrance.gouv.fr/jorf/id/JORFTEXT000048092179"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theme="9" tint="-0.249977111117893"/>
    <pageSetUpPr fitToPage="1"/>
  </sheetPr>
  <dimension ref="A1:X68"/>
  <sheetViews>
    <sheetView zoomScale="80" zoomScaleNormal="80" workbookViewId="0">
      <selection activeCell="A18" sqref="A18:W18"/>
    </sheetView>
  </sheetViews>
  <sheetFormatPr baseColWidth="10" defaultColWidth="11.42578125" defaultRowHeight="15" x14ac:dyDescent="0.25"/>
  <cols>
    <col min="1" max="15" width="11.42578125" style="17"/>
    <col min="16" max="16" width="11.42578125" style="17" customWidth="1"/>
    <col min="17" max="22" width="11.42578125" style="17"/>
    <col min="23" max="23" width="16" style="17" customWidth="1"/>
    <col min="24" max="16384" width="11.42578125" style="17"/>
  </cols>
  <sheetData>
    <row r="1" spans="1:23" x14ac:dyDescent="0.25">
      <c r="A1" s="13"/>
      <c r="B1" s="13"/>
      <c r="C1" s="13"/>
      <c r="D1" s="13"/>
      <c r="E1" s="13"/>
      <c r="F1" s="3"/>
    </row>
    <row r="2" spans="1:23" x14ac:dyDescent="0.25">
      <c r="A2" s="13"/>
      <c r="B2" s="13"/>
      <c r="C2" s="13"/>
      <c r="D2" s="13"/>
      <c r="E2" s="13"/>
      <c r="F2" s="3"/>
    </row>
    <row r="3" spans="1:23" x14ac:dyDescent="0.25">
      <c r="A3" s="13"/>
      <c r="B3" s="13"/>
      <c r="C3" s="13"/>
      <c r="D3" s="13"/>
      <c r="E3" s="13"/>
      <c r="F3" s="3"/>
    </row>
    <row r="4" spans="1:23" x14ac:dyDescent="0.25">
      <c r="A4" s="13"/>
      <c r="B4" s="13"/>
      <c r="C4" s="13"/>
      <c r="D4" s="16"/>
      <c r="E4" s="13"/>
      <c r="F4" s="3"/>
    </row>
    <row r="5" spans="1:23" x14ac:dyDescent="0.25">
      <c r="A5" s="13"/>
      <c r="B5" s="13"/>
      <c r="C5" s="13"/>
      <c r="D5" s="16"/>
      <c r="E5" s="13"/>
      <c r="F5" s="3"/>
    </row>
    <row r="6" spans="1:23" x14ac:dyDescent="0.25">
      <c r="A6" s="13"/>
      <c r="B6" s="13"/>
      <c r="C6" s="13"/>
      <c r="D6" s="13"/>
      <c r="E6" s="13"/>
      <c r="F6" s="3"/>
    </row>
    <row r="7" spans="1:23" x14ac:dyDescent="0.25">
      <c r="A7" s="13"/>
      <c r="B7" s="1"/>
      <c r="C7" s="1"/>
      <c r="D7" s="13"/>
      <c r="E7" s="13"/>
      <c r="F7" s="3"/>
    </row>
    <row r="8" spans="1:23" x14ac:dyDescent="0.25">
      <c r="A8" s="13"/>
      <c r="B8" s="1"/>
      <c r="C8" s="1"/>
      <c r="D8" s="13"/>
      <c r="E8" s="13"/>
      <c r="F8" s="3"/>
    </row>
    <row r="9" spans="1:23" ht="63.6" customHeight="1" x14ac:dyDescent="0.25">
      <c r="A9" s="533" t="s">
        <v>310</v>
      </c>
      <c r="B9" s="533"/>
      <c r="C9" s="533"/>
      <c r="D9" s="533"/>
      <c r="E9" s="533"/>
      <c r="F9" s="533"/>
      <c r="G9" s="533"/>
      <c r="H9" s="533"/>
      <c r="I9" s="533"/>
      <c r="J9" s="533"/>
      <c r="K9" s="533"/>
      <c r="L9" s="533"/>
      <c r="M9" s="533"/>
      <c r="N9" s="533"/>
      <c r="O9" s="533"/>
      <c r="P9" s="533"/>
      <c r="Q9" s="533"/>
      <c r="R9" s="533"/>
      <c r="S9" s="533"/>
      <c r="T9" s="533"/>
      <c r="U9" s="533"/>
      <c r="V9" s="533"/>
      <c r="W9" s="533"/>
    </row>
    <row r="10" spans="1:23" ht="15.75" thickBot="1" x14ac:dyDescent="0.3">
      <c r="L10" s="31" t="s">
        <v>318</v>
      </c>
    </row>
    <row r="11" spans="1:23" ht="15.75" thickBot="1" x14ac:dyDescent="0.3"/>
    <row r="12" spans="1:23" ht="24" thickBot="1" x14ac:dyDescent="0.3">
      <c r="A12" s="534" t="s">
        <v>29</v>
      </c>
      <c r="B12" s="535"/>
      <c r="C12" s="535"/>
      <c r="D12" s="535"/>
      <c r="E12" s="535"/>
      <c r="F12" s="535"/>
      <c r="G12" s="535"/>
      <c r="H12" s="535"/>
      <c r="I12" s="535"/>
      <c r="J12" s="535"/>
      <c r="K12" s="535"/>
      <c r="L12" s="535"/>
      <c r="M12" s="535"/>
      <c r="N12" s="535"/>
      <c r="O12" s="535"/>
      <c r="P12" s="535"/>
      <c r="Q12" s="535"/>
      <c r="R12" s="535"/>
      <c r="S12" s="535"/>
      <c r="T12" s="535"/>
      <c r="U12" s="535"/>
      <c r="V12" s="535"/>
      <c r="W12" s="536"/>
    </row>
    <row r="13" spans="1:23" ht="15" customHeight="1" x14ac:dyDescent="0.25">
      <c r="A13" s="543" t="s">
        <v>230</v>
      </c>
      <c r="B13" s="544"/>
      <c r="C13" s="544"/>
      <c r="D13" s="544"/>
      <c r="E13" s="544"/>
      <c r="F13" s="544"/>
      <c r="G13" s="544"/>
      <c r="H13" s="544"/>
      <c r="I13" s="544"/>
      <c r="J13" s="544"/>
      <c r="K13" s="544"/>
      <c r="L13" s="544"/>
      <c r="M13" s="544"/>
      <c r="N13" s="544"/>
      <c r="O13" s="544"/>
      <c r="P13" s="544"/>
      <c r="Q13" s="544"/>
      <c r="R13" s="544"/>
      <c r="S13" s="544"/>
      <c r="T13" s="544"/>
      <c r="U13" s="544"/>
      <c r="V13" s="544"/>
      <c r="W13" s="545"/>
    </row>
    <row r="14" spans="1:23" ht="15" customHeight="1" x14ac:dyDescent="0.25">
      <c r="A14" s="231"/>
      <c r="B14" s="232"/>
      <c r="C14" s="232"/>
      <c r="D14" s="233" t="s">
        <v>54</v>
      </c>
      <c r="E14" s="234"/>
      <c r="F14" s="234"/>
      <c r="G14" s="234"/>
      <c r="H14" s="234"/>
      <c r="I14" s="234"/>
      <c r="J14" s="234"/>
      <c r="K14" s="234"/>
      <c r="L14" s="234"/>
      <c r="M14" s="235" t="s">
        <v>53</v>
      </c>
      <c r="N14" s="236"/>
      <c r="O14" s="236"/>
      <c r="P14" s="236"/>
      <c r="Q14" s="236"/>
      <c r="R14" s="236"/>
      <c r="S14" s="236"/>
      <c r="T14" s="236"/>
      <c r="U14" s="232"/>
      <c r="V14" s="232"/>
      <c r="W14" s="237"/>
    </row>
    <row r="15" spans="1:23" ht="15" customHeight="1" x14ac:dyDescent="0.25">
      <c r="A15" s="238"/>
      <c r="B15" s="239"/>
      <c r="C15" s="239"/>
      <c r="D15" s="239"/>
      <c r="E15" s="239"/>
      <c r="F15" s="239"/>
      <c r="G15" s="239"/>
      <c r="H15" s="239"/>
      <c r="I15" s="239"/>
      <c r="J15" s="239"/>
      <c r="K15" s="239"/>
      <c r="L15" s="239"/>
      <c r="M15" s="239"/>
      <c r="N15" s="239"/>
      <c r="O15" s="239"/>
      <c r="P15" s="239"/>
      <c r="Q15" s="239"/>
      <c r="R15" s="239"/>
      <c r="S15" s="239"/>
      <c r="T15" s="239"/>
      <c r="U15" s="239"/>
      <c r="V15" s="239"/>
      <c r="W15" s="240"/>
    </row>
    <row r="16" spans="1:23" ht="15" customHeight="1" x14ac:dyDescent="0.25">
      <c r="A16" s="546" t="s">
        <v>183</v>
      </c>
      <c r="B16" s="547"/>
      <c r="C16" s="547"/>
      <c r="D16" s="547"/>
      <c r="E16" s="547"/>
      <c r="F16" s="547"/>
      <c r="G16" s="547"/>
      <c r="H16" s="547"/>
      <c r="I16" s="547"/>
      <c r="J16" s="547"/>
      <c r="K16" s="547"/>
      <c r="L16" s="547"/>
      <c r="M16" s="547"/>
      <c r="N16" s="547"/>
      <c r="O16" s="547"/>
      <c r="P16" s="547"/>
      <c r="Q16" s="547"/>
      <c r="R16" s="547"/>
      <c r="S16" s="547"/>
      <c r="T16" s="547"/>
      <c r="U16" s="547"/>
      <c r="V16" s="547"/>
      <c r="W16" s="548"/>
    </row>
    <row r="17" spans="1:23" ht="15" customHeight="1" x14ac:dyDescent="0.25">
      <c r="A17" s="238"/>
      <c r="B17" s="239"/>
      <c r="C17" s="239"/>
      <c r="D17" s="239"/>
      <c r="E17" s="239"/>
      <c r="F17" s="239"/>
      <c r="G17" s="239"/>
      <c r="H17" s="239"/>
      <c r="I17" s="239"/>
      <c r="J17" s="239"/>
      <c r="K17" s="239"/>
      <c r="L17" s="239"/>
      <c r="M17" s="239"/>
      <c r="N17" s="239"/>
      <c r="O17" s="239"/>
      <c r="P17" s="239"/>
      <c r="Q17" s="239"/>
      <c r="R17" s="239"/>
      <c r="S17" s="239"/>
      <c r="T17" s="239"/>
      <c r="U17" s="239"/>
      <c r="V17" s="239"/>
      <c r="W17" s="240"/>
    </row>
    <row r="18" spans="1:23" ht="15" customHeight="1" thickBot="1" x14ac:dyDescent="0.3">
      <c r="A18" s="549" t="s">
        <v>229</v>
      </c>
      <c r="B18" s="550"/>
      <c r="C18" s="550"/>
      <c r="D18" s="550"/>
      <c r="E18" s="550"/>
      <c r="F18" s="550"/>
      <c r="G18" s="550"/>
      <c r="H18" s="550"/>
      <c r="I18" s="550"/>
      <c r="J18" s="550"/>
      <c r="K18" s="550"/>
      <c r="L18" s="550"/>
      <c r="M18" s="550"/>
      <c r="N18" s="550"/>
      <c r="O18" s="550"/>
      <c r="P18" s="550"/>
      <c r="Q18" s="550"/>
      <c r="R18" s="550"/>
      <c r="S18" s="550"/>
      <c r="T18" s="550"/>
      <c r="U18" s="550"/>
      <c r="V18" s="550"/>
      <c r="W18" s="551"/>
    </row>
    <row r="20" spans="1:23" ht="15.75" thickBot="1" x14ac:dyDescent="0.3"/>
    <row r="21" spans="1:23" ht="24" thickBot="1" x14ac:dyDescent="0.3">
      <c r="A21" s="534" t="s">
        <v>30</v>
      </c>
      <c r="B21" s="535"/>
      <c r="C21" s="535"/>
      <c r="D21" s="535"/>
      <c r="E21" s="535"/>
      <c r="F21" s="535"/>
      <c r="G21" s="535"/>
      <c r="H21" s="535"/>
      <c r="I21" s="535"/>
      <c r="J21" s="535"/>
      <c r="K21" s="535"/>
      <c r="L21" s="535"/>
      <c r="M21" s="535"/>
      <c r="N21" s="535"/>
      <c r="O21" s="535"/>
      <c r="P21" s="535"/>
      <c r="Q21" s="535"/>
      <c r="R21" s="535"/>
      <c r="S21" s="535"/>
      <c r="T21" s="535"/>
      <c r="U21" s="535"/>
      <c r="V21" s="535"/>
      <c r="W21" s="536"/>
    </row>
    <row r="22" spans="1:23" ht="18.75" customHeight="1" x14ac:dyDescent="0.25">
      <c r="A22" s="537" t="s">
        <v>305</v>
      </c>
      <c r="B22" s="538"/>
      <c r="C22" s="538"/>
      <c r="D22" s="538"/>
      <c r="E22" s="538"/>
      <c r="F22" s="538"/>
      <c r="G22" s="538"/>
      <c r="H22" s="538"/>
      <c r="I22" s="538"/>
      <c r="J22" s="538"/>
      <c r="K22" s="538"/>
      <c r="L22" s="538"/>
      <c r="M22" s="538"/>
      <c r="N22" s="538"/>
      <c r="O22" s="538"/>
      <c r="P22" s="538"/>
      <c r="Q22" s="538"/>
      <c r="R22" s="538"/>
      <c r="S22" s="538"/>
      <c r="T22" s="538"/>
      <c r="U22" s="538"/>
      <c r="V22" s="538"/>
      <c r="W22" s="539"/>
    </row>
    <row r="23" spans="1:23" ht="168" customHeight="1" thickBot="1" x14ac:dyDescent="0.3">
      <c r="A23" s="540" t="s">
        <v>306</v>
      </c>
      <c r="B23" s="541"/>
      <c r="C23" s="541"/>
      <c r="D23" s="541"/>
      <c r="E23" s="541"/>
      <c r="F23" s="541"/>
      <c r="G23" s="541"/>
      <c r="H23" s="541"/>
      <c r="I23" s="541"/>
      <c r="J23" s="541"/>
      <c r="K23" s="541"/>
      <c r="L23" s="541"/>
      <c r="M23" s="541"/>
      <c r="N23" s="541"/>
      <c r="O23" s="541"/>
      <c r="P23" s="541"/>
      <c r="Q23" s="541"/>
      <c r="R23" s="541"/>
      <c r="S23" s="541"/>
      <c r="T23" s="541"/>
      <c r="U23" s="541"/>
      <c r="V23" s="541"/>
      <c r="W23" s="542"/>
    </row>
    <row r="24" spans="1:23" ht="18.75" customHeight="1" x14ac:dyDescent="0.25">
      <c r="A24" s="537" t="s">
        <v>157</v>
      </c>
      <c r="B24" s="538"/>
      <c r="C24" s="538"/>
      <c r="D24" s="538"/>
      <c r="E24" s="538"/>
      <c r="F24" s="538"/>
      <c r="G24" s="538"/>
      <c r="H24" s="538"/>
      <c r="I24" s="538"/>
      <c r="J24" s="538"/>
      <c r="K24" s="538"/>
      <c r="L24" s="538"/>
      <c r="M24" s="538"/>
      <c r="N24" s="538"/>
      <c r="O24" s="538"/>
      <c r="P24" s="538"/>
      <c r="Q24" s="538"/>
      <c r="R24" s="538"/>
      <c r="S24" s="538"/>
      <c r="T24" s="538"/>
      <c r="U24" s="538"/>
      <c r="V24" s="538"/>
      <c r="W24" s="539"/>
    </row>
    <row r="25" spans="1:23" ht="24.75" customHeight="1" x14ac:dyDescent="0.25">
      <c r="A25" s="563" t="s">
        <v>184</v>
      </c>
      <c r="B25" s="564"/>
      <c r="C25" s="564"/>
      <c r="D25" s="564"/>
      <c r="E25" s="564"/>
      <c r="F25" s="564"/>
      <c r="G25" s="564"/>
      <c r="H25" s="564"/>
      <c r="I25" s="564"/>
      <c r="J25" s="564"/>
      <c r="K25" s="564"/>
      <c r="L25" s="564"/>
      <c r="M25" s="564"/>
      <c r="N25" s="564"/>
      <c r="O25" s="564"/>
      <c r="P25" s="564"/>
      <c r="Q25" s="564"/>
      <c r="R25" s="564"/>
      <c r="S25" s="564"/>
      <c r="T25" s="564"/>
      <c r="U25" s="564"/>
      <c r="V25" s="564"/>
      <c r="W25" s="565"/>
    </row>
    <row r="26" spans="1:23" x14ac:dyDescent="0.25">
      <c r="A26" s="241"/>
      <c r="B26" s="242"/>
      <c r="C26" s="242"/>
      <c r="D26" s="242"/>
      <c r="E26" s="242"/>
      <c r="F26" s="242"/>
      <c r="G26" s="242"/>
      <c r="H26" s="553" t="s">
        <v>89</v>
      </c>
      <c r="I26" s="554"/>
      <c r="J26" s="553" t="s">
        <v>90</v>
      </c>
      <c r="K26" s="588"/>
      <c r="L26" s="588"/>
      <c r="M26" s="588"/>
      <c r="N26" s="588"/>
      <c r="O26" s="588"/>
      <c r="P26" s="554"/>
      <c r="Q26" s="242"/>
      <c r="R26" s="242"/>
      <c r="S26" s="242"/>
      <c r="T26" s="242"/>
      <c r="U26" s="242"/>
      <c r="V26" s="242"/>
      <c r="W26" s="243"/>
    </row>
    <row r="27" spans="1:23" x14ac:dyDescent="0.25">
      <c r="A27" s="241"/>
      <c r="B27" s="242"/>
      <c r="C27" s="242"/>
      <c r="D27" s="242"/>
      <c r="E27" s="242"/>
      <c r="F27" s="242"/>
      <c r="G27" s="242"/>
      <c r="H27" s="561" t="s">
        <v>85</v>
      </c>
      <c r="I27" s="562"/>
      <c r="J27" s="589">
        <v>60000</v>
      </c>
      <c r="K27" s="590"/>
      <c r="L27" s="590"/>
      <c r="M27" s="590"/>
      <c r="N27" s="590"/>
      <c r="O27" s="590"/>
      <c r="P27" s="591"/>
      <c r="Q27" s="242"/>
      <c r="R27" s="242"/>
      <c r="S27" s="242"/>
      <c r="T27" s="242"/>
      <c r="U27" s="242"/>
      <c r="V27" s="242"/>
      <c r="W27" s="243"/>
    </row>
    <row r="28" spans="1:23" x14ac:dyDescent="0.25">
      <c r="A28" s="241"/>
      <c r="B28" s="242"/>
      <c r="C28" s="242"/>
      <c r="D28" s="242"/>
      <c r="E28" s="242"/>
      <c r="F28" s="242"/>
      <c r="G28" s="242"/>
      <c r="H28" s="584" t="s">
        <v>88</v>
      </c>
      <c r="I28" s="584"/>
      <c r="J28" s="592">
        <v>80000</v>
      </c>
      <c r="K28" s="593"/>
      <c r="L28" s="593"/>
      <c r="M28" s="593"/>
      <c r="N28" s="593"/>
      <c r="O28" s="593"/>
      <c r="P28" s="594"/>
      <c r="Q28" s="242"/>
      <c r="R28" s="242"/>
      <c r="S28" s="242"/>
      <c r="T28" s="242"/>
      <c r="U28" s="242"/>
      <c r="V28" s="242"/>
      <c r="W28" s="243"/>
    </row>
    <row r="29" spans="1:23" ht="45" customHeight="1" thickBot="1" x14ac:dyDescent="0.3">
      <c r="A29" s="585" t="s">
        <v>156</v>
      </c>
      <c r="B29" s="586"/>
      <c r="C29" s="586"/>
      <c r="D29" s="586"/>
      <c r="E29" s="586"/>
      <c r="F29" s="586"/>
      <c r="G29" s="586"/>
      <c r="H29" s="586"/>
      <c r="I29" s="586"/>
      <c r="J29" s="586"/>
      <c r="K29" s="586"/>
      <c r="L29" s="586"/>
      <c r="M29" s="586"/>
      <c r="N29" s="586"/>
      <c r="O29" s="586"/>
      <c r="P29" s="586"/>
      <c r="Q29" s="586"/>
      <c r="R29" s="586"/>
      <c r="S29" s="586"/>
      <c r="T29" s="586"/>
      <c r="U29" s="586"/>
      <c r="V29" s="586"/>
      <c r="W29" s="587"/>
    </row>
    <row r="30" spans="1:23" ht="18.75" customHeight="1" x14ac:dyDescent="0.25">
      <c r="A30" s="537" t="s">
        <v>158</v>
      </c>
      <c r="B30" s="538"/>
      <c r="C30" s="538"/>
      <c r="D30" s="538"/>
      <c r="E30" s="538"/>
      <c r="F30" s="538"/>
      <c r="G30" s="538"/>
      <c r="H30" s="538"/>
      <c r="I30" s="538"/>
      <c r="J30" s="538"/>
      <c r="K30" s="538"/>
      <c r="L30" s="538"/>
      <c r="M30" s="538"/>
      <c r="N30" s="538"/>
      <c r="O30" s="538"/>
      <c r="P30" s="538"/>
      <c r="Q30" s="538"/>
      <c r="R30" s="538"/>
      <c r="S30" s="538"/>
      <c r="T30" s="538"/>
      <c r="U30" s="538"/>
      <c r="V30" s="538"/>
      <c r="W30" s="539"/>
    </row>
    <row r="31" spans="1:23" ht="45" customHeight="1" thickBot="1" x14ac:dyDescent="0.3">
      <c r="A31" s="540" t="s">
        <v>193</v>
      </c>
      <c r="B31" s="541"/>
      <c r="C31" s="541"/>
      <c r="D31" s="541"/>
      <c r="E31" s="541"/>
      <c r="F31" s="541"/>
      <c r="G31" s="541"/>
      <c r="H31" s="541"/>
      <c r="I31" s="541"/>
      <c r="J31" s="541"/>
      <c r="K31" s="541"/>
      <c r="L31" s="541"/>
      <c r="M31" s="541"/>
      <c r="N31" s="541"/>
      <c r="O31" s="541"/>
      <c r="P31" s="541"/>
      <c r="Q31" s="541"/>
      <c r="R31" s="541"/>
      <c r="S31" s="541"/>
      <c r="T31" s="541"/>
      <c r="U31" s="541"/>
      <c r="V31" s="541"/>
      <c r="W31" s="542"/>
    </row>
    <row r="32" spans="1:23" ht="18.75" customHeight="1" x14ac:dyDescent="0.25">
      <c r="A32" s="537" t="s">
        <v>120</v>
      </c>
      <c r="B32" s="538"/>
      <c r="C32" s="538"/>
      <c r="D32" s="538"/>
      <c r="E32" s="538"/>
      <c r="F32" s="538"/>
      <c r="G32" s="538"/>
      <c r="H32" s="538"/>
      <c r="I32" s="538"/>
      <c r="J32" s="538"/>
      <c r="K32" s="538"/>
      <c r="L32" s="538"/>
      <c r="M32" s="538"/>
      <c r="N32" s="538"/>
      <c r="O32" s="538"/>
      <c r="P32" s="538"/>
      <c r="Q32" s="538"/>
      <c r="R32" s="538"/>
      <c r="S32" s="538"/>
      <c r="T32" s="538"/>
      <c r="U32" s="538"/>
      <c r="V32" s="538"/>
      <c r="W32" s="539"/>
    </row>
    <row r="33" spans="1:24" ht="116.25" customHeight="1" thickBot="1" x14ac:dyDescent="0.3">
      <c r="A33" s="540" t="s">
        <v>231</v>
      </c>
      <c r="B33" s="541"/>
      <c r="C33" s="541"/>
      <c r="D33" s="541"/>
      <c r="E33" s="541"/>
      <c r="F33" s="541"/>
      <c r="G33" s="541"/>
      <c r="H33" s="541"/>
      <c r="I33" s="541"/>
      <c r="J33" s="541"/>
      <c r="K33" s="541"/>
      <c r="L33" s="541"/>
      <c r="M33" s="541"/>
      <c r="N33" s="541"/>
      <c r="O33" s="541"/>
      <c r="P33" s="541"/>
      <c r="Q33" s="541"/>
      <c r="R33" s="541"/>
      <c r="S33" s="541"/>
      <c r="T33" s="541"/>
      <c r="U33" s="541"/>
      <c r="V33" s="541"/>
      <c r="W33" s="542"/>
    </row>
    <row r="34" spans="1:24" ht="18.75" customHeight="1" x14ac:dyDescent="0.25">
      <c r="A34" s="537" t="s">
        <v>192</v>
      </c>
      <c r="B34" s="538"/>
      <c r="C34" s="538"/>
      <c r="D34" s="538"/>
      <c r="E34" s="538"/>
      <c r="F34" s="538"/>
      <c r="G34" s="538"/>
      <c r="H34" s="538"/>
      <c r="I34" s="538"/>
      <c r="J34" s="538"/>
      <c r="K34" s="538"/>
      <c r="L34" s="538"/>
      <c r="M34" s="538"/>
      <c r="N34" s="538"/>
      <c r="O34" s="538"/>
      <c r="P34" s="538"/>
      <c r="Q34" s="538"/>
      <c r="R34" s="538"/>
      <c r="S34" s="538"/>
      <c r="T34" s="538"/>
      <c r="U34" s="538"/>
      <c r="V34" s="538"/>
      <c r="W34" s="539"/>
    </row>
    <row r="35" spans="1:24" ht="68.25" customHeight="1" x14ac:dyDescent="0.25">
      <c r="A35" s="540" t="s">
        <v>232</v>
      </c>
      <c r="B35" s="541"/>
      <c r="C35" s="541"/>
      <c r="D35" s="541"/>
      <c r="E35" s="541"/>
      <c r="F35" s="541"/>
      <c r="G35" s="541"/>
      <c r="H35" s="541"/>
      <c r="I35" s="541"/>
      <c r="J35" s="541"/>
      <c r="K35" s="541"/>
      <c r="L35" s="541"/>
      <c r="M35" s="541"/>
      <c r="N35" s="541"/>
      <c r="O35" s="541"/>
      <c r="P35" s="541"/>
      <c r="Q35" s="541"/>
      <c r="R35" s="541"/>
      <c r="S35" s="541"/>
      <c r="T35" s="541"/>
      <c r="U35" s="541"/>
      <c r="V35" s="541"/>
      <c r="W35" s="542"/>
      <c r="X35" s="18"/>
    </row>
    <row r="36" spans="1:24" ht="15" customHeight="1" x14ac:dyDescent="0.25">
      <c r="A36" s="555" t="s">
        <v>91</v>
      </c>
      <c r="B36" s="556"/>
      <c r="C36" s="556"/>
      <c r="D36" s="556"/>
      <c r="E36" s="556"/>
      <c r="F36" s="556"/>
      <c r="G36" s="556"/>
      <c r="H36" s="556"/>
      <c r="I36" s="556"/>
      <c r="J36" s="556"/>
      <c r="K36" s="556"/>
      <c r="L36" s="556"/>
      <c r="M36" s="556"/>
      <c r="N36" s="556"/>
      <c r="O36" s="556"/>
      <c r="P36" s="556"/>
      <c r="Q36" s="556"/>
      <c r="R36" s="556"/>
      <c r="S36" s="556"/>
      <c r="T36" s="556"/>
      <c r="U36" s="556"/>
      <c r="V36" s="556"/>
      <c r="W36" s="557"/>
    </row>
    <row r="37" spans="1:24" ht="15" customHeight="1" x14ac:dyDescent="0.25">
      <c r="A37" s="555" t="s">
        <v>92</v>
      </c>
      <c r="B37" s="556"/>
      <c r="C37" s="556"/>
      <c r="D37" s="556"/>
      <c r="E37" s="556"/>
      <c r="F37" s="556"/>
      <c r="G37" s="556"/>
      <c r="H37" s="556"/>
      <c r="I37" s="556"/>
      <c r="J37" s="556"/>
      <c r="K37" s="556"/>
      <c r="L37" s="556"/>
      <c r="M37" s="556"/>
      <c r="N37" s="556"/>
      <c r="O37" s="556"/>
      <c r="P37" s="556"/>
      <c r="Q37" s="556"/>
      <c r="R37" s="556"/>
      <c r="S37" s="556"/>
      <c r="T37" s="556"/>
      <c r="U37" s="556"/>
      <c r="V37" s="556"/>
      <c r="W37" s="557"/>
      <c r="X37" s="18"/>
    </row>
    <row r="38" spans="1:24" ht="18.75" customHeight="1" thickBot="1" x14ac:dyDescent="0.3">
      <c r="A38" s="558" t="s">
        <v>93</v>
      </c>
      <c r="B38" s="559"/>
      <c r="C38" s="559"/>
      <c r="D38" s="559"/>
      <c r="E38" s="559"/>
      <c r="F38" s="559"/>
      <c r="G38" s="559"/>
      <c r="H38" s="559"/>
      <c r="I38" s="559"/>
      <c r="J38" s="559"/>
      <c r="K38" s="559"/>
      <c r="L38" s="559"/>
      <c r="M38" s="559"/>
      <c r="N38" s="559"/>
      <c r="O38" s="559"/>
      <c r="P38" s="559"/>
      <c r="Q38" s="559"/>
      <c r="R38" s="559"/>
      <c r="S38" s="559"/>
      <c r="T38" s="559"/>
      <c r="U38" s="559"/>
      <c r="V38" s="559"/>
      <c r="W38" s="560"/>
    </row>
    <row r="39" spans="1:24" ht="18.75" customHeight="1" x14ac:dyDescent="0.25">
      <c r="A39" s="537" t="s">
        <v>216</v>
      </c>
      <c r="B39" s="538"/>
      <c r="C39" s="538"/>
      <c r="D39" s="538"/>
      <c r="E39" s="538"/>
      <c r="F39" s="538"/>
      <c r="G39" s="538"/>
      <c r="H39" s="538"/>
      <c r="I39" s="538"/>
      <c r="J39" s="538"/>
      <c r="K39" s="538"/>
      <c r="L39" s="538"/>
      <c r="M39" s="538"/>
      <c r="N39" s="538"/>
      <c r="O39" s="538"/>
      <c r="P39" s="538"/>
      <c r="Q39" s="538"/>
      <c r="R39" s="538"/>
      <c r="S39" s="538"/>
      <c r="T39" s="538"/>
      <c r="U39" s="538"/>
      <c r="V39" s="538"/>
      <c r="W39" s="539"/>
    </row>
    <row r="40" spans="1:24" ht="41.25" customHeight="1" x14ac:dyDescent="0.25">
      <c r="A40" s="563" t="s">
        <v>217</v>
      </c>
      <c r="B40" s="564"/>
      <c r="C40" s="564"/>
      <c r="D40" s="564"/>
      <c r="E40" s="564"/>
      <c r="F40" s="564"/>
      <c r="G40" s="564"/>
      <c r="H40" s="564"/>
      <c r="I40" s="564"/>
      <c r="J40" s="564"/>
      <c r="K40" s="564"/>
      <c r="L40" s="564"/>
      <c r="M40" s="564"/>
      <c r="N40" s="564"/>
      <c r="O40" s="564"/>
      <c r="P40" s="564"/>
      <c r="Q40" s="564"/>
      <c r="R40" s="564"/>
      <c r="S40" s="564"/>
      <c r="T40" s="564"/>
      <c r="U40" s="564"/>
      <c r="V40" s="564"/>
      <c r="W40" s="565"/>
    </row>
    <row r="41" spans="1:24" x14ac:dyDescent="0.25">
      <c r="A41" s="242"/>
      <c r="B41" s="242"/>
      <c r="C41" s="242"/>
      <c r="D41" s="242"/>
      <c r="E41" s="242"/>
      <c r="F41" s="242"/>
      <c r="G41" s="242"/>
      <c r="H41" s="571" t="s">
        <v>218</v>
      </c>
      <c r="I41" s="571"/>
      <c r="J41" s="571"/>
      <c r="K41" s="571"/>
      <c r="L41" s="569" t="s">
        <v>225</v>
      </c>
      <c r="M41" s="569"/>
      <c r="N41" s="569"/>
      <c r="O41" s="569"/>
      <c r="P41" s="569"/>
      <c r="Q41" s="242"/>
      <c r="R41" s="242"/>
      <c r="S41" s="242"/>
      <c r="T41" s="242"/>
      <c r="U41" s="242"/>
      <c r="V41" s="242"/>
      <c r="W41" s="243"/>
    </row>
    <row r="42" spans="1:24" ht="34.5" customHeight="1" x14ac:dyDescent="0.25">
      <c r="A42" s="242"/>
      <c r="B42" s="242"/>
      <c r="C42" s="242"/>
      <c r="D42" s="242"/>
      <c r="E42" s="242"/>
      <c r="F42" s="242"/>
      <c r="G42" s="242"/>
      <c r="H42" s="607" t="s">
        <v>219</v>
      </c>
      <c r="I42" s="607"/>
      <c r="J42" s="607"/>
      <c r="K42" s="607"/>
      <c r="L42" s="605">
        <v>5.19</v>
      </c>
      <c r="M42" s="605"/>
      <c r="N42" s="605"/>
      <c r="O42" s="605"/>
      <c r="P42" s="605"/>
      <c r="Q42" s="242"/>
      <c r="R42" s="242"/>
      <c r="S42" s="242"/>
      <c r="T42" s="242"/>
      <c r="U42" s="242"/>
      <c r="V42" s="242"/>
      <c r="W42" s="243"/>
    </row>
    <row r="43" spans="1:24" ht="34.5" customHeight="1" x14ac:dyDescent="0.25">
      <c r="A43" s="242"/>
      <c r="B43" s="242"/>
      <c r="C43" s="242"/>
      <c r="D43" s="242"/>
      <c r="E43" s="242"/>
      <c r="F43" s="242"/>
      <c r="G43" s="242"/>
      <c r="H43" s="608" t="s">
        <v>220</v>
      </c>
      <c r="I43" s="608"/>
      <c r="J43" s="608"/>
      <c r="K43" s="608"/>
      <c r="L43" s="606">
        <v>11.42</v>
      </c>
      <c r="M43" s="606"/>
      <c r="N43" s="606"/>
      <c r="O43" s="606"/>
      <c r="P43" s="606"/>
      <c r="Q43" s="242"/>
      <c r="R43" s="242"/>
      <c r="S43" s="242"/>
      <c r="T43" s="242"/>
      <c r="U43" s="242"/>
      <c r="V43" s="242"/>
      <c r="W43" s="243"/>
    </row>
    <row r="44" spans="1:24" ht="34.5" customHeight="1" x14ac:dyDescent="0.25">
      <c r="A44" s="242"/>
      <c r="B44" s="242"/>
      <c r="C44" s="242"/>
      <c r="D44" s="242"/>
      <c r="E44" s="242"/>
      <c r="F44" s="242"/>
      <c r="G44" s="242"/>
      <c r="H44" s="608" t="s">
        <v>221</v>
      </c>
      <c r="I44" s="608"/>
      <c r="J44" s="608"/>
      <c r="K44" s="608"/>
      <c r="L44" s="606">
        <v>12</v>
      </c>
      <c r="M44" s="606"/>
      <c r="N44" s="606"/>
      <c r="O44" s="606"/>
      <c r="P44" s="606"/>
      <c r="Q44" s="242"/>
      <c r="R44" s="242"/>
      <c r="S44" s="242"/>
      <c r="T44" s="242"/>
      <c r="U44" s="242"/>
      <c r="V44" s="242"/>
      <c r="W44" s="243"/>
    </row>
    <row r="45" spans="1:24" ht="34.5" customHeight="1" x14ac:dyDescent="0.25">
      <c r="A45" s="242"/>
      <c r="B45" s="242"/>
      <c r="C45" s="242"/>
      <c r="D45" s="242"/>
      <c r="E45" s="242"/>
      <c r="F45" s="242"/>
      <c r="G45" s="242"/>
      <c r="H45" s="608" t="s">
        <v>222</v>
      </c>
      <c r="I45" s="608"/>
      <c r="J45" s="608"/>
      <c r="K45" s="608"/>
      <c r="L45" s="606">
        <v>21.53</v>
      </c>
      <c r="M45" s="606"/>
      <c r="N45" s="606"/>
      <c r="O45" s="606"/>
      <c r="P45" s="606"/>
      <c r="Q45" s="242"/>
      <c r="R45" s="242"/>
      <c r="S45" s="242"/>
      <c r="T45" s="242"/>
      <c r="U45" s="242"/>
      <c r="V45" s="242"/>
      <c r="W45" s="243"/>
    </row>
    <row r="46" spans="1:24" ht="34.5" customHeight="1" x14ac:dyDescent="0.25">
      <c r="A46" s="242"/>
      <c r="B46" s="242"/>
      <c r="C46" s="242"/>
      <c r="D46" s="242"/>
      <c r="E46" s="242"/>
      <c r="F46" s="242"/>
      <c r="G46" s="242"/>
      <c r="H46" s="608" t="s">
        <v>223</v>
      </c>
      <c r="I46" s="608"/>
      <c r="J46" s="608"/>
      <c r="K46" s="608"/>
      <c r="L46" s="606">
        <v>23.73</v>
      </c>
      <c r="M46" s="606"/>
      <c r="N46" s="606"/>
      <c r="O46" s="606"/>
      <c r="P46" s="606"/>
      <c r="Q46" s="242"/>
      <c r="R46" s="242"/>
      <c r="S46" s="242"/>
      <c r="T46" s="242"/>
      <c r="U46" s="242"/>
      <c r="V46" s="242"/>
      <c r="W46" s="243"/>
    </row>
    <row r="47" spans="1:24" ht="34.5" customHeight="1" x14ac:dyDescent="0.25">
      <c r="A47" s="242"/>
      <c r="B47" s="242"/>
      <c r="C47" s="242"/>
      <c r="D47" s="242"/>
      <c r="E47" s="242"/>
      <c r="F47" s="242"/>
      <c r="G47" s="242"/>
      <c r="H47" s="604" t="s">
        <v>224</v>
      </c>
      <c r="I47" s="604"/>
      <c r="J47" s="604"/>
      <c r="K47" s="604"/>
      <c r="L47" s="570">
        <v>39.97</v>
      </c>
      <c r="M47" s="570"/>
      <c r="N47" s="570"/>
      <c r="O47" s="570"/>
      <c r="P47" s="570"/>
      <c r="Q47" s="242"/>
      <c r="R47" s="242"/>
      <c r="S47" s="242"/>
      <c r="T47" s="242"/>
      <c r="U47" s="242"/>
      <c r="V47" s="242"/>
      <c r="W47" s="243"/>
    </row>
    <row r="48" spans="1:24" ht="15" customHeight="1" x14ac:dyDescent="0.25">
      <c r="A48" s="566"/>
      <c r="B48" s="567"/>
      <c r="C48" s="567"/>
      <c r="D48" s="567"/>
      <c r="E48" s="567"/>
      <c r="F48" s="567"/>
      <c r="G48" s="567"/>
      <c r="H48" s="567"/>
      <c r="I48" s="567"/>
      <c r="J48" s="567"/>
      <c r="K48" s="567"/>
      <c r="L48" s="567"/>
      <c r="M48" s="567"/>
      <c r="N48" s="567"/>
      <c r="O48" s="567"/>
      <c r="P48" s="567"/>
      <c r="Q48" s="567"/>
      <c r="R48" s="567"/>
      <c r="S48" s="567"/>
      <c r="T48" s="567"/>
      <c r="U48" s="567"/>
      <c r="V48" s="567"/>
      <c r="W48" s="568"/>
    </row>
    <row r="49" spans="1:23" ht="15" customHeight="1" x14ac:dyDescent="0.25">
      <c r="W49" s="19"/>
    </row>
    <row r="50" spans="1:23" ht="15" customHeight="1" x14ac:dyDescent="0.25">
      <c r="A50" s="18"/>
      <c r="I50" s="552" t="s">
        <v>38</v>
      </c>
      <c r="J50" s="552"/>
      <c r="K50" s="552"/>
      <c r="L50" s="552" t="s">
        <v>44</v>
      </c>
      <c r="M50" s="552"/>
      <c r="N50" s="552"/>
      <c r="O50" s="552"/>
      <c r="W50" s="19"/>
    </row>
    <row r="51" spans="1:23" ht="15" customHeight="1" x14ac:dyDescent="0.25">
      <c r="A51" s="18"/>
      <c r="I51" s="572" t="s">
        <v>307</v>
      </c>
      <c r="J51" s="572"/>
      <c r="K51" s="572"/>
      <c r="L51" s="575" t="s">
        <v>63</v>
      </c>
      <c r="M51" s="576"/>
      <c r="N51" s="576"/>
      <c r="O51" s="577"/>
      <c r="W51" s="19"/>
    </row>
    <row r="52" spans="1:23" ht="15" customHeight="1" x14ac:dyDescent="0.25">
      <c r="A52" s="18"/>
      <c r="I52" s="573"/>
      <c r="J52" s="573"/>
      <c r="K52" s="573"/>
      <c r="L52" s="578" t="s">
        <v>64</v>
      </c>
      <c r="M52" s="579"/>
      <c r="N52" s="579"/>
      <c r="O52" s="580"/>
      <c r="W52" s="19"/>
    </row>
    <row r="53" spans="1:23" ht="15" customHeight="1" x14ac:dyDescent="0.25">
      <c r="A53" s="18"/>
      <c r="I53" s="573"/>
      <c r="J53" s="573"/>
      <c r="K53" s="573"/>
      <c r="L53" s="578" t="s">
        <v>65</v>
      </c>
      <c r="M53" s="579"/>
      <c r="N53" s="579"/>
      <c r="O53" s="580"/>
      <c r="W53" s="19"/>
    </row>
    <row r="54" spans="1:23" ht="15" customHeight="1" x14ac:dyDescent="0.25">
      <c r="A54" s="18"/>
      <c r="I54" s="573"/>
      <c r="J54" s="573"/>
      <c r="K54" s="573"/>
      <c r="L54" s="578" t="s">
        <v>185</v>
      </c>
      <c r="M54" s="579"/>
      <c r="N54" s="579"/>
      <c r="O54" s="580"/>
      <c r="W54" s="19"/>
    </row>
    <row r="55" spans="1:23" ht="15" customHeight="1" x14ac:dyDescent="0.25">
      <c r="A55" s="18"/>
      <c r="I55" s="574"/>
      <c r="J55" s="574"/>
      <c r="K55" s="574"/>
      <c r="L55" s="581" t="s">
        <v>66</v>
      </c>
      <c r="M55" s="582"/>
      <c r="N55" s="582"/>
      <c r="O55" s="583"/>
      <c r="W55" s="19"/>
    </row>
    <row r="56" spans="1:23" ht="15" customHeight="1" x14ac:dyDescent="0.25">
      <c r="A56" s="18"/>
      <c r="I56" s="598" t="s">
        <v>60</v>
      </c>
      <c r="J56" s="598"/>
      <c r="K56" s="598"/>
      <c r="L56" s="575" t="s">
        <v>67</v>
      </c>
      <c r="M56" s="576"/>
      <c r="N56" s="576"/>
      <c r="O56" s="577"/>
      <c r="W56" s="19"/>
    </row>
    <row r="57" spans="1:23" ht="15" customHeight="1" x14ac:dyDescent="0.25">
      <c r="A57" s="18"/>
      <c r="I57" s="599"/>
      <c r="J57" s="599"/>
      <c r="K57" s="599"/>
      <c r="L57" s="581" t="s">
        <v>68</v>
      </c>
      <c r="M57" s="582"/>
      <c r="N57" s="582"/>
      <c r="O57" s="583"/>
      <c r="W57" s="19"/>
    </row>
    <row r="58" spans="1:23" ht="15" customHeight="1" x14ac:dyDescent="0.25">
      <c r="A58" s="18"/>
      <c r="I58" s="600" t="s">
        <v>75</v>
      </c>
      <c r="J58" s="600"/>
      <c r="K58" s="600"/>
      <c r="L58" s="601" t="s">
        <v>76</v>
      </c>
      <c r="M58" s="602"/>
      <c r="N58" s="602"/>
      <c r="O58" s="603"/>
      <c r="W58" s="19"/>
    </row>
    <row r="59" spans="1:23" ht="15" customHeight="1" x14ac:dyDescent="0.25">
      <c r="A59" s="18"/>
      <c r="I59" s="572" t="s">
        <v>61</v>
      </c>
      <c r="J59" s="572"/>
      <c r="K59" s="572"/>
      <c r="L59" s="575" t="s">
        <v>69</v>
      </c>
      <c r="M59" s="576"/>
      <c r="N59" s="576"/>
      <c r="O59" s="577"/>
      <c r="W59" s="19"/>
    </row>
    <row r="60" spans="1:23" ht="15" customHeight="1" x14ac:dyDescent="0.25">
      <c r="A60" s="18"/>
      <c r="I60" s="574"/>
      <c r="J60" s="574"/>
      <c r="K60" s="574"/>
      <c r="L60" s="581" t="s">
        <v>70</v>
      </c>
      <c r="M60" s="582"/>
      <c r="N60" s="582"/>
      <c r="O60" s="583"/>
      <c r="W60" s="19"/>
    </row>
    <row r="61" spans="1:23" ht="15" customHeight="1" x14ac:dyDescent="0.25">
      <c r="A61" s="18"/>
      <c r="I61" s="572" t="s">
        <v>62</v>
      </c>
      <c r="J61" s="572"/>
      <c r="K61" s="572"/>
      <c r="L61" s="575" t="s">
        <v>71</v>
      </c>
      <c r="M61" s="576"/>
      <c r="N61" s="576"/>
      <c r="O61" s="577"/>
      <c r="W61" s="19"/>
    </row>
    <row r="62" spans="1:23" ht="15" customHeight="1" x14ac:dyDescent="0.25">
      <c r="A62" s="18"/>
      <c r="I62" s="573"/>
      <c r="J62" s="573"/>
      <c r="K62" s="573"/>
      <c r="L62" s="578" t="s">
        <v>72</v>
      </c>
      <c r="M62" s="579"/>
      <c r="N62" s="579"/>
      <c r="O62" s="580"/>
      <c r="W62" s="19"/>
    </row>
    <row r="63" spans="1:23" ht="15" customHeight="1" x14ac:dyDescent="0.25">
      <c r="A63" s="18"/>
      <c r="I63" s="574"/>
      <c r="J63" s="574"/>
      <c r="K63" s="574"/>
      <c r="L63" s="581" t="s">
        <v>73</v>
      </c>
      <c r="M63" s="582"/>
      <c r="N63" s="582"/>
      <c r="O63" s="583"/>
      <c r="W63" s="19"/>
    </row>
    <row r="64" spans="1:23" ht="15" customHeight="1" x14ac:dyDescent="0.25">
      <c r="A64" s="18"/>
      <c r="I64" s="600" t="s">
        <v>186</v>
      </c>
      <c r="J64" s="600"/>
      <c r="K64" s="600"/>
      <c r="L64" s="601" t="s">
        <v>187</v>
      </c>
      <c r="M64" s="602"/>
      <c r="N64" s="602"/>
      <c r="O64" s="603"/>
      <c r="W64" s="19"/>
    </row>
    <row r="65" spans="1:23" ht="18.75" customHeight="1" thickBot="1" x14ac:dyDescent="0.3">
      <c r="A65" s="18"/>
      <c r="W65" s="19"/>
    </row>
    <row r="66" spans="1:23" ht="26.25" customHeight="1" x14ac:dyDescent="0.25">
      <c r="A66" s="537" t="s">
        <v>31</v>
      </c>
      <c r="B66" s="538"/>
      <c r="C66" s="538"/>
      <c r="D66" s="538"/>
      <c r="E66" s="538"/>
      <c r="F66" s="538"/>
      <c r="G66" s="538"/>
      <c r="H66" s="538"/>
      <c r="I66" s="538"/>
      <c r="J66" s="538"/>
      <c r="K66" s="538"/>
      <c r="L66" s="538"/>
      <c r="M66" s="538"/>
      <c r="N66" s="538"/>
      <c r="O66" s="538"/>
      <c r="P66" s="538"/>
      <c r="Q66" s="538"/>
      <c r="R66" s="538"/>
      <c r="S66" s="538"/>
      <c r="T66" s="538"/>
      <c r="U66" s="538"/>
      <c r="V66" s="538"/>
      <c r="W66" s="539"/>
    </row>
    <row r="67" spans="1:23" ht="15.75" thickBot="1" x14ac:dyDescent="0.3">
      <c r="A67" s="595" t="s">
        <v>206</v>
      </c>
      <c r="B67" s="596"/>
      <c r="C67" s="596"/>
      <c r="D67" s="596"/>
      <c r="E67" s="596"/>
      <c r="F67" s="596"/>
      <c r="G67" s="596"/>
      <c r="H67" s="596"/>
      <c r="I67" s="596"/>
      <c r="J67" s="596"/>
      <c r="K67" s="596"/>
      <c r="L67" s="596"/>
      <c r="M67" s="596"/>
      <c r="N67" s="596"/>
      <c r="O67" s="596"/>
      <c r="P67" s="596"/>
      <c r="Q67" s="596"/>
      <c r="R67" s="596"/>
      <c r="S67" s="596"/>
      <c r="T67" s="596"/>
      <c r="U67" s="596"/>
      <c r="V67" s="596"/>
      <c r="W67" s="597"/>
    </row>
    <row r="68" spans="1:23" x14ac:dyDescent="0.25">
      <c r="A68" s="34"/>
      <c r="B68" s="34"/>
      <c r="C68" s="34"/>
      <c r="D68" s="34"/>
      <c r="E68" s="34"/>
      <c r="F68" s="34"/>
      <c r="G68" s="34"/>
      <c r="H68" s="34"/>
      <c r="I68" s="34"/>
      <c r="J68" s="34"/>
      <c r="K68" s="34"/>
      <c r="L68" s="34"/>
      <c r="M68" s="34"/>
      <c r="N68" s="34"/>
      <c r="O68" s="34"/>
      <c r="P68" s="34"/>
      <c r="Q68" s="34"/>
      <c r="R68" s="34"/>
      <c r="S68" s="34"/>
      <c r="T68" s="34"/>
      <c r="U68" s="34"/>
      <c r="V68" s="34"/>
      <c r="W68" s="34"/>
    </row>
  </sheetData>
  <sheetProtection algorithmName="SHA-512" hashValue="q2Nad/gtZf40aqMQiNyURxvubFcyiO3NEpYv6Z9KZn39cC+7tFyz8KfdG9WqECbNqTAawvycI4Kq+arg2dFkTg==" saltValue="iBVf3NCu0mCOsa55EgZG4Q==" spinCount="100000" sheet="1" objects="1" scenarios="1"/>
  <mergeCells count="67">
    <mergeCell ref="H47:K47"/>
    <mergeCell ref="L42:P42"/>
    <mergeCell ref="L43:P43"/>
    <mergeCell ref="L45:P45"/>
    <mergeCell ref="L44:P44"/>
    <mergeCell ref="L46:P46"/>
    <mergeCell ref="H42:K42"/>
    <mergeCell ref="H43:K43"/>
    <mergeCell ref="H44:K44"/>
    <mergeCell ref="H45:K45"/>
    <mergeCell ref="H46:K46"/>
    <mergeCell ref="A67:W67"/>
    <mergeCell ref="A66:W66"/>
    <mergeCell ref="I56:K57"/>
    <mergeCell ref="I58:K58"/>
    <mergeCell ref="I59:K60"/>
    <mergeCell ref="I61:K63"/>
    <mergeCell ref="I64:K64"/>
    <mergeCell ref="L58:O58"/>
    <mergeCell ref="L59:O59"/>
    <mergeCell ref="L60:O60"/>
    <mergeCell ref="L61:O61"/>
    <mergeCell ref="L62:O62"/>
    <mergeCell ref="L63:O63"/>
    <mergeCell ref="L64:O64"/>
    <mergeCell ref="L56:O56"/>
    <mergeCell ref="L57:O57"/>
    <mergeCell ref="A24:W24"/>
    <mergeCell ref="A25:W25"/>
    <mergeCell ref="A30:W30"/>
    <mergeCell ref="A31:W31"/>
    <mergeCell ref="A32:W32"/>
    <mergeCell ref="H28:I28"/>
    <mergeCell ref="A29:W29"/>
    <mergeCell ref="J26:P26"/>
    <mergeCell ref="J27:P27"/>
    <mergeCell ref="J28:P28"/>
    <mergeCell ref="I51:K55"/>
    <mergeCell ref="L51:O51"/>
    <mergeCell ref="L53:O53"/>
    <mergeCell ref="L54:O54"/>
    <mergeCell ref="L55:O55"/>
    <mergeCell ref="L52:O52"/>
    <mergeCell ref="L50:O50"/>
    <mergeCell ref="H26:I26"/>
    <mergeCell ref="A33:W33"/>
    <mergeCell ref="A34:W34"/>
    <mergeCell ref="A37:W37"/>
    <mergeCell ref="A38:W38"/>
    <mergeCell ref="I50:K50"/>
    <mergeCell ref="H27:I27"/>
    <mergeCell ref="A39:W39"/>
    <mergeCell ref="A40:W40"/>
    <mergeCell ref="A48:W48"/>
    <mergeCell ref="L41:P41"/>
    <mergeCell ref="A35:W35"/>
    <mergeCell ref="A36:W36"/>
    <mergeCell ref="L47:P47"/>
    <mergeCell ref="H41:K41"/>
    <mergeCell ref="A9:W9"/>
    <mergeCell ref="A12:W12"/>
    <mergeCell ref="A21:W21"/>
    <mergeCell ref="A22:W22"/>
    <mergeCell ref="A23:W23"/>
    <mergeCell ref="A13:W13"/>
    <mergeCell ref="A16:W16"/>
    <mergeCell ref="A18:W18"/>
  </mergeCells>
  <hyperlinks>
    <hyperlink ref="M14:T14" r:id="rId1" display=": https://daaf.mayotte.agriculture.gouv.fr/guide-du-beneficiaire-et-notice-transversale-a618.html"/>
    <hyperlink ref="M14" r:id="rId2"/>
    <hyperlink ref="A38:W38" r:id="rId3" display="Frais de déplacement : Voir l'arrêté du 27 mars 2023"/>
    <hyperlink ref="A37:W37" r:id="rId4" display="Frais de d'hébergement : Voir l'arrêté du 20 septembre 2023"/>
    <hyperlink ref="A36:W36" r:id="rId5" display="Frais de restauration : 20 € (à hauteur de deux repas maximum par jour)"/>
  </hyperlinks>
  <pageMargins left="0.7" right="0.7" top="0.75" bottom="0.75" header="0.3" footer="0.3"/>
  <pageSetup paperSize="9" scale="49" orientation="landscape"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5" tint="0.59999389629810485"/>
  </sheetPr>
  <dimension ref="A1:AF529"/>
  <sheetViews>
    <sheetView topLeftCell="G1" zoomScaleNormal="100" workbookViewId="0">
      <pane ySplit="6" topLeftCell="A7" activePane="bottomLeft" state="frozen"/>
      <selection activeCell="E17" sqref="E17"/>
      <selection pane="bottomLeft" activeCell="M8" sqref="M8"/>
    </sheetView>
  </sheetViews>
  <sheetFormatPr baseColWidth="10" defaultColWidth="11.42578125" defaultRowHeight="15" x14ac:dyDescent="0.25"/>
  <cols>
    <col min="1" max="1" width="10.7109375" style="158" customWidth="1"/>
    <col min="2" max="2" width="50.7109375" style="158" customWidth="1"/>
    <col min="3" max="3" width="30.7109375" style="158" customWidth="1"/>
    <col min="4" max="4" width="20.7109375" style="158" customWidth="1"/>
    <col min="5" max="5" width="31.85546875" style="158" bestFit="1" customWidth="1"/>
    <col min="6" max="7" width="18.7109375" style="158" customWidth="1"/>
    <col min="8" max="14" width="17.7109375" style="158" customWidth="1"/>
    <col min="15" max="15" width="7.5703125" style="158" customWidth="1"/>
    <col min="16" max="18" width="17.7109375" style="158" customWidth="1"/>
    <col min="19" max="19" width="72.28515625" style="158" bestFit="1" customWidth="1"/>
    <col min="20" max="21" width="17.7109375" style="158" customWidth="1"/>
    <col min="22" max="23" width="75.7109375" style="158" customWidth="1"/>
    <col min="24" max="24" width="10.7109375" style="158" customWidth="1"/>
    <col min="25" max="26" width="11.42578125" style="158"/>
    <col min="27" max="27" width="24.140625" style="158" customWidth="1"/>
    <col min="28" max="28" width="24.140625" style="158" hidden="1" customWidth="1"/>
    <col min="29" max="29" width="34.42578125" style="158" hidden="1" customWidth="1"/>
    <col min="30" max="30" width="33.140625" style="158" customWidth="1"/>
    <col min="31" max="31" width="44" style="158" customWidth="1"/>
    <col min="32" max="32" width="39.5703125" style="158" customWidth="1"/>
    <col min="33" max="16384" width="11.42578125" style="158"/>
  </cols>
  <sheetData>
    <row r="1" spans="1:29" ht="30" customHeight="1" thickBot="1" x14ac:dyDescent="0.3">
      <c r="A1" s="668" t="s">
        <v>170</v>
      </c>
      <c r="B1" s="669"/>
      <c r="C1" s="669"/>
      <c r="D1" s="669"/>
      <c r="E1" s="669"/>
      <c r="F1" s="669"/>
      <c r="G1" s="669"/>
      <c r="H1" s="669"/>
      <c r="I1" s="669"/>
      <c r="J1" s="669"/>
      <c r="K1" s="669"/>
      <c r="L1" s="669"/>
      <c r="M1" s="669"/>
      <c r="N1" s="669"/>
      <c r="O1" s="669"/>
      <c r="P1" s="669"/>
      <c r="Q1" s="669"/>
      <c r="R1" s="669"/>
      <c r="S1" s="669"/>
      <c r="T1" s="669"/>
      <c r="U1" s="669"/>
      <c r="V1" s="669"/>
      <c r="W1" s="669"/>
      <c r="X1" s="670"/>
      <c r="AB1" s="187" t="s">
        <v>85</v>
      </c>
      <c r="AC1" s="85">
        <f>SUMIFS($U$7:$U$506,$E$7:$E$506,"Salaire_technicien")</f>
        <v>0</v>
      </c>
    </row>
    <row r="2" spans="1:29" ht="45" customHeight="1" thickBot="1" x14ac:dyDescent="0.3">
      <c r="A2" s="671" t="s">
        <v>159</v>
      </c>
      <c r="B2" s="672"/>
      <c r="C2" s="672"/>
      <c r="D2" s="672"/>
      <c r="E2" s="672"/>
      <c r="F2" s="672"/>
      <c r="G2" s="672"/>
      <c r="H2" s="672"/>
      <c r="I2" s="672"/>
      <c r="J2" s="672"/>
      <c r="K2" s="672"/>
      <c r="L2" s="672"/>
      <c r="M2" s="672"/>
      <c r="N2" s="672"/>
      <c r="O2" s="672"/>
      <c r="P2" s="672"/>
      <c r="Q2" s="672"/>
      <c r="R2" s="672"/>
      <c r="S2" s="672"/>
      <c r="T2" s="672"/>
      <c r="U2" s="672"/>
      <c r="V2" s="672"/>
      <c r="W2" s="672"/>
      <c r="X2" s="673"/>
      <c r="AB2" s="188" t="s">
        <v>88</v>
      </c>
      <c r="AC2" s="86">
        <f>SUMIFS($U$7:$U$506,$E$7:$E$506,"Salaire_ingénieur")</f>
        <v>0</v>
      </c>
    </row>
    <row r="3" spans="1:29" ht="45.75" customHeight="1" x14ac:dyDescent="0.25">
      <c r="A3" s="659" t="s">
        <v>0</v>
      </c>
      <c r="B3" s="159" t="s">
        <v>77</v>
      </c>
      <c r="C3" s="159" t="s">
        <v>78</v>
      </c>
      <c r="D3" s="159" t="s">
        <v>79</v>
      </c>
      <c r="E3" s="159" t="s">
        <v>40</v>
      </c>
      <c r="F3" s="159" t="s">
        <v>242</v>
      </c>
      <c r="G3" s="159" t="s">
        <v>243</v>
      </c>
      <c r="H3" s="159" t="s">
        <v>80</v>
      </c>
      <c r="I3" s="159" t="s">
        <v>81</v>
      </c>
      <c r="J3" s="159" t="s">
        <v>82</v>
      </c>
      <c r="K3" s="189" t="s">
        <v>83</v>
      </c>
      <c r="L3" s="160" t="s">
        <v>172</v>
      </c>
      <c r="M3" s="160" t="s">
        <v>173</v>
      </c>
      <c r="N3" s="160" t="s">
        <v>174</v>
      </c>
      <c r="O3" s="160" t="s">
        <v>255</v>
      </c>
      <c r="P3" s="160" t="s">
        <v>242</v>
      </c>
      <c r="Q3" s="160" t="s">
        <v>243</v>
      </c>
      <c r="R3" s="160" t="s">
        <v>50</v>
      </c>
      <c r="S3" s="160" t="s">
        <v>5</v>
      </c>
      <c r="T3" s="160" t="s">
        <v>162</v>
      </c>
      <c r="U3" s="160" t="s">
        <v>153</v>
      </c>
      <c r="V3" s="160" t="s">
        <v>23</v>
      </c>
      <c r="W3" s="263" t="s">
        <v>288</v>
      </c>
      <c r="X3" s="161" t="s">
        <v>57</v>
      </c>
      <c r="AB3" s="188" t="s">
        <v>86</v>
      </c>
      <c r="AC3" s="86">
        <f>SUMIFS($U$7:$U$506,$E$7:$E$506,"Salaire_Chercheur")</f>
        <v>0</v>
      </c>
    </row>
    <row r="4" spans="1:29" ht="33.75" customHeight="1" thickBot="1" x14ac:dyDescent="0.3">
      <c r="A4" s="660"/>
      <c r="B4" s="190" t="s">
        <v>144</v>
      </c>
      <c r="C4" s="190" t="s">
        <v>145</v>
      </c>
      <c r="D4" s="190" t="s">
        <v>146</v>
      </c>
      <c r="E4" s="190" t="s">
        <v>84</v>
      </c>
      <c r="F4" s="191"/>
      <c r="G4" s="191"/>
      <c r="H4" s="674" t="s">
        <v>143</v>
      </c>
      <c r="I4" s="675"/>
      <c r="J4" s="676"/>
      <c r="K4" s="191"/>
      <c r="L4" s="677" t="s">
        <v>143</v>
      </c>
      <c r="M4" s="678"/>
      <c r="N4" s="679"/>
      <c r="O4" s="271"/>
      <c r="P4" s="271"/>
      <c r="Q4" s="271"/>
      <c r="R4" s="109"/>
      <c r="S4" s="162" t="s">
        <v>56</v>
      </c>
      <c r="T4" s="109"/>
      <c r="U4" s="109"/>
      <c r="V4" s="162"/>
      <c r="W4" s="277" t="str">
        <f>IF(Y6&gt;0,"Une ou plusieurs lignes ne sont pas instruites","")</f>
        <v/>
      </c>
      <c r="X4" s="163"/>
      <c r="AB4" s="192" t="s">
        <v>87</v>
      </c>
      <c r="AC4" s="87">
        <f>SUMIFS($U$7:$U$506,$E$7:$E$506,"Salaire_Directeur")</f>
        <v>0</v>
      </c>
    </row>
    <row r="5" spans="1:29" ht="15.75" thickBot="1" x14ac:dyDescent="0.3">
      <c r="A5" s="164" t="s">
        <v>36</v>
      </c>
      <c r="B5" s="165" t="s">
        <v>215</v>
      </c>
      <c r="C5" s="165" t="s">
        <v>142</v>
      </c>
      <c r="D5" s="165" t="s">
        <v>88</v>
      </c>
      <c r="E5" s="165" t="s">
        <v>67</v>
      </c>
      <c r="F5" s="165"/>
      <c r="G5" s="165"/>
      <c r="H5" s="78">
        <v>80000</v>
      </c>
      <c r="I5" s="505">
        <v>1607</v>
      </c>
      <c r="J5" s="505">
        <v>1607</v>
      </c>
      <c r="K5" s="506">
        <f>IF($E5="","",IF(OR(($H5=0),($I5=0)),0,$H5/$I5*$J5))</f>
        <v>80000</v>
      </c>
      <c r="L5" s="78">
        <v>80000</v>
      </c>
      <c r="M5" s="82">
        <v>1607</v>
      </c>
      <c r="N5" s="82">
        <v>1607</v>
      </c>
      <c r="O5" s="82"/>
      <c r="P5" s="505"/>
      <c r="Q5" s="505"/>
      <c r="R5" s="507">
        <v>80000</v>
      </c>
      <c r="S5" s="509"/>
      <c r="T5" s="510">
        <v>80000</v>
      </c>
      <c r="U5" s="510">
        <v>80000</v>
      </c>
      <c r="V5" s="167"/>
      <c r="W5" s="264"/>
      <c r="X5" s="168" t="s">
        <v>58</v>
      </c>
      <c r="Y5" s="158" t="s">
        <v>253</v>
      </c>
    </row>
    <row r="6" spans="1:29" ht="18" thickBot="1" x14ac:dyDescent="0.35">
      <c r="A6" s="449"/>
      <c r="B6" s="450"/>
      <c r="C6" s="450"/>
      <c r="D6" s="450"/>
      <c r="E6" s="451"/>
      <c r="F6" s="466"/>
      <c r="G6" s="466"/>
      <c r="H6" s="451"/>
      <c r="I6" s="444" t="s">
        <v>300</v>
      </c>
      <c r="J6" s="665">
        <f>SUM(K7:K506)</f>
        <v>0</v>
      </c>
      <c r="K6" s="666"/>
      <c r="L6" s="452"/>
      <c r="M6" s="452"/>
      <c r="N6" s="452"/>
      <c r="O6" s="452"/>
      <c r="P6" s="444" t="s">
        <v>301</v>
      </c>
      <c r="Q6" s="665">
        <f>SUM(R7:R506)</f>
        <v>0</v>
      </c>
      <c r="R6" s="666"/>
      <c r="S6" s="91" t="s">
        <v>302</v>
      </c>
      <c r="T6" s="667">
        <f>SUM(U7:U506)</f>
        <v>0</v>
      </c>
      <c r="U6" s="666"/>
      <c r="V6" s="450"/>
      <c r="W6" s="455"/>
      <c r="X6" s="456"/>
      <c r="Y6" s="158">
        <f>SUM(Y7:Y506)</f>
        <v>0</v>
      </c>
    </row>
    <row r="7" spans="1:29" ht="20.100000000000001" customHeight="1" x14ac:dyDescent="0.25">
      <c r="A7" s="173">
        <v>1</v>
      </c>
      <c r="B7" s="201" t="str">
        <f>IF('Frais de personnel'!B7="","",'Frais de personnel'!B7)</f>
        <v/>
      </c>
      <c r="C7" s="201" t="str">
        <f>IF('Frais de personnel'!C7="","",'Frais de personnel'!C7)</f>
        <v/>
      </c>
      <c r="D7" s="201" t="str">
        <f>IF('Frais de personnel'!D7="","",'Frais de personnel'!D7)</f>
        <v/>
      </c>
      <c r="E7" s="201" t="str">
        <f>IF('Frais de personnel'!E7="","",'Frais de personnel'!E7)</f>
        <v/>
      </c>
      <c r="F7" s="201" t="str">
        <f>IF('Frais de personnel'!F7="","",'Frais de personnel'!F7)</f>
        <v/>
      </c>
      <c r="G7" s="201" t="str">
        <f>IF('Frais de personnel'!G7="","",'Frais de personnel'!G7)</f>
        <v/>
      </c>
      <c r="H7" s="201" t="str">
        <f>IF('Frais de personnel'!H7="","",'Frais de personnel'!H7)</f>
        <v/>
      </c>
      <c r="I7" s="201" t="str">
        <f>IF('Frais de personnel'!I7="","",'Frais de personnel'!I7)</f>
        <v/>
      </c>
      <c r="J7" s="201" t="str">
        <f>IF('Frais de personnel'!J7="","",'Frais de personnel'!J7)</f>
        <v/>
      </c>
      <c r="K7" s="201" t="str">
        <f>IF('Frais de personnel'!K7="","",'Frais de personnel'!K7)</f>
        <v/>
      </c>
      <c r="L7" s="88"/>
      <c r="M7" s="69"/>
      <c r="N7" s="69"/>
      <c r="O7" s="69"/>
      <c r="P7" s="284" t="str">
        <f t="shared" ref="P7:P71" si="0">IF(O7="KO","",IF(K7="","",F7))</f>
        <v/>
      </c>
      <c r="Q7" s="524" t="str">
        <f>IF(O7="KO","",IF(K7="","",G7))</f>
        <v/>
      </c>
      <c r="R7" s="508" t="str">
        <f t="shared" ref="R7:R70" si="1">IF($E7="","",IF(OR(($L7=0),($M7=0)),0,$L7/$M7*$N7))</f>
        <v/>
      </c>
      <c r="S7" s="511"/>
      <c r="T7" s="215" t="str">
        <f>IF(J7="","",IF(E7="Salaire technicien",MIN(60000/1607*N7,60000),IF(E7="Salaire ingénieur",MIN(80000/1607*N7,80000))))</f>
        <v/>
      </c>
      <c r="U7" s="274" t="str">
        <f>IF(MIN(R7,T7)=0,"",MIN(R7,T7))</f>
        <v/>
      </c>
      <c r="V7" s="185"/>
      <c r="W7" s="435" t="str">
        <f>IF(K7="","",IF(U7="",Listes!$A$70,IF(AND(K7&lt;U7,V7=""),Listes!$A$71,IF(AND(Q7&lt;P7,V7=""),Listes!$A$72,IF(AND(U7&lt;&gt;"",U7&lt;K7,S7=""),Listes!$A$73,IF(X7="",Listes!$A$74,""))))))</f>
        <v/>
      </c>
      <c r="X7" s="90"/>
      <c r="Y7" s="158">
        <f>IF(AND(B7&lt;&gt;"",W7&lt;&gt;""),1,0)</f>
        <v>0</v>
      </c>
    </row>
    <row r="8" spans="1:29" ht="20.100000000000001" customHeight="1" x14ac:dyDescent="0.25">
      <c r="A8" s="174">
        <v>2</v>
      </c>
      <c r="B8" s="201" t="str">
        <f>IF('Frais de personnel'!$B8="","",'Frais de personnel'!$B8)</f>
        <v/>
      </c>
      <c r="C8" s="201" t="str">
        <f>IF('Frais de personnel'!$C8="","",'Frais de personnel'!$C8)</f>
        <v/>
      </c>
      <c r="D8" s="202" t="str">
        <f>IF('Frais de personnel'!$D8="","",'Frais de personnel'!$D8)</f>
        <v/>
      </c>
      <c r="E8" s="180" t="str">
        <f>IF('Frais de personnel'!$E8="","",'Frais de personnel'!$E8)</f>
        <v/>
      </c>
      <c r="F8" s="273" t="str">
        <f>IF('Frais de personnel'!F8="","",'Frais de personnel'!F8)</f>
        <v/>
      </c>
      <c r="G8" s="273" t="str">
        <f>IF('Frais de personnel'!G8="","",'Frais de personnel'!G8)</f>
        <v/>
      </c>
      <c r="H8" s="203" t="str">
        <f>IF('Frais de personnel'!$H8="","",'Frais de personnel'!$H8)</f>
        <v/>
      </c>
      <c r="I8" s="89" t="str">
        <f>IF('Frais de personnel'!$I8="","",'Frais de personnel'!$I8)</f>
        <v/>
      </c>
      <c r="J8" s="89" t="str">
        <f>IF('Frais de personnel'!$J8="","",'Frais de personnel'!$J8)</f>
        <v/>
      </c>
      <c r="K8" s="204" t="str">
        <f>IF('Frais de personnel'!$K8=0,"",'Frais de personnel'!$K8)</f>
        <v/>
      </c>
      <c r="L8" s="88"/>
      <c r="M8" s="69"/>
      <c r="N8" s="69"/>
      <c r="O8" s="69"/>
      <c r="P8" s="284" t="str">
        <f t="shared" si="0"/>
        <v/>
      </c>
      <c r="Q8" s="524" t="str">
        <f t="shared" ref="Q8:Q71" si="2">IF(O8="KO","",IF(K8="","",G8))</f>
        <v/>
      </c>
      <c r="R8" s="84" t="str">
        <f t="shared" si="1"/>
        <v/>
      </c>
      <c r="S8" s="436"/>
      <c r="T8" s="196" t="str">
        <f t="shared" ref="T8:T71" si="3">IF(J8="","",IF(E8="Salaire technicien",MIN(60000/1607*N8,60000),IF(E8="Salaire ingénieur",MIN(80000/1607*N8,80000))))</f>
        <v/>
      </c>
      <c r="U8" s="274" t="str">
        <f t="shared" ref="U8:U71" si="4">IF(MIN(R8,T8)=0,"",MIN(R8,T8))</f>
        <v/>
      </c>
      <c r="V8" s="185"/>
      <c r="W8" s="435" t="str">
        <f>IF(K8="","",IF(U8="",Listes!$A$70,IF(AND(K8&lt;U8,V8=""),Listes!$A$71,IF(AND(Q8&lt;P8,V8=""),Listes!$A$72,IF(AND(U8&lt;&gt;"",U8&lt;K8,S8=""),Listes!$A$73,IF(X8="",Listes!$A$74,""))))))</f>
        <v/>
      </c>
      <c r="X8" s="90"/>
      <c r="Y8" s="158">
        <f t="shared" ref="Y8:Y71" si="5">IF(AND(B8&lt;&gt;"",W8&lt;&gt;""),1,0)</f>
        <v>0</v>
      </c>
    </row>
    <row r="9" spans="1:29" ht="20.100000000000001" customHeight="1" x14ac:dyDescent="0.25">
      <c r="A9" s="174">
        <v>3</v>
      </c>
      <c r="B9" s="201" t="str">
        <f>IF('Frais de personnel'!$B9="","",'Frais de personnel'!$B9)</f>
        <v/>
      </c>
      <c r="C9" s="201" t="str">
        <f>IF('Frais de personnel'!$C9="","",'Frais de personnel'!$C9)</f>
        <v/>
      </c>
      <c r="D9" s="202" t="str">
        <f>IF('Frais de personnel'!$D9="","",'Frais de personnel'!$D9)</f>
        <v/>
      </c>
      <c r="E9" s="180" t="str">
        <f>IF('Frais de personnel'!$E9="","",'Frais de personnel'!$E9)</f>
        <v/>
      </c>
      <c r="F9" s="273" t="str">
        <f>IF('Frais de personnel'!F9="","",'Frais de personnel'!F9)</f>
        <v/>
      </c>
      <c r="G9" s="273" t="str">
        <f>IF('Frais de personnel'!G9="","",'Frais de personnel'!G9)</f>
        <v/>
      </c>
      <c r="H9" s="203" t="str">
        <f>IF('Frais de personnel'!$H9="","",'Frais de personnel'!$H9)</f>
        <v/>
      </c>
      <c r="I9" s="89" t="str">
        <f>IF('Frais de personnel'!$I9="","",'Frais de personnel'!$I9)</f>
        <v/>
      </c>
      <c r="J9" s="89" t="str">
        <f>IF('Frais de personnel'!$J9="","",'Frais de personnel'!$J9)</f>
        <v/>
      </c>
      <c r="K9" s="204" t="str">
        <f>IF('Frais de personnel'!$K9=0,"",'Frais de personnel'!$K9)</f>
        <v/>
      </c>
      <c r="L9" s="88"/>
      <c r="M9" s="69"/>
      <c r="N9" s="69"/>
      <c r="O9" s="69"/>
      <c r="P9" s="284" t="str">
        <f t="shared" si="0"/>
        <v/>
      </c>
      <c r="Q9" s="524" t="str">
        <f t="shared" si="2"/>
        <v/>
      </c>
      <c r="R9" s="84" t="str">
        <f t="shared" si="1"/>
        <v/>
      </c>
      <c r="S9" s="436"/>
      <c r="T9" s="196" t="str">
        <f t="shared" si="3"/>
        <v/>
      </c>
      <c r="U9" s="274" t="str">
        <f t="shared" si="4"/>
        <v/>
      </c>
      <c r="V9" s="185"/>
      <c r="W9" s="435" t="str">
        <f>IF(K9="","",IF(U9="",Listes!$A$70,IF(AND(K9&lt;U9,V9=""),Listes!$A$71,IF(AND(Q9&lt;P9,V9=""),Listes!$A$72,IF(AND(U9&lt;&gt;"",U9&lt;K9,S9=""),Listes!$A$73,IF(X9="",Listes!$A$74,""))))))</f>
        <v/>
      </c>
      <c r="X9" s="90"/>
      <c r="Y9" s="158">
        <f t="shared" si="5"/>
        <v>0</v>
      </c>
    </row>
    <row r="10" spans="1:29" ht="20.100000000000001" customHeight="1" x14ac:dyDescent="0.25">
      <c r="A10" s="174">
        <v>4</v>
      </c>
      <c r="B10" s="201" t="str">
        <f>IF('Frais de personnel'!$B10="","",'Frais de personnel'!$B10)</f>
        <v/>
      </c>
      <c r="C10" s="201" t="str">
        <f>IF('Frais de personnel'!$C10="","",'Frais de personnel'!$C10)</f>
        <v/>
      </c>
      <c r="D10" s="202" t="str">
        <f>IF('Frais de personnel'!$D10="","",'Frais de personnel'!$D10)</f>
        <v/>
      </c>
      <c r="E10" s="180" t="str">
        <f>IF('Frais de personnel'!$E10="","",'Frais de personnel'!$E10)</f>
        <v/>
      </c>
      <c r="F10" s="273" t="str">
        <f>IF('Frais de personnel'!F10="","",'Frais de personnel'!F10)</f>
        <v/>
      </c>
      <c r="G10" s="273" t="str">
        <f>IF('Frais de personnel'!G10="","",'Frais de personnel'!G10)</f>
        <v/>
      </c>
      <c r="H10" s="203" t="str">
        <f>IF('Frais de personnel'!$H10="","",'Frais de personnel'!$H10)</f>
        <v/>
      </c>
      <c r="I10" s="89" t="str">
        <f>IF('Frais de personnel'!$I10="","",'Frais de personnel'!$I10)</f>
        <v/>
      </c>
      <c r="J10" s="89" t="str">
        <f>IF('Frais de personnel'!$J10="","",'Frais de personnel'!$J10)</f>
        <v/>
      </c>
      <c r="K10" s="204" t="str">
        <f>IF('Frais de personnel'!$K10=0,"",'Frais de personnel'!$K10)</f>
        <v/>
      </c>
      <c r="L10" s="88"/>
      <c r="M10" s="69"/>
      <c r="N10" s="69"/>
      <c r="O10" s="69"/>
      <c r="P10" s="284" t="str">
        <f t="shared" si="0"/>
        <v/>
      </c>
      <c r="Q10" s="524" t="str">
        <f t="shared" si="2"/>
        <v/>
      </c>
      <c r="R10" s="84" t="str">
        <f t="shared" si="1"/>
        <v/>
      </c>
      <c r="S10" s="436"/>
      <c r="T10" s="196" t="str">
        <f t="shared" si="3"/>
        <v/>
      </c>
      <c r="U10" s="274" t="str">
        <f t="shared" si="4"/>
        <v/>
      </c>
      <c r="V10" s="185"/>
      <c r="W10" s="435" t="str">
        <f>IF(K10="","",IF(U10="",Listes!$A$70,IF(AND(K10&lt;U10,V10=""),Listes!$A$71,IF(AND(Q10&lt;P10,V10=""),Listes!$A$72,IF(AND(U10&lt;&gt;"",U10&lt;K10,S10=""),Listes!$A$73,IF(X10="",Listes!$A$74,""))))))</f>
        <v/>
      </c>
      <c r="X10" s="90"/>
      <c r="Y10" s="158">
        <f t="shared" si="5"/>
        <v>0</v>
      </c>
    </row>
    <row r="11" spans="1:29" ht="20.100000000000001" customHeight="1" x14ac:dyDescent="0.25">
      <c r="A11" s="174">
        <v>5</v>
      </c>
      <c r="B11" s="201" t="str">
        <f>IF('Frais de personnel'!$B11="","",'Frais de personnel'!$B11)</f>
        <v/>
      </c>
      <c r="C11" s="201" t="str">
        <f>IF('Frais de personnel'!$C11="","",'Frais de personnel'!$C11)</f>
        <v/>
      </c>
      <c r="D11" s="202" t="str">
        <f>IF('Frais de personnel'!$D11="","",'Frais de personnel'!$D11)</f>
        <v/>
      </c>
      <c r="E11" s="180" t="str">
        <f>IF('Frais de personnel'!$E11="","",'Frais de personnel'!$E11)</f>
        <v/>
      </c>
      <c r="F11" s="273" t="str">
        <f>IF('Frais de personnel'!F11="","",'Frais de personnel'!F11)</f>
        <v/>
      </c>
      <c r="G11" s="273" t="str">
        <f>IF('Frais de personnel'!G11="","",'Frais de personnel'!G11)</f>
        <v/>
      </c>
      <c r="H11" s="203" t="str">
        <f>IF('Frais de personnel'!$H11="","",'Frais de personnel'!$H11)</f>
        <v/>
      </c>
      <c r="I11" s="89" t="str">
        <f>IF('Frais de personnel'!$I11="","",'Frais de personnel'!$I11)</f>
        <v/>
      </c>
      <c r="J11" s="89" t="str">
        <f>IF('Frais de personnel'!$J11="","",'Frais de personnel'!$J11)</f>
        <v/>
      </c>
      <c r="K11" s="204" t="str">
        <f>IF('Frais de personnel'!$K11=0,"",'Frais de personnel'!$K11)</f>
        <v/>
      </c>
      <c r="L11" s="88"/>
      <c r="M11" s="69"/>
      <c r="N11" s="69"/>
      <c r="O11" s="69"/>
      <c r="P11" s="284" t="str">
        <f t="shared" si="0"/>
        <v/>
      </c>
      <c r="Q11" s="524" t="str">
        <f t="shared" si="2"/>
        <v/>
      </c>
      <c r="R11" s="84" t="str">
        <f t="shared" si="1"/>
        <v/>
      </c>
      <c r="S11" s="436"/>
      <c r="T11" s="196" t="str">
        <f t="shared" si="3"/>
        <v/>
      </c>
      <c r="U11" s="274" t="str">
        <f t="shared" si="4"/>
        <v/>
      </c>
      <c r="V11" s="185"/>
      <c r="W11" s="435" t="str">
        <f>IF(K11="","",IF(U11="",Listes!$A$70,IF(AND(K11&lt;U11,V11=""),Listes!$A$71,IF(AND(Q11&lt;P11,V11=""),Listes!$A$72,IF(AND(U11&lt;&gt;"",U11&lt;K11,S11=""),Listes!$A$73,IF(X11="",Listes!$A$74,""))))))</f>
        <v/>
      </c>
      <c r="X11" s="90"/>
      <c r="Y11" s="158">
        <f t="shared" si="5"/>
        <v>0</v>
      </c>
    </row>
    <row r="12" spans="1:29" ht="20.100000000000001" customHeight="1" x14ac:dyDescent="0.25">
      <c r="A12" s="174">
        <v>6</v>
      </c>
      <c r="B12" s="201" t="str">
        <f>IF('Frais de personnel'!$B12="","",'Frais de personnel'!$B12)</f>
        <v/>
      </c>
      <c r="C12" s="201" t="str">
        <f>IF('Frais de personnel'!$C12="","",'Frais de personnel'!$C12)</f>
        <v/>
      </c>
      <c r="D12" s="202" t="str">
        <f>IF('Frais de personnel'!$D12="","",'Frais de personnel'!$D12)</f>
        <v/>
      </c>
      <c r="E12" s="180" t="str">
        <f>IF('Frais de personnel'!$E12="","",'Frais de personnel'!$E12)</f>
        <v/>
      </c>
      <c r="F12" s="273" t="str">
        <f>IF('Frais de personnel'!F12="","",'Frais de personnel'!F12)</f>
        <v/>
      </c>
      <c r="G12" s="273" t="str">
        <f>IF('Frais de personnel'!G12="","",'Frais de personnel'!G12)</f>
        <v/>
      </c>
      <c r="H12" s="203" t="str">
        <f>IF('Frais de personnel'!$H12="","",'Frais de personnel'!$H12)</f>
        <v/>
      </c>
      <c r="I12" s="89" t="str">
        <f>IF('Frais de personnel'!$I12="","",'Frais de personnel'!$I12)</f>
        <v/>
      </c>
      <c r="J12" s="89" t="str">
        <f>IF('Frais de personnel'!$J12="","",'Frais de personnel'!$J12)</f>
        <v/>
      </c>
      <c r="K12" s="204" t="str">
        <f>IF('Frais de personnel'!$K12=0,"",'Frais de personnel'!$K12)</f>
        <v/>
      </c>
      <c r="L12" s="88"/>
      <c r="M12" s="69"/>
      <c r="N12" s="69"/>
      <c r="O12" s="69"/>
      <c r="P12" s="284" t="str">
        <f t="shared" si="0"/>
        <v/>
      </c>
      <c r="Q12" s="524" t="str">
        <f t="shared" si="2"/>
        <v/>
      </c>
      <c r="R12" s="84" t="str">
        <f t="shared" si="1"/>
        <v/>
      </c>
      <c r="S12" s="436"/>
      <c r="T12" s="196" t="str">
        <f t="shared" si="3"/>
        <v/>
      </c>
      <c r="U12" s="274" t="str">
        <f t="shared" si="4"/>
        <v/>
      </c>
      <c r="V12" s="185"/>
      <c r="W12" s="435" t="str">
        <f>IF(K12="","",IF(U12="",Listes!$A$70,IF(AND(K12&lt;U12,V12=""),Listes!$A$71,IF(AND(Q12&lt;P12,V12=""),Listes!$A$72,IF(AND(U12&lt;&gt;"",U12&lt;K12,S12=""),Listes!$A$73,IF(X12="",Listes!$A$74,""))))))</f>
        <v/>
      </c>
      <c r="X12" s="90"/>
      <c r="Y12" s="158">
        <f t="shared" si="5"/>
        <v>0</v>
      </c>
    </row>
    <row r="13" spans="1:29" ht="20.100000000000001" customHeight="1" x14ac:dyDescent="0.25">
      <c r="A13" s="174">
        <v>7</v>
      </c>
      <c r="B13" s="201" t="str">
        <f>IF('Frais de personnel'!$B13="","",'Frais de personnel'!$B13)</f>
        <v/>
      </c>
      <c r="C13" s="201" t="str">
        <f>IF('Frais de personnel'!$C13="","",'Frais de personnel'!$C13)</f>
        <v/>
      </c>
      <c r="D13" s="202" t="str">
        <f>IF('Frais de personnel'!$D13="","",'Frais de personnel'!$D13)</f>
        <v/>
      </c>
      <c r="E13" s="180" t="str">
        <f>IF('Frais de personnel'!$E13="","",'Frais de personnel'!$E13)</f>
        <v/>
      </c>
      <c r="F13" s="273" t="str">
        <f>IF('Frais de personnel'!F13="","",'Frais de personnel'!F13)</f>
        <v/>
      </c>
      <c r="G13" s="273" t="str">
        <f>IF('Frais de personnel'!G13="","",'Frais de personnel'!G13)</f>
        <v/>
      </c>
      <c r="H13" s="203" t="str">
        <f>IF('Frais de personnel'!$H13="","",'Frais de personnel'!$H13)</f>
        <v/>
      </c>
      <c r="I13" s="89" t="str">
        <f>IF('Frais de personnel'!$I13="","",'Frais de personnel'!$I13)</f>
        <v/>
      </c>
      <c r="J13" s="89" t="str">
        <f>IF('Frais de personnel'!$J13="","",'Frais de personnel'!$J13)</f>
        <v/>
      </c>
      <c r="K13" s="204" t="str">
        <f>IF('Frais de personnel'!$K13=0,"",'Frais de personnel'!$K13)</f>
        <v/>
      </c>
      <c r="L13" s="88"/>
      <c r="M13" s="69"/>
      <c r="N13" s="69"/>
      <c r="O13" s="69"/>
      <c r="P13" s="284" t="str">
        <f t="shared" si="0"/>
        <v/>
      </c>
      <c r="Q13" s="524" t="str">
        <f t="shared" si="2"/>
        <v/>
      </c>
      <c r="R13" s="84" t="str">
        <f t="shared" si="1"/>
        <v/>
      </c>
      <c r="S13" s="436"/>
      <c r="T13" s="196" t="str">
        <f t="shared" si="3"/>
        <v/>
      </c>
      <c r="U13" s="274" t="str">
        <f t="shared" si="4"/>
        <v/>
      </c>
      <c r="V13" s="185"/>
      <c r="W13" s="435" t="str">
        <f>IF(K13="","",IF(U13="",Listes!$A$70,IF(AND(K13&lt;U13,V13=""),Listes!$A$71,IF(AND(Q13&lt;P13,V13=""),Listes!$A$72,IF(AND(U13&lt;&gt;"",U13&lt;K13,S13=""),Listes!$A$73,IF(X13="",Listes!$A$74,""))))))</f>
        <v/>
      </c>
      <c r="X13" s="90"/>
      <c r="Y13" s="158">
        <f t="shared" si="5"/>
        <v>0</v>
      </c>
    </row>
    <row r="14" spans="1:29" ht="20.100000000000001" customHeight="1" x14ac:dyDescent="0.25">
      <c r="A14" s="174">
        <v>8</v>
      </c>
      <c r="B14" s="201" t="str">
        <f>IF('Frais de personnel'!$B14="","",'Frais de personnel'!$B14)</f>
        <v/>
      </c>
      <c r="C14" s="201" t="str">
        <f>IF('Frais de personnel'!$C14="","",'Frais de personnel'!$C14)</f>
        <v/>
      </c>
      <c r="D14" s="202" t="str">
        <f>IF('Frais de personnel'!$D14="","",'Frais de personnel'!$D14)</f>
        <v/>
      </c>
      <c r="E14" s="180" t="str">
        <f>IF('Frais de personnel'!$E14="","",'Frais de personnel'!$E14)</f>
        <v/>
      </c>
      <c r="F14" s="273" t="str">
        <f>IF('Frais de personnel'!F14="","",'Frais de personnel'!F14)</f>
        <v/>
      </c>
      <c r="G14" s="273" t="str">
        <f>IF('Frais de personnel'!G14="","",'Frais de personnel'!G14)</f>
        <v/>
      </c>
      <c r="H14" s="203" t="str">
        <f>IF('Frais de personnel'!$H14="","",'Frais de personnel'!$H14)</f>
        <v/>
      </c>
      <c r="I14" s="89" t="str">
        <f>IF('Frais de personnel'!$I14="","",'Frais de personnel'!$I14)</f>
        <v/>
      </c>
      <c r="J14" s="89" t="str">
        <f>IF('Frais de personnel'!$J14="","",'Frais de personnel'!$J14)</f>
        <v/>
      </c>
      <c r="K14" s="204" t="str">
        <f>IF('Frais de personnel'!$K14=0,"",'Frais de personnel'!$K14)</f>
        <v/>
      </c>
      <c r="L14" s="88"/>
      <c r="M14" s="69"/>
      <c r="N14" s="69"/>
      <c r="O14" s="69"/>
      <c r="P14" s="284" t="str">
        <f t="shared" si="0"/>
        <v/>
      </c>
      <c r="Q14" s="524" t="str">
        <f t="shared" si="2"/>
        <v/>
      </c>
      <c r="R14" s="84" t="str">
        <f t="shared" si="1"/>
        <v/>
      </c>
      <c r="S14" s="436"/>
      <c r="T14" s="196" t="str">
        <f t="shared" si="3"/>
        <v/>
      </c>
      <c r="U14" s="274" t="str">
        <f t="shared" si="4"/>
        <v/>
      </c>
      <c r="V14" s="185"/>
      <c r="W14" s="435" t="str">
        <f>IF(K14="","",IF(U14="",Listes!$A$70,IF(AND(K14&lt;U14,V14=""),Listes!$A$71,IF(AND(Q14&lt;P14,V14=""),Listes!$A$72,IF(AND(U14&lt;&gt;"",U14&lt;K14,S14=""),Listes!$A$73,IF(X14="",Listes!$A$74,""))))))</f>
        <v/>
      </c>
      <c r="X14" s="90"/>
      <c r="Y14" s="158">
        <f t="shared" si="5"/>
        <v>0</v>
      </c>
    </row>
    <row r="15" spans="1:29" ht="20.100000000000001" customHeight="1" x14ac:dyDescent="0.25">
      <c r="A15" s="174">
        <v>9</v>
      </c>
      <c r="B15" s="201" t="str">
        <f>IF('Frais de personnel'!$B15="","",'Frais de personnel'!$B15)</f>
        <v/>
      </c>
      <c r="C15" s="201" t="str">
        <f>IF('Frais de personnel'!$C15="","",'Frais de personnel'!$C15)</f>
        <v/>
      </c>
      <c r="D15" s="202" t="str">
        <f>IF('Frais de personnel'!$D15="","",'Frais de personnel'!$D15)</f>
        <v/>
      </c>
      <c r="E15" s="180" t="str">
        <f>IF('Frais de personnel'!$E15="","",'Frais de personnel'!$E15)</f>
        <v/>
      </c>
      <c r="F15" s="273" t="str">
        <f>IF('Frais de personnel'!F15="","",'Frais de personnel'!F15)</f>
        <v/>
      </c>
      <c r="G15" s="273" t="str">
        <f>IF('Frais de personnel'!G15="","",'Frais de personnel'!G15)</f>
        <v/>
      </c>
      <c r="H15" s="203" t="str">
        <f>IF('Frais de personnel'!$H15="","",'Frais de personnel'!$H15)</f>
        <v/>
      </c>
      <c r="I15" s="89" t="str">
        <f>IF('Frais de personnel'!$I15="","",'Frais de personnel'!$I15)</f>
        <v/>
      </c>
      <c r="J15" s="89" t="str">
        <f>IF('Frais de personnel'!$J15="","",'Frais de personnel'!$J15)</f>
        <v/>
      </c>
      <c r="K15" s="204" t="str">
        <f>IF('Frais de personnel'!$K15=0,"",'Frais de personnel'!$K15)</f>
        <v/>
      </c>
      <c r="L15" s="88"/>
      <c r="M15" s="69"/>
      <c r="N15" s="69"/>
      <c r="O15" s="69"/>
      <c r="P15" s="284" t="str">
        <f t="shared" si="0"/>
        <v/>
      </c>
      <c r="Q15" s="524" t="str">
        <f t="shared" si="2"/>
        <v/>
      </c>
      <c r="R15" s="84" t="str">
        <f t="shared" si="1"/>
        <v/>
      </c>
      <c r="S15" s="436"/>
      <c r="T15" s="196" t="str">
        <f t="shared" si="3"/>
        <v/>
      </c>
      <c r="U15" s="274" t="str">
        <f t="shared" si="4"/>
        <v/>
      </c>
      <c r="V15" s="185"/>
      <c r="W15" s="435" t="str">
        <f>IF(K15="","",IF(U15="",Listes!$A$70,IF(AND(K15&lt;U15,V15=""),Listes!$A$71,IF(AND(Q15&lt;P15,V15=""),Listes!$A$72,IF(AND(U15&lt;&gt;"",U15&lt;K15,S15=""),Listes!$A$73,IF(X15="",Listes!$A$74,""))))))</f>
        <v/>
      </c>
      <c r="X15" s="90"/>
      <c r="Y15" s="158">
        <f t="shared" si="5"/>
        <v>0</v>
      </c>
    </row>
    <row r="16" spans="1:29" ht="20.100000000000001" customHeight="1" x14ac:dyDescent="0.25">
      <c r="A16" s="174">
        <v>10</v>
      </c>
      <c r="B16" s="201" t="str">
        <f>IF('Frais de personnel'!$B16="","",'Frais de personnel'!$B16)</f>
        <v/>
      </c>
      <c r="C16" s="201" t="str">
        <f>IF('Frais de personnel'!$C16="","",'Frais de personnel'!$C16)</f>
        <v/>
      </c>
      <c r="D16" s="202" t="str">
        <f>IF('Frais de personnel'!$D16="","",'Frais de personnel'!$D16)</f>
        <v/>
      </c>
      <c r="E16" s="180" t="str">
        <f>IF('Frais de personnel'!$E16="","",'Frais de personnel'!$E16)</f>
        <v/>
      </c>
      <c r="F16" s="273" t="str">
        <f>IF('Frais de personnel'!F16="","",'Frais de personnel'!F16)</f>
        <v/>
      </c>
      <c r="G16" s="273" t="str">
        <f>IF('Frais de personnel'!G16="","",'Frais de personnel'!G16)</f>
        <v/>
      </c>
      <c r="H16" s="203" t="str">
        <f>IF('Frais de personnel'!$H16="","",'Frais de personnel'!$H16)</f>
        <v/>
      </c>
      <c r="I16" s="89" t="str">
        <f>IF('Frais de personnel'!$I16="","",'Frais de personnel'!$I16)</f>
        <v/>
      </c>
      <c r="J16" s="89" t="str">
        <f>IF('Frais de personnel'!$J16="","",'Frais de personnel'!$J16)</f>
        <v/>
      </c>
      <c r="K16" s="204" t="str">
        <f>IF('Frais de personnel'!$K16=0,"",'Frais de personnel'!$K16)</f>
        <v/>
      </c>
      <c r="L16" s="88"/>
      <c r="M16" s="69"/>
      <c r="N16" s="69"/>
      <c r="O16" s="69"/>
      <c r="P16" s="284" t="str">
        <f t="shared" si="0"/>
        <v/>
      </c>
      <c r="Q16" s="524" t="str">
        <f t="shared" si="2"/>
        <v/>
      </c>
      <c r="R16" s="84" t="str">
        <f t="shared" si="1"/>
        <v/>
      </c>
      <c r="S16" s="436"/>
      <c r="T16" s="196" t="str">
        <f t="shared" si="3"/>
        <v/>
      </c>
      <c r="U16" s="274" t="str">
        <f t="shared" si="4"/>
        <v/>
      </c>
      <c r="V16" s="185"/>
      <c r="W16" s="435" t="str">
        <f>IF(K16="","",IF(U16="",Listes!$A$70,IF(AND(K16&lt;U16,V16=""),Listes!$A$71,IF(AND(Q16&lt;P16,V16=""),Listes!$A$72,IF(AND(U16&lt;&gt;"",U16&lt;K16,S16=""),Listes!$A$73,IF(X16="",Listes!$A$74,""))))))</f>
        <v/>
      </c>
      <c r="X16" s="90"/>
      <c r="Y16" s="158">
        <f t="shared" si="5"/>
        <v>0</v>
      </c>
    </row>
    <row r="17" spans="1:25" ht="20.100000000000001" customHeight="1" x14ac:dyDescent="0.25">
      <c r="A17" s="174">
        <v>11</v>
      </c>
      <c r="B17" s="201" t="str">
        <f>IF('Frais de personnel'!$B17="","",'Frais de personnel'!$B17)</f>
        <v/>
      </c>
      <c r="C17" s="201" t="str">
        <f>IF('Frais de personnel'!$C17="","",'Frais de personnel'!$C17)</f>
        <v/>
      </c>
      <c r="D17" s="202" t="str">
        <f>IF('Frais de personnel'!$D17="","",'Frais de personnel'!$D17)</f>
        <v/>
      </c>
      <c r="E17" s="180" t="str">
        <f>IF('Frais de personnel'!$E17="","",'Frais de personnel'!$E17)</f>
        <v/>
      </c>
      <c r="F17" s="273" t="str">
        <f>IF('Frais de personnel'!F17="","",'Frais de personnel'!F17)</f>
        <v/>
      </c>
      <c r="G17" s="273" t="str">
        <f>IF('Frais de personnel'!G17="","",'Frais de personnel'!G17)</f>
        <v/>
      </c>
      <c r="H17" s="203" t="str">
        <f>IF('Frais de personnel'!$H17="","",'Frais de personnel'!$H17)</f>
        <v/>
      </c>
      <c r="I17" s="89" t="str">
        <f>IF('Frais de personnel'!$I17="","",'Frais de personnel'!$I17)</f>
        <v/>
      </c>
      <c r="J17" s="89" t="str">
        <f>IF('Frais de personnel'!$J17="","",'Frais de personnel'!$J17)</f>
        <v/>
      </c>
      <c r="K17" s="204" t="str">
        <f>IF('Frais de personnel'!$K17=0,"",'Frais de personnel'!$K17)</f>
        <v/>
      </c>
      <c r="L17" s="88"/>
      <c r="M17" s="69"/>
      <c r="N17" s="69"/>
      <c r="O17" s="69"/>
      <c r="P17" s="284" t="str">
        <f t="shared" si="0"/>
        <v/>
      </c>
      <c r="Q17" s="524" t="str">
        <f t="shared" si="2"/>
        <v/>
      </c>
      <c r="R17" s="84" t="str">
        <f t="shared" si="1"/>
        <v/>
      </c>
      <c r="S17" s="436"/>
      <c r="T17" s="196" t="str">
        <f t="shared" si="3"/>
        <v/>
      </c>
      <c r="U17" s="274" t="str">
        <f t="shared" si="4"/>
        <v/>
      </c>
      <c r="V17" s="185"/>
      <c r="W17" s="435" t="str">
        <f>IF(K17="","",IF(U17="",Listes!$A$70,IF(AND(K17&lt;U17,V17=""),Listes!$A$71,IF(AND(Q17&lt;P17,V17=""),Listes!$A$72,IF(AND(U17&lt;&gt;"",U17&lt;K17,S17=""),Listes!$A$73,IF(X17="",Listes!$A$74,""))))))</f>
        <v/>
      </c>
      <c r="X17" s="90"/>
      <c r="Y17" s="158">
        <f t="shared" si="5"/>
        <v>0</v>
      </c>
    </row>
    <row r="18" spans="1:25" ht="20.100000000000001" customHeight="1" x14ac:dyDescent="0.25">
      <c r="A18" s="174">
        <v>12</v>
      </c>
      <c r="B18" s="201" t="str">
        <f>IF('Frais de personnel'!$B18="","",'Frais de personnel'!$B18)</f>
        <v/>
      </c>
      <c r="C18" s="201" t="str">
        <f>IF('Frais de personnel'!$C18="","",'Frais de personnel'!$C18)</f>
        <v/>
      </c>
      <c r="D18" s="202" t="str">
        <f>IF('Frais de personnel'!$D18="","",'Frais de personnel'!$D18)</f>
        <v/>
      </c>
      <c r="E18" s="180" t="str">
        <f>IF('Frais de personnel'!$E18="","",'Frais de personnel'!$E18)</f>
        <v/>
      </c>
      <c r="F18" s="273" t="str">
        <f>IF('Frais de personnel'!F18="","",'Frais de personnel'!F18)</f>
        <v/>
      </c>
      <c r="G18" s="273" t="str">
        <f>IF('Frais de personnel'!G18="","",'Frais de personnel'!G18)</f>
        <v/>
      </c>
      <c r="H18" s="203" t="str">
        <f>IF('Frais de personnel'!$H18="","",'Frais de personnel'!$H18)</f>
        <v/>
      </c>
      <c r="I18" s="89" t="str">
        <f>IF('Frais de personnel'!$I18="","",'Frais de personnel'!$I18)</f>
        <v/>
      </c>
      <c r="J18" s="89" t="str">
        <f>IF('Frais de personnel'!$J18="","",'Frais de personnel'!$J18)</f>
        <v/>
      </c>
      <c r="K18" s="204" t="str">
        <f>IF('Frais de personnel'!$K18=0,"",'Frais de personnel'!$K18)</f>
        <v/>
      </c>
      <c r="L18" s="88"/>
      <c r="M18" s="69"/>
      <c r="N18" s="69"/>
      <c r="O18" s="69"/>
      <c r="P18" s="284" t="str">
        <f t="shared" si="0"/>
        <v/>
      </c>
      <c r="Q18" s="524" t="str">
        <f t="shared" si="2"/>
        <v/>
      </c>
      <c r="R18" s="84" t="str">
        <f t="shared" si="1"/>
        <v/>
      </c>
      <c r="S18" s="436"/>
      <c r="T18" s="196" t="str">
        <f t="shared" si="3"/>
        <v/>
      </c>
      <c r="U18" s="274" t="str">
        <f t="shared" si="4"/>
        <v/>
      </c>
      <c r="V18" s="185"/>
      <c r="W18" s="435" t="str">
        <f>IF(K18="","",IF(U18="",Listes!$A$70,IF(AND(K18&lt;U18,V18=""),Listes!$A$71,IF(AND(Q18&lt;P18,V18=""),Listes!$A$72,IF(AND(U18&lt;&gt;"",U18&lt;K18,S18=""),Listes!$A$73,IF(X18="",Listes!$A$74,""))))))</f>
        <v/>
      </c>
      <c r="X18" s="90"/>
      <c r="Y18" s="158">
        <f t="shared" si="5"/>
        <v>0</v>
      </c>
    </row>
    <row r="19" spans="1:25" ht="20.100000000000001" customHeight="1" x14ac:dyDescent="0.25">
      <c r="A19" s="174">
        <v>13</v>
      </c>
      <c r="B19" s="201" t="str">
        <f>IF('Frais de personnel'!$B19="","",'Frais de personnel'!$B19)</f>
        <v/>
      </c>
      <c r="C19" s="201" t="str">
        <f>IF('Frais de personnel'!$C19="","",'Frais de personnel'!$C19)</f>
        <v/>
      </c>
      <c r="D19" s="202" t="str">
        <f>IF('Frais de personnel'!$D19="","",'Frais de personnel'!$D19)</f>
        <v/>
      </c>
      <c r="E19" s="180" t="str">
        <f>IF('Frais de personnel'!$E19="","",'Frais de personnel'!$E19)</f>
        <v/>
      </c>
      <c r="F19" s="273" t="str">
        <f>IF('Frais de personnel'!F19="","",'Frais de personnel'!F19)</f>
        <v/>
      </c>
      <c r="G19" s="273" t="str">
        <f>IF('Frais de personnel'!G19="","",'Frais de personnel'!G19)</f>
        <v/>
      </c>
      <c r="H19" s="203" t="str">
        <f>IF('Frais de personnel'!$H19="","",'Frais de personnel'!$H19)</f>
        <v/>
      </c>
      <c r="I19" s="89" t="str">
        <f>IF('Frais de personnel'!$I19="","",'Frais de personnel'!$I19)</f>
        <v/>
      </c>
      <c r="J19" s="89" t="str">
        <f>IF('Frais de personnel'!$J19="","",'Frais de personnel'!$J19)</f>
        <v/>
      </c>
      <c r="K19" s="204" t="str">
        <f>IF('Frais de personnel'!$K19=0,"",'Frais de personnel'!$K19)</f>
        <v/>
      </c>
      <c r="L19" s="88"/>
      <c r="M19" s="69"/>
      <c r="N19" s="69"/>
      <c r="O19" s="69"/>
      <c r="P19" s="284" t="str">
        <f t="shared" si="0"/>
        <v/>
      </c>
      <c r="Q19" s="524" t="str">
        <f t="shared" si="2"/>
        <v/>
      </c>
      <c r="R19" s="84" t="str">
        <f t="shared" si="1"/>
        <v/>
      </c>
      <c r="S19" s="436"/>
      <c r="T19" s="196" t="str">
        <f t="shared" si="3"/>
        <v/>
      </c>
      <c r="U19" s="274" t="str">
        <f t="shared" si="4"/>
        <v/>
      </c>
      <c r="V19" s="185"/>
      <c r="W19" s="435" t="str">
        <f>IF(K19="","",IF(U19="",Listes!$A$70,IF(AND(K19&lt;U19,V19=""),Listes!$A$71,IF(AND(Q19&lt;P19,V19=""),Listes!$A$72,IF(AND(U19&lt;&gt;"",U19&lt;K19,S19=""),Listes!$A$73,IF(X19="",Listes!$A$74,""))))))</f>
        <v/>
      </c>
      <c r="X19" s="90"/>
      <c r="Y19" s="158">
        <f t="shared" si="5"/>
        <v>0</v>
      </c>
    </row>
    <row r="20" spans="1:25" ht="20.100000000000001" customHeight="1" x14ac:dyDescent="0.25">
      <c r="A20" s="174">
        <v>14</v>
      </c>
      <c r="B20" s="201" t="str">
        <f>IF('Frais de personnel'!$B20="","",'Frais de personnel'!$B20)</f>
        <v/>
      </c>
      <c r="C20" s="201" t="str">
        <f>IF('Frais de personnel'!$C20="","",'Frais de personnel'!$C20)</f>
        <v/>
      </c>
      <c r="D20" s="202" t="str">
        <f>IF('Frais de personnel'!$D20="","",'Frais de personnel'!$D20)</f>
        <v/>
      </c>
      <c r="E20" s="180" t="str">
        <f>IF('Frais de personnel'!$E20="","",'Frais de personnel'!$E20)</f>
        <v/>
      </c>
      <c r="F20" s="273" t="str">
        <f>IF('Frais de personnel'!F20="","",'Frais de personnel'!F20)</f>
        <v/>
      </c>
      <c r="G20" s="273" t="str">
        <f>IF('Frais de personnel'!G20="","",'Frais de personnel'!G20)</f>
        <v/>
      </c>
      <c r="H20" s="203" t="str">
        <f>IF('Frais de personnel'!$H20="","",'Frais de personnel'!$H20)</f>
        <v/>
      </c>
      <c r="I20" s="89" t="str">
        <f>IF('Frais de personnel'!$I20="","",'Frais de personnel'!$I20)</f>
        <v/>
      </c>
      <c r="J20" s="89" t="str">
        <f>IF('Frais de personnel'!$J20="","",'Frais de personnel'!$J20)</f>
        <v/>
      </c>
      <c r="K20" s="204" t="str">
        <f>IF('Frais de personnel'!$K20=0,"",'Frais de personnel'!$K20)</f>
        <v/>
      </c>
      <c r="L20" s="88"/>
      <c r="M20" s="69"/>
      <c r="N20" s="69"/>
      <c r="O20" s="69"/>
      <c r="P20" s="284" t="str">
        <f t="shared" si="0"/>
        <v/>
      </c>
      <c r="Q20" s="524" t="str">
        <f t="shared" si="2"/>
        <v/>
      </c>
      <c r="R20" s="84" t="str">
        <f t="shared" si="1"/>
        <v/>
      </c>
      <c r="S20" s="436"/>
      <c r="T20" s="196" t="str">
        <f t="shared" si="3"/>
        <v/>
      </c>
      <c r="U20" s="274" t="str">
        <f t="shared" si="4"/>
        <v/>
      </c>
      <c r="V20" s="185"/>
      <c r="W20" s="435" t="str">
        <f>IF(K20="","",IF(U20="",Listes!$A$70,IF(AND(K20&lt;U20,V20=""),Listes!$A$71,IF(AND(Q20&lt;P20,V20=""),Listes!$A$72,IF(AND(U20&lt;&gt;"",U20&lt;K20,S20=""),Listes!$A$73,IF(X20="",Listes!$A$74,""))))))</f>
        <v/>
      </c>
      <c r="X20" s="90"/>
      <c r="Y20" s="158">
        <f t="shared" si="5"/>
        <v>0</v>
      </c>
    </row>
    <row r="21" spans="1:25" ht="20.100000000000001" customHeight="1" x14ac:dyDescent="0.25">
      <c r="A21" s="174">
        <v>15</v>
      </c>
      <c r="B21" s="201" t="str">
        <f>IF('Frais de personnel'!$B21="","",'Frais de personnel'!$B21)</f>
        <v/>
      </c>
      <c r="C21" s="201" t="str">
        <f>IF('Frais de personnel'!$C21="","",'Frais de personnel'!$C21)</f>
        <v/>
      </c>
      <c r="D21" s="202" t="str">
        <f>IF('Frais de personnel'!$D21="","",'Frais de personnel'!$D21)</f>
        <v/>
      </c>
      <c r="E21" s="180" t="str">
        <f>IF('Frais de personnel'!$E21="","",'Frais de personnel'!$E21)</f>
        <v/>
      </c>
      <c r="F21" s="273" t="str">
        <f>IF('Frais de personnel'!F21="","",'Frais de personnel'!F21)</f>
        <v/>
      </c>
      <c r="G21" s="273" t="str">
        <f>IF('Frais de personnel'!G21="","",'Frais de personnel'!G21)</f>
        <v/>
      </c>
      <c r="H21" s="203" t="str">
        <f>IF('Frais de personnel'!$H21="","",'Frais de personnel'!$H21)</f>
        <v/>
      </c>
      <c r="I21" s="89" t="str">
        <f>IF('Frais de personnel'!$I21="","",'Frais de personnel'!$I21)</f>
        <v/>
      </c>
      <c r="J21" s="89" t="str">
        <f>IF('Frais de personnel'!$J21="","",'Frais de personnel'!$J21)</f>
        <v/>
      </c>
      <c r="K21" s="204" t="str">
        <f>IF('Frais de personnel'!$K21=0,"",'Frais de personnel'!$K21)</f>
        <v/>
      </c>
      <c r="L21" s="88"/>
      <c r="M21" s="69"/>
      <c r="N21" s="69"/>
      <c r="O21" s="69"/>
      <c r="P21" s="284" t="str">
        <f t="shared" si="0"/>
        <v/>
      </c>
      <c r="Q21" s="524" t="str">
        <f t="shared" si="2"/>
        <v/>
      </c>
      <c r="R21" s="84" t="str">
        <f t="shared" si="1"/>
        <v/>
      </c>
      <c r="S21" s="436"/>
      <c r="T21" s="196" t="str">
        <f t="shared" si="3"/>
        <v/>
      </c>
      <c r="U21" s="274" t="str">
        <f t="shared" si="4"/>
        <v/>
      </c>
      <c r="V21" s="185"/>
      <c r="W21" s="435" t="str">
        <f>IF(K21="","",IF(U21="",Listes!$A$70,IF(AND(K21&lt;U21,V21=""),Listes!$A$71,IF(AND(Q21&lt;P21,V21=""),Listes!$A$72,IF(AND(U21&lt;&gt;"",U21&lt;K21,S21=""),Listes!$A$73,IF(X21="",Listes!$A$74,""))))))</f>
        <v/>
      </c>
      <c r="X21" s="90"/>
      <c r="Y21" s="158">
        <f t="shared" si="5"/>
        <v>0</v>
      </c>
    </row>
    <row r="22" spans="1:25" ht="20.100000000000001" customHeight="1" x14ac:dyDescent="0.25">
      <c r="A22" s="174">
        <v>16</v>
      </c>
      <c r="B22" s="201" t="str">
        <f>IF('Frais de personnel'!$B22="","",'Frais de personnel'!$B22)</f>
        <v/>
      </c>
      <c r="C22" s="201" t="str">
        <f>IF('Frais de personnel'!$C22="","",'Frais de personnel'!$C22)</f>
        <v/>
      </c>
      <c r="D22" s="202" t="str">
        <f>IF('Frais de personnel'!$D22="","",'Frais de personnel'!$D22)</f>
        <v/>
      </c>
      <c r="E22" s="180" t="str">
        <f>IF('Frais de personnel'!$E22="","",'Frais de personnel'!$E22)</f>
        <v/>
      </c>
      <c r="F22" s="273" t="str">
        <f>IF('Frais de personnel'!F22="","",'Frais de personnel'!F22)</f>
        <v/>
      </c>
      <c r="G22" s="273" t="str">
        <f>IF('Frais de personnel'!G22="","",'Frais de personnel'!G22)</f>
        <v/>
      </c>
      <c r="H22" s="203" t="str">
        <f>IF('Frais de personnel'!$H22="","",'Frais de personnel'!$H22)</f>
        <v/>
      </c>
      <c r="I22" s="89" t="str">
        <f>IF('Frais de personnel'!$I22="","",'Frais de personnel'!$I22)</f>
        <v/>
      </c>
      <c r="J22" s="89" t="str">
        <f>IF('Frais de personnel'!$J22="","",'Frais de personnel'!$J22)</f>
        <v/>
      </c>
      <c r="K22" s="204" t="str">
        <f>IF('Frais de personnel'!$K22=0,"",'Frais de personnel'!$K22)</f>
        <v/>
      </c>
      <c r="L22" s="88"/>
      <c r="M22" s="69"/>
      <c r="N22" s="69"/>
      <c r="O22" s="69"/>
      <c r="P22" s="284" t="str">
        <f t="shared" si="0"/>
        <v/>
      </c>
      <c r="Q22" s="524" t="str">
        <f t="shared" si="2"/>
        <v/>
      </c>
      <c r="R22" s="84" t="str">
        <f t="shared" si="1"/>
        <v/>
      </c>
      <c r="S22" s="436"/>
      <c r="T22" s="196" t="str">
        <f t="shared" si="3"/>
        <v/>
      </c>
      <c r="U22" s="274" t="str">
        <f t="shared" si="4"/>
        <v/>
      </c>
      <c r="V22" s="185"/>
      <c r="W22" s="435" t="str">
        <f>IF(K22="","",IF(U22="",Listes!$A$70,IF(AND(K22&lt;U22,V22=""),Listes!$A$71,IF(AND(Q22&lt;P22,V22=""),Listes!$A$72,IF(AND(U22&lt;&gt;"",U22&lt;K22,S22=""),Listes!$A$73,IF(X22="",Listes!$A$74,""))))))</f>
        <v/>
      </c>
      <c r="X22" s="90"/>
      <c r="Y22" s="158">
        <f t="shared" si="5"/>
        <v>0</v>
      </c>
    </row>
    <row r="23" spans="1:25" ht="20.100000000000001" customHeight="1" x14ac:dyDescent="0.25">
      <c r="A23" s="174">
        <v>17</v>
      </c>
      <c r="B23" s="201" t="str">
        <f>IF('Frais de personnel'!$B23="","",'Frais de personnel'!$B23)</f>
        <v/>
      </c>
      <c r="C23" s="201" t="str">
        <f>IF('Frais de personnel'!$C23="","",'Frais de personnel'!$C23)</f>
        <v/>
      </c>
      <c r="D23" s="202" t="str">
        <f>IF('Frais de personnel'!$D23="","",'Frais de personnel'!$D23)</f>
        <v/>
      </c>
      <c r="E23" s="180" t="str">
        <f>IF('Frais de personnel'!$E23="","",'Frais de personnel'!$E23)</f>
        <v/>
      </c>
      <c r="F23" s="273" t="str">
        <f>IF('Frais de personnel'!F23="","",'Frais de personnel'!F23)</f>
        <v/>
      </c>
      <c r="G23" s="273" t="str">
        <f>IF('Frais de personnel'!G23="","",'Frais de personnel'!G23)</f>
        <v/>
      </c>
      <c r="H23" s="203" t="str">
        <f>IF('Frais de personnel'!$H23="","",'Frais de personnel'!$H23)</f>
        <v/>
      </c>
      <c r="I23" s="89" t="str">
        <f>IF('Frais de personnel'!$I23="","",'Frais de personnel'!$I23)</f>
        <v/>
      </c>
      <c r="J23" s="89" t="str">
        <f>IF('Frais de personnel'!$J23="","",'Frais de personnel'!$J23)</f>
        <v/>
      </c>
      <c r="K23" s="204" t="str">
        <f>IF('Frais de personnel'!$K23=0,"",'Frais de personnel'!$K23)</f>
        <v/>
      </c>
      <c r="L23" s="88"/>
      <c r="M23" s="69"/>
      <c r="N23" s="69"/>
      <c r="O23" s="69"/>
      <c r="P23" s="284" t="str">
        <f t="shared" si="0"/>
        <v/>
      </c>
      <c r="Q23" s="524" t="str">
        <f t="shared" si="2"/>
        <v/>
      </c>
      <c r="R23" s="84" t="str">
        <f t="shared" si="1"/>
        <v/>
      </c>
      <c r="S23" s="436"/>
      <c r="T23" s="196" t="str">
        <f t="shared" si="3"/>
        <v/>
      </c>
      <c r="U23" s="274" t="str">
        <f t="shared" si="4"/>
        <v/>
      </c>
      <c r="V23" s="185"/>
      <c r="W23" s="435" t="str">
        <f>IF(K23="","",IF(U23="",Listes!$A$70,IF(AND(K23&lt;U23,V23=""),Listes!$A$71,IF(AND(Q23&lt;P23,V23=""),Listes!$A$72,IF(AND(U23&lt;&gt;"",U23&lt;K23,S23=""),Listes!$A$73,IF(X23="",Listes!$A$74,""))))))</f>
        <v/>
      </c>
      <c r="X23" s="90"/>
      <c r="Y23" s="158">
        <f t="shared" si="5"/>
        <v>0</v>
      </c>
    </row>
    <row r="24" spans="1:25" ht="20.100000000000001" customHeight="1" x14ac:dyDescent="0.25">
      <c r="A24" s="174">
        <v>18</v>
      </c>
      <c r="B24" s="201" t="str">
        <f>IF('Frais de personnel'!$B24="","",'Frais de personnel'!$B24)</f>
        <v/>
      </c>
      <c r="C24" s="201" t="str">
        <f>IF('Frais de personnel'!$C24="","",'Frais de personnel'!$C24)</f>
        <v/>
      </c>
      <c r="D24" s="202" t="str">
        <f>IF('Frais de personnel'!$D24="","",'Frais de personnel'!$D24)</f>
        <v/>
      </c>
      <c r="E24" s="180" t="str">
        <f>IF('Frais de personnel'!$E24="","",'Frais de personnel'!$E24)</f>
        <v/>
      </c>
      <c r="F24" s="273" t="str">
        <f>IF('Frais de personnel'!F24="","",'Frais de personnel'!F24)</f>
        <v/>
      </c>
      <c r="G24" s="273" t="str">
        <f>IF('Frais de personnel'!G24="","",'Frais de personnel'!G24)</f>
        <v/>
      </c>
      <c r="H24" s="203" t="str">
        <f>IF('Frais de personnel'!$H24="","",'Frais de personnel'!$H24)</f>
        <v/>
      </c>
      <c r="I24" s="89" t="str">
        <f>IF('Frais de personnel'!$I24="","",'Frais de personnel'!$I24)</f>
        <v/>
      </c>
      <c r="J24" s="89" t="str">
        <f>IF('Frais de personnel'!$J24="","",'Frais de personnel'!$J24)</f>
        <v/>
      </c>
      <c r="K24" s="204" t="str">
        <f>IF('Frais de personnel'!$K24=0,"",'Frais de personnel'!$K24)</f>
        <v/>
      </c>
      <c r="L24" s="88"/>
      <c r="M24" s="69"/>
      <c r="N24" s="69"/>
      <c r="O24" s="69"/>
      <c r="P24" s="284" t="str">
        <f t="shared" si="0"/>
        <v/>
      </c>
      <c r="Q24" s="524" t="str">
        <f t="shared" si="2"/>
        <v/>
      </c>
      <c r="R24" s="84" t="str">
        <f t="shared" si="1"/>
        <v/>
      </c>
      <c r="S24" s="436"/>
      <c r="T24" s="196" t="str">
        <f t="shared" si="3"/>
        <v/>
      </c>
      <c r="U24" s="274" t="str">
        <f t="shared" si="4"/>
        <v/>
      </c>
      <c r="V24" s="185"/>
      <c r="W24" s="435" t="str">
        <f>IF(K24="","",IF(U24="",Listes!$A$70,IF(AND(K24&lt;U24,V24=""),Listes!$A$71,IF(AND(Q24&lt;P24,V24=""),Listes!$A$72,IF(AND(U24&lt;&gt;"",U24&lt;K24,S24=""),Listes!$A$73,IF(X24="",Listes!$A$74,""))))))</f>
        <v/>
      </c>
      <c r="X24" s="90"/>
      <c r="Y24" s="158">
        <f t="shared" si="5"/>
        <v>0</v>
      </c>
    </row>
    <row r="25" spans="1:25" ht="20.100000000000001" customHeight="1" x14ac:dyDescent="0.25">
      <c r="A25" s="174">
        <v>19</v>
      </c>
      <c r="B25" s="201" t="str">
        <f>IF('Frais de personnel'!$B25="","",'Frais de personnel'!$B25)</f>
        <v/>
      </c>
      <c r="C25" s="201" t="str">
        <f>IF('Frais de personnel'!$C25="","",'Frais de personnel'!$C25)</f>
        <v/>
      </c>
      <c r="D25" s="202" t="str">
        <f>IF('Frais de personnel'!$D25="","",'Frais de personnel'!$D25)</f>
        <v/>
      </c>
      <c r="E25" s="180" t="str">
        <f>IF('Frais de personnel'!$E25="","",'Frais de personnel'!$E25)</f>
        <v/>
      </c>
      <c r="F25" s="273" t="str">
        <f>IF('Frais de personnel'!F25="","",'Frais de personnel'!F25)</f>
        <v/>
      </c>
      <c r="G25" s="273" t="str">
        <f>IF('Frais de personnel'!G25="","",'Frais de personnel'!G25)</f>
        <v/>
      </c>
      <c r="H25" s="203" t="str">
        <f>IF('Frais de personnel'!$H25="","",'Frais de personnel'!$H25)</f>
        <v/>
      </c>
      <c r="I25" s="89" t="str">
        <f>IF('Frais de personnel'!$I25="","",'Frais de personnel'!$I25)</f>
        <v/>
      </c>
      <c r="J25" s="89" t="str">
        <f>IF('Frais de personnel'!$J25="","",'Frais de personnel'!$J25)</f>
        <v/>
      </c>
      <c r="K25" s="204" t="str">
        <f>IF('Frais de personnel'!$K25=0,"",'Frais de personnel'!$K25)</f>
        <v/>
      </c>
      <c r="L25" s="88"/>
      <c r="M25" s="69"/>
      <c r="N25" s="69"/>
      <c r="O25" s="69"/>
      <c r="P25" s="284" t="str">
        <f t="shared" si="0"/>
        <v/>
      </c>
      <c r="Q25" s="524" t="str">
        <f t="shared" si="2"/>
        <v/>
      </c>
      <c r="R25" s="84" t="str">
        <f t="shared" si="1"/>
        <v/>
      </c>
      <c r="S25" s="436"/>
      <c r="T25" s="196" t="str">
        <f t="shared" si="3"/>
        <v/>
      </c>
      <c r="U25" s="274" t="str">
        <f t="shared" si="4"/>
        <v/>
      </c>
      <c r="V25" s="185"/>
      <c r="W25" s="435" t="str">
        <f>IF(K25="","",IF(U25="",Listes!$A$70,IF(AND(K25&lt;U25,V25=""),Listes!$A$71,IF(AND(Q25&lt;P25,V25=""),Listes!$A$72,IF(AND(U25&lt;&gt;"",U25&lt;K25,S25=""),Listes!$A$73,IF(X25="",Listes!$A$74,""))))))</f>
        <v/>
      </c>
      <c r="X25" s="90"/>
      <c r="Y25" s="158">
        <f t="shared" si="5"/>
        <v>0</v>
      </c>
    </row>
    <row r="26" spans="1:25" ht="20.100000000000001" customHeight="1" x14ac:dyDescent="0.25">
      <c r="A26" s="174">
        <v>20</v>
      </c>
      <c r="B26" s="201" t="str">
        <f>IF('Frais de personnel'!$B26="","",'Frais de personnel'!$B26)</f>
        <v/>
      </c>
      <c r="C26" s="201" t="str">
        <f>IF('Frais de personnel'!$C26="","",'Frais de personnel'!$C26)</f>
        <v/>
      </c>
      <c r="D26" s="202" t="str">
        <f>IF('Frais de personnel'!$D26="","",'Frais de personnel'!$D26)</f>
        <v/>
      </c>
      <c r="E26" s="180" t="str">
        <f>IF('Frais de personnel'!$E26="","",'Frais de personnel'!$E26)</f>
        <v/>
      </c>
      <c r="F26" s="273" t="str">
        <f>IF('Frais de personnel'!F26="","",'Frais de personnel'!F26)</f>
        <v/>
      </c>
      <c r="G26" s="273" t="str">
        <f>IF('Frais de personnel'!G26="","",'Frais de personnel'!G26)</f>
        <v/>
      </c>
      <c r="H26" s="203" t="str">
        <f>IF('Frais de personnel'!$H26="","",'Frais de personnel'!$H26)</f>
        <v/>
      </c>
      <c r="I26" s="89" t="str">
        <f>IF('Frais de personnel'!$I26="","",'Frais de personnel'!$I26)</f>
        <v/>
      </c>
      <c r="J26" s="89" t="str">
        <f>IF('Frais de personnel'!$J26="","",'Frais de personnel'!$J26)</f>
        <v/>
      </c>
      <c r="K26" s="204" t="str">
        <f>IF('Frais de personnel'!$K26=0,"",'Frais de personnel'!$K26)</f>
        <v/>
      </c>
      <c r="L26" s="88"/>
      <c r="M26" s="69"/>
      <c r="N26" s="69"/>
      <c r="O26" s="69"/>
      <c r="P26" s="284" t="str">
        <f t="shared" si="0"/>
        <v/>
      </c>
      <c r="Q26" s="524" t="str">
        <f t="shared" si="2"/>
        <v/>
      </c>
      <c r="R26" s="84" t="str">
        <f t="shared" si="1"/>
        <v/>
      </c>
      <c r="S26" s="436"/>
      <c r="T26" s="196" t="str">
        <f t="shared" si="3"/>
        <v/>
      </c>
      <c r="U26" s="274" t="str">
        <f t="shared" si="4"/>
        <v/>
      </c>
      <c r="V26" s="185"/>
      <c r="W26" s="435" t="str">
        <f>IF(K26="","",IF(U26="",Listes!$A$70,IF(AND(K26&lt;U26,V26=""),Listes!$A$71,IF(AND(Q26&lt;P26,V26=""),Listes!$A$72,IF(AND(U26&lt;&gt;"",U26&lt;K26,S26=""),Listes!$A$73,IF(X26="",Listes!$A$74,""))))))</f>
        <v/>
      </c>
      <c r="X26" s="90"/>
      <c r="Y26" s="158">
        <f t="shared" si="5"/>
        <v>0</v>
      </c>
    </row>
    <row r="27" spans="1:25" ht="20.100000000000001" customHeight="1" x14ac:dyDescent="0.25">
      <c r="A27" s="174">
        <v>21</v>
      </c>
      <c r="B27" s="201" t="str">
        <f>IF('Frais de personnel'!$B27="","",'Frais de personnel'!$B27)</f>
        <v/>
      </c>
      <c r="C27" s="201" t="str">
        <f>IF('Frais de personnel'!$C27="","",'Frais de personnel'!$C27)</f>
        <v/>
      </c>
      <c r="D27" s="202" t="str">
        <f>IF('Frais de personnel'!$D27="","",'Frais de personnel'!$D27)</f>
        <v/>
      </c>
      <c r="E27" s="180" t="str">
        <f>IF('Frais de personnel'!$E27="","",'Frais de personnel'!$E27)</f>
        <v/>
      </c>
      <c r="F27" s="273" t="str">
        <f>IF('Frais de personnel'!F27="","",'Frais de personnel'!F27)</f>
        <v/>
      </c>
      <c r="G27" s="273" t="str">
        <f>IF('Frais de personnel'!G27="","",'Frais de personnel'!G27)</f>
        <v/>
      </c>
      <c r="H27" s="203" t="str">
        <f>IF('Frais de personnel'!$H27="","",'Frais de personnel'!$H27)</f>
        <v/>
      </c>
      <c r="I27" s="89" t="str">
        <f>IF('Frais de personnel'!$I27="","",'Frais de personnel'!$I27)</f>
        <v/>
      </c>
      <c r="J27" s="89" t="str">
        <f>IF('Frais de personnel'!$J27="","",'Frais de personnel'!$J27)</f>
        <v/>
      </c>
      <c r="K27" s="204" t="str">
        <f>IF('Frais de personnel'!$K27=0,"",'Frais de personnel'!$K27)</f>
        <v/>
      </c>
      <c r="L27" s="88"/>
      <c r="M27" s="69"/>
      <c r="N27" s="69"/>
      <c r="O27" s="69"/>
      <c r="P27" s="284" t="str">
        <f t="shared" si="0"/>
        <v/>
      </c>
      <c r="Q27" s="524" t="str">
        <f t="shared" si="2"/>
        <v/>
      </c>
      <c r="R27" s="84" t="str">
        <f t="shared" si="1"/>
        <v/>
      </c>
      <c r="S27" s="436"/>
      <c r="T27" s="196" t="str">
        <f t="shared" si="3"/>
        <v/>
      </c>
      <c r="U27" s="274" t="str">
        <f t="shared" si="4"/>
        <v/>
      </c>
      <c r="V27" s="185"/>
      <c r="W27" s="435" t="str">
        <f>IF(K27="","",IF(U27="",Listes!$A$70,IF(AND(K27&lt;U27,V27=""),Listes!$A$71,IF(AND(Q27&lt;P27,V27=""),Listes!$A$72,IF(AND(U27&lt;&gt;"",U27&lt;K27,S27=""),Listes!$A$73,IF(X27="",Listes!$A$74,""))))))</f>
        <v/>
      </c>
      <c r="X27" s="90"/>
      <c r="Y27" s="158">
        <f t="shared" si="5"/>
        <v>0</v>
      </c>
    </row>
    <row r="28" spans="1:25" ht="20.100000000000001" customHeight="1" x14ac:dyDescent="0.25">
      <c r="A28" s="174">
        <v>22</v>
      </c>
      <c r="B28" s="201" t="str">
        <f>IF('Frais de personnel'!$B28="","",'Frais de personnel'!$B28)</f>
        <v/>
      </c>
      <c r="C28" s="201" t="str">
        <f>IF('Frais de personnel'!$C28="","",'Frais de personnel'!$C28)</f>
        <v/>
      </c>
      <c r="D28" s="202" t="str">
        <f>IF('Frais de personnel'!$D28="","",'Frais de personnel'!$D28)</f>
        <v/>
      </c>
      <c r="E28" s="180" t="str">
        <f>IF('Frais de personnel'!$E28="","",'Frais de personnel'!$E28)</f>
        <v/>
      </c>
      <c r="F28" s="273" t="str">
        <f>IF('Frais de personnel'!F28="","",'Frais de personnel'!F28)</f>
        <v/>
      </c>
      <c r="G28" s="273" t="str">
        <f>IF('Frais de personnel'!G28="","",'Frais de personnel'!G28)</f>
        <v/>
      </c>
      <c r="H28" s="203" t="str">
        <f>IF('Frais de personnel'!$H28="","",'Frais de personnel'!$H28)</f>
        <v/>
      </c>
      <c r="I28" s="89" t="str">
        <f>IF('Frais de personnel'!$I28="","",'Frais de personnel'!$I28)</f>
        <v/>
      </c>
      <c r="J28" s="89" t="str">
        <f>IF('Frais de personnel'!$J28="","",'Frais de personnel'!$J28)</f>
        <v/>
      </c>
      <c r="K28" s="204" t="str">
        <f>IF('Frais de personnel'!$K28=0,"",'Frais de personnel'!$K28)</f>
        <v/>
      </c>
      <c r="L28" s="88"/>
      <c r="M28" s="69"/>
      <c r="N28" s="69"/>
      <c r="O28" s="69"/>
      <c r="P28" s="284" t="str">
        <f t="shared" si="0"/>
        <v/>
      </c>
      <c r="Q28" s="524" t="str">
        <f t="shared" si="2"/>
        <v/>
      </c>
      <c r="R28" s="84" t="str">
        <f t="shared" si="1"/>
        <v/>
      </c>
      <c r="S28" s="436"/>
      <c r="T28" s="196" t="str">
        <f t="shared" si="3"/>
        <v/>
      </c>
      <c r="U28" s="274" t="str">
        <f t="shared" si="4"/>
        <v/>
      </c>
      <c r="V28" s="185"/>
      <c r="W28" s="435" t="str">
        <f>IF(K28="","",IF(U28="",Listes!$A$70,IF(AND(K28&lt;U28,V28=""),Listes!$A$71,IF(AND(Q28&lt;P28,V28=""),Listes!$A$72,IF(AND(U28&lt;&gt;"",U28&lt;K28,S28=""),Listes!$A$73,IF(X28="",Listes!$A$74,""))))))</f>
        <v/>
      </c>
      <c r="X28" s="90"/>
      <c r="Y28" s="158">
        <f t="shared" si="5"/>
        <v>0</v>
      </c>
    </row>
    <row r="29" spans="1:25" ht="20.100000000000001" customHeight="1" x14ac:dyDescent="0.25">
      <c r="A29" s="174">
        <v>23</v>
      </c>
      <c r="B29" s="201" t="str">
        <f>IF('Frais de personnel'!$B29="","",'Frais de personnel'!$B29)</f>
        <v/>
      </c>
      <c r="C29" s="201" t="str">
        <f>IF('Frais de personnel'!$C29="","",'Frais de personnel'!$C29)</f>
        <v/>
      </c>
      <c r="D29" s="202" t="str">
        <f>IF('Frais de personnel'!$D29="","",'Frais de personnel'!$D29)</f>
        <v/>
      </c>
      <c r="E29" s="180" t="str">
        <f>IF('Frais de personnel'!$E29="","",'Frais de personnel'!$E29)</f>
        <v/>
      </c>
      <c r="F29" s="273" t="str">
        <f>IF('Frais de personnel'!F29="","",'Frais de personnel'!F29)</f>
        <v/>
      </c>
      <c r="G29" s="273" t="str">
        <f>IF('Frais de personnel'!G29="","",'Frais de personnel'!G29)</f>
        <v/>
      </c>
      <c r="H29" s="203" t="str">
        <f>IF('Frais de personnel'!$H29="","",'Frais de personnel'!$H29)</f>
        <v/>
      </c>
      <c r="I29" s="89" t="str">
        <f>IF('Frais de personnel'!$I29="","",'Frais de personnel'!$I29)</f>
        <v/>
      </c>
      <c r="J29" s="89" t="str">
        <f>IF('Frais de personnel'!$J29="","",'Frais de personnel'!$J29)</f>
        <v/>
      </c>
      <c r="K29" s="204" t="str">
        <f>IF('Frais de personnel'!$K29=0,"",'Frais de personnel'!$K29)</f>
        <v/>
      </c>
      <c r="L29" s="88"/>
      <c r="M29" s="69"/>
      <c r="N29" s="69"/>
      <c r="O29" s="69"/>
      <c r="P29" s="284" t="str">
        <f t="shared" si="0"/>
        <v/>
      </c>
      <c r="Q29" s="524" t="str">
        <f t="shared" si="2"/>
        <v/>
      </c>
      <c r="R29" s="84" t="str">
        <f t="shared" si="1"/>
        <v/>
      </c>
      <c r="S29" s="436"/>
      <c r="T29" s="196" t="str">
        <f t="shared" si="3"/>
        <v/>
      </c>
      <c r="U29" s="274" t="str">
        <f t="shared" si="4"/>
        <v/>
      </c>
      <c r="V29" s="185"/>
      <c r="W29" s="435" t="str">
        <f>IF(K29="","",IF(U29="",Listes!$A$70,IF(AND(K29&lt;U29,V29=""),Listes!$A$71,IF(AND(Q29&lt;P29,V29=""),Listes!$A$72,IF(AND(U29&lt;&gt;"",U29&lt;K29,S29=""),Listes!$A$73,IF(X29="",Listes!$A$74,""))))))</f>
        <v/>
      </c>
      <c r="X29" s="90"/>
      <c r="Y29" s="158">
        <f t="shared" si="5"/>
        <v>0</v>
      </c>
    </row>
    <row r="30" spans="1:25" ht="20.100000000000001" customHeight="1" x14ac:dyDescent="0.25">
      <c r="A30" s="174">
        <v>24</v>
      </c>
      <c r="B30" s="201" t="str">
        <f>IF('Frais de personnel'!$B30="","",'Frais de personnel'!$B30)</f>
        <v/>
      </c>
      <c r="C30" s="201" t="str">
        <f>IF('Frais de personnel'!$C30="","",'Frais de personnel'!$C30)</f>
        <v/>
      </c>
      <c r="D30" s="202" t="str">
        <f>IF('Frais de personnel'!$D30="","",'Frais de personnel'!$D30)</f>
        <v/>
      </c>
      <c r="E30" s="180" t="str">
        <f>IF('Frais de personnel'!$E30="","",'Frais de personnel'!$E30)</f>
        <v/>
      </c>
      <c r="F30" s="273" t="str">
        <f>IF('Frais de personnel'!F30="","",'Frais de personnel'!F30)</f>
        <v/>
      </c>
      <c r="G30" s="273" t="str">
        <f>IF('Frais de personnel'!G30="","",'Frais de personnel'!G30)</f>
        <v/>
      </c>
      <c r="H30" s="203" t="str">
        <f>IF('Frais de personnel'!$H30="","",'Frais de personnel'!$H30)</f>
        <v/>
      </c>
      <c r="I30" s="89" t="str">
        <f>IF('Frais de personnel'!$I30="","",'Frais de personnel'!$I30)</f>
        <v/>
      </c>
      <c r="J30" s="89" t="str">
        <f>IF('Frais de personnel'!$J30="","",'Frais de personnel'!$J30)</f>
        <v/>
      </c>
      <c r="K30" s="204" t="str">
        <f>IF('Frais de personnel'!$K30=0,"",'Frais de personnel'!$K30)</f>
        <v/>
      </c>
      <c r="L30" s="88"/>
      <c r="M30" s="69"/>
      <c r="N30" s="69"/>
      <c r="O30" s="69"/>
      <c r="P30" s="284" t="str">
        <f t="shared" si="0"/>
        <v/>
      </c>
      <c r="Q30" s="524" t="str">
        <f t="shared" si="2"/>
        <v/>
      </c>
      <c r="R30" s="84" t="str">
        <f t="shared" si="1"/>
        <v/>
      </c>
      <c r="S30" s="436"/>
      <c r="T30" s="196" t="str">
        <f t="shared" si="3"/>
        <v/>
      </c>
      <c r="U30" s="274" t="str">
        <f t="shared" si="4"/>
        <v/>
      </c>
      <c r="V30" s="185"/>
      <c r="W30" s="435" t="str">
        <f>IF(K30="","",IF(U30="",Listes!$A$70,IF(AND(K30&lt;U30,V30=""),Listes!$A$71,IF(AND(Q30&lt;P30,V30=""),Listes!$A$72,IF(AND(U30&lt;&gt;"",U30&lt;K30,S30=""),Listes!$A$73,IF(X30="",Listes!$A$74,""))))))</f>
        <v/>
      </c>
      <c r="X30" s="90"/>
      <c r="Y30" s="158">
        <f t="shared" si="5"/>
        <v>0</v>
      </c>
    </row>
    <row r="31" spans="1:25" ht="20.100000000000001" customHeight="1" x14ac:dyDescent="0.25">
      <c r="A31" s="174">
        <v>25</v>
      </c>
      <c r="B31" s="201" t="str">
        <f>IF('Frais de personnel'!$B31="","",'Frais de personnel'!$B31)</f>
        <v/>
      </c>
      <c r="C31" s="201" t="str">
        <f>IF('Frais de personnel'!$C31="","",'Frais de personnel'!$C31)</f>
        <v/>
      </c>
      <c r="D31" s="202" t="str">
        <f>IF('Frais de personnel'!$D31="","",'Frais de personnel'!$D31)</f>
        <v/>
      </c>
      <c r="E31" s="180" t="str">
        <f>IF('Frais de personnel'!$E31="","",'Frais de personnel'!$E31)</f>
        <v/>
      </c>
      <c r="F31" s="273" t="str">
        <f>IF('Frais de personnel'!F31="","",'Frais de personnel'!F31)</f>
        <v/>
      </c>
      <c r="G31" s="273" t="str">
        <f>IF('Frais de personnel'!G31="","",'Frais de personnel'!G31)</f>
        <v/>
      </c>
      <c r="H31" s="203" t="str">
        <f>IF('Frais de personnel'!$H31="","",'Frais de personnel'!$H31)</f>
        <v/>
      </c>
      <c r="I31" s="89" t="str">
        <f>IF('Frais de personnel'!$I31="","",'Frais de personnel'!$I31)</f>
        <v/>
      </c>
      <c r="J31" s="89" t="str">
        <f>IF('Frais de personnel'!$J31="","",'Frais de personnel'!$J31)</f>
        <v/>
      </c>
      <c r="K31" s="204" t="str">
        <f>IF('Frais de personnel'!$K31=0,"",'Frais de personnel'!$K31)</f>
        <v/>
      </c>
      <c r="L31" s="88"/>
      <c r="M31" s="69"/>
      <c r="N31" s="69"/>
      <c r="O31" s="69"/>
      <c r="P31" s="284" t="str">
        <f t="shared" si="0"/>
        <v/>
      </c>
      <c r="Q31" s="524" t="str">
        <f t="shared" si="2"/>
        <v/>
      </c>
      <c r="R31" s="84" t="str">
        <f t="shared" si="1"/>
        <v/>
      </c>
      <c r="S31" s="436"/>
      <c r="T31" s="196" t="str">
        <f t="shared" si="3"/>
        <v/>
      </c>
      <c r="U31" s="274" t="str">
        <f t="shared" si="4"/>
        <v/>
      </c>
      <c r="V31" s="185"/>
      <c r="W31" s="435" t="str">
        <f>IF(K31="","",IF(U31="",Listes!$A$70,IF(AND(K31&lt;U31,V31=""),Listes!$A$71,IF(AND(Q31&lt;P31,V31=""),Listes!$A$72,IF(AND(U31&lt;&gt;"",U31&lt;K31,S31=""),Listes!$A$73,IF(X31="",Listes!$A$74,""))))))</f>
        <v/>
      </c>
      <c r="X31" s="90"/>
      <c r="Y31" s="158">
        <f t="shared" si="5"/>
        <v>0</v>
      </c>
    </row>
    <row r="32" spans="1:25" ht="20.100000000000001" customHeight="1" x14ac:dyDescent="0.25">
      <c r="A32" s="174">
        <v>26</v>
      </c>
      <c r="B32" s="201" t="str">
        <f>IF('Frais de personnel'!$B32="","",'Frais de personnel'!$B32)</f>
        <v/>
      </c>
      <c r="C32" s="201" t="str">
        <f>IF('Frais de personnel'!$C32="","",'Frais de personnel'!$C32)</f>
        <v/>
      </c>
      <c r="D32" s="202" t="str">
        <f>IF('Frais de personnel'!$D32="","",'Frais de personnel'!$D32)</f>
        <v/>
      </c>
      <c r="E32" s="180" t="str">
        <f>IF('Frais de personnel'!$E32="","",'Frais de personnel'!$E32)</f>
        <v/>
      </c>
      <c r="F32" s="273" t="str">
        <f>IF('Frais de personnel'!F32="","",'Frais de personnel'!F32)</f>
        <v/>
      </c>
      <c r="G32" s="273" t="str">
        <f>IF('Frais de personnel'!G32="","",'Frais de personnel'!G32)</f>
        <v/>
      </c>
      <c r="H32" s="203" t="str">
        <f>IF('Frais de personnel'!$H32="","",'Frais de personnel'!$H32)</f>
        <v/>
      </c>
      <c r="I32" s="89" t="str">
        <f>IF('Frais de personnel'!$I32="","",'Frais de personnel'!$I32)</f>
        <v/>
      </c>
      <c r="J32" s="89" t="str">
        <f>IF('Frais de personnel'!$J32="","",'Frais de personnel'!$J32)</f>
        <v/>
      </c>
      <c r="K32" s="204" t="str">
        <f>IF('Frais de personnel'!$K32=0,"",'Frais de personnel'!$K32)</f>
        <v/>
      </c>
      <c r="L32" s="88"/>
      <c r="M32" s="69"/>
      <c r="N32" s="69"/>
      <c r="O32" s="69"/>
      <c r="P32" s="284" t="str">
        <f t="shared" si="0"/>
        <v/>
      </c>
      <c r="Q32" s="524" t="str">
        <f t="shared" si="2"/>
        <v/>
      </c>
      <c r="R32" s="84" t="str">
        <f t="shared" si="1"/>
        <v/>
      </c>
      <c r="S32" s="436"/>
      <c r="T32" s="196" t="str">
        <f t="shared" si="3"/>
        <v/>
      </c>
      <c r="U32" s="274" t="str">
        <f t="shared" si="4"/>
        <v/>
      </c>
      <c r="V32" s="185"/>
      <c r="W32" s="435" t="str">
        <f>IF(K32="","",IF(U32="",Listes!$A$70,IF(AND(K32&lt;U32,V32=""),Listes!$A$71,IF(AND(Q32&lt;P32,V32=""),Listes!$A$72,IF(AND(U32&lt;&gt;"",U32&lt;K32,S32=""),Listes!$A$73,IF(X32="",Listes!$A$74,""))))))</f>
        <v/>
      </c>
      <c r="X32" s="90"/>
      <c r="Y32" s="158">
        <f t="shared" si="5"/>
        <v>0</v>
      </c>
    </row>
    <row r="33" spans="1:25" ht="20.100000000000001" customHeight="1" x14ac:dyDescent="0.25">
      <c r="A33" s="174">
        <v>27</v>
      </c>
      <c r="B33" s="201" t="str">
        <f>IF('Frais de personnel'!$B33="","",'Frais de personnel'!$B33)</f>
        <v/>
      </c>
      <c r="C33" s="201" t="str">
        <f>IF('Frais de personnel'!$C33="","",'Frais de personnel'!$C33)</f>
        <v/>
      </c>
      <c r="D33" s="202" t="str">
        <f>IF('Frais de personnel'!$D33="","",'Frais de personnel'!$D33)</f>
        <v/>
      </c>
      <c r="E33" s="180" t="str">
        <f>IF('Frais de personnel'!$E33="","",'Frais de personnel'!$E33)</f>
        <v/>
      </c>
      <c r="F33" s="273" t="str">
        <f>IF('Frais de personnel'!F33="","",'Frais de personnel'!F33)</f>
        <v/>
      </c>
      <c r="G33" s="273" t="str">
        <f>IF('Frais de personnel'!G33="","",'Frais de personnel'!G33)</f>
        <v/>
      </c>
      <c r="H33" s="203" t="str">
        <f>IF('Frais de personnel'!$H33="","",'Frais de personnel'!$H33)</f>
        <v/>
      </c>
      <c r="I33" s="89" t="str">
        <f>IF('Frais de personnel'!$I33="","",'Frais de personnel'!$I33)</f>
        <v/>
      </c>
      <c r="J33" s="89" t="str">
        <f>IF('Frais de personnel'!$J33="","",'Frais de personnel'!$J33)</f>
        <v/>
      </c>
      <c r="K33" s="204" t="str">
        <f>IF('Frais de personnel'!$K33=0,"",'Frais de personnel'!$K33)</f>
        <v/>
      </c>
      <c r="L33" s="88"/>
      <c r="M33" s="69"/>
      <c r="N33" s="69"/>
      <c r="O33" s="69"/>
      <c r="P33" s="284" t="str">
        <f t="shared" si="0"/>
        <v/>
      </c>
      <c r="Q33" s="524" t="str">
        <f t="shared" si="2"/>
        <v/>
      </c>
      <c r="R33" s="84" t="str">
        <f t="shared" si="1"/>
        <v/>
      </c>
      <c r="S33" s="436"/>
      <c r="T33" s="196" t="str">
        <f t="shared" si="3"/>
        <v/>
      </c>
      <c r="U33" s="274" t="str">
        <f t="shared" si="4"/>
        <v/>
      </c>
      <c r="V33" s="185"/>
      <c r="W33" s="435" t="str">
        <f>IF(K33="","",IF(U33="",Listes!$A$70,IF(AND(K33&lt;U33,V33=""),Listes!$A$71,IF(AND(Q33&lt;P33,V33=""),Listes!$A$72,IF(AND(U33&lt;&gt;"",U33&lt;K33,S33=""),Listes!$A$73,IF(X33="",Listes!$A$74,""))))))</f>
        <v/>
      </c>
      <c r="X33" s="90"/>
      <c r="Y33" s="158">
        <f t="shared" si="5"/>
        <v>0</v>
      </c>
    </row>
    <row r="34" spans="1:25" ht="20.100000000000001" customHeight="1" x14ac:dyDescent="0.25">
      <c r="A34" s="174">
        <v>28</v>
      </c>
      <c r="B34" s="201" t="str">
        <f>IF('Frais de personnel'!$B34="","",'Frais de personnel'!$B34)</f>
        <v/>
      </c>
      <c r="C34" s="201" t="str">
        <f>IF('Frais de personnel'!$C34="","",'Frais de personnel'!$C34)</f>
        <v/>
      </c>
      <c r="D34" s="202" t="str">
        <f>IF('Frais de personnel'!$D34="","",'Frais de personnel'!$D34)</f>
        <v/>
      </c>
      <c r="E34" s="180" t="str">
        <f>IF('Frais de personnel'!$E34="","",'Frais de personnel'!$E34)</f>
        <v/>
      </c>
      <c r="F34" s="273" t="str">
        <f>IF('Frais de personnel'!F34="","",'Frais de personnel'!F34)</f>
        <v/>
      </c>
      <c r="G34" s="273" t="str">
        <f>IF('Frais de personnel'!G34="","",'Frais de personnel'!G34)</f>
        <v/>
      </c>
      <c r="H34" s="203" t="str">
        <f>IF('Frais de personnel'!$H34="","",'Frais de personnel'!$H34)</f>
        <v/>
      </c>
      <c r="I34" s="89" t="str">
        <f>IF('Frais de personnel'!$I34="","",'Frais de personnel'!$I34)</f>
        <v/>
      </c>
      <c r="J34" s="89" t="str">
        <f>IF('Frais de personnel'!$J34="","",'Frais de personnel'!$J34)</f>
        <v/>
      </c>
      <c r="K34" s="204" t="str">
        <f>IF('Frais de personnel'!$K34=0,"",'Frais de personnel'!$K34)</f>
        <v/>
      </c>
      <c r="L34" s="88"/>
      <c r="M34" s="69"/>
      <c r="N34" s="69"/>
      <c r="O34" s="69"/>
      <c r="P34" s="284" t="str">
        <f t="shared" si="0"/>
        <v/>
      </c>
      <c r="Q34" s="524" t="str">
        <f t="shared" si="2"/>
        <v/>
      </c>
      <c r="R34" s="84" t="str">
        <f t="shared" si="1"/>
        <v/>
      </c>
      <c r="S34" s="436"/>
      <c r="T34" s="196" t="str">
        <f t="shared" si="3"/>
        <v/>
      </c>
      <c r="U34" s="274" t="str">
        <f t="shared" si="4"/>
        <v/>
      </c>
      <c r="V34" s="185"/>
      <c r="W34" s="435" t="str">
        <f>IF(K34="","",IF(U34="",Listes!$A$70,IF(AND(K34&lt;U34,V34=""),Listes!$A$71,IF(AND(Q34&lt;P34,V34=""),Listes!$A$72,IF(AND(U34&lt;&gt;"",U34&lt;K34,S34=""),Listes!$A$73,IF(X34="",Listes!$A$74,""))))))</f>
        <v/>
      </c>
      <c r="X34" s="90"/>
      <c r="Y34" s="158">
        <f t="shared" si="5"/>
        <v>0</v>
      </c>
    </row>
    <row r="35" spans="1:25" ht="20.100000000000001" customHeight="1" x14ac:dyDescent="0.25">
      <c r="A35" s="174">
        <v>29</v>
      </c>
      <c r="B35" s="201" t="str">
        <f>IF('Frais de personnel'!$B35="","",'Frais de personnel'!$B35)</f>
        <v/>
      </c>
      <c r="C35" s="201" t="str">
        <f>IF('Frais de personnel'!$C35="","",'Frais de personnel'!$C35)</f>
        <v/>
      </c>
      <c r="D35" s="202" t="str">
        <f>IF('Frais de personnel'!$D35="","",'Frais de personnel'!$D35)</f>
        <v/>
      </c>
      <c r="E35" s="180" t="str">
        <f>IF('Frais de personnel'!$E35="","",'Frais de personnel'!$E35)</f>
        <v/>
      </c>
      <c r="F35" s="273" t="str">
        <f>IF('Frais de personnel'!F35="","",'Frais de personnel'!F35)</f>
        <v/>
      </c>
      <c r="G35" s="273" t="str">
        <f>IF('Frais de personnel'!G35="","",'Frais de personnel'!G35)</f>
        <v/>
      </c>
      <c r="H35" s="203" t="str">
        <f>IF('Frais de personnel'!$H35="","",'Frais de personnel'!$H35)</f>
        <v/>
      </c>
      <c r="I35" s="89" t="str">
        <f>IF('Frais de personnel'!$I35="","",'Frais de personnel'!$I35)</f>
        <v/>
      </c>
      <c r="J35" s="89" t="str">
        <f>IF('Frais de personnel'!$J35="","",'Frais de personnel'!$J35)</f>
        <v/>
      </c>
      <c r="K35" s="204" t="str">
        <f>IF('Frais de personnel'!$K35=0,"",'Frais de personnel'!$K35)</f>
        <v/>
      </c>
      <c r="L35" s="88"/>
      <c r="M35" s="69"/>
      <c r="N35" s="69"/>
      <c r="O35" s="69"/>
      <c r="P35" s="284" t="str">
        <f t="shared" si="0"/>
        <v/>
      </c>
      <c r="Q35" s="524" t="str">
        <f t="shared" si="2"/>
        <v/>
      </c>
      <c r="R35" s="84" t="str">
        <f t="shared" si="1"/>
        <v/>
      </c>
      <c r="S35" s="436"/>
      <c r="T35" s="196" t="str">
        <f t="shared" si="3"/>
        <v/>
      </c>
      <c r="U35" s="274" t="str">
        <f t="shared" si="4"/>
        <v/>
      </c>
      <c r="V35" s="185"/>
      <c r="W35" s="435" t="str">
        <f>IF(K35="","",IF(U35="",Listes!$A$70,IF(AND(K35&lt;U35,V35=""),Listes!$A$71,IF(AND(Q35&lt;P35,V35=""),Listes!$A$72,IF(AND(U35&lt;&gt;"",U35&lt;K35,S35=""),Listes!$A$73,IF(X35="",Listes!$A$74,""))))))</f>
        <v/>
      </c>
      <c r="X35" s="90"/>
      <c r="Y35" s="158">
        <f t="shared" si="5"/>
        <v>0</v>
      </c>
    </row>
    <row r="36" spans="1:25" ht="20.100000000000001" customHeight="1" x14ac:dyDescent="0.25">
      <c r="A36" s="174">
        <v>30</v>
      </c>
      <c r="B36" s="201" t="str">
        <f>IF('Frais de personnel'!$B36="","",'Frais de personnel'!$B36)</f>
        <v/>
      </c>
      <c r="C36" s="201" t="str">
        <f>IF('Frais de personnel'!$C36="","",'Frais de personnel'!$C36)</f>
        <v/>
      </c>
      <c r="D36" s="202" t="str">
        <f>IF('Frais de personnel'!$D36="","",'Frais de personnel'!$D36)</f>
        <v/>
      </c>
      <c r="E36" s="180" t="str">
        <f>IF('Frais de personnel'!$E36="","",'Frais de personnel'!$E36)</f>
        <v/>
      </c>
      <c r="F36" s="273" t="str">
        <f>IF('Frais de personnel'!F36="","",'Frais de personnel'!F36)</f>
        <v/>
      </c>
      <c r="G36" s="273" t="str">
        <f>IF('Frais de personnel'!G36="","",'Frais de personnel'!G36)</f>
        <v/>
      </c>
      <c r="H36" s="203" t="str">
        <f>IF('Frais de personnel'!$H36="","",'Frais de personnel'!$H36)</f>
        <v/>
      </c>
      <c r="I36" s="89" t="str">
        <f>IF('Frais de personnel'!$I36="","",'Frais de personnel'!$I36)</f>
        <v/>
      </c>
      <c r="J36" s="89" t="str">
        <f>IF('Frais de personnel'!$J36="","",'Frais de personnel'!$J36)</f>
        <v/>
      </c>
      <c r="K36" s="204" t="str">
        <f>IF('Frais de personnel'!$K36=0,"",'Frais de personnel'!$K36)</f>
        <v/>
      </c>
      <c r="L36" s="88"/>
      <c r="M36" s="69"/>
      <c r="N36" s="69"/>
      <c r="O36" s="69"/>
      <c r="P36" s="284" t="str">
        <f t="shared" si="0"/>
        <v/>
      </c>
      <c r="Q36" s="524" t="str">
        <f t="shared" si="2"/>
        <v/>
      </c>
      <c r="R36" s="84" t="str">
        <f t="shared" si="1"/>
        <v/>
      </c>
      <c r="S36" s="436"/>
      <c r="T36" s="196" t="str">
        <f t="shared" si="3"/>
        <v/>
      </c>
      <c r="U36" s="274" t="str">
        <f t="shared" si="4"/>
        <v/>
      </c>
      <c r="V36" s="185"/>
      <c r="W36" s="435" t="str">
        <f>IF(K36="","",IF(U36="",Listes!$A$70,IF(AND(K36&lt;U36,V36=""),Listes!$A$71,IF(AND(Q36&lt;P36,V36=""),Listes!$A$72,IF(AND(U36&lt;&gt;"",U36&lt;K36,S36=""),Listes!$A$73,IF(X36="",Listes!$A$74,""))))))</f>
        <v/>
      </c>
      <c r="X36" s="90"/>
      <c r="Y36" s="158">
        <f t="shared" si="5"/>
        <v>0</v>
      </c>
    </row>
    <row r="37" spans="1:25" ht="20.100000000000001" customHeight="1" x14ac:dyDescent="0.25">
      <c r="A37" s="174">
        <v>31</v>
      </c>
      <c r="B37" s="201" t="str">
        <f>IF('Frais de personnel'!$B37="","",'Frais de personnel'!$B37)</f>
        <v/>
      </c>
      <c r="C37" s="201" t="str">
        <f>IF('Frais de personnel'!$C37="","",'Frais de personnel'!$C37)</f>
        <v/>
      </c>
      <c r="D37" s="202" t="str">
        <f>IF('Frais de personnel'!$D37="","",'Frais de personnel'!$D37)</f>
        <v/>
      </c>
      <c r="E37" s="180" t="str">
        <f>IF('Frais de personnel'!$E37="","",'Frais de personnel'!$E37)</f>
        <v/>
      </c>
      <c r="F37" s="273" t="str">
        <f>IF('Frais de personnel'!F37="","",'Frais de personnel'!F37)</f>
        <v/>
      </c>
      <c r="G37" s="273" t="str">
        <f>IF('Frais de personnel'!G37="","",'Frais de personnel'!G37)</f>
        <v/>
      </c>
      <c r="H37" s="203" t="str">
        <f>IF('Frais de personnel'!$H37="","",'Frais de personnel'!$H37)</f>
        <v/>
      </c>
      <c r="I37" s="89" t="str">
        <f>IF('Frais de personnel'!$I37="","",'Frais de personnel'!$I37)</f>
        <v/>
      </c>
      <c r="J37" s="89" t="str">
        <f>IF('Frais de personnel'!$J37="","",'Frais de personnel'!$J37)</f>
        <v/>
      </c>
      <c r="K37" s="204" t="str">
        <f>IF('Frais de personnel'!$K37=0,"",'Frais de personnel'!$K37)</f>
        <v/>
      </c>
      <c r="L37" s="88"/>
      <c r="M37" s="69"/>
      <c r="N37" s="69"/>
      <c r="O37" s="69"/>
      <c r="P37" s="284" t="str">
        <f t="shared" si="0"/>
        <v/>
      </c>
      <c r="Q37" s="524" t="str">
        <f t="shared" si="2"/>
        <v/>
      </c>
      <c r="R37" s="84" t="str">
        <f t="shared" si="1"/>
        <v/>
      </c>
      <c r="S37" s="436"/>
      <c r="T37" s="196" t="str">
        <f t="shared" si="3"/>
        <v/>
      </c>
      <c r="U37" s="274" t="str">
        <f t="shared" si="4"/>
        <v/>
      </c>
      <c r="V37" s="185"/>
      <c r="W37" s="435" t="str">
        <f>IF(K37="","",IF(U37="",Listes!$A$70,IF(AND(K37&lt;U37,V37=""),Listes!$A$71,IF(AND(Q37&lt;P37,V37=""),Listes!$A$72,IF(AND(U37&lt;&gt;"",U37&lt;K37,S37=""),Listes!$A$73,IF(X37="",Listes!$A$74,""))))))</f>
        <v/>
      </c>
      <c r="X37" s="90"/>
      <c r="Y37" s="158">
        <f t="shared" si="5"/>
        <v>0</v>
      </c>
    </row>
    <row r="38" spans="1:25" ht="20.100000000000001" customHeight="1" x14ac:dyDescent="0.25">
      <c r="A38" s="174">
        <v>32</v>
      </c>
      <c r="B38" s="201" t="str">
        <f>IF('Frais de personnel'!$B38="","",'Frais de personnel'!$B38)</f>
        <v/>
      </c>
      <c r="C38" s="201" t="str">
        <f>IF('Frais de personnel'!$C38="","",'Frais de personnel'!$C38)</f>
        <v/>
      </c>
      <c r="D38" s="202" t="str">
        <f>IF('Frais de personnel'!$D38="","",'Frais de personnel'!$D38)</f>
        <v/>
      </c>
      <c r="E38" s="180" t="str">
        <f>IF('Frais de personnel'!$E38="","",'Frais de personnel'!$E38)</f>
        <v/>
      </c>
      <c r="F38" s="273" t="str">
        <f>IF('Frais de personnel'!F38="","",'Frais de personnel'!F38)</f>
        <v/>
      </c>
      <c r="G38" s="273" t="str">
        <f>IF('Frais de personnel'!G38="","",'Frais de personnel'!G38)</f>
        <v/>
      </c>
      <c r="H38" s="203" t="str">
        <f>IF('Frais de personnel'!$H38="","",'Frais de personnel'!$H38)</f>
        <v/>
      </c>
      <c r="I38" s="89" t="str">
        <f>IF('Frais de personnel'!$I38="","",'Frais de personnel'!$I38)</f>
        <v/>
      </c>
      <c r="J38" s="89" t="str">
        <f>IF('Frais de personnel'!$J38="","",'Frais de personnel'!$J38)</f>
        <v/>
      </c>
      <c r="K38" s="204" t="str">
        <f>IF('Frais de personnel'!$K38=0,"",'Frais de personnel'!$K38)</f>
        <v/>
      </c>
      <c r="L38" s="88"/>
      <c r="M38" s="69"/>
      <c r="N38" s="69"/>
      <c r="O38" s="69"/>
      <c r="P38" s="284" t="str">
        <f t="shared" si="0"/>
        <v/>
      </c>
      <c r="Q38" s="524" t="str">
        <f t="shared" si="2"/>
        <v/>
      </c>
      <c r="R38" s="84" t="str">
        <f t="shared" si="1"/>
        <v/>
      </c>
      <c r="S38" s="436"/>
      <c r="T38" s="196" t="str">
        <f t="shared" si="3"/>
        <v/>
      </c>
      <c r="U38" s="274" t="str">
        <f t="shared" si="4"/>
        <v/>
      </c>
      <c r="V38" s="185"/>
      <c r="W38" s="435" t="str">
        <f>IF(K38="","",IF(U38="",Listes!$A$70,IF(AND(K38&lt;U38,V38=""),Listes!$A$71,IF(AND(Q38&lt;P38,V38=""),Listes!$A$72,IF(AND(U38&lt;&gt;"",U38&lt;K38,S38=""),Listes!$A$73,IF(X38="",Listes!$A$74,""))))))</f>
        <v/>
      </c>
      <c r="X38" s="90"/>
      <c r="Y38" s="158">
        <f t="shared" si="5"/>
        <v>0</v>
      </c>
    </row>
    <row r="39" spans="1:25" ht="20.100000000000001" customHeight="1" x14ac:dyDescent="0.25">
      <c r="A39" s="174">
        <v>33</v>
      </c>
      <c r="B39" s="201" t="str">
        <f>IF('Frais de personnel'!$B39="","",'Frais de personnel'!$B39)</f>
        <v/>
      </c>
      <c r="C39" s="201" t="str">
        <f>IF('Frais de personnel'!$C39="","",'Frais de personnel'!$C39)</f>
        <v/>
      </c>
      <c r="D39" s="202" t="str">
        <f>IF('Frais de personnel'!$D39="","",'Frais de personnel'!$D39)</f>
        <v/>
      </c>
      <c r="E39" s="180" t="str">
        <f>IF('Frais de personnel'!$E39="","",'Frais de personnel'!$E39)</f>
        <v/>
      </c>
      <c r="F39" s="273" t="str">
        <f>IF('Frais de personnel'!F39="","",'Frais de personnel'!F39)</f>
        <v/>
      </c>
      <c r="G39" s="273" t="str">
        <f>IF('Frais de personnel'!G39="","",'Frais de personnel'!G39)</f>
        <v/>
      </c>
      <c r="H39" s="203" t="str">
        <f>IF('Frais de personnel'!$H39="","",'Frais de personnel'!$H39)</f>
        <v/>
      </c>
      <c r="I39" s="89" t="str">
        <f>IF('Frais de personnel'!$I39="","",'Frais de personnel'!$I39)</f>
        <v/>
      </c>
      <c r="J39" s="89" t="str">
        <f>IF('Frais de personnel'!$J39="","",'Frais de personnel'!$J39)</f>
        <v/>
      </c>
      <c r="K39" s="204" t="str">
        <f>IF('Frais de personnel'!$K39=0,"",'Frais de personnel'!$K39)</f>
        <v/>
      </c>
      <c r="L39" s="88"/>
      <c r="M39" s="69"/>
      <c r="N39" s="69"/>
      <c r="O39" s="69"/>
      <c r="P39" s="284" t="str">
        <f t="shared" si="0"/>
        <v/>
      </c>
      <c r="Q39" s="524" t="str">
        <f t="shared" si="2"/>
        <v/>
      </c>
      <c r="R39" s="84" t="str">
        <f t="shared" si="1"/>
        <v/>
      </c>
      <c r="S39" s="436"/>
      <c r="T39" s="196" t="str">
        <f t="shared" si="3"/>
        <v/>
      </c>
      <c r="U39" s="274" t="str">
        <f t="shared" si="4"/>
        <v/>
      </c>
      <c r="V39" s="185"/>
      <c r="W39" s="435" t="str">
        <f>IF(K39="","",IF(U39="",Listes!$A$70,IF(AND(K39&lt;U39,V39=""),Listes!$A$71,IF(AND(Q39&lt;P39,V39=""),Listes!$A$72,IF(AND(U39&lt;&gt;"",U39&lt;K39,S39=""),Listes!$A$73,IF(X39="",Listes!$A$74,""))))))</f>
        <v/>
      </c>
      <c r="X39" s="90"/>
      <c r="Y39" s="158">
        <f t="shared" si="5"/>
        <v>0</v>
      </c>
    </row>
    <row r="40" spans="1:25" ht="20.100000000000001" customHeight="1" x14ac:dyDescent="0.25">
      <c r="A40" s="174">
        <v>34</v>
      </c>
      <c r="B40" s="201" t="str">
        <f>IF('Frais de personnel'!$B40="","",'Frais de personnel'!$B40)</f>
        <v/>
      </c>
      <c r="C40" s="201" t="str">
        <f>IF('Frais de personnel'!$C40="","",'Frais de personnel'!$C40)</f>
        <v/>
      </c>
      <c r="D40" s="202" t="str">
        <f>IF('Frais de personnel'!$D40="","",'Frais de personnel'!$D40)</f>
        <v/>
      </c>
      <c r="E40" s="180" t="str">
        <f>IF('Frais de personnel'!$E40="","",'Frais de personnel'!$E40)</f>
        <v/>
      </c>
      <c r="F40" s="273" t="str">
        <f>IF('Frais de personnel'!F40="","",'Frais de personnel'!F40)</f>
        <v/>
      </c>
      <c r="G40" s="273" t="str">
        <f>IF('Frais de personnel'!G40="","",'Frais de personnel'!G40)</f>
        <v/>
      </c>
      <c r="H40" s="203" t="str">
        <f>IF('Frais de personnel'!$H40="","",'Frais de personnel'!$H40)</f>
        <v/>
      </c>
      <c r="I40" s="89" t="str">
        <f>IF('Frais de personnel'!$I40="","",'Frais de personnel'!$I40)</f>
        <v/>
      </c>
      <c r="J40" s="89" t="str">
        <f>IF('Frais de personnel'!$J40="","",'Frais de personnel'!$J40)</f>
        <v/>
      </c>
      <c r="K40" s="204" t="str">
        <f>IF('Frais de personnel'!$K40=0,"",'Frais de personnel'!$K40)</f>
        <v/>
      </c>
      <c r="L40" s="88"/>
      <c r="M40" s="69"/>
      <c r="N40" s="69"/>
      <c r="O40" s="69"/>
      <c r="P40" s="284" t="str">
        <f t="shared" si="0"/>
        <v/>
      </c>
      <c r="Q40" s="524" t="str">
        <f t="shared" si="2"/>
        <v/>
      </c>
      <c r="R40" s="84" t="str">
        <f t="shared" si="1"/>
        <v/>
      </c>
      <c r="S40" s="436"/>
      <c r="T40" s="196" t="str">
        <f t="shared" si="3"/>
        <v/>
      </c>
      <c r="U40" s="274" t="str">
        <f t="shared" si="4"/>
        <v/>
      </c>
      <c r="V40" s="185"/>
      <c r="W40" s="435" t="str">
        <f>IF(K40="","",IF(U40="",Listes!$A$70,IF(AND(K40&lt;U40,V40=""),Listes!$A$71,IF(AND(Q40&lt;P40,V40=""),Listes!$A$72,IF(AND(U40&lt;&gt;"",U40&lt;K40,S40=""),Listes!$A$73,IF(X40="",Listes!$A$74,""))))))</f>
        <v/>
      </c>
      <c r="X40" s="90"/>
      <c r="Y40" s="158">
        <f t="shared" si="5"/>
        <v>0</v>
      </c>
    </row>
    <row r="41" spans="1:25" ht="20.100000000000001" customHeight="1" x14ac:dyDescent="0.25">
      <c r="A41" s="174">
        <v>35</v>
      </c>
      <c r="B41" s="201" t="str">
        <f>IF('Frais de personnel'!$B41="","",'Frais de personnel'!$B41)</f>
        <v/>
      </c>
      <c r="C41" s="201" t="str">
        <f>IF('Frais de personnel'!$C41="","",'Frais de personnel'!$C41)</f>
        <v/>
      </c>
      <c r="D41" s="202" t="str">
        <f>IF('Frais de personnel'!$D41="","",'Frais de personnel'!$D41)</f>
        <v/>
      </c>
      <c r="E41" s="180" t="str">
        <f>IF('Frais de personnel'!$E41="","",'Frais de personnel'!$E41)</f>
        <v/>
      </c>
      <c r="F41" s="273" t="str">
        <f>IF('Frais de personnel'!F41="","",'Frais de personnel'!F41)</f>
        <v/>
      </c>
      <c r="G41" s="273" t="str">
        <f>IF('Frais de personnel'!G41="","",'Frais de personnel'!G41)</f>
        <v/>
      </c>
      <c r="H41" s="203" t="str">
        <f>IF('Frais de personnel'!$H41="","",'Frais de personnel'!$H41)</f>
        <v/>
      </c>
      <c r="I41" s="89" t="str">
        <f>IF('Frais de personnel'!$I41="","",'Frais de personnel'!$I41)</f>
        <v/>
      </c>
      <c r="J41" s="89" t="str">
        <f>IF('Frais de personnel'!$J41="","",'Frais de personnel'!$J41)</f>
        <v/>
      </c>
      <c r="K41" s="204" t="str">
        <f>IF('Frais de personnel'!$K41=0,"",'Frais de personnel'!$K41)</f>
        <v/>
      </c>
      <c r="L41" s="88"/>
      <c r="M41" s="69"/>
      <c r="N41" s="69"/>
      <c r="O41" s="69"/>
      <c r="P41" s="284" t="str">
        <f t="shared" si="0"/>
        <v/>
      </c>
      <c r="Q41" s="524" t="str">
        <f t="shared" si="2"/>
        <v/>
      </c>
      <c r="R41" s="84" t="str">
        <f t="shared" si="1"/>
        <v/>
      </c>
      <c r="S41" s="436"/>
      <c r="T41" s="196" t="str">
        <f t="shared" si="3"/>
        <v/>
      </c>
      <c r="U41" s="274" t="str">
        <f t="shared" si="4"/>
        <v/>
      </c>
      <c r="V41" s="185"/>
      <c r="W41" s="435" t="str">
        <f>IF(K41="","",IF(U41="",Listes!$A$70,IF(AND(K41&lt;U41,V41=""),Listes!$A$71,IF(AND(Q41&lt;P41,V41=""),Listes!$A$72,IF(AND(U41&lt;&gt;"",U41&lt;K41,S41=""),Listes!$A$73,IF(X41="",Listes!$A$74,""))))))</f>
        <v/>
      </c>
      <c r="X41" s="90"/>
      <c r="Y41" s="158">
        <f t="shared" si="5"/>
        <v>0</v>
      </c>
    </row>
    <row r="42" spans="1:25" ht="20.100000000000001" customHeight="1" x14ac:dyDescent="0.25">
      <c r="A42" s="174">
        <v>36</v>
      </c>
      <c r="B42" s="201" t="str">
        <f>IF('Frais de personnel'!$B42="","",'Frais de personnel'!$B42)</f>
        <v/>
      </c>
      <c r="C42" s="201" t="str">
        <f>IF('Frais de personnel'!$C42="","",'Frais de personnel'!$C42)</f>
        <v/>
      </c>
      <c r="D42" s="202" t="str">
        <f>IF('Frais de personnel'!$D42="","",'Frais de personnel'!$D42)</f>
        <v/>
      </c>
      <c r="E42" s="180" t="str">
        <f>IF('Frais de personnel'!$E42="","",'Frais de personnel'!$E42)</f>
        <v/>
      </c>
      <c r="F42" s="273" t="str">
        <f>IF('Frais de personnel'!F42="","",'Frais de personnel'!F42)</f>
        <v/>
      </c>
      <c r="G42" s="273" t="str">
        <f>IF('Frais de personnel'!G42="","",'Frais de personnel'!G42)</f>
        <v/>
      </c>
      <c r="H42" s="203" t="str">
        <f>IF('Frais de personnel'!$H42="","",'Frais de personnel'!$H42)</f>
        <v/>
      </c>
      <c r="I42" s="89" t="str">
        <f>IF('Frais de personnel'!$I42="","",'Frais de personnel'!$I42)</f>
        <v/>
      </c>
      <c r="J42" s="89" t="str">
        <f>IF('Frais de personnel'!$J42="","",'Frais de personnel'!$J42)</f>
        <v/>
      </c>
      <c r="K42" s="204" t="str">
        <f>IF('Frais de personnel'!$K42=0,"",'Frais de personnel'!$K42)</f>
        <v/>
      </c>
      <c r="L42" s="88"/>
      <c r="M42" s="69"/>
      <c r="N42" s="69"/>
      <c r="O42" s="69"/>
      <c r="P42" s="284" t="str">
        <f t="shared" si="0"/>
        <v/>
      </c>
      <c r="Q42" s="524" t="str">
        <f t="shared" si="2"/>
        <v/>
      </c>
      <c r="R42" s="84" t="str">
        <f t="shared" si="1"/>
        <v/>
      </c>
      <c r="S42" s="436"/>
      <c r="T42" s="196" t="str">
        <f t="shared" si="3"/>
        <v/>
      </c>
      <c r="U42" s="274" t="str">
        <f t="shared" si="4"/>
        <v/>
      </c>
      <c r="V42" s="185"/>
      <c r="W42" s="435" t="str">
        <f>IF(K42="","",IF(U42="",Listes!$A$70,IF(AND(K42&lt;U42,V42=""),Listes!$A$71,IF(AND(Q42&lt;P42,V42=""),Listes!$A$72,IF(AND(U42&lt;&gt;"",U42&lt;K42,S42=""),Listes!$A$73,IF(X42="",Listes!$A$74,""))))))</f>
        <v/>
      </c>
      <c r="X42" s="90"/>
      <c r="Y42" s="158">
        <f t="shared" si="5"/>
        <v>0</v>
      </c>
    </row>
    <row r="43" spans="1:25" ht="20.100000000000001" customHeight="1" x14ac:dyDescent="0.25">
      <c r="A43" s="174">
        <v>37</v>
      </c>
      <c r="B43" s="201" t="str">
        <f>IF('Frais de personnel'!$B43="","",'Frais de personnel'!$B43)</f>
        <v/>
      </c>
      <c r="C43" s="201" t="str">
        <f>IF('Frais de personnel'!$C43="","",'Frais de personnel'!$C43)</f>
        <v/>
      </c>
      <c r="D43" s="202" t="str">
        <f>IF('Frais de personnel'!$D43="","",'Frais de personnel'!$D43)</f>
        <v/>
      </c>
      <c r="E43" s="180" t="str">
        <f>IF('Frais de personnel'!$E43="","",'Frais de personnel'!$E43)</f>
        <v/>
      </c>
      <c r="F43" s="273" t="str">
        <f>IF('Frais de personnel'!F43="","",'Frais de personnel'!F43)</f>
        <v/>
      </c>
      <c r="G43" s="273" t="str">
        <f>IF('Frais de personnel'!G43="","",'Frais de personnel'!G43)</f>
        <v/>
      </c>
      <c r="H43" s="203" t="str">
        <f>IF('Frais de personnel'!$H43="","",'Frais de personnel'!$H43)</f>
        <v/>
      </c>
      <c r="I43" s="89" t="str">
        <f>IF('Frais de personnel'!$I43="","",'Frais de personnel'!$I43)</f>
        <v/>
      </c>
      <c r="J43" s="89" t="str">
        <f>IF('Frais de personnel'!$J43="","",'Frais de personnel'!$J43)</f>
        <v/>
      </c>
      <c r="K43" s="204" t="str">
        <f>IF('Frais de personnel'!$K43=0,"",'Frais de personnel'!$K43)</f>
        <v/>
      </c>
      <c r="L43" s="88"/>
      <c r="M43" s="69"/>
      <c r="N43" s="69"/>
      <c r="O43" s="69"/>
      <c r="P43" s="284" t="str">
        <f t="shared" si="0"/>
        <v/>
      </c>
      <c r="Q43" s="524" t="str">
        <f t="shared" si="2"/>
        <v/>
      </c>
      <c r="R43" s="84" t="str">
        <f t="shared" si="1"/>
        <v/>
      </c>
      <c r="S43" s="436"/>
      <c r="T43" s="196" t="str">
        <f t="shared" si="3"/>
        <v/>
      </c>
      <c r="U43" s="274" t="str">
        <f t="shared" si="4"/>
        <v/>
      </c>
      <c r="V43" s="185"/>
      <c r="W43" s="435" t="str">
        <f>IF(K43="","",IF(U43="",Listes!$A$70,IF(AND(K43&lt;U43,V43=""),Listes!$A$71,IF(AND(Q43&lt;P43,V43=""),Listes!$A$72,IF(AND(U43&lt;&gt;"",U43&lt;K43,S43=""),Listes!$A$73,IF(X43="",Listes!$A$74,""))))))</f>
        <v/>
      </c>
      <c r="X43" s="90"/>
      <c r="Y43" s="158">
        <f t="shared" si="5"/>
        <v>0</v>
      </c>
    </row>
    <row r="44" spans="1:25" ht="20.100000000000001" customHeight="1" x14ac:dyDescent="0.25">
      <c r="A44" s="174">
        <v>38</v>
      </c>
      <c r="B44" s="201" t="str">
        <f>IF('Frais de personnel'!$B44="","",'Frais de personnel'!$B44)</f>
        <v/>
      </c>
      <c r="C44" s="201" t="str">
        <f>IF('Frais de personnel'!$C44="","",'Frais de personnel'!$C44)</f>
        <v/>
      </c>
      <c r="D44" s="202" t="str">
        <f>IF('Frais de personnel'!$D44="","",'Frais de personnel'!$D44)</f>
        <v/>
      </c>
      <c r="E44" s="180" t="str">
        <f>IF('Frais de personnel'!$E44="","",'Frais de personnel'!$E44)</f>
        <v/>
      </c>
      <c r="F44" s="273" t="str">
        <f>IF('Frais de personnel'!F44="","",'Frais de personnel'!F44)</f>
        <v/>
      </c>
      <c r="G44" s="273" t="str">
        <f>IF('Frais de personnel'!G44="","",'Frais de personnel'!G44)</f>
        <v/>
      </c>
      <c r="H44" s="203" t="str">
        <f>IF('Frais de personnel'!$H44="","",'Frais de personnel'!$H44)</f>
        <v/>
      </c>
      <c r="I44" s="89" t="str">
        <f>IF('Frais de personnel'!$I44="","",'Frais de personnel'!$I44)</f>
        <v/>
      </c>
      <c r="J44" s="89" t="str">
        <f>IF('Frais de personnel'!$J44="","",'Frais de personnel'!$J44)</f>
        <v/>
      </c>
      <c r="K44" s="204" t="str">
        <f>IF('Frais de personnel'!$K44=0,"",'Frais de personnel'!$K44)</f>
        <v/>
      </c>
      <c r="L44" s="88"/>
      <c r="M44" s="69"/>
      <c r="N44" s="69"/>
      <c r="O44" s="69"/>
      <c r="P44" s="284" t="str">
        <f t="shared" si="0"/>
        <v/>
      </c>
      <c r="Q44" s="524" t="str">
        <f t="shared" si="2"/>
        <v/>
      </c>
      <c r="R44" s="84" t="str">
        <f t="shared" si="1"/>
        <v/>
      </c>
      <c r="S44" s="436"/>
      <c r="T44" s="196" t="str">
        <f t="shared" si="3"/>
        <v/>
      </c>
      <c r="U44" s="274" t="str">
        <f t="shared" si="4"/>
        <v/>
      </c>
      <c r="V44" s="185"/>
      <c r="W44" s="435" t="str">
        <f>IF(K44="","",IF(U44="",Listes!$A$70,IF(AND(K44&lt;U44,V44=""),Listes!$A$71,IF(AND(Q44&lt;P44,V44=""),Listes!$A$72,IF(AND(U44&lt;&gt;"",U44&lt;K44,S44=""),Listes!$A$73,IF(X44="",Listes!$A$74,""))))))</f>
        <v/>
      </c>
      <c r="X44" s="90"/>
      <c r="Y44" s="158">
        <f t="shared" si="5"/>
        <v>0</v>
      </c>
    </row>
    <row r="45" spans="1:25" ht="20.100000000000001" customHeight="1" x14ac:dyDescent="0.25">
      <c r="A45" s="174">
        <v>39</v>
      </c>
      <c r="B45" s="201" t="str">
        <f>IF('Frais de personnel'!$B45="","",'Frais de personnel'!$B45)</f>
        <v/>
      </c>
      <c r="C45" s="201" t="str">
        <f>IF('Frais de personnel'!$C45="","",'Frais de personnel'!$C45)</f>
        <v/>
      </c>
      <c r="D45" s="202" t="str">
        <f>IF('Frais de personnel'!$D45="","",'Frais de personnel'!$D45)</f>
        <v/>
      </c>
      <c r="E45" s="180" t="str">
        <f>IF('Frais de personnel'!$E45="","",'Frais de personnel'!$E45)</f>
        <v/>
      </c>
      <c r="F45" s="273" t="str">
        <f>IF('Frais de personnel'!F45="","",'Frais de personnel'!F45)</f>
        <v/>
      </c>
      <c r="G45" s="273" t="str">
        <f>IF('Frais de personnel'!G45="","",'Frais de personnel'!G45)</f>
        <v/>
      </c>
      <c r="H45" s="203" t="str">
        <f>IF('Frais de personnel'!$H45="","",'Frais de personnel'!$H45)</f>
        <v/>
      </c>
      <c r="I45" s="89" t="str">
        <f>IF('Frais de personnel'!$I45="","",'Frais de personnel'!$I45)</f>
        <v/>
      </c>
      <c r="J45" s="89" t="str">
        <f>IF('Frais de personnel'!$J45="","",'Frais de personnel'!$J45)</f>
        <v/>
      </c>
      <c r="K45" s="204" t="str">
        <f>IF('Frais de personnel'!$K45=0,"",'Frais de personnel'!$K45)</f>
        <v/>
      </c>
      <c r="L45" s="88"/>
      <c r="M45" s="69"/>
      <c r="N45" s="69"/>
      <c r="O45" s="69"/>
      <c r="P45" s="284" t="str">
        <f t="shared" si="0"/>
        <v/>
      </c>
      <c r="Q45" s="524" t="str">
        <f t="shared" si="2"/>
        <v/>
      </c>
      <c r="R45" s="84" t="str">
        <f t="shared" si="1"/>
        <v/>
      </c>
      <c r="S45" s="436"/>
      <c r="T45" s="196" t="str">
        <f t="shared" si="3"/>
        <v/>
      </c>
      <c r="U45" s="274" t="str">
        <f t="shared" si="4"/>
        <v/>
      </c>
      <c r="V45" s="185"/>
      <c r="W45" s="435" t="str">
        <f>IF(K45="","",IF(U45="",Listes!$A$70,IF(AND(K45&lt;U45,V45=""),Listes!$A$71,IF(AND(Q45&lt;P45,V45=""),Listes!$A$72,IF(AND(U45&lt;&gt;"",U45&lt;K45,S45=""),Listes!$A$73,IF(X45="",Listes!$A$74,""))))))</f>
        <v/>
      </c>
      <c r="X45" s="90"/>
      <c r="Y45" s="158">
        <f t="shared" si="5"/>
        <v>0</v>
      </c>
    </row>
    <row r="46" spans="1:25" ht="20.100000000000001" customHeight="1" x14ac:dyDescent="0.25">
      <c r="A46" s="174">
        <v>40</v>
      </c>
      <c r="B46" s="201" t="str">
        <f>IF('Frais de personnel'!$B46="","",'Frais de personnel'!$B46)</f>
        <v/>
      </c>
      <c r="C46" s="201" t="str">
        <f>IF('Frais de personnel'!$C46="","",'Frais de personnel'!$C46)</f>
        <v/>
      </c>
      <c r="D46" s="202" t="str">
        <f>IF('Frais de personnel'!$D46="","",'Frais de personnel'!$D46)</f>
        <v/>
      </c>
      <c r="E46" s="180" t="str">
        <f>IF('Frais de personnel'!$E46="","",'Frais de personnel'!$E46)</f>
        <v/>
      </c>
      <c r="F46" s="273" t="str">
        <f>IF('Frais de personnel'!F46="","",'Frais de personnel'!F46)</f>
        <v/>
      </c>
      <c r="G46" s="273" t="str">
        <f>IF('Frais de personnel'!G46="","",'Frais de personnel'!G46)</f>
        <v/>
      </c>
      <c r="H46" s="203" t="str">
        <f>IF('Frais de personnel'!$H46="","",'Frais de personnel'!$H46)</f>
        <v/>
      </c>
      <c r="I46" s="89" t="str">
        <f>IF('Frais de personnel'!$I46="","",'Frais de personnel'!$I46)</f>
        <v/>
      </c>
      <c r="J46" s="89" t="str">
        <f>IF('Frais de personnel'!$J46="","",'Frais de personnel'!$J46)</f>
        <v/>
      </c>
      <c r="K46" s="204" t="str">
        <f>IF('Frais de personnel'!$K46=0,"",'Frais de personnel'!$K46)</f>
        <v/>
      </c>
      <c r="L46" s="88"/>
      <c r="M46" s="69"/>
      <c r="N46" s="69"/>
      <c r="O46" s="69"/>
      <c r="P46" s="284" t="str">
        <f t="shared" si="0"/>
        <v/>
      </c>
      <c r="Q46" s="524" t="str">
        <f t="shared" si="2"/>
        <v/>
      </c>
      <c r="R46" s="84" t="str">
        <f t="shared" si="1"/>
        <v/>
      </c>
      <c r="S46" s="436"/>
      <c r="T46" s="196" t="str">
        <f t="shared" si="3"/>
        <v/>
      </c>
      <c r="U46" s="274" t="str">
        <f t="shared" si="4"/>
        <v/>
      </c>
      <c r="V46" s="185"/>
      <c r="W46" s="435" t="str">
        <f>IF(K46="","",IF(U46="",Listes!$A$70,IF(AND(K46&lt;U46,V46=""),Listes!$A$71,IF(AND(Q46&lt;P46,V46=""),Listes!$A$72,IF(AND(U46&lt;&gt;"",U46&lt;K46,S46=""),Listes!$A$73,IF(X46="",Listes!$A$74,""))))))</f>
        <v/>
      </c>
      <c r="X46" s="90"/>
      <c r="Y46" s="158">
        <f t="shared" si="5"/>
        <v>0</v>
      </c>
    </row>
    <row r="47" spans="1:25" ht="20.100000000000001" customHeight="1" x14ac:dyDescent="0.25">
      <c r="A47" s="174">
        <v>41</v>
      </c>
      <c r="B47" s="201" t="str">
        <f>IF('Frais de personnel'!$B47="","",'Frais de personnel'!$B47)</f>
        <v/>
      </c>
      <c r="C47" s="201" t="str">
        <f>IF('Frais de personnel'!$C47="","",'Frais de personnel'!$C47)</f>
        <v/>
      </c>
      <c r="D47" s="202" t="str">
        <f>IF('Frais de personnel'!$D47="","",'Frais de personnel'!$D47)</f>
        <v/>
      </c>
      <c r="E47" s="180" t="str">
        <f>IF('Frais de personnel'!$E47="","",'Frais de personnel'!$E47)</f>
        <v/>
      </c>
      <c r="F47" s="273" t="str">
        <f>IF('Frais de personnel'!F47="","",'Frais de personnel'!F47)</f>
        <v/>
      </c>
      <c r="G47" s="273" t="str">
        <f>IF('Frais de personnel'!G47="","",'Frais de personnel'!G47)</f>
        <v/>
      </c>
      <c r="H47" s="203" t="str">
        <f>IF('Frais de personnel'!$H47="","",'Frais de personnel'!$H47)</f>
        <v/>
      </c>
      <c r="I47" s="89" t="str">
        <f>IF('Frais de personnel'!$I47="","",'Frais de personnel'!$I47)</f>
        <v/>
      </c>
      <c r="J47" s="89" t="str">
        <f>IF('Frais de personnel'!$J47="","",'Frais de personnel'!$J47)</f>
        <v/>
      </c>
      <c r="K47" s="204" t="str">
        <f>IF('Frais de personnel'!$K47=0,"",'Frais de personnel'!$K47)</f>
        <v/>
      </c>
      <c r="L47" s="88"/>
      <c r="M47" s="69"/>
      <c r="N47" s="69"/>
      <c r="O47" s="69"/>
      <c r="P47" s="284" t="str">
        <f t="shared" si="0"/>
        <v/>
      </c>
      <c r="Q47" s="524" t="str">
        <f t="shared" si="2"/>
        <v/>
      </c>
      <c r="R47" s="84" t="str">
        <f t="shared" si="1"/>
        <v/>
      </c>
      <c r="S47" s="436"/>
      <c r="T47" s="196" t="str">
        <f t="shared" si="3"/>
        <v/>
      </c>
      <c r="U47" s="274" t="str">
        <f t="shared" si="4"/>
        <v/>
      </c>
      <c r="V47" s="185"/>
      <c r="W47" s="435" t="str">
        <f>IF(K47="","",IF(U47="",Listes!$A$70,IF(AND(K47&lt;U47,V47=""),Listes!$A$71,IF(AND(Q47&lt;P47,V47=""),Listes!$A$72,IF(AND(U47&lt;&gt;"",U47&lt;K47,S47=""),Listes!$A$73,IF(X47="",Listes!$A$74,""))))))</f>
        <v/>
      </c>
      <c r="X47" s="90"/>
      <c r="Y47" s="158">
        <f t="shared" si="5"/>
        <v>0</v>
      </c>
    </row>
    <row r="48" spans="1:25" ht="20.100000000000001" customHeight="1" x14ac:dyDescent="0.25">
      <c r="A48" s="174">
        <v>42</v>
      </c>
      <c r="B48" s="201" t="str">
        <f>IF('Frais de personnel'!$B48="","",'Frais de personnel'!$B48)</f>
        <v/>
      </c>
      <c r="C48" s="201" t="str">
        <f>IF('Frais de personnel'!$C48="","",'Frais de personnel'!$C48)</f>
        <v/>
      </c>
      <c r="D48" s="202" t="str">
        <f>IF('Frais de personnel'!$D48="","",'Frais de personnel'!$D48)</f>
        <v/>
      </c>
      <c r="E48" s="180" t="str">
        <f>IF('Frais de personnel'!$E48="","",'Frais de personnel'!$E48)</f>
        <v/>
      </c>
      <c r="F48" s="273" t="str">
        <f>IF('Frais de personnel'!F48="","",'Frais de personnel'!F48)</f>
        <v/>
      </c>
      <c r="G48" s="273" t="str">
        <f>IF('Frais de personnel'!G48="","",'Frais de personnel'!G48)</f>
        <v/>
      </c>
      <c r="H48" s="203" t="str">
        <f>IF('Frais de personnel'!$H48="","",'Frais de personnel'!$H48)</f>
        <v/>
      </c>
      <c r="I48" s="89" t="str">
        <f>IF('Frais de personnel'!$I48="","",'Frais de personnel'!$I48)</f>
        <v/>
      </c>
      <c r="J48" s="89" t="str">
        <f>IF('Frais de personnel'!$J48="","",'Frais de personnel'!$J48)</f>
        <v/>
      </c>
      <c r="K48" s="204" t="str">
        <f>IF('Frais de personnel'!$K48=0,"",'Frais de personnel'!$K48)</f>
        <v/>
      </c>
      <c r="L48" s="88"/>
      <c r="M48" s="69"/>
      <c r="N48" s="69"/>
      <c r="O48" s="69"/>
      <c r="P48" s="284" t="str">
        <f t="shared" si="0"/>
        <v/>
      </c>
      <c r="Q48" s="524" t="str">
        <f t="shared" si="2"/>
        <v/>
      </c>
      <c r="R48" s="84" t="str">
        <f t="shared" si="1"/>
        <v/>
      </c>
      <c r="S48" s="436"/>
      <c r="T48" s="196" t="str">
        <f t="shared" si="3"/>
        <v/>
      </c>
      <c r="U48" s="274" t="str">
        <f t="shared" si="4"/>
        <v/>
      </c>
      <c r="V48" s="185"/>
      <c r="W48" s="435" t="str">
        <f>IF(K48="","",IF(U48="",Listes!$A$70,IF(AND(K48&lt;U48,V48=""),Listes!$A$71,IF(AND(Q48&lt;P48,V48=""),Listes!$A$72,IF(AND(U48&lt;&gt;"",U48&lt;K48,S48=""),Listes!$A$73,IF(X48="",Listes!$A$74,""))))))</f>
        <v/>
      </c>
      <c r="X48" s="90"/>
      <c r="Y48" s="158">
        <f t="shared" si="5"/>
        <v>0</v>
      </c>
    </row>
    <row r="49" spans="1:25" ht="20.100000000000001" customHeight="1" x14ac:dyDescent="0.25">
      <c r="A49" s="174">
        <v>43</v>
      </c>
      <c r="B49" s="201" t="str">
        <f>IF('Frais de personnel'!$B49="","",'Frais de personnel'!$B49)</f>
        <v/>
      </c>
      <c r="C49" s="201" t="str">
        <f>IF('Frais de personnel'!$C49="","",'Frais de personnel'!$C49)</f>
        <v/>
      </c>
      <c r="D49" s="202" t="str">
        <f>IF('Frais de personnel'!$D49="","",'Frais de personnel'!$D49)</f>
        <v/>
      </c>
      <c r="E49" s="180" t="str">
        <f>IF('Frais de personnel'!$E49="","",'Frais de personnel'!$E49)</f>
        <v/>
      </c>
      <c r="F49" s="273" t="str">
        <f>IF('Frais de personnel'!F49="","",'Frais de personnel'!F49)</f>
        <v/>
      </c>
      <c r="G49" s="273" t="str">
        <f>IF('Frais de personnel'!G49="","",'Frais de personnel'!G49)</f>
        <v/>
      </c>
      <c r="H49" s="203" t="str">
        <f>IF('Frais de personnel'!$H49="","",'Frais de personnel'!$H49)</f>
        <v/>
      </c>
      <c r="I49" s="89" t="str">
        <f>IF('Frais de personnel'!$I49="","",'Frais de personnel'!$I49)</f>
        <v/>
      </c>
      <c r="J49" s="89" t="str">
        <f>IF('Frais de personnel'!$J49="","",'Frais de personnel'!$J49)</f>
        <v/>
      </c>
      <c r="K49" s="204" t="str">
        <f>IF('Frais de personnel'!$K49=0,"",'Frais de personnel'!$K49)</f>
        <v/>
      </c>
      <c r="L49" s="88"/>
      <c r="M49" s="69"/>
      <c r="N49" s="69"/>
      <c r="O49" s="69"/>
      <c r="P49" s="284" t="str">
        <f t="shared" si="0"/>
        <v/>
      </c>
      <c r="Q49" s="524" t="str">
        <f t="shared" si="2"/>
        <v/>
      </c>
      <c r="R49" s="84" t="str">
        <f t="shared" si="1"/>
        <v/>
      </c>
      <c r="S49" s="436"/>
      <c r="T49" s="196" t="str">
        <f t="shared" si="3"/>
        <v/>
      </c>
      <c r="U49" s="274" t="str">
        <f t="shared" si="4"/>
        <v/>
      </c>
      <c r="V49" s="185"/>
      <c r="W49" s="435" t="str">
        <f>IF(K49="","",IF(U49="",Listes!$A$70,IF(AND(K49&lt;U49,V49=""),Listes!$A$71,IF(AND(Q49&lt;P49,V49=""),Listes!$A$72,IF(AND(U49&lt;&gt;"",U49&lt;K49,S49=""),Listes!$A$73,IF(X49="",Listes!$A$74,""))))))</f>
        <v/>
      </c>
      <c r="X49" s="90"/>
      <c r="Y49" s="158">
        <f t="shared" si="5"/>
        <v>0</v>
      </c>
    </row>
    <row r="50" spans="1:25" ht="20.100000000000001" customHeight="1" x14ac:dyDescent="0.25">
      <c r="A50" s="174">
        <v>44</v>
      </c>
      <c r="B50" s="201" t="str">
        <f>IF('Frais de personnel'!$B50="","",'Frais de personnel'!$B50)</f>
        <v/>
      </c>
      <c r="C50" s="201" t="str">
        <f>IF('Frais de personnel'!$C50="","",'Frais de personnel'!$C50)</f>
        <v/>
      </c>
      <c r="D50" s="202" t="str">
        <f>IF('Frais de personnel'!$D50="","",'Frais de personnel'!$D50)</f>
        <v/>
      </c>
      <c r="E50" s="180" t="str">
        <f>IF('Frais de personnel'!$E50="","",'Frais de personnel'!$E50)</f>
        <v/>
      </c>
      <c r="F50" s="273" t="str">
        <f>IF('Frais de personnel'!F50="","",'Frais de personnel'!F50)</f>
        <v/>
      </c>
      <c r="G50" s="273" t="str">
        <f>IF('Frais de personnel'!G50="","",'Frais de personnel'!G50)</f>
        <v/>
      </c>
      <c r="H50" s="203" t="str">
        <f>IF('Frais de personnel'!$H50="","",'Frais de personnel'!$H50)</f>
        <v/>
      </c>
      <c r="I50" s="89" t="str">
        <f>IF('Frais de personnel'!$I50="","",'Frais de personnel'!$I50)</f>
        <v/>
      </c>
      <c r="J50" s="89" t="str">
        <f>IF('Frais de personnel'!$J50="","",'Frais de personnel'!$J50)</f>
        <v/>
      </c>
      <c r="K50" s="204" t="str">
        <f>IF('Frais de personnel'!$K50=0,"",'Frais de personnel'!$K50)</f>
        <v/>
      </c>
      <c r="L50" s="88"/>
      <c r="M50" s="69"/>
      <c r="N50" s="69"/>
      <c r="O50" s="69"/>
      <c r="P50" s="284" t="str">
        <f t="shared" si="0"/>
        <v/>
      </c>
      <c r="Q50" s="524" t="str">
        <f t="shared" si="2"/>
        <v/>
      </c>
      <c r="R50" s="84" t="str">
        <f t="shared" si="1"/>
        <v/>
      </c>
      <c r="S50" s="436"/>
      <c r="T50" s="196" t="str">
        <f t="shared" si="3"/>
        <v/>
      </c>
      <c r="U50" s="274" t="str">
        <f t="shared" si="4"/>
        <v/>
      </c>
      <c r="V50" s="185"/>
      <c r="W50" s="435" t="str">
        <f>IF(K50="","",IF(U50="",Listes!$A$70,IF(AND(K50&lt;U50,V50=""),Listes!$A$71,IF(AND(Q50&lt;P50,V50=""),Listes!$A$72,IF(AND(U50&lt;&gt;"",U50&lt;K50,S50=""),Listes!$A$73,IF(X50="",Listes!$A$74,""))))))</f>
        <v/>
      </c>
      <c r="X50" s="90"/>
      <c r="Y50" s="158">
        <f t="shared" si="5"/>
        <v>0</v>
      </c>
    </row>
    <row r="51" spans="1:25" ht="20.100000000000001" customHeight="1" x14ac:dyDescent="0.25">
      <c r="A51" s="174">
        <v>45</v>
      </c>
      <c r="B51" s="201" t="str">
        <f>IF('Frais de personnel'!$B51="","",'Frais de personnel'!$B51)</f>
        <v/>
      </c>
      <c r="C51" s="201" t="str">
        <f>IF('Frais de personnel'!$C51="","",'Frais de personnel'!$C51)</f>
        <v/>
      </c>
      <c r="D51" s="202" t="str">
        <f>IF('Frais de personnel'!$D51="","",'Frais de personnel'!$D51)</f>
        <v/>
      </c>
      <c r="E51" s="180" t="str">
        <f>IF('Frais de personnel'!$E51="","",'Frais de personnel'!$E51)</f>
        <v/>
      </c>
      <c r="F51" s="273" t="str">
        <f>IF('Frais de personnel'!F51="","",'Frais de personnel'!F51)</f>
        <v/>
      </c>
      <c r="G51" s="273" t="str">
        <f>IF('Frais de personnel'!G51="","",'Frais de personnel'!G51)</f>
        <v/>
      </c>
      <c r="H51" s="203" t="str">
        <f>IF('Frais de personnel'!$H51="","",'Frais de personnel'!$H51)</f>
        <v/>
      </c>
      <c r="I51" s="89" t="str">
        <f>IF('Frais de personnel'!$I51="","",'Frais de personnel'!$I51)</f>
        <v/>
      </c>
      <c r="J51" s="89" t="str">
        <f>IF('Frais de personnel'!$J51="","",'Frais de personnel'!$J51)</f>
        <v/>
      </c>
      <c r="K51" s="204" t="str">
        <f>IF('Frais de personnel'!$K51=0,"",'Frais de personnel'!$K51)</f>
        <v/>
      </c>
      <c r="L51" s="88"/>
      <c r="M51" s="69"/>
      <c r="N51" s="69"/>
      <c r="O51" s="69"/>
      <c r="P51" s="284" t="str">
        <f t="shared" si="0"/>
        <v/>
      </c>
      <c r="Q51" s="524" t="str">
        <f t="shared" si="2"/>
        <v/>
      </c>
      <c r="R51" s="84" t="str">
        <f t="shared" si="1"/>
        <v/>
      </c>
      <c r="S51" s="436"/>
      <c r="T51" s="196" t="str">
        <f t="shared" si="3"/>
        <v/>
      </c>
      <c r="U51" s="274" t="str">
        <f t="shared" si="4"/>
        <v/>
      </c>
      <c r="V51" s="185"/>
      <c r="W51" s="435" t="str">
        <f>IF(K51="","",IF(U51="",Listes!$A$70,IF(AND(K51&lt;U51,V51=""),Listes!$A$71,IF(AND(Q51&lt;P51,V51=""),Listes!$A$72,IF(AND(U51&lt;&gt;"",U51&lt;K51,S51=""),Listes!$A$73,IF(X51="",Listes!$A$74,""))))))</f>
        <v/>
      </c>
      <c r="X51" s="90"/>
      <c r="Y51" s="158">
        <f t="shared" si="5"/>
        <v>0</v>
      </c>
    </row>
    <row r="52" spans="1:25" ht="20.100000000000001" customHeight="1" x14ac:dyDescent="0.25">
      <c r="A52" s="174">
        <v>46</v>
      </c>
      <c r="B52" s="201" t="str">
        <f>IF('Frais de personnel'!$B52="","",'Frais de personnel'!$B52)</f>
        <v/>
      </c>
      <c r="C52" s="201" t="str">
        <f>IF('Frais de personnel'!$C52="","",'Frais de personnel'!$C52)</f>
        <v/>
      </c>
      <c r="D52" s="202" t="str">
        <f>IF('Frais de personnel'!$D52="","",'Frais de personnel'!$D52)</f>
        <v/>
      </c>
      <c r="E52" s="180" t="str">
        <f>IF('Frais de personnel'!$E52="","",'Frais de personnel'!$E52)</f>
        <v/>
      </c>
      <c r="F52" s="273" t="str">
        <f>IF('Frais de personnel'!F52="","",'Frais de personnel'!F52)</f>
        <v/>
      </c>
      <c r="G52" s="273" t="str">
        <f>IF('Frais de personnel'!G52="","",'Frais de personnel'!G52)</f>
        <v/>
      </c>
      <c r="H52" s="203" t="str">
        <f>IF('Frais de personnel'!$H52="","",'Frais de personnel'!$H52)</f>
        <v/>
      </c>
      <c r="I52" s="89" t="str">
        <f>IF('Frais de personnel'!$I52="","",'Frais de personnel'!$I52)</f>
        <v/>
      </c>
      <c r="J52" s="89" t="str">
        <f>IF('Frais de personnel'!$J52="","",'Frais de personnel'!$J52)</f>
        <v/>
      </c>
      <c r="K52" s="204" t="str">
        <f>IF('Frais de personnel'!$K52=0,"",'Frais de personnel'!$K52)</f>
        <v/>
      </c>
      <c r="L52" s="88"/>
      <c r="M52" s="69"/>
      <c r="N52" s="69"/>
      <c r="O52" s="69"/>
      <c r="P52" s="284" t="str">
        <f t="shared" si="0"/>
        <v/>
      </c>
      <c r="Q52" s="524" t="str">
        <f t="shared" si="2"/>
        <v/>
      </c>
      <c r="R52" s="84" t="str">
        <f t="shared" si="1"/>
        <v/>
      </c>
      <c r="S52" s="436"/>
      <c r="T52" s="196" t="str">
        <f t="shared" si="3"/>
        <v/>
      </c>
      <c r="U52" s="274" t="str">
        <f t="shared" si="4"/>
        <v/>
      </c>
      <c r="V52" s="185"/>
      <c r="W52" s="435" t="str">
        <f>IF(K52="","",IF(U52="",Listes!$A$70,IF(AND(K52&lt;U52,V52=""),Listes!$A$71,IF(AND(Q52&lt;P52,V52=""),Listes!$A$72,IF(AND(U52&lt;&gt;"",U52&lt;K52,S52=""),Listes!$A$73,IF(X52="",Listes!$A$74,""))))))</f>
        <v/>
      </c>
      <c r="X52" s="90"/>
      <c r="Y52" s="158">
        <f t="shared" si="5"/>
        <v>0</v>
      </c>
    </row>
    <row r="53" spans="1:25" ht="20.100000000000001" customHeight="1" x14ac:dyDescent="0.25">
      <c r="A53" s="174">
        <v>47</v>
      </c>
      <c r="B53" s="201" t="str">
        <f>IF('Frais de personnel'!$B53="","",'Frais de personnel'!$B53)</f>
        <v/>
      </c>
      <c r="C53" s="201" t="str">
        <f>IF('Frais de personnel'!$C53="","",'Frais de personnel'!$C53)</f>
        <v/>
      </c>
      <c r="D53" s="202" t="str">
        <f>IF('Frais de personnel'!$D53="","",'Frais de personnel'!$D53)</f>
        <v/>
      </c>
      <c r="E53" s="180" t="str">
        <f>IF('Frais de personnel'!$E53="","",'Frais de personnel'!$E53)</f>
        <v/>
      </c>
      <c r="F53" s="273" t="str">
        <f>IF('Frais de personnel'!F53="","",'Frais de personnel'!F53)</f>
        <v/>
      </c>
      <c r="G53" s="273" t="str">
        <f>IF('Frais de personnel'!G53="","",'Frais de personnel'!G53)</f>
        <v/>
      </c>
      <c r="H53" s="203" t="str">
        <f>IF('Frais de personnel'!$H53="","",'Frais de personnel'!$H53)</f>
        <v/>
      </c>
      <c r="I53" s="89" t="str">
        <f>IF('Frais de personnel'!$I53="","",'Frais de personnel'!$I53)</f>
        <v/>
      </c>
      <c r="J53" s="89" t="str">
        <f>IF('Frais de personnel'!$J53="","",'Frais de personnel'!$J53)</f>
        <v/>
      </c>
      <c r="K53" s="204" t="str">
        <f>IF('Frais de personnel'!$K53=0,"",'Frais de personnel'!$K53)</f>
        <v/>
      </c>
      <c r="L53" s="88"/>
      <c r="M53" s="69"/>
      <c r="N53" s="69"/>
      <c r="O53" s="69"/>
      <c r="P53" s="284" t="str">
        <f t="shared" si="0"/>
        <v/>
      </c>
      <c r="Q53" s="524" t="str">
        <f t="shared" si="2"/>
        <v/>
      </c>
      <c r="R53" s="84" t="str">
        <f t="shared" si="1"/>
        <v/>
      </c>
      <c r="S53" s="436"/>
      <c r="T53" s="196" t="str">
        <f t="shared" si="3"/>
        <v/>
      </c>
      <c r="U53" s="274" t="str">
        <f t="shared" si="4"/>
        <v/>
      </c>
      <c r="V53" s="185"/>
      <c r="W53" s="435" t="str">
        <f>IF(K53="","",IF(U53="",Listes!$A$70,IF(AND(K53&lt;U53,V53=""),Listes!$A$71,IF(AND(Q53&lt;P53,V53=""),Listes!$A$72,IF(AND(U53&lt;&gt;"",U53&lt;K53,S53=""),Listes!$A$73,IF(X53="",Listes!$A$74,""))))))</f>
        <v/>
      </c>
      <c r="X53" s="90"/>
      <c r="Y53" s="158">
        <f t="shared" si="5"/>
        <v>0</v>
      </c>
    </row>
    <row r="54" spans="1:25" ht="20.100000000000001" customHeight="1" x14ac:dyDescent="0.25">
      <c r="A54" s="174">
        <v>48</v>
      </c>
      <c r="B54" s="201" t="str">
        <f>IF('Frais de personnel'!$B54="","",'Frais de personnel'!$B54)</f>
        <v/>
      </c>
      <c r="C54" s="201" t="str">
        <f>IF('Frais de personnel'!$C54="","",'Frais de personnel'!$C54)</f>
        <v/>
      </c>
      <c r="D54" s="202" t="str">
        <f>IF('Frais de personnel'!$D54="","",'Frais de personnel'!$D54)</f>
        <v/>
      </c>
      <c r="E54" s="180" t="str">
        <f>IF('Frais de personnel'!$E54="","",'Frais de personnel'!$E54)</f>
        <v/>
      </c>
      <c r="F54" s="273" t="str">
        <f>IF('Frais de personnel'!F54="","",'Frais de personnel'!F54)</f>
        <v/>
      </c>
      <c r="G54" s="273" t="str">
        <f>IF('Frais de personnel'!G54="","",'Frais de personnel'!G54)</f>
        <v/>
      </c>
      <c r="H54" s="203" t="str">
        <f>IF('Frais de personnel'!$H54="","",'Frais de personnel'!$H54)</f>
        <v/>
      </c>
      <c r="I54" s="89" t="str">
        <f>IF('Frais de personnel'!$I54="","",'Frais de personnel'!$I54)</f>
        <v/>
      </c>
      <c r="J54" s="89" t="str">
        <f>IF('Frais de personnel'!$J54="","",'Frais de personnel'!$J54)</f>
        <v/>
      </c>
      <c r="K54" s="204" t="str">
        <f>IF('Frais de personnel'!$K54=0,"",'Frais de personnel'!$K54)</f>
        <v/>
      </c>
      <c r="L54" s="88"/>
      <c r="M54" s="69"/>
      <c r="N54" s="69"/>
      <c r="O54" s="69"/>
      <c r="P54" s="284" t="str">
        <f t="shared" si="0"/>
        <v/>
      </c>
      <c r="Q54" s="524" t="str">
        <f t="shared" si="2"/>
        <v/>
      </c>
      <c r="R54" s="84" t="str">
        <f t="shared" si="1"/>
        <v/>
      </c>
      <c r="S54" s="436"/>
      <c r="T54" s="196" t="str">
        <f t="shared" si="3"/>
        <v/>
      </c>
      <c r="U54" s="274" t="str">
        <f t="shared" si="4"/>
        <v/>
      </c>
      <c r="V54" s="185"/>
      <c r="W54" s="435" t="str">
        <f>IF(K54="","",IF(U54="",Listes!$A$70,IF(AND(K54&lt;U54,V54=""),Listes!$A$71,IF(AND(Q54&lt;P54,V54=""),Listes!$A$72,IF(AND(U54&lt;&gt;"",U54&lt;K54,S54=""),Listes!$A$73,IF(X54="",Listes!$A$74,""))))))</f>
        <v/>
      </c>
      <c r="X54" s="90"/>
      <c r="Y54" s="158">
        <f t="shared" si="5"/>
        <v>0</v>
      </c>
    </row>
    <row r="55" spans="1:25" ht="20.100000000000001" customHeight="1" x14ac:dyDescent="0.25">
      <c r="A55" s="174">
        <v>49</v>
      </c>
      <c r="B55" s="201" t="str">
        <f>IF('Frais de personnel'!$B55="","",'Frais de personnel'!$B55)</f>
        <v/>
      </c>
      <c r="C55" s="201" t="str">
        <f>IF('Frais de personnel'!$C55="","",'Frais de personnel'!$C55)</f>
        <v/>
      </c>
      <c r="D55" s="202" t="str">
        <f>IF('Frais de personnel'!$D55="","",'Frais de personnel'!$D55)</f>
        <v/>
      </c>
      <c r="E55" s="180" t="str">
        <f>IF('Frais de personnel'!$E55="","",'Frais de personnel'!$E55)</f>
        <v/>
      </c>
      <c r="F55" s="273" t="str">
        <f>IF('Frais de personnel'!F55="","",'Frais de personnel'!F55)</f>
        <v/>
      </c>
      <c r="G55" s="273" t="str">
        <f>IF('Frais de personnel'!G55="","",'Frais de personnel'!G55)</f>
        <v/>
      </c>
      <c r="H55" s="203" t="str">
        <f>IF('Frais de personnel'!$H55="","",'Frais de personnel'!$H55)</f>
        <v/>
      </c>
      <c r="I55" s="89" t="str">
        <f>IF('Frais de personnel'!$I55="","",'Frais de personnel'!$I55)</f>
        <v/>
      </c>
      <c r="J55" s="89" t="str">
        <f>IF('Frais de personnel'!$J55="","",'Frais de personnel'!$J55)</f>
        <v/>
      </c>
      <c r="K55" s="204" t="str">
        <f>IF('Frais de personnel'!$K55=0,"",'Frais de personnel'!$K55)</f>
        <v/>
      </c>
      <c r="L55" s="88"/>
      <c r="M55" s="69"/>
      <c r="N55" s="69"/>
      <c r="O55" s="69"/>
      <c r="P55" s="284" t="str">
        <f t="shared" si="0"/>
        <v/>
      </c>
      <c r="Q55" s="524" t="str">
        <f t="shared" si="2"/>
        <v/>
      </c>
      <c r="R55" s="84" t="str">
        <f t="shared" si="1"/>
        <v/>
      </c>
      <c r="S55" s="436"/>
      <c r="T55" s="196" t="str">
        <f t="shared" si="3"/>
        <v/>
      </c>
      <c r="U55" s="274" t="str">
        <f t="shared" si="4"/>
        <v/>
      </c>
      <c r="V55" s="185"/>
      <c r="W55" s="435" t="str">
        <f>IF(K55="","",IF(U55="",Listes!$A$70,IF(AND(K55&lt;U55,V55=""),Listes!$A$71,IF(AND(Q55&lt;P55,V55=""),Listes!$A$72,IF(AND(U55&lt;&gt;"",U55&lt;K55,S55=""),Listes!$A$73,IF(X55="",Listes!$A$74,""))))))</f>
        <v/>
      </c>
      <c r="X55" s="90"/>
      <c r="Y55" s="158">
        <f t="shared" si="5"/>
        <v>0</v>
      </c>
    </row>
    <row r="56" spans="1:25" ht="20.100000000000001" customHeight="1" x14ac:dyDescent="0.25">
      <c r="A56" s="174">
        <v>50</v>
      </c>
      <c r="B56" s="201" t="str">
        <f>IF('Frais de personnel'!$B56="","",'Frais de personnel'!$B56)</f>
        <v/>
      </c>
      <c r="C56" s="201" t="str">
        <f>IF('Frais de personnel'!$C56="","",'Frais de personnel'!$C56)</f>
        <v/>
      </c>
      <c r="D56" s="202" t="str">
        <f>IF('Frais de personnel'!$D56="","",'Frais de personnel'!$D56)</f>
        <v/>
      </c>
      <c r="E56" s="180" t="str">
        <f>IF('Frais de personnel'!$E56="","",'Frais de personnel'!$E56)</f>
        <v/>
      </c>
      <c r="F56" s="273" t="str">
        <f>IF('Frais de personnel'!F56="","",'Frais de personnel'!F56)</f>
        <v/>
      </c>
      <c r="G56" s="273" t="str">
        <f>IF('Frais de personnel'!G56="","",'Frais de personnel'!G56)</f>
        <v/>
      </c>
      <c r="H56" s="203" t="str">
        <f>IF('Frais de personnel'!$H56="","",'Frais de personnel'!$H56)</f>
        <v/>
      </c>
      <c r="I56" s="89" t="str">
        <f>IF('Frais de personnel'!$I56="","",'Frais de personnel'!$I56)</f>
        <v/>
      </c>
      <c r="J56" s="89" t="str">
        <f>IF('Frais de personnel'!$J56="","",'Frais de personnel'!$J56)</f>
        <v/>
      </c>
      <c r="K56" s="204" t="str">
        <f>IF('Frais de personnel'!$K56=0,"",'Frais de personnel'!$K56)</f>
        <v/>
      </c>
      <c r="L56" s="88"/>
      <c r="M56" s="69"/>
      <c r="N56" s="69"/>
      <c r="O56" s="69"/>
      <c r="P56" s="284" t="str">
        <f t="shared" si="0"/>
        <v/>
      </c>
      <c r="Q56" s="524" t="str">
        <f t="shared" si="2"/>
        <v/>
      </c>
      <c r="R56" s="84" t="str">
        <f t="shared" si="1"/>
        <v/>
      </c>
      <c r="S56" s="436"/>
      <c r="T56" s="196" t="str">
        <f t="shared" si="3"/>
        <v/>
      </c>
      <c r="U56" s="274" t="str">
        <f t="shared" si="4"/>
        <v/>
      </c>
      <c r="V56" s="185"/>
      <c r="W56" s="435" t="str">
        <f>IF(K56="","",IF(U56="",Listes!$A$70,IF(AND(K56&lt;U56,V56=""),Listes!$A$71,IF(AND(Q56&lt;P56,V56=""),Listes!$A$72,IF(AND(U56&lt;&gt;"",U56&lt;K56,S56=""),Listes!$A$73,IF(X56="",Listes!$A$74,""))))))</f>
        <v/>
      </c>
      <c r="X56" s="90"/>
      <c r="Y56" s="158">
        <f t="shared" si="5"/>
        <v>0</v>
      </c>
    </row>
    <row r="57" spans="1:25" ht="20.100000000000001" customHeight="1" x14ac:dyDescent="0.25">
      <c r="A57" s="174">
        <v>51</v>
      </c>
      <c r="B57" s="201" t="str">
        <f>IF('Frais de personnel'!$B57="","",'Frais de personnel'!$B57)</f>
        <v/>
      </c>
      <c r="C57" s="201" t="str">
        <f>IF('Frais de personnel'!$C57="","",'Frais de personnel'!$C57)</f>
        <v/>
      </c>
      <c r="D57" s="202" t="str">
        <f>IF('Frais de personnel'!$D57="","",'Frais de personnel'!$D57)</f>
        <v/>
      </c>
      <c r="E57" s="180" t="str">
        <f>IF('Frais de personnel'!$E57="","",'Frais de personnel'!$E57)</f>
        <v/>
      </c>
      <c r="F57" s="273" t="str">
        <f>IF('Frais de personnel'!F57="","",'Frais de personnel'!F57)</f>
        <v/>
      </c>
      <c r="G57" s="273" t="str">
        <f>IF('Frais de personnel'!G57="","",'Frais de personnel'!G57)</f>
        <v/>
      </c>
      <c r="H57" s="203" t="str">
        <f>IF('Frais de personnel'!$H57="","",'Frais de personnel'!$H57)</f>
        <v/>
      </c>
      <c r="I57" s="89" t="str">
        <f>IF('Frais de personnel'!$I57="","",'Frais de personnel'!$I57)</f>
        <v/>
      </c>
      <c r="J57" s="89" t="str">
        <f>IF('Frais de personnel'!$J57="","",'Frais de personnel'!$J57)</f>
        <v/>
      </c>
      <c r="K57" s="204" t="str">
        <f>IF('Frais de personnel'!$K57=0,"",'Frais de personnel'!$K57)</f>
        <v/>
      </c>
      <c r="L57" s="88"/>
      <c r="M57" s="69"/>
      <c r="N57" s="69"/>
      <c r="O57" s="69"/>
      <c r="P57" s="284" t="str">
        <f t="shared" si="0"/>
        <v/>
      </c>
      <c r="Q57" s="524" t="str">
        <f t="shared" si="2"/>
        <v/>
      </c>
      <c r="R57" s="84" t="str">
        <f t="shared" si="1"/>
        <v/>
      </c>
      <c r="S57" s="436"/>
      <c r="T57" s="196" t="str">
        <f t="shared" si="3"/>
        <v/>
      </c>
      <c r="U57" s="274" t="str">
        <f t="shared" si="4"/>
        <v/>
      </c>
      <c r="V57" s="185"/>
      <c r="W57" s="435" t="str">
        <f>IF(K57="","",IF(U57="",Listes!$A$70,IF(AND(K57&lt;U57,V57=""),Listes!$A$71,IF(AND(Q57&lt;P57,V57=""),Listes!$A$72,IF(AND(U57&lt;&gt;"",U57&lt;K57,S57=""),Listes!$A$73,IF(X57="",Listes!$A$74,""))))))</f>
        <v/>
      </c>
      <c r="X57" s="90"/>
      <c r="Y57" s="158">
        <f t="shared" si="5"/>
        <v>0</v>
      </c>
    </row>
    <row r="58" spans="1:25" ht="20.100000000000001" customHeight="1" x14ac:dyDescent="0.25">
      <c r="A58" s="174">
        <v>52</v>
      </c>
      <c r="B58" s="201" t="str">
        <f>IF('Frais de personnel'!$B58="","",'Frais de personnel'!$B58)</f>
        <v/>
      </c>
      <c r="C58" s="201" t="str">
        <f>IF('Frais de personnel'!$C58="","",'Frais de personnel'!$C58)</f>
        <v/>
      </c>
      <c r="D58" s="202" t="str">
        <f>IF('Frais de personnel'!$D58="","",'Frais de personnel'!$D58)</f>
        <v/>
      </c>
      <c r="E58" s="180" t="str">
        <f>IF('Frais de personnel'!$E58="","",'Frais de personnel'!$E58)</f>
        <v/>
      </c>
      <c r="F58" s="273" t="str">
        <f>IF('Frais de personnel'!F58="","",'Frais de personnel'!F58)</f>
        <v/>
      </c>
      <c r="G58" s="273" t="str">
        <f>IF('Frais de personnel'!G58="","",'Frais de personnel'!G58)</f>
        <v/>
      </c>
      <c r="H58" s="203" t="str">
        <f>IF('Frais de personnel'!$H58="","",'Frais de personnel'!$H58)</f>
        <v/>
      </c>
      <c r="I58" s="89" t="str">
        <f>IF('Frais de personnel'!$I58="","",'Frais de personnel'!$I58)</f>
        <v/>
      </c>
      <c r="J58" s="89" t="str">
        <f>IF('Frais de personnel'!$J58="","",'Frais de personnel'!$J58)</f>
        <v/>
      </c>
      <c r="K58" s="204" t="str">
        <f>IF('Frais de personnel'!$K58=0,"",'Frais de personnel'!$K58)</f>
        <v/>
      </c>
      <c r="L58" s="88"/>
      <c r="M58" s="69"/>
      <c r="N58" s="69"/>
      <c r="O58" s="69"/>
      <c r="P58" s="284" t="str">
        <f t="shared" si="0"/>
        <v/>
      </c>
      <c r="Q58" s="524" t="str">
        <f t="shared" si="2"/>
        <v/>
      </c>
      <c r="R58" s="84" t="str">
        <f t="shared" si="1"/>
        <v/>
      </c>
      <c r="S58" s="436"/>
      <c r="T58" s="196" t="str">
        <f t="shared" si="3"/>
        <v/>
      </c>
      <c r="U58" s="274" t="str">
        <f t="shared" si="4"/>
        <v/>
      </c>
      <c r="V58" s="185"/>
      <c r="W58" s="435" t="str">
        <f>IF(K58="","",IF(U58="",Listes!$A$70,IF(AND(K58&lt;U58,V58=""),Listes!$A$71,IF(AND(Q58&lt;P58,V58=""),Listes!$A$72,IF(AND(U58&lt;&gt;"",U58&lt;K58,S58=""),Listes!$A$73,IF(X58="",Listes!$A$74,""))))))</f>
        <v/>
      </c>
      <c r="X58" s="90"/>
      <c r="Y58" s="158">
        <f t="shared" si="5"/>
        <v>0</v>
      </c>
    </row>
    <row r="59" spans="1:25" ht="20.100000000000001" customHeight="1" x14ac:dyDescent="0.25">
      <c r="A59" s="174">
        <v>53</v>
      </c>
      <c r="B59" s="201" t="str">
        <f>IF('Frais de personnel'!$B59="","",'Frais de personnel'!$B59)</f>
        <v/>
      </c>
      <c r="C59" s="201" t="str">
        <f>IF('Frais de personnel'!$C59="","",'Frais de personnel'!$C59)</f>
        <v/>
      </c>
      <c r="D59" s="202" t="str">
        <f>IF('Frais de personnel'!$D59="","",'Frais de personnel'!$D59)</f>
        <v/>
      </c>
      <c r="E59" s="180" t="str">
        <f>IF('Frais de personnel'!$E59="","",'Frais de personnel'!$E59)</f>
        <v/>
      </c>
      <c r="F59" s="273" t="str">
        <f>IF('Frais de personnel'!F59="","",'Frais de personnel'!F59)</f>
        <v/>
      </c>
      <c r="G59" s="273" t="str">
        <f>IF('Frais de personnel'!G59="","",'Frais de personnel'!G59)</f>
        <v/>
      </c>
      <c r="H59" s="203" t="str">
        <f>IF('Frais de personnel'!$H59="","",'Frais de personnel'!$H59)</f>
        <v/>
      </c>
      <c r="I59" s="89" t="str">
        <f>IF('Frais de personnel'!$I59="","",'Frais de personnel'!$I59)</f>
        <v/>
      </c>
      <c r="J59" s="89" t="str">
        <f>IF('Frais de personnel'!$J59="","",'Frais de personnel'!$J59)</f>
        <v/>
      </c>
      <c r="K59" s="204" t="str">
        <f>IF('Frais de personnel'!$K59=0,"",'Frais de personnel'!$K59)</f>
        <v/>
      </c>
      <c r="L59" s="88"/>
      <c r="M59" s="69"/>
      <c r="N59" s="69"/>
      <c r="O59" s="69"/>
      <c r="P59" s="284" t="str">
        <f t="shared" si="0"/>
        <v/>
      </c>
      <c r="Q59" s="524" t="str">
        <f t="shared" si="2"/>
        <v/>
      </c>
      <c r="R59" s="84" t="str">
        <f t="shared" si="1"/>
        <v/>
      </c>
      <c r="S59" s="436"/>
      <c r="T59" s="196" t="str">
        <f t="shared" si="3"/>
        <v/>
      </c>
      <c r="U59" s="274" t="str">
        <f t="shared" si="4"/>
        <v/>
      </c>
      <c r="V59" s="185"/>
      <c r="W59" s="435" t="str">
        <f>IF(K59="","",IF(U59="",Listes!$A$70,IF(AND(K59&lt;U59,V59=""),Listes!$A$71,IF(AND(Q59&lt;P59,V59=""),Listes!$A$72,IF(AND(U59&lt;&gt;"",U59&lt;K59,S59=""),Listes!$A$73,IF(X59="",Listes!$A$74,""))))))</f>
        <v/>
      </c>
      <c r="X59" s="90"/>
      <c r="Y59" s="158">
        <f t="shared" si="5"/>
        <v>0</v>
      </c>
    </row>
    <row r="60" spans="1:25" ht="20.100000000000001" customHeight="1" x14ac:dyDescent="0.25">
      <c r="A60" s="174">
        <v>54</v>
      </c>
      <c r="B60" s="201" t="str">
        <f>IF('Frais de personnel'!$B60="","",'Frais de personnel'!$B60)</f>
        <v/>
      </c>
      <c r="C60" s="201" t="str">
        <f>IF('Frais de personnel'!$C60="","",'Frais de personnel'!$C60)</f>
        <v/>
      </c>
      <c r="D60" s="202" t="str">
        <f>IF('Frais de personnel'!$D60="","",'Frais de personnel'!$D60)</f>
        <v/>
      </c>
      <c r="E60" s="180" t="str">
        <f>IF('Frais de personnel'!$E60="","",'Frais de personnel'!$E60)</f>
        <v/>
      </c>
      <c r="F60" s="273" t="str">
        <f>IF('Frais de personnel'!F60="","",'Frais de personnel'!F60)</f>
        <v/>
      </c>
      <c r="G60" s="273" t="str">
        <f>IF('Frais de personnel'!G60="","",'Frais de personnel'!G60)</f>
        <v/>
      </c>
      <c r="H60" s="203" t="str">
        <f>IF('Frais de personnel'!$H60="","",'Frais de personnel'!$H60)</f>
        <v/>
      </c>
      <c r="I60" s="89" t="str">
        <f>IF('Frais de personnel'!$I60="","",'Frais de personnel'!$I60)</f>
        <v/>
      </c>
      <c r="J60" s="89" t="str">
        <f>IF('Frais de personnel'!$J60="","",'Frais de personnel'!$J60)</f>
        <v/>
      </c>
      <c r="K60" s="204" t="str">
        <f>IF('Frais de personnel'!$K60=0,"",'Frais de personnel'!$K60)</f>
        <v/>
      </c>
      <c r="L60" s="88"/>
      <c r="M60" s="69"/>
      <c r="N60" s="69"/>
      <c r="O60" s="69"/>
      <c r="P60" s="284" t="str">
        <f t="shared" si="0"/>
        <v/>
      </c>
      <c r="Q60" s="524" t="str">
        <f t="shared" si="2"/>
        <v/>
      </c>
      <c r="R60" s="84" t="str">
        <f t="shared" si="1"/>
        <v/>
      </c>
      <c r="S60" s="436"/>
      <c r="T60" s="196" t="str">
        <f t="shared" si="3"/>
        <v/>
      </c>
      <c r="U60" s="274" t="str">
        <f t="shared" si="4"/>
        <v/>
      </c>
      <c r="V60" s="185"/>
      <c r="W60" s="435" t="str">
        <f>IF(K60="","",IF(U60="",Listes!$A$70,IF(AND(K60&lt;U60,V60=""),Listes!$A$71,IF(AND(Q60&lt;P60,V60=""),Listes!$A$72,IF(AND(U60&lt;&gt;"",U60&lt;K60,S60=""),Listes!$A$73,IF(X60="",Listes!$A$74,""))))))</f>
        <v/>
      </c>
      <c r="X60" s="90"/>
      <c r="Y60" s="158">
        <f t="shared" si="5"/>
        <v>0</v>
      </c>
    </row>
    <row r="61" spans="1:25" ht="20.100000000000001" customHeight="1" x14ac:dyDescent="0.25">
      <c r="A61" s="174">
        <v>55</v>
      </c>
      <c r="B61" s="201" t="str">
        <f>IF('Frais de personnel'!$B61="","",'Frais de personnel'!$B61)</f>
        <v/>
      </c>
      <c r="C61" s="201" t="str">
        <f>IF('Frais de personnel'!$C61="","",'Frais de personnel'!$C61)</f>
        <v/>
      </c>
      <c r="D61" s="202" t="str">
        <f>IF('Frais de personnel'!$D61="","",'Frais de personnel'!$D61)</f>
        <v/>
      </c>
      <c r="E61" s="180" t="str">
        <f>IF('Frais de personnel'!$E61="","",'Frais de personnel'!$E61)</f>
        <v/>
      </c>
      <c r="F61" s="273" t="str">
        <f>IF('Frais de personnel'!F61="","",'Frais de personnel'!F61)</f>
        <v/>
      </c>
      <c r="G61" s="273" t="str">
        <f>IF('Frais de personnel'!G61="","",'Frais de personnel'!G61)</f>
        <v/>
      </c>
      <c r="H61" s="203" t="str">
        <f>IF('Frais de personnel'!$H61="","",'Frais de personnel'!$H61)</f>
        <v/>
      </c>
      <c r="I61" s="89" t="str">
        <f>IF('Frais de personnel'!$I61="","",'Frais de personnel'!$I61)</f>
        <v/>
      </c>
      <c r="J61" s="89" t="str">
        <f>IF('Frais de personnel'!$J61="","",'Frais de personnel'!$J61)</f>
        <v/>
      </c>
      <c r="K61" s="204" t="str">
        <f>IF('Frais de personnel'!$K61=0,"",'Frais de personnel'!$K61)</f>
        <v/>
      </c>
      <c r="L61" s="88"/>
      <c r="M61" s="69"/>
      <c r="N61" s="69"/>
      <c r="O61" s="69"/>
      <c r="P61" s="284" t="str">
        <f t="shared" si="0"/>
        <v/>
      </c>
      <c r="Q61" s="524" t="str">
        <f t="shared" si="2"/>
        <v/>
      </c>
      <c r="R61" s="84" t="str">
        <f t="shared" si="1"/>
        <v/>
      </c>
      <c r="S61" s="436"/>
      <c r="T61" s="196" t="str">
        <f t="shared" si="3"/>
        <v/>
      </c>
      <c r="U61" s="274" t="str">
        <f t="shared" si="4"/>
        <v/>
      </c>
      <c r="V61" s="185"/>
      <c r="W61" s="435" t="str">
        <f>IF(K61="","",IF(U61="",Listes!$A$70,IF(AND(K61&lt;U61,V61=""),Listes!$A$71,IF(AND(Q61&lt;P61,V61=""),Listes!$A$72,IF(AND(U61&lt;&gt;"",U61&lt;K61,S61=""),Listes!$A$73,IF(X61="",Listes!$A$74,""))))))</f>
        <v/>
      </c>
      <c r="X61" s="90"/>
      <c r="Y61" s="158">
        <f t="shared" si="5"/>
        <v>0</v>
      </c>
    </row>
    <row r="62" spans="1:25" ht="20.100000000000001" customHeight="1" x14ac:dyDescent="0.25">
      <c r="A62" s="174">
        <v>56</v>
      </c>
      <c r="B62" s="201" t="str">
        <f>IF('Frais de personnel'!$B62="","",'Frais de personnel'!$B62)</f>
        <v/>
      </c>
      <c r="C62" s="201" t="str">
        <f>IF('Frais de personnel'!$C62="","",'Frais de personnel'!$C62)</f>
        <v/>
      </c>
      <c r="D62" s="202" t="str">
        <f>IF('Frais de personnel'!$D62="","",'Frais de personnel'!$D62)</f>
        <v/>
      </c>
      <c r="E62" s="180" t="str">
        <f>IF('Frais de personnel'!$E62="","",'Frais de personnel'!$E62)</f>
        <v/>
      </c>
      <c r="F62" s="273" t="str">
        <f>IF('Frais de personnel'!F62="","",'Frais de personnel'!F62)</f>
        <v/>
      </c>
      <c r="G62" s="273" t="str">
        <f>IF('Frais de personnel'!G62="","",'Frais de personnel'!G62)</f>
        <v/>
      </c>
      <c r="H62" s="203" t="str">
        <f>IF('Frais de personnel'!$H62="","",'Frais de personnel'!$H62)</f>
        <v/>
      </c>
      <c r="I62" s="89" t="str">
        <f>IF('Frais de personnel'!$I62="","",'Frais de personnel'!$I62)</f>
        <v/>
      </c>
      <c r="J62" s="89" t="str">
        <f>IF('Frais de personnel'!$J62="","",'Frais de personnel'!$J62)</f>
        <v/>
      </c>
      <c r="K62" s="204" t="str">
        <f>IF('Frais de personnel'!$K62=0,"",'Frais de personnel'!$K62)</f>
        <v/>
      </c>
      <c r="L62" s="88"/>
      <c r="M62" s="69"/>
      <c r="N62" s="69"/>
      <c r="O62" s="69"/>
      <c r="P62" s="284" t="str">
        <f t="shared" si="0"/>
        <v/>
      </c>
      <c r="Q62" s="524" t="str">
        <f t="shared" si="2"/>
        <v/>
      </c>
      <c r="R62" s="84" t="str">
        <f t="shared" si="1"/>
        <v/>
      </c>
      <c r="S62" s="436"/>
      <c r="T62" s="196" t="str">
        <f t="shared" si="3"/>
        <v/>
      </c>
      <c r="U62" s="274" t="str">
        <f t="shared" si="4"/>
        <v/>
      </c>
      <c r="V62" s="185"/>
      <c r="W62" s="435" t="str">
        <f>IF(K62="","",IF(U62="",Listes!$A$70,IF(AND(K62&lt;U62,V62=""),Listes!$A$71,IF(AND(Q62&lt;P62,V62=""),Listes!$A$72,IF(AND(U62&lt;&gt;"",U62&lt;K62,S62=""),Listes!$A$73,IF(X62="",Listes!$A$74,""))))))</f>
        <v/>
      </c>
      <c r="X62" s="90"/>
      <c r="Y62" s="158">
        <f t="shared" si="5"/>
        <v>0</v>
      </c>
    </row>
    <row r="63" spans="1:25" ht="20.100000000000001" customHeight="1" x14ac:dyDescent="0.25">
      <c r="A63" s="174">
        <v>57</v>
      </c>
      <c r="B63" s="201" t="str">
        <f>IF('Frais de personnel'!$B63="","",'Frais de personnel'!$B63)</f>
        <v/>
      </c>
      <c r="C63" s="201" t="str">
        <f>IF('Frais de personnel'!$C63="","",'Frais de personnel'!$C63)</f>
        <v/>
      </c>
      <c r="D63" s="202" t="str">
        <f>IF('Frais de personnel'!$D63="","",'Frais de personnel'!$D63)</f>
        <v/>
      </c>
      <c r="E63" s="180" t="str">
        <f>IF('Frais de personnel'!$E63="","",'Frais de personnel'!$E63)</f>
        <v/>
      </c>
      <c r="F63" s="273" t="str">
        <f>IF('Frais de personnel'!F63="","",'Frais de personnel'!F63)</f>
        <v/>
      </c>
      <c r="G63" s="273" t="str">
        <f>IF('Frais de personnel'!G63="","",'Frais de personnel'!G63)</f>
        <v/>
      </c>
      <c r="H63" s="203" t="str">
        <f>IF('Frais de personnel'!$H63="","",'Frais de personnel'!$H63)</f>
        <v/>
      </c>
      <c r="I63" s="89" t="str">
        <f>IF('Frais de personnel'!$I63="","",'Frais de personnel'!$I63)</f>
        <v/>
      </c>
      <c r="J63" s="89" t="str">
        <f>IF('Frais de personnel'!$J63="","",'Frais de personnel'!$J63)</f>
        <v/>
      </c>
      <c r="K63" s="204" t="str">
        <f>IF('Frais de personnel'!$K63=0,"",'Frais de personnel'!$K63)</f>
        <v/>
      </c>
      <c r="L63" s="88"/>
      <c r="M63" s="69"/>
      <c r="N63" s="69"/>
      <c r="O63" s="69"/>
      <c r="P63" s="284" t="str">
        <f t="shared" si="0"/>
        <v/>
      </c>
      <c r="Q63" s="524" t="str">
        <f t="shared" si="2"/>
        <v/>
      </c>
      <c r="R63" s="84" t="str">
        <f t="shared" si="1"/>
        <v/>
      </c>
      <c r="S63" s="436"/>
      <c r="T63" s="196" t="str">
        <f t="shared" si="3"/>
        <v/>
      </c>
      <c r="U63" s="274" t="str">
        <f t="shared" si="4"/>
        <v/>
      </c>
      <c r="V63" s="185"/>
      <c r="W63" s="435" t="str">
        <f>IF(K63="","",IF(U63="",Listes!$A$70,IF(AND(K63&lt;U63,V63=""),Listes!$A$71,IF(AND(Q63&lt;P63,V63=""),Listes!$A$72,IF(AND(U63&lt;&gt;"",U63&lt;K63,S63=""),Listes!$A$73,IF(X63="",Listes!$A$74,""))))))</f>
        <v/>
      </c>
      <c r="X63" s="90"/>
      <c r="Y63" s="158">
        <f t="shared" si="5"/>
        <v>0</v>
      </c>
    </row>
    <row r="64" spans="1:25" ht="20.100000000000001" customHeight="1" x14ac:dyDescent="0.25">
      <c r="A64" s="174">
        <v>58</v>
      </c>
      <c r="B64" s="201" t="str">
        <f>IF('Frais de personnel'!$B64="","",'Frais de personnel'!$B64)</f>
        <v/>
      </c>
      <c r="C64" s="201" t="str">
        <f>IF('Frais de personnel'!$C64="","",'Frais de personnel'!$C64)</f>
        <v/>
      </c>
      <c r="D64" s="202" t="str">
        <f>IF('Frais de personnel'!$D64="","",'Frais de personnel'!$D64)</f>
        <v/>
      </c>
      <c r="E64" s="180" t="str">
        <f>IF('Frais de personnel'!$E64="","",'Frais de personnel'!$E64)</f>
        <v/>
      </c>
      <c r="F64" s="273" t="str">
        <f>IF('Frais de personnel'!F64="","",'Frais de personnel'!F64)</f>
        <v/>
      </c>
      <c r="G64" s="273" t="str">
        <f>IF('Frais de personnel'!G64="","",'Frais de personnel'!G64)</f>
        <v/>
      </c>
      <c r="H64" s="203" t="str">
        <f>IF('Frais de personnel'!$H64="","",'Frais de personnel'!$H64)</f>
        <v/>
      </c>
      <c r="I64" s="89" t="str">
        <f>IF('Frais de personnel'!$I64="","",'Frais de personnel'!$I64)</f>
        <v/>
      </c>
      <c r="J64" s="89" t="str">
        <f>IF('Frais de personnel'!$J64="","",'Frais de personnel'!$J64)</f>
        <v/>
      </c>
      <c r="K64" s="204" t="str">
        <f>IF('Frais de personnel'!$K64=0,"",'Frais de personnel'!$K64)</f>
        <v/>
      </c>
      <c r="L64" s="88"/>
      <c r="M64" s="69"/>
      <c r="N64" s="69"/>
      <c r="O64" s="69"/>
      <c r="P64" s="284" t="str">
        <f t="shared" si="0"/>
        <v/>
      </c>
      <c r="Q64" s="524" t="str">
        <f t="shared" si="2"/>
        <v/>
      </c>
      <c r="R64" s="84" t="str">
        <f t="shared" si="1"/>
        <v/>
      </c>
      <c r="S64" s="436"/>
      <c r="T64" s="196" t="str">
        <f t="shared" si="3"/>
        <v/>
      </c>
      <c r="U64" s="274" t="str">
        <f t="shared" si="4"/>
        <v/>
      </c>
      <c r="V64" s="185"/>
      <c r="W64" s="435" t="str">
        <f>IF(K64="","",IF(U64="",Listes!$A$70,IF(AND(K64&lt;U64,V64=""),Listes!$A$71,IF(AND(Q64&lt;P64,V64=""),Listes!$A$72,IF(AND(U64&lt;&gt;"",U64&lt;K64,S64=""),Listes!$A$73,IF(X64="",Listes!$A$74,""))))))</f>
        <v/>
      </c>
      <c r="X64" s="90"/>
      <c r="Y64" s="158">
        <f t="shared" si="5"/>
        <v>0</v>
      </c>
    </row>
    <row r="65" spans="1:25" ht="20.100000000000001" customHeight="1" x14ac:dyDescent="0.25">
      <c r="A65" s="174">
        <v>59</v>
      </c>
      <c r="B65" s="201" t="str">
        <f>IF('Frais de personnel'!$B65="","",'Frais de personnel'!$B65)</f>
        <v/>
      </c>
      <c r="C65" s="201" t="str">
        <f>IF('Frais de personnel'!$C65="","",'Frais de personnel'!$C65)</f>
        <v/>
      </c>
      <c r="D65" s="202" t="str">
        <f>IF('Frais de personnel'!$D65="","",'Frais de personnel'!$D65)</f>
        <v/>
      </c>
      <c r="E65" s="180" t="str">
        <f>IF('Frais de personnel'!$E65="","",'Frais de personnel'!$E65)</f>
        <v/>
      </c>
      <c r="F65" s="273" t="str">
        <f>IF('Frais de personnel'!F65="","",'Frais de personnel'!F65)</f>
        <v/>
      </c>
      <c r="G65" s="273" t="str">
        <f>IF('Frais de personnel'!G65="","",'Frais de personnel'!G65)</f>
        <v/>
      </c>
      <c r="H65" s="203" t="str">
        <f>IF('Frais de personnel'!$H65="","",'Frais de personnel'!$H65)</f>
        <v/>
      </c>
      <c r="I65" s="89" t="str">
        <f>IF('Frais de personnel'!$I65="","",'Frais de personnel'!$I65)</f>
        <v/>
      </c>
      <c r="J65" s="89" t="str">
        <f>IF('Frais de personnel'!$J65="","",'Frais de personnel'!$J65)</f>
        <v/>
      </c>
      <c r="K65" s="204" t="str">
        <f>IF('Frais de personnel'!$K65=0,"",'Frais de personnel'!$K65)</f>
        <v/>
      </c>
      <c r="L65" s="88"/>
      <c r="M65" s="69"/>
      <c r="N65" s="69"/>
      <c r="O65" s="69"/>
      <c r="P65" s="284" t="str">
        <f t="shared" si="0"/>
        <v/>
      </c>
      <c r="Q65" s="524" t="str">
        <f t="shared" si="2"/>
        <v/>
      </c>
      <c r="R65" s="84" t="str">
        <f t="shared" si="1"/>
        <v/>
      </c>
      <c r="S65" s="436"/>
      <c r="T65" s="196" t="str">
        <f t="shared" si="3"/>
        <v/>
      </c>
      <c r="U65" s="274" t="str">
        <f t="shared" si="4"/>
        <v/>
      </c>
      <c r="V65" s="185"/>
      <c r="W65" s="435" t="str">
        <f>IF(K65="","",IF(U65="",Listes!$A$70,IF(AND(K65&lt;U65,V65=""),Listes!$A$71,IF(AND(Q65&lt;P65,V65=""),Listes!$A$72,IF(AND(U65&lt;&gt;"",U65&lt;K65,S65=""),Listes!$A$73,IF(X65="",Listes!$A$74,""))))))</f>
        <v/>
      </c>
      <c r="X65" s="90"/>
      <c r="Y65" s="158">
        <f t="shared" si="5"/>
        <v>0</v>
      </c>
    </row>
    <row r="66" spans="1:25" ht="20.100000000000001" customHeight="1" x14ac:dyDescent="0.25">
      <c r="A66" s="174">
        <v>60</v>
      </c>
      <c r="B66" s="201" t="str">
        <f>IF('Frais de personnel'!$B66="","",'Frais de personnel'!$B66)</f>
        <v/>
      </c>
      <c r="C66" s="201" t="str">
        <f>IF('Frais de personnel'!$C66="","",'Frais de personnel'!$C66)</f>
        <v/>
      </c>
      <c r="D66" s="202" t="str">
        <f>IF('Frais de personnel'!$D66="","",'Frais de personnel'!$D66)</f>
        <v/>
      </c>
      <c r="E66" s="180" t="str">
        <f>IF('Frais de personnel'!$E66="","",'Frais de personnel'!$E66)</f>
        <v/>
      </c>
      <c r="F66" s="273" t="str">
        <f>IF('Frais de personnel'!F66="","",'Frais de personnel'!F66)</f>
        <v/>
      </c>
      <c r="G66" s="273" t="str">
        <f>IF('Frais de personnel'!G66="","",'Frais de personnel'!G66)</f>
        <v/>
      </c>
      <c r="H66" s="203" t="str">
        <f>IF('Frais de personnel'!$H66="","",'Frais de personnel'!$H66)</f>
        <v/>
      </c>
      <c r="I66" s="89" t="str">
        <f>IF('Frais de personnel'!$I66="","",'Frais de personnel'!$I66)</f>
        <v/>
      </c>
      <c r="J66" s="89" t="str">
        <f>IF('Frais de personnel'!$J66="","",'Frais de personnel'!$J66)</f>
        <v/>
      </c>
      <c r="K66" s="204" t="str">
        <f>IF('Frais de personnel'!$K66=0,"",'Frais de personnel'!$K66)</f>
        <v/>
      </c>
      <c r="L66" s="88"/>
      <c r="M66" s="69"/>
      <c r="N66" s="69"/>
      <c r="O66" s="69"/>
      <c r="P66" s="284" t="str">
        <f t="shared" si="0"/>
        <v/>
      </c>
      <c r="Q66" s="524" t="str">
        <f t="shared" si="2"/>
        <v/>
      </c>
      <c r="R66" s="84" t="str">
        <f t="shared" si="1"/>
        <v/>
      </c>
      <c r="S66" s="436"/>
      <c r="T66" s="196" t="str">
        <f t="shared" si="3"/>
        <v/>
      </c>
      <c r="U66" s="274" t="str">
        <f t="shared" si="4"/>
        <v/>
      </c>
      <c r="V66" s="185"/>
      <c r="W66" s="435" t="str">
        <f>IF(K66="","",IF(U66="",Listes!$A$70,IF(AND(K66&lt;U66,V66=""),Listes!$A$71,IF(AND(Q66&lt;P66,V66=""),Listes!$A$72,IF(AND(U66&lt;&gt;"",U66&lt;K66,S66=""),Listes!$A$73,IF(X66="",Listes!$A$74,""))))))</f>
        <v/>
      </c>
      <c r="X66" s="90"/>
      <c r="Y66" s="158">
        <f t="shared" si="5"/>
        <v>0</v>
      </c>
    </row>
    <row r="67" spans="1:25" ht="20.100000000000001" customHeight="1" x14ac:dyDescent="0.25">
      <c r="A67" s="174">
        <v>61</v>
      </c>
      <c r="B67" s="201" t="str">
        <f>IF('Frais de personnel'!$B67="","",'Frais de personnel'!$B67)</f>
        <v/>
      </c>
      <c r="C67" s="201" t="str">
        <f>IF('Frais de personnel'!$C67="","",'Frais de personnel'!$C67)</f>
        <v/>
      </c>
      <c r="D67" s="202" t="str">
        <f>IF('Frais de personnel'!$D67="","",'Frais de personnel'!$D67)</f>
        <v/>
      </c>
      <c r="E67" s="180" t="str">
        <f>IF('Frais de personnel'!$E67="","",'Frais de personnel'!$E67)</f>
        <v/>
      </c>
      <c r="F67" s="273" t="str">
        <f>IF('Frais de personnel'!F67="","",'Frais de personnel'!F67)</f>
        <v/>
      </c>
      <c r="G67" s="273" t="str">
        <f>IF('Frais de personnel'!G67="","",'Frais de personnel'!G67)</f>
        <v/>
      </c>
      <c r="H67" s="203" t="str">
        <f>IF('Frais de personnel'!$H67="","",'Frais de personnel'!$H67)</f>
        <v/>
      </c>
      <c r="I67" s="89" t="str">
        <f>IF('Frais de personnel'!$I67="","",'Frais de personnel'!$I67)</f>
        <v/>
      </c>
      <c r="J67" s="89" t="str">
        <f>IF('Frais de personnel'!$J67="","",'Frais de personnel'!$J67)</f>
        <v/>
      </c>
      <c r="K67" s="204" t="str">
        <f>IF('Frais de personnel'!$K67=0,"",'Frais de personnel'!$K67)</f>
        <v/>
      </c>
      <c r="L67" s="88"/>
      <c r="M67" s="69"/>
      <c r="N67" s="69"/>
      <c r="O67" s="69"/>
      <c r="P67" s="284" t="str">
        <f t="shared" si="0"/>
        <v/>
      </c>
      <c r="Q67" s="524" t="str">
        <f t="shared" si="2"/>
        <v/>
      </c>
      <c r="R67" s="84" t="str">
        <f t="shared" si="1"/>
        <v/>
      </c>
      <c r="S67" s="436"/>
      <c r="T67" s="196" t="str">
        <f t="shared" si="3"/>
        <v/>
      </c>
      <c r="U67" s="274" t="str">
        <f t="shared" si="4"/>
        <v/>
      </c>
      <c r="V67" s="185"/>
      <c r="W67" s="435" t="str">
        <f>IF(K67="","",IF(U67="",Listes!$A$70,IF(AND(K67&lt;U67,V67=""),Listes!$A$71,IF(AND(Q67&lt;P67,V67=""),Listes!$A$72,IF(AND(U67&lt;&gt;"",U67&lt;K67,S67=""),Listes!$A$73,IF(X67="",Listes!$A$74,""))))))</f>
        <v/>
      </c>
      <c r="X67" s="90"/>
      <c r="Y67" s="158">
        <f t="shared" si="5"/>
        <v>0</v>
      </c>
    </row>
    <row r="68" spans="1:25" ht="20.100000000000001" customHeight="1" x14ac:dyDescent="0.25">
      <c r="A68" s="174">
        <v>62</v>
      </c>
      <c r="B68" s="201" t="str">
        <f>IF('Frais de personnel'!$B68="","",'Frais de personnel'!$B68)</f>
        <v/>
      </c>
      <c r="C68" s="201" t="str">
        <f>IF('Frais de personnel'!$C68="","",'Frais de personnel'!$C68)</f>
        <v/>
      </c>
      <c r="D68" s="202" t="str">
        <f>IF('Frais de personnel'!$D68="","",'Frais de personnel'!$D68)</f>
        <v/>
      </c>
      <c r="E68" s="180" t="str">
        <f>IF('Frais de personnel'!$E68="","",'Frais de personnel'!$E68)</f>
        <v/>
      </c>
      <c r="F68" s="273" t="str">
        <f>IF('Frais de personnel'!F68="","",'Frais de personnel'!F68)</f>
        <v/>
      </c>
      <c r="G68" s="273" t="str">
        <f>IF('Frais de personnel'!G68="","",'Frais de personnel'!G68)</f>
        <v/>
      </c>
      <c r="H68" s="203" t="str">
        <f>IF('Frais de personnel'!$H68="","",'Frais de personnel'!$H68)</f>
        <v/>
      </c>
      <c r="I68" s="89" t="str">
        <f>IF('Frais de personnel'!$I68="","",'Frais de personnel'!$I68)</f>
        <v/>
      </c>
      <c r="J68" s="89" t="str">
        <f>IF('Frais de personnel'!$J68="","",'Frais de personnel'!$J68)</f>
        <v/>
      </c>
      <c r="K68" s="204" t="str">
        <f>IF('Frais de personnel'!$K68=0,"",'Frais de personnel'!$K68)</f>
        <v/>
      </c>
      <c r="L68" s="88"/>
      <c r="M68" s="69"/>
      <c r="N68" s="69"/>
      <c r="O68" s="69"/>
      <c r="P68" s="284" t="str">
        <f t="shared" si="0"/>
        <v/>
      </c>
      <c r="Q68" s="524" t="str">
        <f t="shared" si="2"/>
        <v/>
      </c>
      <c r="R68" s="84" t="str">
        <f t="shared" si="1"/>
        <v/>
      </c>
      <c r="S68" s="436"/>
      <c r="T68" s="196" t="str">
        <f t="shared" si="3"/>
        <v/>
      </c>
      <c r="U68" s="274" t="str">
        <f t="shared" si="4"/>
        <v/>
      </c>
      <c r="V68" s="185"/>
      <c r="W68" s="435" t="str">
        <f>IF(K68="","",IF(U68="",Listes!$A$70,IF(AND(K68&lt;U68,V68=""),Listes!$A$71,IF(AND(Q68&lt;P68,V68=""),Listes!$A$72,IF(AND(U68&lt;&gt;"",U68&lt;K68,S68=""),Listes!$A$73,IF(X68="",Listes!$A$74,""))))))</f>
        <v/>
      </c>
      <c r="X68" s="90"/>
      <c r="Y68" s="158">
        <f t="shared" si="5"/>
        <v>0</v>
      </c>
    </row>
    <row r="69" spans="1:25" ht="20.100000000000001" customHeight="1" x14ac:dyDescent="0.25">
      <c r="A69" s="174">
        <v>63</v>
      </c>
      <c r="B69" s="201" t="str">
        <f>IF('Frais de personnel'!$B69="","",'Frais de personnel'!$B69)</f>
        <v/>
      </c>
      <c r="C69" s="201" t="str">
        <f>IF('Frais de personnel'!$C69="","",'Frais de personnel'!$C69)</f>
        <v/>
      </c>
      <c r="D69" s="202" t="str">
        <f>IF('Frais de personnel'!$D69="","",'Frais de personnel'!$D69)</f>
        <v/>
      </c>
      <c r="E69" s="180" t="str">
        <f>IF('Frais de personnel'!$E69="","",'Frais de personnel'!$E69)</f>
        <v/>
      </c>
      <c r="F69" s="273" t="str">
        <f>IF('Frais de personnel'!F69="","",'Frais de personnel'!F69)</f>
        <v/>
      </c>
      <c r="G69" s="273" t="str">
        <f>IF('Frais de personnel'!G69="","",'Frais de personnel'!G69)</f>
        <v/>
      </c>
      <c r="H69" s="203" t="str">
        <f>IF('Frais de personnel'!$H69="","",'Frais de personnel'!$H69)</f>
        <v/>
      </c>
      <c r="I69" s="89" t="str">
        <f>IF('Frais de personnel'!$I69="","",'Frais de personnel'!$I69)</f>
        <v/>
      </c>
      <c r="J69" s="89" t="str">
        <f>IF('Frais de personnel'!$J69="","",'Frais de personnel'!$J69)</f>
        <v/>
      </c>
      <c r="K69" s="204" t="str">
        <f>IF('Frais de personnel'!$K69=0,"",'Frais de personnel'!$K69)</f>
        <v/>
      </c>
      <c r="L69" s="88"/>
      <c r="M69" s="69"/>
      <c r="N69" s="69"/>
      <c r="O69" s="69"/>
      <c r="P69" s="284" t="str">
        <f t="shared" si="0"/>
        <v/>
      </c>
      <c r="Q69" s="524" t="str">
        <f t="shared" si="2"/>
        <v/>
      </c>
      <c r="R69" s="84" t="str">
        <f t="shared" si="1"/>
        <v/>
      </c>
      <c r="S69" s="436"/>
      <c r="T69" s="196" t="str">
        <f t="shared" si="3"/>
        <v/>
      </c>
      <c r="U69" s="274" t="str">
        <f t="shared" si="4"/>
        <v/>
      </c>
      <c r="V69" s="185"/>
      <c r="W69" s="435" t="str">
        <f>IF(K69="","",IF(U69="",Listes!$A$70,IF(AND(K69&lt;U69,V69=""),Listes!$A$71,IF(AND(Q69&lt;P69,V69=""),Listes!$A$72,IF(AND(U69&lt;&gt;"",U69&lt;K69,S69=""),Listes!$A$73,IF(X69="",Listes!$A$74,""))))))</f>
        <v/>
      </c>
      <c r="X69" s="90"/>
      <c r="Y69" s="158">
        <f t="shared" si="5"/>
        <v>0</v>
      </c>
    </row>
    <row r="70" spans="1:25" ht="20.100000000000001" customHeight="1" x14ac:dyDescent="0.25">
      <c r="A70" s="174">
        <v>64</v>
      </c>
      <c r="B70" s="201" t="str">
        <f>IF('Frais de personnel'!$B70="","",'Frais de personnel'!$B70)</f>
        <v/>
      </c>
      <c r="C70" s="201" t="str">
        <f>IF('Frais de personnel'!$C70="","",'Frais de personnel'!$C70)</f>
        <v/>
      </c>
      <c r="D70" s="202" t="str">
        <f>IF('Frais de personnel'!$D70="","",'Frais de personnel'!$D70)</f>
        <v/>
      </c>
      <c r="E70" s="180" t="str">
        <f>IF('Frais de personnel'!$E70="","",'Frais de personnel'!$E70)</f>
        <v/>
      </c>
      <c r="F70" s="273" t="str">
        <f>IF('Frais de personnel'!F70="","",'Frais de personnel'!F70)</f>
        <v/>
      </c>
      <c r="G70" s="273" t="str">
        <f>IF('Frais de personnel'!G70="","",'Frais de personnel'!G70)</f>
        <v/>
      </c>
      <c r="H70" s="203" t="str">
        <f>IF('Frais de personnel'!$H70="","",'Frais de personnel'!$H70)</f>
        <v/>
      </c>
      <c r="I70" s="89" t="str">
        <f>IF('Frais de personnel'!$I70="","",'Frais de personnel'!$I70)</f>
        <v/>
      </c>
      <c r="J70" s="89" t="str">
        <f>IF('Frais de personnel'!$J70="","",'Frais de personnel'!$J70)</f>
        <v/>
      </c>
      <c r="K70" s="204" t="str">
        <f>IF('Frais de personnel'!$K70=0,"",'Frais de personnel'!$K70)</f>
        <v/>
      </c>
      <c r="L70" s="88"/>
      <c r="M70" s="69"/>
      <c r="N70" s="69"/>
      <c r="O70" s="69"/>
      <c r="P70" s="284" t="str">
        <f t="shared" si="0"/>
        <v/>
      </c>
      <c r="Q70" s="524" t="str">
        <f t="shared" si="2"/>
        <v/>
      </c>
      <c r="R70" s="84" t="str">
        <f t="shared" si="1"/>
        <v/>
      </c>
      <c r="S70" s="436"/>
      <c r="T70" s="196" t="str">
        <f t="shared" si="3"/>
        <v/>
      </c>
      <c r="U70" s="274" t="str">
        <f t="shared" si="4"/>
        <v/>
      </c>
      <c r="V70" s="185"/>
      <c r="W70" s="435" t="str">
        <f>IF(K70="","",IF(U70="",Listes!$A$70,IF(AND(K70&lt;U70,V70=""),Listes!$A$71,IF(AND(Q70&lt;P70,V70=""),Listes!$A$72,IF(AND(U70&lt;&gt;"",U70&lt;K70,S70=""),Listes!$A$73,IF(X70="",Listes!$A$74,""))))))</f>
        <v/>
      </c>
      <c r="X70" s="90"/>
      <c r="Y70" s="158">
        <f t="shared" si="5"/>
        <v>0</v>
      </c>
    </row>
    <row r="71" spans="1:25" ht="20.100000000000001" customHeight="1" x14ac:dyDescent="0.25">
      <c r="A71" s="174">
        <v>65</v>
      </c>
      <c r="B71" s="201" t="str">
        <f>IF('Frais de personnel'!$B71="","",'Frais de personnel'!$B71)</f>
        <v/>
      </c>
      <c r="C71" s="201" t="str">
        <f>IF('Frais de personnel'!$C71="","",'Frais de personnel'!$C71)</f>
        <v/>
      </c>
      <c r="D71" s="202" t="str">
        <f>IF('Frais de personnel'!$D71="","",'Frais de personnel'!$D71)</f>
        <v/>
      </c>
      <c r="E71" s="180" t="str">
        <f>IF('Frais de personnel'!$E71="","",'Frais de personnel'!$E71)</f>
        <v/>
      </c>
      <c r="F71" s="273" t="str">
        <f>IF('Frais de personnel'!F71="","",'Frais de personnel'!F71)</f>
        <v/>
      </c>
      <c r="G71" s="273" t="str">
        <f>IF('Frais de personnel'!G71="","",'Frais de personnel'!G71)</f>
        <v/>
      </c>
      <c r="H71" s="203" t="str">
        <f>IF('Frais de personnel'!$H71="","",'Frais de personnel'!$H71)</f>
        <v/>
      </c>
      <c r="I71" s="89" t="str">
        <f>IF('Frais de personnel'!$I71="","",'Frais de personnel'!$I71)</f>
        <v/>
      </c>
      <c r="J71" s="89" t="str">
        <f>IF('Frais de personnel'!$J71="","",'Frais de personnel'!$J71)</f>
        <v/>
      </c>
      <c r="K71" s="204" t="str">
        <f>IF('Frais de personnel'!$K71=0,"",'Frais de personnel'!$K71)</f>
        <v/>
      </c>
      <c r="L71" s="88"/>
      <c r="M71" s="69"/>
      <c r="N71" s="69"/>
      <c r="O71" s="69"/>
      <c r="P71" s="284" t="str">
        <f t="shared" si="0"/>
        <v/>
      </c>
      <c r="Q71" s="524" t="str">
        <f t="shared" si="2"/>
        <v/>
      </c>
      <c r="R71" s="84" t="str">
        <f t="shared" ref="R71:R134" si="6">IF($E71="","",IF(OR(($L71=0),($M71=0)),0,$L71/$M71*$N71))</f>
        <v/>
      </c>
      <c r="S71" s="436"/>
      <c r="T71" s="196" t="str">
        <f t="shared" si="3"/>
        <v/>
      </c>
      <c r="U71" s="274" t="str">
        <f t="shared" si="4"/>
        <v/>
      </c>
      <c r="V71" s="185"/>
      <c r="W71" s="435" t="str">
        <f>IF(K71="","",IF(U71="",Listes!$A$70,IF(AND(K71&lt;U71,V71=""),Listes!$A$71,IF(AND(Q71&lt;P71,V71=""),Listes!$A$72,IF(AND(U71&lt;&gt;"",U71&lt;K71,S71=""),Listes!$A$73,IF(X71="",Listes!$A$74,""))))))</f>
        <v/>
      </c>
      <c r="X71" s="90"/>
      <c r="Y71" s="158">
        <f t="shared" si="5"/>
        <v>0</v>
      </c>
    </row>
    <row r="72" spans="1:25" ht="20.100000000000001" customHeight="1" x14ac:dyDescent="0.25">
      <c r="A72" s="174">
        <v>66</v>
      </c>
      <c r="B72" s="201" t="str">
        <f>IF('Frais de personnel'!$B72="","",'Frais de personnel'!$B72)</f>
        <v/>
      </c>
      <c r="C72" s="201" t="str">
        <f>IF('Frais de personnel'!$C72="","",'Frais de personnel'!$C72)</f>
        <v/>
      </c>
      <c r="D72" s="202" t="str">
        <f>IF('Frais de personnel'!$D72="","",'Frais de personnel'!$D72)</f>
        <v/>
      </c>
      <c r="E72" s="180" t="str">
        <f>IF('Frais de personnel'!$E72="","",'Frais de personnel'!$E72)</f>
        <v/>
      </c>
      <c r="F72" s="273" t="str">
        <f>IF('Frais de personnel'!F72="","",'Frais de personnel'!F72)</f>
        <v/>
      </c>
      <c r="G72" s="273" t="str">
        <f>IF('Frais de personnel'!G72="","",'Frais de personnel'!G72)</f>
        <v/>
      </c>
      <c r="H72" s="203" t="str">
        <f>IF('Frais de personnel'!$H72="","",'Frais de personnel'!$H72)</f>
        <v/>
      </c>
      <c r="I72" s="89" t="str">
        <f>IF('Frais de personnel'!$I72="","",'Frais de personnel'!$I72)</f>
        <v/>
      </c>
      <c r="J72" s="89" t="str">
        <f>IF('Frais de personnel'!$J72="","",'Frais de personnel'!$J72)</f>
        <v/>
      </c>
      <c r="K72" s="204" t="str">
        <f>IF('Frais de personnel'!$K72=0,"",'Frais de personnel'!$K72)</f>
        <v/>
      </c>
      <c r="L72" s="88"/>
      <c r="M72" s="69"/>
      <c r="N72" s="69"/>
      <c r="O72" s="69"/>
      <c r="P72" s="284" t="str">
        <f t="shared" ref="P72:P135" si="7">IF(O72="KO","",IF(K72="","",F72))</f>
        <v/>
      </c>
      <c r="Q72" s="524" t="str">
        <f t="shared" ref="Q72:Q135" si="8">IF(O72="KO","",IF(K72="","",G72))</f>
        <v/>
      </c>
      <c r="R72" s="84" t="str">
        <f t="shared" si="6"/>
        <v/>
      </c>
      <c r="S72" s="436"/>
      <c r="T72" s="196" t="str">
        <f t="shared" ref="T72:T135" si="9">IF(J72="","",IF(E72="Salaire technicien",MIN(60000/1607*N72,60000),IF(E72="Salaire ingénieur",MIN(80000/1607*N72,80000))))</f>
        <v/>
      </c>
      <c r="U72" s="274" t="str">
        <f t="shared" ref="U72:U135" si="10">IF(MIN(R72,T72)=0,"",MIN(R72,T72))</f>
        <v/>
      </c>
      <c r="V72" s="185"/>
      <c r="W72" s="435" t="str">
        <f>IF(K72="","",IF(U72="",Listes!$A$70,IF(AND(K72&lt;U72,V72=""),Listes!$A$71,IF(AND(Q72&lt;P72,V72=""),Listes!$A$72,IF(AND(U72&lt;&gt;"",U72&lt;K72,S72=""),Listes!$A$73,IF(X72="",Listes!$A$74,""))))))</f>
        <v/>
      </c>
      <c r="X72" s="90"/>
      <c r="Y72" s="158">
        <f t="shared" ref="Y72:Y135" si="11">IF(AND(B72&lt;&gt;"",W72&lt;&gt;""),1,0)</f>
        <v>0</v>
      </c>
    </row>
    <row r="73" spans="1:25" ht="20.100000000000001" customHeight="1" x14ac:dyDescent="0.25">
      <c r="A73" s="174">
        <v>67</v>
      </c>
      <c r="B73" s="201" t="str">
        <f>IF('Frais de personnel'!$B73="","",'Frais de personnel'!$B73)</f>
        <v/>
      </c>
      <c r="C73" s="201" t="str">
        <f>IF('Frais de personnel'!$C73="","",'Frais de personnel'!$C73)</f>
        <v/>
      </c>
      <c r="D73" s="202" t="str">
        <f>IF('Frais de personnel'!$D73="","",'Frais de personnel'!$D73)</f>
        <v/>
      </c>
      <c r="E73" s="180" t="str">
        <f>IF('Frais de personnel'!$E73="","",'Frais de personnel'!$E73)</f>
        <v/>
      </c>
      <c r="F73" s="273" t="str">
        <f>IF('Frais de personnel'!F73="","",'Frais de personnel'!F73)</f>
        <v/>
      </c>
      <c r="G73" s="273" t="str">
        <f>IF('Frais de personnel'!G73="","",'Frais de personnel'!G73)</f>
        <v/>
      </c>
      <c r="H73" s="203" t="str">
        <f>IF('Frais de personnel'!$H73="","",'Frais de personnel'!$H73)</f>
        <v/>
      </c>
      <c r="I73" s="89" t="str">
        <f>IF('Frais de personnel'!$I73="","",'Frais de personnel'!$I73)</f>
        <v/>
      </c>
      <c r="J73" s="89" t="str">
        <f>IF('Frais de personnel'!$J73="","",'Frais de personnel'!$J73)</f>
        <v/>
      </c>
      <c r="K73" s="204" t="str">
        <f>IF('Frais de personnel'!$K73=0,"",'Frais de personnel'!$K73)</f>
        <v/>
      </c>
      <c r="L73" s="88"/>
      <c r="M73" s="69"/>
      <c r="N73" s="69"/>
      <c r="O73" s="69"/>
      <c r="P73" s="284" t="str">
        <f t="shared" si="7"/>
        <v/>
      </c>
      <c r="Q73" s="524" t="str">
        <f t="shared" si="8"/>
        <v/>
      </c>
      <c r="R73" s="84" t="str">
        <f t="shared" si="6"/>
        <v/>
      </c>
      <c r="S73" s="436"/>
      <c r="T73" s="196" t="str">
        <f t="shared" si="9"/>
        <v/>
      </c>
      <c r="U73" s="274" t="str">
        <f t="shared" si="10"/>
        <v/>
      </c>
      <c r="V73" s="185"/>
      <c r="W73" s="435" t="str">
        <f>IF(K73="","",IF(U73="",Listes!$A$70,IF(AND(K73&lt;U73,V73=""),Listes!$A$71,IF(AND(Q73&lt;P73,V73=""),Listes!$A$72,IF(AND(U73&lt;&gt;"",U73&lt;K73,S73=""),Listes!$A$73,IF(X73="",Listes!$A$74,""))))))</f>
        <v/>
      </c>
      <c r="X73" s="90"/>
      <c r="Y73" s="158">
        <f t="shared" si="11"/>
        <v>0</v>
      </c>
    </row>
    <row r="74" spans="1:25" ht="20.100000000000001" customHeight="1" x14ac:dyDescent="0.25">
      <c r="A74" s="174">
        <v>68</v>
      </c>
      <c r="B74" s="201" t="str">
        <f>IF('Frais de personnel'!$B74="","",'Frais de personnel'!$B74)</f>
        <v/>
      </c>
      <c r="C74" s="201" t="str">
        <f>IF('Frais de personnel'!$C74="","",'Frais de personnel'!$C74)</f>
        <v/>
      </c>
      <c r="D74" s="202" t="str">
        <f>IF('Frais de personnel'!$D74="","",'Frais de personnel'!$D74)</f>
        <v/>
      </c>
      <c r="E74" s="180" t="str">
        <f>IF('Frais de personnel'!$E74="","",'Frais de personnel'!$E74)</f>
        <v/>
      </c>
      <c r="F74" s="273" t="str">
        <f>IF('Frais de personnel'!F74="","",'Frais de personnel'!F74)</f>
        <v/>
      </c>
      <c r="G74" s="273" t="str">
        <f>IF('Frais de personnel'!G74="","",'Frais de personnel'!G74)</f>
        <v/>
      </c>
      <c r="H74" s="203" t="str">
        <f>IF('Frais de personnel'!$H74="","",'Frais de personnel'!$H74)</f>
        <v/>
      </c>
      <c r="I74" s="89" t="str">
        <f>IF('Frais de personnel'!$I74="","",'Frais de personnel'!$I74)</f>
        <v/>
      </c>
      <c r="J74" s="89" t="str">
        <f>IF('Frais de personnel'!$J74="","",'Frais de personnel'!$J74)</f>
        <v/>
      </c>
      <c r="K74" s="204" t="str">
        <f>IF('Frais de personnel'!$K74=0,"",'Frais de personnel'!$K74)</f>
        <v/>
      </c>
      <c r="L74" s="88"/>
      <c r="M74" s="69"/>
      <c r="N74" s="69"/>
      <c r="O74" s="69"/>
      <c r="P74" s="284" t="str">
        <f t="shared" si="7"/>
        <v/>
      </c>
      <c r="Q74" s="524" t="str">
        <f t="shared" si="8"/>
        <v/>
      </c>
      <c r="R74" s="84" t="str">
        <f t="shared" si="6"/>
        <v/>
      </c>
      <c r="S74" s="436"/>
      <c r="T74" s="196" t="str">
        <f t="shared" si="9"/>
        <v/>
      </c>
      <c r="U74" s="274" t="str">
        <f t="shared" si="10"/>
        <v/>
      </c>
      <c r="V74" s="185"/>
      <c r="W74" s="435" t="str">
        <f>IF(K74="","",IF(U74="",Listes!$A$70,IF(AND(K74&lt;U74,V74=""),Listes!$A$71,IF(AND(Q74&lt;P74,V74=""),Listes!$A$72,IF(AND(U74&lt;&gt;"",U74&lt;K74,S74=""),Listes!$A$73,IF(X74="",Listes!$A$74,""))))))</f>
        <v/>
      </c>
      <c r="X74" s="90"/>
      <c r="Y74" s="158">
        <f t="shared" si="11"/>
        <v>0</v>
      </c>
    </row>
    <row r="75" spans="1:25" ht="20.100000000000001" customHeight="1" x14ac:dyDescent="0.25">
      <c r="A75" s="174">
        <v>69</v>
      </c>
      <c r="B75" s="201" t="str">
        <f>IF('Frais de personnel'!$B75="","",'Frais de personnel'!$B75)</f>
        <v/>
      </c>
      <c r="C75" s="201" t="str">
        <f>IF('Frais de personnel'!$C75="","",'Frais de personnel'!$C75)</f>
        <v/>
      </c>
      <c r="D75" s="202" t="str">
        <f>IF('Frais de personnel'!$D75="","",'Frais de personnel'!$D75)</f>
        <v/>
      </c>
      <c r="E75" s="180" t="str">
        <f>IF('Frais de personnel'!$E75="","",'Frais de personnel'!$E75)</f>
        <v/>
      </c>
      <c r="F75" s="273" t="str">
        <f>IF('Frais de personnel'!F75="","",'Frais de personnel'!F75)</f>
        <v/>
      </c>
      <c r="G75" s="273" t="str">
        <f>IF('Frais de personnel'!G75="","",'Frais de personnel'!G75)</f>
        <v/>
      </c>
      <c r="H75" s="203" t="str">
        <f>IF('Frais de personnel'!$H75="","",'Frais de personnel'!$H75)</f>
        <v/>
      </c>
      <c r="I75" s="89" t="str">
        <f>IF('Frais de personnel'!$I75="","",'Frais de personnel'!$I75)</f>
        <v/>
      </c>
      <c r="J75" s="89" t="str">
        <f>IF('Frais de personnel'!$J75="","",'Frais de personnel'!$J75)</f>
        <v/>
      </c>
      <c r="K75" s="204" t="str">
        <f>IF('Frais de personnel'!$K75=0,"",'Frais de personnel'!$K75)</f>
        <v/>
      </c>
      <c r="L75" s="88"/>
      <c r="M75" s="69"/>
      <c r="N75" s="69"/>
      <c r="O75" s="69"/>
      <c r="P75" s="284" t="str">
        <f t="shared" si="7"/>
        <v/>
      </c>
      <c r="Q75" s="524" t="str">
        <f t="shared" si="8"/>
        <v/>
      </c>
      <c r="R75" s="84" t="str">
        <f t="shared" si="6"/>
        <v/>
      </c>
      <c r="S75" s="436"/>
      <c r="T75" s="196" t="str">
        <f t="shared" si="9"/>
        <v/>
      </c>
      <c r="U75" s="274" t="str">
        <f t="shared" si="10"/>
        <v/>
      </c>
      <c r="V75" s="185"/>
      <c r="W75" s="435" t="str">
        <f>IF(K75="","",IF(U75="",Listes!$A$70,IF(AND(K75&lt;U75,V75=""),Listes!$A$71,IF(AND(Q75&lt;P75,V75=""),Listes!$A$72,IF(AND(U75&lt;&gt;"",U75&lt;K75,S75=""),Listes!$A$73,IF(X75="",Listes!$A$74,""))))))</f>
        <v/>
      </c>
      <c r="X75" s="90"/>
      <c r="Y75" s="158">
        <f t="shared" si="11"/>
        <v>0</v>
      </c>
    </row>
    <row r="76" spans="1:25" ht="20.100000000000001" customHeight="1" x14ac:dyDescent="0.25">
      <c r="A76" s="174">
        <v>70</v>
      </c>
      <c r="B76" s="201" t="str">
        <f>IF('Frais de personnel'!$B76="","",'Frais de personnel'!$B76)</f>
        <v/>
      </c>
      <c r="C76" s="201" t="str">
        <f>IF('Frais de personnel'!$C76="","",'Frais de personnel'!$C76)</f>
        <v/>
      </c>
      <c r="D76" s="202" t="str">
        <f>IF('Frais de personnel'!$D76="","",'Frais de personnel'!$D76)</f>
        <v/>
      </c>
      <c r="E76" s="180" t="str">
        <f>IF('Frais de personnel'!$E76="","",'Frais de personnel'!$E76)</f>
        <v/>
      </c>
      <c r="F76" s="273" t="str">
        <f>IF('Frais de personnel'!F76="","",'Frais de personnel'!F76)</f>
        <v/>
      </c>
      <c r="G76" s="273" t="str">
        <f>IF('Frais de personnel'!G76="","",'Frais de personnel'!G76)</f>
        <v/>
      </c>
      <c r="H76" s="203" t="str">
        <f>IF('Frais de personnel'!$H76="","",'Frais de personnel'!$H76)</f>
        <v/>
      </c>
      <c r="I76" s="89" t="str">
        <f>IF('Frais de personnel'!$I76="","",'Frais de personnel'!$I76)</f>
        <v/>
      </c>
      <c r="J76" s="89" t="str">
        <f>IF('Frais de personnel'!$J76="","",'Frais de personnel'!$J76)</f>
        <v/>
      </c>
      <c r="K76" s="204" t="str">
        <f>IF('Frais de personnel'!$K76=0,"",'Frais de personnel'!$K76)</f>
        <v/>
      </c>
      <c r="L76" s="88"/>
      <c r="M76" s="69"/>
      <c r="N76" s="69"/>
      <c r="O76" s="69"/>
      <c r="P76" s="284" t="str">
        <f t="shared" si="7"/>
        <v/>
      </c>
      <c r="Q76" s="524" t="str">
        <f t="shared" si="8"/>
        <v/>
      </c>
      <c r="R76" s="84" t="str">
        <f t="shared" si="6"/>
        <v/>
      </c>
      <c r="S76" s="436"/>
      <c r="T76" s="196" t="str">
        <f t="shared" si="9"/>
        <v/>
      </c>
      <c r="U76" s="274" t="str">
        <f t="shared" si="10"/>
        <v/>
      </c>
      <c r="V76" s="185"/>
      <c r="W76" s="435" t="str">
        <f>IF(K76="","",IF(U76="",Listes!$A$70,IF(AND(K76&lt;U76,V76=""),Listes!$A$71,IF(AND(Q76&lt;P76,V76=""),Listes!$A$72,IF(AND(U76&lt;&gt;"",U76&lt;K76,S76=""),Listes!$A$73,IF(X76="",Listes!$A$74,""))))))</f>
        <v/>
      </c>
      <c r="X76" s="90"/>
      <c r="Y76" s="158">
        <f t="shared" si="11"/>
        <v>0</v>
      </c>
    </row>
    <row r="77" spans="1:25" ht="20.100000000000001" customHeight="1" x14ac:dyDescent="0.25">
      <c r="A77" s="174">
        <v>71</v>
      </c>
      <c r="B77" s="201" t="str">
        <f>IF('Frais de personnel'!$B77="","",'Frais de personnel'!$B77)</f>
        <v/>
      </c>
      <c r="C77" s="201" t="str">
        <f>IF('Frais de personnel'!$C77="","",'Frais de personnel'!$C77)</f>
        <v/>
      </c>
      <c r="D77" s="202" t="str">
        <f>IF('Frais de personnel'!$D77="","",'Frais de personnel'!$D77)</f>
        <v/>
      </c>
      <c r="E77" s="180" t="str">
        <f>IF('Frais de personnel'!$E77="","",'Frais de personnel'!$E77)</f>
        <v/>
      </c>
      <c r="F77" s="273" t="str">
        <f>IF('Frais de personnel'!F77="","",'Frais de personnel'!F77)</f>
        <v/>
      </c>
      <c r="G77" s="273" t="str">
        <f>IF('Frais de personnel'!G77="","",'Frais de personnel'!G77)</f>
        <v/>
      </c>
      <c r="H77" s="203" t="str">
        <f>IF('Frais de personnel'!$H77="","",'Frais de personnel'!$H77)</f>
        <v/>
      </c>
      <c r="I77" s="89" t="str">
        <f>IF('Frais de personnel'!$I77="","",'Frais de personnel'!$I77)</f>
        <v/>
      </c>
      <c r="J77" s="89" t="str">
        <f>IF('Frais de personnel'!$J77="","",'Frais de personnel'!$J77)</f>
        <v/>
      </c>
      <c r="K77" s="204" t="str">
        <f>IF('Frais de personnel'!$K77=0,"",'Frais de personnel'!$K77)</f>
        <v/>
      </c>
      <c r="L77" s="88"/>
      <c r="M77" s="69"/>
      <c r="N77" s="69"/>
      <c r="O77" s="69"/>
      <c r="P77" s="284" t="str">
        <f t="shared" si="7"/>
        <v/>
      </c>
      <c r="Q77" s="524" t="str">
        <f t="shared" si="8"/>
        <v/>
      </c>
      <c r="R77" s="84" t="str">
        <f t="shared" si="6"/>
        <v/>
      </c>
      <c r="S77" s="436"/>
      <c r="T77" s="196" t="str">
        <f t="shared" si="9"/>
        <v/>
      </c>
      <c r="U77" s="274" t="str">
        <f t="shared" si="10"/>
        <v/>
      </c>
      <c r="V77" s="185"/>
      <c r="W77" s="435" t="str">
        <f>IF(K77="","",IF(U77="",Listes!$A$70,IF(AND(K77&lt;U77,V77=""),Listes!$A$71,IF(AND(Q77&lt;P77,V77=""),Listes!$A$72,IF(AND(U77&lt;&gt;"",U77&lt;K77,S77=""),Listes!$A$73,IF(X77="",Listes!$A$74,""))))))</f>
        <v/>
      </c>
      <c r="X77" s="90"/>
      <c r="Y77" s="158">
        <f t="shared" si="11"/>
        <v>0</v>
      </c>
    </row>
    <row r="78" spans="1:25" ht="20.100000000000001" customHeight="1" x14ac:dyDescent="0.25">
      <c r="A78" s="174">
        <v>72</v>
      </c>
      <c r="B78" s="201" t="str">
        <f>IF('Frais de personnel'!$B78="","",'Frais de personnel'!$B78)</f>
        <v/>
      </c>
      <c r="C78" s="201" t="str">
        <f>IF('Frais de personnel'!$C78="","",'Frais de personnel'!$C78)</f>
        <v/>
      </c>
      <c r="D78" s="202" t="str">
        <f>IF('Frais de personnel'!$D78="","",'Frais de personnel'!$D78)</f>
        <v/>
      </c>
      <c r="E78" s="180" t="str">
        <f>IF('Frais de personnel'!$E78="","",'Frais de personnel'!$E78)</f>
        <v/>
      </c>
      <c r="F78" s="273" t="str">
        <f>IF('Frais de personnel'!F78="","",'Frais de personnel'!F78)</f>
        <v/>
      </c>
      <c r="G78" s="273" t="str">
        <f>IF('Frais de personnel'!G78="","",'Frais de personnel'!G78)</f>
        <v/>
      </c>
      <c r="H78" s="203" t="str">
        <f>IF('Frais de personnel'!$H78="","",'Frais de personnel'!$H78)</f>
        <v/>
      </c>
      <c r="I78" s="89" t="str">
        <f>IF('Frais de personnel'!$I78="","",'Frais de personnel'!$I78)</f>
        <v/>
      </c>
      <c r="J78" s="89" t="str">
        <f>IF('Frais de personnel'!$J78="","",'Frais de personnel'!$J78)</f>
        <v/>
      </c>
      <c r="K78" s="204" t="str">
        <f>IF('Frais de personnel'!$K78=0,"",'Frais de personnel'!$K78)</f>
        <v/>
      </c>
      <c r="L78" s="88"/>
      <c r="M78" s="69"/>
      <c r="N78" s="69"/>
      <c r="O78" s="69"/>
      <c r="P78" s="284" t="str">
        <f t="shared" si="7"/>
        <v/>
      </c>
      <c r="Q78" s="524" t="str">
        <f t="shared" si="8"/>
        <v/>
      </c>
      <c r="R78" s="84" t="str">
        <f t="shared" si="6"/>
        <v/>
      </c>
      <c r="S78" s="436"/>
      <c r="T78" s="196" t="str">
        <f t="shared" si="9"/>
        <v/>
      </c>
      <c r="U78" s="274" t="str">
        <f t="shared" si="10"/>
        <v/>
      </c>
      <c r="V78" s="185"/>
      <c r="W78" s="435" t="str">
        <f>IF(K78="","",IF(U78="",Listes!$A$70,IF(AND(K78&lt;U78,V78=""),Listes!$A$71,IF(AND(Q78&lt;P78,V78=""),Listes!$A$72,IF(AND(U78&lt;&gt;"",U78&lt;K78,S78=""),Listes!$A$73,IF(X78="",Listes!$A$74,""))))))</f>
        <v/>
      </c>
      <c r="X78" s="90"/>
      <c r="Y78" s="158">
        <f t="shared" si="11"/>
        <v>0</v>
      </c>
    </row>
    <row r="79" spans="1:25" ht="20.100000000000001" customHeight="1" x14ac:dyDescent="0.25">
      <c r="A79" s="174">
        <v>73</v>
      </c>
      <c r="B79" s="201" t="str">
        <f>IF('Frais de personnel'!$B79="","",'Frais de personnel'!$B79)</f>
        <v/>
      </c>
      <c r="C79" s="201" t="str">
        <f>IF('Frais de personnel'!$C79="","",'Frais de personnel'!$C79)</f>
        <v/>
      </c>
      <c r="D79" s="202" t="str">
        <f>IF('Frais de personnel'!$D79="","",'Frais de personnel'!$D79)</f>
        <v/>
      </c>
      <c r="E79" s="180" t="str">
        <f>IF('Frais de personnel'!$E79="","",'Frais de personnel'!$E79)</f>
        <v/>
      </c>
      <c r="F79" s="273" t="str">
        <f>IF('Frais de personnel'!F79="","",'Frais de personnel'!F79)</f>
        <v/>
      </c>
      <c r="G79" s="273" t="str">
        <f>IF('Frais de personnel'!G79="","",'Frais de personnel'!G79)</f>
        <v/>
      </c>
      <c r="H79" s="203" t="str">
        <f>IF('Frais de personnel'!$H79="","",'Frais de personnel'!$H79)</f>
        <v/>
      </c>
      <c r="I79" s="89" t="str">
        <f>IF('Frais de personnel'!$I79="","",'Frais de personnel'!$I79)</f>
        <v/>
      </c>
      <c r="J79" s="89" t="str">
        <f>IF('Frais de personnel'!$J79="","",'Frais de personnel'!$J79)</f>
        <v/>
      </c>
      <c r="K79" s="204" t="str">
        <f>IF('Frais de personnel'!$K79=0,"",'Frais de personnel'!$K79)</f>
        <v/>
      </c>
      <c r="L79" s="88"/>
      <c r="M79" s="69"/>
      <c r="N79" s="69"/>
      <c r="O79" s="69"/>
      <c r="P79" s="284" t="str">
        <f t="shared" si="7"/>
        <v/>
      </c>
      <c r="Q79" s="524" t="str">
        <f t="shared" si="8"/>
        <v/>
      </c>
      <c r="R79" s="84" t="str">
        <f t="shared" si="6"/>
        <v/>
      </c>
      <c r="S79" s="436"/>
      <c r="T79" s="196" t="str">
        <f t="shared" si="9"/>
        <v/>
      </c>
      <c r="U79" s="274" t="str">
        <f t="shared" si="10"/>
        <v/>
      </c>
      <c r="V79" s="185"/>
      <c r="W79" s="435" t="str">
        <f>IF(K79="","",IF(U79="",Listes!$A$70,IF(AND(K79&lt;U79,V79=""),Listes!$A$71,IF(AND(Q79&lt;P79,V79=""),Listes!$A$72,IF(AND(U79&lt;&gt;"",U79&lt;K79,S79=""),Listes!$A$73,IF(X79="",Listes!$A$74,""))))))</f>
        <v/>
      </c>
      <c r="X79" s="90"/>
      <c r="Y79" s="158">
        <f t="shared" si="11"/>
        <v>0</v>
      </c>
    </row>
    <row r="80" spans="1:25" ht="20.100000000000001" customHeight="1" x14ac:dyDescent="0.25">
      <c r="A80" s="174">
        <v>74</v>
      </c>
      <c r="B80" s="201" t="str">
        <f>IF('Frais de personnel'!$B80="","",'Frais de personnel'!$B80)</f>
        <v/>
      </c>
      <c r="C80" s="201" t="str">
        <f>IF('Frais de personnel'!$C80="","",'Frais de personnel'!$C80)</f>
        <v/>
      </c>
      <c r="D80" s="202" t="str">
        <f>IF('Frais de personnel'!$D80="","",'Frais de personnel'!$D80)</f>
        <v/>
      </c>
      <c r="E80" s="180" t="str">
        <f>IF('Frais de personnel'!$E80="","",'Frais de personnel'!$E80)</f>
        <v/>
      </c>
      <c r="F80" s="273" t="str">
        <f>IF('Frais de personnel'!F80="","",'Frais de personnel'!F80)</f>
        <v/>
      </c>
      <c r="G80" s="273" t="str">
        <f>IF('Frais de personnel'!G80="","",'Frais de personnel'!G80)</f>
        <v/>
      </c>
      <c r="H80" s="203" t="str">
        <f>IF('Frais de personnel'!$H80="","",'Frais de personnel'!$H80)</f>
        <v/>
      </c>
      <c r="I80" s="89" t="str">
        <f>IF('Frais de personnel'!$I80="","",'Frais de personnel'!$I80)</f>
        <v/>
      </c>
      <c r="J80" s="89" t="str">
        <f>IF('Frais de personnel'!$J80="","",'Frais de personnel'!$J80)</f>
        <v/>
      </c>
      <c r="K80" s="204" t="str">
        <f>IF('Frais de personnel'!$K80=0,"",'Frais de personnel'!$K80)</f>
        <v/>
      </c>
      <c r="L80" s="88"/>
      <c r="M80" s="69"/>
      <c r="N80" s="69"/>
      <c r="O80" s="69"/>
      <c r="P80" s="284" t="str">
        <f t="shared" si="7"/>
        <v/>
      </c>
      <c r="Q80" s="524" t="str">
        <f t="shared" si="8"/>
        <v/>
      </c>
      <c r="R80" s="84" t="str">
        <f t="shared" si="6"/>
        <v/>
      </c>
      <c r="S80" s="436"/>
      <c r="T80" s="196" t="str">
        <f t="shared" si="9"/>
        <v/>
      </c>
      <c r="U80" s="274" t="str">
        <f t="shared" si="10"/>
        <v/>
      </c>
      <c r="V80" s="185"/>
      <c r="W80" s="435" t="str">
        <f>IF(K80="","",IF(U80="",Listes!$A$70,IF(AND(K80&lt;U80,V80=""),Listes!$A$71,IF(AND(Q80&lt;P80,V80=""),Listes!$A$72,IF(AND(U80&lt;&gt;"",U80&lt;K80,S80=""),Listes!$A$73,IF(X80="",Listes!$A$74,""))))))</f>
        <v/>
      </c>
      <c r="X80" s="90"/>
      <c r="Y80" s="158">
        <f t="shared" si="11"/>
        <v>0</v>
      </c>
    </row>
    <row r="81" spans="1:25" ht="20.100000000000001" customHeight="1" x14ac:dyDescent="0.25">
      <c r="A81" s="174">
        <v>75</v>
      </c>
      <c r="B81" s="201" t="str">
        <f>IF('Frais de personnel'!$B81="","",'Frais de personnel'!$B81)</f>
        <v/>
      </c>
      <c r="C81" s="201" t="str">
        <f>IF('Frais de personnel'!$C81="","",'Frais de personnel'!$C81)</f>
        <v/>
      </c>
      <c r="D81" s="202" t="str">
        <f>IF('Frais de personnel'!$D81="","",'Frais de personnel'!$D81)</f>
        <v/>
      </c>
      <c r="E81" s="180" t="str">
        <f>IF('Frais de personnel'!$E81="","",'Frais de personnel'!$E81)</f>
        <v/>
      </c>
      <c r="F81" s="273" t="str">
        <f>IF('Frais de personnel'!F81="","",'Frais de personnel'!F81)</f>
        <v/>
      </c>
      <c r="G81" s="273" t="str">
        <f>IF('Frais de personnel'!G81="","",'Frais de personnel'!G81)</f>
        <v/>
      </c>
      <c r="H81" s="203" t="str">
        <f>IF('Frais de personnel'!$H81="","",'Frais de personnel'!$H81)</f>
        <v/>
      </c>
      <c r="I81" s="89" t="str">
        <f>IF('Frais de personnel'!$I81="","",'Frais de personnel'!$I81)</f>
        <v/>
      </c>
      <c r="J81" s="89" t="str">
        <f>IF('Frais de personnel'!$J81="","",'Frais de personnel'!$J81)</f>
        <v/>
      </c>
      <c r="K81" s="204" t="str">
        <f>IF('Frais de personnel'!$K81=0,"",'Frais de personnel'!$K81)</f>
        <v/>
      </c>
      <c r="L81" s="88"/>
      <c r="M81" s="69"/>
      <c r="N81" s="69"/>
      <c r="O81" s="69"/>
      <c r="P81" s="284" t="str">
        <f t="shared" si="7"/>
        <v/>
      </c>
      <c r="Q81" s="524" t="str">
        <f t="shared" si="8"/>
        <v/>
      </c>
      <c r="R81" s="84" t="str">
        <f t="shared" si="6"/>
        <v/>
      </c>
      <c r="S81" s="436"/>
      <c r="T81" s="196" t="str">
        <f t="shared" si="9"/>
        <v/>
      </c>
      <c r="U81" s="274" t="str">
        <f t="shared" si="10"/>
        <v/>
      </c>
      <c r="V81" s="185"/>
      <c r="W81" s="435" t="str">
        <f>IF(K81="","",IF(U81="",Listes!$A$70,IF(AND(K81&lt;U81,V81=""),Listes!$A$71,IF(AND(Q81&lt;P81,V81=""),Listes!$A$72,IF(AND(U81&lt;&gt;"",U81&lt;K81,S81=""),Listes!$A$73,IF(X81="",Listes!$A$74,""))))))</f>
        <v/>
      </c>
      <c r="X81" s="90"/>
      <c r="Y81" s="158">
        <f t="shared" si="11"/>
        <v>0</v>
      </c>
    </row>
    <row r="82" spans="1:25" ht="20.100000000000001" customHeight="1" x14ac:dyDescent="0.25">
      <c r="A82" s="174">
        <v>76</v>
      </c>
      <c r="B82" s="201" t="str">
        <f>IF('Frais de personnel'!$B82="","",'Frais de personnel'!$B82)</f>
        <v/>
      </c>
      <c r="C82" s="201" t="str">
        <f>IF('Frais de personnel'!$C82="","",'Frais de personnel'!$C82)</f>
        <v/>
      </c>
      <c r="D82" s="202" t="str">
        <f>IF('Frais de personnel'!$D82="","",'Frais de personnel'!$D82)</f>
        <v/>
      </c>
      <c r="E82" s="180" t="str">
        <f>IF('Frais de personnel'!$E82="","",'Frais de personnel'!$E82)</f>
        <v/>
      </c>
      <c r="F82" s="273" t="str">
        <f>IF('Frais de personnel'!F82="","",'Frais de personnel'!F82)</f>
        <v/>
      </c>
      <c r="G82" s="273" t="str">
        <f>IF('Frais de personnel'!G82="","",'Frais de personnel'!G82)</f>
        <v/>
      </c>
      <c r="H82" s="203" t="str">
        <f>IF('Frais de personnel'!$H82="","",'Frais de personnel'!$H82)</f>
        <v/>
      </c>
      <c r="I82" s="89" t="str">
        <f>IF('Frais de personnel'!$I82="","",'Frais de personnel'!$I82)</f>
        <v/>
      </c>
      <c r="J82" s="89" t="str">
        <f>IF('Frais de personnel'!$J82="","",'Frais de personnel'!$J82)</f>
        <v/>
      </c>
      <c r="K82" s="204" t="str">
        <f>IF('Frais de personnel'!$K82=0,"",'Frais de personnel'!$K82)</f>
        <v/>
      </c>
      <c r="L82" s="88"/>
      <c r="M82" s="69"/>
      <c r="N82" s="69"/>
      <c r="O82" s="69"/>
      <c r="P82" s="284" t="str">
        <f t="shared" si="7"/>
        <v/>
      </c>
      <c r="Q82" s="524" t="str">
        <f t="shared" si="8"/>
        <v/>
      </c>
      <c r="R82" s="84" t="str">
        <f t="shared" si="6"/>
        <v/>
      </c>
      <c r="S82" s="436"/>
      <c r="T82" s="196" t="str">
        <f t="shared" si="9"/>
        <v/>
      </c>
      <c r="U82" s="274" t="str">
        <f t="shared" si="10"/>
        <v/>
      </c>
      <c r="V82" s="185"/>
      <c r="W82" s="435" t="str">
        <f>IF(K82="","",IF(U82="",Listes!$A$70,IF(AND(K82&lt;U82,V82=""),Listes!$A$71,IF(AND(Q82&lt;P82,V82=""),Listes!$A$72,IF(AND(U82&lt;&gt;"",U82&lt;K82,S82=""),Listes!$A$73,IF(X82="",Listes!$A$74,""))))))</f>
        <v/>
      </c>
      <c r="X82" s="90"/>
      <c r="Y82" s="158">
        <f t="shared" si="11"/>
        <v>0</v>
      </c>
    </row>
    <row r="83" spans="1:25" ht="20.100000000000001" customHeight="1" x14ac:dyDescent="0.25">
      <c r="A83" s="174">
        <v>77</v>
      </c>
      <c r="B83" s="201" t="str">
        <f>IF('Frais de personnel'!$B83="","",'Frais de personnel'!$B83)</f>
        <v/>
      </c>
      <c r="C83" s="201" t="str">
        <f>IF('Frais de personnel'!$C83="","",'Frais de personnel'!$C83)</f>
        <v/>
      </c>
      <c r="D83" s="202" t="str">
        <f>IF('Frais de personnel'!$D83="","",'Frais de personnel'!$D83)</f>
        <v/>
      </c>
      <c r="E83" s="180" t="str">
        <f>IF('Frais de personnel'!$E83="","",'Frais de personnel'!$E83)</f>
        <v/>
      </c>
      <c r="F83" s="273" t="str">
        <f>IF('Frais de personnel'!F83="","",'Frais de personnel'!F83)</f>
        <v/>
      </c>
      <c r="G83" s="273" t="str">
        <f>IF('Frais de personnel'!G83="","",'Frais de personnel'!G83)</f>
        <v/>
      </c>
      <c r="H83" s="203" t="str">
        <f>IF('Frais de personnel'!$H83="","",'Frais de personnel'!$H83)</f>
        <v/>
      </c>
      <c r="I83" s="89" t="str">
        <f>IF('Frais de personnel'!$I83="","",'Frais de personnel'!$I83)</f>
        <v/>
      </c>
      <c r="J83" s="89" t="str">
        <f>IF('Frais de personnel'!$J83="","",'Frais de personnel'!$J83)</f>
        <v/>
      </c>
      <c r="K83" s="204" t="str">
        <f>IF('Frais de personnel'!$K83=0,"",'Frais de personnel'!$K83)</f>
        <v/>
      </c>
      <c r="L83" s="88"/>
      <c r="M83" s="69"/>
      <c r="N83" s="69"/>
      <c r="O83" s="69"/>
      <c r="P83" s="284" t="str">
        <f t="shared" si="7"/>
        <v/>
      </c>
      <c r="Q83" s="524" t="str">
        <f t="shared" si="8"/>
        <v/>
      </c>
      <c r="R83" s="84" t="str">
        <f t="shared" si="6"/>
        <v/>
      </c>
      <c r="S83" s="436"/>
      <c r="T83" s="196" t="str">
        <f t="shared" si="9"/>
        <v/>
      </c>
      <c r="U83" s="274" t="str">
        <f t="shared" si="10"/>
        <v/>
      </c>
      <c r="V83" s="185"/>
      <c r="W83" s="435" t="str">
        <f>IF(K83="","",IF(U83="",Listes!$A$70,IF(AND(K83&lt;U83,V83=""),Listes!$A$71,IF(AND(Q83&lt;P83,V83=""),Listes!$A$72,IF(AND(U83&lt;&gt;"",U83&lt;K83,S83=""),Listes!$A$73,IF(X83="",Listes!$A$74,""))))))</f>
        <v/>
      </c>
      <c r="X83" s="90"/>
      <c r="Y83" s="158">
        <f t="shared" si="11"/>
        <v>0</v>
      </c>
    </row>
    <row r="84" spans="1:25" ht="20.100000000000001" customHeight="1" x14ac:dyDescent="0.25">
      <c r="A84" s="174">
        <v>78</v>
      </c>
      <c r="B84" s="201" t="str">
        <f>IF('Frais de personnel'!$B84="","",'Frais de personnel'!$B84)</f>
        <v/>
      </c>
      <c r="C84" s="201" t="str">
        <f>IF('Frais de personnel'!$C84="","",'Frais de personnel'!$C84)</f>
        <v/>
      </c>
      <c r="D84" s="202" t="str">
        <f>IF('Frais de personnel'!$D84="","",'Frais de personnel'!$D84)</f>
        <v/>
      </c>
      <c r="E84" s="180" t="str">
        <f>IF('Frais de personnel'!$E84="","",'Frais de personnel'!$E84)</f>
        <v/>
      </c>
      <c r="F84" s="273" t="str">
        <f>IF('Frais de personnel'!F84="","",'Frais de personnel'!F84)</f>
        <v/>
      </c>
      <c r="G84" s="273" t="str">
        <f>IF('Frais de personnel'!G84="","",'Frais de personnel'!G84)</f>
        <v/>
      </c>
      <c r="H84" s="203" t="str">
        <f>IF('Frais de personnel'!$H84="","",'Frais de personnel'!$H84)</f>
        <v/>
      </c>
      <c r="I84" s="89" t="str">
        <f>IF('Frais de personnel'!$I84="","",'Frais de personnel'!$I84)</f>
        <v/>
      </c>
      <c r="J84" s="89" t="str">
        <f>IF('Frais de personnel'!$J84="","",'Frais de personnel'!$J84)</f>
        <v/>
      </c>
      <c r="K84" s="204" t="str">
        <f>IF('Frais de personnel'!$K84=0,"",'Frais de personnel'!$K84)</f>
        <v/>
      </c>
      <c r="L84" s="88"/>
      <c r="M84" s="69"/>
      <c r="N84" s="69"/>
      <c r="O84" s="69"/>
      <c r="P84" s="284" t="str">
        <f t="shared" si="7"/>
        <v/>
      </c>
      <c r="Q84" s="524" t="str">
        <f t="shared" si="8"/>
        <v/>
      </c>
      <c r="R84" s="84" t="str">
        <f t="shared" si="6"/>
        <v/>
      </c>
      <c r="S84" s="436"/>
      <c r="T84" s="196" t="str">
        <f t="shared" si="9"/>
        <v/>
      </c>
      <c r="U84" s="274" t="str">
        <f t="shared" si="10"/>
        <v/>
      </c>
      <c r="V84" s="185"/>
      <c r="W84" s="435" t="str">
        <f>IF(K84="","",IF(U84="",Listes!$A$70,IF(AND(K84&lt;U84,V84=""),Listes!$A$71,IF(AND(Q84&lt;P84,V84=""),Listes!$A$72,IF(AND(U84&lt;&gt;"",U84&lt;K84,S84=""),Listes!$A$73,IF(X84="",Listes!$A$74,""))))))</f>
        <v/>
      </c>
      <c r="X84" s="90"/>
      <c r="Y84" s="158">
        <f t="shared" si="11"/>
        <v>0</v>
      </c>
    </row>
    <row r="85" spans="1:25" ht="20.100000000000001" customHeight="1" x14ac:dyDescent="0.25">
      <c r="A85" s="174">
        <v>79</v>
      </c>
      <c r="B85" s="201" t="str">
        <f>IF('Frais de personnel'!$B85="","",'Frais de personnel'!$B85)</f>
        <v/>
      </c>
      <c r="C85" s="201" t="str">
        <f>IF('Frais de personnel'!$C85="","",'Frais de personnel'!$C85)</f>
        <v/>
      </c>
      <c r="D85" s="202" t="str">
        <f>IF('Frais de personnel'!$D85="","",'Frais de personnel'!$D85)</f>
        <v/>
      </c>
      <c r="E85" s="180" t="str">
        <f>IF('Frais de personnel'!$E85="","",'Frais de personnel'!$E85)</f>
        <v/>
      </c>
      <c r="F85" s="273" t="str">
        <f>IF('Frais de personnel'!F85="","",'Frais de personnel'!F85)</f>
        <v/>
      </c>
      <c r="G85" s="273" t="str">
        <f>IF('Frais de personnel'!G85="","",'Frais de personnel'!G85)</f>
        <v/>
      </c>
      <c r="H85" s="203" t="str">
        <f>IF('Frais de personnel'!$H85="","",'Frais de personnel'!$H85)</f>
        <v/>
      </c>
      <c r="I85" s="89" t="str">
        <f>IF('Frais de personnel'!$I85="","",'Frais de personnel'!$I85)</f>
        <v/>
      </c>
      <c r="J85" s="89" t="str">
        <f>IF('Frais de personnel'!$J85="","",'Frais de personnel'!$J85)</f>
        <v/>
      </c>
      <c r="K85" s="204" t="str">
        <f>IF('Frais de personnel'!$K85=0,"",'Frais de personnel'!$K85)</f>
        <v/>
      </c>
      <c r="L85" s="88"/>
      <c r="M85" s="69"/>
      <c r="N85" s="69"/>
      <c r="O85" s="69"/>
      <c r="P85" s="284" t="str">
        <f t="shared" si="7"/>
        <v/>
      </c>
      <c r="Q85" s="524" t="str">
        <f t="shared" si="8"/>
        <v/>
      </c>
      <c r="R85" s="84" t="str">
        <f t="shared" si="6"/>
        <v/>
      </c>
      <c r="S85" s="436"/>
      <c r="T85" s="196" t="str">
        <f t="shared" si="9"/>
        <v/>
      </c>
      <c r="U85" s="274" t="str">
        <f t="shared" si="10"/>
        <v/>
      </c>
      <c r="V85" s="185"/>
      <c r="W85" s="435" t="str">
        <f>IF(K85="","",IF(U85="",Listes!$A$70,IF(AND(K85&lt;U85,V85=""),Listes!$A$71,IF(AND(Q85&lt;P85,V85=""),Listes!$A$72,IF(AND(U85&lt;&gt;"",U85&lt;K85,S85=""),Listes!$A$73,IF(X85="",Listes!$A$74,""))))))</f>
        <v/>
      </c>
      <c r="X85" s="90"/>
      <c r="Y85" s="158">
        <f t="shared" si="11"/>
        <v>0</v>
      </c>
    </row>
    <row r="86" spans="1:25" ht="20.100000000000001" customHeight="1" x14ac:dyDescent="0.25">
      <c r="A86" s="174">
        <v>80</v>
      </c>
      <c r="B86" s="201" t="str">
        <f>IF('Frais de personnel'!$B86="","",'Frais de personnel'!$B86)</f>
        <v/>
      </c>
      <c r="C86" s="201" t="str">
        <f>IF('Frais de personnel'!$C86="","",'Frais de personnel'!$C86)</f>
        <v/>
      </c>
      <c r="D86" s="202" t="str">
        <f>IF('Frais de personnel'!$D86="","",'Frais de personnel'!$D86)</f>
        <v/>
      </c>
      <c r="E86" s="180" t="str">
        <f>IF('Frais de personnel'!$E86="","",'Frais de personnel'!$E86)</f>
        <v/>
      </c>
      <c r="F86" s="273" t="str">
        <f>IF('Frais de personnel'!F86="","",'Frais de personnel'!F86)</f>
        <v/>
      </c>
      <c r="G86" s="273" t="str">
        <f>IF('Frais de personnel'!G86="","",'Frais de personnel'!G86)</f>
        <v/>
      </c>
      <c r="H86" s="203" t="str">
        <f>IF('Frais de personnel'!$H86="","",'Frais de personnel'!$H86)</f>
        <v/>
      </c>
      <c r="I86" s="89" t="str">
        <f>IF('Frais de personnel'!$I86="","",'Frais de personnel'!$I86)</f>
        <v/>
      </c>
      <c r="J86" s="89" t="str">
        <f>IF('Frais de personnel'!$J86="","",'Frais de personnel'!$J86)</f>
        <v/>
      </c>
      <c r="K86" s="204" t="str">
        <f>IF('Frais de personnel'!$K86=0,"",'Frais de personnel'!$K86)</f>
        <v/>
      </c>
      <c r="L86" s="88"/>
      <c r="M86" s="69"/>
      <c r="N86" s="69"/>
      <c r="O86" s="69"/>
      <c r="P86" s="284" t="str">
        <f t="shared" si="7"/>
        <v/>
      </c>
      <c r="Q86" s="524" t="str">
        <f t="shared" si="8"/>
        <v/>
      </c>
      <c r="R86" s="84" t="str">
        <f t="shared" si="6"/>
        <v/>
      </c>
      <c r="S86" s="436"/>
      <c r="T86" s="196" t="str">
        <f t="shared" si="9"/>
        <v/>
      </c>
      <c r="U86" s="274" t="str">
        <f t="shared" si="10"/>
        <v/>
      </c>
      <c r="V86" s="185"/>
      <c r="W86" s="435" t="str">
        <f>IF(K86="","",IF(U86="",Listes!$A$70,IF(AND(K86&lt;U86,V86=""),Listes!$A$71,IF(AND(Q86&lt;P86,V86=""),Listes!$A$72,IF(AND(U86&lt;&gt;"",U86&lt;K86,S86=""),Listes!$A$73,IF(X86="",Listes!$A$74,""))))))</f>
        <v/>
      </c>
      <c r="X86" s="90"/>
      <c r="Y86" s="158">
        <f t="shared" si="11"/>
        <v>0</v>
      </c>
    </row>
    <row r="87" spans="1:25" ht="20.100000000000001" customHeight="1" x14ac:dyDescent="0.25">
      <c r="A87" s="174">
        <v>81</v>
      </c>
      <c r="B87" s="201" t="str">
        <f>IF('Frais de personnel'!$B87="","",'Frais de personnel'!$B87)</f>
        <v/>
      </c>
      <c r="C87" s="201" t="str">
        <f>IF('Frais de personnel'!$C87="","",'Frais de personnel'!$C87)</f>
        <v/>
      </c>
      <c r="D87" s="202" t="str">
        <f>IF('Frais de personnel'!$D87="","",'Frais de personnel'!$D87)</f>
        <v/>
      </c>
      <c r="E87" s="180" t="str">
        <f>IF('Frais de personnel'!$E87="","",'Frais de personnel'!$E87)</f>
        <v/>
      </c>
      <c r="F87" s="273" t="str">
        <f>IF('Frais de personnel'!F87="","",'Frais de personnel'!F87)</f>
        <v/>
      </c>
      <c r="G87" s="273" t="str">
        <f>IF('Frais de personnel'!G87="","",'Frais de personnel'!G87)</f>
        <v/>
      </c>
      <c r="H87" s="203" t="str">
        <f>IF('Frais de personnel'!$H87="","",'Frais de personnel'!$H87)</f>
        <v/>
      </c>
      <c r="I87" s="89" t="str">
        <f>IF('Frais de personnel'!$I87="","",'Frais de personnel'!$I87)</f>
        <v/>
      </c>
      <c r="J87" s="89" t="str">
        <f>IF('Frais de personnel'!$J87="","",'Frais de personnel'!$J87)</f>
        <v/>
      </c>
      <c r="K87" s="204" t="str">
        <f>IF('Frais de personnel'!$K87=0,"",'Frais de personnel'!$K87)</f>
        <v/>
      </c>
      <c r="L87" s="88"/>
      <c r="M87" s="69"/>
      <c r="N87" s="69"/>
      <c r="O87" s="69"/>
      <c r="P87" s="284" t="str">
        <f t="shared" si="7"/>
        <v/>
      </c>
      <c r="Q87" s="524" t="str">
        <f t="shared" si="8"/>
        <v/>
      </c>
      <c r="R87" s="84" t="str">
        <f t="shared" si="6"/>
        <v/>
      </c>
      <c r="S87" s="436"/>
      <c r="T87" s="196" t="str">
        <f t="shared" si="9"/>
        <v/>
      </c>
      <c r="U87" s="274" t="str">
        <f t="shared" si="10"/>
        <v/>
      </c>
      <c r="V87" s="185"/>
      <c r="W87" s="435" t="str">
        <f>IF(K87="","",IF(U87="",Listes!$A$70,IF(AND(K87&lt;U87,V87=""),Listes!$A$71,IF(AND(Q87&lt;P87,V87=""),Listes!$A$72,IF(AND(U87&lt;&gt;"",U87&lt;K87,S87=""),Listes!$A$73,IF(X87="",Listes!$A$74,""))))))</f>
        <v/>
      </c>
      <c r="X87" s="90"/>
      <c r="Y87" s="158">
        <f t="shared" si="11"/>
        <v>0</v>
      </c>
    </row>
    <row r="88" spans="1:25" ht="20.100000000000001" customHeight="1" x14ac:dyDescent="0.25">
      <c r="A88" s="174">
        <v>82</v>
      </c>
      <c r="B88" s="201" t="str">
        <f>IF('Frais de personnel'!$B88="","",'Frais de personnel'!$B88)</f>
        <v/>
      </c>
      <c r="C88" s="201" t="str">
        <f>IF('Frais de personnel'!$C88="","",'Frais de personnel'!$C88)</f>
        <v/>
      </c>
      <c r="D88" s="202" t="str">
        <f>IF('Frais de personnel'!$D88="","",'Frais de personnel'!$D88)</f>
        <v/>
      </c>
      <c r="E88" s="180" t="str">
        <f>IF('Frais de personnel'!$E88="","",'Frais de personnel'!$E88)</f>
        <v/>
      </c>
      <c r="F88" s="273" t="str">
        <f>IF('Frais de personnel'!F88="","",'Frais de personnel'!F88)</f>
        <v/>
      </c>
      <c r="G88" s="273" t="str">
        <f>IF('Frais de personnel'!G88="","",'Frais de personnel'!G88)</f>
        <v/>
      </c>
      <c r="H88" s="203" t="str">
        <f>IF('Frais de personnel'!$H88="","",'Frais de personnel'!$H88)</f>
        <v/>
      </c>
      <c r="I88" s="89" t="str">
        <f>IF('Frais de personnel'!$I88="","",'Frais de personnel'!$I88)</f>
        <v/>
      </c>
      <c r="J88" s="89" t="str">
        <f>IF('Frais de personnel'!$J88="","",'Frais de personnel'!$J88)</f>
        <v/>
      </c>
      <c r="K88" s="204" t="str">
        <f>IF('Frais de personnel'!$K88=0,"",'Frais de personnel'!$K88)</f>
        <v/>
      </c>
      <c r="L88" s="88"/>
      <c r="M88" s="69"/>
      <c r="N88" s="69"/>
      <c r="O88" s="69"/>
      <c r="P88" s="284" t="str">
        <f t="shared" si="7"/>
        <v/>
      </c>
      <c r="Q88" s="524" t="str">
        <f t="shared" si="8"/>
        <v/>
      </c>
      <c r="R88" s="84" t="str">
        <f t="shared" si="6"/>
        <v/>
      </c>
      <c r="S88" s="436"/>
      <c r="T88" s="196" t="str">
        <f t="shared" si="9"/>
        <v/>
      </c>
      <c r="U88" s="274" t="str">
        <f t="shared" si="10"/>
        <v/>
      </c>
      <c r="V88" s="185"/>
      <c r="W88" s="435" t="str">
        <f>IF(K88="","",IF(U88="",Listes!$A$70,IF(AND(K88&lt;U88,V88=""),Listes!$A$71,IF(AND(Q88&lt;P88,V88=""),Listes!$A$72,IF(AND(U88&lt;&gt;"",U88&lt;K88,S88=""),Listes!$A$73,IF(X88="",Listes!$A$74,""))))))</f>
        <v/>
      </c>
      <c r="X88" s="90"/>
      <c r="Y88" s="158">
        <f t="shared" si="11"/>
        <v>0</v>
      </c>
    </row>
    <row r="89" spans="1:25" ht="20.100000000000001" customHeight="1" x14ac:dyDescent="0.25">
      <c r="A89" s="174">
        <v>83</v>
      </c>
      <c r="B89" s="201" t="str">
        <f>IF('Frais de personnel'!$B89="","",'Frais de personnel'!$B89)</f>
        <v/>
      </c>
      <c r="C89" s="201" t="str">
        <f>IF('Frais de personnel'!$C89="","",'Frais de personnel'!$C89)</f>
        <v/>
      </c>
      <c r="D89" s="202" t="str">
        <f>IF('Frais de personnel'!$D89="","",'Frais de personnel'!$D89)</f>
        <v/>
      </c>
      <c r="E89" s="180" t="str">
        <f>IF('Frais de personnel'!$E89="","",'Frais de personnel'!$E89)</f>
        <v/>
      </c>
      <c r="F89" s="273" t="str">
        <f>IF('Frais de personnel'!F89="","",'Frais de personnel'!F89)</f>
        <v/>
      </c>
      <c r="G89" s="273" t="str">
        <f>IF('Frais de personnel'!G89="","",'Frais de personnel'!G89)</f>
        <v/>
      </c>
      <c r="H89" s="203" t="str">
        <f>IF('Frais de personnel'!$H89="","",'Frais de personnel'!$H89)</f>
        <v/>
      </c>
      <c r="I89" s="89" t="str">
        <f>IF('Frais de personnel'!$I89="","",'Frais de personnel'!$I89)</f>
        <v/>
      </c>
      <c r="J89" s="89" t="str">
        <f>IF('Frais de personnel'!$J89="","",'Frais de personnel'!$J89)</f>
        <v/>
      </c>
      <c r="K89" s="204" t="str">
        <f>IF('Frais de personnel'!$K89=0,"",'Frais de personnel'!$K89)</f>
        <v/>
      </c>
      <c r="L89" s="88"/>
      <c r="M89" s="69"/>
      <c r="N89" s="69"/>
      <c r="O89" s="69"/>
      <c r="P89" s="284" t="str">
        <f t="shared" si="7"/>
        <v/>
      </c>
      <c r="Q89" s="524" t="str">
        <f t="shared" si="8"/>
        <v/>
      </c>
      <c r="R89" s="84" t="str">
        <f t="shared" si="6"/>
        <v/>
      </c>
      <c r="S89" s="436"/>
      <c r="T89" s="196" t="str">
        <f t="shared" si="9"/>
        <v/>
      </c>
      <c r="U89" s="274" t="str">
        <f t="shared" si="10"/>
        <v/>
      </c>
      <c r="V89" s="185"/>
      <c r="W89" s="435" t="str">
        <f>IF(K89="","",IF(U89="",Listes!$A$70,IF(AND(K89&lt;U89,V89=""),Listes!$A$71,IF(AND(Q89&lt;P89,V89=""),Listes!$A$72,IF(AND(U89&lt;&gt;"",U89&lt;K89,S89=""),Listes!$A$73,IF(X89="",Listes!$A$74,""))))))</f>
        <v/>
      </c>
      <c r="X89" s="90"/>
      <c r="Y89" s="158">
        <f t="shared" si="11"/>
        <v>0</v>
      </c>
    </row>
    <row r="90" spans="1:25" ht="20.100000000000001" customHeight="1" x14ac:dyDescent="0.25">
      <c r="A90" s="174">
        <v>84</v>
      </c>
      <c r="B90" s="201" t="str">
        <f>IF('Frais de personnel'!$B90="","",'Frais de personnel'!$B90)</f>
        <v/>
      </c>
      <c r="C90" s="201" t="str">
        <f>IF('Frais de personnel'!$C90="","",'Frais de personnel'!$C90)</f>
        <v/>
      </c>
      <c r="D90" s="202" t="str">
        <f>IF('Frais de personnel'!$D90="","",'Frais de personnel'!$D90)</f>
        <v/>
      </c>
      <c r="E90" s="180" t="str">
        <f>IF('Frais de personnel'!$E90="","",'Frais de personnel'!$E90)</f>
        <v/>
      </c>
      <c r="F90" s="273" t="str">
        <f>IF('Frais de personnel'!F90="","",'Frais de personnel'!F90)</f>
        <v/>
      </c>
      <c r="G90" s="273" t="str">
        <f>IF('Frais de personnel'!G90="","",'Frais de personnel'!G90)</f>
        <v/>
      </c>
      <c r="H90" s="203" t="str">
        <f>IF('Frais de personnel'!$H90="","",'Frais de personnel'!$H90)</f>
        <v/>
      </c>
      <c r="I90" s="89" t="str">
        <f>IF('Frais de personnel'!$I90="","",'Frais de personnel'!$I90)</f>
        <v/>
      </c>
      <c r="J90" s="89" t="str">
        <f>IF('Frais de personnel'!$J90="","",'Frais de personnel'!$J90)</f>
        <v/>
      </c>
      <c r="K90" s="204" t="str">
        <f>IF('Frais de personnel'!$K90=0,"",'Frais de personnel'!$K90)</f>
        <v/>
      </c>
      <c r="L90" s="88"/>
      <c r="M90" s="69"/>
      <c r="N90" s="69"/>
      <c r="O90" s="69"/>
      <c r="P90" s="284" t="str">
        <f t="shared" si="7"/>
        <v/>
      </c>
      <c r="Q90" s="524" t="str">
        <f t="shared" si="8"/>
        <v/>
      </c>
      <c r="R90" s="84" t="str">
        <f t="shared" si="6"/>
        <v/>
      </c>
      <c r="S90" s="436"/>
      <c r="T90" s="196" t="str">
        <f t="shared" si="9"/>
        <v/>
      </c>
      <c r="U90" s="274" t="str">
        <f t="shared" si="10"/>
        <v/>
      </c>
      <c r="V90" s="185"/>
      <c r="W90" s="435" t="str">
        <f>IF(K90="","",IF(U90="",Listes!$A$70,IF(AND(K90&lt;U90,V90=""),Listes!$A$71,IF(AND(Q90&lt;P90,V90=""),Listes!$A$72,IF(AND(U90&lt;&gt;"",U90&lt;K90,S90=""),Listes!$A$73,IF(X90="",Listes!$A$74,""))))))</f>
        <v/>
      </c>
      <c r="X90" s="90"/>
      <c r="Y90" s="158">
        <f t="shared" si="11"/>
        <v>0</v>
      </c>
    </row>
    <row r="91" spans="1:25" ht="20.100000000000001" customHeight="1" x14ac:dyDescent="0.25">
      <c r="A91" s="174">
        <v>85</v>
      </c>
      <c r="B91" s="201" t="str">
        <f>IF('Frais de personnel'!$B91="","",'Frais de personnel'!$B91)</f>
        <v/>
      </c>
      <c r="C91" s="201" t="str">
        <f>IF('Frais de personnel'!$C91="","",'Frais de personnel'!$C91)</f>
        <v/>
      </c>
      <c r="D91" s="202" t="str">
        <f>IF('Frais de personnel'!$D91="","",'Frais de personnel'!$D91)</f>
        <v/>
      </c>
      <c r="E91" s="180" t="str">
        <f>IF('Frais de personnel'!$E91="","",'Frais de personnel'!$E91)</f>
        <v/>
      </c>
      <c r="F91" s="273" t="str">
        <f>IF('Frais de personnel'!F91="","",'Frais de personnel'!F91)</f>
        <v/>
      </c>
      <c r="G91" s="273" t="str">
        <f>IF('Frais de personnel'!G91="","",'Frais de personnel'!G91)</f>
        <v/>
      </c>
      <c r="H91" s="203" t="str">
        <f>IF('Frais de personnel'!$H91="","",'Frais de personnel'!$H91)</f>
        <v/>
      </c>
      <c r="I91" s="89" t="str">
        <f>IF('Frais de personnel'!$I91="","",'Frais de personnel'!$I91)</f>
        <v/>
      </c>
      <c r="J91" s="89" t="str">
        <f>IF('Frais de personnel'!$J91="","",'Frais de personnel'!$J91)</f>
        <v/>
      </c>
      <c r="K91" s="204" t="str">
        <f>IF('Frais de personnel'!$K91=0,"",'Frais de personnel'!$K91)</f>
        <v/>
      </c>
      <c r="L91" s="88"/>
      <c r="M91" s="69"/>
      <c r="N91" s="69"/>
      <c r="O91" s="69"/>
      <c r="P91" s="284" t="str">
        <f t="shared" si="7"/>
        <v/>
      </c>
      <c r="Q91" s="524" t="str">
        <f t="shared" si="8"/>
        <v/>
      </c>
      <c r="R91" s="84" t="str">
        <f t="shared" si="6"/>
        <v/>
      </c>
      <c r="S91" s="436"/>
      <c r="T91" s="196" t="str">
        <f t="shared" si="9"/>
        <v/>
      </c>
      <c r="U91" s="274" t="str">
        <f t="shared" si="10"/>
        <v/>
      </c>
      <c r="V91" s="185"/>
      <c r="W91" s="435" t="str">
        <f>IF(K91="","",IF(U91="",Listes!$A$70,IF(AND(K91&lt;U91,V91=""),Listes!$A$71,IF(AND(Q91&lt;P91,V91=""),Listes!$A$72,IF(AND(U91&lt;&gt;"",U91&lt;K91,S91=""),Listes!$A$73,IF(X91="",Listes!$A$74,""))))))</f>
        <v/>
      </c>
      <c r="X91" s="90"/>
      <c r="Y91" s="158">
        <f t="shared" si="11"/>
        <v>0</v>
      </c>
    </row>
    <row r="92" spans="1:25" ht="20.100000000000001" customHeight="1" x14ac:dyDescent="0.25">
      <c r="A92" s="174">
        <v>86</v>
      </c>
      <c r="B92" s="201" t="str">
        <f>IF('Frais de personnel'!$B92="","",'Frais de personnel'!$B92)</f>
        <v/>
      </c>
      <c r="C92" s="201" t="str">
        <f>IF('Frais de personnel'!$C92="","",'Frais de personnel'!$C92)</f>
        <v/>
      </c>
      <c r="D92" s="202" t="str">
        <f>IF('Frais de personnel'!$D92="","",'Frais de personnel'!$D92)</f>
        <v/>
      </c>
      <c r="E92" s="180" t="str">
        <f>IF('Frais de personnel'!$E92="","",'Frais de personnel'!$E92)</f>
        <v/>
      </c>
      <c r="F92" s="273" t="str">
        <f>IF('Frais de personnel'!F92="","",'Frais de personnel'!F92)</f>
        <v/>
      </c>
      <c r="G92" s="273" t="str">
        <f>IF('Frais de personnel'!G92="","",'Frais de personnel'!G92)</f>
        <v/>
      </c>
      <c r="H92" s="203" t="str">
        <f>IF('Frais de personnel'!$H92="","",'Frais de personnel'!$H92)</f>
        <v/>
      </c>
      <c r="I92" s="89" t="str">
        <f>IF('Frais de personnel'!$I92="","",'Frais de personnel'!$I92)</f>
        <v/>
      </c>
      <c r="J92" s="89" t="str">
        <f>IF('Frais de personnel'!$J92="","",'Frais de personnel'!$J92)</f>
        <v/>
      </c>
      <c r="K92" s="204" t="str">
        <f>IF('Frais de personnel'!$K92=0,"",'Frais de personnel'!$K92)</f>
        <v/>
      </c>
      <c r="L92" s="88"/>
      <c r="M92" s="69"/>
      <c r="N92" s="69"/>
      <c r="O92" s="69"/>
      <c r="P92" s="284" t="str">
        <f t="shared" si="7"/>
        <v/>
      </c>
      <c r="Q92" s="524" t="str">
        <f t="shared" si="8"/>
        <v/>
      </c>
      <c r="R92" s="84" t="str">
        <f t="shared" si="6"/>
        <v/>
      </c>
      <c r="S92" s="436"/>
      <c r="T92" s="196" t="str">
        <f t="shared" si="9"/>
        <v/>
      </c>
      <c r="U92" s="274" t="str">
        <f t="shared" si="10"/>
        <v/>
      </c>
      <c r="V92" s="185"/>
      <c r="W92" s="435" t="str">
        <f>IF(K92="","",IF(U92="",Listes!$A$70,IF(AND(K92&lt;U92,V92=""),Listes!$A$71,IF(AND(Q92&lt;P92,V92=""),Listes!$A$72,IF(AND(U92&lt;&gt;"",U92&lt;K92,S92=""),Listes!$A$73,IF(X92="",Listes!$A$74,""))))))</f>
        <v/>
      </c>
      <c r="X92" s="90"/>
      <c r="Y92" s="158">
        <f t="shared" si="11"/>
        <v>0</v>
      </c>
    </row>
    <row r="93" spans="1:25" ht="20.100000000000001" customHeight="1" x14ac:dyDescent="0.25">
      <c r="A93" s="174">
        <v>87</v>
      </c>
      <c r="B93" s="201" t="str">
        <f>IF('Frais de personnel'!$B93="","",'Frais de personnel'!$B93)</f>
        <v/>
      </c>
      <c r="C93" s="201" t="str">
        <f>IF('Frais de personnel'!$C93="","",'Frais de personnel'!$C93)</f>
        <v/>
      </c>
      <c r="D93" s="202" t="str">
        <f>IF('Frais de personnel'!$D93="","",'Frais de personnel'!$D93)</f>
        <v/>
      </c>
      <c r="E93" s="180" t="str">
        <f>IF('Frais de personnel'!$E93="","",'Frais de personnel'!$E93)</f>
        <v/>
      </c>
      <c r="F93" s="273" t="str">
        <f>IF('Frais de personnel'!F93="","",'Frais de personnel'!F93)</f>
        <v/>
      </c>
      <c r="G93" s="273" t="str">
        <f>IF('Frais de personnel'!G93="","",'Frais de personnel'!G93)</f>
        <v/>
      </c>
      <c r="H93" s="203" t="str">
        <f>IF('Frais de personnel'!$H93="","",'Frais de personnel'!$H93)</f>
        <v/>
      </c>
      <c r="I93" s="89" t="str">
        <f>IF('Frais de personnel'!$I93="","",'Frais de personnel'!$I93)</f>
        <v/>
      </c>
      <c r="J93" s="89" t="str">
        <f>IF('Frais de personnel'!$J93="","",'Frais de personnel'!$J93)</f>
        <v/>
      </c>
      <c r="K93" s="204" t="str">
        <f>IF('Frais de personnel'!$K93=0,"",'Frais de personnel'!$K93)</f>
        <v/>
      </c>
      <c r="L93" s="88"/>
      <c r="M93" s="69"/>
      <c r="N93" s="69"/>
      <c r="O93" s="69"/>
      <c r="P93" s="284" t="str">
        <f t="shared" si="7"/>
        <v/>
      </c>
      <c r="Q93" s="524" t="str">
        <f t="shared" si="8"/>
        <v/>
      </c>
      <c r="R93" s="84" t="str">
        <f t="shared" si="6"/>
        <v/>
      </c>
      <c r="S93" s="436"/>
      <c r="T93" s="196" t="str">
        <f t="shared" si="9"/>
        <v/>
      </c>
      <c r="U93" s="274" t="str">
        <f t="shared" si="10"/>
        <v/>
      </c>
      <c r="V93" s="185"/>
      <c r="W93" s="435" t="str">
        <f>IF(K93="","",IF(U93="",Listes!$A$70,IF(AND(K93&lt;U93,V93=""),Listes!$A$71,IF(AND(Q93&lt;P93,V93=""),Listes!$A$72,IF(AND(U93&lt;&gt;"",U93&lt;K93,S93=""),Listes!$A$73,IF(X93="",Listes!$A$74,""))))))</f>
        <v/>
      </c>
      <c r="X93" s="90"/>
      <c r="Y93" s="158">
        <f t="shared" si="11"/>
        <v>0</v>
      </c>
    </row>
    <row r="94" spans="1:25" ht="20.100000000000001" customHeight="1" x14ac:dyDescent="0.25">
      <c r="A94" s="174">
        <v>88</v>
      </c>
      <c r="B94" s="201" t="str">
        <f>IF('Frais de personnel'!$B94="","",'Frais de personnel'!$B94)</f>
        <v/>
      </c>
      <c r="C94" s="201" t="str">
        <f>IF('Frais de personnel'!$C94="","",'Frais de personnel'!$C94)</f>
        <v/>
      </c>
      <c r="D94" s="202" t="str">
        <f>IF('Frais de personnel'!$D94="","",'Frais de personnel'!$D94)</f>
        <v/>
      </c>
      <c r="E94" s="180" t="str">
        <f>IF('Frais de personnel'!$E94="","",'Frais de personnel'!$E94)</f>
        <v/>
      </c>
      <c r="F94" s="273" t="str">
        <f>IF('Frais de personnel'!F94="","",'Frais de personnel'!F94)</f>
        <v/>
      </c>
      <c r="G94" s="273" t="str">
        <f>IF('Frais de personnel'!G94="","",'Frais de personnel'!G94)</f>
        <v/>
      </c>
      <c r="H94" s="203" t="str">
        <f>IF('Frais de personnel'!$H94="","",'Frais de personnel'!$H94)</f>
        <v/>
      </c>
      <c r="I94" s="89" t="str">
        <f>IF('Frais de personnel'!$I94="","",'Frais de personnel'!$I94)</f>
        <v/>
      </c>
      <c r="J94" s="89" t="str">
        <f>IF('Frais de personnel'!$J94="","",'Frais de personnel'!$J94)</f>
        <v/>
      </c>
      <c r="K94" s="204" t="str">
        <f>IF('Frais de personnel'!$K94=0,"",'Frais de personnel'!$K94)</f>
        <v/>
      </c>
      <c r="L94" s="88"/>
      <c r="M94" s="69"/>
      <c r="N94" s="69"/>
      <c r="O94" s="69"/>
      <c r="P94" s="284" t="str">
        <f t="shared" si="7"/>
        <v/>
      </c>
      <c r="Q94" s="524" t="str">
        <f t="shared" si="8"/>
        <v/>
      </c>
      <c r="R94" s="84" t="str">
        <f t="shared" si="6"/>
        <v/>
      </c>
      <c r="S94" s="436"/>
      <c r="T94" s="196" t="str">
        <f t="shared" si="9"/>
        <v/>
      </c>
      <c r="U94" s="274" t="str">
        <f t="shared" si="10"/>
        <v/>
      </c>
      <c r="V94" s="185"/>
      <c r="W94" s="435" t="str">
        <f>IF(K94="","",IF(U94="",Listes!$A$70,IF(AND(K94&lt;U94,V94=""),Listes!$A$71,IF(AND(Q94&lt;P94,V94=""),Listes!$A$72,IF(AND(U94&lt;&gt;"",U94&lt;K94,S94=""),Listes!$A$73,IF(X94="",Listes!$A$74,""))))))</f>
        <v/>
      </c>
      <c r="X94" s="90"/>
      <c r="Y94" s="158">
        <f t="shared" si="11"/>
        <v>0</v>
      </c>
    </row>
    <row r="95" spans="1:25" ht="20.100000000000001" customHeight="1" x14ac:dyDescent="0.25">
      <c r="A95" s="174">
        <v>89</v>
      </c>
      <c r="B95" s="201" t="str">
        <f>IF('Frais de personnel'!$B95="","",'Frais de personnel'!$B95)</f>
        <v/>
      </c>
      <c r="C95" s="201" t="str">
        <f>IF('Frais de personnel'!$C95="","",'Frais de personnel'!$C95)</f>
        <v/>
      </c>
      <c r="D95" s="202" t="str">
        <f>IF('Frais de personnel'!$D95="","",'Frais de personnel'!$D95)</f>
        <v/>
      </c>
      <c r="E95" s="180" t="str">
        <f>IF('Frais de personnel'!$E95="","",'Frais de personnel'!$E95)</f>
        <v/>
      </c>
      <c r="F95" s="273" t="str">
        <f>IF('Frais de personnel'!F95="","",'Frais de personnel'!F95)</f>
        <v/>
      </c>
      <c r="G95" s="273" t="str">
        <f>IF('Frais de personnel'!G95="","",'Frais de personnel'!G95)</f>
        <v/>
      </c>
      <c r="H95" s="203" t="str">
        <f>IF('Frais de personnel'!$H95="","",'Frais de personnel'!$H95)</f>
        <v/>
      </c>
      <c r="I95" s="89" t="str">
        <f>IF('Frais de personnel'!$I95="","",'Frais de personnel'!$I95)</f>
        <v/>
      </c>
      <c r="J95" s="89" t="str">
        <f>IF('Frais de personnel'!$J95="","",'Frais de personnel'!$J95)</f>
        <v/>
      </c>
      <c r="K95" s="204" t="str">
        <f>IF('Frais de personnel'!$K95=0,"",'Frais de personnel'!$K95)</f>
        <v/>
      </c>
      <c r="L95" s="88"/>
      <c r="M95" s="69"/>
      <c r="N95" s="69"/>
      <c r="O95" s="69"/>
      <c r="P95" s="284" t="str">
        <f t="shared" si="7"/>
        <v/>
      </c>
      <c r="Q95" s="524" t="str">
        <f t="shared" si="8"/>
        <v/>
      </c>
      <c r="R95" s="84" t="str">
        <f t="shared" si="6"/>
        <v/>
      </c>
      <c r="S95" s="436"/>
      <c r="T95" s="196" t="str">
        <f t="shared" si="9"/>
        <v/>
      </c>
      <c r="U95" s="274" t="str">
        <f t="shared" si="10"/>
        <v/>
      </c>
      <c r="V95" s="185"/>
      <c r="W95" s="435" t="str">
        <f>IF(K95="","",IF(U95="",Listes!$A$70,IF(AND(K95&lt;U95,V95=""),Listes!$A$71,IF(AND(Q95&lt;P95,V95=""),Listes!$A$72,IF(AND(U95&lt;&gt;"",U95&lt;K95,S95=""),Listes!$A$73,IF(X95="",Listes!$A$74,""))))))</f>
        <v/>
      </c>
      <c r="X95" s="90"/>
      <c r="Y95" s="158">
        <f t="shared" si="11"/>
        <v>0</v>
      </c>
    </row>
    <row r="96" spans="1:25" ht="20.100000000000001" customHeight="1" x14ac:dyDescent="0.25">
      <c r="A96" s="174">
        <v>90</v>
      </c>
      <c r="B96" s="201" t="str">
        <f>IF('Frais de personnel'!$B96="","",'Frais de personnel'!$B96)</f>
        <v/>
      </c>
      <c r="C96" s="201" t="str">
        <f>IF('Frais de personnel'!$C96="","",'Frais de personnel'!$C96)</f>
        <v/>
      </c>
      <c r="D96" s="202" t="str">
        <f>IF('Frais de personnel'!$D96="","",'Frais de personnel'!$D96)</f>
        <v/>
      </c>
      <c r="E96" s="180" t="str">
        <f>IF('Frais de personnel'!$E96="","",'Frais de personnel'!$E96)</f>
        <v/>
      </c>
      <c r="F96" s="273" t="str">
        <f>IF('Frais de personnel'!F96="","",'Frais de personnel'!F96)</f>
        <v/>
      </c>
      <c r="G96" s="273" t="str">
        <f>IF('Frais de personnel'!G96="","",'Frais de personnel'!G96)</f>
        <v/>
      </c>
      <c r="H96" s="203" t="str">
        <f>IF('Frais de personnel'!$H96="","",'Frais de personnel'!$H96)</f>
        <v/>
      </c>
      <c r="I96" s="89" t="str">
        <f>IF('Frais de personnel'!$I96="","",'Frais de personnel'!$I96)</f>
        <v/>
      </c>
      <c r="J96" s="89" t="str">
        <f>IF('Frais de personnel'!$J96="","",'Frais de personnel'!$J96)</f>
        <v/>
      </c>
      <c r="K96" s="204" t="str">
        <f>IF('Frais de personnel'!$K96=0,"",'Frais de personnel'!$K96)</f>
        <v/>
      </c>
      <c r="L96" s="88"/>
      <c r="M96" s="69"/>
      <c r="N96" s="69"/>
      <c r="O96" s="69"/>
      <c r="P96" s="284" t="str">
        <f t="shared" si="7"/>
        <v/>
      </c>
      <c r="Q96" s="524" t="str">
        <f t="shared" si="8"/>
        <v/>
      </c>
      <c r="R96" s="84" t="str">
        <f t="shared" si="6"/>
        <v/>
      </c>
      <c r="S96" s="436"/>
      <c r="T96" s="196" t="str">
        <f t="shared" si="9"/>
        <v/>
      </c>
      <c r="U96" s="274" t="str">
        <f t="shared" si="10"/>
        <v/>
      </c>
      <c r="V96" s="185"/>
      <c r="W96" s="435" t="str">
        <f>IF(K96="","",IF(U96="",Listes!$A$70,IF(AND(K96&lt;U96,V96=""),Listes!$A$71,IF(AND(Q96&lt;P96,V96=""),Listes!$A$72,IF(AND(U96&lt;&gt;"",U96&lt;K96,S96=""),Listes!$A$73,IF(X96="",Listes!$A$74,""))))))</f>
        <v/>
      </c>
      <c r="X96" s="90"/>
      <c r="Y96" s="158">
        <f t="shared" si="11"/>
        <v>0</v>
      </c>
    </row>
    <row r="97" spans="1:25" ht="20.100000000000001" customHeight="1" x14ac:dyDescent="0.25">
      <c r="A97" s="174">
        <v>91</v>
      </c>
      <c r="B97" s="201" t="str">
        <f>IF('Frais de personnel'!$B97="","",'Frais de personnel'!$B97)</f>
        <v/>
      </c>
      <c r="C97" s="201" t="str">
        <f>IF('Frais de personnel'!$C97="","",'Frais de personnel'!$C97)</f>
        <v/>
      </c>
      <c r="D97" s="202" t="str">
        <f>IF('Frais de personnel'!$D97="","",'Frais de personnel'!$D97)</f>
        <v/>
      </c>
      <c r="E97" s="180" t="str">
        <f>IF('Frais de personnel'!$E97="","",'Frais de personnel'!$E97)</f>
        <v/>
      </c>
      <c r="F97" s="273" t="str">
        <f>IF('Frais de personnel'!F97="","",'Frais de personnel'!F97)</f>
        <v/>
      </c>
      <c r="G97" s="273" t="str">
        <f>IF('Frais de personnel'!G97="","",'Frais de personnel'!G97)</f>
        <v/>
      </c>
      <c r="H97" s="203" t="str">
        <f>IF('Frais de personnel'!$H97="","",'Frais de personnel'!$H97)</f>
        <v/>
      </c>
      <c r="I97" s="89" t="str">
        <f>IF('Frais de personnel'!$I97="","",'Frais de personnel'!$I97)</f>
        <v/>
      </c>
      <c r="J97" s="89" t="str">
        <f>IF('Frais de personnel'!$J97="","",'Frais de personnel'!$J97)</f>
        <v/>
      </c>
      <c r="K97" s="204" t="str">
        <f>IF('Frais de personnel'!$K97=0,"",'Frais de personnel'!$K97)</f>
        <v/>
      </c>
      <c r="L97" s="88"/>
      <c r="M97" s="69"/>
      <c r="N97" s="69"/>
      <c r="O97" s="69"/>
      <c r="P97" s="284" t="str">
        <f t="shared" si="7"/>
        <v/>
      </c>
      <c r="Q97" s="524" t="str">
        <f t="shared" si="8"/>
        <v/>
      </c>
      <c r="R97" s="84" t="str">
        <f t="shared" si="6"/>
        <v/>
      </c>
      <c r="S97" s="436"/>
      <c r="T97" s="196" t="str">
        <f t="shared" si="9"/>
        <v/>
      </c>
      <c r="U97" s="274" t="str">
        <f t="shared" si="10"/>
        <v/>
      </c>
      <c r="V97" s="185"/>
      <c r="W97" s="435" t="str">
        <f>IF(K97="","",IF(U97="",Listes!$A$70,IF(AND(K97&lt;U97,V97=""),Listes!$A$71,IF(AND(Q97&lt;P97,V97=""),Listes!$A$72,IF(AND(U97&lt;&gt;"",U97&lt;K97,S97=""),Listes!$A$73,IF(X97="",Listes!$A$74,""))))))</f>
        <v/>
      </c>
      <c r="X97" s="90"/>
      <c r="Y97" s="158">
        <f t="shared" si="11"/>
        <v>0</v>
      </c>
    </row>
    <row r="98" spans="1:25" ht="20.100000000000001" customHeight="1" x14ac:dyDescent="0.25">
      <c r="A98" s="174">
        <v>92</v>
      </c>
      <c r="B98" s="201" t="str">
        <f>IF('Frais de personnel'!$B98="","",'Frais de personnel'!$B98)</f>
        <v/>
      </c>
      <c r="C98" s="201" t="str">
        <f>IF('Frais de personnel'!$C98="","",'Frais de personnel'!$C98)</f>
        <v/>
      </c>
      <c r="D98" s="202" t="str">
        <f>IF('Frais de personnel'!$D98="","",'Frais de personnel'!$D98)</f>
        <v/>
      </c>
      <c r="E98" s="180" t="str">
        <f>IF('Frais de personnel'!$E98="","",'Frais de personnel'!$E98)</f>
        <v/>
      </c>
      <c r="F98" s="273" t="str">
        <f>IF('Frais de personnel'!F98="","",'Frais de personnel'!F98)</f>
        <v/>
      </c>
      <c r="G98" s="273" t="str">
        <f>IF('Frais de personnel'!G98="","",'Frais de personnel'!G98)</f>
        <v/>
      </c>
      <c r="H98" s="203" t="str">
        <f>IF('Frais de personnel'!$H98="","",'Frais de personnel'!$H98)</f>
        <v/>
      </c>
      <c r="I98" s="89" t="str">
        <f>IF('Frais de personnel'!$I98="","",'Frais de personnel'!$I98)</f>
        <v/>
      </c>
      <c r="J98" s="89" t="str">
        <f>IF('Frais de personnel'!$J98="","",'Frais de personnel'!$J98)</f>
        <v/>
      </c>
      <c r="K98" s="204" t="str">
        <f>IF('Frais de personnel'!$K98=0,"",'Frais de personnel'!$K98)</f>
        <v/>
      </c>
      <c r="L98" s="88"/>
      <c r="M98" s="69"/>
      <c r="N98" s="69"/>
      <c r="O98" s="69"/>
      <c r="P98" s="284" t="str">
        <f t="shared" si="7"/>
        <v/>
      </c>
      <c r="Q98" s="524" t="str">
        <f t="shared" si="8"/>
        <v/>
      </c>
      <c r="R98" s="84" t="str">
        <f t="shared" si="6"/>
        <v/>
      </c>
      <c r="S98" s="436"/>
      <c r="T98" s="196" t="str">
        <f t="shared" si="9"/>
        <v/>
      </c>
      <c r="U98" s="274" t="str">
        <f t="shared" si="10"/>
        <v/>
      </c>
      <c r="V98" s="185"/>
      <c r="W98" s="435" t="str">
        <f>IF(K98="","",IF(U98="",Listes!$A$70,IF(AND(K98&lt;U98,V98=""),Listes!$A$71,IF(AND(Q98&lt;P98,V98=""),Listes!$A$72,IF(AND(U98&lt;&gt;"",U98&lt;K98,S98=""),Listes!$A$73,IF(X98="",Listes!$A$74,""))))))</f>
        <v/>
      </c>
      <c r="X98" s="90"/>
      <c r="Y98" s="158">
        <f t="shared" si="11"/>
        <v>0</v>
      </c>
    </row>
    <row r="99" spans="1:25" ht="20.100000000000001" customHeight="1" x14ac:dyDescent="0.25">
      <c r="A99" s="174">
        <v>93</v>
      </c>
      <c r="B99" s="201" t="str">
        <f>IF('Frais de personnel'!$B99="","",'Frais de personnel'!$B99)</f>
        <v/>
      </c>
      <c r="C99" s="201" t="str">
        <f>IF('Frais de personnel'!$C99="","",'Frais de personnel'!$C99)</f>
        <v/>
      </c>
      <c r="D99" s="202" t="str">
        <f>IF('Frais de personnel'!$D99="","",'Frais de personnel'!$D99)</f>
        <v/>
      </c>
      <c r="E99" s="180" t="str">
        <f>IF('Frais de personnel'!$E99="","",'Frais de personnel'!$E99)</f>
        <v/>
      </c>
      <c r="F99" s="273" t="str">
        <f>IF('Frais de personnel'!F99="","",'Frais de personnel'!F99)</f>
        <v/>
      </c>
      <c r="G99" s="273" t="str">
        <f>IF('Frais de personnel'!G99="","",'Frais de personnel'!G99)</f>
        <v/>
      </c>
      <c r="H99" s="203" t="str">
        <f>IF('Frais de personnel'!$H99="","",'Frais de personnel'!$H99)</f>
        <v/>
      </c>
      <c r="I99" s="89" t="str">
        <f>IF('Frais de personnel'!$I99="","",'Frais de personnel'!$I99)</f>
        <v/>
      </c>
      <c r="J99" s="89" t="str">
        <f>IF('Frais de personnel'!$J99="","",'Frais de personnel'!$J99)</f>
        <v/>
      </c>
      <c r="K99" s="204" t="str">
        <f>IF('Frais de personnel'!$K99=0,"",'Frais de personnel'!$K99)</f>
        <v/>
      </c>
      <c r="L99" s="88"/>
      <c r="M99" s="69"/>
      <c r="N99" s="69"/>
      <c r="O99" s="69"/>
      <c r="P99" s="284" t="str">
        <f t="shared" si="7"/>
        <v/>
      </c>
      <c r="Q99" s="524" t="str">
        <f t="shared" si="8"/>
        <v/>
      </c>
      <c r="R99" s="84" t="str">
        <f t="shared" si="6"/>
        <v/>
      </c>
      <c r="S99" s="436"/>
      <c r="T99" s="196" t="str">
        <f t="shared" si="9"/>
        <v/>
      </c>
      <c r="U99" s="274" t="str">
        <f t="shared" si="10"/>
        <v/>
      </c>
      <c r="V99" s="185"/>
      <c r="W99" s="435" t="str">
        <f>IF(K99="","",IF(U99="",Listes!$A$70,IF(AND(K99&lt;U99,V99=""),Listes!$A$71,IF(AND(Q99&lt;P99,V99=""),Listes!$A$72,IF(AND(U99&lt;&gt;"",U99&lt;K99,S99=""),Listes!$A$73,IF(X99="",Listes!$A$74,""))))))</f>
        <v/>
      </c>
      <c r="X99" s="90"/>
      <c r="Y99" s="158">
        <f t="shared" si="11"/>
        <v>0</v>
      </c>
    </row>
    <row r="100" spans="1:25" ht="20.100000000000001" customHeight="1" x14ac:dyDescent="0.25">
      <c r="A100" s="174">
        <v>94</v>
      </c>
      <c r="B100" s="201" t="str">
        <f>IF('Frais de personnel'!$B100="","",'Frais de personnel'!$B100)</f>
        <v/>
      </c>
      <c r="C100" s="201" t="str">
        <f>IF('Frais de personnel'!$C100="","",'Frais de personnel'!$C100)</f>
        <v/>
      </c>
      <c r="D100" s="202" t="str">
        <f>IF('Frais de personnel'!$D100="","",'Frais de personnel'!$D100)</f>
        <v/>
      </c>
      <c r="E100" s="180" t="str">
        <f>IF('Frais de personnel'!$E100="","",'Frais de personnel'!$E100)</f>
        <v/>
      </c>
      <c r="F100" s="273" t="str">
        <f>IF('Frais de personnel'!F100="","",'Frais de personnel'!F100)</f>
        <v/>
      </c>
      <c r="G100" s="273" t="str">
        <f>IF('Frais de personnel'!G100="","",'Frais de personnel'!G100)</f>
        <v/>
      </c>
      <c r="H100" s="203" t="str">
        <f>IF('Frais de personnel'!$H100="","",'Frais de personnel'!$H100)</f>
        <v/>
      </c>
      <c r="I100" s="89" t="str">
        <f>IF('Frais de personnel'!$I100="","",'Frais de personnel'!$I100)</f>
        <v/>
      </c>
      <c r="J100" s="89" t="str">
        <f>IF('Frais de personnel'!$J100="","",'Frais de personnel'!$J100)</f>
        <v/>
      </c>
      <c r="K100" s="204" t="str">
        <f>IF('Frais de personnel'!$K100=0,"",'Frais de personnel'!$K100)</f>
        <v/>
      </c>
      <c r="L100" s="88"/>
      <c r="M100" s="69"/>
      <c r="N100" s="69"/>
      <c r="O100" s="69"/>
      <c r="P100" s="284" t="str">
        <f t="shared" si="7"/>
        <v/>
      </c>
      <c r="Q100" s="524" t="str">
        <f t="shared" si="8"/>
        <v/>
      </c>
      <c r="R100" s="84" t="str">
        <f t="shared" si="6"/>
        <v/>
      </c>
      <c r="S100" s="436"/>
      <c r="T100" s="196" t="str">
        <f t="shared" si="9"/>
        <v/>
      </c>
      <c r="U100" s="274" t="str">
        <f t="shared" si="10"/>
        <v/>
      </c>
      <c r="V100" s="185"/>
      <c r="W100" s="435" t="str">
        <f>IF(K100="","",IF(U100="",Listes!$A$70,IF(AND(K100&lt;U100,V100=""),Listes!$A$71,IF(AND(Q100&lt;P100,V100=""),Listes!$A$72,IF(AND(U100&lt;&gt;"",U100&lt;K100,S100=""),Listes!$A$73,IF(X100="",Listes!$A$74,""))))))</f>
        <v/>
      </c>
      <c r="X100" s="90"/>
      <c r="Y100" s="158">
        <f t="shared" si="11"/>
        <v>0</v>
      </c>
    </row>
    <row r="101" spans="1:25" ht="20.100000000000001" customHeight="1" x14ac:dyDescent="0.25">
      <c r="A101" s="174">
        <v>95</v>
      </c>
      <c r="B101" s="201" t="str">
        <f>IF('Frais de personnel'!$B101="","",'Frais de personnel'!$B101)</f>
        <v/>
      </c>
      <c r="C101" s="201" t="str">
        <f>IF('Frais de personnel'!$C101="","",'Frais de personnel'!$C101)</f>
        <v/>
      </c>
      <c r="D101" s="202" t="str">
        <f>IF('Frais de personnel'!$D101="","",'Frais de personnel'!$D101)</f>
        <v/>
      </c>
      <c r="E101" s="180" t="str">
        <f>IF('Frais de personnel'!$E101="","",'Frais de personnel'!$E101)</f>
        <v/>
      </c>
      <c r="F101" s="273" t="str">
        <f>IF('Frais de personnel'!F101="","",'Frais de personnel'!F101)</f>
        <v/>
      </c>
      <c r="G101" s="273" t="str">
        <f>IF('Frais de personnel'!G101="","",'Frais de personnel'!G101)</f>
        <v/>
      </c>
      <c r="H101" s="203" t="str">
        <f>IF('Frais de personnel'!$H101="","",'Frais de personnel'!$H101)</f>
        <v/>
      </c>
      <c r="I101" s="89" t="str">
        <f>IF('Frais de personnel'!$I101="","",'Frais de personnel'!$I101)</f>
        <v/>
      </c>
      <c r="J101" s="89" t="str">
        <f>IF('Frais de personnel'!$J101="","",'Frais de personnel'!$J101)</f>
        <v/>
      </c>
      <c r="K101" s="204" t="str">
        <f>IF('Frais de personnel'!$K101=0,"",'Frais de personnel'!$K101)</f>
        <v/>
      </c>
      <c r="L101" s="88"/>
      <c r="M101" s="69"/>
      <c r="N101" s="69"/>
      <c r="O101" s="69"/>
      <c r="P101" s="284" t="str">
        <f t="shared" si="7"/>
        <v/>
      </c>
      <c r="Q101" s="524" t="str">
        <f t="shared" si="8"/>
        <v/>
      </c>
      <c r="R101" s="84" t="str">
        <f t="shared" si="6"/>
        <v/>
      </c>
      <c r="S101" s="436"/>
      <c r="T101" s="196" t="str">
        <f t="shared" si="9"/>
        <v/>
      </c>
      <c r="U101" s="274" t="str">
        <f t="shared" si="10"/>
        <v/>
      </c>
      <c r="V101" s="185"/>
      <c r="W101" s="435" t="str">
        <f>IF(K101="","",IF(U101="",Listes!$A$70,IF(AND(K101&lt;U101,V101=""),Listes!$A$71,IF(AND(Q101&lt;P101,V101=""),Listes!$A$72,IF(AND(U101&lt;&gt;"",U101&lt;K101,S101=""),Listes!$A$73,IF(X101="",Listes!$A$74,""))))))</f>
        <v/>
      </c>
      <c r="X101" s="90"/>
      <c r="Y101" s="158">
        <f t="shared" si="11"/>
        <v>0</v>
      </c>
    </row>
    <row r="102" spans="1:25" ht="20.100000000000001" customHeight="1" x14ac:dyDescent="0.25">
      <c r="A102" s="174">
        <v>96</v>
      </c>
      <c r="B102" s="201" t="str">
        <f>IF('Frais de personnel'!$B102="","",'Frais de personnel'!$B102)</f>
        <v/>
      </c>
      <c r="C102" s="201" t="str">
        <f>IF('Frais de personnel'!$C102="","",'Frais de personnel'!$C102)</f>
        <v/>
      </c>
      <c r="D102" s="202" t="str">
        <f>IF('Frais de personnel'!$D102="","",'Frais de personnel'!$D102)</f>
        <v/>
      </c>
      <c r="E102" s="180" t="str">
        <f>IF('Frais de personnel'!$E102="","",'Frais de personnel'!$E102)</f>
        <v/>
      </c>
      <c r="F102" s="273" t="str">
        <f>IF('Frais de personnel'!F102="","",'Frais de personnel'!F102)</f>
        <v/>
      </c>
      <c r="G102" s="273" t="str">
        <f>IF('Frais de personnel'!G102="","",'Frais de personnel'!G102)</f>
        <v/>
      </c>
      <c r="H102" s="203" t="str">
        <f>IF('Frais de personnel'!$H102="","",'Frais de personnel'!$H102)</f>
        <v/>
      </c>
      <c r="I102" s="89" t="str">
        <f>IF('Frais de personnel'!$I102="","",'Frais de personnel'!$I102)</f>
        <v/>
      </c>
      <c r="J102" s="89" t="str">
        <f>IF('Frais de personnel'!$J102="","",'Frais de personnel'!$J102)</f>
        <v/>
      </c>
      <c r="K102" s="204" t="str">
        <f>IF('Frais de personnel'!$K102=0,"",'Frais de personnel'!$K102)</f>
        <v/>
      </c>
      <c r="L102" s="88"/>
      <c r="M102" s="69"/>
      <c r="N102" s="69"/>
      <c r="O102" s="69"/>
      <c r="P102" s="284" t="str">
        <f t="shared" si="7"/>
        <v/>
      </c>
      <c r="Q102" s="524" t="str">
        <f t="shared" si="8"/>
        <v/>
      </c>
      <c r="R102" s="84" t="str">
        <f t="shared" si="6"/>
        <v/>
      </c>
      <c r="S102" s="436"/>
      <c r="T102" s="196" t="str">
        <f t="shared" si="9"/>
        <v/>
      </c>
      <c r="U102" s="274" t="str">
        <f t="shared" si="10"/>
        <v/>
      </c>
      <c r="V102" s="185"/>
      <c r="W102" s="435" t="str">
        <f>IF(K102="","",IF(U102="",Listes!$A$70,IF(AND(K102&lt;U102,V102=""),Listes!$A$71,IF(AND(Q102&lt;P102,V102=""),Listes!$A$72,IF(AND(U102&lt;&gt;"",U102&lt;K102,S102=""),Listes!$A$73,IF(X102="",Listes!$A$74,""))))))</f>
        <v/>
      </c>
      <c r="X102" s="90"/>
      <c r="Y102" s="158">
        <f t="shared" si="11"/>
        <v>0</v>
      </c>
    </row>
    <row r="103" spans="1:25" ht="20.100000000000001" customHeight="1" x14ac:dyDescent="0.25">
      <c r="A103" s="174">
        <v>97</v>
      </c>
      <c r="B103" s="201" t="str">
        <f>IF('Frais de personnel'!$B103="","",'Frais de personnel'!$B103)</f>
        <v/>
      </c>
      <c r="C103" s="201" t="str">
        <f>IF('Frais de personnel'!$C103="","",'Frais de personnel'!$C103)</f>
        <v/>
      </c>
      <c r="D103" s="202" t="str">
        <f>IF('Frais de personnel'!$D103="","",'Frais de personnel'!$D103)</f>
        <v/>
      </c>
      <c r="E103" s="180" t="str">
        <f>IF('Frais de personnel'!$E103="","",'Frais de personnel'!$E103)</f>
        <v/>
      </c>
      <c r="F103" s="273" t="str">
        <f>IF('Frais de personnel'!F103="","",'Frais de personnel'!F103)</f>
        <v/>
      </c>
      <c r="G103" s="273" t="str">
        <f>IF('Frais de personnel'!G103="","",'Frais de personnel'!G103)</f>
        <v/>
      </c>
      <c r="H103" s="203" t="str">
        <f>IF('Frais de personnel'!$H103="","",'Frais de personnel'!$H103)</f>
        <v/>
      </c>
      <c r="I103" s="89" t="str">
        <f>IF('Frais de personnel'!$I103="","",'Frais de personnel'!$I103)</f>
        <v/>
      </c>
      <c r="J103" s="89" t="str">
        <f>IF('Frais de personnel'!$J103="","",'Frais de personnel'!$J103)</f>
        <v/>
      </c>
      <c r="K103" s="204" t="str">
        <f>IF('Frais de personnel'!$K103=0,"",'Frais de personnel'!$K103)</f>
        <v/>
      </c>
      <c r="L103" s="88"/>
      <c r="M103" s="69"/>
      <c r="N103" s="69"/>
      <c r="O103" s="69"/>
      <c r="P103" s="284" t="str">
        <f t="shared" si="7"/>
        <v/>
      </c>
      <c r="Q103" s="524" t="str">
        <f t="shared" si="8"/>
        <v/>
      </c>
      <c r="R103" s="84" t="str">
        <f t="shared" si="6"/>
        <v/>
      </c>
      <c r="S103" s="436"/>
      <c r="T103" s="196" t="str">
        <f t="shared" si="9"/>
        <v/>
      </c>
      <c r="U103" s="274" t="str">
        <f t="shared" si="10"/>
        <v/>
      </c>
      <c r="V103" s="185"/>
      <c r="W103" s="435" t="str">
        <f>IF(K103="","",IF(U103="",Listes!$A$70,IF(AND(K103&lt;U103,V103=""),Listes!$A$71,IF(AND(Q103&lt;P103,V103=""),Listes!$A$72,IF(AND(U103&lt;&gt;"",U103&lt;K103,S103=""),Listes!$A$73,IF(X103="",Listes!$A$74,""))))))</f>
        <v/>
      </c>
      <c r="X103" s="90"/>
      <c r="Y103" s="158">
        <f t="shared" si="11"/>
        <v>0</v>
      </c>
    </row>
    <row r="104" spans="1:25" ht="20.100000000000001" customHeight="1" x14ac:dyDescent="0.25">
      <c r="A104" s="174">
        <v>98</v>
      </c>
      <c r="B104" s="201" t="str">
        <f>IF('Frais de personnel'!$B104="","",'Frais de personnel'!$B104)</f>
        <v/>
      </c>
      <c r="C104" s="201" t="str">
        <f>IF('Frais de personnel'!$C104="","",'Frais de personnel'!$C104)</f>
        <v/>
      </c>
      <c r="D104" s="202" t="str">
        <f>IF('Frais de personnel'!$D104="","",'Frais de personnel'!$D104)</f>
        <v/>
      </c>
      <c r="E104" s="180" t="str">
        <f>IF('Frais de personnel'!$E104="","",'Frais de personnel'!$E104)</f>
        <v/>
      </c>
      <c r="F104" s="273" t="str">
        <f>IF('Frais de personnel'!F104="","",'Frais de personnel'!F104)</f>
        <v/>
      </c>
      <c r="G104" s="273" t="str">
        <f>IF('Frais de personnel'!G104="","",'Frais de personnel'!G104)</f>
        <v/>
      </c>
      <c r="H104" s="203" t="str">
        <f>IF('Frais de personnel'!$H104="","",'Frais de personnel'!$H104)</f>
        <v/>
      </c>
      <c r="I104" s="89" t="str">
        <f>IF('Frais de personnel'!$I104="","",'Frais de personnel'!$I104)</f>
        <v/>
      </c>
      <c r="J104" s="89" t="str">
        <f>IF('Frais de personnel'!$J104="","",'Frais de personnel'!$J104)</f>
        <v/>
      </c>
      <c r="K104" s="204" t="str">
        <f>IF('Frais de personnel'!$K104=0,"",'Frais de personnel'!$K104)</f>
        <v/>
      </c>
      <c r="L104" s="88"/>
      <c r="M104" s="69"/>
      <c r="N104" s="69"/>
      <c r="O104" s="69"/>
      <c r="P104" s="284" t="str">
        <f t="shared" si="7"/>
        <v/>
      </c>
      <c r="Q104" s="524" t="str">
        <f t="shared" si="8"/>
        <v/>
      </c>
      <c r="R104" s="84" t="str">
        <f t="shared" si="6"/>
        <v/>
      </c>
      <c r="S104" s="436"/>
      <c r="T104" s="196" t="str">
        <f t="shared" si="9"/>
        <v/>
      </c>
      <c r="U104" s="274" t="str">
        <f t="shared" si="10"/>
        <v/>
      </c>
      <c r="V104" s="185"/>
      <c r="W104" s="435" t="str">
        <f>IF(K104="","",IF(U104="",Listes!$A$70,IF(AND(K104&lt;U104,V104=""),Listes!$A$71,IF(AND(Q104&lt;P104,V104=""),Listes!$A$72,IF(AND(U104&lt;&gt;"",U104&lt;K104,S104=""),Listes!$A$73,IF(X104="",Listes!$A$74,""))))))</f>
        <v/>
      </c>
      <c r="X104" s="90"/>
      <c r="Y104" s="158">
        <f t="shared" si="11"/>
        <v>0</v>
      </c>
    </row>
    <row r="105" spans="1:25" ht="20.100000000000001" customHeight="1" x14ac:dyDescent="0.25">
      <c r="A105" s="174">
        <v>99</v>
      </c>
      <c r="B105" s="201" t="str">
        <f>IF('Frais de personnel'!$B105="","",'Frais de personnel'!$B105)</f>
        <v/>
      </c>
      <c r="C105" s="201" t="str">
        <f>IF('Frais de personnel'!$C105="","",'Frais de personnel'!$C105)</f>
        <v/>
      </c>
      <c r="D105" s="202" t="str">
        <f>IF('Frais de personnel'!$D105="","",'Frais de personnel'!$D105)</f>
        <v/>
      </c>
      <c r="E105" s="180" t="str">
        <f>IF('Frais de personnel'!$E105="","",'Frais de personnel'!$E105)</f>
        <v/>
      </c>
      <c r="F105" s="273" t="str">
        <f>IF('Frais de personnel'!F105="","",'Frais de personnel'!F105)</f>
        <v/>
      </c>
      <c r="G105" s="273" t="str">
        <f>IF('Frais de personnel'!G105="","",'Frais de personnel'!G105)</f>
        <v/>
      </c>
      <c r="H105" s="203" t="str">
        <f>IF('Frais de personnel'!$H105="","",'Frais de personnel'!$H105)</f>
        <v/>
      </c>
      <c r="I105" s="89" t="str">
        <f>IF('Frais de personnel'!$I105="","",'Frais de personnel'!$I105)</f>
        <v/>
      </c>
      <c r="J105" s="89" t="str">
        <f>IF('Frais de personnel'!$J105="","",'Frais de personnel'!$J105)</f>
        <v/>
      </c>
      <c r="K105" s="204" t="str">
        <f>IF('Frais de personnel'!$K105=0,"",'Frais de personnel'!$K105)</f>
        <v/>
      </c>
      <c r="L105" s="88"/>
      <c r="M105" s="69"/>
      <c r="N105" s="69"/>
      <c r="O105" s="69"/>
      <c r="P105" s="284" t="str">
        <f t="shared" si="7"/>
        <v/>
      </c>
      <c r="Q105" s="524" t="str">
        <f t="shared" si="8"/>
        <v/>
      </c>
      <c r="R105" s="84" t="str">
        <f t="shared" si="6"/>
        <v/>
      </c>
      <c r="S105" s="436"/>
      <c r="T105" s="196" t="str">
        <f t="shared" si="9"/>
        <v/>
      </c>
      <c r="U105" s="274" t="str">
        <f t="shared" si="10"/>
        <v/>
      </c>
      <c r="V105" s="185"/>
      <c r="W105" s="435" t="str">
        <f>IF(K105="","",IF(U105="",Listes!$A$70,IF(AND(K105&lt;U105,V105=""),Listes!$A$71,IF(AND(Q105&lt;P105,V105=""),Listes!$A$72,IF(AND(U105&lt;&gt;"",U105&lt;K105,S105=""),Listes!$A$73,IF(X105="",Listes!$A$74,""))))))</f>
        <v/>
      </c>
      <c r="X105" s="90"/>
      <c r="Y105" s="158">
        <f t="shared" si="11"/>
        <v>0</v>
      </c>
    </row>
    <row r="106" spans="1:25" ht="20.100000000000001" customHeight="1" x14ac:dyDescent="0.25">
      <c r="A106" s="174">
        <v>100</v>
      </c>
      <c r="B106" s="201" t="str">
        <f>IF('Frais de personnel'!$B106="","",'Frais de personnel'!$B106)</f>
        <v/>
      </c>
      <c r="C106" s="201" t="str">
        <f>IF('Frais de personnel'!$C106="","",'Frais de personnel'!$C106)</f>
        <v/>
      </c>
      <c r="D106" s="202" t="str">
        <f>IF('Frais de personnel'!$D106="","",'Frais de personnel'!$D106)</f>
        <v/>
      </c>
      <c r="E106" s="180" t="str">
        <f>IF('Frais de personnel'!$E106="","",'Frais de personnel'!$E106)</f>
        <v/>
      </c>
      <c r="F106" s="273" t="str">
        <f>IF('Frais de personnel'!F106="","",'Frais de personnel'!F106)</f>
        <v/>
      </c>
      <c r="G106" s="273" t="str">
        <f>IF('Frais de personnel'!G106="","",'Frais de personnel'!G106)</f>
        <v/>
      </c>
      <c r="H106" s="203" t="str">
        <f>IF('Frais de personnel'!$H106="","",'Frais de personnel'!$H106)</f>
        <v/>
      </c>
      <c r="I106" s="89" t="str">
        <f>IF('Frais de personnel'!$I106="","",'Frais de personnel'!$I106)</f>
        <v/>
      </c>
      <c r="J106" s="89" t="str">
        <f>IF('Frais de personnel'!$J106="","",'Frais de personnel'!$J106)</f>
        <v/>
      </c>
      <c r="K106" s="204" t="str">
        <f>IF('Frais de personnel'!$K106=0,"",'Frais de personnel'!$K106)</f>
        <v/>
      </c>
      <c r="L106" s="88"/>
      <c r="M106" s="69"/>
      <c r="N106" s="69"/>
      <c r="O106" s="69"/>
      <c r="P106" s="284" t="str">
        <f t="shared" si="7"/>
        <v/>
      </c>
      <c r="Q106" s="524" t="str">
        <f t="shared" si="8"/>
        <v/>
      </c>
      <c r="R106" s="84" t="str">
        <f t="shared" si="6"/>
        <v/>
      </c>
      <c r="S106" s="436"/>
      <c r="T106" s="196" t="str">
        <f t="shared" si="9"/>
        <v/>
      </c>
      <c r="U106" s="274" t="str">
        <f t="shared" si="10"/>
        <v/>
      </c>
      <c r="V106" s="185"/>
      <c r="W106" s="435" t="str">
        <f>IF(K106="","",IF(U106="",Listes!$A$70,IF(AND(K106&lt;U106,V106=""),Listes!$A$71,IF(AND(Q106&lt;P106,V106=""),Listes!$A$72,IF(AND(U106&lt;&gt;"",U106&lt;K106,S106=""),Listes!$A$73,IF(X106="",Listes!$A$74,""))))))</f>
        <v/>
      </c>
      <c r="X106" s="90"/>
      <c r="Y106" s="158">
        <f t="shared" si="11"/>
        <v>0</v>
      </c>
    </row>
    <row r="107" spans="1:25" ht="20.100000000000001" customHeight="1" x14ac:dyDescent="0.25">
      <c r="A107" s="174">
        <v>101</v>
      </c>
      <c r="B107" s="201" t="str">
        <f>IF('Frais de personnel'!$B107="","",'Frais de personnel'!$B107)</f>
        <v/>
      </c>
      <c r="C107" s="201" t="str">
        <f>IF('Frais de personnel'!$C107="","",'Frais de personnel'!$C107)</f>
        <v/>
      </c>
      <c r="D107" s="202" t="str">
        <f>IF('Frais de personnel'!$D107="","",'Frais de personnel'!$D107)</f>
        <v/>
      </c>
      <c r="E107" s="180" t="str">
        <f>IF('Frais de personnel'!$E107="","",'Frais de personnel'!$E107)</f>
        <v/>
      </c>
      <c r="F107" s="273" t="str">
        <f>IF('Frais de personnel'!F107="","",'Frais de personnel'!F107)</f>
        <v/>
      </c>
      <c r="G107" s="273" t="str">
        <f>IF('Frais de personnel'!G107="","",'Frais de personnel'!G107)</f>
        <v/>
      </c>
      <c r="H107" s="203" t="str">
        <f>IF('Frais de personnel'!$H107="","",'Frais de personnel'!$H107)</f>
        <v/>
      </c>
      <c r="I107" s="89" t="str">
        <f>IF('Frais de personnel'!$I107="","",'Frais de personnel'!$I107)</f>
        <v/>
      </c>
      <c r="J107" s="89" t="str">
        <f>IF('Frais de personnel'!$J107="","",'Frais de personnel'!$J107)</f>
        <v/>
      </c>
      <c r="K107" s="204" t="str">
        <f>IF('Frais de personnel'!$K107=0,"",'Frais de personnel'!$K107)</f>
        <v/>
      </c>
      <c r="L107" s="88"/>
      <c r="M107" s="69"/>
      <c r="N107" s="69"/>
      <c r="O107" s="69"/>
      <c r="P107" s="284" t="str">
        <f t="shared" si="7"/>
        <v/>
      </c>
      <c r="Q107" s="524" t="str">
        <f t="shared" si="8"/>
        <v/>
      </c>
      <c r="R107" s="84" t="str">
        <f t="shared" si="6"/>
        <v/>
      </c>
      <c r="S107" s="436"/>
      <c r="T107" s="196" t="str">
        <f t="shared" si="9"/>
        <v/>
      </c>
      <c r="U107" s="274" t="str">
        <f t="shared" si="10"/>
        <v/>
      </c>
      <c r="V107" s="185"/>
      <c r="W107" s="435" t="str">
        <f>IF(K107="","",IF(U107="",Listes!$A$70,IF(AND(K107&lt;U107,V107=""),Listes!$A$71,IF(AND(Q107&lt;P107,V107=""),Listes!$A$72,IF(AND(U107&lt;&gt;"",U107&lt;K107,S107=""),Listes!$A$73,IF(X107="",Listes!$A$74,""))))))</f>
        <v/>
      </c>
      <c r="X107" s="90"/>
      <c r="Y107" s="158">
        <f t="shared" si="11"/>
        <v>0</v>
      </c>
    </row>
    <row r="108" spans="1:25" ht="20.100000000000001" customHeight="1" x14ac:dyDescent="0.25">
      <c r="A108" s="174">
        <v>102</v>
      </c>
      <c r="B108" s="201" t="str">
        <f>IF('Frais de personnel'!$B108="","",'Frais de personnel'!$B108)</f>
        <v/>
      </c>
      <c r="C108" s="201" t="str">
        <f>IF('Frais de personnel'!$C108="","",'Frais de personnel'!$C108)</f>
        <v/>
      </c>
      <c r="D108" s="202" t="str">
        <f>IF('Frais de personnel'!$D108="","",'Frais de personnel'!$D108)</f>
        <v/>
      </c>
      <c r="E108" s="180" t="str">
        <f>IF('Frais de personnel'!$E108="","",'Frais de personnel'!$E108)</f>
        <v/>
      </c>
      <c r="F108" s="273" t="str">
        <f>IF('Frais de personnel'!F108="","",'Frais de personnel'!F108)</f>
        <v/>
      </c>
      <c r="G108" s="273" t="str">
        <f>IF('Frais de personnel'!G108="","",'Frais de personnel'!G108)</f>
        <v/>
      </c>
      <c r="H108" s="203" t="str">
        <f>IF('Frais de personnel'!$H108="","",'Frais de personnel'!$H108)</f>
        <v/>
      </c>
      <c r="I108" s="89" t="str">
        <f>IF('Frais de personnel'!$I108="","",'Frais de personnel'!$I108)</f>
        <v/>
      </c>
      <c r="J108" s="89" t="str">
        <f>IF('Frais de personnel'!$J108="","",'Frais de personnel'!$J108)</f>
        <v/>
      </c>
      <c r="K108" s="204" t="str">
        <f>IF('Frais de personnel'!$K108=0,"",'Frais de personnel'!$K108)</f>
        <v/>
      </c>
      <c r="L108" s="88"/>
      <c r="M108" s="69"/>
      <c r="N108" s="69"/>
      <c r="O108" s="69"/>
      <c r="P108" s="284" t="str">
        <f t="shared" si="7"/>
        <v/>
      </c>
      <c r="Q108" s="524" t="str">
        <f t="shared" si="8"/>
        <v/>
      </c>
      <c r="R108" s="84" t="str">
        <f t="shared" si="6"/>
        <v/>
      </c>
      <c r="S108" s="436"/>
      <c r="T108" s="196" t="str">
        <f t="shared" si="9"/>
        <v/>
      </c>
      <c r="U108" s="274" t="str">
        <f t="shared" si="10"/>
        <v/>
      </c>
      <c r="V108" s="185"/>
      <c r="W108" s="435" t="str">
        <f>IF(K108="","",IF(U108="",Listes!$A$70,IF(AND(K108&lt;U108,V108=""),Listes!$A$71,IF(AND(Q108&lt;P108,V108=""),Listes!$A$72,IF(AND(U108&lt;&gt;"",U108&lt;K108,S108=""),Listes!$A$73,IF(X108="",Listes!$A$74,""))))))</f>
        <v/>
      </c>
      <c r="X108" s="90"/>
      <c r="Y108" s="158">
        <f t="shared" si="11"/>
        <v>0</v>
      </c>
    </row>
    <row r="109" spans="1:25" ht="20.100000000000001" customHeight="1" x14ac:dyDescent="0.25">
      <c r="A109" s="174">
        <v>103</v>
      </c>
      <c r="B109" s="201" t="str">
        <f>IF('Frais de personnel'!$B109="","",'Frais de personnel'!$B109)</f>
        <v/>
      </c>
      <c r="C109" s="201" t="str">
        <f>IF('Frais de personnel'!$C109="","",'Frais de personnel'!$C109)</f>
        <v/>
      </c>
      <c r="D109" s="202" t="str">
        <f>IF('Frais de personnel'!$D109="","",'Frais de personnel'!$D109)</f>
        <v/>
      </c>
      <c r="E109" s="180" t="str">
        <f>IF('Frais de personnel'!$E109="","",'Frais de personnel'!$E109)</f>
        <v/>
      </c>
      <c r="F109" s="273" t="str">
        <f>IF('Frais de personnel'!F109="","",'Frais de personnel'!F109)</f>
        <v/>
      </c>
      <c r="G109" s="273" t="str">
        <f>IF('Frais de personnel'!G109="","",'Frais de personnel'!G109)</f>
        <v/>
      </c>
      <c r="H109" s="203" t="str">
        <f>IF('Frais de personnel'!$H109="","",'Frais de personnel'!$H109)</f>
        <v/>
      </c>
      <c r="I109" s="89" t="str">
        <f>IF('Frais de personnel'!$I109="","",'Frais de personnel'!$I109)</f>
        <v/>
      </c>
      <c r="J109" s="89" t="str">
        <f>IF('Frais de personnel'!$J109="","",'Frais de personnel'!$J109)</f>
        <v/>
      </c>
      <c r="K109" s="204" t="str">
        <f>IF('Frais de personnel'!$K109=0,"",'Frais de personnel'!$K109)</f>
        <v/>
      </c>
      <c r="L109" s="88"/>
      <c r="M109" s="69"/>
      <c r="N109" s="69"/>
      <c r="O109" s="69"/>
      <c r="P109" s="284" t="str">
        <f t="shared" si="7"/>
        <v/>
      </c>
      <c r="Q109" s="524" t="str">
        <f t="shared" si="8"/>
        <v/>
      </c>
      <c r="R109" s="84" t="str">
        <f t="shared" si="6"/>
        <v/>
      </c>
      <c r="S109" s="436"/>
      <c r="T109" s="196" t="str">
        <f t="shared" si="9"/>
        <v/>
      </c>
      <c r="U109" s="274" t="str">
        <f t="shared" si="10"/>
        <v/>
      </c>
      <c r="V109" s="185"/>
      <c r="W109" s="435" t="str">
        <f>IF(K109="","",IF(U109="",Listes!$A$70,IF(AND(K109&lt;U109,V109=""),Listes!$A$71,IF(AND(Q109&lt;P109,V109=""),Listes!$A$72,IF(AND(U109&lt;&gt;"",U109&lt;K109,S109=""),Listes!$A$73,IF(X109="",Listes!$A$74,""))))))</f>
        <v/>
      </c>
      <c r="X109" s="90"/>
      <c r="Y109" s="158">
        <f t="shared" si="11"/>
        <v>0</v>
      </c>
    </row>
    <row r="110" spans="1:25" ht="20.100000000000001" customHeight="1" x14ac:dyDescent="0.25">
      <c r="A110" s="174">
        <v>104</v>
      </c>
      <c r="B110" s="201" t="str">
        <f>IF('Frais de personnel'!$B110="","",'Frais de personnel'!$B110)</f>
        <v/>
      </c>
      <c r="C110" s="201" t="str">
        <f>IF('Frais de personnel'!$C110="","",'Frais de personnel'!$C110)</f>
        <v/>
      </c>
      <c r="D110" s="202" t="str">
        <f>IF('Frais de personnel'!$D110="","",'Frais de personnel'!$D110)</f>
        <v/>
      </c>
      <c r="E110" s="180" t="str">
        <f>IF('Frais de personnel'!$E110="","",'Frais de personnel'!$E110)</f>
        <v/>
      </c>
      <c r="F110" s="273" t="str">
        <f>IF('Frais de personnel'!F110="","",'Frais de personnel'!F110)</f>
        <v/>
      </c>
      <c r="G110" s="273" t="str">
        <f>IF('Frais de personnel'!G110="","",'Frais de personnel'!G110)</f>
        <v/>
      </c>
      <c r="H110" s="203" t="str">
        <f>IF('Frais de personnel'!$H110="","",'Frais de personnel'!$H110)</f>
        <v/>
      </c>
      <c r="I110" s="89" t="str">
        <f>IF('Frais de personnel'!$I110="","",'Frais de personnel'!$I110)</f>
        <v/>
      </c>
      <c r="J110" s="89" t="str">
        <f>IF('Frais de personnel'!$J110="","",'Frais de personnel'!$J110)</f>
        <v/>
      </c>
      <c r="K110" s="204" t="str">
        <f>IF('Frais de personnel'!$K110=0,"",'Frais de personnel'!$K110)</f>
        <v/>
      </c>
      <c r="L110" s="88"/>
      <c r="M110" s="69"/>
      <c r="N110" s="69"/>
      <c r="O110" s="69"/>
      <c r="P110" s="284" t="str">
        <f t="shared" si="7"/>
        <v/>
      </c>
      <c r="Q110" s="524" t="str">
        <f t="shared" si="8"/>
        <v/>
      </c>
      <c r="R110" s="84" t="str">
        <f t="shared" si="6"/>
        <v/>
      </c>
      <c r="S110" s="436"/>
      <c r="T110" s="196" t="str">
        <f t="shared" si="9"/>
        <v/>
      </c>
      <c r="U110" s="274" t="str">
        <f t="shared" si="10"/>
        <v/>
      </c>
      <c r="V110" s="185"/>
      <c r="W110" s="435" t="str">
        <f>IF(K110="","",IF(U110="",Listes!$A$70,IF(AND(K110&lt;U110,V110=""),Listes!$A$71,IF(AND(Q110&lt;P110,V110=""),Listes!$A$72,IF(AND(U110&lt;&gt;"",U110&lt;K110,S110=""),Listes!$A$73,IF(X110="",Listes!$A$74,""))))))</f>
        <v/>
      </c>
      <c r="X110" s="90"/>
      <c r="Y110" s="158">
        <f t="shared" si="11"/>
        <v>0</v>
      </c>
    </row>
    <row r="111" spans="1:25" ht="20.100000000000001" customHeight="1" x14ac:dyDescent="0.25">
      <c r="A111" s="174">
        <v>105</v>
      </c>
      <c r="B111" s="201" t="str">
        <f>IF('Frais de personnel'!$B111="","",'Frais de personnel'!$B111)</f>
        <v/>
      </c>
      <c r="C111" s="201" t="str">
        <f>IF('Frais de personnel'!$C111="","",'Frais de personnel'!$C111)</f>
        <v/>
      </c>
      <c r="D111" s="202" t="str">
        <f>IF('Frais de personnel'!$D111="","",'Frais de personnel'!$D111)</f>
        <v/>
      </c>
      <c r="E111" s="180" t="str">
        <f>IF('Frais de personnel'!$E111="","",'Frais de personnel'!$E111)</f>
        <v/>
      </c>
      <c r="F111" s="273" t="str">
        <f>IF('Frais de personnel'!F111="","",'Frais de personnel'!F111)</f>
        <v/>
      </c>
      <c r="G111" s="273" t="str">
        <f>IF('Frais de personnel'!G111="","",'Frais de personnel'!G111)</f>
        <v/>
      </c>
      <c r="H111" s="203" t="str">
        <f>IF('Frais de personnel'!$H111="","",'Frais de personnel'!$H111)</f>
        <v/>
      </c>
      <c r="I111" s="89" t="str">
        <f>IF('Frais de personnel'!$I111="","",'Frais de personnel'!$I111)</f>
        <v/>
      </c>
      <c r="J111" s="89" t="str">
        <f>IF('Frais de personnel'!$J111="","",'Frais de personnel'!$J111)</f>
        <v/>
      </c>
      <c r="K111" s="204" t="str">
        <f>IF('Frais de personnel'!$K111=0,"",'Frais de personnel'!$K111)</f>
        <v/>
      </c>
      <c r="L111" s="88"/>
      <c r="M111" s="69"/>
      <c r="N111" s="69"/>
      <c r="O111" s="69"/>
      <c r="P111" s="284" t="str">
        <f t="shared" si="7"/>
        <v/>
      </c>
      <c r="Q111" s="524" t="str">
        <f t="shared" si="8"/>
        <v/>
      </c>
      <c r="R111" s="84" t="str">
        <f t="shared" si="6"/>
        <v/>
      </c>
      <c r="S111" s="436"/>
      <c r="T111" s="196" t="str">
        <f t="shared" si="9"/>
        <v/>
      </c>
      <c r="U111" s="274" t="str">
        <f t="shared" si="10"/>
        <v/>
      </c>
      <c r="V111" s="185"/>
      <c r="W111" s="435" t="str">
        <f>IF(K111="","",IF(U111="",Listes!$A$70,IF(AND(K111&lt;U111,V111=""),Listes!$A$71,IF(AND(Q111&lt;P111,V111=""),Listes!$A$72,IF(AND(U111&lt;&gt;"",U111&lt;K111,S111=""),Listes!$A$73,IF(X111="",Listes!$A$74,""))))))</f>
        <v/>
      </c>
      <c r="X111" s="90"/>
      <c r="Y111" s="158">
        <f t="shared" si="11"/>
        <v>0</v>
      </c>
    </row>
    <row r="112" spans="1:25" ht="20.100000000000001" customHeight="1" x14ac:dyDescent="0.25">
      <c r="A112" s="174">
        <v>106</v>
      </c>
      <c r="B112" s="201" t="str">
        <f>IF('Frais de personnel'!$B112="","",'Frais de personnel'!$B112)</f>
        <v/>
      </c>
      <c r="C112" s="201" t="str">
        <f>IF('Frais de personnel'!$C112="","",'Frais de personnel'!$C112)</f>
        <v/>
      </c>
      <c r="D112" s="202" t="str">
        <f>IF('Frais de personnel'!$D112="","",'Frais de personnel'!$D112)</f>
        <v/>
      </c>
      <c r="E112" s="180" t="str">
        <f>IF('Frais de personnel'!$E112="","",'Frais de personnel'!$E112)</f>
        <v/>
      </c>
      <c r="F112" s="273" t="str">
        <f>IF('Frais de personnel'!F112="","",'Frais de personnel'!F112)</f>
        <v/>
      </c>
      <c r="G112" s="273" t="str">
        <f>IF('Frais de personnel'!G112="","",'Frais de personnel'!G112)</f>
        <v/>
      </c>
      <c r="H112" s="203" t="str">
        <f>IF('Frais de personnel'!$H112="","",'Frais de personnel'!$H112)</f>
        <v/>
      </c>
      <c r="I112" s="89" t="str">
        <f>IF('Frais de personnel'!$I112="","",'Frais de personnel'!$I112)</f>
        <v/>
      </c>
      <c r="J112" s="89" t="str">
        <f>IF('Frais de personnel'!$J112="","",'Frais de personnel'!$J112)</f>
        <v/>
      </c>
      <c r="K112" s="204" t="str">
        <f>IF('Frais de personnel'!$K112=0,"",'Frais de personnel'!$K112)</f>
        <v/>
      </c>
      <c r="L112" s="88"/>
      <c r="M112" s="69"/>
      <c r="N112" s="69"/>
      <c r="O112" s="69"/>
      <c r="P112" s="284" t="str">
        <f t="shared" si="7"/>
        <v/>
      </c>
      <c r="Q112" s="524" t="str">
        <f t="shared" si="8"/>
        <v/>
      </c>
      <c r="R112" s="84" t="str">
        <f t="shared" si="6"/>
        <v/>
      </c>
      <c r="S112" s="436"/>
      <c r="T112" s="196" t="str">
        <f t="shared" si="9"/>
        <v/>
      </c>
      <c r="U112" s="274" t="str">
        <f t="shared" si="10"/>
        <v/>
      </c>
      <c r="V112" s="185"/>
      <c r="W112" s="435" t="str">
        <f>IF(K112="","",IF(U112="",Listes!$A$70,IF(AND(K112&lt;U112,V112=""),Listes!$A$71,IF(AND(Q112&lt;P112,V112=""),Listes!$A$72,IF(AND(U112&lt;&gt;"",U112&lt;K112,S112=""),Listes!$A$73,IF(X112="",Listes!$A$74,""))))))</f>
        <v/>
      </c>
      <c r="X112" s="90"/>
      <c r="Y112" s="158">
        <f t="shared" si="11"/>
        <v>0</v>
      </c>
    </row>
    <row r="113" spans="1:25" ht="20.100000000000001" customHeight="1" x14ac:dyDescent="0.25">
      <c r="A113" s="174">
        <v>107</v>
      </c>
      <c r="B113" s="201" t="str">
        <f>IF('Frais de personnel'!$B113="","",'Frais de personnel'!$B113)</f>
        <v/>
      </c>
      <c r="C113" s="201" t="str">
        <f>IF('Frais de personnel'!$C113="","",'Frais de personnel'!$C113)</f>
        <v/>
      </c>
      <c r="D113" s="202" t="str">
        <f>IF('Frais de personnel'!$D113="","",'Frais de personnel'!$D113)</f>
        <v/>
      </c>
      <c r="E113" s="180" t="str">
        <f>IF('Frais de personnel'!$E113="","",'Frais de personnel'!$E113)</f>
        <v/>
      </c>
      <c r="F113" s="273" t="str">
        <f>IF('Frais de personnel'!F113="","",'Frais de personnel'!F113)</f>
        <v/>
      </c>
      <c r="G113" s="273" t="str">
        <f>IF('Frais de personnel'!G113="","",'Frais de personnel'!G113)</f>
        <v/>
      </c>
      <c r="H113" s="203" t="str">
        <f>IF('Frais de personnel'!$H113="","",'Frais de personnel'!$H113)</f>
        <v/>
      </c>
      <c r="I113" s="89" t="str">
        <f>IF('Frais de personnel'!$I113="","",'Frais de personnel'!$I113)</f>
        <v/>
      </c>
      <c r="J113" s="89" t="str">
        <f>IF('Frais de personnel'!$J113="","",'Frais de personnel'!$J113)</f>
        <v/>
      </c>
      <c r="K113" s="204" t="str">
        <f>IF('Frais de personnel'!$K113=0,"",'Frais de personnel'!$K113)</f>
        <v/>
      </c>
      <c r="L113" s="88"/>
      <c r="M113" s="69"/>
      <c r="N113" s="69"/>
      <c r="O113" s="69"/>
      <c r="P113" s="284" t="str">
        <f t="shared" si="7"/>
        <v/>
      </c>
      <c r="Q113" s="524" t="str">
        <f t="shared" si="8"/>
        <v/>
      </c>
      <c r="R113" s="84" t="str">
        <f t="shared" si="6"/>
        <v/>
      </c>
      <c r="S113" s="436"/>
      <c r="T113" s="196" t="str">
        <f t="shared" si="9"/>
        <v/>
      </c>
      <c r="U113" s="274" t="str">
        <f t="shared" si="10"/>
        <v/>
      </c>
      <c r="V113" s="185"/>
      <c r="W113" s="435" t="str">
        <f>IF(K113="","",IF(U113="",Listes!$A$70,IF(AND(K113&lt;U113,V113=""),Listes!$A$71,IF(AND(Q113&lt;P113,V113=""),Listes!$A$72,IF(AND(U113&lt;&gt;"",U113&lt;K113,S113=""),Listes!$A$73,IF(X113="",Listes!$A$74,""))))))</f>
        <v/>
      </c>
      <c r="X113" s="90"/>
      <c r="Y113" s="158">
        <f t="shared" si="11"/>
        <v>0</v>
      </c>
    </row>
    <row r="114" spans="1:25" ht="20.100000000000001" customHeight="1" x14ac:dyDescent="0.25">
      <c r="A114" s="174">
        <v>108</v>
      </c>
      <c r="B114" s="201" t="str">
        <f>IF('Frais de personnel'!$B114="","",'Frais de personnel'!$B114)</f>
        <v/>
      </c>
      <c r="C114" s="201" t="str">
        <f>IF('Frais de personnel'!$C114="","",'Frais de personnel'!$C114)</f>
        <v/>
      </c>
      <c r="D114" s="202" t="str">
        <f>IF('Frais de personnel'!$D114="","",'Frais de personnel'!$D114)</f>
        <v/>
      </c>
      <c r="E114" s="180" t="str">
        <f>IF('Frais de personnel'!$E114="","",'Frais de personnel'!$E114)</f>
        <v/>
      </c>
      <c r="F114" s="273" t="str">
        <f>IF('Frais de personnel'!F114="","",'Frais de personnel'!F114)</f>
        <v/>
      </c>
      <c r="G114" s="273" t="str">
        <f>IF('Frais de personnel'!G114="","",'Frais de personnel'!G114)</f>
        <v/>
      </c>
      <c r="H114" s="203" t="str">
        <f>IF('Frais de personnel'!$H114="","",'Frais de personnel'!$H114)</f>
        <v/>
      </c>
      <c r="I114" s="89" t="str">
        <f>IF('Frais de personnel'!$I114="","",'Frais de personnel'!$I114)</f>
        <v/>
      </c>
      <c r="J114" s="89" t="str">
        <f>IF('Frais de personnel'!$J114="","",'Frais de personnel'!$J114)</f>
        <v/>
      </c>
      <c r="K114" s="204" t="str">
        <f>IF('Frais de personnel'!$K114=0,"",'Frais de personnel'!$K114)</f>
        <v/>
      </c>
      <c r="L114" s="88"/>
      <c r="M114" s="69"/>
      <c r="N114" s="69"/>
      <c r="O114" s="69"/>
      <c r="P114" s="284" t="str">
        <f t="shared" si="7"/>
        <v/>
      </c>
      <c r="Q114" s="524" t="str">
        <f t="shared" si="8"/>
        <v/>
      </c>
      <c r="R114" s="84" t="str">
        <f t="shared" si="6"/>
        <v/>
      </c>
      <c r="S114" s="436"/>
      <c r="T114" s="196" t="str">
        <f t="shared" si="9"/>
        <v/>
      </c>
      <c r="U114" s="274" t="str">
        <f t="shared" si="10"/>
        <v/>
      </c>
      <c r="V114" s="185"/>
      <c r="W114" s="435" t="str">
        <f>IF(K114="","",IF(U114="",Listes!$A$70,IF(AND(K114&lt;U114,V114=""),Listes!$A$71,IF(AND(Q114&lt;P114,V114=""),Listes!$A$72,IF(AND(U114&lt;&gt;"",U114&lt;K114,S114=""),Listes!$A$73,IF(X114="",Listes!$A$74,""))))))</f>
        <v/>
      </c>
      <c r="X114" s="90"/>
      <c r="Y114" s="158">
        <f t="shared" si="11"/>
        <v>0</v>
      </c>
    </row>
    <row r="115" spans="1:25" ht="20.100000000000001" customHeight="1" x14ac:dyDescent="0.25">
      <c r="A115" s="174">
        <v>109</v>
      </c>
      <c r="B115" s="201" t="str">
        <f>IF('Frais de personnel'!$B115="","",'Frais de personnel'!$B115)</f>
        <v/>
      </c>
      <c r="C115" s="201" t="str">
        <f>IF('Frais de personnel'!$C115="","",'Frais de personnel'!$C115)</f>
        <v/>
      </c>
      <c r="D115" s="202" t="str">
        <f>IF('Frais de personnel'!$D115="","",'Frais de personnel'!$D115)</f>
        <v/>
      </c>
      <c r="E115" s="180" t="str">
        <f>IF('Frais de personnel'!$E115="","",'Frais de personnel'!$E115)</f>
        <v/>
      </c>
      <c r="F115" s="273" t="str">
        <f>IF('Frais de personnel'!F115="","",'Frais de personnel'!F115)</f>
        <v/>
      </c>
      <c r="G115" s="273" t="str">
        <f>IF('Frais de personnel'!G115="","",'Frais de personnel'!G115)</f>
        <v/>
      </c>
      <c r="H115" s="203" t="str">
        <f>IF('Frais de personnel'!$H115="","",'Frais de personnel'!$H115)</f>
        <v/>
      </c>
      <c r="I115" s="89" t="str">
        <f>IF('Frais de personnel'!$I115="","",'Frais de personnel'!$I115)</f>
        <v/>
      </c>
      <c r="J115" s="89" t="str">
        <f>IF('Frais de personnel'!$J115="","",'Frais de personnel'!$J115)</f>
        <v/>
      </c>
      <c r="K115" s="204" t="str">
        <f>IF('Frais de personnel'!$K115=0,"",'Frais de personnel'!$K115)</f>
        <v/>
      </c>
      <c r="L115" s="88"/>
      <c r="M115" s="69"/>
      <c r="N115" s="69"/>
      <c r="O115" s="69"/>
      <c r="P115" s="284" t="str">
        <f t="shared" si="7"/>
        <v/>
      </c>
      <c r="Q115" s="524" t="str">
        <f t="shared" si="8"/>
        <v/>
      </c>
      <c r="R115" s="84" t="str">
        <f t="shared" si="6"/>
        <v/>
      </c>
      <c r="S115" s="436"/>
      <c r="T115" s="196" t="str">
        <f t="shared" si="9"/>
        <v/>
      </c>
      <c r="U115" s="274" t="str">
        <f t="shared" si="10"/>
        <v/>
      </c>
      <c r="V115" s="185"/>
      <c r="W115" s="435" t="str">
        <f>IF(K115="","",IF(U115="",Listes!$A$70,IF(AND(K115&lt;U115,V115=""),Listes!$A$71,IF(AND(Q115&lt;P115,V115=""),Listes!$A$72,IF(AND(U115&lt;&gt;"",U115&lt;K115,S115=""),Listes!$A$73,IF(X115="",Listes!$A$74,""))))))</f>
        <v/>
      </c>
      <c r="X115" s="90"/>
      <c r="Y115" s="158">
        <f t="shared" si="11"/>
        <v>0</v>
      </c>
    </row>
    <row r="116" spans="1:25" ht="20.100000000000001" customHeight="1" x14ac:dyDescent="0.25">
      <c r="A116" s="174">
        <v>110</v>
      </c>
      <c r="B116" s="201" t="str">
        <f>IF('Frais de personnel'!$B116="","",'Frais de personnel'!$B116)</f>
        <v/>
      </c>
      <c r="C116" s="201" t="str">
        <f>IF('Frais de personnel'!$C116="","",'Frais de personnel'!$C116)</f>
        <v/>
      </c>
      <c r="D116" s="202" t="str">
        <f>IF('Frais de personnel'!$D116="","",'Frais de personnel'!$D116)</f>
        <v/>
      </c>
      <c r="E116" s="180" t="str">
        <f>IF('Frais de personnel'!$E116="","",'Frais de personnel'!$E116)</f>
        <v/>
      </c>
      <c r="F116" s="273" t="str">
        <f>IF('Frais de personnel'!F116="","",'Frais de personnel'!F116)</f>
        <v/>
      </c>
      <c r="G116" s="273" t="str">
        <f>IF('Frais de personnel'!G116="","",'Frais de personnel'!G116)</f>
        <v/>
      </c>
      <c r="H116" s="203" t="str">
        <f>IF('Frais de personnel'!$H116="","",'Frais de personnel'!$H116)</f>
        <v/>
      </c>
      <c r="I116" s="89" t="str">
        <f>IF('Frais de personnel'!$I116="","",'Frais de personnel'!$I116)</f>
        <v/>
      </c>
      <c r="J116" s="89" t="str">
        <f>IF('Frais de personnel'!$J116="","",'Frais de personnel'!$J116)</f>
        <v/>
      </c>
      <c r="K116" s="204" t="str">
        <f>IF('Frais de personnel'!$K116=0,"",'Frais de personnel'!$K116)</f>
        <v/>
      </c>
      <c r="L116" s="88"/>
      <c r="M116" s="69"/>
      <c r="N116" s="69"/>
      <c r="O116" s="69"/>
      <c r="P116" s="284" t="str">
        <f t="shared" si="7"/>
        <v/>
      </c>
      <c r="Q116" s="524" t="str">
        <f t="shared" si="8"/>
        <v/>
      </c>
      <c r="R116" s="84" t="str">
        <f t="shared" si="6"/>
        <v/>
      </c>
      <c r="S116" s="436"/>
      <c r="T116" s="196" t="str">
        <f t="shared" si="9"/>
        <v/>
      </c>
      <c r="U116" s="274" t="str">
        <f t="shared" si="10"/>
        <v/>
      </c>
      <c r="V116" s="185"/>
      <c r="W116" s="435" t="str">
        <f>IF(K116="","",IF(U116="",Listes!$A$70,IF(AND(K116&lt;U116,V116=""),Listes!$A$71,IF(AND(Q116&lt;P116,V116=""),Listes!$A$72,IF(AND(U116&lt;&gt;"",U116&lt;K116,S116=""),Listes!$A$73,IF(X116="",Listes!$A$74,""))))))</f>
        <v/>
      </c>
      <c r="X116" s="90"/>
      <c r="Y116" s="158">
        <f t="shared" si="11"/>
        <v>0</v>
      </c>
    </row>
    <row r="117" spans="1:25" ht="20.100000000000001" customHeight="1" x14ac:dyDescent="0.25">
      <c r="A117" s="174">
        <v>111</v>
      </c>
      <c r="B117" s="201" t="str">
        <f>IF('Frais de personnel'!$B117="","",'Frais de personnel'!$B117)</f>
        <v/>
      </c>
      <c r="C117" s="201" t="str">
        <f>IF('Frais de personnel'!$C117="","",'Frais de personnel'!$C117)</f>
        <v/>
      </c>
      <c r="D117" s="202" t="str">
        <f>IF('Frais de personnel'!$D117="","",'Frais de personnel'!$D117)</f>
        <v/>
      </c>
      <c r="E117" s="180" t="str">
        <f>IF('Frais de personnel'!$E117="","",'Frais de personnel'!$E117)</f>
        <v/>
      </c>
      <c r="F117" s="273" t="str">
        <f>IF('Frais de personnel'!F117="","",'Frais de personnel'!F117)</f>
        <v/>
      </c>
      <c r="G117" s="273" t="str">
        <f>IF('Frais de personnel'!G117="","",'Frais de personnel'!G117)</f>
        <v/>
      </c>
      <c r="H117" s="203" t="str">
        <f>IF('Frais de personnel'!$H117="","",'Frais de personnel'!$H117)</f>
        <v/>
      </c>
      <c r="I117" s="89" t="str">
        <f>IF('Frais de personnel'!$I117="","",'Frais de personnel'!$I117)</f>
        <v/>
      </c>
      <c r="J117" s="89" t="str">
        <f>IF('Frais de personnel'!$J117="","",'Frais de personnel'!$J117)</f>
        <v/>
      </c>
      <c r="K117" s="204" t="str">
        <f>IF('Frais de personnel'!$K117=0,"",'Frais de personnel'!$K117)</f>
        <v/>
      </c>
      <c r="L117" s="88"/>
      <c r="M117" s="69"/>
      <c r="N117" s="69"/>
      <c r="O117" s="69"/>
      <c r="P117" s="284" t="str">
        <f t="shared" si="7"/>
        <v/>
      </c>
      <c r="Q117" s="524" t="str">
        <f t="shared" si="8"/>
        <v/>
      </c>
      <c r="R117" s="84" t="str">
        <f t="shared" si="6"/>
        <v/>
      </c>
      <c r="S117" s="436"/>
      <c r="T117" s="196" t="str">
        <f t="shared" si="9"/>
        <v/>
      </c>
      <c r="U117" s="274" t="str">
        <f t="shared" si="10"/>
        <v/>
      </c>
      <c r="V117" s="185"/>
      <c r="W117" s="435" t="str">
        <f>IF(K117="","",IF(U117="",Listes!$A$70,IF(AND(K117&lt;U117,V117=""),Listes!$A$71,IF(AND(Q117&lt;P117,V117=""),Listes!$A$72,IF(AND(U117&lt;&gt;"",U117&lt;K117,S117=""),Listes!$A$73,IF(X117="",Listes!$A$74,""))))))</f>
        <v/>
      </c>
      <c r="X117" s="90"/>
      <c r="Y117" s="158">
        <f t="shared" si="11"/>
        <v>0</v>
      </c>
    </row>
    <row r="118" spans="1:25" ht="20.100000000000001" customHeight="1" x14ac:dyDescent="0.25">
      <c r="A118" s="174">
        <v>112</v>
      </c>
      <c r="B118" s="201" t="str">
        <f>IF('Frais de personnel'!$B118="","",'Frais de personnel'!$B118)</f>
        <v/>
      </c>
      <c r="C118" s="201" t="str">
        <f>IF('Frais de personnel'!$C118="","",'Frais de personnel'!$C118)</f>
        <v/>
      </c>
      <c r="D118" s="202" t="str">
        <f>IF('Frais de personnel'!$D118="","",'Frais de personnel'!$D118)</f>
        <v/>
      </c>
      <c r="E118" s="180" t="str">
        <f>IF('Frais de personnel'!$E118="","",'Frais de personnel'!$E118)</f>
        <v/>
      </c>
      <c r="F118" s="273" t="str">
        <f>IF('Frais de personnel'!F118="","",'Frais de personnel'!F118)</f>
        <v/>
      </c>
      <c r="G118" s="273" t="str">
        <f>IF('Frais de personnel'!G118="","",'Frais de personnel'!G118)</f>
        <v/>
      </c>
      <c r="H118" s="203" t="str">
        <f>IF('Frais de personnel'!$H118="","",'Frais de personnel'!$H118)</f>
        <v/>
      </c>
      <c r="I118" s="89" t="str">
        <f>IF('Frais de personnel'!$I118="","",'Frais de personnel'!$I118)</f>
        <v/>
      </c>
      <c r="J118" s="89" t="str">
        <f>IF('Frais de personnel'!$J118="","",'Frais de personnel'!$J118)</f>
        <v/>
      </c>
      <c r="K118" s="204" t="str">
        <f>IF('Frais de personnel'!$K118=0,"",'Frais de personnel'!$K118)</f>
        <v/>
      </c>
      <c r="L118" s="88"/>
      <c r="M118" s="69"/>
      <c r="N118" s="69"/>
      <c r="O118" s="69"/>
      <c r="P118" s="284" t="str">
        <f t="shared" si="7"/>
        <v/>
      </c>
      <c r="Q118" s="524" t="str">
        <f t="shared" si="8"/>
        <v/>
      </c>
      <c r="R118" s="84" t="str">
        <f t="shared" si="6"/>
        <v/>
      </c>
      <c r="S118" s="436"/>
      <c r="T118" s="196" t="str">
        <f t="shared" si="9"/>
        <v/>
      </c>
      <c r="U118" s="274" t="str">
        <f t="shared" si="10"/>
        <v/>
      </c>
      <c r="V118" s="185"/>
      <c r="W118" s="435" t="str">
        <f>IF(K118="","",IF(U118="",Listes!$A$70,IF(AND(K118&lt;U118,V118=""),Listes!$A$71,IF(AND(Q118&lt;P118,V118=""),Listes!$A$72,IF(AND(U118&lt;&gt;"",U118&lt;K118,S118=""),Listes!$A$73,IF(X118="",Listes!$A$74,""))))))</f>
        <v/>
      </c>
      <c r="X118" s="90"/>
      <c r="Y118" s="158">
        <f t="shared" si="11"/>
        <v>0</v>
      </c>
    </row>
    <row r="119" spans="1:25" ht="20.100000000000001" customHeight="1" x14ac:dyDescent="0.25">
      <c r="A119" s="174">
        <v>113</v>
      </c>
      <c r="B119" s="201" t="str">
        <f>IF('Frais de personnel'!$B119="","",'Frais de personnel'!$B119)</f>
        <v/>
      </c>
      <c r="C119" s="201" t="str">
        <f>IF('Frais de personnel'!$C119="","",'Frais de personnel'!$C119)</f>
        <v/>
      </c>
      <c r="D119" s="202" t="str">
        <f>IF('Frais de personnel'!$D119="","",'Frais de personnel'!$D119)</f>
        <v/>
      </c>
      <c r="E119" s="180" t="str">
        <f>IF('Frais de personnel'!$E119="","",'Frais de personnel'!$E119)</f>
        <v/>
      </c>
      <c r="F119" s="273" t="str">
        <f>IF('Frais de personnel'!F119="","",'Frais de personnel'!F119)</f>
        <v/>
      </c>
      <c r="G119" s="273" t="str">
        <f>IF('Frais de personnel'!G119="","",'Frais de personnel'!G119)</f>
        <v/>
      </c>
      <c r="H119" s="203" t="str">
        <f>IF('Frais de personnel'!$H119="","",'Frais de personnel'!$H119)</f>
        <v/>
      </c>
      <c r="I119" s="89" t="str">
        <f>IF('Frais de personnel'!$I119="","",'Frais de personnel'!$I119)</f>
        <v/>
      </c>
      <c r="J119" s="89" t="str">
        <f>IF('Frais de personnel'!$J119="","",'Frais de personnel'!$J119)</f>
        <v/>
      </c>
      <c r="K119" s="204" t="str">
        <f>IF('Frais de personnel'!$K119=0,"",'Frais de personnel'!$K119)</f>
        <v/>
      </c>
      <c r="L119" s="88"/>
      <c r="M119" s="69"/>
      <c r="N119" s="69"/>
      <c r="O119" s="69"/>
      <c r="P119" s="284" t="str">
        <f t="shared" si="7"/>
        <v/>
      </c>
      <c r="Q119" s="524" t="str">
        <f t="shared" si="8"/>
        <v/>
      </c>
      <c r="R119" s="84" t="str">
        <f t="shared" si="6"/>
        <v/>
      </c>
      <c r="S119" s="436"/>
      <c r="T119" s="196" t="str">
        <f t="shared" si="9"/>
        <v/>
      </c>
      <c r="U119" s="274" t="str">
        <f t="shared" si="10"/>
        <v/>
      </c>
      <c r="V119" s="185"/>
      <c r="W119" s="435" t="str">
        <f>IF(K119="","",IF(U119="",Listes!$A$70,IF(AND(K119&lt;U119,V119=""),Listes!$A$71,IF(AND(Q119&lt;P119,V119=""),Listes!$A$72,IF(AND(U119&lt;&gt;"",U119&lt;K119,S119=""),Listes!$A$73,IF(X119="",Listes!$A$74,""))))))</f>
        <v/>
      </c>
      <c r="X119" s="90"/>
      <c r="Y119" s="158">
        <f t="shared" si="11"/>
        <v>0</v>
      </c>
    </row>
    <row r="120" spans="1:25" ht="20.100000000000001" customHeight="1" x14ac:dyDescent="0.25">
      <c r="A120" s="174">
        <v>114</v>
      </c>
      <c r="B120" s="201" t="str">
        <f>IF('Frais de personnel'!$B120="","",'Frais de personnel'!$B120)</f>
        <v/>
      </c>
      <c r="C120" s="201" t="str">
        <f>IF('Frais de personnel'!$C120="","",'Frais de personnel'!$C120)</f>
        <v/>
      </c>
      <c r="D120" s="202" t="str">
        <f>IF('Frais de personnel'!$D120="","",'Frais de personnel'!$D120)</f>
        <v/>
      </c>
      <c r="E120" s="180" t="str">
        <f>IF('Frais de personnel'!$E120="","",'Frais de personnel'!$E120)</f>
        <v/>
      </c>
      <c r="F120" s="273" t="str">
        <f>IF('Frais de personnel'!F120="","",'Frais de personnel'!F120)</f>
        <v/>
      </c>
      <c r="G120" s="273" t="str">
        <f>IF('Frais de personnel'!G120="","",'Frais de personnel'!G120)</f>
        <v/>
      </c>
      <c r="H120" s="203" t="str">
        <f>IF('Frais de personnel'!$H120="","",'Frais de personnel'!$H120)</f>
        <v/>
      </c>
      <c r="I120" s="89" t="str">
        <f>IF('Frais de personnel'!$I120="","",'Frais de personnel'!$I120)</f>
        <v/>
      </c>
      <c r="J120" s="89" t="str">
        <f>IF('Frais de personnel'!$J120="","",'Frais de personnel'!$J120)</f>
        <v/>
      </c>
      <c r="K120" s="204" t="str">
        <f>IF('Frais de personnel'!$K120=0,"",'Frais de personnel'!$K120)</f>
        <v/>
      </c>
      <c r="L120" s="88"/>
      <c r="M120" s="69"/>
      <c r="N120" s="69"/>
      <c r="O120" s="69"/>
      <c r="P120" s="284" t="str">
        <f t="shared" si="7"/>
        <v/>
      </c>
      <c r="Q120" s="524" t="str">
        <f t="shared" si="8"/>
        <v/>
      </c>
      <c r="R120" s="84" t="str">
        <f t="shared" si="6"/>
        <v/>
      </c>
      <c r="S120" s="436"/>
      <c r="T120" s="196" t="str">
        <f t="shared" si="9"/>
        <v/>
      </c>
      <c r="U120" s="274" t="str">
        <f t="shared" si="10"/>
        <v/>
      </c>
      <c r="V120" s="185"/>
      <c r="W120" s="435" t="str">
        <f>IF(K120="","",IF(U120="",Listes!$A$70,IF(AND(K120&lt;U120,V120=""),Listes!$A$71,IF(AND(Q120&lt;P120,V120=""),Listes!$A$72,IF(AND(U120&lt;&gt;"",U120&lt;K120,S120=""),Listes!$A$73,IF(X120="",Listes!$A$74,""))))))</f>
        <v/>
      </c>
      <c r="X120" s="90"/>
      <c r="Y120" s="158">
        <f t="shared" si="11"/>
        <v>0</v>
      </c>
    </row>
    <row r="121" spans="1:25" ht="20.100000000000001" customHeight="1" x14ac:dyDescent="0.25">
      <c r="A121" s="174">
        <v>115</v>
      </c>
      <c r="B121" s="201" t="str">
        <f>IF('Frais de personnel'!$B121="","",'Frais de personnel'!$B121)</f>
        <v/>
      </c>
      <c r="C121" s="201" t="str">
        <f>IF('Frais de personnel'!$C121="","",'Frais de personnel'!$C121)</f>
        <v/>
      </c>
      <c r="D121" s="202" t="str">
        <f>IF('Frais de personnel'!$D121="","",'Frais de personnel'!$D121)</f>
        <v/>
      </c>
      <c r="E121" s="180" t="str">
        <f>IF('Frais de personnel'!$E121="","",'Frais de personnel'!$E121)</f>
        <v/>
      </c>
      <c r="F121" s="273" t="str">
        <f>IF('Frais de personnel'!F121="","",'Frais de personnel'!F121)</f>
        <v/>
      </c>
      <c r="G121" s="273" t="str">
        <f>IF('Frais de personnel'!G121="","",'Frais de personnel'!G121)</f>
        <v/>
      </c>
      <c r="H121" s="203" t="str">
        <f>IF('Frais de personnel'!$H121="","",'Frais de personnel'!$H121)</f>
        <v/>
      </c>
      <c r="I121" s="89" t="str">
        <f>IF('Frais de personnel'!$I121="","",'Frais de personnel'!$I121)</f>
        <v/>
      </c>
      <c r="J121" s="89" t="str">
        <f>IF('Frais de personnel'!$J121="","",'Frais de personnel'!$J121)</f>
        <v/>
      </c>
      <c r="K121" s="204" t="str">
        <f>IF('Frais de personnel'!$K121=0,"",'Frais de personnel'!$K121)</f>
        <v/>
      </c>
      <c r="L121" s="88"/>
      <c r="M121" s="69"/>
      <c r="N121" s="69"/>
      <c r="O121" s="69"/>
      <c r="P121" s="284" t="str">
        <f t="shared" si="7"/>
        <v/>
      </c>
      <c r="Q121" s="524" t="str">
        <f t="shared" si="8"/>
        <v/>
      </c>
      <c r="R121" s="84" t="str">
        <f t="shared" si="6"/>
        <v/>
      </c>
      <c r="S121" s="436"/>
      <c r="T121" s="196" t="str">
        <f t="shared" si="9"/>
        <v/>
      </c>
      <c r="U121" s="274" t="str">
        <f t="shared" si="10"/>
        <v/>
      </c>
      <c r="V121" s="185"/>
      <c r="W121" s="435" t="str">
        <f>IF(K121="","",IF(U121="",Listes!$A$70,IF(AND(K121&lt;U121,V121=""),Listes!$A$71,IF(AND(Q121&lt;P121,V121=""),Listes!$A$72,IF(AND(U121&lt;&gt;"",U121&lt;K121,S121=""),Listes!$A$73,IF(X121="",Listes!$A$74,""))))))</f>
        <v/>
      </c>
      <c r="X121" s="90"/>
      <c r="Y121" s="158">
        <f t="shared" si="11"/>
        <v>0</v>
      </c>
    </row>
    <row r="122" spans="1:25" ht="20.100000000000001" customHeight="1" x14ac:dyDescent="0.25">
      <c r="A122" s="174">
        <v>116</v>
      </c>
      <c r="B122" s="201" t="str">
        <f>IF('Frais de personnel'!$B122="","",'Frais de personnel'!$B122)</f>
        <v/>
      </c>
      <c r="C122" s="201" t="str">
        <f>IF('Frais de personnel'!$C122="","",'Frais de personnel'!$C122)</f>
        <v/>
      </c>
      <c r="D122" s="202" t="str">
        <f>IF('Frais de personnel'!$D122="","",'Frais de personnel'!$D122)</f>
        <v/>
      </c>
      <c r="E122" s="180" t="str">
        <f>IF('Frais de personnel'!$E122="","",'Frais de personnel'!$E122)</f>
        <v/>
      </c>
      <c r="F122" s="273" t="str">
        <f>IF('Frais de personnel'!F122="","",'Frais de personnel'!F122)</f>
        <v/>
      </c>
      <c r="G122" s="273" t="str">
        <f>IF('Frais de personnel'!G122="","",'Frais de personnel'!G122)</f>
        <v/>
      </c>
      <c r="H122" s="203" t="str">
        <f>IF('Frais de personnel'!$H122="","",'Frais de personnel'!$H122)</f>
        <v/>
      </c>
      <c r="I122" s="89" t="str">
        <f>IF('Frais de personnel'!$I122="","",'Frais de personnel'!$I122)</f>
        <v/>
      </c>
      <c r="J122" s="89" t="str">
        <f>IF('Frais de personnel'!$J122="","",'Frais de personnel'!$J122)</f>
        <v/>
      </c>
      <c r="K122" s="204" t="str">
        <f>IF('Frais de personnel'!$K122=0,"",'Frais de personnel'!$K122)</f>
        <v/>
      </c>
      <c r="L122" s="88"/>
      <c r="M122" s="69"/>
      <c r="N122" s="69"/>
      <c r="O122" s="69"/>
      <c r="P122" s="284" t="str">
        <f t="shared" si="7"/>
        <v/>
      </c>
      <c r="Q122" s="524" t="str">
        <f t="shared" si="8"/>
        <v/>
      </c>
      <c r="R122" s="84" t="str">
        <f t="shared" si="6"/>
        <v/>
      </c>
      <c r="S122" s="436"/>
      <c r="T122" s="196" t="str">
        <f t="shared" si="9"/>
        <v/>
      </c>
      <c r="U122" s="274" t="str">
        <f t="shared" si="10"/>
        <v/>
      </c>
      <c r="V122" s="185"/>
      <c r="W122" s="435" t="str">
        <f>IF(K122="","",IF(U122="",Listes!$A$70,IF(AND(K122&lt;U122,V122=""),Listes!$A$71,IF(AND(Q122&lt;P122,V122=""),Listes!$A$72,IF(AND(U122&lt;&gt;"",U122&lt;K122,S122=""),Listes!$A$73,IF(X122="",Listes!$A$74,""))))))</f>
        <v/>
      </c>
      <c r="X122" s="90"/>
      <c r="Y122" s="158">
        <f t="shared" si="11"/>
        <v>0</v>
      </c>
    </row>
    <row r="123" spans="1:25" ht="20.100000000000001" customHeight="1" x14ac:dyDescent="0.25">
      <c r="A123" s="174">
        <v>117</v>
      </c>
      <c r="B123" s="201" t="str">
        <f>IF('Frais de personnel'!$B123="","",'Frais de personnel'!$B123)</f>
        <v/>
      </c>
      <c r="C123" s="201" t="str">
        <f>IF('Frais de personnel'!$C123="","",'Frais de personnel'!$C123)</f>
        <v/>
      </c>
      <c r="D123" s="202" t="str">
        <f>IF('Frais de personnel'!$D123="","",'Frais de personnel'!$D123)</f>
        <v/>
      </c>
      <c r="E123" s="180" t="str">
        <f>IF('Frais de personnel'!$E123="","",'Frais de personnel'!$E123)</f>
        <v/>
      </c>
      <c r="F123" s="273" t="str">
        <f>IF('Frais de personnel'!F123="","",'Frais de personnel'!F123)</f>
        <v/>
      </c>
      <c r="G123" s="273" t="str">
        <f>IF('Frais de personnel'!G123="","",'Frais de personnel'!G123)</f>
        <v/>
      </c>
      <c r="H123" s="203" t="str">
        <f>IF('Frais de personnel'!$H123="","",'Frais de personnel'!$H123)</f>
        <v/>
      </c>
      <c r="I123" s="89" t="str">
        <f>IF('Frais de personnel'!$I123="","",'Frais de personnel'!$I123)</f>
        <v/>
      </c>
      <c r="J123" s="89" t="str">
        <f>IF('Frais de personnel'!$J123="","",'Frais de personnel'!$J123)</f>
        <v/>
      </c>
      <c r="K123" s="204" t="str">
        <f>IF('Frais de personnel'!$K123=0,"",'Frais de personnel'!$K123)</f>
        <v/>
      </c>
      <c r="L123" s="88"/>
      <c r="M123" s="69"/>
      <c r="N123" s="69"/>
      <c r="O123" s="69"/>
      <c r="P123" s="284" t="str">
        <f t="shared" si="7"/>
        <v/>
      </c>
      <c r="Q123" s="524" t="str">
        <f t="shared" si="8"/>
        <v/>
      </c>
      <c r="R123" s="84" t="str">
        <f t="shared" si="6"/>
        <v/>
      </c>
      <c r="S123" s="436"/>
      <c r="T123" s="196" t="str">
        <f t="shared" si="9"/>
        <v/>
      </c>
      <c r="U123" s="274" t="str">
        <f t="shared" si="10"/>
        <v/>
      </c>
      <c r="V123" s="185"/>
      <c r="W123" s="435" t="str">
        <f>IF(K123="","",IF(U123="",Listes!$A$70,IF(AND(K123&lt;U123,V123=""),Listes!$A$71,IF(AND(Q123&lt;P123,V123=""),Listes!$A$72,IF(AND(U123&lt;&gt;"",U123&lt;K123,S123=""),Listes!$A$73,IF(X123="",Listes!$A$74,""))))))</f>
        <v/>
      </c>
      <c r="X123" s="90"/>
      <c r="Y123" s="158">
        <f t="shared" si="11"/>
        <v>0</v>
      </c>
    </row>
    <row r="124" spans="1:25" ht="20.100000000000001" customHeight="1" x14ac:dyDescent="0.25">
      <c r="A124" s="174">
        <v>118</v>
      </c>
      <c r="B124" s="201" t="str">
        <f>IF('Frais de personnel'!$B124="","",'Frais de personnel'!$B124)</f>
        <v/>
      </c>
      <c r="C124" s="201" t="str">
        <f>IF('Frais de personnel'!$C124="","",'Frais de personnel'!$C124)</f>
        <v/>
      </c>
      <c r="D124" s="202" t="str">
        <f>IF('Frais de personnel'!$D124="","",'Frais de personnel'!$D124)</f>
        <v/>
      </c>
      <c r="E124" s="180" t="str">
        <f>IF('Frais de personnel'!$E124="","",'Frais de personnel'!$E124)</f>
        <v/>
      </c>
      <c r="F124" s="273" t="str">
        <f>IF('Frais de personnel'!F124="","",'Frais de personnel'!F124)</f>
        <v/>
      </c>
      <c r="G124" s="273" t="str">
        <f>IF('Frais de personnel'!G124="","",'Frais de personnel'!G124)</f>
        <v/>
      </c>
      <c r="H124" s="203" t="str">
        <f>IF('Frais de personnel'!$H124="","",'Frais de personnel'!$H124)</f>
        <v/>
      </c>
      <c r="I124" s="89" t="str">
        <f>IF('Frais de personnel'!$I124="","",'Frais de personnel'!$I124)</f>
        <v/>
      </c>
      <c r="J124" s="89" t="str">
        <f>IF('Frais de personnel'!$J124="","",'Frais de personnel'!$J124)</f>
        <v/>
      </c>
      <c r="K124" s="204" t="str">
        <f>IF('Frais de personnel'!$K124=0,"",'Frais de personnel'!$K124)</f>
        <v/>
      </c>
      <c r="L124" s="88"/>
      <c r="M124" s="69"/>
      <c r="N124" s="69"/>
      <c r="O124" s="69"/>
      <c r="P124" s="284" t="str">
        <f t="shared" si="7"/>
        <v/>
      </c>
      <c r="Q124" s="524" t="str">
        <f t="shared" si="8"/>
        <v/>
      </c>
      <c r="R124" s="84" t="str">
        <f t="shared" si="6"/>
        <v/>
      </c>
      <c r="S124" s="436"/>
      <c r="T124" s="196" t="str">
        <f t="shared" si="9"/>
        <v/>
      </c>
      <c r="U124" s="274" t="str">
        <f t="shared" si="10"/>
        <v/>
      </c>
      <c r="V124" s="185"/>
      <c r="W124" s="435" t="str">
        <f>IF(K124="","",IF(U124="",Listes!$A$70,IF(AND(K124&lt;U124,V124=""),Listes!$A$71,IF(AND(Q124&lt;P124,V124=""),Listes!$A$72,IF(AND(U124&lt;&gt;"",U124&lt;K124,S124=""),Listes!$A$73,IF(X124="",Listes!$A$74,""))))))</f>
        <v/>
      </c>
      <c r="X124" s="90"/>
      <c r="Y124" s="158">
        <f t="shared" si="11"/>
        <v>0</v>
      </c>
    </row>
    <row r="125" spans="1:25" ht="20.100000000000001" customHeight="1" x14ac:dyDescent="0.25">
      <c r="A125" s="174">
        <v>119</v>
      </c>
      <c r="B125" s="201" t="str">
        <f>IF('Frais de personnel'!$B125="","",'Frais de personnel'!$B125)</f>
        <v/>
      </c>
      <c r="C125" s="201" t="str">
        <f>IF('Frais de personnel'!$C125="","",'Frais de personnel'!$C125)</f>
        <v/>
      </c>
      <c r="D125" s="202" t="str">
        <f>IF('Frais de personnel'!$D125="","",'Frais de personnel'!$D125)</f>
        <v/>
      </c>
      <c r="E125" s="180" t="str">
        <f>IF('Frais de personnel'!$E125="","",'Frais de personnel'!$E125)</f>
        <v/>
      </c>
      <c r="F125" s="273" t="str">
        <f>IF('Frais de personnel'!F125="","",'Frais de personnel'!F125)</f>
        <v/>
      </c>
      <c r="G125" s="273" t="str">
        <f>IF('Frais de personnel'!G125="","",'Frais de personnel'!G125)</f>
        <v/>
      </c>
      <c r="H125" s="203" t="str">
        <f>IF('Frais de personnel'!$H125="","",'Frais de personnel'!$H125)</f>
        <v/>
      </c>
      <c r="I125" s="89" t="str">
        <f>IF('Frais de personnel'!$I125="","",'Frais de personnel'!$I125)</f>
        <v/>
      </c>
      <c r="J125" s="89" t="str">
        <f>IF('Frais de personnel'!$J125="","",'Frais de personnel'!$J125)</f>
        <v/>
      </c>
      <c r="K125" s="204" t="str">
        <f>IF('Frais de personnel'!$K125=0,"",'Frais de personnel'!$K125)</f>
        <v/>
      </c>
      <c r="L125" s="88"/>
      <c r="M125" s="69"/>
      <c r="N125" s="69"/>
      <c r="O125" s="69"/>
      <c r="P125" s="284" t="str">
        <f t="shared" si="7"/>
        <v/>
      </c>
      <c r="Q125" s="524" t="str">
        <f t="shared" si="8"/>
        <v/>
      </c>
      <c r="R125" s="84" t="str">
        <f t="shared" si="6"/>
        <v/>
      </c>
      <c r="S125" s="436"/>
      <c r="T125" s="196" t="str">
        <f t="shared" si="9"/>
        <v/>
      </c>
      <c r="U125" s="274" t="str">
        <f t="shared" si="10"/>
        <v/>
      </c>
      <c r="V125" s="185"/>
      <c r="W125" s="435" t="str">
        <f>IF(K125="","",IF(U125="",Listes!$A$70,IF(AND(K125&lt;U125,V125=""),Listes!$A$71,IF(AND(Q125&lt;P125,V125=""),Listes!$A$72,IF(AND(U125&lt;&gt;"",U125&lt;K125,S125=""),Listes!$A$73,IF(X125="",Listes!$A$74,""))))))</f>
        <v/>
      </c>
      <c r="X125" s="90"/>
      <c r="Y125" s="158">
        <f t="shared" si="11"/>
        <v>0</v>
      </c>
    </row>
    <row r="126" spans="1:25" ht="20.100000000000001" customHeight="1" x14ac:dyDescent="0.25">
      <c r="A126" s="174">
        <v>120</v>
      </c>
      <c r="B126" s="201" t="str">
        <f>IF('Frais de personnel'!$B126="","",'Frais de personnel'!$B126)</f>
        <v/>
      </c>
      <c r="C126" s="201" t="str">
        <f>IF('Frais de personnel'!$C126="","",'Frais de personnel'!$C126)</f>
        <v/>
      </c>
      <c r="D126" s="202" t="str">
        <f>IF('Frais de personnel'!$D126="","",'Frais de personnel'!$D126)</f>
        <v/>
      </c>
      <c r="E126" s="180" t="str">
        <f>IF('Frais de personnel'!$E126="","",'Frais de personnel'!$E126)</f>
        <v/>
      </c>
      <c r="F126" s="273" t="str">
        <f>IF('Frais de personnel'!F126="","",'Frais de personnel'!F126)</f>
        <v/>
      </c>
      <c r="G126" s="273" t="str">
        <f>IF('Frais de personnel'!G126="","",'Frais de personnel'!G126)</f>
        <v/>
      </c>
      <c r="H126" s="203" t="str">
        <f>IF('Frais de personnel'!$H126="","",'Frais de personnel'!$H126)</f>
        <v/>
      </c>
      <c r="I126" s="89" t="str">
        <f>IF('Frais de personnel'!$I126="","",'Frais de personnel'!$I126)</f>
        <v/>
      </c>
      <c r="J126" s="89" t="str">
        <f>IF('Frais de personnel'!$J126="","",'Frais de personnel'!$J126)</f>
        <v/>
      </c>
      <c r="K126" s="204" t="str">
        <f>IF('Frais de personnel'!$K126=0,"",'Frais de personnel'!$K126)</f>
        <v/>
      </c>
      <c r="L126" s="88"/>
      <c r="M126" s="69"/>
      <c r="N126" s="69"/>
      <c r="O126" s="69"/>
      <c r="P126" s="284" t="str">
        <f t="shared" si="7"/>
        <v/>
      </c>
      <c r="Q126" s="524" t="str">
        <f t="shared" si="8"/>
        <v/>
      </c>
      <c r="R126" s="84" t="str">
        <f t="shared" si="6"/>
        <v/>
      </c>
      <c r="S126" s="436"/>
      <c r="T126" s="196" t="str">
        <f t="shared" si="9"/>
        <v/>
      </c>
      <c r="U126" s="274" t="str">
        <f t="shared" si="10"/>
        <v/>
      </c>
      <c r="V126" s="185"/>
      <c r="W126" s="435" t="str">
        <f>IF(K126="","",IF(U126="",Listes!$A$70,IF(AND(K126&lt;U126,V126=""),Listes!$A$71,IF(AND(Q126&lt;P126,V126=""),Listes!$A$72,IF(AND(U126&lt;&gt;"",U126&lt;K126,S126=""),Listes!$A$73,IF(X126="",Listes!$A$74,""))))))</f>
        <v/>
      </c>
      <c r="X126" s="90"/>
      <c r="Y126" s="158">
        <f t="shared" si="11"/>
        <v>0</v>
      </c>
    </row>
    <row r="127" spans="1:25" ht="20.100000000000001" customHeight="1" x14ac:dyDescent="0.25">
      <c r="A127" s="174">
        <v>121</v>
      </c>
      <c r="B127" s="201" t="str">
        <f>IF('Frais de personnel'!$B127="","",'Frais de personnel'!$B127)</f>
        <v/>
      </c>
      <c r="C127" s="201" t="str">
        <f>IF('Frais de personnel'!$C127="","",'Frais de personnel'!$C127)</f>
        <v/>
      </c>
      <c r="D127" s="202" t="str">
        <f>IF('Frais de personnel'!$D127="","",'Frais de personnel'!$D127)</f>
        <v/>
      </c>
      <c r="E127" s="180" t="str">
        <f>IF('Frais de personnel'!$E127="","",'Frais de personnel'!$E127)</f>
        <v/>
      </c>
      <c r="F127" s="273" t="str">
        <f>IF('Frais de personnel'!F127="","",'Frais de personnel'!F127)</f>
        <v/>
      </c>
      <c r="G127" s="273" t="str">
        <f>IF('Frais de personnel'!G127="","",'Frais de personnel'!G127)</f>
        <v/>
      </c>
      <c r="H127" s="203" t="str">
        <f>IF('Frais de personnel'!$H127="","",'Frais de personnel'!$H127)</f>
        <v/>
      </c>
      <c r="I127" s="89" t="str">
        <f>IF('Frais de personnel'!$I127="","",'Frais de personnel'!$I127)</f>
        <v/>
      </c>
      <c r="J127" s="89" t="str">
        <f>IF('Frais de personnel'!$J127="","",'Frais de personnel'!$J127)</f>
        <v/>
      </c>
      <c r="K127" s="204" t="str">
        <f>IF('Frais de personnel'!$K127=0,"",'Frais de personnel'!$K127)</f>
        <v/>
      </c>
      <c r="L127" s="88"/>
      <c r="M127" s="69"/>
      <c r="N127" s="69"/>
      <c r="O127" s="69"/>
      <c r="P127" s="284" t="str">
        <f t="shared" si="7"/>
        <v/>
      </c>
      <c r="Q127" s="524" t="str">
        <f t="shared" si="8"/>
        <v/>
      </c>
      <c r="R127" s="84" t="str">
        <f t="shared" si="6"/>
        <v/>
      </c>
      <c r="S127" s="436"/>
      <c r="T127" s="196" t="str">
        <f t="shared" si="9"/>
        <v/>
      </c>
      <c r="U127" s="274" t="str">
        <f t="shared" si="10"/>
        <v/>
      </c>
      <c r="V127" s="185"/>
      <c r="W127" s="435" t="str">
        <f>IF(K127="","",IF(U127="",Listes!$A$70,IF(AND(K127&lt;U127,V127=""),Listes!$A$71,IF(AND(Q127&lt;P127,V127=""),Listes!$A$72,IF(AND(U127&lt;&gt;"",U127&lt;K127,S127=""),Listes!$A$73,IF(X127="",Listes!$A$74,""))))))</f>
        <v/>
      </c>
      <c r="X127" s="90"/>
      <c r="Y127" s="158">
        <f t="shared" si="11"/>
        <v>0</v>
      </c>
    </row>
    <row r="128" spans="1:25" ht="20.100000000000001" customHeight="1" x14ac:dyDescent="0.25">
      <c r="A128" s="174">
        <v>122</v>
      </c>
      <c r="B128" s="201" t="str">
        <f>IF('Frais de personnel'!$B128="","",'Frais de personnel'!$B128)</f>
        <v/>
      </c>
      <c r="C128" s="201" t="str">
        <f>IF('Frais de personnel'!$C128="","",'Frais de personnel'!$C128)</f>
        <v/>
      </c>
      <c r="D128" s="202" t="str">
        <f>IF('Frais de personnel'!$D128="","",'Frais de personnel'!$D128)</f>
        <v/>
      </c>
      <c r="E128" s="180" t="str">
        <f>IF('Frais de personnel'!$E128="","",'Frais de personnel'!$E128)</f>
        <v/>
      </c>
      <c r="F128" s="273" t="str">
        <f>IF('Frais de personnel'!F128="","",'Frais de personnel'!F128)</f>
        <v/>
      </c>
      <c r="G128" s="273" t="str">
        <f>IF('Frais de personnel'!G128="","",'Frais de personnel'!G128)</f>
        <v/>
      </c>
      <c r="H128" s="203" t="str">
        <f>IF('Frais de personnel'!$H128="","",'Frais de personnel'!$H128)</f>
        <v/>
      </c>
      <c r="I128" s="89" t="str">
        <f>IF('Frais de personnel'!$I128="","",'Frais de personnel'!$I128)</f>
        <v/>
      </c>
      <c r="J128" s="89" t="str">
        <f>IF('Frais de personnel'!$J128="","",'Frais de personnel'!$J128)</f>
        <v/>
      </c>
      <c r="K128" s="204" t="str">
        <f>IF('Frais de personnel'!$K128=0,"",'Frais de personnel'!$K128)</f>
        <v/>
      </c>
      <c r="L128" s="88"/>
      <c r="M128" s="69"/>
      <c r="N128" s="69"/>
      <c r="O128" s="69"/>
      <c r="P128" s="284" t="str">
        <f t="shared" si="7"/>
        <v/>
      </c>
      <c r="Q128" s="524" t="str">
        <f t="shared" si="8"/>
        <v/>
      </c>
      <c r="R128" s="84" t="str">
        <f t="shared" si="6"/>
        <v/>
      </c>
      <c r="S128" s="436"/>
      <c r="T128" s="196" t="str">
        <f t="shared" si="9"/>
        <v/>
      </c>
      <c r="U128" s="274" t="str">
        <f t="shared" si="10"/>
        <v/>
      </c>
      <c r="V128" s="185"/>
      <c r="W128" s="435" t="str">
        <f>IF(K128="","",IF(U128="",Listes!$A$70,IF(AND(K128&lt;U128,V128=""),Listes!$A$71,IF(AND(Q128&lt;P128,V128=""),Listes!$A$72,IF(AND(U128&lt;&gt;"",U128&lt;K128,S128=""),Listes!$A$73,IF(X128="",Listes!$A$74,""))))))</f>
        <v/>
      </c>
      <c r="X128" s="90"/>
      <c r="Y128" s="158">
        <f t="shared" si="11"/>
        <v>0</v>
      </c>
    </row>
    <row r="129" spans="1:25" ht="20.100000000000001" customHeight="1" x14ac:dyDescent="0.25">
      <c r="A129" s="174">
        <v>123</v>
      </c>
      <c r="B129" s="201" t="str">
        <f>IF('Frais de personnel'!$B129="","",'Frais de personnel'!$B129)</f>
        <v/>
      </c>
      <c r="C129" s="201" t="str">
        <f>IF('Frais de personnel'!$C129="","",'Frais de personnel'!$C129)</f>
        <v/>
      </c>
      <c r="D129" s="202" t="str">
        <f>IF('Frais de personnel'!$D129="","",'Frais de personnel'!$D129)</f>
        <v/>
      </c>
      <c r="E129" s="180" t="str">
        <f>IF('Frais de personnel'!$E129="","",'Frais de personnel'!$E129)</f>
        <v/>
      </c>
      <c r="F129" s="273" t="str">
        <f>IF('Frais de personnel'!F129="","",'Frais de personnel'!F129)</f>
        <v/>
      </c>
      <c r="G129" s="273" t="str">
        <f>IF('Frais de personnel'!G129="","",'Frais de personnel'!G129)</f>
        <v/>
      </c>
      <c r="H129" s="203" t="str">
        <f>IF('Frais de personnel'!$H129="","",'Frais de personnel'!$H129)</f>
        <v/>
      </c>
      <c r="I129" s="89" t="str">
        <f>IF('Frais de personnel'!$I129="","",'Frais de personnel'!$I129)</f>
        <v/>
      </c>
      <c r="J129" s="89" t="str">
        <f>IF('Frais de personnel'!$J129="","",'Frais de personnel'!$J129)</f>
        <v/>
      </c>
      <c r="K129" s="204" t="str">
        <f>IF('Frais de personnel'!$K129=0,"",'Frais de personnel'!$K129)</f>
        <v/>
      </c>
      <c r="L129" s="88"/>
      <c r="M129" s="69"/>
      <c r="N129" s="69"/>
      <c r="O129" s="69"/>
      <c r="P129" s="284" t="str">
        <f t="shared" si="7"/>
        <v/>
      </c>
      <c r="Q129" s="524" t="str">
        <f t="shared" si="8"/>
        <v/>
      </c>
      <c r="R129" s="84" t="str">
        <f t="shared" si="6"/>
        <v/>
      </c>
      <c r="S129" s="436"/>
      <c r="T129" s="196" t="str">
        <f t="shared" si="9"/>
        <v/>
      </c>
      <c r="U129" s="274" t="str">
        <f t="shared" si="10"/>
        <v/>
      </c>
      <c r="V129" s="185"/>
      <c r="W129" s="435" t="str">
        <f>IF(K129="","",IF(U129="",Listes!$A$70,IF(AND(K129&lt;U129,V129=""),Listes!$A$71,IF(AND(Q129&lt;P129,V129=""),Listes!$A$72,IF(AND(U129&lt;&gt;"",U129&lt;K129,S129=""),Listes!$A$73,IF(X129="",Listes!$A$74,""))))))</f>
        <v/>
      </c>
      <c r="X129" s="90"/>
      <c r="Y129" s="158">
        <f t="shared" si="11"/>
        <v>0</v>
      </c>
    </row>
    <row r="130" spans="1:25" ht="20.100000000000001" customHeight="1" x14ac:dyDescent="0.25">
      <c r="A130" s="174">
        <v>124</v>
      </c>
      <c r="B130" s="201" t="str">
        <f>IF('Frais de personnel'!$B130="","",'Frais de personnel'!$B130)</f>
        <v/>
      </c>
      <c r="C130" s="201" t="str">
        <f>IF('Frais de personnel'!$C130="","",'Frais de personnel'!$C130)</f>
        <v/>
      </c>
      <c r="D130" s="202" t="str">
        <f>IF('Frais de personnel'!$D130="","",'Frais de personnel'!$D130)</f>
        <v/>
      </c>
      <c r="E130" s="180" t="str">
        <f>IF('Frais de personnel'!$E130="","",'Frais de personnel'!$E130)</f>
        <v/>
      </c>
      <c r="F130" s="273" t="str">
        <f>IF('Frais de personnel'!F130="","",'Frais de personnel'!F130)</f>
        <v/>
      </c>
      <c r="G130" s="273" t="str">
        <f>IF('Frais de personnel'!G130="","",'Frais de personnel'!G130)</f>
        <v/>
      </c>
      <c r="H130" s="203" t="str">
        <f>IF('Frais de personnel'!$H130="","",'Frais de personnel'!$H130)</f>
        <v/>
      </c>
      <c r="I130" s="89" t="str">
        <f>IF('Frais de personnel'!$I130="","",'Frais de personnel'!$I130)</f>
        <v/>
      </c>
      <c r="J130" s="89" t="str">
        <f>IF('Frais de personnel'!$J130="","",'Frais de personnel'!$J130)</f>
        <v/>
      </c>
      <c r="K130" s="204" t="str">
        <f>IF('Frais de personnel'!$K130=0,"",'Frais de personnel'!$K130)</f>
        <v/>
      </c>
      <c r="L130" s="88"/>
      <c r="M130" s="69"/>
      <c r="N130" s="69"/>
      <c r="O130" s="69"/>
      <c r="P130" s="284" t="str">
        <f t="shared" si="7"/>
        <v/>
      </c>
      <c r="Q130" s="524" t="str">
        <f t="shared" si="8"/>
        <v/>
      </c>
      <c r="R130" s="84" t="str">
        <f t="shared" si="6"/>
        <v/>
      </c>
      <c r="S130" s="436"/>
      <c r="T130" s="196" t="str">
        <f t="shared" si="9"/>
        <v/>
      </c>
      <c r="U130" s="274" t="str">
        <f t="shared" si="10"/>
        <v/>
      </c>
      <c r="V130" s="185"/>
      <c r="W130" s="435" t="str">
        <f>IF(K130="","",IF(U130="",Listes!$A$70,IF(AND(K130&lt;U130,V130=""),Listes!$A$71,IF(AND(Q130&lt;P130,V130=""),Listes!$A$72,IF(AND(U130&lt;&gt;"",U130&lt;K130,S130=""),Listes!$A$73,IF(X130="",Listes!$A$74,""))))))</f>
        <v/>
      </c>
      <c r="X130" s="90"/>
      <c r="Y130" s="158">
        <f t="shared" si="11"/>
        <v>0</v>
      </c>
    </row>
    <row r="131" spans="1:25" ht="20.100000000000001" customHeight="1" x14ac:dyDescent="0.25">
      <c r="A131" s="174">
        <v>125</v>
      </c>
      <c r="B131" s="201" t="str">
        <f>IF('Frais de personnel'!$B131="","",'Frais de personnel'!$B131)</f>
        <v/>
      </c>
      <c r="C131" s="201" t="str">
        <f>IF('Frais de personnel'!$C131="","",'Frais de personnel'!$C131)</f>
        <v/>
      </c>
      <c r="D131" s="202" t="str">
        <f>IF('Frais de personnel'!$D131="","",'Frais de personnel'!$D131)</f>
        <v/>
      </c>
      <c r="E131" s="180" t="str">
        <f>IF('Frais de personnel'!$E131="","",'Frais de personnel'!$E131)</f>
        <v/>
      </c>
      <c r="F131" s="273" t="str">
        <f>IF('Frais de personnel'!F131="","",'Frais de personnel'!F131)</f>
        <v/>
      </c>
      <c r="G131" s="273" t="str">
        <f>IF('Frais de personnel'!G131="","",'Frais de personnel'!G131)</f>
        <v/>
      </c>
      <c r="H131" s="203" t="str">
        <f>IF('Frais de personnel'!$H131="","",'Frais de personnel'!$H131)</f>
        <v/>
      </c>
      <c r="I131" s="89" t="str">
        <f>IF('Frais de personnel'!$I131="","",'Frais de personnel'!$I131)</f>
        <v/>
      </c>
      <c r="J131" s="89" t="str">
        <f>IF('Frais de personnel'!$J131="","",'Frais de personnel'!$J131)</f>
        <v/>
      </c>
      <c r="K131" s="204" t="str">
        <f>IF('Frais de personnel'!$K131=0,"",'Frais de personnel'!$K131)</f>
        <v/>
      </c>
      <c r="L131" s="88"/>
      <c r="M131" s="69"/>
      <c r="N131" s="69"/>
      <c r="O131" s="69"/>
      <c r="P131" s="284" t="str">
        <f t="shared" si="7"/>
        <v/>
      </c>
      <c r="Q131" s="524" t="str">
        <f t="shared" si="8"/>
        <v/>
      </c>
      <c r="R131" s="84" t="str">
        <f t="shared" si="6"/>
        <v/>
      </c>
      <c r="S131" s="436"/>
      <c r="T131" s="196" t="str">
        <f t="shared" si="9"/>
        <v/>
      </c>
      <c r="U131" s="274" t="str">
        <f t="shared" si="10"/>
        <v/>
      </c>
      <c r="V131" s="185"/>
      <c r="W131" s="435" t="str">
        <f>IF(K131="","",IF(U131="",Listes!$A$70,IF(AND(K131&lt;U131,V131=""),Listes!$A$71,IF(AND(Q131&lt;P131,V131=""),Listes!$A$72,IF(AND(U131&lt;&gt;"",U131&lt;K131,S131=""),Listes!$A$73,IF(X131="",Listes!$A$74,""))))))</f>
        <v/>
      </c>
      <c r="X131" s="90"/>
      <c r="Y131" s="158">
        <f t="shared" si="11"/>
        <v>0</v>
      </c>
    </row>
    <row r="132" spans="1:25" ht="20.100000000000001" customHeight="1" x14ac:dyDescent="0.25">
      <c r="A132" s="174">
        <v>126</v>
      </c>
      <c r="B132" s="201" t="str">
        <f>IF('Frais de personnel'!$B132="","",'Frais de personnel'!$B132)</f>
        <v/>
      </c>
      <c r="C132" s="201" t="str">
        <f>IF('Frais de personnel'!$C132="","",'Frais de personnel'!$C132)</f>
        <v/>
      </c>
      <c r="D132" s="202" t="str">
        <f>IF('Frais de personnel'!$D132="","",'Frais de personnel'!$D132)</f>
        <v/>
      </c>
      <c r="E132" s="180" t="str">
        <f>IF('Frais de personnel'!$E132="","",'Frais de personnel'!$E132)</f>
        <v/>
      </c>
      <c r="F132" s="273" t="str">
        <f>IF('Frais de personnel'!F132="","",'Frais de personnel'!F132)</f>
        <v/>
      </c>
      <c r="G132" s="273" t="str">
        <f>IF('Frais de personnel'!G132="","",'Frais de personnel'!G132)</f>
        <v/>
      </c>
      <c r="H132" s="203" t="str">
        <f>IF('Frais de personnel'!$H132="","",'Frais de personnel'!$H132)</f>
        <v/>
      </c>
      <c r="I132" s="89" t="str">
        <f>IF('Frais de personnel'!$I132="","",'Frais de personnel'!$I132)</f>
        <v/>
      </c>
      <c r="J132" s="89" t="str">
        <f>IF('Frais de personnel'!$J132="","",'Frais de personnel'!$J132)</f>
        <v/>
      </c>
      <c r="K132" s="204" t="str">
        <f>IF('Frais de personnel'!$K132=0,"",'Frais de personnel'!$K132)</f>
        <v/>
      </c>
      <c r="L132" s="88"/>
      <c r="M132" s="69"/>
      <c r="N132" s="69"/>
      <c r="O132" s="69"/>
      <c r="P132" s="284" t="str">
        <f t="shared" si="7"/>
        <v/>
      </c>
      <c r="Q132" s="524" t="str">
        <f t="shared" si="8"/>
        <v/>
      </c>
      <c r="R132" s="84" t="str">
        <f t="shared" si="6"/>
        <v/>
      </c>
      <c r="S132" s="436"/>
      <c r="T132" s="196" t="str">
        <f t="shared" si="9"/>
        <v/>
      </c>
      <c r="U132" s="274" t="str">
        <f t="shared" si="10"/>
        <v/>
      </c>
      <c r="V132" s="185"/>
      <c r="W132" s="435" t="str">
        <f>IF(K132="","",IF(U132="",Listes!$A$70,IF(AND(K132&lt;U132,V132=""),Listes!$A$71,IF(AND(Q132&lt;P132,V132=""),Listes!$A$72,IF(AND(U132&lt;&gt;"",U132&lt;K132,S132=""),Listes!$A$73,IF(X132="",Listes!$A$74,""))))))</f>
        <v/>
      </c>
      <c r="X132" s="90"/>
      <c r="Y132" s="158">
        <f t="shared" si="11"/>
        <v>0</v>
      </c>
    </row>
    <row r="133" spans="1:25" ht="20.100000000000001" customHeight="1" x14ac:dyDescent="0.25">
      <c r="A133" s="174">
        <v>127</v>
      </c>
      <c r="B133" s="201" t="str">
        <f>IF('Frais de personnel'!$B133="","",'Frais de personnel'!$B133)</f>
        <v/>
      </c>
      <c r="C133" s="201" t="str">
        <f>IF('Frais de personnel'!$C133="","",'Frais de personnel'!$C133)</f>
        <v/>
      </c>
      <c r="D133" s="202" t="str">
        <f>IF('Frais de personnel'!$D133="","",'Frais de personnel'!$D133)</f>
        <v/>
      </c>
      <c r="E133" s="180" t="str">
        <f>IF('Frais de personnel'!$E133="","",'Frais de personnel'!$E133)</f>
        <v/>
      </c>
      <c r="F133" s="273" t="str">
        <f>IF('Frais de personnel'!F133="","",'Frais de personnel'!F133)</f>
        <v/>
      </c>
      <c r="G133" s="273" t="str">
        <f>IF('Frais de personnel'!G133="","",'Frais de personnel'!G133)</f>
        <v/>
      </c>
      <c r="H133" s="203" t="str">
        <f>IF('Frais de personnel'!$H133="","",'Frais de personnel'!$H133)</f>
        <v/>
      </c>
      <c r="I133" s="89" t="str">
        <f>IF('Frais de personnel'!$I133="","",'Frais de personnel'!$I133)</f>
        <v/>
      </c>
      <c r="J133" s="89" t="str">
        <f>IF('Frais de personnel'!$J133="","",'Frais de personnel'!$J133)</f>
        <v/>
      </c>
      <c r="K133" s="204" t="str">
        <f>IF('Frais de personnel'!$K133=0,"",'Frais de personnel'!$K133)</f>
        <v/>
      </c>
      <c r="L133" s="88"/>
      <c r="M133" s="69"/>
      <c r="N133" s="69"/>
      <c r="O133" s="69"/>
      <c r="P133" s="284" t="str">
        <f t="shared" si="7"/>
        <v/>
      </c>
      <c r="Q133" s="524" t="str">
        <f t="shared" si="8"/>
        <v/>
      </c>
      <c r="R133" s="84" t="str">
        <f t="shared" si="6"/>
        <v/>
      </c>
      <c r="S133" s="436"/>
      <c r="T133" s="196" t="str">
        <f t="shared" si="9"/>
        <v/>
      </c>
      <c r="U133" s="274" t="str">
        <f t="shared" si="10"/>
        <v/>
      </c>
      <c r="V133" s="185"/>
      <c r="W133" s="435" t="str">
        <f>IF(K133="","",IF(U133="",Listes!$A$70,IF(AND(K133&lt;U133,V133=""),Listes!$A$71,IF(AND(Q133&lt;P133,V133=""),Listes!$A$72,IF(AND(U133&lt;&gt;"",U133&lt;K133,S133=""),Listes!$A$73,IF(X133="",Listes!$A$74,""))))))</f>
        <v/>
      </c>
      <c r="X133" s="90"/>
      <c r="Y133" s="158">
        <f t="shared" si="11"/>
        <v>0</v>
      </c>
    </row>
    <row r="134" spans="1:25" ht="20.100000000000001" customHeight="1" x14ac:dyDescent="0.25">
      <c r="A134" s="174">
        <v>128</v>
      </c>
      <c r="B134" s="201" t="str">
        <f>IF('Frais de personnel'!$B134="","",'Frais de personnel'!$B134)</f>
        <v/>
      </c>
      <c r="C134" s="201" t="str">
        <f>IF('Frais de personnel'!$C134="","",'Frais de personnel'!$C134)</f>
        <v/>
      </c>
      <c r="D134" s="202" t="str">
        <f>IF('Frais de personnel'!$D134="","",'Frais de personnel'!$D134)</f>
        <v/>
      </c>
      <c r="E134" s="180" t="str">
        <f>IF('Frais de personnel'!$E134="","",'Frais de personnel'!$E134)</f>
        <v/>
      </c>
      <c r="F134" s="273" t="str">
        <f>IF('Frais de personnel'!F134="","",'Frais de personnel'!F134)</f>
        <v/>
      </c>
      <c r="G134" s="273" t="str">
        <f>IF('Frais de personnel'!G134="","",'Frais de personnel'!G134)</f>
        <v/>
      </c>
      <c r="H134" s="203" t="str">
        <f>IF('Frais de personnel'!$H134="","",'Frais de personnel'!$H134)</f>
        <v/>
      </c>
      <c r="I134" s="89" t="str">
        <f>IF('Frais de personnel'!$I134="","",'Frais de personnel'!$I134)</f>
        <v/>
      </c>
      <c r="J134" s="89" t="str">
        <f>IF('Frais de personnel'!$J134="","",'Frais de personnel'!$J134)</f>
        <v/>
      </c>
      <c r="K134" s="204" t="str">
        <f>IF('Frais de personnel'!$K134=0,"",'Frais de personnel'!$K134)</f>
        <v/>
      </c>
      <c r="L134" s="88"/>
      <c r="M134" s="69"/>
      <c r="N134" s="69"/>
      <c r="O134" s="69"/>
      <c r="P134" s="284" t="str">
        <f t="shared" si="7"/>
        <v/>
      </c>
      <c r="Q134" s="524" t="str">
        <f t="shared" si="8"/>
        <v/>
      </c>
      <c r="R134" s="84" t="str">
        <f t="shared" si="6"/>
        <v/>
      </c>
      <c r="S134" s="436"/>
      <c r="T134" s="196" t="str">
        <f t="shared" si="9"/>
        <v/>
      </c>
      <c r="U134" s="274" t="str">
        <f t="shared" si="10"/>
        <v/>
      </c>
      <c r="V134" s="185"/>
      <c r="W134" s="435" t="str">
        <f>IF(K134="","",IF(U134="",Listes!$A$70,IF(AND(K134&lt;U134,V134=""),Listes!$A$71,IF(AND(Q134&lt;P134,V134=""),Listes!$A$72,IF(AND(U134&lt;&gt;"",U134&lt;K134,S134=""),Listes!$A$73,IF(X134="",Listes!$A$74,""))))))</f>
        <v/>
      </c>
      <c r="X134" s="90"/>
      <c r="Y134" s="158">
        <f t="shared" si="11"/>
        <v>0</v>
      </c>
    </row>
    <row r="135" spans="1:25" ht="20.100000000000001" customHeight="1" x14ac:dyDescent="0.25">
      <c r="A135" s="174">
        <v>129</v>
      </c>
      <c r="B135" s="201" t="str">
        <f>IF('Frais de personnel'!$B135="","",'Frais de personnel'!$B135)</f>
        <v/>
      </c>
      <c r="C135" s="201" t="str">
        <f>IF('Frais de personnel'!$C135="","",'Frais de personnel'!$C135)</f>
        <v/>
      </c>
      <c r="D135" s="202" t="str">
        <f>IF('Frais de personnel'!$D135="","",'Frais de personnel'!$D135)</f>
        <v/>
      </c>
      <c r="E135" s="180" t="str">
        <f>IF('Frais de personnel'!$E135="","",'Frais de personnel'!$E135)</f>
        <v/>
      </c>
      <c r="F135" s="273" t="str">
        <f>IF('Frais de personnel'!F135="","",'Frais de personnel'!F135)</f>
        <v/>
      </c>
      <c r="G135" s="273" t="str">
        <f>IF('Frais de personnel'!G135="","",'Frais de personnel'!G135)</f>
        <v/>
      </c>
      <c r="H135" s="203" t="str">
        <f>IF('Frais de personnel'!$H135="","",'Frais de personnel'!$H135)</f>
        <v/>
      </c>
      <c r="I135" s="89" t="str">
        <f>IF('Frais de personnel'!$I135="","",'Frais de personnel'!$I135)</f>
        <v/>
      </c>
      <c r="J135" s="89" t="str">
        <f>IF('Frais de personnel'!$J135="","",'Frais de personnel'!$J135)</f>
        <v/>
      </c>
      <c r="K135" s="204" t="str">
        <f>IF('Frais de personnel'!$K135=0,"",'Frais de personnel'!$K135)</f>
        <v/>
      </c>
      <c r="L135" s="88"/>
      <c r="M135" s="69"/>
      <c r="N135" s="69"/>
      <c r="O135" s="69"/>
      <c r="P135" s="284" t="str">
        <f t="shared" si="7"/>
        <v/>
      </c>
      <c r="Q135" s="524" t="str">
        <f t="shared" si="8"/>
        <v/>
      </c>
      <c r="R135" s="84" t="str">
        <f t="shared" ref="R135:R198" si="12">IF($E135="","",IF(OR(($L135=0),($M135=0)),0,$L135/$M135*$N135))</f>
        <v/>
      </c>
      <c r="S135" s="436"/>
      <c r="T135" s="196" t="str">
        <f t="shared" si="9"/>
        <v/>
      </c>
      <c r="U135" s="274" t="str">
        <f t="shared" si="10"/>
        <v/>
      </c>
      <c r="V135" s="185"/>
      <c r="W135" s="435" t="str">
        <f>IF(K135="","",IF(U135="",Listes!$A$70,IF(AND(K135&lt;U135,V135=""),Listes!$A$71,IF(AND(Q135&lt;P135,V135=""),Listes!$A$72,IF(AND(U135&lt;&gt;"",U135&lt;K135,S135=""),Listes!$A$73,IF(X135="",Listes!$A$74,""))))))</f>
        <v/>
      </c>
      <c r="X135" s="90"/>
      <c r="Y135" s="158">
        <f t="shared" si="11"/>
        <v>0</v>
      </c>
    </row>
    <row r="136" spans="1:25" ht="20.100000000000001" customHeight="1" x14ac:dyDescent="0.25">
      <c r="A136" s="174">
        <v>130</v>
      </c>
      <c r="B136" s="201" t="str">
        <f>IF('Frais de personnel'!$B136="","",'Frais de personnel'!$B136)</f>
        <v/>
      </c>
      <c r="C136" s="201" t="str">
        <f>IF('Frais de personnel'!$C136="","",'Frais de personnel'!$C136)</f>
        <v/>
      </c>
      <c r="D136" s="202" t="str">
        <f>IF('Frais de personnel'!$D136="","",'Frais de personnel'!$D136)</f>
        <v/>
      </c>
      <c r="E136" s="180" t="str">
        <f>IF('Frais de personnel'!$E136="","",'Frais de personnel'!$E136)</f>
        <v/>
      </c>
      <c r="F136" s="273" t="str">
        <f>IF('Frais de personnel'!F136="","",'Frais de personnel'!F136)</f>
        <v/>
      </c>
      <c r="G136" s="273" t="str">
        <f>IF('Frais de personnel'!G136="","",'Frais de personnel'!G136)</f>
        <v/>
      </c>
      <c r="H136" s="203" t="str">
        <f>IF('Frais de personnel'!$H136="","",'Frais de personnel'!$H136)</f>
        <v/>
      </c>
      <c r="I136" s="89" t="str">
        <f>IF('Frais de personnel'!$I136="","",'Frais de personnel'!$I136)</f>
        <v/>
      </c>
      <c r="J136" s="89" t="str">
        <f>IF('Frais de personnel'!$J136="","",'Frais de personnel'!$J136)</f>
        <v/>
      </c>
      <c r="K136" s="204" t="str">
        <f>IF('Frais de personnel'!$K136=0,"",'Frais de personnel'!$K136)</f>
        <v/>
      </c>
      <c r="L136" s="88"/>
      <c r="M136" s="69"/>
      <c r="N136" s="69"/>
      <c r="O136" s="69"/>
      <c r="P136" s="284" t="str">
        <f t="shared" ref="P136:P199" si="13">IF(O136="KO","",IF(K136="","",F136))</f>
        <v/>
      </c>
      <c r="Q136" s="524" t="str">
        <f t="shared" ref="Q136:Q199" si="14">IF(O136="KO","",IF(K136="","",G136))</f>
        <v/>
      </c>
      <c r="R136" s="84" t="str">
        <f t="shared" si="12"/>
        <v/>
      </c>
      <c r="S136" s="436"/>
      <c r="T136" s="196" t="str">
        <f t="shared" ref="T136:T199" si="15">IF(J136="","",IF(E136="Salaire technicien",MIN(60000/1607*N136,60000),IF(E136="Salaire ingénieur",MIN(80000/1607*N136,80000))))</f>
        <v/>
      </c>
      <c r="U136" s="274" t="str">
        <f t="shared" ref="U136:U199" si="16">IF(MIN(R136,T136)=0,"",MIN(R136,T136))</f>
        <v/>
      </c>
      <c r="V136" s="185"/>
      <c r="W136" s="435" t="str">
        <f>IF(K136="","",IF(U136="",Listes!$A$70,IF(AND(K136&lt;U136,V136=""),Listes!$A$71,IF(AND(Q136&lt;P136,V136=""),Listes!$A$72,IF(AND(U136&lt;&gt;"",U136&lt;K136,S136=""),Listes!$A$73,IF(X136="",Listes!$A$74,""))))))</f>
        <v/>
      </c>
      <c r="X136" s="90"/>
      <c r="Y136" s="158">
        <f t="shared" ref="Y136:Y199" si="17">IF(AND(B136&lt;&gt;"",W136&lt;&gt;""),1,0)</f>
        <v>0</v>
      </c>
    </row>
    <row r="137" spans="1:25" ht="20.100000000000001" customHeight="1" x14ac:dyDescent="0.25">
      <c r="A137" s="174">
        <v>131</v>
      </c>
      <c r="B137" s="201" t="str">
        <f>IF('Frais de personnel'!$B137="","",'Frais de personnel'!$B137)</f>
        <v/>
      </c>
      <c r="C137" s="201" t="str">
        <f>IF('Frais de personnel'!$C137="","",'Frais de personnel'!$C137)</f>
        <v/>
      </c>
      <c r="D137" s="202" t="str">
        <f>IF('Frais de personnel'!$D137="","",'Frais de personnel'!$D137)</f>
        <v/>
      </c>
      <c r="E137" s="180" t="str">
        <f>IF('Frais de personnel'!$E137="","",'Frais de personnel'!$E137)</f>
        <v/>
      </c>
      <c r="F137" s="273" t="str">
        <f>IF('Frais de personnel'!F137="","",'Frais de personnel'!F137)</f>
        <v/>
      </c>
      <c r="G137" s="273" t="str">
        <f>IF('Frais de personnel'!G137="","",'Frais de personnel'!G137)</f>
        <v/>
      </c>
      <c r="H137" s="203" t="str">
        <f>IF('Frais de personnel'!$H137="","",'Frais de personnel'!$H137)</f>
        <v/>
      </c>
      <c r="I137" s="89" t="str">
        <f>IF('Frais de personnel'!$I137="","",'Frais de personnel'!$I137)</f>
        <v/>
      </c>
      <c r="J137" s="89" t="str">
        <f>IF('Frais de personnel'!$J137="","",'Frais de personnel'!$J137)</f>
        <v/>
      </c>
      <c r="K137" s="204" t="str">
        <f>IF('Frais de personnel'!$K137=0,"",'Frais de personnel'!$K137)</f>
        <v/>
      </c>
      <c r="L137" s="88"/>
      <c r="M137" s="69"/>
      <c r="N137" s="69"/>
      <c r="O137" s="69"/>
      <c r="P137" s="284" t="str">
        <f t="shared" si="13"/>
        <v/>
      </c>
      <c r="Q137" s="524" t="str">
        <f t="shared" si="14"/>
        <v/>
      </c>
      <c r="R137" s="84" t="str">
        <f t="shared" si="12"/>
        <v/>
      </c>
      <c r="S137" s="436"/>
      <c r="T137" s="196" t="str">
        <f t="shared" si="15"/>
        <v/>
      </c>
      <c r="U137" s="274" t="str">
        <f t="shared" si="16"/>
        <v/>
      </c>
      <c r="V137" s="185"/>
      <c r="W137" s="435" t="str">
        <f>IF(K137="","",IF(U137="",Listes!$A$70,IF(AND(K137&lt;U137,V137=""),Listes!$A$71,IF(AND(Q137&lt;P137,V137=""),Listes!$A$72,IF(AND(U137&lt;&gt;"",U137&lt;K137,S137=""),Listes!$A$73,IF(X137="",Listes!$A$74,""))))))</f>
        <v/>
      </c>
      <c r="X137" s="90"/>
      <c r="Y137" s="158">
        <f t="shared" si="17"/>
        <v>0</v>
      </c>
    </row>
    <row r="138" spans="1:25" ht="20.100000000000001" customHeight="1" x14ac:dyDescent="0.25">
      <c r="A138" s="174">
        <v>132</v>
      </c>
      <c r="B138" s="201" t="str">
        <f>IF('Frais de personnel'!$B138="","",'Frais de personnel'!$B138)</f>
        <v/>
      </c>
      <c r="C138" s="201" t="str">
        <f>IF('Frais de personnel'!$C138="","",'Frais de personnel'!$C138)</f>
        <v/>
      </c>
      <c r="D138" s="202" t="str">
        <f>IF('Frais de personnel'!$D138="","",'Frais de personnel'!$D138)</f>
        <v/>
      </c>
      <c r="E138" s="180" t="str">
        <f>IF('Frais de personnel'!$E138="","",'Frais de personnel'!$E138)</f>
        <v/>
      </c>
      <c r="F138" s="273" t="str">
        <f>IF('Frais de personnel'!F138="","",'Frais de personnel'!F138)</f>
        <v/>
      </c>
      <c r="G138" s="273" t="str">
        <f>IF('Frais de personnel'!G138="","",'Frais de personnel'!G138)</f>
        <v/>
      </c>
      <c r="H138" s="203" t="str">
        <f>IF('Frais de personnel'!$H138="","",'Frais de personnel'!$H138)</f>
        <v/>
      </c>
      <c r="I138" s="89" t="str">
        <f>IF('Frais de personnel'!$I138="","",'Frais de personnel'!$I138)</f>
        <v/>
      </c>
      <c r="J138" s="89" t="str">
        <f>IF('Frais de personnel'!$J138="","",'Frais de personnel'!$J138)</f>
        <v/>
      </c>
      <c r="K138" s="204" t="str">
        <f>IF('Frais de personnel'!$K138=0,"",'Frais de personnel'!$K138)</f>
        <v/>
      </c>
      <c r="L138" s="88"/>
      <c r="M138" s="69"/>
      <c r="N138" s="69"/>
      <c r="O138" s="69"/>
      <c r="P138" s="284" t="str">
        <f t="shared" si="13"/>
        <v/>
      </c>
      <c r="Q138" s="524" t="str">
        <f t="shared" si="14"/>
        <v/>
      </c>
      <c r="R138" s="84" t="str">
        <f t="shared" si="12"/>
        <v/>
      </c>
      <c r="S138" s="436"/>
      <c r="T138" s="196" t="str">
        <f t="shared" si="15"/>
        <v/>
      </c>
      <c r="U138" s="274" t="str">
        <f t="shared" si="16"/>
        <v/>
      </c>
      <c r="V138" s="185"/>
      <c r="W138" s="435" t="str">
        <f>IF(K138="","",IF(U138="",Listes!$A$70,IF(AND(K138&lt;U138,V138=""),Listes!$A$71,IF(AND(Q138&lt;P138,V138=""),Listes!$A$72,IF(AND(U138&lt;&gt;"",U138&lt;K138,S138=""),Listes!$A$73,IF(X138="",Listes!$A$74,""))))))</f>
        <v/>
      </c>
      <c r="X138" s="90"/>
      <c r="Y138" s="158">
        <f t="shared" si="17"/>
        <v>0</v>
      </c>
    </row>
    <row r="139" spans="1:25" ht="20.100000000000001" customHeight="1" x14ac:dyDescent="0.25">
      <c r="A139" s="174">
        <v>133</v>
      </c>
      <c r="B139" s="201" t="str">
        <f>IF('Frais de personnel'!$B139="","",'Frais de personnel'!$B139)</f>
        <v/>
      </c>
      <c r="C139" s="201" t="str">
        <f>IF('Frais de personnel'!$C139="","",'Frais de personnel'!$C139)</f>
        <v/>
      </c>
      <c r="D139" s="202" t="str">
        <f>IF('Frais de personnel'!$D139="","",'Frais de personnel'!$D139)</f>
        <v/>
      </c>
      <c r="E139" s="180" t="str">
        <f>IF('Frais de personnel'!$E139="","",'Frais de personnel'!$E139)</f>
        <v/>
      </c>
      <c r="F139" s="273" t="str">
        <f>IF('Frais de personnel'!F139="","",'Frais de personnel'!F139)</f>
        <v/>
      </c>
      <c r="G139" s="273" t="str">
        <f>IF('Frais de personnel'!G139="","",'Frais de personnel'!G139)</f>
        <v/>
      </c>
      <c r="H139" s="203" t="str">
        <f>IF('Frais de personnel'!$H139="","",'Frais de personnel'!$H139)</f>
        <v/>
      </c>
      <c r="I139" s="89" t="str">
        <f>IF('Frais de personnel'!$I139="","",'Frais de personnel'!$I139)</f>
        <v/>
      </c>
      <c r="J139" s="89" t="str">
        <f>IF('Frais de personnel'!$J139="","",'Frais de personnel'!$J139)</f>
        <v/>
      </c>
      <c r="K139" s="204" t="str">
        <f>IF('Frais de personnel'!$K139=0,"",'Frais de personnel'!$K139)</f>
        <v/>
      </c>
      <c r="L139" s="88"/>
      <c r="M139" s="69"/>
      <c r="N139" s="69"/>
      <c r="O139" s="69"/>
      <c r="P139" s="284" t="str">
        <f t="shared" si="13"/>
        <v/>
      </c>
      <c r="Q139" s="524" t="str">
        <f t="shared" si="14"/>
        <v/>
      </c>
      <c r="R139" s="84" t="str">
        <f t="shared" si="12"/>
        <v/>
      </c>
      <c r="S139" s="436"/>
      <c r="T139" s="196" t="str">
        <f t="shared" si="15"/>
        <v/>
      </c>
      <c r="U139" s="274" t="str">
        <f t="shared" si="16"/>
        <v/>
      </c>
      <c r="V139" s="185"/>
      <c r="W139" s="435" t="str">
        <f>IF(K139="","",IF(U139="",Listes!$A$70,IF(AND(K139&lt;U139,V139=""),Listes!$A$71,IF(AND(Q139&lt;P139,V139=""),Listes!$A$72,IF(AND(U139&lt;&gt;"",U139&lt;K139,S139=""),Listes!$A$73,IF(X139="",Listes!$A$74,""))))))</f>
        <v/>
      </c>
      <c r="X139" s="90"/>
      <c r="Y139" s="158">
        <f t="shared" si="17"/>
        <v>0</v>
      </c>
    </row>
    <row r="140" spans="1:25" ht="20.100000000000001" customHeight="1" x14ac:dyDescent="0.25">
      <c r="A140" s="174">
        <v>134</v>
      </c>
      <c r="B140" s="201" t="str">
        <f>IF('Frais de personnel'!$B140="","",'Frais de personnel'!$B140)</f>
        <v/>
      </c>
      <c r="C140" s="201" t="str">
        <f>IF('Frais de personnel'!$C140="","",'Frais de personnel'!$C140)</f>
        <v/>
      </c>
      <c r="D140" s="202" t="str">
        <f>IF('Frais de personnel'!$D140="","",'Frais de personnel'!$D140)</f>
        <v/>
      </c>
      <c r="E140" s="180" t="str">
        <f>IF('Frais de personnel'!$E140="","",'Frais de personnel'!$E140)</f>
        <v/>
      </c>
      <c r="F140" s="273" t="str">
        <f>IF('Frais de personnel'!F140="","",'Frais de personnel'!F140)</f>
        <v/>
      </c>
      <c r="G140" s="273" t="str">
        <f>IF('Frais de personnel'!G140="","",'Frais de personnel'!G140)</f>
        <v/>
      </c>
      <c r="H140" s="203" t="str">
        <f>IF('Frais de personnel'!$H140="","",'Frais de personnel'!$H140)</f>
        <v/>
      </c>
      <c r="I140" s="89" t="str">
        <f>IF('Frais de personnel'!$I140="","",'Frais de personnel'!$I140)</f>
        <v/>
      </c>
      <c r="J140" s="89" t="str">
        <f>IF('Frais de personnel'!$J140="","",'Frais de personnel'!$J140)</f>
        <v/>
      </c>
      <c r="K140" s="204" t="str">
        <f>IF('Frais de personnel'!$K140=0,"",'Frais de personnel'!$K140)</f>
        <v/>
      </c>
      <c r="L140" s="88"/>
      <c r="M140" s="69"/>
      <c r="N140" s="69"/>
      <c r="O140" s="69"/>
      <c r="P140" s="284" t="str">
        <f t="shared" si="13"/>
        <v/>
      </c>
      <c r="Q140" s="524" t="str">
        <f t="shared" si="14"/>
        <v/>
      </c>
      <c r="R140" s="84" t="str">
        <f t="shared" si="12"/>
        <v/>
      </c>
      <c r="S140" s="436"/>
      <c r="T140" s="196" t="str">
        <f t="shared" si="15"/>
        <v/>
      </c>
      <c r="U140" s="274" t="str">
        <f t="shared" si="16"/>
        <v/>
      </c>
      <c r="V140" s="185"/>
      <c r="W140" s="435" t="str">
        <f>IF(K140="","",IF(U140="",Listes!$A$70,IF(AND(K140&lt;U140,V140=""),Listes!$A$71,IF(AND(Q140&lt;P140,V140=""),Listes!$A$72,IF(AND(U140&lt;&gt;"",U140&lt;K140,S140=""),Listes!$A$73,IF(X140="",Listes!$A$74,""))))))</f>
        <v/>
      </c>
      <c r="X140" s="90"/>
      <c r="Y140" s="158">
        <f t="shared" si="17"/>
        <v>0</v>
      </c>
    </row>
    <row r="141" spans="1:25" ht="20.100000000000001" customHeight="1" x14ac:dyDescent="0.25">
      <c r="A141" s="174">
        <v>135</v>
      </c>
      <c r="B141" s="201" t="str">
        <f>IF('Frais de personnel'!$B141="","",'Frais de personnel'!$B141)</f>
        <v/>
      </c>
      <c r="C141" s="201" t="str">
        <f>IF('Frais de personnel'!$C141="","",'Frais de personnel'!$C141)</f>
        <v/>
      </c>
      <c r="D141" s="202" t="str">
        <f>IF('Frais de personnel'!$D141="","",'Frais de personnel'!$D141)</f>
        <v/>
      </c>
      <c r="E141" s="180" t="str">
        <f>IF('Frais de personnel'!$E141="","",'Frais de personnel'!$E141)</f>
        <v/>
      </c>
      <c r="F141" s="273" t="str">
        <f>IF('Frais de personnel'!F141="","",'Frais de personnel'!F141)</f>
        <v/>
      </c>
      <c r="G141" s="273" t="str">
        <f>IF('Frais de personnel'!G141="","",'Frais de personnel'!G141)</f>
        <v/>
      </c>
      <c r="H141" s="203" t="str">
        <f>IF('Frais de personnel'!$H141="","",'Frais de personnel'!$H141)</f>
        <v/>
      </c>
      <c r="I141" s="89" t="str">
        <f>IF('Frais de personnel'!$I141="","",'Frais de personnel'!$I141)</f>
        <v/>
      </c>
      <c r="J141" s="89" t="str">
        <f>IF('Frais de personnel'!$J141="","",'Frais de personnel'!$J141)</f>
        <v/>
      </c>
      <c r="K141" s="204" t="str">
        <f>IF('Frais de personnel'!$K141=0,"",'Frais de personnel'!$K141)</f>
        <v/>
      </c>
      <c r="L141" s="88"/>
      <c r="M141" s="69"/>
      <c r="N141" s="69"/>
      <c r="O141" s="69"/>
      <c r="P141" s="284" t="str">
        <f t="shared" si="13"/>
        <v/>
      </c>
      <c r="Q141" s="524" t="str">
        <f t="shared" si="14"/>
        <v/>
      </c>
      <c r="R141" s="84" t="str">
        <f t="shared" si="12"/>
        <v/>
      </c>
      <c r="S141" s="436"/>
      <c r="T141" s="196" t="str">
        <f t="shared" si="15"/>
        <v/>
      </c>
      <c r="U141" s="274" t="str">
        <f t="shared" si="16"/>
        <v/>
      </c>
      <c r="V141" s="185"/>
      <c r="W141" s="435" t="str">
        <f>IF(K141="","",IF(U141="",Listes!$A$70,IF(AND(K141&lt;U141,V141=""),Listes!$A$71,IF(AND(Q141&lt;P141,V141=""),Listes!$A$72,IF(AND(U141&lt;&gt;"",U141&lt;K141,S141=""),Listes!$A$73,IF(X141="",Listes!$A$74,""))))))</f>
        <v/>
      </c>
      <c r="X141" s="90"/>
      <c r="Y141" s="158">
        <f t="shared" si="17"/>
        <v>0</v>
      </c>
    </row>
    <row r="142" spans="1:25" ht="20.100000000000001" customHeight="1" x14ac:dyDescent="0.25">
      <c r="A142" s="174">
        <v>136</v>
      </c>
      <c r="B142" s="201" t="str">
        <f>IF('Frais de personnel'!$B142="","",'Frais de personnel'!$B142)</f>
        <v/>
      </c>
      <c r="C142" s="201" t="str">
        <f>IF('Frais de personnel'!$C142="","",'Frais de personnel'!$C142)</f>
        <v/>
      </c>
      <c r="D142" s="202" t="str">
        <f>IF('Frais de personnel'!$D142="","",'Frais de personnel'!$D142)</f>
        <v/>
      </c>
      <c r="E142" s="180" t="str">
        <f>IF('Frais de personnel'!$E142="","",'Frais de personnel'!$E142)</f>
        <v/>
      </c>
      <c r="F142" s="273" t="str">
        <f>IF('Frais de personnel'!F142="","",'Frais de personnel'!F142)</f>
        <v/>
      </c>
      <c r="G142" s="273" t="str">
        <f>IF('Frais de personnel'!G142="","",'Frais de personnel'!G142)</f>
        <v/>
      </c>
      <c r="H142" s="203" t="str">
        <f>IF('Frais de personnel'!$H142="","",'Frais de personnel'!$H142)</f>
        <v/>
      </c>
      <c r="I142" s="89" t="str">
        <f>IF('Frais de personnel'!$I142="","",'Frais de personnel'!$I142)</f>
        <v/>
      </c>
      <c r="J142" s="89" t="str">
        <f>IF('Frais de personnel'!$J142="","",'Frais de personnel'!$J142)</f>
        <v/>
      </c>
      <c r="K142" s="204" t="str">
        <f>IF('Frais de personnel'!$K142=0,"",'Frais de personnel'!$K142)</f>
        <v/>
      </c>
      <c r="L142" s="88"/>
      <c r="M142" s="69"/>
      <c r="N142" s="69"/>
      <c r="O142" s="69"/>
      <c r="P142" s="284" t="str">
        <f t="shared" si="13"/>
        <v/>
      </c>
      <c r="Q142" s="524" t="str">
        <f t="shared" si="14"/>
        <v/>
      </c>
      <c r="R142" s="84" t="str">
        <f t="shared" si="12"/>
        <v/>
      </c>
      <c r="S142" s="436"/>
      <c r="T142" s="196" t="str">
        <f t="shared" si="15"/>
        <v/>
      </c>
      <c r="U142" s="274" t="str">
        <f t="shared" si="16"/>
        <v/>
      </c>
      <c r="V142" s="185"/>
      <c r="W142" s="435" t="str">
        <f>IF(K142="","",IF(U142="",Listes!$A$70,IF(AND(K142&lt;U142,V142=""),Listes!$A$71,IF(AND(Q142&lt;P142,V142=""),Listes!$A$72,IF(AND(U142&lt;&gt;"",U142&lt;K142,S142=""),Listes!$A$73,IF(X142="",Listes!$A$74,""))))))</f>
        <v/>
      </c>
      <c r="X142" s="90"/>
      <c r="Y142" s="158">
        <f t="shared" si="17"/>
        <v>0</v>
      </c>
    </row>
    <row r="143" spans="1:25" ht="20.100000000000001" customHeight="1" x14ac:dyDescent="0.25">
      <c r="A143" s="174">
        <v>137</v>
      </c>
      <c r="B143" s="201" t="str">
        <f>IF('Frais de personnel'!$B143="","",'Frais de personnel'!$B143)</f>
        <v/>
      </c>
      <c r="C143" s="201" t="str">
        <f>IF('Frais de personnel'!$C143="","",'Frais de personnel'!$C143)</f>
        <v/>
      </c>
      <c r="D143" s="202" t="str">
        <f>IF('Frais de personnel'!$D143="","",'Frais de personnel'!$D143)</f>
        <v/>
      </c>
      <c r="E143" s="180" t="str">
        <f>IF('Frais de personnel'!$E143="","",'Frais de personnel'!$E143)</f>
        <v/>
      </c>
      <c r="F143" s="273" t="str">
        <f>IF('Frais de personnel'!F143="","",'Frais de personnel'!F143)</f>
        <v/>
      </c>
      <c r="G143" s="273" t="str">
        <f>IF('Frais de personnel'!G143="","",'Frais de personnel'!G143)</f>
        <v/>
      </c>
      <c r="H143" s="203" t="str">
        <f>IF('Frais de personnel'!$H143="","",'Frais de personnel'!$H143)</f>
        <v/>
      </c>
      <c r="I143" s="89" t="str">
        <f>IF('Frais de personnel'!$I143="","",'Frais de personnel'!$I143)</f>
        <v/>
      </c>
      <c r="J143" s="89" t="str">
        <f>IF('Frais de personnel'!$J143="","",'Frais de personnel'!$J143)</f>
        <v/>
      </c>
      <c r="K143" s="204" t="str">
        <f>IF('Frais de personnel'!$K143=0,"",'Frais de personnel'!$K143)</f>
        <v/>
      </c>
      <c r="L143" s="88"/>
      <c r="M143" s="69"/>
      <c r="N143" s="69"/>
      <c r="O143" s="69"/>
      <c r="P143" s="284" t="str">
        <f t="shared" si="13"/>
        <v/>
      </c>
      <c r="Q143" s="524" t="str">
        <f t="shared" si="14"/>
        <v/>
      </c>
      <c r="R143" s="84" t="str">
        <f t="shared" si="12"/>
        <v/>
      </c>
      <c r="S143" s="436"/>
      <c r="T143" s="196" t="str">
        <f t="shared" si="15"/>
        <v/>
      </c>
      <c r="U143" s="274" t="str">
        <f t="shared" si="16"/>
        <v/>
      </c>
      <c r="V143" s="185"/>
      <c r="W143" s="435" t="str">
        <f>IF(K143="","",IF(U143="",Listes!$A$70,IF(AND(K143&lt;U143,V143=""),Listes!$A$71,IF(AND(Q143&lt;P143,V143=""),Listes!$A$72,IF(AND(U143&lt;&gt;"",U143&lt;K143,S143=""),Listes!$A$73,IF(X143="",Listes!$A$74,""))))))</f>
        <v/>
      </c>
      <c r="X143" s="90"/>
      <c r="Y143" s="158">
        <f t="shared" si="17"/>
        <v>0</v>
      </c>
    </row>
    <row r="144" spans="1:25" ht="20.100000000000001" customHeight="1" x14ac:dyDescent="0.25">
      <c r="A144" s="174">
        <v>138</v>
      </c>
      <c r="B144" s="201" t="str">
        <f>IF('Frais de personnel'!$B144="","",'Frais de personnel'!$B144)</f>
        <v/>
      </c>
      <c r="C144" s="201" t="str">
        <f>IF('Frais de personnel'!$C144="","",'Frais de personnel'!$C144)</f>
        <v/>
      </c>
      <c r="D144" s="202" t="str">
        <f>IF('Frais de personnel'!$D144="","",'Frais de personnel'!$D144)</f>
        <v/>
      </c>
      <c r="E144" s="180" t="str">
        <f>IF('Frais de personnel'!$E144="","",'Frais de personnel'!$E144)</f>
        <v/>
      </c>
      <c r="F144" s="273" t="str">
        <f>IF('Frais de personnel'!F144="","",'Frais de personnel'!F144)</f>
        <v/>
      </c>
      <c r="G144" s="273" t="str">
        <f>IF('Frais de personnel'!G144="","",'Frais de personnel'!G144)</f>
        <v/>
      </c>
      <c r="H144" s="203" t="str">
        <f>IF('Frais de personnel'!$H144="","",'Frais de personnel'!$H144)</f>
        <v/>
      </c>
      <c r="I144" s="89" t="str">
        <f>IF('Frais de personnel'!$I144="","",'Frais de personnel'!$I144)</f>
        <v/>
      </c>
      <c r="J144" s="89" t="str">
        <f>IF('Frais de personnel'!$J144="","",'Frais de personnel'!$J144)</f>
        <v/>
      </c>
      <c r="K144" s="204" t="str">
        <f>IF('Frais de personnel'!$K144=0,"",'Frais de personnel'!$K144)</f>
        <v/>
      </c>
      <c r="L144" s="88"/>
      <c r="M144" s="69"/>
      <c r="N144" s="69"/>
      <c r="O144" s="69"/>
      <c r="P144" s="284" t="str">
        <f t="shared" si="13"/>
        <v/>
      </c>
      <c r="Q144" s="524" t="str">
        <f t="shared" si="14"/>
        <v/>
      </c>
      <c r="R144" s="84" t="str">
        <f t="shared" si="12"/>
        <v/>
      </c>
      <c r="S144" s="436"/>
      <c r="T144" s="196" t="str">
        <f t="shared" si="15"/>
        <v/>
      </c>
      <c r="U144" s="274" t="str">
        <f t="shared" si="16"/>
        <v/>
      </c>
      <c r="V144" s="185"/>
      <c r="W144" s="435" t="str">
        <f>IF(K144="","",IF(U144="",Listes!$A$70,IF(AND(K144&lt;U144,V144=""),Listes!$A$71,IF(AND(Q144&lt;P144,V144=""),Listes!$A$72,IF(AND(U144&lt;&gt;"",U144&lt;K144,S144=""),Listes!$A$73,IF(X144="",Listes!$A$74,""))))))</f>
        <v/>
      </c>
      <c r="X144" s="90"/>
      <c r="Y144" s="158">
        <f t="shared" si="17"/>
        <v>0</v>
      </c>
    </row>
    <row r="145" spans="1:25" ht="20.100000000000001" customHeight="1" x14ac:dyDescent="0.25">
      <c r="A145" s="174">
        <v>139</v>
      </c>
      <c r="B145" s="201" t="str">
        <f>IF('Frais de personnel'!$B145="","",'Frais de personnel'!$B145)</f>
        <v/>
      </c>
      <c r="C145" s="201" t="str">
        <f>IF('Frais de personnel'!$C145="","",'Frais de personnel'!$C145)</f>
        <v/>
      </c>
      <c r="D145" s="202" t="str">
        <f>IF('Frais de personnel'!$D145="","",'Frais de personnel'!$D145)</f>
        <v/>
      </c>
      <c r="E145" s="180" t="str">
        <f>IF('Frais de personnel'!$E145="","",'Frais de personnel'!$E145)</f>
        <v/>
      </c>
      <c r="F145" s="273" t="str">
        <f>IF('Frais de personnel'!F145="","",'Frais de personnel'!F145)</f>
        <v/>
      </c>
      <c r="G145" s="273" t="str">
        <f>IF('Frais de personnel'!G145="","",'Frais de personnel'!G145)</f>
        <v/>
      </c>
      <c r="H145" s="203" t="str">
        <f>IF('Frais de personnel'!$H145="","",'Frais de personnel'!$H145)</f>
        <v/>
      </c>
      <c r="I145" s="89" t="str">
        <f>IF('Frais de personnel'!$I145="","",'Frais de personnel'!$I145)</f>
        <v/>
      </c>
      <c r="J145" s="89" t="str">
        <f>IF('Frais de personnel'!$J145="","",'Frais de personnel'!$J145)</f>
        <v/>
      </c>
      <c r="K145" s="204" t="str">
        <f>IF('Frais de personnel'!$K145=0,"",'Frais de personnel'!$K145)</f>
        <v/>
      </c>
      <c r="L145" s="88"/>
      <c r="M145" s="69"/>
      <c r="N145" s="69"/>
      <c r="O145" s="69"/>
      <c r="P145" s="284" t="str">
        <f t="shared" si="13"/>
        <v/>
      </c>
      <c r="Q145" s="524" t="str">
        <f t="shared" si="14"/>
        <v/>
      </c>
      <c r="R145" s="84" t="str">
        <f t="shared" si="12"/>
        <v/>
      </c>
      <c r="S145" s="436"/>
      <c r="T145" s="196" t="str">
        <f t="shared" si="15"/>
        <v/>
      </c>
      <c r="U145" s="274" t="str">
        <f t="shared" si="16"/>
        <v/>
      </c>
      <c r="V145" s="185"/>
      <c r="W145" s="435" t="str">
        <f>IF(K145="","",IF(U145="",Listes!$A$70,IF(AND(K145&lt;U145,V145=""),Listes!$A$71,IF(AND(Q145&lt;P145,V145=""),Listes!$A$72,IF(AND(U145&lt;&gt;"",U145&lt;K145,S145=""),Listes!$A$73,IF(X145="",Listes!$A$74,""))))))</f>
        <v/>
      </c>
      <c r="X145" s="90"/>
      <c r="Y145" s="158">
        <f t="shared" si="17"/>
        <v>0</v>
      </c>
    </row>
    <row r="146" spans="1:25" ht="20.100000000000001" customHeight="1" x14ac:dyDescent="0.25">
      <c r="A146" s="174">
        <v>140</v>
      </c>
      <c r="B146" s="201" t="str">
        <f>IF('Frais de personnel'!$B146="","",'Frais de personnel'!$B146)</f>
        <v/>
      </c>
      <c r="C146" s="201" t="str">
        <f>IF('Frais de personnel'!$C146="","",'Frais de personnel'!$C146)</f>
        <v/>
      </c>
      <c r="D146" s="202" t="str">
        <f>IF('Frais de personnel'!$D146="","",'Frais de personnel'!$D146)</f>
        <v/>
      </c>
      <c r="E146" s="180" t="str">
        <f>IF('Frais de personnel'!$E146="","",'Frais de personnel'!$E146)</f>
        <v/>
      </c>
      <c r="F146" s="273" t="str">
        <f>IF('Frais de personnel'!F146="","",'Frais de personnel'!F146)</f>
        <v/>
      </c>
      <c r="G146" s="273" t="str">
        <f>IF('Frais de personnel'!G146="","",'Frais de personnel'!G146)</f>
        <v/>
      </c>
      <c r="H146" s="203" t="str">
        <f>IF('Frais de personnel'!$H146="","",'Frais de personnel'!$H146)</f>
        <v/>
      </c>
      <c r="I146" s="89" t="str">
        <f>IF('Frais de personnel'!$I146="","",'Frais de personnel'!$I146)</f>
        <v/>
      </c>
      <c r="J146" s="89" t="str">
        <f>IF('Frais de personnel'!$J146="","",'Frais de personnel'!$J146)</f>
        <v/>
      </c>
      <c r="K146" s="204" t="str">
        <f>IF('Frais de personnel'!$K146=0,"",'Frais de personnel'!$K146)</f>
        <v/>
      </c>
      <c r="L146" s="88"/>
      <c r="M146" s="69"/>
      <c r="N146" s="69"/>
      <c r="O146" s="69"/>
      <c r="P146" s="284" t="str">
        <f t="shared" si="13"/>
        <v/>
      </c>
      <c r="Q146" s="524" t="str">
        <f t="shared" si="14"/>
        <v/>
      </c>
      <c r="R146" s="84" t="str">
        <f t="shared" si="12"/>
        <v/>
      </c>
      <c r="S146" s="436"/>
      <c r="T146" s="196" t="str">
        <f t="shared" si="15"/>
        <v/>
      </c>
      <c r="U146" s="274" t="str">
        <f t="shared" si="16"/>
        <v/>
      </c>
      <c r="V146" s="185"/>
      <c r="W146" s="435" t="str">
        <f>IF(K146="","",IF(U146="",Listes!$A$70,IF(AND(K146&lt;U146,V146=""),Listes!$A$71,IF(AND(Q146&lt;P146,V146=""),Listes!$A$72,IF(AND(U146&lt;&gt;"",U146&lt;K146,S146=""),Listes!$A$73,IF(X146="",Listes!$A$74,""))))))</f>
        <v/>
      </c>
      <c r="X146" s="90"/>
      <c r="Y146" s="158">
        <f t="shared" si="17"/>
        <v>0</v>
      </c>
    </row>
    <row r="147" spans="1:25" ht="20.100000000000001" customHeight="1" x14ac:dyDescent="0.25">
      <c r="A147" s="174">
        <v>141</v>
      </c>
      <c r="B147" s="201" t="str">
        <f>IF('Frais de personnel'!$B147="","",'Frais de personnel'!$B147)</f>
        <v/>
      </c>
      <c r="C147" s="201" t="str">
        <f>IF('Frais de personnel'!$C147="","",'Frais de personnel'!$C147)</f>
        <v/>
      </c>
      <c r="D147" s="202" t="str">
        <f>IF('Frais de personnel'!$D147="","",'Frais de personnel'!$D147)</f>
        <v/>
      </c>
      <c r="E147" s="180" t="str">
        <f>IF('Frais de personnel'!$E147="","",'Frais de personnel'!$E147)</f>
        <v/>
      </c>
      <c r="F147" s="273" t="str">
        <f>IF('Frais de personnel'!F147="","",'Frais de personnel'!F147)</f>
        <v/>
      </c>
      <c r="G147" s="273" t="str">
        <f>IF('Frais de personnel'!G147="","",'Frais de personnel'!G147)</f>
        <v/>
      </c>
      <c r="H147" s="203" t="str">
        <f>IF('Frais de personnel'!$H147="","",'Frais de personnel'!$H147)</f>
        <v/>
      </c>
      <c r="I147" s="89" t="str">
        <f>IF('Frais de personnel'!$I147="","",'Frais de personnel'!$I147)</f>
        <v/>
      </c>
      <c r="J147" s="89" t="str">
        <f>IF('Frais de personnel'!$J147="","",'Frais de personnel'!$J147)</f>
        <v/>
      </c>
      <c r="K147" s="204" t="str">
        <f>IF('Frais de personnel'!$K147=0,"",'Frais de personnel'!$K147)</f>
        <v/>
      </c>
      <c r="L147" s="88"/>
      <c r="M147" s="69"/>
      <c r="N147" s="69"/>
      <c r="O147" s="69"/>
      <c r="P147" s="284" t="str">
        <f t="shared" si="13"/>
        <v/>
      </c>
      <c r="Q147" s="524" t="str">
        <f t="shared" si="14"/>
        <v/>
      </c>
      <c r="R147" s="84" t="str">
        <f t="shared" si="12"/>
        <v/>
      </c>
      <c r="S147" s="436"/>
      <c r="T147" s="196" t="str">
        <f t="shared" si="15"/>
        <v/>
      </c>
      <c r="U147" s="274" t="str">
        <f t="shared" si="16"/>
        <v/>
      </c>
      <c r="V147" s="185"/>
      <c r="W147" s="435" t="str">
        <f>IF(K147="","",IF(U147="",Listes!$A$70,IF(AND(K147&lt;U147,V147=""),Listes!$A$71,IF(AND(Q147&lt;P147,V147=""),Listes!$A$72,IF(AND(U147&lt;&gt;"",U147&lt;K147,S147=""),Listes!$A$73,IF(X147="",Listes!$A$74,""))))))</f>
        <v/>
      </c>
      <c r="X147" s="90"/>
      <c r="Y147" s="158">
        <f t="shared" si="17"/>
        <v>0</v>
      </c>
    </row>
    <row r="148" spans="1:25" ht="20.100000000000001" customHeight="1" x14ac:dyDescent="0.25">
      <c r="A148" s="174">
        <v>142</v>
      </c>
      <c r="B148" s="201" t="str">
        <f>IF('Frais de personnel'!$B148="","",'Frais de personnel'!$B148)</f>
        <v/>
      </c>
      <c r="C148" s="201" t="str">
        <f>IF('Frais de personnel'!$C148="","",'Frais de personnel'!$C148)</f>
        <v/>
      </c>
      <c r="D148" s="202" t="str">
        <f>IF('Frais de personnel'!$D148="","",'Frais de personnel'!$D148)</f>
        <v/>
      </c>
      <c r="E148" s="180" t="str">
        <f>IF('Frais de personnel'!$E148="","",'Frais de personnel'!$E148)</f>
        <v/>
      </c>
      <c r="F148" s="273" t="str">
        <f>IF('Frais de personnel'!F148="","",'Frais de personnel'!F148)</f>
        <v/>
      </c>
      <c r="G148" s="273" t="str">
        <f>IF('Frais de personnel'!G148="","",'Frais de personnel'!G148)</f>
        <v/>
      </c>
      <c r="H148" s="203" t="str">
        <f>IF('Frais de personnel'!$H148="","",'Frais de personnel'!$H148)</f>
        <v/>
      </c>
      <c r="I148" s="89" t="str">
        <f>IF('Frais de personnel'!$I148="","",'Frais de personnel'!$I148)</f>
        <v/>
      </c>
      <c r="J148" s="89" t="str">
        <f>IF('Frais de personnel'!$J148="","",'Frais de personnel'!$J148)</f>
        <v/>
      </c>
      <c r="K148" s="204" t="str">
        <f>IF('Frais de personnel'!$K148=0,"",'Frais de personnel'!$K148)</f>
        <v/>
      </c>
      <c r="L148" s="88"/>
      <c r="M148" s="69"/>
      <c r="N148" s="69"/>
      <c r="O148" s="69"/>
      <c r="P148" s="284" t="str">
        <f t="shared" si="13"/>
        <v/>
      </c>
      <c r="Q148" s="524" t="str">
        <f t="shared" si="14"/>
        <v/>
      </c>
      <c r="R148" s="84" t="str">
        <f t="shared" si="12"/>
        <v/>
      </c>
      <c r="S148" s="436"/>
      <c r="T148" s="196" t="str">
        <f t="shared" si="15"/>
        <v/>
      </c>
      <c r="U148" s="274" t="str">
        <f t="shared" si="16"/>
        <v/>
      </c>
      <c r="V148" s="185"/>
      <c r="W148" s="435" t="str">
        <f>IF(K148="","",IF(U148="",Listes!$A$70,IF(AND(K148&lt;U148,V148=""),Listes!$A$71,IF(AND(Q148&lt;P148,V148=""),Listes!$A$72,IF(AND(U148&lt;&gt;"",U148&lt;K148,S148=""),Listes!$A$73,IF(X148="",Listes!$A$74,""))))))</f>
        <v/>
      </c>
      <c r="X148" s="90"/>
      <c r="Y148" s="158">
        <f t="shared" si="17"/>
        <v>0</v>
      </c>
    </row>
    <row r="149" spans="1:25" ht="20.100000000000001" customHeight="1" x14ac:dyDescent="0.25">
      <c r="A149" s="174">
        <v>143</v>
      </c>
      <c r="B149" s="201" t="str">
        <f>IF('Frais de personnel'!$B149="","",'Frais de personnel'!$B149)</f>
        <v/>
      </c>
      <c r="C149" s="201" t="str">
        <f>IF('Frais de personnel'!$C149="","",'Frais de personnel'!$C149)</f>
        <v/>
      </c>
      <c r="D149" s="202" t="str">
        <f>IF('Frais de personnel'!$D149="","",'Frais de personnel'!$D149)</f>
        <v/>
      </c>
      <c r="E149" s="180" t="str">
        <f>IF('Frais de personnel'!$E149="","",'Frais de personnel'!$E149)</f>
        <v/>
      </c>
      <c r="F149" s="273" t="str">
        <f>IF('Frais de personnel'!F149="","",'Frais de personnel'!F149)</f>
        <v/>
      </c>
      <c r="G149" s="273" t="str">
        <f>IF('Frais de personnel'!G149="","",'Frais de personnel'!G149)</f>
        <v/>
      </c>
      <c r="H149" s="203" t="str">
        <f>IF('Frais de personnel'!$H149="","",'Frais de personnel'!$H149)</f>
        <v/>
      </c>
      <c r="I149" s="89" t="str">
        <f>IF('Frais de personnel'!$I149="","",'Frais de personnel'!$I149)</f>
        <v/>
      </c>
      <c r="J149" s="89" t="str">
        <f>IF('Frais de personnel'!$J149="","",'Frais de personnel'!$J149)</f>
        <v/>
      </c>
      <c r="K149" s="204" t="str">
        <f>IF('Frais de personnel'!$K149=0,"",'Frais de personnel'!$K149)</f>
        <v/>
      </c>
      <c r="L149" s="88"/>
      <c r="M149" s="69"/>
      <c r="N149" s="69"/>
      <c r="O149" s="69"/>
      <c r="P149" s="284" t="str">
        <f t="shared" si="13"/>
        <v/>
      </c>
      <c r="Q149" s="524" t="str">
        <f t="shared" si="14"/>
        <v/>
      </c>
      <c r="R149" s="84" t="str">
        <f t="shared" si="12"/>
        <v/>
      </c>
      <c r="S149" s="436"/>
      <c r="T149" s="196" t="str">
        <f t="shared" si="15"/>
        <v/>
      </c>
      <c r="U149" s="274" t="str">
        <f t="shared" si="16"/>
        <v/>
      </c>
      <c r="V149" s="185"/>
      <c r="W149" s="435" t="str">
        <f>IF(K149="","",IF(U149="",Listes!$A$70,IF(AND(K149&lt;U149,V149=""),Listes!$A$71,IF(AND(Q149&lt;P149,V149=""),Listes!$A$72,IF(AND(U149&lt;&gt;"",U149&lt;K149,S149=""),Listes!$A$73,IF(X149="",Listes!$A$74,""))))))</f>
        <v/>
      </c>
      <c r="X149" s="90"/>
      <c r="Y149" s="158">
        <f t="shared" si="17"/>
        <v>0</v>
      </c>
    </row>
    <row r="150" spans="1:25" ht="20.100000000000001" customHeight="1" x14ac:dyDescent="0.25">
      <c r="A150" s="174">
        <v>144</v>
      </c>
      <c r="B150" s="201" t="str">
        <f>IF('Frais de personnel'!$B150="","",'Frais de personnel'!$B150)</f>
        <v/>
      </c>
      <c r="C150" s="201" t="str">
        <f>IF('Frais de personnel'!$C150="","",'Frais de personnel'!$C150)</f>
        <v/>
      </c>
      <c r="D150" s="202" t="str">
        <f>IF('Frais de personnel'!$D150="","",'Frais de personnel'!$D150)</f>
        <v/>
      </c>
      <c r="E150" s="180" t="str">
        <f>IF('Frais de personnel'!$E150="","",'Frais de personnel'!$E150)</f>
        <v/>
      </c>
      <c r="F150" s="273" t="str">
        <f>IF('Frais de personnel'!F150="","",'Frais de personnel'!F150)</f>
        <v/>
      </c>
      <c r="G150" s="273" t="str">
        <f>IF('Frais de personnel'!G150="","",'Frais de personnel'!G150)</f>
        <v/>
      </c>
      <c r="H150" s="203" t="str">
        <f>IF('Frais de personnel'!$H150="","",'Frais de personnel'!$H150)</f>
        <v/>
      </c>
      <c r="I150" s="89" t="str">
        <f>IF('Frais de personnel'!$I150="","",'Frais de personnel'!$I150)</f>
        <v/>
      </c>
      <c r="J150" s="89" t="str">
        <f>IF('Frais de personnel'!$J150="","",'Frais de personnel'!$J150)</f>
        <v/>
      </c>
      <c r="K150" s="204" t="str">
        <f>IF('Frais de personnel'!$K150=0,"",'Frais de personnel'!$K150)</f>
        <v/>
      </c>
      <c r="L150" s="88"/>
      <c r="M150" s="69"/>
      <c r="N150" s="69"/>
      <c r="O150" s="69"/>
      <c r="P150" s="284" t="str">
        <f t="shared" si="13"/>
        <v/>
      </c>
      <c r="Q150" s="524" t="str">
        <f t="shared" si="14"/>
        <v/>
      </c>
      <c r="R150" s="84" t="str">
        <f t="shared" si="12"/>
        <v/>
      </c>
      <c r="S150" s="436"/>
      <c r="T150" s="196" t="str">
        <f t="shared" si="15"/>
        <v/>
      </c>
      <c r="U150" s="274" t="str">
        <f t="shared" si="16"/>
        <v/>
      </c>
      <c r="V150" s="185"/>
      <c r="W150" s="435" t="str">
        <f>IF(K150="","",IF(U150="",Listes!$A$70,IF(AND(K150&lt;U150,V150=""),Listes!$A$71,IF(AND(Q150&lt;P150,V150=""),Listes!$A$72,IF(AND(U150&lt;&gt;"",U150&lt;K150,S150=""),Listes!$A$73,IF(X150="",Listes!$A$74,""))))))</f>
        <v/>
      </c>
      <c r="X150" s="90"/>
      <c r="Y150" s="158">
        <f t="shared" si="17"/>
        <v>0</v>
      </c>
    </row>
    <row r="151" spans="1:25" ht="20.100000000000001" customHeight="1" x14ac:dyDescent="0.25">
      <c r="A151" s="174">
        <v>145</v>
      </c>
      <c r="B151" s="201" t="str">
        <f>IF('Frais de personnel'!$B151="","",'Frais de personnel'!$B151)</f>
        <v/>
      </c>
      <c r="C151" s="201" t="str">
        <f>IF('Frais de personnel'!$C151="","",'Frais de personnel'!$C151)</f>
        <v/>
      </c>
      <c r="D151" s="202" t="str">
        <f>IF('Frais de personnel'!$D151="","",'Frais de personnel'!$D151)</f>
        <v/>
      </c>
      <c r="E151" s="180" t="str">
        <f>IF('Frais de personnel'!$E151="","",'Frais de personnel'!$E151)</f>
        <v/>
      </c>
      <c r="F151" s="273" t="str">
        <f>IF('Frais de personnel'!F151="","",'Frais de personnel'!F151)</f>
        <v/>
      </c>
      <c r="G151" s="273" t="str">
        <f>IF('Frais de personnel'!G151="","",'Frais de personnel'!G151)</f>
        <v/>
      </c>
      <c r="H151" s="203" t="str">
        <f>IF('Frais de personnel'!$H151="","",'Frais de personnel'!$H151)</f>
        <v/>
      </c>
      <c r="I151" s="89" t="str">
        <f>IF('Frais de personnel'!$I151="","",'Frais de personnel'!$I151)</f>
        <v/>
      </c>
      <c r="J151" s="89" t="str">
        <f>IF('Frais de personnel'!$J151="","",'Frais de personnel'!$J151)</f>
        <v/>
      </c>
      <c r="K151" s="204" t="str">
        <f>IF('Frais de personnel'!$K151=0,"",'Frais de personnel'!$K151)</f>
        <v/>
      </c>
      <c r="L151" s="88"/>
      <c r="M151" s="69"/>
      <c r="N151" s="69"/>
      <c r="O151" s="69"/>
      <c r="P151" s="284" t="str">
        <f t="shared" si="13"/>
        <v/>
      </c>
      <c r="Q151" s="524" t="str">
        <f t="shared" si="14"/>
        <v/>
      </c>
      <c r="R151" s="84" t="str">
        <f t="shared" si="12"/>
        <v/>
      </c>
      <c r="S151" s="436"/>
      <c r="T151" s="196" t="str">
        <f t="shared" si="15"/>
        <v/>
      </c>
      <c r="U151" s="274" t="str">
        <f t="shared" si="16"/>
        <v/>
      </c>
      <c r="V151" s="185"/>
      <c r="W151" s="435" t="str">
        <f>IF(K151="","",IF(U151="",Listes!$A$70,IF(AND(K151&lt;U151,V151=""),Listes!$A$71,IF(AND(Q151&lt;P151,V151=""),Listes!$A$72,IF(AND(U151&lt;&gt;"",U151&lt;K151,S151=""),Listes!$A$73,IF(X151="",Listes!$A$74,""))))))</f>
        <v/>
      </c>
      <c r="X151" s="90"/>
      <c r="Y151" s="158">
        <f t="shared" si="17"/>
        <v>0</v>
      </c>
    </row>
    <row r="152" spans="1:25" ht="20.100000000000001" customHeight="1" x14ac:dyDescent="0.25">
      <c r="A152" s="174">
        <v>146</v>
      </c>
      <c r="B152" s="201" t="str">
        <f>IF('Frais de personnel'!$B152="","",'Frais de personnel'!$B152)</f>
        <v/>
      </c>
      <c r="C152" s="201" t="str">
        <f>IF('Frais de personnel'!$C152="","",'Frais de personnel'!$C152)</f>
        <v/>
      </c>
      <c r="D152" s="202" t="str">
        <f>IF('Frais de personnel'!$D152="","",'Frais de personnel'!$D152)</f>
        <v/>
      </c>
      <c r="E152" s="180" t="str">
        <f>IF('Frais de personnel'!$E152="","",'Frais de personnel'!$E152)</f>
        <v/>
      </c>
      <c r="F152" s="273" t="str">
        <f>IF('Frais de personnel'!F152="","",'Frais de personnel'!F152)</f>
        <v/>
      </c>
      <c r="G152" s="273" t="str">
        <f>IF('Frais de personnel'!G152="","",'Frais de personnel'!G152)</f>
        <v/>
      </c>
      <c r="H152" s="203" t="str">
        <f>IF('Frais de personnel'!$H152="","",'Frais de personnel'!$H152)</f>
        <v/>
      </c>
      <c r="I152" s="89" t="str">
        <f>IF('Frais de personnel'!$I152="","",'Frais de personnel'!$I152)</f>
        <v/>
      </c>
      <c r="J152" s="89" t="str">
        <f>IF('Frais de personnel'!$J152="","",'Frais de personnel'!$J152)</f>
        <v/>
      </c>
      <c r="K152" s="204" t="str">
        <f>IF('Frais de personnel'!$K152=0,"",'Frais de personnel'!$K152)</f>
        <v/>
      </c>
      <c r="L152" s="88"/>
      <c r="M152" s="69"/>
      <c r="N152" s="69"/>
      <c r="O152" s="69"/>
      <c r="P152" s="284" t="str">
        <f t="shared" si="13"/>
        <v/>
      </c>
      <c r="Q152" s="524" t="str">
        <f t="shared" si="14"/>
        <v/>
      </c>
      <c r="R152" s="84" t="str">
        <f t="shared" si="12"/>
        <v/>
      </c>
      <c r="S152" s="436"/>
      <c r="T152" s="196" t="str">
        <f t="shared" si="15"/>
        <v/>
      </c>
      <c r="U152" s="274" t="str">
        <f t="shared" si="16"/>
        <v/>
      </c>
      <c r="V152" s="185"/>
      <c r="W152" s="435" t="str">
        <f>IF(K152="","",IF(U152="",Listes!$A$70,IF(AND(K152&lt;U152,V152=""),Listes!$A$71,IF(AND(Q152&lt;P152,V152=""),Listes!$A$72,IF(AND(U152&lt;&gt;"",U152&lt;K152,S152=""),Listes!$A$73,IF(X152="",Listes!$A$74,""))))))</f>
        <v/>
      </c>
      <c r="X152" s="90"/>
      <c r="Y152" s="158">
        <f t="shared" si="17"/>
        <v>0</v>
      </c>
    </row>
    <row r="153" spans="1:25" ht="20.100000000000001" customHeight="1" x14ac:dyDescent="0.25">
      <c r="A153" s="174">
        <v>147</v>
      </c>
      <c r="B153" s="201" t="str">
        <f>IF('Frais de personnel'!$B153="","",'Frais de personnel'!$B153)</f>
        <v/>
      </c>
      <c r="C153" s="201" t="str">
        <f>IF('Frais de personnel'!$C153="","",'Frais de personnel'!$C153)</f>
        <v/>
      </c>
      <c r="D153" s="202" t="str">
        <f>IF('Frais de personnel'!$D153="","",'Frais de personnel'!$D153)</f>
        <v/>
      </c>
      <c r="E153" s="180" t="str">
        <f>IF('Frais de personnel'!$E153="","",'Frais de personnel'!$E153)</f>
        <v/>
      </c>
      <c r="F153" s="273" t="str">
        <f>IF('Frais de personnel'!F153="","",'Frais de personnel'!F153)</f>
        <v/>
      </c>
      <c r="G153" s="273" t="str">
        <f>IF('Frais de personnel'!G153="","",'Frais de personnel'!G153)</f>
        <v/>
      </c>
      <c r="H153" s="203" t="str">
        <f>IF('Frais de personnel'!$H153="","",'Frais de personnel'!$H153)</f>
        <v/>
      </c>
      <c r="I153" s="89" t="str">
        <f>IF('Frais de personnel'!$I153="","",'Frais de personnel'!$I153)</f>
        <v/>
      </c>
      <c r="J153" s="89" t="str">
        <f>IF('Frais de personnel'!$J153="","",'Frais de personnel'!$J153)</f>
        <v/>
      </c>
      <c r="K153" s="204" t="str">
        <f>IF('Frais de personnel'!$K153=0,"",'Frais de personnel'!$K153)</f>
        <v/>
      </c>
      <c r="L153" s="88"/>
      <c r="M153" s="69"/>
      <c r="N153" s="69"/>
      <c r="O153" s="69"/>
      <c r="P153" s="284" t="str">
        <f t="shared" si="13"/>
        <v/>
      </c>
      <c r="Q153" s="524" t="str">
        <f t="shared" si="14"/>
        <v/>
      </c>
      <c r="R153" s="84" t="str">
        <f t="shared" si="12"/>
        <v/>
      </c>
      <c r="S153" s="436"/>
      <c r="T153" s="196" t="str">
        <f t="shared" si="15"/>
        <v/>
      </c>
      <c r="U153" s="274" t="str">
        <f t="shared" si="16"/>
        <v/>
      </c>
      <c r="V153" s="185"/>
      <c r="W153" s="435" t="str">
        <f>IF(K153="","",IF(U153="",Listes!$A$70,IF(AND(K153&lt;U153,V153=""),Listes!$A$71,IF(AND(Q153&lt;P153,V153=""),Listes!$A$72,IF(AND(U153&lt;&gt;"",U153&lt;K153,S153=""),Listes!$A$73,IF(X153="",Listes!$A$74,""))))))</f>
        <v/>
      </c>
      <c r="X153" s="90"/>
      <c r="Y153" s="158">
        <f t="shared" si="17"/>
        <v>0</v>
      </c>
    </row>
    <row r="154" spans="1:25" ht="20.100000000000001" customHeight="1" x14ac:dyDescent="0.25">
      <c r="A154" s="174">
        <v>148</v>
      </c>
      <c r="B154" s="201" t="str">
        <f>IF('Frais de personnel'!$B154="","",'Frais de personnel'!$B154)</f>
        <v/>
      </c>
      <c r="C154" s="201" t="str">
        <f>IF('Frais de personnel'!$C154="","",'Frais de personnel'!$C154)</f>
        <v/>
      </c>
      <c r="D154" s="202" t="str">
        <f>IF('Frais de personnel'!$D154="","",'Frais de personnel'!$D154)</f>
        <v/>
      </c>
      <c r="E154" s="180" t="str">
        <f>IF('Frais de personnel'!$E154="","",'Frais de personnel'!$E154)</f>
        <v/>
      </c>
      <c r="F154" s="273" t="str">
        <f>IF('Frais de personnel'!F154="","",'Frais de personnel'!F154)</f>
        <v/>
      </c>
      <c r="G154" s="273" t="str">
        <f>IF('Frais de personnel'!G154="","",'Frais de personnel'!G154)</f>
        <v/>
      </c>
      <c r="H154" s="203" t="str">
        <f>IF('Frais de personnel'!$H154="","",'Frais de personnel'!$H154)</f>
        <v/>
      </c>
      <c r="I154" s="89" t="str">
        <f>IF('Frais de personnel'!$I154="","",'Frais de personnel'!$I154)</f>
        <v/>
      </c>
      <c r="J154" s="89" t="str">
        <f>IF('Frais de personnel'!$J154="","",'Frais de personnel'!$J154)</f>
        <v/>
      </c>
      <c r="K154" s="204" t="str">
        <f>IF('Frais de personnel'!$K154=0,"",'Frais de personnel'!$K154)</f>
        <v/>
      </c>
      <c r="L154" s="88"/>
      <c r="M154" s="69"/>
      <c r="N154" s="69"/>
      <c r="O154" s="69"/>
      <c r="P154" s="284" t="str">
        <f t="shared" si="13"/>
        <v/>
      </c>
      <c r="Q154" s="524" t="str">
        <f t="shared" si="14"/>
        <v/>
      </c>
      <c r="R154" s="84" t="str">
        <f t="shared" si="12"/>
        <v/>
      </c>
      <c r="S154" s="436"/>
      <c r="T154" s="196" t="str">
        <f t="shared" si="15"/>
        <v/>
      </c>
      <c r="U154" s="274" t="str">
        <f t="shared" si="16"/>
        <v/>
      </c>
      <c r="V154" s="185"/>
      <c r="W154" s="435" t="str">
        <f>IF(K154="","",IF(U154="",Listes!$A$70,IF(AND(K154&lt;U154,V154=""),Listes!$A$71,IF(AND(Q154&lt;P154,V154=""),Listes!$A$72,IF(AND(U154&lt;&gt;"",U154&lt;K154,S154=""),Listes!$A$73,IF(X154="",Listes!$A$74,""))))))</f>
        <v/>
      </c>
      <c r="X154" s="90"/>
      <c r="Y154" s="158">
        <f t="shared" si="17"/>
        <v>0</v>
      </c>
    </row>
    <row r="155" spans="1:25" ht="20.100000000000001" customHeight="1" x14ac:dyDescent="0.25">
      <c r="A155" s="174">
        <v>149</v>
      </c>
      <c r="B155" s="201" t="str">
        <f>IF('Frais de personnel'!$B155="","",'Frais de personnel'!$B155)</f>
        <v/>
      </c>
      <c r="C155" s="201" t="str">
        <f>IF('Frais de personnel'!$C155="","",'Frais de personnel'!$C155)</f>
        <v/>
      </c>
      <c r="D155" s="202" t="str">
        <f>IF('Frais de personnel'!$D155="","",'Frais de personnel'!$D155)</f>
        <v/>
      </c>
      <c r="E155" s="180" t="str">
        <f>IF('Frais de personnel'!$E155="","",'Frais de personnel'!$E155)</f>
        <v/>
      </c>
      <c r="F155" s="273" t="str">
        <f>IF('Frais de personnel'!F155="","",'Frais de personnel'!F155)</f>
        <v/>
      </c>
      <c r="G155" s="273" t="str">
        <f>IF('Frais de personnel'!G155="","",'Frais de personnel'!G155)</f>
        <v/>
      </c>
      <c r="H155" s="203" t="str">
        <f>IF('Frais de personnel'!$H155="","",'Frais de personnel'!$H155)</f>
        <v/>
      </c>
      <c r="I155" s="89" t="str">
        <f>IF('Frais de personnel'!$I155="","",'Frais de personnel'!$I155)</f>
        <v/>
      </c>
      <c r="J155" s="89" t="str">
        <f>IF('Frais de personnel'!$J155="","",'Frais de personnel'!$J155)</f>
        <v/>
      </c>
      <c r="K155" s="204" t="str">
        <f>IF('Frais de personnel'!$K155=0,"",'Frais de personnel'!$K155)</f>
        <v/>
      </c>
      <c r="L155" s="88"/>
      <c r="M155" s="69"/>
      <c r="N155" s="69"/>
      <c r="O155" s="69"/>
      <c r="P155" s="284" t="str">
        <f t="shared" si="13"/>
        <v/>
      </c>
      <c r="Q155" s="524" t="str">
        <f t="shared" si="14"/>
        <v/>
      </c>
      <c r="R155" s="84" t="str">
        <f t="shared" si="12"/>
        <v/>
      </c>
      <c r="S155" s="436"/>
      <c r="T155" s="196" t="str">
        <f t="shared" si="15"/>
        <v/>
      </c>
      <c r="U155" s="274" t="str">
        <f t="shared" si="16"/>
        <v/>
      </c>
      <c r="V155" s="185"/>
      <c r="W155" s="435" t="str">
        <f>IF(K155="","",IF(U155="",Listes!$A$70,IF(AND(K155&lt;U155,V155=""),Listes!$A$71,IF(AND(Q155&lt;P155,V155=""),Listes!$A$72,IF(AND(U155&lt;&gt;"",U155&lt;K155,S155=""),Listes!$A$73,IF(X155="",Listes!$A$74,""))))))</f>
        <v/>
      </c>
      <c r="X155" s="90"/>
      <c r="Y155" s="158">
        <f t="shared" si="17"/>
        <v>0</v>
      </c>
    </row>
    <row r="156" spans="1:25" ht="20.100000000000001" customHeight="1" x14ac:dyDescent="0.25">
      <c r="A156" s="174">
        <v>150</v>
      </c>
      <c r="B156" s="201" t="str">
        <f>IF('Frais de personnel'!$B156="","",'Frais de personnel'!$B156)</f>
        <v/>
      </c>
      <c r="C156" s="201" t="str">
        <f>IF('Frais de personnel'!$C156="","",'Frais de personnel'!$C156)</f>
        <v/>
      </c>
      <c r="D156" s="202" t="str">
        <f>IF('Frais de personnel'!$D156="","",'Frais de personnel'!$D156)</f>
        <v/>
      </c>
      <c r="E156" s="180" t="str">
        <f>IF('Frais de personnel'!$E156="","",'Frais de personnel'!$E156)</f>
        <v/>
      </c>
      <c r="F156" s="273" t="str">
        <f>IF('Frais de personnel'!F156="","",'Frais de personnel'!F156)</f>
        <v/>
      </c>
      <c r="G156" s="273" t="str">
        <f>IF('Frais de personnel'!G156="","",'Frais de personnel'!G156)</f>
        <v/>
      </c>
      <c r="H156" s="203" t="str">
        <f>IF('Frais de personnel'!$H156="","",'Frais de personnel'!$H156)</f>
        <v/>
      </c>
      <c r="I156" s="89" t="str">
        <f>IF('Frais de personnel'!$I156="","",'Frais de personnel'!$I156)</f>
        <v/>
      </c>
      <c r="J156" s="89" t="str">
        <f>IF('Frais de personnel'!$J156="","",'Frais de personnel'!$J156)</f>
        <v/>
      </c>
      <c r="K156" s="204" t="str">
        <f>IF('Frais de personnel'!$K156=0,"",'Frais de personnel'!$K156)</f>
        <v/>
      </c>
      <c r="L156" s="88"/>
      <c r="M156" s="69"/>
      <c r="N156" s="69"/>
      <c r="O156" s="69"/>
      <c r="P156" s="284" t="str">
        <f t="shared" si="13"/>
        <v/>
      </c>
      <c r="Q156" s="524" t="str">
        <f t="shared" si="14"/>
        <v/>
      </c>
      <c r="R156" s="84" t="str">
        <f t="shared" si="12"/>
        <v/>
      </c>
      <c r="S156" s="436"/>
      <c r="T156" s="196" t="str">
        <f t="shared" si="15"/>
        <v/>
      </c>
      <c r="U156" s="274" t="str">
        <f t="shared" si="16"/>
        <v/>
      </c>
      <c r="V156" s="185"/>
      <c r="W156" s="435" t="str">
        <f>IF(K156="","",IF(U156="",Listes!$A$70,IF(AND(K156&lt;U156,V156=""),Listes!$A$71,IF(AND(Q156&lt;P156,V156=""),Listes!$A$72,IF(AND(U156&lt;&gt;"",U156&lt;K156,S156=""),Listes!$A$73,IF(X156="",Listes!$A$74,""))))))</f>
        <v/>
      </c>
      <c r="X156" s="90"/>
      <c r="Y156" s="158">
        <f t="shared" si="17"/>
        <v>0</v>
      </c>
    </row>
    <row r="157" spans="1:25" ht="20.100000000000001" customHeight="1" x14ac:dyDescent="0.25">
      <c r="A157" s="174">
        <v>151</v>
      </c>
      <c r="B157" s="201" t="str">
        <f>IF('Frais de personnel'!$B157="","",'Frais de personnel'!$B157)</f>
        <v/>
      </c>
      <c r="C157" s="201" t="str">
        <f>IF('Frais de personnel'!$C157="","",'Frais de personnel'!$C157)</f>
        <v/>
      </c>
      <c r="D157" s="202" t="str">
        <f>IF('Frais de personnel'!$D157="","",'Frais de personnel'!$D157)</f>
        <v/>
      </c>
      <c r="E157" s="180" t="str">
        <f>IF('Frais de personnel'!$E157="","",'Frais de personnel'!$E157)</f>
        <v/>
      </c>
      <c r="F157" s="273" t="str">
        <f>IF('Frais de personnel'!F157="","",'Frais de personnel'!F157)</f>
        <v/>
      </c>
      <c r="G157" s="273" t="str">
        <f>IF('Frais de personnel'!G157="","",'Frais de personnel'!G157)</f>
        <v/>
      </c>
      <c r="H157" s="203" t="str">
        <f>IF('Frais de personnel'!$H157="","",'Frais de personnel'!$H157)</f>
        <v/>
      </c>
      <c r="I157" s="89" t="str">
        <f>IF('Frais de personnel'!$I157="","",'Frais de personnel'!$I157)</f>
        <v/>
      </c>
      <c r="J157" s="89" t="str">
        <f>IF('Frais de personnel'!$J157="","",'Frais de personnel'!$J157)</f>
        <v/>
      </c>
      <c r="K157" s="204" t="str">
        <f>IF('Frais de personnel'!$K157=0,"",'Frais de personnel'!$K157)</f>
        <v/>
      </c>
      <c r="L157" s="88"/>
      <c r="M157" s="69"/>
      <c r="N157" s="69"/>
      <c r="O157" s="69"/>
      <c r="P157" s="284" t="str">
        <f t="shared" si="13"/>
        <v/>
      </c>
      <c r="Q157" s="524" t="str">
        <f t="shared" si="14"/>
        <v/>
      </c>
      <c r="R157" s="84" t="str">
        <f t="shared" si="12"/>
        <v/>
      </c>
      <c r="S157" s="436"/>
      <c r="T157" s="196" t="str">
        <f t="shared" si="15"/>
        <v/>
      </c>
      <c r="U157" s="274" t="str">
        <f t="shared" si="16"/>
        <v/>
      </c>
      <c r="V157" s="185"/>
      <c r="W157" s="435" t="str">
        <f>IF(K157="","",IF(U157="",Listes!$A$70,IF(AND(K157&lt;U157,V157=""),Listes!$A$71,IF(AND(Q157&lt;P157,V157=""),Listes!$A$72,IF(AND(U157&lt;&gt;"",U157&lt;K157,S157=""),Listes!$A$73,IF(X157="",Listes!$A$74,""))))))</f>
        <v/>
      </c>
      <c r="X157" s="90"/>
      <c r="Y157" s="158">
        <f t="shared" si="17"/>
        <v>0</v>
      </c>
    </row>
    <row r="158" spans="1:25" ht="20.100000000000001" customHeight="1" x14ac:dyDescent="0.25">
      <c r="A158" s="174">
        <v>152</v>
      </c>
      <c r="B158" s="201" t="str">
        <f>IF('Frais de personnel'!$B158="","",'Frais de personnel'!$B158)</f>
        <v/>
      </c>
      <c r="C158" s="201" t="str">
        <f>IF('Frais de personnel'!$C158="","",'Frais de personnel'!$C158)</f>
        <v/>
      </c>
      <c r="D158" s="202" t="str">
        <f>IF('Frais de personnel'!$D158="","",'Frais de personnel'!$D158)</f>
        <v/>
      </c>
      <c r="E158" s="180" t="str">
        <f>IF('Frais de personnel'!$E158="","",'Frais de personnel'!$E158)</f>
        <v/>
      </c>
      <c r="F158" s="273" t="str">
        <f>IF('Frais de personnel'!F158="","",'Frais de personnel'!F158)</f>
        <v/>
      </c>
      <c r="G158" s="273" t="str">
        <f>IF('Frais de personnel'!G158="","",'Frais de personnel'!G158)</f>
        <v/>
      </c>
      <c r="H158" s="203" t="str">
        <f>IF('Frais de personnel'!$H158="","",'Frais de personnel'!$H158)</f>
        <v/>
      </c>
      <c r="I158" s="89" t="str">
        <f>IF('Frais de personnel'!$I158="","",'Frais de personnel'!$I158)</f>
        <v/>
      </c>
      <c r="J158" s="89" t="str">
        <f>IF('Frais de personnel'!$J158="","",'Frais de personnel'!$J158)</f>
        <v/>
      </c>
      <c r="K158" s="204" t="str">
        <f>IF('Frais de personnel'!$K158=0,"",'Frais de personnel'!$K158)</f>
        <v/>
      </c>
      <c r="L158" s="88"/>
      <c r="M158" s="69"/>
      <c r="N158" s="69"/>
      <c r="O158" s="69"/>
      <c r="P158" s="284" t="str">
        <f t="shared" si="13"/>
        <v/>
      </c>
      <c r="Q158" s="524" t="str">
        <f t="shared" si="14"/>
        <v/>
      </c>
      <c r="R158" s="84" t="str">
        <f t="shared" si="12"/>
        <v/>
      </c>
      <c r="S158" s="436"/>
      <c r="T158" s="196" t="str">
        <f t="shared" si="15"/>
        <v/>
      </c>
      <c r="U158" s="274" t="str">
        <f t="shared" si="16"/>
        <v/>
      </c>
      <c r="V158" s="185"/>
      <c r="W158" s="435" t="str">
        <f>IF(K158="","",IF(U158="",Listes!$A$70,IF(AND(K158&lt;U158,V158=""),Listes!$A$71,IF(AND(Q158&lt;P158,V158=""),Listes!$A$72,IF(AND(U158&lt;&gt;"",U158&lt;K158,S158=""),Listes!$A$73,IF(X158="",Listes!$A$74,""))))))</f>
        <v/>
      </c>
      <c r="X158" s="90"/>
      <c r="Y158" s="158">
        <f t="shared" si="17"/>
        <v>0</v>
      </c>
    </row>
    <row r="159" spans="1:25" ht="20.100000000000001" customHeight="1" x14ac:dyDescent="0.25">
      <c r="A159" s="174">
        <v>153</v>
      </c>
      <c r="B159" s="201" t="str">
        <f>IF('Frais de personnel'!$B159="","",'Frais de personnel'!$B159)</f>
        <v/>
      </c>
      <c r="C159" s="201" t="str">
        <f>IF('Frais de personnel'!$C159="","",'Frais de personnel'!$C159)</f>
        <v/>
      </c>
      <c r="D159" s="202" t="str">
        <f>IF('Frais de personnel'!$D159="","",'Frais de personnel'!$D159)</f>
        <v/>
      </c>
      <c r="E159" s="180" t="str">
        <f>IF('Frais de personnel'!$E159="","",'Frais de personnel'!$E159)</f>
        <v/>
      </c>
      <c r="F159" s="273" t="str">
        <f>IF('Frais de personnel'!F159="","",'Frais de personnel'!F159)</f>
        <v/>
      </c>
      <c r="G159" s="273" t="str">
        <f>IF('Frais de personnel'!G159="","",'Frais de personnel'!G159)</f>
        <v/>
      </c>
      <c r="H159" s="203" t="str">
        <f>IF('Frais de personnel'!$H159="","",'Frais de personnel'!$H159)</f>
        <v/>
      </c>
      <c r="I159" s="89" t="str">
        <f>IF('Frais de personnel'!$I159="","",'Frais de personnel'!$I159)</f>
        <v/>
      </c>
      <c r="J159" s="89" t="str">
        <f>IF('Frais de personnel'!$J159="","",'Frais de personnel'!$J159)</f>
        <v/>
      </c>
      <c r="K159" s="204" t="str">
        <f>IF('Frais de personnel'!$K159=0,"",'Frais de personnel'!$K159)</f>
        <v/>
      </c>
      <c r="L159" s="88"/>
      <c r="M159" s="69"/>
      <c r="N159" s="69"/>
      <c r="O159" s="69"/>
      <c r="P159" s="284" t="str">
        <f t="shared" si="13"/>
        <v/>
      </c>
      <c r="Q159" s="524" t="str">
        <f t="shared" si="14"/>
        <v/>
      </c>
      <c r="R159" s="84" t="str">
        <f t="shared" si="12"/>
        <v/>
      </c>
      <c r="S159" s="436"/>
      <c r="T159" s="196" t="str">
        <f t="shared" si="15"/>
        <v/>
      </c>
      <c r="U159" s="274" t="str">
        <f t="shared" si="16"/>
        <v/>
      </c>
      <c r="V159" s="185"/>
      <c r="W159" s="435" t="str">
        <f>IF(K159="","",IF(U159="",Listes!$A$70,IF(AND(K159&lt;U159,V159=""),Listes!$A$71,IF(AND(Q159&lt;P159,V159=""),Listes!$A$72,IF(AND(U159&lt;&gt;"",U159&lt;K159,S159=""),Listes!$A$73,IF(X159="",Listes!$A$74,""))))))</f>
        <v/>
      </c>
      <c r="X159" s="90"/>
      <c r="Y159" s="158">
        <f t="shared" si="17"/>
        <v>0</v>
      </c>
    </row>
    <row r="160" spans="1:25" ht="20.100000000000001" customHeight="1" x14ac:dyDescent="0.25">
      <c r="A160" s="174">
        <v>154</v>
      </c>
      <c r="B160" s="201" t="str">
        <f>IF('Frais de personnel'!$B160="","",'Frais de personnel'!$B160)</f>
        <v/>
      </c>
      <c r="C160" s="201" t="str">
        <f>IF('Frais de personnel'!$C160="","",'Frais de personnel'!$C160)</f>
        <v/>
      </c>
      <c r="D160" s="202" t="str">
        <f>IF('Frais de personnel'!$D160="","",'Frais de personnel'!$D160)</f>
        <v/>
      </c>
      <c r="E160" s="180" t="str">
        <f>IF('Frais de personnel'!$E160="","",'Frais de personnel'!$E160)</f>
        <v/>
      </c>
      <c r="F160" s="273" t="str">
        <f>IF('Frais de personnel'!F160="","",'Frais de personnel'!F160)</f>
        <v/>
      </c>
      <c r="G160" s="273" t="str">
        <f>IF('Frais de personnel'!G160="","",'Frais de personnel'!G160)</f>
        <v/>
      </c>
      <c r="H160" s="203" t="str">
        <f>IF('Frais de personnel'!$H160="","",'Frais de personnel'!$H160)</f>
        <v/>
      </c>
      <c r="I160" s="89" t="str">
        <f>IF('Frais de personnel'!$I160="","",'Frais de personnel'!$I160)</f>
        <v/>
      </c>
      <c r="J160" s="89" t="str">
        <f>IF('Frais de personnel'!$J160="","",'Frais de personnel'!$J160)</f>
        <v/>
      </c>
      <c r="K160" s="204" t="str">
        <f>IF('Frais de personnel'!$K160=0,"",'Frais de personnel'!$K160)</f>
        <v/>
      </c>
      <c r="L160" s="88"/>
      <c r="M160" s="69"/>
      <c r="N160" s="69"/>
      <c r="O160" s="69"/>
      <c r="P160" s="284" t="str">
        <f t="shared" si="13"/>
        <v/>
      </c>
      <c r="Q160" s="524" t="str">
        <f t="shared" si="14"/>
        <v/>
      </c>
      <c r="R160" s="84" t="str">
        <f t="shared" si="12"/>
        <v/>
      </c>
      <c r="S160" s="436"/>
      <c r="T160" s="196" t="str">
        <f t="shared" si="15"/>
        <v/>
      </c>
      <c r="U160" s="274" t="str">
        <f t="shared" si="16"/>
        <v/>
      </c>
      <c r="V160" s="185"/>
      <c r="W160" s="435" t="str">
        <f>IF(K160="","",IF(U160="",Listes!$A$70,IF(AND(K160&lt;U160,V160=""),Listes!$A$71,IF(AND(Q160&lt;P160,V160=""),Listes!$A$72,IF(AND(U160&lt;&gt;"",U160&lt;K160,S160=""),Listes!$A$73,IF(X160="",Listes!$A$74,""))))))</f>
        <v/>
      </c>
      <c r="X160" s="90"/>
      <c r="Y160" s="158">
        <f t="shared" si="17"/>
        <v>0</v>
      </c>
    </row>
    <row r="161" spans="1:25" ht="20.100000000000001" customHeight="1" x14ac:dyDescent="0.25">
      <c r="A161" s="174">
        <v>155</v>
      </c>
      <c r="B161" s="201" t="str">
        <f>IF('Frais de personnel'!$B161="","",'Frais de personnel'!$B161)</f>
        <v/>
      </c>
      <c r="C161" s="201" t="str">
        <f>IF('Frais de personnel'!$C161="","",'Frais de personnel'!$C161)</f>
        <v/>
      </c>
      <c r="D161" s="202" t="str">
        <f>IF('Frais de personnel'!$D161="","",'Frais de personnel'!$D161)</f>
        <v/>
      </c>
      <c r="E161" s="180" t="str">
        <f>IF('Frais de personnel'!$E161="","",'Frais de personnel'!$E161)</f>
        <v/>
      </c>
      <c r="F161" s="273" t="str">
        <f>IF('Frais de personnel'!F161="","",'Frais de personnel'!F161)</f>
        <v/>
      </c>
      <c r="G161" s="273" t="str">
        <f>IF('Frais de personnel'!G161="","",'Frais de personnel'!G161)</f>
        <v/>
      </c>
      <c r="H161" s="203" t="str">
        <f>IF('Frais de personnel'!$H161="","",'Frais de personnel'!$H161)</f>
        <v/>
      </c>
      <c r="I161" s="89" t="str">
        <f>IF('Frais de personnel'!$I161="","",'Frais de personnel'!$I161)</f>
        <v/>
      </c>
      <c r="J161" s="89" t="str">
        <f>IF('Frais de personnel'!$J161="","",'Frais de personnel'!$J161)</f>
        <v/>
      </c>
      <c r="K161" s="204" t="str">
        <f>IF('Frais de personnel'!$K161=0,"",'Frais de personnel'!$K161)</f>
        <v/>
      </c>
      <c r="L161" s="88"/>
      <c r="M161" s="69"/>
      <c r="N161" s="69"/>
      <c r="O161" s="69"/>
      <c r="P161" s="284" t="str">
        <f t="shared" si="13"/>
        <v/>
      </c>
      <c r="Q161" s="524" t="str">
        <f t="shared" si="14"/>
        <v/>
      </c>
      <c r="R161" s="84" t="str">
        <f t="shared" si="12"/>
        <v/>
      </c>
      <c r="S161" s="436"/>
      <c r="T161" s="196" t="str">
        <f t="shared" si="15"/>
        <v/>
      </c>
      <c r="U161" s="274" t="str">
        <f t="shared" si="16"/>
        <v/>
      </c>
      <c r="V161" s="185"/>
      <c r="W161" s="435" t="str">
        <f>IF(K161="","",IF(U161="",Listes!$A$70,IF(AND(K161&lt;U161,V161=""),Listes!$A$71,IF(AND(Q161&lt;P161,V161=""),Listes!$A$72,IF(AND(U161&lt;&gt;"",U161&lt;K161,S161=""),Listes!$A$73,IF(X161="",Listes!$A$74,""))))))</f>
        <v/>
      </c>
      <c r="X161" s="90"/>
      <c r="Y161" s="158">
        <f t="shared" si="17"/>
        <v>0</v>
      </c>
    </row>
    <row r="162" spans="1:25" ht="20.100000000000001" customHeight="1" x14ac:dyDescent="0.25">
      <c r="A162" s="174">
        <v>156</v>
      </c>
      <c r="B162" s="201" t="str">
        <f>IF('Frais de personnel'!$B162="","",'Frais de personnel'!$B162)</f>
        <v/>
      </c>
      <c r="C162" s="201" t="str">
        <f>IF('Frais de personnel'!$C162="","",'Frais de personnel'!$C162)</f>
        <v/>
      </c>
      <c r="D162" s="202" t="str">
        <f>IF('Frais de personnel'!$D162="","",'Frais de personnel'!$D162)</f>
        <v/>
      </c>
      <c r="E162" s="180" t="str">
        <f>IF('Frais de personnel'!$E162="","",'Frais de personnel'!$E162)</f>
        <v/>
      </c>
      <c r="F162" s="273" t="str">
        <f>IF('Frais de personnel'!F162="","",'Frais de personnel'!F162)</f>
        <v/>
      </c>
      <c r="G162" s="273" t="str">
        <f>IF('Frais de personnel'!G162="","",'Frais de personnel'!G162)</f>
        <v/>
      </c>
      <c r="H162" s="203" t="str">
        <f>IF('Frais de personnel'!$H162="","",'Frais de personnel'!$H162)</f>
        <v/>
      </c>
      <c r="I162" s="89" t="str">
        <f>IF('Frais de personnel'!$I162="","",'Frais de personnel'!$I162)</f>
        <v/>
      </c>
      <c r="J162" s="89" t="str">
        <f>IF('Frais de personnel'!$J162="","",'Frais de personnel'!$J162)</f>
        <v/>
      </c>
      <c r="K162" s="204" t="str">
        <f>IF('Frais de personnel'!$K162=0,"",'Frais de personnel'!$K162)</f>
        <v/>
      </c>
      <c r="L162" s="88"/>
      <c r="M162" s="69"/>
      <c r="N162" s="69"/>
      <c r="O162" s="69"/>
      <c r="P162" s="284" t="str">
        <f t="shared" si="13"/>
        <v/>
      </c>
      <c r="Q162" s="524" t="str">
        <f t="shared" si="14"/>
        <v/>
      </c>
      <c r="R162" s="84" t="str">
        <f t="shared" si="12"/>
        <v/>
      </c>
      <c r="S162" s="436"/>
      <c r="T162" s="196" t="str">
        <f t="shared" si="15"/>
        <v/>
      </c>
      <c r="U162" s="274" t="str">
        <f t="shared" si="16"/>
        <v/>
      </c>
      <c r="V162" s="185"/>
      <c r="W162" s="435" t="str">
        <f>IF(K162="","",IF(U162="",Listes!$A$70,IF(AND(K162&lt;U162,V162=""),Listes!$A$71,IF(AND(Q162&lt;P162,V162=""),Listes!$A$72,IF(AND(U162&lt;&gt;"",U162&lt;K162,S162=""),Listes!$A$73,IF(X162="",Listes!$A$74,""))))))</f>
        <v/>
      </c>
      <c r="X162" s="90"/>
      <c r="Y162" s="158">
        <f t="shared" si="17"/>
        <v>0</v>
      </c>
    </row>
    <row r="163" spans="1:25" ht="20.100000000000001" customHeight="1" x14ac:dyDescent="0.25">
      <c r="A163" s="174">
        <v>157</v>
      </c>
      <c r="B163" s="201" t="str">
        <f>IF('Frais de personnel'!$B163="","",'Frais de personnel'!$B163)</f>
        <v/>
      </c>
      <c r="C163" s="201" t="str">
        <f>IF('Frais de personnel'!$C163="","",'Frais de personnel'!$C163)</f>
        <v/>
      </c>
      <c r="D163" s="202" t="str">
        <f>IF('Frais de personnel'!$D163="","",'Frais de personnel'!$D163)</f>
        <v/>
      </c>
      <c r="E163" s="180" t="str">
        <f>IF('Frais de personnel'!$E163="","",'Frais de personnel'!$E163)</f>
        <v/>
      </c>
      <c r="F163" s="273" t="str">
        <f>IF('Frais de personnel'!F163="","",'Frais de personnel'!F163)</f>
        <v/>
      </c>
      <c r="G163" s="273" t="str">
        <f>IF('Frais de personnel'!G163="","",'Frais de personnel'!G163)</f>
        <v/>
      </c>
      <c r="H163" s="203" t="str">
        <f>IF('Frais de personnel'!$H163="","",'Frais de personnel'!$H163)</f>
        <v/>
      </c>
      <c r="I163" s="89" t="str">
        <f>IF('Frais de personnel'!$I163="","",'Frais de personnel'!$I163)</f>
        <v/>
      </c>
      <c r="J163" s="89" t="str">
        <f>IF('Frais de personnel'!$J163="","",'Frais de personnel'!$J163)</f>
        <v/>
      </c>
      <c r="K163" s="204" t="str">
        <f>IF('Frais de personnel'!$K163=0,"",'Frais de personnel'!$K163)</f>
        <v/>
      </c>
      <c r="L163" s="88"/>
      <c r="M163" s="69"/>
      <c r="N163" s="69"/>
      <c r="O163" s="69"/>
      <c r="P163" s="284" t="str">
        <f t="shared" si="13"/>
        <v/>
      </c>
      <c r="Q163" s="524" t="str">
        <f t="shared" si="14"/>
        <v/>
      </c>
      <c r="R163" s="84" t="str">
        <f t="shared" si="12"/>
        <v/>
      </c>
      <c r="S163" s="436"/>
      <c r="T163" s="196" t="str">
        <f t="shared" si="15"/>
        <v/>
      </c>
      <c r="U163" s="274" t="str">
        <f t="shared" si="16"/>
        <v/>
      </c>
      <c r="V163" s="185"/>
      <c r="W163" s="435" t="str">
        <f>IF(K163="","",IF(U163="",Listes!$A$70,IF(AND(K163&lt;U163,V163=""),Listes!$A$71,IF(AND(Q163&lt;P163,V163=""),Listes!$A$72,IF(AND(U163&lt;&gt;"",U163&lt;K163,S163=""),Listes!$A$73,IF(X163="",Listes!$A$74,""))))))</f>
        <v/>
      </c>
      <c r="X163" s="90"/>
      <c r="Y163" s="158">
        <f t="shared" si="17"/>
        <v>0</v>
      </c>
    </row>
    <row r="164" spans="1:25" ht="20.100000000000001" customHeight="1" x14ac:dyDescent="0.25">
      <c r="A164" s="174">
        <v>158</v>
      </c>
      <c r="B164" s="201" t="str">
        <f>IF('Frais de personnel'!$B164="","",'Frais de personnel'!$B164)</f>
        <v/>
      </c>
      <c r="C164" s="201" t="str">
        <f>IF('Frais de personnel'!$C164="","",'Frais de personnel'!$C164)</f>
        <v/>
      </c>
      <c r="D164" s="202" t="str">
        <f>IF('Frais de personnel'!$D164="","",'Frais de personnel'!$D164)</f>
        <v/>
      </c>
      <c r="E164" s="180" t="str">
        <f>IF('Frais de personnel'!$E164="","",'Frais de personnel'!$E164)</f>
        <v/>
      </c>
      <c r="F164" s="273" t="str">
        <f>IF('Frais de personnel'!F164="","",'Frais de personnel'!F164)</f>
        <v/>
      </c>
      <c r="G164" s="273" t="str">
        <f>IF('Frais de personnel'!G164="","",'Frais de personnel'!G164)</f>
        <v/>
      </c>
      <c r="H164" s="203" t="str">
        <f>IF('Frais de personnel'!$H164="","",'Frais de personnel'!$H164)</f>
        <v/>
      </c>
      <c r="I164" s="89" t="str">
        <f>IF('Frais de personnel'!$I164="","",'Frais de personnel'!$I164)</f>
        <v/>
      </c>
      <c r="J164" s="89" t="str">
        <f>IF('Frais de personnel'!$J164="","",'Frais de personnel'!$J164)</f>
        <v/>
      </c>
      <c r="K164" s="204" t="str">
        <f>IF('Frais de personnel'!$K164=0,"",'Frais de personnel'!$K164)</f>
        <v/>
      </c>
      <c r="L164" s="88"/>
      <c r="M164" s="69"/>
      <c r="N164" s="69"/>
      <c r="O164" s="69"/>
      <c r="P164" s="284" t="str">
        <f t="shared" si="13"/>
        <v/>
      </c>
      <c r="Q164" s="524" t="str">
        <f t="shared" si="14"/>
        <v/>
      </c>
      <c r="R164" s="84" t="str">
        <f t="shared" si="12"/>
        <v/>
      </c>
      <c r="S164" s="436"/>
      <c r="T164" s="196" t="str">
        <f t="shared" si="15"/>
        <v/>
      </c>
      <c r="U164" s="274" t="str">
        <f t="shared" si="16"/>
        <v/>
      </c>
      <c r="V164" s="185"/>
      <c r="W164" s="435" t="str">
        <f>IF(K164="","",IF(U164="",Listes!$A$70,IF(AND(K164&lt;U164,V164=""),Listes!$A$71,IF(AND(Q164&lt;P164,V164=""),Listes!$A$72,IF(AND(U164&lt;&gt;"",U164&lt;K164,S164=""),Listes!$A$73,IF(X164="",Listes!$A$74,""))))))</f>
        <v/>
      </c>
      <c r="X164" s="90"/>
      <c r="Y164" s="158">
        <f t="shared" si="17"/>
        <v>0</v>
      </c>
    </row>
    <row r="165" spans="1:25" ht="20.100000000000001" customHeight="1" x14ac:dyDescent="0.25">
      <c r="A165" s="174">
        <v>159</v>
      </c>
      <c r="B165" s="201" t="str">
        <f>IF('Frais de personnel'!$B165="","",'Frais de personnel'!$B165)</f>
        <v/>
      </c>
      <c r="C165" s="201" t="str">
        <f>IF('Frais de personnel'!$C165="","",'Frais de personnel'!$C165)</f>
        <v/>
      </c>
      <c r="D165" s="202" t="str">
        <f>IF('Frais de personnel'!$D165="","",'Frais de personnel'!$D165)</f>
        <v/>
      </c>
      <c r="E165" s="180" t="str">
        <f>IF('Frais de personnel'!$E165="","",'Frais de personnel'!$E165)</f>
        <v/>
      </c>
      <c r="F165" s="273" t="str">
        <f>IF('Frais de personnel'!F165="","",'Frais de personnel'!F165)</f>
        <v/>
      </c>
      <c r="G165" s="273" t="str">
        <f>IF('Frais de personnel'!G165="","",'Frais de personnel'!G165)</f>
        <v/>
      </c>
      <c r="H165" s="203" t="str">
        <f>IF('Frais de personnel'!$H165="","",'Frais de personnel'!$H165)</f>
        <v/>
      </c>
      <c r="I165" s="89" t="str">
        <f>IF('Frais de personnel'!$I165="","",'Frais de personnel'!$I165)</f>
        <v/>
      </c>
      <c r="J165" s="89" t="str">
        <f>IF('Frais de personnel'!$J165="","",'Frais de personnel'!$J165)</f>
        <v/>
      </c>
      <c r="K165" s="204" t="str">
        <f>IF('Frais de personnel'!$K165=0,"",'Frais de personnel'!$K165)</f>
        <v/>
      </c>
      <c r="L165" s="88"/>
      <c r="M165" s="69"/>
      <c r="N165" s="69"/>
      <c r="O165" s="69"/>
      <c r="P165" s="284" t="str">
        <f t="shared" si="13"/>
        <v/>
      </c>
      <c r="Q165" s="524" t="str">
        <f t="shared" si="14"/>
        <v/>
      </c>
      <c r="R165" s="84" t="str">
        <f t="shared" si="12"/>
        <v/>
      </c>
      <c r="S165" s="436"/>
      <c r="T165" s="196" t="str">
        <f t="shared" si="15"/>
        <v/>
      </c>
      <c r="U165" s="274" t="str">
        <f t="shared" si="16"/>
        <v/>
      </c>
      <c r="V165" s="185"/>
      <c r="W165" s="435" t="str">
        <f>IF(K165="","",IF(U165="",Listes!$A$70,IF(AND(K165&lt;U165,V165=""),Listes!$A$71,IF(AND(Q165&lt;P165,V165=""),Listes!$A$72,IF(AND(U165&lt;&gt;"",U165&lt;K165,S165=""),Listes!$A$73,IF(X165="",Listes!$A$74,""))))))</f>
        <v/>
      </c>
      <c r="X165" s="90"/>
      <c r="Y165" s="158">
        <f t="shared" si="17"/>
        <v>0</v>
      </c>
    </row>
    <row r="166" spans="1:25" ht="20.100000000000001" customHeight="1" x14ac:dyDescent="0.25">
      <c r="A166" s="174">
        <v>160</v>
      </c>
      <c r="B166" s="201" t="str">
        <f>IF('Frais de personnel'!$B166="","",'Frais de personnel'!$B166)</f>
        <v/>
      </c>
      <c r="C166" s="201" t="str">
        <f>IF('Frais de personnel'!$C166="","",'Frais de personnel'!$C166)</f>
        <v/>
      </c>
      <c r="D166" s="202" t="str">
        <f>IF('Frais de personnel'!$D166="","",'Frais de personnel'!$D166)</f>
        <v/>
      </c>
      <c r="E166" s="180" t="str">
        <f>IF('Frais de personnel'!$E166="","",'Frais de personnel'!$E166)</f>
        <v/>
      </c>
      <c r="F166" s="273" t="str">
        <f>IF('Frais de personnel'!F166="","",'Frais de personnel'!F166)</f>
        <v/>
      </c>
      <c r="G166" s="273" t="str">
        <f>IF('Frais de personnel'!G166="","",'Frais de personnel'!G166)</f>
        <v/>
      </c>
      <c r="H166" s="203" t="str">
        <f>IF('Frais de personnel'!$H166="","",'Frais de personnel'!$H166)</f>
        <v/>
      </c>
      <c r="I166" s="89" t="str">
        <f>IF('Frais de personnel'!$I166="","",'Frais de personnel'!$I166)</f>
        <v/>
      </c>
      <c r="J166" s="89" t="str">
        <f>IF('Frais de personnel'!$J166="","",'Frais de personnel'!$J166)</f>
        <v/>
      </c>
      <c r="K166" s="204" t="str">
        <f>IF('Frais de personnel'!$K166=0,"",'Frais de personnel'!$K166)</f>
        <v/>
      </c>
      <c r="L166" s="88"/>
      <c r="M166" s="69"/>
      <c r="N166" s="69"/>
      <c r="O166" s="69"/>
      <c r="P166" s="284" t="str">
        <f t="shared" si="13"/>
        <v/>
      </c>
      <c r="Q166" s="524" t="str">
        <f t="shared" si="14"/>
        <v/>
      </c>
      <c r="R166" s="84" t="str">
        <f t="shared" si="12"/>
        <v/>
      </c>
      <c r="S166" s="436"/>
      <c r="T166" s="196" t="str">
        <f t="shared" si="15"/>
        <v/>
      </c>
      <c r="U166" s="274" t="str">
        <f t="shared" si="16"/>
        <v/>
      </c>
      <c r="V166" s="185"/>
      <c r="W166" s="435" t="str">
        <f>IF(K166="","",IF(U166="",Listes!$A$70,IF(AND(K166&lt;U166,V166=""),Listes!$A$71,IF(AND(Q166&lt;P166,V166=""),Listes!$A$72,IF(AND(U166&lt;&gt;"",U166&lt;K166,S166=""),Listes!$A$73,IF(X166="",Listes!$A$74,""))))))</f>
        <v/>
      </c>
      <c r="X166" s="90"/>
      <c r="Y166" s="158">
        <f t="shared" si="17"/>
        <v>0</v>
      </c>
    </row>
    <row r="167" spans="1:25" ht="20.100000000000001" customHeight="1" x14ac:dyDescent="0.25">
      <c r="A167" s="174">
        <v>161</v>
      </c>
      <c r="B167" s="201" t="str">
        <f>IF('Frais de personnel'!$B167="","",'Frais de personnel'!$B167)</f>
        <v/>
      </c>
      <c r="C167" s="201" t="str">
        <f>IF('Frais de personnel'!$C167="","",'Frais de personnel'!$C167)</f>
        <v/>
      </c>
      <c r="D167" s="202" t="str">
        <f>IF('Frais de personnel'!$D167="","",'Frais de personnel'!$D167)</f>
        <v/>
      </c>
      <c r="E167" s="180" t="str">
        <f>IF('Frais de personnel'!$E167="","",'Frais de personnel'!$E167)</f>
        <v/>
      </c>
      <c r="F167" s="273" t="str">
        <f>IF('Frais de personnel'!F167="","",'Frais de personnel'!F167)</f>
        <v/>
      </c>
      <c r="G167" s="273" t="str">
        <f>IF('Frais de personnel'!G167="","",'Frais de personnel'!G167)</f>
        <v/>
      </c>
      <c r="H167" s="203" t="str">
        <f>IF('Frais de personnel'!$H167="","",'Frais de personnel'!$H167)</f>
        <v/>
      </c>
      <c r="I167" s="89" t="str">
        <f>IF('Frais de personnel'!$I167="","",'Frais de personnel'!$I167)</f>
        <v/>
      </c>
      <c r="J167" s="89" t="str">
        <f>IF('Frais de personnel'!$J167="","",'Frais de personnel'!$J167)</f>
        <v/>
      </c>
      <c r="K167" s="204" t="str">
        <f>IF('Frais de personnel'!$K167=0,"",'Frais de personnel'!$K167)</f>
        <v/>
      </c>
      <c r="L167" s="88"/>
      <c r="M167" s="69"/>
      <c r="N167" s="69"/>
      <c r="O167" s="69"/>
      <c r="P167" s="284" t="str">
        <f t="shared" si="13"/>
        <v/>
      </c>
      <c r="Q167" s="524" t="str">
        <f t="shared" si="14"/>
        <v/>
      </c>
      <c r="R167" s="84" t="str">
        <f t="shared" si="12"/>
        <v/>
      </c>
      <c r="S167" s="436"/>
      <c r="T167" s="196" t="str">
        <f t="shared" si="15"/>
        <v/>
      </c>
      <c r="U167" s="274" t="str">
        <f t="shared" si="16"/>
        <v/>
      </c>
      <c r="V167" s="185"/>
      <c r="W167" s="435" t="str">
        <f>IF(K167="","",IF(U167="",Listes!$A$70,IF(AND(K167&lt;U167,V167=""),Listes!$A$71,IF(AND(Q167&lt;P167,V167=""),Listes!$A$72,IF(AND(U167&lt;&gt;"",U167&lt;K167,S167=""),Listes!$A$73,IF(X167="",Listes!$A$74,""))))))</f>
        <v/>
      </c>
      <c r="X167" s="90"/>
      <c r="Y167" s="158">
        <f t="shared" si="17"/>
        <v>0</v>
      </c>
    </row>
    <row r="168" spans="1:25" ht="20.100000000000001" customHeight="1" x14ac:dyDescent="0.25">
      <c r="A168" s="174">
        <v>162</v>
      </c>
      <c r="B168" s="201" t="str">
        <f>IF('Frais de personnel'!$B168="","",'Frais de personnel'!$B168)</f>
        <v/>
      </c>
      <c r="C168" s="201" t="str">
        <f>IF('Frais de personnel'!$C168="","",'Frais de personnel'!$C168)</f>
        <v/>
      </c>
      <c r="D168" s="202" t="str">
        <f>IF('Frais de personnel'!$D168="","",'Frais de personnel'!$D168)</f>
        <v/>
      </c>
      <c r="E168" s="180" t="str">
        <f>IF('Frais de personnel'!$E168="","",'Frais de personnel'!$E168)</f>
        <v/>
      </c>
      <c r="F168" s="273" t="str">
        <f>IF('Frais de personnel'!F168="","",'Frais de personnel'!F168)</f>
        <v/>
      </c>
      <c r="G168" s="273" t="str">
        <f>IF('Frais de personnel'!G168="","",'Frais de personnel'!G168)</f>
        <v/>
      </c>
      <c r="H168" s="203" t="str">
        <f>IF('Frais de personnel'!$H168="","",'Frais de personnel'!$H168)</f>
        <v/>
      </c>
      <c r="I168" s="89" t="str">
        <f>IF('Frais de personnel'!$I168="","",'Frais de personnel'!$I168)</f>
        <v/>
      </c>
      <c r="J168" s="89" t="str">
        <f>IF('Frais de personnel'!$J168="","",'Frais de personnel'!$J168)</f>
        <v/>
      </c>
      <c r="K168" s="204" t="str">
        <f>IF('Frais de personnel'!$K168=0,"",'Frais de personnel'!$K168)</f>
        <v/>
      </c>
      <c r="L168" s="88"/>
      <c r="M168" s="69"/>
      <c r="N168" s="69"/>
      <c r="O168" s="69"/>
      <c r="P168" s="284" t="str">
        <f t="shared" si="13"/>
        <v/>
      </c>
      <c r="Q168" s="524" t="str">
        <f t="shared" si="14"/>
        <v/>
      </c>
      <c r="R168" s="84" t="str">
        <f t="shared" si="12"/>
        <v/>
      </c>
      <c r="S168" s="436"/>
      <c r="T168" s="196" t="str">
        <f t="shared" si="15"/>
        <v/>
      </c>
      <c r="U168" s="274" t="str">
        <f t="shared" si="16"/>
        <v/>
      </c>
      <c r="V168" s="185"/>
      <c r="W168" s="435" t="str">
        <f>IF(K168="","",IF(U168="",Listes!$A$70,IF(AND(K168&lt;U168,V168=""),Listes!$A$71,IF(AND(Q168&lt;P168,V168=""),Listes!$A$72,IF(AND(U168&lt;&gt;"",U168&lt;K168,S168=""),Listes!$A$73,IF(X168="",Listes!$A$74,""))))))</f>
        <v/>
      </c>
      <c r="X168" s="90"/>
      <c r="Y168" s="158">
        <f t="shared" si="17"/>
        <v>0</v>
      </c>
    </row>
    <row r="169" spans="1:25" ht="20.100000000000001" customHeight="1" x14ac:dyDescent="0.25">
      <c r="A169" s="174">
        <v>163</v>
      </c>
      <c r="B169" s="201" t="str">
        <f>IF('Frais de personnel'!$B169="","",'Frais de personnel'!$B169)</f>
        <v/>
      </c>
      <c r="C169" s="201" t="str">
        <f>IF('Frais de personnel'!$C169="","",'Frais de personnel'!$C169)</f>
        <v/>
      </c>
      <c r="D169" s="202" t="str">
        <f>IF('Frais de personnel'!$D169="","",'Frais de personnel'!$D169)</f>
        <v/>
      </c>
      <c r="E169" s="180" t="str">
        <f>IF('Frais de personnel'!$E169="","",'Frais de personnel'!$E169)</f>
        <v/>
      </c>
      <c r="F169" s="273" t="str">
        <f>IF('Frais de personnel'!F169="","",'Frais de personnel'!F169)</f>
        <v/>
      </c>
      <c r="G169" s="273" t="str">
        <f>IF('Frais de personnel'!G169="","",'Frais de personnel'!G169)</f>
        <v/>
      </c>
      <c r="H169" s="203" t="str">
        <f>IF('Frais de personnel'!$H169="","",'Frais de personnel'!$H169)</f>
        <v/>
      </c>
      <c r="I169" s="89" t="str">
        <f>IF('Frais de personnel'!$I169="","",'Frais de personnel'!$I169)</f>
        <v/>
      </c>
      <c r="J169" s="89" t="str">
        <f>IF('Frais de personnel'!$J169="","",'Frais de personnel'!$J169)</f>
        <v/>
      </c>
      <c r="K169" s="204" t="str">
        <f>IF('Frais de personnel'!$K169=0,"",'Frais de personnel'!$K169)</f>
        <v/>
      </c>
      <c r="L169" s="88"/>
      <c r="M169" s="69"/>
      <c r="N169" s="69"/>
      <c r="O169" s="69"/>
      <c r="P169" s="284" t="str">
        <f t="shared" si="13"/>
        <v/>
      </c>
      <c r="Q169" s="524" t="str">
        <f t="shared" si="14"/>
        <v/>
      </c>
      <c r="R169" s="84" t="str">
        <f t="shared" si="12"/>
        <v/>
      </c>
      <c r="S169" s="436"/>
      <c r="T169" s="196" t="str">
        <f t="shared" si="15"/>
        <v/>
      </c>
      <c r="U169" s="274" t="str">
        <f t="shared" si="16"/>
        <v/>
      </c>
      <c r="V169" s="185"/>
      <c r="W169" s="435" t="str">
        <f>IF(K169="","",IF(U169="",Listes!$A$70,IF(AND(K169&lt;U169,V169=""),Listes!$A$71,IF(AND(Q169&lt;P169,V169=""),Listes!$A$72,IF(AND(U169&lt;&gt;"",U169&lt;K169,S169=""),Listes!$A$73,IF(X169="",Listes!$A$74,""))))))</f>
        <v/>
      </c>
      <c r="X169" s="90"/>
      <c r="Y169" s="158">
        <f t="shared" si="17"/>
        <v>0</v>
      </c>
    </row>
    <row r="170" spans="1:25" ht="20.100000000000001" customHeight="1" x14ac:dyDescent="0.25">
      <c r="A170" s="174">
        <v>164</v>
      </c>
      <c r="B170" s="201" t="str">
        <f>IF('Frais de personnel'!$B170="","",'Frais de personnel'!$B170)</f>
        <v/>
      </c>
      <c r="C170" s="201" t="str">
        <f>IF('Frais de personnel'!$C170="","",'Frais de personnel'!$C170)</f>
        <v/>
      </c>
      <c r="D170" s="202" t="str">
        <f>IF('Frais de personnel'!$D170="","",'Frais de personnel'!$D170)</f>
        <v/>
      </c>
      <c r="E170" s="180" t="str">
        <f>IF('Frais de personnel'!$E170="","",'Frais de personnel'!$E170)</f>
        <v/>
      </c>
      <c r="F170" s="273" t="str">
        <f>IF('Frais de personnel'!F170="","",'Frais de personnel'!F170)</f>
        <v/>
      </c>
      <c r="G170" s="273" t="str">
        <f>IF('Frais de personnel'!G170="","",'Frais de personnel'!G170)</f>
        <v/>
      </c>
      <c r="H170" s="203" t="str">
        <f>IF('Frais de personnel'!$H170="","",'Frais de personnel'!$H170)</f>
        <v/>
      </c>
      <c r="I170" s="89" t="str">
        <f>IF('Frais de personnel'!$I170="","",'Frais de personnel'!$I170)</f>
        <v/>
      </c>
      <c r="J170" s="89" t="str">
        <f>IF('Frais de personnel'!$J170="","",'Frais de personnel'!$J170)</f>
        <v/>
      </c>
      <c r="K170" s="204" t="str">
        <f>IF('Frais de personnel'!$K170=0,"",'Frais de personnel'!$K170)</f>
        <v/>
      </c>
      <c r="L170" s="88"/>
      <c r="M170" s="69"/>
      <c r="N170" s="69"/>
      <c r="O170" s="69"/>
      <c r="P170" s="284" t="str">
        <f t="shared" si="13"/>
        <v/>
      </c>
      <c r="Q170" s="524" t="str">
        <f t="shared" si="14"/>
        <v/>
      </c>
      <c r="R170" s="84" t="str">
        <f t="shared" si="12"/>
        <v/>
      </c>
      <c r="S170" s="436"/>
      <c r="T170" s="196" t="str">
        <f t="shared" si="15"/>
        <v/>
      </c>
      <c r="U170" s="274" t="str">
        <f t="shared" si="16"/>
        <v/>
      </c>
      <c r="V170" s="185"/>
      <c r="W170" s="435" t="str">
        <f>IF(K170="","",IF(U170="",Listes!$A$70,IF(AND(K170&lt;U170,V170=""),Listes!$A$71,IF(AND(Q170&lt;P170,V170=""),Listes!$A$72,IF(AND(U170&lt;&gt;"",U170&lt;K170,S170=""),Listes!$A$73,IF(X170="",Listes!$A$74,""))))))</f>
        <v/>
      </c>
      <c r="X170" s="90"/>
      <c r="Y170" s="158">
        <f t="shared" si="17"/>
        <v>0</v>
      </c>
    </row>
    <row r="171" spans="1:25" ht="20.100000000000001" customHeight="1" x14ac:dyDescent="0.25">
      <c r="A171" s="174">
        <v>165</v>
      </c>
      <c r="B171" s="201" t="str">
        <f>IF('Frais de personnel'!$B171="","",'Frais de personnel'!$B171)</f>
        <v/>
      </c>
      <c r="C171" s="201" t="str">
        <f>IF('Frais de personnel'!$C171="","",'Frais de personnel'!$C171)</f>
        <v/>
      </c>
      <c r="D171" s="202" t="str">
        <f>IF('Frais de personnel'!$D171="","",'Frais de personnel'!$D171)</f>
        <v/>
      </c>
      <c r="E171" s="180" t="str">
        <f>IF('Frais de personnel'!$E171="","",'Frais de personnel'!$E171)</f>
        <v/>
      </c>
      <c r="F171" s="273" t="str">
        <f>IF('Frais de personnel'!F171="","",'Frais de personnel'!F171)</f>
        <v/>
      </c>
      <c r="G171" s="273" t="str">
        <f>IF('Frais de personnel'!G171="","",'Frais de personnel'!G171)</f>
        <v/>
      </c>
      <c r="H171" s="203" t="str">
        <f>IF('Frais de personnel'!$H171="","",'Frais de personnel'!$H171)</f>
        <v/>
      </c>
      <c r="I171" s="89" t="str">
        <f>IF('Frais de personnel'!$I171="","",'Frais de personnel'!$I171)</f>
        <v/>
      </c>
      <c r="J171" s="89" t="str">
        <f>IF('Frais de personnel'!$J171="","",'Frais de personnel'!$J171)</f>
        <v/>
      </c>
      <c r="K171" s="204" t="str">
        <f>IF('Frais de personnel'!$K171=0,"",'Frais de personnel'!$K171)</f>
        <v/>
      </c>
      <c r="L171" s="88"/>
      <c r="M171" s="69"/>
      <c r="N171" s="69"/>
      <c r="O171" s="69"/>
      <c r="P171" s="284" t="str">
        <f t="shared" si="13"/>
        <v/>
      </c>
      <c r="Q171" s="524" t="str">
        <f t="shared" si="14"/>
        <v/>
      </c>
      <c r="R171" s="84" t="str">
        <f t="shared" si="12"/>
        <v/>
      </c>
      <c r="S171" s="436"/>
      <c r="T171" s="196" t="str">
        <f t="shared" si="15"/>
        <v/>
      </c>
      <c r="U171" s="274" t="str">
        <f t="shared" si="16"/>
        <v/>
      </c>
      <c r="V171" s="185"/>
      <c r="W171" s="435" t="str">
        <f>IF(K171="","",IF(U171="",Listes!$A$70,IF(AND(K171&lt;U171,V171=""),Listes!$A$71,IF(AND(Q171&lt;P171,V171=""),Listes!$A$72,IF(AND(U171&lt;&gt;"",U171&lt;K171,S171=""),Listes!$A$73,IF(X171="",Listes!$A$74,""))))))</f>
        <v/>
      </c>
      <c r="X171" s="90"/>
      <c r="Y171" s="158">
        <f t="shared" si="17"/>
        <v>0</v>
      </c>
    </row>
    <row r="172" spans="1:25" ht="20.100000000000001" customHeight="1" x14ac:dyDescent="0.25">
      <c r="A172" s="174">
        <v>166</v>
      </c>
      <c r="B172" s="201" t="str">
        <f>IF('Frais de personnel'!$B172="","",'Frais de personnel'!$B172)</f>
        <v/>
      </c>
      <c r="C172" s="201" t="str">
        <f>IF('Frais de personnel'!$C172="","",'Frais de personnel'!$C172)</f>
        <v/>
      </c>
      <c r="D172" s="202" t="str">
        <f>IF('Frais de personnel'!$D172="","",'Frais de personnel'!$D172)</f>
        <v/>
      </c>
      <c r="E172" s="180" t="str">
        <f>IF('Frais de personnel'!$E172="","",'Frais de personnel'!$E172)</f>
        <v/>
      </c>
      <c r="F172" s="273" t="str">
        <f>IF('Frais de personnel'!F172="","",'Frais de personnel'!F172)</f>
        <v/>
      </c>
      <c r="G172" s="273" t="str">
        <f>IF('Frais de personnel'!G172="","",'Frais de personnel'!G172)</f>
        <v/>
      </c>
      <c r="H172" s="203" t="str">
        <f>IF('Frais de personnel'!$H172="","",'Frais de personnel'!$H172)</f>
        <v/>
      </c>
      <c r="I172" s="89" t="str">
        <f>IF('Frais de personnel'!$I172="","",'Frais de personnel'!$I172)</f>
        <v/>
      </c>
      <c r="J172" s="89" t="str">
        <f>IF('Frais de personnel'!$J172="","",'Frais de personnel'!$J172)</f>
        <v/>
      </c>
      <c r="K172" s="204" t="str">
        <f>IF('Frais de personnel'!$K172=0,"",'Frais de personnel'!$K172)</f>
        <v/>
      </c>
      <c r="L172" s="88"/>
      <c r="M172" s="69"/>
      <c r="N172" s="69"/>
      <c r="O172" s="69"/>
      <c r="P172" s="284" t="str">
        <f t="shared" si="13"/>
        <v/>
      </c>
      <c r="Q172" s="524" t="str">
        <f t="shared" si="14"/>
        <v/>
      </c>
      <c r="R172" s="84" t="str">
        <f t="shared" si="12"/>
        <v/>
      </c>
      <c r="S172" s="436"/>
      <c r="T172" s="196" t="str">
        <f t="shared" si="15"/>
        <v/>
      </c>
      <c r="U172" s="274" t="str">
        <f t="shared" si="16"/>
        <v/>
      </c>
      <c r="V172" s="185"/>
      <c r="W172" s="435" t="str">
        <f>IF(K172="","",IF(U172="",Listes!$A$70,IF(AND(K172&lt;U172,V172=""),Listes!$A$71,IF(AND(Q172&lt;P172,V172=""),Listes!$A$72,IF(AND(U172&lt;&gt;"",U172&lt;K172,S172=""),Listes!$A$73,IF(X172="",Listes!$A$74,""))))))</f>
        <v/>
      </c>
      <c r="X172" s="90"/>
      <c r="Y172" s="158">
        <f t="shared" si="17"/>
        <v>0</v>
      </c>
    </row>
    <row r="173" spans="1:25" ht="20.100000000000001" customHeight="1" x14ac:dyDescent="0.25">
      <c r="A173" s="174">
        <v>167</v>
      </c>
      <c r="B173" s="201" t="str">
        <f>IF('Frais de personnel'!$B173="","",'Frais de personnel'!$B173)</f>
        <v/>
      </c>
      <c r="C173" s="201" t="str">
        <f>IF('Frais de personnel'!$C173="","",'Frais de personnel'!$C173)</f>
        <v/>
      </c>
      <c r="D173" s="202" t="str">
        <f>IF('Frais de personnel'!$D173="","",'Frais de personnel'!$D173)</f>
        <v/>
      </c>
      <c r="E173" s="180" t="str">
        <f>IF('Frais de personnel'!$E173="","",'Frais de personnel'!$E173)</f>
        <v/>
      </c>
      <c r="F173" s="273" t="str">
        <f>IF('Frais de personnel'!F173="","",'Frais de personnel'!F173)</f>
        <v/>
      </c>
      <c r="G173" s="273" t="str">
        <f>IF('Frais de personnel'!G173="","",'Frais de personnel'!G173)</f>
        <v/>
      </c>
      <c r="H173" s="203" t="str">
        <f>IF('Frais de personnel'!$H173="","",'Frais de personnel'!$H173)</f>
        <v/>
      </c>
      <c r="I173" s="89" t="str">
        <f>IF('Frais de personnel'!$I173="","",'Frais de personnel'!$I173)</f>
        <v/>
      </c>
      <c r="J173" s="89" t="str">
        <f>IF('Frais de personnel'!$J173="","",'Frais de personnel'!$J173)</f>
        <v/>
      </c>
      <c r="K173" s="204" t="str">
        <f>IF('Frais de personnel'!$K173=0,"",'Frais de personnel'!$K173)</f>
        <v/>
      </c>
      <c r="L173" s="88"/>
      <c r="M173" s="69"/>
      <c r="N173" s="69"/>
      <c r="O173" s="69"/>
      <c r="P173" s="284" t="str">
        <f t="shared" si="13"/>
        <v/>
      </c>
      <c r="Q173" s="524" t="str">
        <f t="shared" si="14"/>
        <v/>
      </c>
      <c r="R173" s="84" t="str">
        <f t="shared" si="12"/>
        <v/>
      </c>
      <c r="S173" s="436"/>
      <c r="T173" s="196" t="str">
        <f t="shared" si="15"/>
        <v/>
      </c>
      <c r="U173" s="274" t="str">
        <f t="shared" si="16"/>
        <v/>
      </c>
      <c r="V173" s="185"/>
      <c r="W173" s="435" t="str">
        <f>IF(K173="","",IF(U173="",Listes!$A$70,IF(AND(K173&lt;U173,V173=""),Listes!$A$71,IF(AND(Q173&lt;P173,V173=""),Listes!$A$72,IF(AND(U173&lt;&gt;"",U173&lt;K173,S173=""),Listes!$A$73,IF(X173="",Listes!$A$74,""))))))</f>
        <v/>
      </c>
      <c r="X173" s="90"/>
      <c r="Y173" s="158">
        <f t="shared" si="17"/>
        <v>0</v>
      </c>
    </row>
    <row r="174" spans="1:25" ht="20.100000000000001" customHeight="1" x14ac:dyDescent="0.25">
      <c r="A174" s="174">
        <v>168</v>
      </c>
      <c r="B174" s="201" t="str">
        <f>IF('Frais de personnel'!$B174="","",'Frais de personnel'!$B174)</f>
        <v/>
      </c>
      <c r="C174" s="201" t="str">
        <f>IF('Frais de personnel'!$C174="","",'Frais de personnel'!$C174)</f>
        <v/>
      </c>
      <c r="D174" s="202" t="str">
        <f>IF('Frais de personnel'!$D174="","",'Frais de personnel'!$D174)</f>
        <v/>
      </c>
      <c r="E174" s="180" t="str">
        <f>IF('Frais de personnel'!$E174="","",'Frais de personnel'!$E174)</f>
        <v/>
      </c>
      <c r="F174" s="273" t="str">
        <f>IF('Frais de personnel'!F174="","",'Frais de personnel'!F174)</f>
        <v/>
      </c>
      <c r="G174" s="273" t="str">
        <f>IF('Frais de personnel'!G174="","",'Frais de personnel'!G174)</f>
        <v/>
      </c>
      <c r="H174" s="203" t="str">
        <f>IF('Frais de personnel'!$H174="","",'Frais de personnel'!$H174)</f>
        <v/>
      </c>
      <c r="I174" s="89" t="str">
        <f>IF('Frais de personnel'!$I174="","",'Frais de personnel'!$I174)</f>
        <v/>
      </c>
      <c r="J174" s="89" t="str">
        <f>IF('Frais de personnel'!$J174="","",'Frais de personnel'!$J174)</f>
        <v/>
      </c>
      <c r="K174" s="204" t="str">
        <f>IF('Frais de personnel'!$K174=0,"",'Frais de personnel'!$K174)</f>
        <v/>
      </c>
      <c r="L174" s="88"/>
      <c r="M174" s="69"/>
      <c r="N174" s="69"/>
      <c r="O174" s="69"/>
      <c r="P174" s="284" t="str">
        <f t="shared" si="13"/>
        <v/>
      </c>
      <c r="Q174" s="524" t="str">
        <f t="shared" si="14"/>
        <v/>
      </c>
      <c r="R174" s="84" t="str">
        <f t="shared" si="12"/>
        <v/>
      </c>
      <c r="S174" s="436"/>
      <c r="T174" s="196" t="str">
        <f t="shared" si="15"/>
        <v/>
      </c>
      <c r="U174" s="274" t="str">
        <f t="shared" si="16"/>
        <v/>
      </c>
      <c r="V174" s="185"/>
      <c r="W174" s="435" t="str">
        <f>IF(K174="","",IF(U174="",Listes!$A$70,IF(AND(K174&lt;U174,V174=""),Listes!$A$71,IF(AND(Q174&lt;P174,V174=""),Listes!$A$72,IF(AND(U174&lt;&gt;"",U174&lt;K174,S174=""),Listes!$A$73,IF(X174="",Listes!$A$74,""))))))</f>
        <v/>
      </c>
      <c r="X174" s="90"/>
      <c r="Y174" s="158">
        <f t="shared" si="17"/>
        <v>0</v>
      </c>
    </row>
    <row r="175" spans="1:25" ht="20.100000000000001" customHeight="1" x14ac:dyDescent="0.25">
      <c r="A175" s="174">
        <v>169</v>
      </c>
      <c r="B175" s="201" t="str">
        <f>IF('Frais de personnel'!$B175="","",'Frais de personnel'!$B175)</f>
        <v/>
      </c>
      <c r="C175" s="201" t="str">
        <f>IF('Frais de personnel'!$C175="","",'Frais de personnel'!$C175)</f>
        <v/>
      </c>
      <c r="D175" s="202" t="str">
        <f>IF('Frais de personnel'!$D175="","",'Frais de personnel'!$D175)</f>
        <v/>
      </c>
      <c r="E175" s="180" t="str">
        <f>IF('Frais de personnel'!$E175="","",'Frais de personnel'!$E175)</f>
        <v/>
      </c>
      <c r="F175" s="273" t="str">
        <f>IF('Frais de personnel'!F175="","",'Frais de personnel'!F175)</f>
        <v/>
      </c>
      <c r="G175" s="273" t="str">
        <f>IF('Frais de personnel'!G175="","",'Frais de personnel'!G175)</f>
        <v/>
      </c>
      <c r="H175" s="203" t="str">
        <f>IF('Frais de personnel'!$H175="","",'Frais de personnel'!$H175)</f>
        <v/>
      </c>
      <c r="I175" s="89" t="str">
        <f>IF('Frais de personnel'!$I175="","",'Frais de personnel'!$I175)</f>
        <v/>
      </c>
      <c r="J175" s="89" t="str">
        <f>IF('Frais de personnel'!$J175="","",'Frais de personnel'!$J175)</f>
        <v/>
      </c>
      <c r="K175" s="204" t="str">
        <f>IF('Frais de personnel'!$K175=0,"",'Frais de personnel'!$K175)</f>
        <v/>
      </c>
      <c r="L175" s="88"/>
      <c r="M175" s="69"/>
      <c r="N175" s="69"/>
      <c r="O175" s="69"/>
      <c r="P175" s="284" t="str">
        <f t="shared" si="13"/>
        <v/>
      </c>
      <c r="Q175" s="524" t="str">
        <f t="shared" si="14"/>
        <v/>
      </c>
      <c r="R175" s="84" t="str">
        <f t="shared" si="12"/>
        <v/>
      </c>
      <c r="S175" s="436"/>
      <c r="T175" s="196" t="str">
        <f t="shared" si="15"/>
        <v/>
      </c>
      <c r="U175" s="274" t="str">
        <f t="shared" si="16"/>
        <v/>
      </c>
      <c r="V175" s="185"/>
      <c r="W175" s="435" t="str">
        <f>IF(K175="","",IF(U175="",Listes!$A$70,IF(AND(K175&lt;U175,V175=""),Listes!$A$71,IF(AND(Q175&lt;P175,V175=""),Listes!$A$72,IF(AND(U175&lt;&gt;"",U175&lt;K175,S175=""),Listes!$A$73,IF(X175="",Listes!$A$74,""))))))</f>
        <v/>
      </c>
      <c r="X175" s="90"/>
      <c r="Y175" s="158">
        <f t="shared" si="17"/>
        <v>0</v>
      </c>
    </row>
    <row r="176" spans="1:25" ht="20.100000000000001" customHeight="1" x14ac:dyDescent="0.25">
      <c r="A176" s="174">
        <v>170</v>
      </c>
      <c r="B176" s="201" t="str">
        <f>IF('Frais de personnel'!$B176="","",'Frais de personnel'!$B176)</f>
        <v/>
      </c>
      <c r="C176" s="201" t="str">
        <f>IF('Frais de personnel'!$C176="","",'Frais de personnel'!$C176)</f>
        <v/>
      </c>
      <c r="D176" s="202" t="str">
        <f>IF('Frais de personnel'!$D176="","",'Frais de personnel'!$D176)</f>
        <v/>
      </c>
      <c r="E176" s="180" t="str">
        <f>IF('Frais de personnel'!$E176="","",'Frais de personnel'!$E176)</f>
        <v/>
      </c>
      <c r="F176" s="273" t="str">
        <f>IF('Frais de personnel'!F176="","",'Frais de personnel'!F176)</f>
        <v/>
      </c>
      <c r="G176" s="273" t="str">
        <f>IF('Frais de personnel'!G176="","",'Frais de personnel'!G176)</f>
        <v/>
      </c>
      <c r="H176" s="203" t="str">
        <f>IF('Frais de personnel'!$H176="","",'Frais de personnel'!$H176)</f>
        <v/>
      </c>
      <c r="I176" s="89" t="str">
        <f>IF('Frais de personnel'!$I176="","",'Frais de personnel'!$I176)</f>
        <v/>
      </c>
      <c r="J176" s="89" t="str">
        <f>IF('Frais de personnel'!$J176="","",'Frais de personnel'!$J176)</f>
        <v/>
      </c>
      <c r="K176" s="204" t="str">
        <f>IF('Frais de personnel'!$K176=0,"",'Frais de personnel'!$K176)</f>
        <v/>
      </c>
      <c r="L176" s="88"/>
      <c r="M176" s="69"/>
      <c r="N176" s="69"/>
      <c r="O176" s="69"/>
      <c r="P176" s="284" t="str">
        <f t="shared" si="13"/>
        <v/>
      </c>
      <c r="Q176" s="524" t="str">
        <f t="shared" si="14"/>
        <v/>
      </c>
      <c r="R176" s="84" t="str">
        <f t="shared" si="12"/>
        <v/>
      </c>
      <c r="S176" s="436"/>
      <c r="T176" s="196" t="str">
        <f t="shared" si="15"/>
        <v/>
      </c>
      <c r="U176" s="274" t="str">
        <f t="shared" si="16"/>
        <v/>
      </c>
      <c r="V176" s="185"/>
      <c r="W176" s="435" t="str">
        <f>IF(K176="","",IF(U176="",Listes!$A$70,IF(AND(K176&lt;U176,V176=""),Listes!$A$71,IF(AND(Q176&lt;P176,V176=""),Listes!$A$72,IF(AND(U176&lt;&gt;"",U176&lt;K176,S176=""),Listes!$A$73,IF(X176="",Listes!$A$74,""))))))</f>
        <v/>
      </c>
      <c r="X176" s="90"/>
      <c r="Y176" s="158">
        <f t="shared" si="17"/>
        <v>0</v>
      </c>
    </row>
    <row r="177" spans="1:25" ht="20.100000000000001" customHeight="1" x14ac:dyDescent="0.25">
      <c r="A177" s="174">
        <v>171</v>
      </c>
      <c r="B177" s="201" t="str">
        <f>IF('Frais de personnel'!$B177="","",'Frais de personnel'!$B177)</f>
        <v/>
      </c>
      <c r="C177" s="201" t="str">
        <f>IF('Frais de personnel'!$C177="","",'Frais de personnel'!$C177)</f>
        <v/>
      </c>
      <c r="D177" s="202" t="str">
        <f>IF('Frais de personnel'!$D177="","",'Frais de personnel'!$D177)</f>
        <v/>
      </c>
      <c r="E177" s="180" t="str">
        <f>IF('Frais de personnel'!$E177="","",'Frais de personnel'!$E177)</f>
        <v/>
      </c>
      <c r="F177" s="273" t="str">
        <f>IF('Frais de personnel'!F177="","",'Frais de personnel'!F177)</f>
        <v/>
      </c>
      <c r="G177" s="273" t="str">
        <f>IF('Frais de personnel'!G177="","",'Frais de personnel'!G177)</f>
        <v/>
      </c>
      <c r="H177" s="203" t="str">
        <f>IF('Frais de personnel'!$H177="","",'Frais de personnel'!$H177)</f>
        <v/>
      </c>
      <c r="I177" s="89" t="str">
        <f>IF('Frais de personnel'!$I177="","",'Frais de personnel'!$I177)</f>
        <v/>
      </c>
      <c r="J177" s="89" t="str">
        <f>IF('Frais de personnel'!$J177="","",'Frais de personnel'!$J177)</f>
        <v/>
      </c>
      <c r="K177" s="204" t="str">
        <f>IF('Frais de personnel'!$K177=0,"",'Frais de personnel'!$K177)</f>
        <v/>
      </c>
      <c r="L177" s="88"/>
      <c r="M177" s="69"/>
      <c r="N177" s="69"/>
      <c r="O177" s="69"/>
      <c r="P177" s="284" t="str">
        <f t="shared" si="13"/>
        <v/>
      </c>
      <c r="Q177" s="524" t="str">
        <f t="shared" si="14"/>
        <v/>
      </c>
      <c r="R177" s="84" t="str">
        <f t="shared" si="12"/>
        <v/>
      </c>
      <c r="S177" s="436"/>
      <c r="T177" s="196" t="str">
        <f t="shared" si="15"/>
        <v/>
      </c>
      <c r="U177" s="274" t="str">
        <f t="shared" si="16"/>
        <v/>
      </c>
      <c r="V177" s="185"/>
      <c r="W177" s="435" t="str">
        <f>IF(K177="","",IF(U177="",Listes!$A$70,IF(AND(K177&lt;U177,V177=""),Listes!$A$71,IF(AND(Q177&lt;P177,V177=""),Listes!$A$72,IF(AND(U177&lt;&gt;"",U177&lt;K177,S177=""),Listes!$A$73,IF(X177="",Listes!$A$74,""))))))</f>
        <v/>
      </c>
      <c r="X177" s="90"/>
      <c r="Y177" s="158">
        <f t="shared" si="17"/>
        <v>0</v>
      </c>
    </row>
    <row r="178" spans="1:25" ht="20.100000000000001" customHeight="1" x14ac:dyDescent="0.25">
      <c r="A178" s="174">
        <v>172</v>
      </c>
      <c r="B178" s="201" t="str">
        <f>IF('Frais de personnel'!$B178="","",'Frais de personnel'!$B178)</f>
        <v/>
      </c>
      <c r="C178" s="201" t="str">
        <f>IF('Frais de personnel'!$C178="","",'Frais de personnel'!$C178)</f>
        <v/>
      </c>
      <c r="D178" s="202" t="str">
        <f>IF('Frais de personnel'!$D178="","",'Frais de personnel'!$D178)</f>
        <v/>
      </c>
      <c r="E178" s="180" t="str">
        <f>IF('Frais de personnel'!$E178="","",'Frais de personnel'!$E178)</f>
        <v/>
      </c>
      <c r="F178" s="273" t="str">
        <f>IF('Frais de personnel'!F178="","",'Frais de personnel'!F178)</f>
        <v/>
      </c>
      <c r="G178" s="273" t="str">
        <f>IF('Frais de personnel'!G178="","",'Frais de personnel'!G178)</f>
        <v/>
      </c>
      <c r="H178" s="203" t="str">
        <f>IF('Frais de personnel'!$H178="","",'Frais de personnel'!$H178)</f>
        <v/>
      </c>
      <c r="I178" s="89" t="str">
        <f>IF('Frais de personnel'!$I178="","",'Frais de personnel'!$I178)</f>
        <v/>
      </c>
      <c r="J178" s="89" t="str">
        <f>IF('Frais de personnel'!$J178="","",'Frais de personnel'!$J178)</f>
        <v/>
      </c>
      <c r="K178" s="204" t="str">
        <f>IF('Frais de personnel'!$K178=0,"",'Frais de personnel'!$K178)</f>
        <v/>
      </c>
      <c r="L178" s="88"/>
      <c r="M178" s="69"/>
      <c r="N178" s="69"/>
      <c r="O178" s="69"/>
      <c r="P178" s="284" t="str">
        <f t="shared" si="13"/>
        <v/>
      </c>
      <c r="Q178" s="524" t="str">
        <f t="shared" si="14"/>
        <v/>
      </c>
      <c r="R178" s="84" t="str">
        <f t="shared" si="12"/>
        <v/>
      </c>
      <c r="S178" s="436"/>
      <c r="T178" s="196" t="str">
        <f t="shared" si="15"/>
        <v/>
      </c>
      <c r="U178" s="274" t="str">
        <f t="shared" si="16"/>
        <v/>
      </c>
      <c r="V178" s="185"/>
      <c r="W178" s="435" t="str">
        <f>IF(K178="","",IF(U178="",Listes!$A$70,IF(AND(K178&lt;U178,V178=""),Listes!$A$71,IF(AND(Q178&lt;P178,V178=""),Listes!$A$72,IF(AND(U178&lt;&gt;"",U178&lt;K178,S178=""),Listes!$A$73,IF(X178="",Listes!$A$74,""))))))</f>
        <v/>
      </c>
      <c r="X178" s="90"/>
      <c r="Y178" s="158">
        <f t="shared" si="17"/>
        <v>0</v>
      </c>
    </row>
    <row r="179" spans="1:25" ht="20.100000000000001" customHeight="1" x14ac:dyDescent="0.25">
      <c r="A179" s="174">
        <v>173</v>
      </c>
      <c r="B179" s="201" t="str">
        <f>IF('Frais de personnel'!$B179="","",'Frais de personnel'!$B179)</f>
        <v/>
      </c>
      <c r="C179" s="201" t="str">
        <f>IF('Frais de personnel'!$C179="","",'Frais de personnel'!$C179)</f>
        <v/>
      </c>
      <c r="D179" s="202" t="str">
        <f>IF('Frais de personnel'!$D179="","",'Frais de personnel'!$D179)</f>
        <v/>
      </c>
      <c r="E179" s="180" t="str">
        <f>IF('Frais de personnel'!$E179="","",'Frais de personnel'!$E179)</f>
        <v/>
      </c>
      <c r="F179" s="273" t="str">
        <f>IF('Frais de personnel'!F179="","",'Frais de personnel'!F179)</f>
        <v/>
      </c>
      <c r="G179" s="273" t="str">
        <f>IF('Frais de personnel'!G179="","",'Frais de personnel'!G179)</f>
        <v/>
      </c>
      <c r="H179" s="203" t="str">
        <f>IF('Frais de personnel'!$H179="","",'Frais de personnel'!$H179)</f>
        <v/>
      </c>
      <c r="I179" s="89" t="str">
        <f>IF('Frais de personnel'!$I179="","",'Frais de personnel'!$I179)</f>
        <v/>
      </c>
      <c r="J179" s="89" t="str">
        <f>IF('Frais de personnel'!$J179="","",'Frais de personnel'!$J179)</f>
        <v/>
      </c>
      <c r="K179" s="204" t="str">
        <f>IF('Frais de personnel'!$K179=0,"",'Frais de personnel'!$K179)</f>
        <v/>
      </c>
      <c r="L179" s="88"/>
      <c r="M179" s="69"/>
      <c r="N179" s="69"/>
      <c r="O179" s="69"/>
      <c r="P179" s="284" t="str">
        <f t="shared" si="13"/>
        <v/>
      </c>
      <c r="Q179" s="524" t="str">
        <f t="shared" si="14"/>
        <v/>
      </c>
      <c r="R179" s="84" t="str">
        <f t="shared" si="12"/>
        <v/>
      </c>
      <c r="S179" s="436"/>
      <c r="T179" s="196" t="str">
        <f t="shared" si="15"/>
        <v/>
      </c>
      <c r="U179" s="274" t="str">
        <f t="shared" si="16"/>
        <v/>
      </c>
      <c r="V179" s="185"/>
      <c r="W179" s="435" t="str">
        <f>IF(K179="","",IF(U179="",Listes!$A$70,IF(AND(K179&lt;U179,V179=""),Listes!$A$71,IF(AND(Q179&lt;P179,V179=""),Listes!$A$72,IF(AND(U179&lt;&gt;"",U179&lt;K179,S179=""),Listes!$A$73,IF(X179="",Listes!$A$74,""))))))</f>
        <v/>
      </c>
      <c r="X179" s="90"/>
      <c r="Y179" s="158">
        <f t="shared" si="17"/>
        <v>0</v>
      </c>
    </row>
    <row r="180" spans="1:25" ht="20.100000000000001" customHeight="1" x14ac:dyDescent="0.25">
      <c r="A180" s="174">
        <v>174</v>
      </c>
      <c r="B180" s="201" t="str">
        <f>IF('Frais de personnel'!$B180="","",'Frais de personnel'!$B180)</f>
        <v/>
      </c>
      <c r="C180" s="201" t="str">
        <f>IF('Frais de personnel'!$C180="","",'Frais de personnel'!$C180)</f>
        <v/>
      </c>
      <c r="D180" s="202" t="str">
        <f>IF('Frais de personnel'!$D180="","",'Frais de personnel'!$D180)</f>
        <v/>
      </c>
      <c r="E180" s="180" t="str">
        <f>IF('Frais de personnel'!$E180="","",'Frais de personnel'!$E180)</f>
        <v/>
      </c>
      <c r="F180" s="273" t="str">
        <f>IF('Frais de personnel'!F180="","",'Frais de personnel'!F180)</f>
        <v/>
      </c>
      <c r="G180" s="273" t="str">
        <f>IF('Frais de personnel'!G180="","",'Frais de personnel'!G180)</f>
        <v/>
      </c>
      <c r="H180" s="203" t="str">
        <f>IF('Frais de personnel'!$H180="","",'Frais de personnel'!$H180)</f>
        <v/>
      </c>
      <c r="I180" s="89" t="str">
        <f>IF('Frais de personnel'!$I180="","",'Frais de personnel'!$I180)</f>
        <v/>
      </c>
      <c r="J180" s="89" t="str">
        <f>IF('Frais de personnel'!$J180="","",'Frais de personnel'!$J180)</f>
        <v/>
      </c>
      <c r="K180" s="204" t="str">
        <f>IF('Frais de personnel'!$K180=0,"",'Frais de personnel'!$K180)</f>
        <v/>
      </c>
      <c r="L180" s="88"/>
      <c r="M180" s="69"/>
      <c r="N180" s="69"/>
      <c r="O180" s="69"/>
      <c r="P180" s="284" t="str">
        <f t="shared" si="13"/>
        <v/>
      </c>
      <c r="Q180" s="524" t="str">
        <f t="shared" si="14"/>
        <v/>
      </c>
      <c r="R180" s="84" t="str">
        <f t="shared" si="12"/>
        <v/>
      </c>
      <c r="S180" s="436"/>
      <c r="T180" s="196" t="str">
        <f t="shared" si="15"/>
        <v/>
      </c>
      <c r="U180" s="274" t="str">
        <f t="shared" si="16"/>
        <v/>
      </c>
      <c r="V180" s="185"/>
      <c r="W180" s="435" t="str">
        <f>IF(K180="","",IF(U180="",Listes!$A$70,IF(AND(K180&lt;U180,V180=""),Listes!$A$71,IF(AND(Q180&lt;P180,V180=""),Listes!$A$72,IF(AND(U180&lt;&gt;"",U180&lt;K180,S180=""),Listes!$A$73,IF(X180="",Listes!$A$74,""))))))</f>
        <v/>
      </c>
      <c r="X180" s="90"/>
      <c r="Y180" s="158">
        <f t="shared" si="17"/>
        <v>0</v>
      </c>
    </row>
    <row r="181" spans="1:25" ht="20.100000000000001" customHeight="1" x14ac:dyDescent="0.25">
      <c r="A181" s="174">
        <v>175</v>
      </c>
      <c r="B181" s="201" t="str">
        <f>IF('Frais de personnel'!$B181="","",'Frais de personnel'!$B181)</f>
        <v/>
      </c>
      <c r="C181" s="201" t="str">
        <f>IF('Frais de personnel'!$C181="","",'Frais de personnel'!$C181)</f>
        <v/>
      </c>
      <c r="D181" s="202" t="str">
        <f>IF('Frais de personnel'!$D181="","",'Frais de personnel'!$D181)</f>
        <v/>
      </c>
      <c r="E181" s="180" t="str">
        <f>IF('Frais de personnel'!$E181="","",'Frais de personnel'!$E181)</f>
        <v/>
      </c>
      <c r="F181" s="273" t="str">
        <f>IF('Frais de personnel'!F181="","",'Frais de personnel'!F181)</f>
        <v/>
      </c>
      <c r="G181" s="273" t="str">
        <f>IF('Frais de personnel'!G181="","",'Frais de personnel'!G181)</f>
        <v/>
      </c>
      <c r="H181" s="203" t="str">
        <f>IF('Frais de personnel'!$H181="","",'Frais de personnel'!$H181)</f>
        <v/>
      </c>
      <c r="I181" s="89" t="str">
        <f>IF('Frais de personnel'!$I181="","",'Frais de personnel'!$I181)</f>
        <v/>
      </c>
      <c r="J181" s="89" t="str">
        <f>IF('Frais de personnel'!$J181="","",'Frais de personnel'!$J181)</f>
        <v/>
      </c>
      <c r="K181" s="204" t="str">
        <f>IF('Frais de personnel'!$K181=0,"",'Frais de personnel'!$K181)</f>
        <v/>
      </c>
      <c r="L181" s="88"/>
      <c r="M181" s="69"/>
      <c r="N181" s="69"/>
      <c r="O181" s="69"/>
      <c r="P181" s="284" t="str">
        <f t="shared" si="13"/>
        <v/>
      </c>
      <c r="Q181" s="524" t="str">
        <f t="shared" si="14"/>
        <v/>
      </c>
      <c r="R181" s="84" t="str">
        <f t="shared" si="12"/>
        <v/>
      </c>
      <c r="S181" s="436"/>
      <c r="T181" s="196" t="str">
        <f t="shared" si="15"/>
        <v/>
      </c>
      <c r="U181" s="274" t="str">
        <f t="shared" si="16"/>
        <v/>
      </c>
      <c r="V181" s="185"/>
      <c r="W181" s="435" t="str">
        <f>IF(K181="","",IF(U181="",Listes!$A$70,IF(AND(K181&lt;U181,V181=""),Listes!$A$71,IF(AND(Q181&lt;P181,V181=""),Listes!$A$72,IF(AND(U181&lt;&gt;"",U181&lt;K181,S181=""),Listes!$A$73,IF(X181="",Listes!$A$74,""))))))</f>
        <v/>
      </c>
      <c r="X181" s="90"/>
      <c r="Y181" s="158">
        <f t="shared" si="17"/>
        <v>0</v>
      </c>
    </row>
    <row r="182" spans="1:25" ht="20.100000000000001" customHeight="1" x14ac:dyDescent="0.25">
      <c r="A182" s="174">
        <v>176</v>
      </c>
      <c r="B182" s="201" t="str">
        <f>IF('Frais de personnel'!$B182="","",'Frais de personnel'!$B182)</f>
        <v/>
      </c>
      <c r="C182" s="201" t="str">
        <f>IF('Frais de personnel'!$C182="","",'Frais de personnel'!$C182)</f>
        <v/>
      </c>
      <c r="D182" s="202" t="str">
        <f>IF('Frais de personnel'!$D182="","",'Frais de personnel'!$D182)</f>
        <v/>
      </c>
      <c r="E182" s="180" t="str">
        <f>IF('Frais de personnel'!$E182="","",'Frais de personnel'!$E182)</f>
        <v/>
      </c>
      <c r="F182" s="273" t="str">
        <f>IF('Frais de personnel'!F182="","",'Frais de personnel'!F182)</f>
        <v/>
      </c>
      <c r="G182" s="273" t="str">
        <f>IF('Frais de personnel'!G182="","",'Frais de personnel'!G182)</f>
        <v/>
      </c>
      <c r="H182" s="203" t="str">
        <f>IF('Frais de personnel'!$H182="","",'Frais de personnel'!$H182)</f>
        <v/>
      </c>
      <c r="I182" s="89" t="str">
        <f>IF('Frais de personnel'!$I182="","",'Frais de personnel'!$I182)</f>
        <v/>
      </c>
      <c r="J182" s="89" t="str">
        <f>IF('Frais de personnel'!$J182="","",'Frais de personnel'!$J182)</f>
        <v/>
      </c>
      <c r="K182" s="204" t="str">
        <f>IF('Frais de personnel'!$K182=0,"",'Frais de personnel'!$K182)</f>
        <v/>
      </c>
      <c r="L182" s="88"/>
      <c r="M182" s="69"/>
      <c r="N182" s="69"/>
      <c r="O182" s="69"/>
      <c r="P182" s="284" t="str">
        <f t="shared" si="13"/>
        <v/>
      </c>
      <c r="Q182" s="524" t="str">
        <f t="shared" si="14"/>
        <v/>
      </c>
      <c r="R182" s="84" t="str">
        <f t="shared" si="12"/>
        <v/>
      </c>
      <c r="S182" s="436"/>
      <c r="T182" s="196" t="str">
        <f t="shared" si="15"/>
        <v/>
      </c>
      <c r="U182" s="274" t="str">
        <f t="shared" si="16"/>
        <v/>
      </c>
      <c r="V182" s="185"/>
      <c r="W182" s="435" t="str">
        <f>IF(K182="","",IF(U182="",Listes!$A$70,IF(AND(K182&lt;U182,V182=""),Listes!$A$71,IF(AND(Q182&lt;P182,V182=""),Listes!$A$72,IF(AND(U182&lt;&gt;"",U182&lt;K182,S182=""),Listes!$A$73,IF(X182="",Listes!$A$74,""))))))</f>
        <v/>
      </c>
      <c r="X182" s="90"/>
      <c r="Y182" s="158">
        <f t="shared" si="17"/>
        <v>0</v>
      </c>
    </row>
    <row r="183" spans="1:25" ht="20.100000000000001" customHeight="1" x14ac:dyDescent="0.25">
      <c r="A183" s="174">
        <v>177</v>
      </c>
      <c r="B183" s="201" t="str">
        <f>IF('Frais de personnel'!$B183="","",'Frais de personnel'!$B183)</f>
        <v/>
      </c>
      <c r="C183" s="201" t="str">
        <f>IF('Frais de personnel'!$C183="","",'Frais de personnel'!$C183)</f>
        <v/>
      </c>
      <c r="D183" s="202" t="str">
        <f>IF('Frais de personnel'!$D183="","",'Frais de personnel'!$D183)</f>
        <v/>
      </c>
      <c r="E183" s="180" t="str">
        <f>IF('Frais de personnel'!$E183="","",'Frais de personnel'!$E183)</f>
        <v/>
      </c>
      <c r="F183" s="273" t="str">
        <f>IF('Frais de personnel'!F183="","",'Frais de personnel'!F183)</f>
        <v/>
      </c>
      <c r="G183" s="273" t="str">
        <f>IF('Frais de personnel'!G183="","",'Frais de personnel'!G183)</f>
        <v/>
      </c>
      <c r="H183" s="203" t="str">
        <f>IF('Frais de personnel'!$H183="","",'Frais de personnel'!$H183)</f>
        <v/>
      </c>
      <c r="I183" s="89" t="str">
        <f>IF('Frais de personnel'!$I183="","",'Frais de personnel'!$I183)</f>
        <v/>
      </c>
      <c r="J183" s="89" t="str">
        <f>IF('Frais de personnel'!$J183="","",'Frais de personnel'!$J183)</f>
        <v/>
      </c>
      <c r="K183" s="204" t="str">
        <f>IF('Frais de personnel'!$K183=0,"",'Frais de personnel'!$K183)</f>
        <v/>
      </c>
      <c r="L183" s="88"/>
      <c r="M183" s="69"/>
      <c r="N183" s="69"/>
      <c r="O183" s="69"/>
      <c r="P183" s="284" t="str">
        <f t="shared" si="13"/>
        <v/>
      </c>
      <c r="Q183" s="524" t="str">
        <f t="shared" si="14"/>
        <v/>
      </c>
      <c r="R183" s="84" t="str">
        <f t="shared" si="12"/>
        <v/>
      </c>
      <c r="S183" s="436"/>
      <c r="T183" s="196" t="str">
        <f t="shared" si="15"/>
        <v/>
      </c>
      <c r="U183" s="274" t="str">
        <f t="shared" si="16"/>
        <v/>
      </c>
      <c r="V183" s="185"/>
      <c r="W183" s="435" t="str">
        <f>IF(K183="","",IF(U183="",Listes!$A$70,IF(AND(K183&lt;U183,V183=""),Listes!$A$71,IF(AND(Q183&lt;P183,V183=""),Listes!$A$72,IF(AND(U183&lt;&gt;"",U183&lt;K183,S183=""),Listes!$A$73,IF(X183="",Listes!$A$74,""))))))</f>
        <v/>
      </c>
      <c r="X183" s="90"/>
      <c r="Y183" s="158">
        <f t="shared" si="17"/>
        <v>0</v>
      </c>
    </row>
    <row r="184" spans="1:25" ht="20.100000000000001" customHeight="1" x14ac:dyDescent="0.25">
      <c r="A184" s="174">
        <v>178</v>
      </c>
      <c r="B184" s="201" t="str">
        <f>IF('Frais de personnel'!$B184="","",'Frais de personnel'!$B184)</f>
        <v/>
      </c>
      <c r="C184" s="201" t="str">
        <f>IF('Frais de personnel'!$C184="","",'Frais de personnel'!$C184)</f>
        <v/>
      </c>
      <c r="D184" s="202" t="str">
        <f>IF('Frais de personnel'!$D184="","",'Frais de personnel'!$D184)</f>
        <v/>
      </c>
      <c r="E184" s="180" t="str">
        <f>IF('Frais de personnel'!$E184="","",'Frais de personnel'!$E184)</f>
        <v/>
      </c>
      <c r="F184" s="273" t="str">
        <f>IF('Frais de personnel'!F184="","",'Frais de personnel'!F184)</f>
        <v/>
      </c>
      <c r="G184" s="273" t="str">
        <f>IF('Frais de personnel'!G184="","",'Frais de personnel'!G184)</f>
        <v/>
      </c>
      <c r="H184" s="203" t="str">
        <f>IF('Frais de personnel'!$H184="","",'Frais de personnel'!$H184)</f>
        <v/>
      </c>
      <c r="I184" s="89" t="str">
        <f>IF('Frais de personnel'!$I184="","",'Frais de personnel'!$I184)</f>
        <v/>
      </c>
      <c r="J184" s="89" t="str">
        <f>IF('Frais de personnel'!$J184="","",'Frais de personnel'!$J184)</f>
        <v/>
      </c>
      <c r="K184" s="204" t="str">
        <f>IF('Frais de personnel'!$K184=0,"",'Frais de personnel'!$K184)</f>
        <v/>
      </c>
      <c r="L184" s="88"/>
      <c r="M184" s="69"/>
      <c r="N184" s="69"/>
      <c r="O184" s="69"/>
      <c r="P184" s="284" t="str">
        <f t="shared" si="13"/>
        <v/>
      </c>
      <c r="Q184" s="524" t="str">
        <f t="shared" si="14"/>
        <v/>
      </c>
      <c r="R184" s="84" t="str">
        <f t="shared" si="12"/>
        <v/>
      </c>
      <c r="S184" s="436"/>
      <c r="T184" s="196" t="str">
        <f t="shared" si="15"/>
        <v/>
      </c>
      <c r="U184" s="274" t="str">
        <f t="shared" si="16"/>
        <v/>
      </c>
      <c r="V184" s="185"/>
      <c r="W184" s="435" t="str">
        <f>IF(K184="","",IF(U184="",Listes!$A$70,IF(AND(K184&lt;U184,V184=""),Listes!$A$71,IF(AND(Q184&lt;P184,V184=""),Listes!$A$72,IF(AND(U184&lt;&gt;"",U184&lt;K184,S184=""),Listes!$A$73,IF(X184="",Listes!$A$74,""))))))</f>
        <v/>
      </c>
      <c r="X184" s="90"/>
      <c r="Y184" s="158">
        <f t="shared" si="17"/>
        <v>0</v>
      </c>
    </row>
    <row r="185" spans="1:25" ht="20.100000000000001" customHeight="1" x14ac:dyDescent="0.25">
      <c r="A185" s="174">
        <v>179</v>
      </c>
      <c r="B185" s="201" t="str">
        <f>IF('Frais de personnel'!$B185="","",'Frais de personnel'!$B185)</f>
        <v/>
      </c>
      <c r="C185" s="201" t="str">
        <f>IF('Frais de personnel'!$C185="","",'Frais de personnel'!$C185)</f>
        <v/>
      </c>
      <c r="D185" s="202" t="str">
        <f>IF('Frais de personnel'!$D185="","",'Frais de personnel'!$D185)</f>
        <v/>
      </c>
      <c r="E185" s="180" t="str">
        <f>IF('Frais de personnel'!$E185="","",'Frais de personnel'!$E185)</f>
        <v/>
      </c>
      <c r="F185" s="273" t="str">
        <f>IF('Frais de personnel'!F185="","",'Frais de personnel'!F185)</f>
        <v/>
      </c>
      <c r="G185" s="273" t="str">
        <f>IF('Frais de personnel'!G185="","",'Frais de personnel'!G185)</f>
        <v/>
      </c>
      <c r="H185" s="203" t="str">
        <f>IF('Frais de personnel'!$H185="","",'Frais de personnel'!$H185)</f>
        <v/>
      </c>
      <c r="I185" s="89" t="str">
        <f>IF('Frais de personnel'!$I185="","",'Frais de personnel'!$I185)</f>
        <v/>
      </c>
      <c r="J185" s="89" t="str">
        <f>IF('Frais de personnel'!$J185="","",'Frais de personnel'!$J185)</f>
        <v/>
      </c>
      <c r="K185" s="204" t="str">
        <f>IF('Frais de personnel'!$K185=0,"",'Frais de personnel'!$K185)</f>
        <v/>
      </c>
      <c r="L185" s="88"/>
      <c r="M185" s="69"/>
      <c r="N185" s="69"/>
      <c r="O185" s="69"/>
      <c r="P185" s="284" t="str">
        <f t="shared" si="13"/>
        <v/>
      </c>
      <c r="Q185" s="524" t="str">
        <f t="shared" si="14"/>
        <v/>
      </c>
      <c r="R185" s="84" t="str">
        <f t="shared" si="12"/>
        <v/>
      </c>
      <c r="S185" s="436"/>
      <c r="T185" s="196" t="str">
        <f t="shared" si="15"/>
        <v/>
      </c>
      <c r="U185" s="274" t="str">
        <f t="shared" si="16"/>
        <v/>
      </c>
      <c r="V185" s="185"/>
      <c r="W185" s="435" t="str">
        <f>IF(K185="","",IF(U185="",Listes!$A$70,IF(AND(K185&lt;U185,V185=""),Listes!$A$71,IF(AND(Q185&lt;P185,V185=""),Listes!$A$72,IF(AND(U185&lt;&gt;"",U185&lt;K185,S185=""),Listes!$A$73,IF(X185="",Listes!$A$74,""))))))</f>
        <v/>
      </c>
      <c r="X185" s="90"/>
      <c r="Y185" s="158">
        <f t="shared" si="17"/>
        <v>0</v>
      </c>
    </row>
    <row r="186" spans="1:25" ht="20.100000000000001" customHeight="1" x14ac:dyDescent="0.25">
      <c r="A186" s="174">
        <v>180</v>
      </c>
      <c r="B186" s="201" t="str">
        <f>IF('Frais de personnel'!$B186="","",'Frais de personnel'!$B186)</f>
        <v/>
      </c>
      <c r="C186" s="201" t="str">
        <f>IF('Frais de personnel'!$C186="","",'Frais de personnel'!$C186)</f>
        <v/>
      </c>
      <c r="D186" s="202" t="str">
        <f>IF('Frais de personnel'!$D186="","",'Frais de personnel'!$D186)</f>
        <v/>
      </c>
      <c r="E186" s="180" t="str">
        <f>IF('Frais de personnel'!$E186="","",'Frais de personnel'!$E186)</f>
        <v/>
      </c>
      <c r="F186" s="273" t="str">
        <f>IF('Frais de personnel'!F186="","",'Frais de personnel'!F186)</f>
        <v/>
      </c>
      <c r="G186" s="273" t="str">
        <f>IF('Frais de personnel'!G186="","",'Frais de personnel'!G186)</f>
        <v/>
      </c>
      <c r="H186" s="203" t="str">
        <f>IF('Frais de personnel'!$H186="","",'Frais de personnel'!$H186)</f>
        <v/>
      </c>
      <c r="I186" s="89" t="str">
        <f>IF('Frais de personnel'!$I186="","",'Frais de personnel'!$I186)</f>
        <v/>
      </c>
      <c r="J186" s="89" t="str">
        <f>IF('Frais de personnel'!$J186="","",'Frais de personnel'!$J186)</f>
        <v/>
      </c>
      <c r="K186" s="204" t="str">
        <f>IF('Frais de personnel'!$K186=0,"",'Frais de personnel'!$K186)</f>
        <v/>
      </c>
      <c r="L186" s="88"/>
      <c r="M186" s="69"/>
      <c r="N186" s="69"/>
      <c r="O186" s="69"/>
      <c r="P186" s="284" t="str">
        <f t="shared" si="13"/>
        <v/>
      </c>
      <c r="Q186" s="524" t="str">
        <f t="shared" si="14"/>
        <v/>
      </c>
      <c r="R186" s="84" t="str">
        <f t="shared" si="12"/>
        <v/>
      </c>
      <c r="S186" s="436"/>
      <c r="T186" s="196" t="str">
        <f t="shared" si="15"/>
        <v/>
      </c>
      <c r="U186" s="274" t="str">
        <f t="shared" si="16"/>
        <v/>
      </c>
      <c r="V186" s="185"/>
      <c r="W186" s="435" t="str">
        <f>IF(K186="","",IF(U186="",Listes!$A$70,IF(AND(K186&lt;U186,V186=""),Listes!$A$71,IF(AND(Q186&lt;P186,V186=""),Listes!$A$72,IF(AND(U186&lt;&gt;"",U186&lt;K186,S186=""),Listes!$A$73,IF(X186="",Listes!$A$74,""))))))</f>
        <v/>
      </c>
      <c r="X186" s="90"/>
      <c r="Y186" s="158">
        <f t="shared" si="17"/>
        <v>0</v>
      </c>
    </row>
    <row r="187" spans="1:25" ht="20.100000000000001" customHeight="1" x14ac:dyDescent="0.25">
      <c r="A187" s="174">
        <v>181</v>
      </c>
      <c r="B187" s="201" t="str">
        <f>IF('Frais de personnel'!$B187="","",'Frais de personnel'!$B187)</f>
        <v/>
      </c>
      <c r="C187" s="201" t="str">
        <f>IF('Frais de personnel'!$C187="","",'Frais de personnel'!$C187)</f>
        <v/>
      </c>
      <c r="D187" s="202" t="str">
        <f>IF('Frais de personnel'!$D187="","",'Frais de personnel'!$D187)</f>
        <v/>
      </c>
      <c r="E187" s="180" t="str">
        <f>IF('Frais de personnel'!$E187="","",'Frais de personnel'!$E187)</f>
        <v/>
      </c>
      <c r="F187" s="273" t="str">
        <f>IF('Frais de personnel'!F187="","",'Frais de personnel'!F187)</f>
        <v/>
      </c>
      <c r="G187" s="273" t="str">
        <f>IF('Frais de personnel'!G187="","",'Frais de personnel'!G187)</f>
        <v/>
      </c>
      <c r="H187" s="203" t="str">
        <f>IF('Frais de personnel'!$H187="","",'Frais de personnel'!$H187)</f>
        <v/>
      </c>
      <c r="I187" s="89" t="str">
        <f>IF('Frais de personnel'!$I187="","",'Frais de personnel'!$I187)</f>
        <v/>
      </c>
      <c r="J187" s="89" t="str">
        <f>IF('Frais de personnel'!$J187="","",'Frais de personnel'!$J187)</f>
        <v/>
      </c>
      <c r="K187" s="204" t="str">
        <f>IF('Frais de personnel'!$K187=0,"",'Frais de personnel'!$K187)</f>
        <v/>
      </c>
      <c r="L187" s="88"/>
      <c r="M187" s="69"/>
      <c r="N187" s="69"/>
      <c r="O187" s="69"/>
      <c r="P187" s="284" t="str">
        <f t="shared" si="13"/>
        <v/>
      </c>
      <c r="Q187" s="524" t="str">
        <f t="shared" si="14"/>
        <v/>
      </c>
      <c r="R187" s="84" t="str">
        <f t="shared" si="12"/>
        <v/>
      </c>
      <c r="S187" s="436"/>
      <c r="T187" s="196" t="str">
        <f t="shared" si="15"/>
        <v/>
      </c>
      <c r="U187" s="274" t="str">
        <f t="shared" si="16"/>
        <v/>
      </c>
      <c r="V187" s="185"/>
      <c r="W187" s="435" t="str">
        <f>IF(K187="","",IF(U187="",Listes!$A$70,IF(AND(K187&lt;U187,V187=""),Listes!$A$71,IF(AND(Q187&lt;P187,V187=""),Listes!$A$72,IF(AND(U187&lt;&gt;"",U187&lt;K187,S187=""),Listes!$A$73,IF(X187="",Listes!$A$74,""))))))</f>
        <v/>
      </c>
      <c r="X187" s="90"/>
      <c r="Y187" s="158">
        <f t="shared" si="17"/>
        <v>0</v>
      </c>
    </row>
    <row r="188" spans="1:25" ht="20.100000000000001" customHeight="1" x14ac:dyDescent="0.25">
      <c r="A188" s="174">
        <v>182</v>
      </c>
      <c r="B188" s="201" t="str">
        <f>IF('Frais de personnel'!$B188="","",'Frais de personnel'!$B188)</f>
        <v/>
      </c>
      <c r="C188" s="201" t="str">
        <f>IF('Frais de personnel'!$C188="","",'Frais de personnel'!$C188)</f>
        <v/>
      </c>
      <c r="D188" s="202" t="str">
        <f>IF('Frais de personnel'!$D188="","",'Frais de personnel'!$D188)</f>
        <v/>
      </c>
      <c r="E188" s="180" t="str">
        <f>IF('Frais de personnel'!$E188="","",'Frais de personnel'!$E188)</f>
        <v/>
      </c>
      <c r="F188" s="273" t="str">
        <f>IF('Frais de personnel'!F188="","",'Frais de personnel'!F188)</f>
        <v/>
      </c>
      <c r="G188" s="273" t="str">
        <f>IF('Frais de personnel'!G188="","",'Frais de personnel'!G188)</f>
        <v/>
      </c>
      <c r="H188" s="203" t="str">
        <f>IF('Frais de personnel'!$H188="","",'Frais de personnel'!$H188)</f>
        <v/>
      </c>
      <c r="I188" s="89" t="str">
        <f>IF('Frais de personnel'!$I188="","",'Frais de personnel'!$I188)</f>
        <v/>
      </c>
      <c r="J188" s="89" t="str">
        <f>IF('Frais de personnel'!$J188="","",'Frais de personnel'!$J188)</f>
        <v/>
      </c>
      <c r="K188" s="204" t="str">
        <f>IF('Frais de personnel'!$K188=0,"",'Frais de personnel'!$K188)</f>
        <v/>
      </c>
      <c r="L188" s="88"/>
      <c r="M188" s="69"/>
      <c r="N188" s="69"/>
      <c r="O188" s="69"/>
      <c r="P188" s="284" t="str">
        <f t="shared" si="13"/>
        <v/>
      </c>
      <c r="Q188" s="524" t="str">
        <f t="shared" si="14"/>
        <v/>
      </c>
      <c r="R188" s="84" t="str">
        <f t="shared" si="12"/>
        <v/>
      </c>
      <c r="S188" s="436"/>
      <c r="T188" s="196" t="str">
        <f t="shared" si="15"/>
        <v/>
      </c>
      <c r="U188" s="274" t="str">
        <f t="shared" si="16"/>
        <v/>
      </c>
      <c r="V188" s="185"/>
      <c r="W188" s="435" t="str">
        <f>IF(K188="","",IF(U188="",Listes!$A$70,IF(AND(K188&lt;U188,V188=""),Listes!$A$71,IF(AND(Q188&lt;P188,V188=""),Listes!$A$72,IF(AND(U188&lt;&gt;"",U188&lt;K188,S188=""),Listes!$A$73,IF(X188="",Listes!$A$74,""))))))</f>
        <v/>
      </c>
      <c r="X188" s="90"/>
      <c r="Y188" s="158">
        <f t="shared" si="17"/>
        <v>0</v>
      </c>
    </row>
    <row r="189" spans="1:25" ht="20.100000000000001" customHeight="1" x14ac:dyDescent="0.25">
      <c r="A189" s="174">
        <v>183</v>
      </c>
      <c r="B189" s="201" t="str">
        <f>IF('Frais de personnel'!$B189="","",'Frais de personnel'!$B189)</f>
        <v/>
      </c>
      <c r="C189" s="201" t="str">
        <f>IF('Frais de personnel'!$C189="","",'Frais de personnel'!$C189)</f>
        <v/>
      </c>
      <c r="D189" s="202" t="str">
        <f>IF('Frais de personnel'!$D189="","",'Frais de personnel'!$D189)</f>
        <v/>
      </c>
      <c r="E189" s="180" t="str">
        <f>IF('Frais de personnel'!$E189="","",'Frais de personnel'!$E189)</f>
        <v/>
      </c>
      <c r="F189" s="273" t="str">
        <f>IF('Frais de personnel'!F189="","",'Frais de personnel'!F189)</f>
        <v/>
      </c>
      <c r="G189" s="273" t="str">
        <f>IF('Frais de personnel'!G189="","",'Frais de personnel'!G189)</f>
        <v/>
      </c>
      <c r="H189" s="203" t="str">
        <f>IF('Frais de personnel'!$H189="","",'Frais de personnel'!$H189)</f>
        <v/>
      </c>
      <c r="I189" s="89" t="str">
        <f>IF('Frais de personnel'!$I189="","",'Frais de personnel'!$I189)</f>
        <v/>
      </c>
      <c r="J189" s="89" t="str">
        <f>IF('Frais de personnel'!$J189="","",'Frais de personnel'!$J189)</f>
        <v/>
      </c>
      <c r="K189" s="204" t="str">
        <f>IF('Frais de personnel'!$K189=0,"",'Frais de personnel'!$K189)</f>
        <v/>
      </c>
      <c r="L189" s="88"/>
      <c r="M189" s="69"/>
      <c r="N189" s="69"/>
      <c r="O189" s="69"/>
      <c r="P189" s="284" t="str">
        <f t="shared" si="13"/>
        <v/>
      </c>
      <c r="Q189" s="524" t="str">
        <f t="shared" si="14"/>
        <v/>
      </c>
      <c r="R189" s="84" t="str">
        <f t="shared" si="12"/>
        <v/>
      </c>
      <c r="S189" s="436"/>
      <c r="T189" s="196" t="str">
        <f t="shared" si="15"/>
        <v/>
      </c>
      <c r="U189" s="274" t="str">
        <f t="shared" si="16"/>
        <v/>
      </c>
      <c r="V189" s="185"/>
      <c r="W189" s="435" t="str">
        <f>IF(K189="","",IF(U189="",Listes!$A$70,IF(AND(K189&lt;U189,V189=""),Listes!$A$71,IF(AND(Q189&lt;P189,V189=""),Listes!$A$72,IF(AND(U189&lt;&gt;"",U189&lt;K189,S189=""),Listes!$A$73,IF(X189="",Listes!$A$74,""))))))</f>
        <v/>
      </c>
      <c r="X189" s="90"/>
      <c r="Y189" s="158">
        <f t="shared" si="17"/>
        <v>0</v>
      </c>
    </row>
    <row r="190" spans="1:25" ht="20.100000000000001" customHeight="1" x14ac:dyDescent="0.25">
      <c r="A190" s="174">
        <v>184</v>
      </c>
      <c r="B190" s="201" t="str">
        <f>IF('Frais de personnel'!$B190="","",'Frais de personnel'!$B190)</f>
        <v/>
      </c>
      <c r="C190" s="201" t="str">
        <f>IF('Frais de personnel'!$C190="","",'Frais de personnel'!$C190)</f>
        <v/>
      </c>
      <c r="D190" s="202" t="str">
        <f>IF('Frais de personnel'!$D190="","",'Frais de personnel'!$D190)</f>
        <v/>
      </c>
      <c r="E190" s="180" t="str">
        <f>IF('Frais de personnel'!$E190="","",'Frais de personnel'!$E190)</f>
        <v/>
      </c>
      <c r="F190" s="273" t="str">
        <f>IF('Frais de personnel'!F190="","",'Frais de personnel'!F190)</f>
        <v/>
      </c>
      <c r="G190" s="273" t="str">
        <f>IF('Frais de personnel'!G190="","",'Frais de personnel'!G190)</f>
        <v/>
      </c>
      <c r="H190" s="203" t="str">
        <f>IF('Frais de personnel'!$H190="","",'Frais de personnel'!$H190)</f>
        <v/>
      </c>
      <c r="I190" s="89" t="str">
        <f>IF('Frais de personnel'!$I190="","",'Frais de personnel'!$I190)</f>
        <v/>
      </c>
      <c r="J190" s="89" t="str">
        <f>IF('Frais de personnel'!$J190="","",'Frais de personnel'!$J190)</f>
        <v/>
      </c>
      <c r="K190" s="204" t="str">
        <f>IF('Frais de personnel'!$K190=0,"",'Frais de personnel'!$K190)</f>
        <v/>
      </c>
      <c r="L190" s="88"/>
      <c r="M190" s="69"/>
      <c r="N190" s="69"/>
      <c r="O190" s="69"/>
      <c r="P190" s="284" t="str">
        <f t="shared" si="13"/>
        <v/>
      </c>
      <c r="Q190" s="524" t="str">
        <f t="shared" si="14"/>
        <v/>
      </c>
      <c r="R190" s="84" t="str">
        <f t="shared" si="12"/>
        <v/>
      </c>
      <c r="S190" s="436"/>
      <c r="T190" s="196" t="str">
        <f t="shared" si="15"/>
        <v/>
      </c>
      <c r="U190" s="274" t="str">
        <f t="shared" si="16"/>
        <v/>
      </c>
      <c r="V190" s="185"/>
      <c r="W190" s="435" t="str">
        <f>IF(K190="","",IF(U190="",Listes!$A$70,IF(AND(K190&lt;U190,V190=""),Listes!$A$71,IF(AND(Q190&lt;P190,V190=""),Listes!$A$72,IF(AND(U190&lt;&gt;"",U190&lt;K190,S190=""),Listes!$A$73,IF(X190="",Listes!$A$74,""))))))</f>
        <v/>
      </c>
      <c r="X190" s="90"/>
      <c r="Y190" s="158">
        <f t="shared" si="17"/>
        <v>0</v>
      </c>
    </row>
    <row r="191" spans="1:25" ht="20.100000000000001" customHeight="1" x14ac:dyDescent="0.25">
      <c r="A191" s="174">
        <v>185</v>
      </c>
      <c r="B191" s="201" t="str">
        <f>IF('Frais de personnel'!$B191="","",'Frais de personnel'!$B191)</f>
        <v/>
      </c>
      <c r="C191" s="201" t="str">
        <f>IF('Frais de personnel'!$C191="","",'Frais de personnel'!$C191)</f>
        <v/>
      </c>
      <c r="D191" s="202" t="str">
        <f>IF('Frais de personnel'!$D191="","",'Frais de personnel'!$D191)</f>
        <v/>
      </c>
      <c r="E191" s="180" t="str">
        <f>IF('Frais de personnel'!$E191="","",'Frais de personnel'!$E191)</f>
        <v/>
      </c>
      <c r="F191" s="273" t="str">
        <f>IF('Frais de personnel'!F191="","",'Frais de personnel'!F191)</f>
        <v/>
      </c>
      <c r="G191" s="273" t="str">
        <f>IF('Frais de personnel'!G191="","",'Frais de personnel'!G191)</f>
        <v/>
      </c>
      <c r="H191" s="203" t="str">
        <f>IF('Frais de personnel'!$H191="","",'Frais de personnel'!$H191)</f>
        <v/>
      </c>
      <c r="I191" s="89" t="str">
        <f>IF('Frais de personnel'!$I191="","",'Frais de personnel'!$I191)</f>
        <v/>
      </c>
      <c r="J191" s="89" t="str">
        <f>IF('Frais de personnel'!$J191="","",'Frais de personnel'!$J191)</f>
        <v/>
      </c>
      <c r="K191" s="204" t="str">
        <f>IF('Frais de personnel'!$K191=0,"",'Frais de personnel'!$K191)</f>
        <v/>
      </c>
      <c r="L191" s="88"/>
      <c r="M191" s="69"/>
      <c r="N191" s="69"/>
      <c r="O191" s="69"/>
      <c r="P191" s="284" t="str">
        <f t="shared" si="13"/>
        <v/>
      </c>
      <c r="Q191" s="524" t="str">
        <f t="shared" si="14"/>
        <v/>
      </c>
      <c r="R191" s="84" t="str">
        <f t="shared" si="12"/>
        <v/>
      </c>
      <c r="S191" s="436"/>
      <c r="T191" s="196" t="str">
        <f t="shared" si="15"/>
        <v/>
      </c>
      <c r="U191" s="274" t="str">
        <f t="shared" si="16"/>
        <v/>
      </c>
      <c r="V191" s="185"/>
      <c r="W191" s="435" t="str">
        <f>IF(K191="","",IF(U191="",Listes!$A$70,IF(AND(K191&lt;U191,V191=""),Listes!$A$71,IF(AND(Q191&lt;P191,V191=""),Listes!$A$72,IF(AND(U191&lt;&gt;"",U191&lt;K191,S191=""),Listes!$A$73,IF(X191="",Listes!$A$74,""))))))</f>
        <v/>
      </c>
      <c r="X191" s="90"/>
      <c r="Y191" s="158">
        <f t="shared" si="17"/>
        <v>0</v>
      </c>
    </row>
    <row r="192" spans="1:25" ht="20.100000000000001" customHeight="1" x14ac:dyDescent="0.25">
      <c r="A192" s="174">
        <v>186</v>
      </c>
      <c r="B192" s="201" t="str">
        <f>IF('Frais de personnel'!$B192="","",'Frais de personnel'!$B192)</f>
        <v/>
      </c>
      <c r="C192" s="201" t="str">
        <f>IF('Frais de personnel'!$C192="","",'Frais de personnel'!$C192)</f>
        <v/>
      </c>
      <c r="D192" s="202" t="str">
        <f>IF('Frais de personnel'!$D192="","",'Frais de personnel'!$D192)</f>
        <v/>
      </c>
      <c r="E192" s="180" t="str">
        <f>IF('Frais de personnel'!$E192="","",'Frais de personnel'!$E192)</f>
        <v/>
      </c>
      <c r="F192" s="273" t="str">
        <f>IF('Frais de personnel'!F192="","",'Frais de personnel'!F192)</f>
        <v/>
      </c>
      <c r="G192" s="273" t="str">
        <f>IF('Frais de personnel'!G192="","",'Frais de personnel'!G192)</f>
        <v/>
      </c>
      <c r="H192" s="203" t="str">
        <f>IF('Frais de personnel'!$H192="","",'Frais de personnel'!$H192)</f>
        <v/>
      </c>
      <c r="I192" s="89" t="str">
        <f>IF('Frais de personnel'!$I192="","",'Frais de personnel'!$I192)</f>
        <v/>
      </c>
      <c r="J192" s="89" t="str">
        <f>IF('Frais de personnel'!$J192="","",'Frais de personnel'!$J192)</f>
        <v/>
      </c>
      <c r="K192" s="204" t="str">
        <f>IF('Frais de personnel'!$K192=0,"",'Frais de personnel'!$K192)</f>
        <v/>
      </c>
      <c r="L192" s="88"/>
      <c r="M192" s="69"/>
      <c r="N192" s="69"/>
      <c r="O192" s="69"/>
      <c r="P192" s="284" t="str">
        <f t="shared" si="13"/>
        <v/>
      </c>
      <c r="Q192" s="524" t="str">
        <f t="shared" si="14"/>
        <v/>
      </c>
      <c r="R192" s="84" t="str">
        <f t="shared" si="12"/>
        <v/>
      </c>
      <c r="S192" s="436"/>
      <c r="T192" s="196" t="str">
        <f t="shared" si="15"/>
        <v/>
      </c>
      <c r="U192" s="274" t="str">
        <f t="shared" si="16"/>
        <v/>
      </c>
      <c r="V192" s="185"/>
      <c r="W192" s="435" t="str">
        <f>IF(K192="","",IF(U192="",Listes!$A$70,IF(AND(K192&lt;U192,V192=""),Listes!$A$71,IF(AND(Q192&lt;P192,V192=""),Listes!$A$72,IF(AND(U192&lt;&gt;"",U192&lt;K192,S192=""),Listes!$A$73,IF(X192="",Listes!$A$74,""))))))</f>
        <v/>
      </c>
      <c r="X192" s="90"/>
      <c r="Y192" s="158">
        <f t="shared" si="17"/>
        <v>0</v>
      </c>
    </row>
    <row r="193" spans="1:25" ht="20.100000000000001" customHeight="1" x14ac:dyDescent="0.25">
      <c r="A193" s="174">
        <v>187</v>
      </c>
      <c r="B193" s="201" t="str">
        <f>IF('Frais de personnel'!$B193="","",'Frais de personnel'!$B193)</f>
        <v/>
      </c>
      <c r="C193" s="201" t="str">
        <f>IF('Frais de personnel'!$C193="","",'Frais de personnel'!$C193)</f>
        <v/>
      </c>
      <c r="D193" s="202" t="str">
        <f>IF('Frais de personnel'!$D193="","",'Frais de personnel'!$D193)</f>
        <v/>
      </c>
      <c r="E193" s="180" t="str">
        <f>IF('Frais de personnel'!$E193="","",'Frais de personnel'!$E193)</f>
        <v/>
      </c>
      <c r="F193" s="273" t="str">
        <f>IF('Frais de personnel'!F193="","",'Frais de personnel'!F193)</f>
        <v/>
      </c>
      <c r="G193" s="273" t="str">
        <f>IF('Frais de personnel'!G193="","",'Frais de personnel'!G193)</f>
        <v/>
      </c>
      <c r="H193" s="203" t="str">
        <f>IF('Frais de personnel'!$H193="","",'Frais de personnel'!$H193)</f>
        <v/>
      </c>
      <c r="I193" s="89" t="str">
        <f>IF('Frais de personnel'!$I193="","",'Frais de personnel'!$I193)</f>
        <v/>
      </c>
      <c r="J193" s="89" t="str">
        <f>IF('Frais de personnel'!$J193="","",'Frais de personnel'!$J193)</f>
        <v/>
      </c>
      <c r="K193" s="204" t="str">
        <f>IF('Frais de personnel'!$K193=0,"",'Frais de personnel'!$K193)</f>
        <v/>
      </c>
      <c r="L193" s="88"/>
      <c r="M193" s="69"/>
      <c r="N193" s="69"/>
      <c r="O193" s="69"/>
      <c r="P193" s="284" t="str">
        <f t="shared" si="13"/>
        <v/>
      </c>
      <c r="Q193" s="524" t="str">
        <f t="shared" si="14"/>
        <v/>
      </c>
      <c r="R193" s="84" t="str">
        <f t="shared" si="12"/>
        <v/>
      </c>
      <c r="S193" s="436"/>
      <c r="T193" s="196" t="str">
        <f t="shared" si="15"/>
        <v/>
      </c>
      <c r="U193" s="274" t="str">
        <f t="shared" si="16"/>
        <v/>
      </c>
      <c r="V193" s="185"/>
      <c r="W193" s="435" t="str">
        <f>IF(K193="","",IF(U193="",Listes!$A$70,IF(AND(K193&lt;U193,V193=""),Listes!$A$71,IF(AND(Q193&lt;P193,V193=""),Listes!$A$72,IF(AND(U193&lt;&gt;"",U193&lt;K193,S193=""),Listes!$A$73,IF(X193="",Listes!$A$74,""))))))</f>
        <v/>
      </c>
      <c r="X193" s="90"/>
      <c r="Y193" s="158">
        <f t="shared" si="17"/>
        <v>0</v>
      </c>
    </row>
    <row r="194" spans="1:25" ht="20.100000000000001" customHeight="1" x14ac:dyDescent="0.25">
      <c r="A194" s="174">
        <v>188</v>
      </c>
      <c r="B194" s="201" t="str">
        <f>IF('Frais de personnel'!$B194="","",'Frais de personnel'!$B194)</f>
        <v/>
      </c>
      <c r="C194" s="201" t="str">
        <f>IF('Frais de personnel'!$C194="","",'Frais de personnel'!$C194)</f>
        <v/>
      </c>
      <c r="D194" s="202" t="str">
        <f>IF('Frais de personnel'!$D194="","",'Frais de personnel'!$D194)</f>
        <v/>
      </c>
      <c r="E194" s="180" t="str">
        <f>IF('Frais de personnel'!$E194="","",'Frais de personnel'!$E194)</f>
        <v/>
      </c>
      <c r="F194" s="273" t="str">
        <f>IF('Frais de personnel'!F194="","",'Frais de personnel'!F194)</f>
        <v/>
      </c>
      <c r="G194" s="273" t="str">
        <f>IF('Frais de personnel'!G194="","",'Frais de personnel'!G194)</f>
        <v/>
      </c>
      <c r="H194" s="203" t="str">
        <f>IF('Frais de personnel'!$H194="","",'Frais de personnel'!$H194)</f>
        <v/>
      </c>
      <c r="I194" s="89" t="str">
        <f>IF('Frais de personnel'!$I194="","",'Frais de personnel'!$I194)</f>
        <v/>
      </c>
      <c r="J194" s="89" t="str">
        <f>IF('Frais de personnel'!$J194="","",'Frais de personnel'!$J194)</f>
        <v/>
      </c>
      <c r="K194" s="204" t="str">
        <f>IF('Frais de personnel'!$K194=0,"",'Frais de personnel'!$K194)</f>
        <v/>
      </c>
      <c r="L194" s="88"/>
      <c r="M194" s="69"/>
      <c r="N194" s="69"/>
      <c r="O194" s="69"/>
      <c r="P194" s="284" t="str">
        <f t="shared" si="13"/>
        <v/>
      </c>
      <c r="Q194" s="524" t="str">
        <f t="shared" si="14"/>
        <v/>
      </c>
      <c r="R194" s="84" t="str">
        <f t="shared" si="12"/>
        <v/>
      </c>
      <c r="S194" s="436"/>
      <c r="T194" s="196" t="str">
        <f t="shared" si="15"/>
        <v/>
      </c>
      <c r="U194" s="274" t="str">
        <f t="shared" si="16"/>
        <v/>
      </c>
      <c r="V194" s="185"/>
      <c r="W194" s="435" t="str">
        <f>IF(K194="","",IF(U194="",Listes!$A$70,IF(AND(K194&lt;U194,V194=""),Listes!$A$71,IF(AND(Q194&lt;P194,V194=""),Listes!$A$72,IF(AND(U194&lt;&gt;"",U194&lt;K194,S194=""),Listes!$A$73,IF(X194="",Listes!$A$74,""))))))</f>
        <v/>
      </c>
      <c r="X194" s="90"/>
      <c r="Y194" s="158">
        <f t="shared" si="17"/>
        <v>0</v>
      </c>
    </row>
    <row r="195" spans="1:25" ht="20.100000000000001" customHeight="1" x14ac:dyDescent="0.25">
      <c r="A195" s="174">
        <v>189</v>
      </c>
      <c r="B195" s="201" t="str">
        <f>IF('Frais de personnel'!$B195="","",'Frais de personnel'!$B195)</f>
        <v/>
      </c>
      <c r="C195" s="201" t="str">
        <f>IF('Frais de personnel'!$C195="","",'Frais de personnel'!$C195)</f>
        <v/>
      </c>
      <c r="D195" s="202" t="str">
        <f>IF('Frais de personnel'!$D195="","",'Frais de personnel'!$D195)</f>
        <v/>
      </c>
      <c r="E195" s="180" t="str">
        <f>IF('Frais de personnel'!$E195="","",'Frais de personnel'!$E195)</f>
        <v/>
      </c>
      <c r="F195" s="273" t="str">
        <f>IF('Frais de personnel'!F195="","",'Frais de personnel'!F195)</f>
        <v/>
      </c>
      <c r="G195" s="273" t="str">
        <f>IF('Frais de personnel'!G195="","",'Frais de personnel'!G195)</f>
        <v/>
      </c>
      <c r="H195" s="203" t="str">
        <f>IF('Frais de personnel'!$H195="","",'Frais de personnel'!$H195)</f>
        <v/>
      </c>
      <c r="I195" s="89" t="str">
        <f>IF('Frais de personnel'!$I195="","",'Frais de personnel'!$I195)</f>
        <v/>
      </c>
      <c r="J195" s="89" t="str">
        <f>IF('Frais de personnel'!$J195="","",'Frais de personnel'!$J195)</f>
        <v/>
      </c>
      <c r="K195" s="204" t="str">
        <f>IF('Frais de personnel'!$K195=0,"",'Frais de personnel'!$K195)</f>
        <v/>
      </c>
      <c r="L195" s="88"/>
      <c r="M195" s="69"/>
      <c r="N195" s="69"/>
      <c r="O195" s="69"/>
      <c r="P195" s="284" t="str">
        <f t="shared" si="13"/>
        <v/>
      </c>
      <c r="Q195" s="524" t="str">
        <f t="shared" si="14"/>
        <v/>
      </c>
      <c r="R195" s="84" t="str">
        <f t="shared" si="12"/>
        <v/>
      </c>
      <c r="S195" s="436"/>
      <c r="T195" s="196" t="str">
        <f t="shared" si="15"/>
        <v/>
      </c>
      <c r="U195" s="274" t="str">
        <f t="shared" si="16"/>
        <v/>
      </c>
      <c r="V195" s="185"/>
      <c r="W195" s="435" t="str">
        <f>IF(K195="","",IF(U195="",Listes!$A$70,IF(AND(K195&lt;U195,V195=""),Listes!$A$71,IF(AND(Q195&lt;P195,V195=""),Listes!$A$72,IF(AND(U195&lt;&gt;"",U195&lt;K195,S195=""),Listes!$A$73,IF(X195="",Listes!$A$74,""))))))</f>
        <v/>
      </c>
      <c r="X195" s="90"/>
      <c r="Y195" s="158">
        <f t="shared" si="17"/>
        <v>0</v>
      </c>
    </row>
    <row r="196" spans="1:25" ht="20.100000000000001" customHeight="1" x14ac:dyDescent="0.25">
      <c r="A196" s="174">
        <v>190</v>
      </c>
      <c r="B196" s="201" t="str">
        <f>IF('Frais de personnel'!$B196="","",'Frais de personnel'!$B196)</f>
        <v/>
      </c>
      <c r="C196" s="201" t="str">
        <f>IF('Frais de personnel'!$C196="","",'Frais de personnel'!$C196)</f>
        <v/>
      </c>
      <c r="D196" s="202" t="str">
        <f>IF('Frais de personnel'!$D196="","",'Frais de personnel'!$D196)</f>
        <v/>
      </c>
      <c r="E196" s="180" t="str">
        <f>IF('Frais de personnel'!$E196="","",'Frais de personnel'!$E196)</f>
        <v/>
      </c>
      <c r="F196" s="273" t="str">
        <f>IF('Frais de personnel'!F196="","",'Frais de personnel'!F196)</f>
        <v/>
      </c>
      <c r="G196" s="273" t="str">
        <f>IF('Frais de personnel'!G196="","",'Frais de personnel'!G196)</f>
        <v/>
      </c>
      <c r="H196" s="203" t="str">
        <f>IF('Frais de personnel'!$H196="","",'Frais de personnel'!$H196)</f>
        <v/>
      </c>
      <c r="I196" s="89" t="str">
        <f>IF('Frais de personnel'!$I196="","",'Frais de personnel'!$I196)</f>
        <v/>
      </c>
      <c r="J196" s="89" t="str">
        <f>IF('Frais de personnel'!$J196="","",'Frais de personnel'!$J196)</f>
        <v/>
      </c>
      <c r="K196" s="204" t="str">
        <f>IF('Frais de personnel'!$K196=0,"",'Frais de personnel'!$K196)</f>
        <v/>
      </c>
      <c r="L196" s="88"/>
      <c r="M196" s="69"/>
      <c r="N196" s="69"/>
      <c r="O196" s="69"/>
      <c r="P196" s="284" t="str">
        <f t="shared" si="13"/>
        <v/>
      </c>
      <c r="Q196" s="524" t="str">
        <f t="shared" si="14"/>
        <v/>
      </c>
      <c r="R196" s="84" t="str">
        <f t="shared" si="12"/>
        <v/>
      </c>
      <c r="S196" s="436"/>
      <c r="T196" s="196" t="str">
        <f t="shared" si="15"/>
        <v/>
      </c>
      <c r="U196" s="274" t="str">
        <f t="shared" si="16"/>
        <v/>
      </c>
      <c r="V196" s="185"/>
      <c r="W196" s="435" t="str">
        <f>IF(K196="","",IF(U196="",Listes!$A$70,IF(AND(K196&lt;U196,V196=""),Listes!$A$71,IF(AND(Q196&lt;P196,V196=""),Listes!$A$72,IF(AND(U196&lt;&gt;"",U196&lt;K196,S196=""),Listes!$A$73,IF(X196="",Listes!$A$74,""))))))</f>
        <v/>
      </c>
      <c r="X196" s="90"/>
      <c r="Y196" s="158">
        <f t="shared" si="17"/>
        <v>0</v>
      </c>
    </row>
    <row r="197" spans="1:25" ht="20.100000000000001" customHeight="1" x14ac:dyDescent="0.25">
      <c r="A197" s="174">
        <v>191</v>
      </c>
      <c r="B197" s="201" t="str">
        <f>IF('Frais de personnel'!$B197="","",'Frais de personnel'!$B197)</f>
        <v/>
      </c>
      <c r="C197" s="201" t="str">
        <f>IF('Frais de personnel'!$C197="","",'Frais de personnel'!$C197)</f>
        <v/>
      </c>
      <c r="D197" s="202" t="str">
        <f>IF('Frais de personnel'!$D197="","",'Frais de personnel'!$D197)</f>
        <v/>
      </c>
      <c r="E197" s="180" t="str">
        <f>IF('Frais de personnel'!$E197="","",'Frais de personnel'!$E197)</f>
        <v/>
      </c>
      <c r="F197" s="273" t="str">
        <f>IF('Frais de personnel'!F197="","",'Frais de personnel'!F197)</f>
        <v/>
      </c>
      <c r="G197" s="273" t="str">
        <f>IF('Frais de personnel'!G197="","",'Frais de personnel'!G197)</f>
        <v/>
      </c>
      <c r="H197" s="203" t="str">
        <f>IF('Frais de personnel'!$H197="","",'Frais de personnel'!$H197)</f>
        <v/>
      </c>
      <c r="I197" s="89" t="str">
        <f>IF('Frais de personnel'!$I197="","",'Frais de personnel'!$I197)</f>
        <v/>
      </c>
      <c r="J197" s="89" t="str">
        <f>IF('Frais de personnel'!$J197="","",'Frais de personnel'!$J197)</f>
        <v/>
      </c>
      <c r="K197" s="204" t="str">
        <f>IF('Frais de personnel'!$K197=0,"",'Frais de personnel'!$K197)</f>
        <v/>
      </c>
      <c r="L197" s="88"/>
      <c r="M197" s="69"/>
      <c r="N197" s="69"/>
      <c r="O197" s="69"/>
      <c r="P197" s="284" t="str">
        <f t="shared" si="13"/>
        <v/>
      </c>
      <c r="Q197" s="524" t="str">
        <f t="shared" si="14"/>
        <v/>
      </c>
      <c r="R197" s="84" t="str">
        <f t="shared" si="12"/>
        <v/>
      </c>
      <c r="S197" s="436"/>
      <c r="T197" s="196" t="str">
        <f t="shared" si="15"/>
        <v/>
      </c>
      <c r="U197" s="274" t="str">
        <f t="shared" si="16"/>
        <v/>
      </c>
      <c r="V197" s="185"/>
      <c r="W197" s="435" t="str">
        <f>IF(K197="","",IF(U197="",Listes!$A$70,IF(AND(K197&lt;U197,V197=""),Listes!$A$71,IF(AND(Q197&lt;P197,V197=""),Listes!$A$72,IF(AND(U197&lt;&gt;"",U197&lt;K197,S197=""),Listes!$A$73,IF(X197="",Listes!$A$74,""))))))</f>
        <v/>
      </c>
      <c r="X197" s="90"/>
      <c r="Y197" s="158">
        <f t="shared" si="17"/>
        <v>0</v>
      </c>
    </row>
    <row r="198" spans="1:25" ht="20.100000000000001" customHeight="1" x14ac:dyDescent="0.25">
      <c r="A198" s="174">
        <v>192</v>
      </c>
      <c r="B198" s="201" t="str">
        <f>IF('Frais de personnel'!$B198="","",'Frais de personnel'!$B198)</f>
        <v/>
      </c>
      <c r="C198" s="201" t="str">
        <f>IF('Frais de personnel'!$C198="","",'Frais de personnel'!$C198)</f>
        <v/>
      </c>
      <c r="D198" s="202" t="str">
        <f>IF('Frais de personnel'!$D198="","",'Frais de personnel'!$D198)</f>
        <v/>
      </c>
      <c r="E198" s="180" t="str">
        <f>IF('Frais de personnel'!$E198="","",'Frais de personnel'!$E198)</f>
        <v/>
      </c>
      <c r="F198" s="273" t="str">
        <f>IF('Frais de personnel'!F198="","",'Frais de personnel'!F198)</f>
        <v/>
      </c>
      <c r="G198" s="273" t="str">
        <f>IF('Frais de personnel'!G198="","",'Frais de personnel'!G198)</f>
        <v/>
      </c>
      <c r="H198" s="203" t="str">
        <f>IF('Frais de personnel'!$H198="","",'Frais de personnel'!$H198)</f>
        <v/>
      </c>
      <c r="I198" s="89" t="str">
        <f>IF('Frais de personnel'!$I198="","",'Frais de personnel'!$I198)</f>
        <v/>
      </c>
      <c r="J198" s="89" t="str">
        <f>IF('Frais de personnel'!$J198="","",'Frais de personnel'!$J198)</f>
        <v/>
      </c>
      <c r="K198" s="204" t="str">
        <f>IF('Frais de personnel'!$K198=0,"",'Frais de personnel'!$K198)</f>
        <v/>
      </c>
      <c r="L198" s="88"/>
      <c r="M198" s="69"/>
      <c r="N198" s="69"/>
      <c r="O198" s="69"/>
      <c r="P198" s="284" t="str">
        <f t="shared" si="13"/>
        <v/>
      </c>
      <c r="Q198" s="524" t="str">
        <f t="shared" si="14"/>
        <v/>
      </c>
      <c r="R198" s="84" t="str">
        <f t="shared" si="12"/>
        <v/>
      </c>
      <c r="S198" s="436"/>
      <c r="T198" s="196" t="str">
        <f t="shared" si="15"/>
        <v/>
      </c>
      <c r="U198" s="274" t="str">
        <f t="shared" si="16"/>
        <v/>
      </c>
      <c r="V198" s="185"/>
      <c r="W198" s="435" t="str">
        <f>IF(K198="","",IF(U198="",Listes!$A$70,IF(AND(K198&lt;U198,V198=""),Listes!$A$71,IF(AND(Q198&lt;P198,V198=""),Listes!$A$72,IF(AND(U198&lt;&gt;"",U198&lt;K198,S198=""),Listes!$A$73,IF(X198="",Listes!$A$74,""))))))</f>
        <v/>
      </c>
      <c r="X198" s="90"/>
      <c r="Y198" s="158">
        <f t="shared" si="17"/>
        <v>0</v>
      </c>
    </row>
    <row r="199" spans="1:25" ht="20.100000000000001" customHeight="1" x14ac:dyDescent="0.25">
      <c r="A199" s="174">
        <v>193</v>
      </c>
      <c r="B199" s="201" t="str">
        <f>IF('Frais de personnel'!$B199="","",'Frais de personnel'!$B199)</f>
        <v/>
      </c>
      <c r="C199" s="201" t="str">
        <f>IF('Frais de personnel'!$C199="","",'Frais de personnel'!$C199)</f>
        <v/>
      </c>
      <c r="D199" s="202" t="str">
        <f>IF('Frais de personnel'!$D199="","",'Frais de personnel'!$D199)</f>
        <v/>
      </c>
      <c r="E199" s="180" t="str">
        <f>IF('Frais de personnel'!$E199="","",'Frais de personnel'!$E199)</f>
        <v/>
      </c>
      <c r="F199" s="273" t="str">
        <f>IF('Frais de personnel'!F199="","",'Frais de personnel'!F199)</f>
        <v/>
      </c>
      <c r="G199" s="273" t="str">
        <f>IF('Frais de personnel'!G199="","",'Frais de personnel'!G199)</f>
        <v/>
      </c>
      <c r="H199" s="203" t="str">
        <f>IF('Frais de personnel'!$H199="","",'Frais de personnel'!$H199)</f>
        <v/>
      </c>
      <c r="I199" s="89" t="str">
        <f>IF('Frais de personnel'!$I199="","",'Frais de personnel'!$I199)</f>
        <v/>
      </c>
      <c r="J199" s="89" t="str">
        <f>IF('Frais de personnel'!$J199="","",'Frais de personnel'!$J199)</f>
        <v/>
      </c>
      <c r="K199" s="204" t="str">
        <f>IF('Frais de personnel'!$K199=0,"",'Frais de personnel'!$K199)</f>
        <v/>
      </c>
      <c r="L199" s="88"/>
      <c r="M199" s="69"/>
      <c r="N199" s="69"/>
      <c r="O199" s="69"/>
      <c r="P199" s="284" t="str">
        <f t="shared" si="13"/>
        <v/>
      </c>
      <c r="Q199" s="524" t="str">
        <f t="shared" si="14"/>
        <v/>
      </c>
      <c r="R199" s="84" t="str">
        <f t="shared" ref="R199:R262" si="18">IF($E199="","",IF(OR(($L199=0),($M199=0)),0,$L199/$M199*$N199))</f>
        <v/>
      </c>
      <c r="S199" s="436"/>
      <c r="T199" s="196" t="str">
        <f t="shared" si="15"/>
        <v/>
      </c>
      <c r="U199" s="274" t="str">
        <f t="shared" si="16"/>
        <v/>
      </c>
      <c r="V199" s="185"/>
      <c r="W199" s="435" t="str">
        <f>IF(K199="","",IF(U199="",Listes!$A$70,IF(AND(K199&lt;U199,V199=""),Listes!$A$71,IF(AND(Q199&lt;P199,V199=""),Listes!$A$72,IF(AND(U199&lt;&gt;"",U199&lt;K199,S199=""),Listes!$A$73,IF(X199="",Listes!$A$74,""))))))</f>
        <v/>
      </c>
      <c r="X199" s="90"/>
      <c r="Y199" s="158">
        <f t="shared" si="17"/>
        <v>0</v>
      </c>
    </row>
    <row r="200" spans="1:25" ht="20.100000000000001" customHeight="1" x14ac:dyDescent="0.25">
      <c r="A200" s="174">
        <v>194</v>
      </c>
      <c r="B200" s="201" t="str">
        <f>IF('Frais de personnel'!$B200="","",'Frais de personnel'!$B200)</f>
        <v/>
      </c>
      <c r="C200" s="201" t="str">
        <f>IF('Frais de personnel'!$C200="","",'Frais de personnel'!$C200)</f>
        <v/>
      </c>
      <c r="D200" s="202" t="str">
        <f>IF('Frais de personnel'!$D200="","",'Frais de personnel'!$D200)</f>
        <v/>
      </c>
      <c r="E200" s="180" t="str">
        <f>IF('Frais de personnel'!$E200="","",'Frais de personnel'!$E200)</f>
        <v/>
      </c>
      <c r="F200" s="273" t="str">
        <f>IF('Frais de personnel'!F200="","",'Frais de personnel'!F200)</f>
        <v/>
      </c>
      <c r="G200" s="273" t="str">
        <f>IF('Frais de personnel'!G200="","",'Frais de personnel'!G200)</f>
        <v/>
      </c>
      <c r="H200" s="203" t="str">
        <f>IF('Frais de personnel'!$H200="","",'Frais de personnel'!$H200)</f>
        <v/>
      </c>
      <c r="I200" s="89" t="str">
        <f>IF('Frais de personnel'!$I200="","",'Frais de personnel'!$I200)</f>
        <v/>
      </c>
      <c r="J200" s="89" t="str">
        <f>IF('Frais de personnel'!$J200="","",'Frais de personnel'!$J200)</f>
        <v/>
      </c>
      <c r="K200" s="204" t="str">
        <f>IF('Frais de personnel'!$K200=0,"",'Frais de personnel'!$K200)</f>
        <v/>
      </c>
      <c r="L200" s="88"/>
      <c r="M200" s="69"/>
      <c r="N200" s="69"/>
      <c r="O200" s="69"/>
      <c r="P200" s="284" t="str">
        <f t="shared" ref="P200:P263" si="19">IF(O200="KO","",IF(K200="","",F200))</f>
        <v/>
      </c>
      <c r="Q200" s="524" t="str">
        <f t="shared" ref="Q200:Q263" si="20">IF(O200="KO","",IF(K200="","",G200))</f>
        <v/>
      </c>
      <c r="R200" s="84" t="str">
        <f t="shared" si="18"/>
        <v/>
      </c>
      <c r="S200" s="436"/>
      <c r="T200" s="196" t="str">
        <f t="shared" ref="T200:T263" si="21">IF(J200="","",IF(E200="Salaire technicien",MIN(60000/1607*N200,60000),IF(E200="Salaire ingénieur",MIN(80000/1607*N200,80000))))</f>
        <v/>
      </c>
      <c r="U200" s="274" t="str">
        <f t="shared" ref="U200:U263" si="22">IF(MIN(R200,T200)=0,"",MIN(R200,T200))</f>
        <v/>
      </c>
      <c r="V200" s="185"/>
      <c r="W200" s="435" t="str">
        <f>IF(K200="","",IF(U200="",Listes!$A$70,IF(AND(K200&lt;U200,V200=""),Listes!$A$71,IF(AND(Q200&lt;P200,V200=""),Listes!$A$72,IF(AND(U200&lt;&gt;"",U200&lt;K200,S200=""),Listes!$A$73,IF(X200="",Listes!$A$74,""))))))</f>
        <v/>
      </c>
      <c r="X200" s="90"/>
      <c r="Y200" s="158">
        <f t="shared" ref="Y200:Y263" si="23">IF(AND(B200&lt;&gt;"",W200&lt;&gt;""),1,0)</f>
        <v>0</v>
      </c>
    </row>
    <row r="201" spans="1:25" ht="20.100000000000001" customHeight="1" x14ac:dyDescent="0.25">
      <c r="A201" s="174">
        <v>195</v>
      </c>
      <c r="B201" s="201" t="str">
        <f>IF('Frais de personnel'!$B201="","",'Frais de personnel'!$B201)</f>
        <v/>
      </c>
      <c r="C201" s="201" t="str">
        <f>IF('Frais de personnel'!$C201="","",'Frais de personnel'!$C201)</f>
        <v/>
      </c>
      <c r="D201" s="202" t="str">
        <f>IF('Frais de personnel'!$D201="","",'Frais de personnel'!$D201)</f>
        <v/>
      </c>
      <c r="E201" s="180" t="str">
        <f>IF('Frais de personnel'!$E201="","",'Frais de personnel'!$E201)</f>
        <v/>
      </c>
      <c r="F201" s="273" t="str">
        <f>IF('Frais de personnel'!F201="","",'Frais de personnel'!F201)</f>
        <v/>
      </c>
      <c r="G201" s="273" t="str">
        <f>IF('Frais de personnel'!G201="","",'Frais de personnel'!G201)</f>
        <v/>
      </c>
      <c r="H201" s="203" t="str">
        <f>IF('Frais de personnel'!$H201="","",'Frais de personnel'!$H201)</f>
        <v/>
      </c>
      <c r="I201" s="89" t="str">
        <f>IF('Frais de personnel'!$I201="","",'Frais de personnel'!$I201)</f>
        <v/>
      </c>
      <c r="J201" s="89" t="str">
        <f>IF('Frais de personnel'!$J201="","",'Frais de personnel'!$J201)</f>
        <v/>
      </c>
      <c r="K201" s="204" t="str">
        <f>IF('Frais de personnel'!$K201=0,"",'Frais de personnel'!$K201)</f>
        <v/>
      </c>
      <c r="L201" s="88"/>
      <c r="M201" s="69"/>
      <c r="N201" s="69"/>
      <c r="O201" s="69"/>
      <c r="P201" s="284" t="str">
        <f t="shared" si="19"/>
        <v/>
      </c>
      <c r="Q201" s="524" t="str">
        <f t="shared" si="20"/>
        <v/>
      </c>
      <c r="R201" s="84" t="str">
        <f t="shared" si="18"/>
        <v/>
      </c>
      <c r="S201" s="436"/>
      <c r="T201" s="196" t="str">
        <f t="shared" si="21"/>
        <v/>
      </c>
      <c r="U201" s="274" t="str">
        <f t="shared" si="22"/>
        <v/>
      </c>
      <c r="V201" s="185"/>
      <c r="W201" s="435" t="str">
        <f>IF(K201="","",IF(U201="",Listes!$A$70,IF(AND(K201&lt;U201,V201=""),Listes!$A$71,IF(AND(Q201&lt;P201,V201=""),Listes!$A$72,IF(AND(U201&lt;&gt;"",U201&lt;K201,S201=""),Listes!$A$73,IF(X201="",Listes!$A$74,""))))))</f>
        <v/>
      </c>
      <c r="X201" s="90"/>
      <c r="Y201" s="158">
        <f t="shared" si="23"/>
        <v>0</v>
      </c>
    </row>
    <row r="202" spans="1:25" ht="20.100000000000001" customHeight="1" x14ac:dyDescent="0.25">
      <c r="A202" s="174">
        <v>196</v>
      </c>
      <c r="B202" s="201" t="str">
        <f>IF('Frais de personnel'!$B202="","",'Frais de personnel'!$B202)</f>
        <v/>
      </c>
      <c r="C202" s="201" t="str">
        <f>IF('Frais de personnel'!$C202="","",'Frais de personnel'!$C202)</f>
        <v/>
      </c>
      <c r="D202" s="202" t="str">
        <f>IF('Frais de personnel'!$D202="","",'Frais de personnel'!$D202)</f>
        <v/>
      </c>
      <c r="E202" s="180" t="str">
        <f>IF('Frais de personnel'!$E202="","",'Frais de personnel'!$E202)</f>
        <v/>
      </c>
      <c r="F202" s="273" t="str">
        <f>IF('Frais de personnel'!F202="","",'Frais de personnel'!F202)</f>
        <v/>
      </c>
      <c r="G202" s="273" t="str">
        <f>IF('Frais de personnel'!G202="","",'Frais de personnel'!G202)</f>
        <v/>
      </c>
      <c r="H202" s="203" t="str">
        <f>IF('Frais de personnel'!$H202="","",'Frais de personnel'!$H202)</f>
        <v/>
      </c>
      <c r="I202" s="89" t="str">
        <f>IF('Frais de personnel'!$I202="","",'Frais de personnel'!$I202)</f>
        <v/>
      </c>
      <c r="J202" s="89" t="str">
        <f>IF('Frais de personnel'!$J202="","",'Frais de personnel'!$J202)</f>
        <v/>
      </c>
      <c r="K202" s="204" t="str">
        <f>IF('Frais de personnel'!$K202=0,"",'Frais de personnel'!$K202)</f>
        <v/>
      </c>
      <c r="L202" s="88"/>
      <c r="M202" s="69"/>
      <c r="N202" s="69"/>
      <c r="O202" s="69"/>
      <c r="P202" s="284" t="str">
        <f t="shared" si="19"/>
        <v/>
      </c>
      <c r="Q202" s="524" t="str">
        <f t="shared" si="20"/>
        <v/>
      </c>
      <c r="R202" s="84" t="str">
        <f t="shared" si="18"/>
        <v/>
      </c>
      <c r="S202" s="436"/>
      <c r="T202" s="196" t="str">
        <f t="shared" si="21"/>
        <v/>
      </c>
      <c r="U202" s="274" t="str">
        <f t="shared" si="22"/>
        <v/>
      </c>
      <c r="V202" s="185"/>
      <c r="W202" s="435" t="str">
        <f>IF(K202="","",IF(U202="",Listes!$A$70,IF(AND(K202&lt;U202,V202=""),Listes!$A$71,IF(AND(Q202&lt;P202,V202=""),Listes!$A$72,IF(AND(U202&lt;&gt;"",U202&lt;K202,S202=""),Listes!$A$73,IF(X202="",Listes!$A$74,""))))))</f>
        <v/>
      </c>
      <c r="X202" s="90"/>
      <c r="Y202" s="158">
        <f t="shared" si="23"/>
        <v>0</v>
      </c>
    </row>
    <row r="203" spans="1:25" ht="20.100000000000001" customHeight="1" x14ac:dyDescent="0.25">
      <c r="A203" s="174">
        <v>197</v>
      </c>
      <c r="B203" s="201" t="str">
        <f>IF('Frais de personnel'!$B203="","",'Frais de personnel'!$B203)</f>
        <v/>
      </c>
      <c r="C203" s="201" t="str">
        <f>IF('Frais de personnel'!$C203="","",'Frais de personnel'!$C203)</f>
        <v/>
      </c>
      <c r="D203" s="202" t="str">
        <f>IF('Frais de personnel'!$D203="","",'Frais de personnel'!$D203)</f>
        <v/>
      </c>
      <c r="E203" s="180" t="str">
        <f>IF('Frais de personnel'!$E203="","",'Frais de personnel'!$E203)</f>
        <v/>
      </c>
      <c r="F203" s="273" t="str">
        <f>IF('Frais de personnel'!F203="","",'Frais de personnel'!F203)</f>
        <v/>
      </c>
      <c r="G203" s="273" t="str">
        <f>IF('Frais de personnel'!G203="","",'Frais de personnel'!G203)</f>
        <v/>
      </c>
      <c r="H203" s="203" t="str">
        <f>IF('Frais de personnel'!$H203="","",'Frais de personnel'!$H203)</f>
        <v/>
      </c>
      <c r="I203" s="89" t="str">
        <f>IF('Frais de personnel'!$I203="","",'Frais de personnel'!$I203)</f>
        <v/>
      </c>
      <c r="J203" s="89" t="str">
        <f>IF('Frais de personnel'!$J203="","",'Frais de personnel'!$J203)</f>
        <v/>
      </c>
      <c r="K203" s="204" t="str">
        <f>IF('Frais de personnel'!$K203=0,"",'Frais de personnel'!$K203)</f>
        <v/>
      </c>
      <c r="L203" s="88"/>
      <c r="M203" s="69"/>
      <c r="N203" s="69"/>
      <c r="O203" s="69"/>
      <c r="P203" s="284" t="str">
        <f t="shared" si="19"/>
        <v/>
      </c>
      <c r="Q203" s="524" t="str">
        <f t="shared" si="20"/>
        <v/>
      </c>
      <c r="R203" s="84" t="str">
        <f t="shared" si="18"/>
        <v/>
      </c>
      <c r="S203" s="436"/>
      <c r="T203" s="196" t="str">
        <f t="shared" si="21"/>
        <v/>
      </c>
      <c r="U203" s="274" t="str">
        <f t="shared" si="22"/>
        <v/>
      </c>
      <c r="V203" s="185"/>
      <c r="W203" s="435" t="str">
        <f>IF(K203="","",IF(U203="",Listes!$A$70,IF(AND(K203&lt;U203,V203=""),Listes!$A$71,IF(AND(Q203&lt;P203,V203=""),Listes!$A$72,IF(AND(U203&lt;&gt;"",U203&lt;K203,S203=""),Listes!$A$73,IF(X203="",Listes!$A$74,""))))))</f>
        <v/>
      </c>
      <c r="X203" s="90"/>
      <c r="Y203" s="158">
        <f t="shared" si="23"/>
        <v>0</v>
      </c>
    </row>
    <row r="204" spans="1:25" ht="20.100000000000001" customHeight="1" x14ac:dyDescent="0.25">
      <c r="A204" s="174">
        <v>198</v>
      </c>
      <c r="B204" s="201" t="str">
        <f>IF('Frais de personnel'!$B204="","",'Frais de personnel'!$B204)</f>
        <v/>
      </c>
      <c r="C204" s="201" t="str">
        <f>IF('Frais de personnel'!$C204="","",'Frais de personnel'!$C204)</f>
        <v/>
      </c>
      <c r="D204" s="202" t="str">
        <f>IF('Frais de personnel'!$D204="","",'Frais de personnel'!$D204)</f>
        <v/>
      </c>
      <c r="E204" s="180" t="str">
        <f>IF('Frais de personnel'!$E204="","",'Frais de personnel'!$E204)</f>
        <v/>
      </c>
      <c r="F204" s="273" t="str">
        <f>IF('Frais de personnel'!F204="","",'Frais de personnel'!F204)</f>
        <v/>
      </c>
      <c r="G204" s="273" t="str">
        <f>IF('Frais de personnel'!G204="","",'Frais de personnel'!G204)</f>
        <v/>
      </c>
      <c r="H204" s="203" t="str">
        <f>IF('Frais de personnel'!$H204="","",'Frais de personnel'!$H204)</f>
        <v/>
      </c>
      <c r="I204" s="89" t="str">
        <f>IF('Frais de personnel'!$I204="","",'Frais de personnel'!$I204)</f>
        <v/>
      </c>
      <c r="J204" s="89" t="str">
        <f>IF('Frais de personnel'!$J204="","",'Frais de personnel'!$J204)</f>
        <v/>
      </c>
      <c r="K204" s="204" t="str">
        <f>IF('Frais de personnel'!$K204=0,"",'Frais de personnel'!$K204)</f>
        <v/>
      </c>
      <c r="L204" s="88"/>
      <c r="M204" s="69"/>
      <c r="N204" s="69"/>
      <c r="O204" s="69"/>
      <c r="P204" s="284" t="str">
        <f t="shared" si="19"/>
        <v/>
      </c>
      <c r="Q204" s="524" t="str">
        <f t="shared" si="20"/>
        <v/>
      </c>
      <c r="R204" s="84" t="str">
        <f t="shared" si="18"/>
        <v/>
      </c>
      <c r="S204" s="436"/>
      <c r="T204" s="196" t="str">
        <f t="shared" si="21"/>
        <v/>
      </c>
      <c r="U204" s="274" t="str">
        <f t="shared" si="22"/>
        <v/>
      </c>
      <c r="V204" s="185"/>
      <c r="W204" s="435" t="str">
        <f>IF(K204="","",IF(U204="",Listes!$A$70,IF(AND(K204&lt;U204,V204=""),Listes!$A$71,IF(AND(Q204&lt;P204,V204=""),Listes!$A$72,IF(AND(U204&lt;&gt;"",U204&lt;K204,S204=""),Listes!$A$73,IF(X204="",Listes!$A$74,""))))))</f>
        <v/>
      </c>
      <c r="X204" s="90"/>
      <c r="Y204" s="158">
        <f t="shared" si="23"/>
        <v>0</v>
      </c>
    </row>
    <row r="205" spans="1:25" ht="20.100000000000001" customHeight="1" x14ac:dyDescent="0.25">
      <c r="A205" s="174">
        <v>199</v>
      </c>
      <c r="B205" s="201" t="str">
        <f>IF('Frais de personnel'!$B205="","",'Frais de personnel'!$B205)</f>
        <v/>
      </c>
      <c r="C205" s="201" t="str">
        <f>IF('Frais de personnel'!$C205="","",'Frais de personnel'!$C205)</f>
        <v/>
      </c>
      <c r="D205" s="202" t="str">
        <f>IF('Frais de personnel'!$D205="","",'Frais de personnel'!$D205)</f>
        <v/>
      </c>
      <c r="E205" s="180" t="str">
        <f>IF('Frais de personnel'!$E205="","",'Frais de personnel'!$E205)</f>
        <v/>
      </c>
      <c r="F205" s="273" t="str">
        <f>IF('Frais de personnel'!F205="","",'Frais de personnel'!F205)</f>
        <v/>
      </c>
      <c r="G205" s="273" t="str">
        <f>IF('Frais de personnel'!G205="","",'Frais de personnel'!G205)</f>
        <v/>
      </c>
      <c r="H205" s="203" t="str">
        <f>IF('Frais de personnel'!$H205="","",'Frais de personnel'!$H205)</f>
        <v/>
      </c>
      <c r="I205" s="89" t="str">
        <f>IF('Frais de personnel'!$I205="","",'Frais de personnel'!$I205)</f>
        <v/>
      </c>
      <c r="J205" s="89" t="str">
        <f>IF('Frais de personnel'!$J205="","",'Frais de personnel'!$J205)</f>
        <v/>
      </c>
      <c r="K205" s="204" t="str">
        <f>IF('Frais de personnel'!$K205=0,"",'Frais de personnel'!$K205)</f>
        <v/>
      </c>
      <c r="L205" s="88"/>
      <c r="M205" s="69"/>
      <c r="N205" s="69"/>
      <c r="O205" s="69"/>
      <c r="P205" s="284" t="str">
        <f t="shared" si="19"/>
        <v/>
      </c>
      <c r="Q205" s="524" t="str">
        <f t="shared" si="20"/>
        <v/>
      </c>
      <c r="R205" s="84" t="str">
        <f t="shared" si="18"/>
        <v/>
      </c>
      <c r="S205" s="436"/>
      <c r="T205" s="196" t="str">
        <f t="shared" si="21"/>
        <v/>
      </c>
      <c r="U205" s="274" t="str">
        <f t="shared" si="22"/>
        <v/>
      </c>
      <c r="V205" s="185"/>
      <c r="W205" s="435" t="str">
        <f>IF(K205="","",IF(U205="",Listes!$A$70,IF(AND(K205&lt;U205,V205=""),Listes!$A$71,IF(AND(Q205&lt;P205,V205=""),Listes!$A$72,IF(AND(U205&lt;&gt;"",U205&lt;K205,S205=""),Listes!$A$73,IF(X205="",Listes!$A$74,""))))))</f>
        <v/>
      </c>
      <c r="X205" s="90"/>
      <c r="Y205" s="158">
        <f t="shared" si="23"/>
        <v>0</v>
      </c>
    </row>
    <row r="206" spans="1:25" ht="20.100000000000001" customHeight="1" x14ac:dyDescent="0.25">
      <c r="A206" s="174">
        <v>200</v>
      </c>
      <c r="B206" s="201" t="str">
        <f>IF('Frais de personnel'!$B206="","",'Frais de personnel'!$B206)</f>
        <v/>
      </c>
      <c r="C206" s="201" t="str">
        <f>IF('Frais de personnel'!$C206="","",'Frais de personnel'!$C206)</f>
        <v/>
      </c>
      <c r="D206" s="202" t="str">
        <f>IF('Frais de personnel'!$D206="","",'Frais de personnel'!$D206)</f>
        <v/>
      </c>
      <c r="E206" s="180" t="str">
        <f>IF('Frais de personnel'!$E206="","",'Frais de personnel'!$E206)</f>
        <v/>
      </c>
      <c r="F206" s="273" t="str">
        <f>IF('Frais de personnel'!F206="","",'Frais de personnel'!F206)</f>
        <v/>
      </c>
      <c r="G206" s="273" t="str">
        <f>IF('Frais de personnel'!G206="","",'Frais de personnel'!G206)</f>
        <v/>
      </c>
      <c r="H206" s="203" t="str">
        <f>IF('Frais de personnel'!$H206="","",'Frais de personnel'!$H206)</f>
        <v/>
      </c>
      <c r="I206" s="89" t="str">
        <f>IF('Frais de personnel'!$I206="","",'Frais de personnel'!$I206)</f>
        <v/>
      </c>
      <c r="J206" s="89" t="str">
        <f>IF('Frais de personnel'!$J206="","",'Frais de personnel'!$J206)</f>
        <v/>
      </c>
      <c r="K206" s="204" t="str">
        <f>IF('Frais de personnel'!$K206=0,"",'Frais de personnel'!$K206)</f>
        <v/>
      </c>
      <c r="L206" s="88"/>
      <c r="M206" s="69"/>
      <c r="N206" s="69"/>
      <c r="O206" s="69"/>
      <c r="P206" s="284" t="str">
        <f t="shared" si="19"/>
        <v/>
      </c>
      <c r="Q206" s="524" t="str">
        <f t="shared" si="20"/>
        <v/>
      </c>
      <c r="R206" s="84" t="str">
        <f t="shared" si="18"/>
        <v/>
      </c>
      <c r="S206" s="436"/>
      <c r="T206" s="196" t="str">
        <f t="shared" si="21"/>
        <v/>
      </c>
      <c r="U206" s="274" t="str">
        <f t="shared" si="22"/>
        <v/>
      </c>
      <c r="V206" s="185"/>
      <c r="W206" s="435" t="str">
        <f>IF(K206="","",IF(U206="",Listes!$A$70,IF(AND(K206&lt;U206,V206=""),Listes!$A$71,IF(AND(Q206&lt;P206,V206=""),Listes!$A$72,IF(AND(U206&lt;&gt;"",U206&lt;K206,S206=""),Listes!$A$73,IF(X206="",Listes!$A$74,""))))))</f>
        <v/>
      </c>
      <c r="X206" s="90"/>
      <c r="Y206" s="158">
        <f t="shared" si="23"/>
        <v>0</v>
      </c>
    </row>
    <row r="207" spans="1:25" ht="20.100000000000001" customHeight="1" x14ac:dyDescent="0.25">
      <c r="A207" s="174">
        <v>201</v>
      </c>
      <c r="B207" s="201" t="str">
        <f>IF('Frais de personnel'!$B207="","",'Frais de personnel'!$B207)</f>
        <v/>
      </c>
      <c r="C207" s="201" t="str">
        <f>IF('Frais de personnel'!$C207="","",'Frais de personnel'!$C207)</f>
        <v/>
      </c>
      <c r="D207" s="202" t="str">
        <f>IF('Frais de personnel'!$D207="","",'Frais de personnel'!$D207)</f>
        <v/>
      </c>
      <c r="E207" s="180" t="str">
        <f>IF('Frais de personnel'!$E207="","",'Frais de personnel'!$E207)</f>
        <v/>
      </c>
      <c r="F207" s="273" t="str">
        <f>IF('Frais de personnel'!F207="","",'Frais de personnel'!F207)</f>
        <v/>
      </c>
      <c r="G207" s="273" t="str">
        <f>IF('Frais de personnel'!G207="","",'Frais de personnel'!G207)</f>
        <v/>
      </c>
      <c r="H207" s="203" t="str">
        <f>IF('Frais de personnel'!$H207="","",'Frais de personnel'!$H207)</f>
        <v/>
      </c>
      <c r="I207" s="89" t="str">
        <f>IF('Frais de personnel'!$I207="","",'Frais de personnel'!$I207)</f>
        <v/>
      </c>
      <c r="J207" s="89" t="str">
        <f>IF('Frais de personnel'!$J207="","",'Frais de personnel'!$J207)</f>
        <v/>
      </c>
      <c r="K207" s="204" t="str">
        <f>IF('Frais de personnel'!$K207=0,"",'Frais de personnel'!$K207)</f>
        <v/>
      </c>
      <c r="L207" s="88"/>
      <c r="M207" s="69"/>
      <c r="N207" s="69"/>
      <c r="O207" s="69"/>
      <c r="P207" s="284" t="str">
        <f t="shared" si="19"/>
        <v/>
      </c>
      <c r="Q207" s="524" t="str">
        <f t="shared" si="20"/>
        <v/>
      </c>
      <c r="R207" s="84" t="str">
        <f t="shared" si="18"/>
        <v/>
      </c>
      <c r="S207" s="436"/>
      <c r="T207" s="196" t="str">
        <f t="shared" si="21"/>
        <v/>
      </c>
      <c r="U207" s="274" t="str">
        <f t="shared" si="22"/>
        <v/>
      </c>
      <c r="V207" s="185"/>
      <c r="W207" s="435" t="str">
        <f>IF(K207="","",IF(U207="",Listes!$A$70,IF(AND(K207&lt;U207,V207=""),Listes!$A$71,IF(AND(Q207&lt;P207,V207=""),Listes!$A$72,IF(AND(U207&lt;&gt;"",U207&lt;K207,S207=""),Listes!$A$73,IF(X207="",Listes!$A$74,""))))))</f>
        <v/>
      </c>
      <c r="X207" s="90"/>
      <c r="Y207" s="158">
        <f t="shared" si="23"/>
        <v>0</v>
      </c>
    </row>
    <row r="208" spans="1:25" ht="20.100000000000001" customHeight="1" x14ac:dyDescent="0.25">
      <c r="A208" s="174">
        <v>202</v>
      </c>
      <c r="B208" s="201" t="str">
        <f>IF('Frais de personnel'!$B208="","",'Frais de personnel'!$B208)</f>
        <v/>
      </c>
      <c r="C208" s="201" t="str">
        <f>IF('Frais de personnel'!$C208="","",'Frais de personnel'!$C208)</f>
        <v/>
      </c>
      <c r="D208" s="202" t="str">
        <f>IF('Frais de personnel'!$D208="","",'Frais de personnel'!$D208)</f>
        <v/>
      </c>
      <c r="E208" s="180" t="str">
        <f>IF('Frais de personnel'!$E208="","",'Frais de personnel'!$E208)</f>
        <v/>
      </c>
      <c r="F208" s="273" t="str">
        <f>IF('Frais de personnel'!F208="","",'Frais de personnel'!F208)</f>
        <v/>
      </c>
      <c r="G208" s="273" t="str">
        <f>IF('Frais de personnel'!G208="","",'Frais de personnel'!G208)</f>
        <v/>
      </c>
      <c r="H208" s="203" t="str">
        <f>IF('Frais de personnel'!$H208="","",'Frais de personnel'!$H208)</f>
        <v/>
      </c>
      <c r="I208" s="89" t="str">
        <f>IF('Frais de personnel'!$I208="","",'Frais de personnel'!$I208)</f>
        <v/>
      </c>
      <c r="J208" s="89" t="str">
        <f>IF('Frais de personnel'!$J208="","",'Frais de personnel'!$J208)</f>
        <v/>
      </c>
      <c r="K208" s="204" t="str">
        <f>IF('Frais de personnel'!$K208=0,"",'Frais de personnel'!$K208)</f>
        <v/>
      </c>
      <c r="L208" s="88"/>
      <c r="M208" s="69"/>
      <c r="N208" s="69"/>
      <c r="O208" s="69"/>
      <c r="P208" s="284" t="str">
        <f t="shared" si="19"/>
        <v/>
      </c>
      <c r="Q208" s="524" t="str">
        <f t="shared" si="20"/>
        <v/>
      </c>
      <c r="R208" s="84" t="str">
        <f t="shared" si="18"/>
        <v/>
      </c>
      <c r="S208" s="436"/>
      <c r="T208" s="196" t="str">
        <f t="shared" si="21"/>
        <v/>
      </c>
      <c r="U208" s="274" t="str">
        <f t="shared" si="22"/>
        <v/>
      </c>
      <c r="V208" s="185"/>
      <c r="W208" s="435" t="str">
        <f>IF(K208="","",IF(U208="",Listes!$A$70,IF(AND(K208&lt;U208,V208=""),Listes!$A$71,IF(AND(Q208&lt;P208,V208=""),Listes!$A$72,IF(AND(U208&lt;&gt;"",U208&lt;K208,S208=""),Listes!$A$73,IF(X208="",Listes!$A$74,""))))))</f>
        <v/>
      </c>
      <c r="X208" s="90"/>
      <c r="Y208" s="158">
        <f t="shared" si="23"/>
        <v>0</v>
      </c>
    </row>
    <row r="209" spans="1:25" ht="20.100000000000001" customHeight="1" x14ac:dyDescent="0.25">
      <c r="A209" s="174">
        <v>203</v>
      </c>
      <c r="B209" s="201" t="str">
        <f>IF('Frais de personnel'!$B209="","",'Frais de personnel'!$B209)</f>
        <v/>
      </c>
      <c r="C209" s="201" t="str">
        <f>IF('Frais de personnel'!$C209="","",'Frais de personnel'!$C209)</f>
        <v/>
      </c>
      <c r="D209" s="202" t="str">
        <f>IF('Frais de personnel'!$D209="","",'Frais de personnel'!$D209)</f>
        <v/>
      </c>
      <c r="E209" s="180" t="str">
        <f>IF('Frais de personnel'!$E209="","",'Frais de personnel'!$E209)</f>
        <v/>
      </c>
      <c r="F209" s="273" t="str">
        <f>IF('Frais de personnel'!F209="","",'Frais de personnel'!F209)</f>
        <v/>
      </c>
      <c r="G209" s="273" t="str">
        <f>IF('Frais de personnel'!G209="","",'Frais de personnel'!G209)</f>
        <v/>
      </c>
      <c r="H209" s="203" t="str">
        <f>IF('Frais de personnel'!$H209="","",'Frais de personnel'!$H209)</f>
        <v/>
      </c>
      <c r="I209" s="89" t="str">
        <f>IF('Frais de personnel'!$I209="","",'Frais de personnel'!$I209)</f>
        <v/>
      </c>
      <c r="J209" s="89" t="str">
        <f>IF('Frais de personnel'!$J209="","",'Frais de personnel'!$J209)</f>
        <v/>
      </c>
      <c r="K209" s="204" t="str">
        <f>IF('Frais de personnel'!$K209=0,"",'Frais de personnel'!$K209)</f>
        <v/>
      </c>
      <c r="L209" s="88"/>
      <c r="M209" s="69"/>
      <c r="N209" s="69"/>
      <c r="O209" s="69"/>
      <c r="P209" s="284" t="str">
        <f t="shared" si="19"/>
        <v/>
      </c>
      <c r="Q209" s="524" t="str">
        <f t="shared" si="20"/>
        <v/>
      </c>
      <c r="R209" s="84" t="str">
        <f t="shared" si="18"/>
        <v/>
      </c>
      <c r="S209" s="436"/>
      <c r="T209" s="196" t="str">
        <f t="shared" si="21"/>
        <v/>
      </c>
      <c r="U209" s="274" t="str">
        <f t="shared" si="22"/>
        <v/>
      </c>
      <c r="V209" s="185"/>
      <c r="W209" s="435" t="str">
        <f>IF(K209="","",IF(U209="",Listes!$A$70,IF(AND(K209&lt;U209,V209=""),Listes!$A$71,IF(AND(Q209&lt;P209,V209=""),Listes!$A$72,IF(AND(U209&lt;&gt;"",U209&lt;K209,S209=""),Listes!$A$73,IF(X209="",Listes!$A$74,""))))))</f>
        <v/>
      </c>
      <c r="X209" s="90"/>
      <c r="Y209" s="158">
        <f t="shared" si="23"/>
        <v>0</v>
      </c>
    </row>
    <row r="210" spans="1:25" ht="20.100000000000001" customHeight="1" x14ac:dyDescent="0.25">
      <c r="A210" s="174">
        <v>204</v>
      </c>
      <c r="B210" s="201" t="str">
        <f>IF('Frais de personnel'!$B210="","",'Frais de personnel'!$B210)</f>
        <v/>
      </c>
      <c r="C210" s="201" t="str">
        <f>IF('Frais de personnel'!$C210="","",'Frais de personnel'!$C210)</f>
        <v/>
      </c>
      <c r="D210" s="202" t="str">
        <f>IF('Frais de personnel'!$D210="","",'Frais de personnel'!$D210)</f>
        <v/>
      </c>
      <c r="E210" s="180" t="str">
        <f>IF('Frais de personnel'!$E210="","",'Frais de personnel'!$E210)</f>
        <v/>
      </c>
      <c r="F210" s="273" t="str">
        <f>IF('Frais de personnel'!F210="","",'Frais de personnel'!F210)</f>
        <v/>
      </c>
      <c r="G210" s="273" t="str">
        <f>IF('Frais de personnel'!G210="","",'Frais de personnel'!G210)</f>
        <v/>
      </c>
      <c r="H210" s="203" t="str">
        <f>IF('Frais de personnel'!$H210="","",'Frais de personnel'!$H210)</f>
        <v/>
      </c>
      <c r="I210" s="89" t="str">
        <f>IF('Frais de personnel'!$I210="","",'Frais de personnel'!$I210)</f>
        <v/>
      </c>
      <c r="J210" s="89" t="str">
        <f>IF('Frais de personnel'!$J210="","",'Frais de personnel'!$J210)</f>
        <v/>
      </c>
      <c r="K210" s="204" t="str">
        <f>IF('Frais de personnel'!$K210=0,"",'Frais de personnel'!$K210)</f>
        <v/>
      </c>
      <c r="L210" s="88"/>
      <c r="M210" s="69"/>
      <c r="N210" s="69"/>
      <c r="O210" s="69"/>
      <c r="P210" s="284" t="str">
        <f t="shared" si="19"/>
        <v/>
      </c>
      <c r="Q210" s="524" t="str">
        <f t="shared" si="20"/>
        <v/>
      </c>
      <c r="R210" s="84" t="str">
        <f t="shared" si="18"/>
        <v/>
      </c>
      <c r="S210" s="436"/>
      <c r="T210" s="196" t="str">
        <f t="shared" si="21"/>
        <v/>
      </c>
      <c r="U210" s="274" t="str">
        <f t="shared" si="22"/>
        <v/>
      </c>
      <c r="V210" s="185"/>
      <c r="W210" s="435" t="str">
        <f>IF(K210="","",IF(U210="",Listes!$A$70,IF(AND(K210&lt;U210,V210=""),Listes!$A$71,IF(AND(Q210&lt;P210,V210=""),Listes!$A$72,IF(AND(U210&lt;&gt;"",U210&lt;K210,S210=""),Listes!$A$73,IF(X210="",Listes!$A$74,""))))))</f>
        <v/>
      </c>
      <c r="X210" s="90"/>
      <c r="Y210" s="158">
        <f t="shared" si="23"/>
        <v>0</v>
      </c>
    </row>
    <row r="211" spans="1:25" ht="20.100000000000001" customHeight="1" x14ac:dyDescent="0.25">
      <c r="A211" s="174">
        <v>205</v>
      </c>
      <c r="B211" s="201" t="str">
        <f>IF('Frais de personnel'!$B211="","",'Frais de personnel'!$B211)</f>
        <v/>
      </c>
      <c r="C211" s="201" t="str">
        <f>IF('Frais de personnel'!$C211="","",'Frais de personnel'!$C211)</f>
        <v/>
      </c>
      <c r="D211" s="202" t="str">
        <f>IF('Frais de personnel'!$D211="","",'Frais de personnel'!$D211)</f>
        <v/>
      </c>
      <c r="E211" s="180" t="str">
        <f>IF('Frais de personnel'!$E211="","",'Frais de personnel'!$E211)</f>
        <v/>
      </c>
      <c r="F211" s="273" t="str">
        <f>IF('Frais de personnel'!F211="","",'Frais de personnel'!F211)</f>
        <v/>
      </c>
      <c r="G211" s="273" t="str">
        <f>IF('Frais de personnel'!G211="","",'Frais de personnel'!G211)</f>
        <v/>
      </c>
      <c r="H211" s="203" t="str">
        <f>IF('Frais de personnel'!$H211="","",'Frais de personnel'!$H211)</f>
        <v/>
      </c>
      <c r="I211" s="89" t="str">
        <f>IF('Frais de personnel'!$I211="","",'Frais de personnel'!$I211)</f>
        <v/>
      </c>
      <c r="J211" s="89" t="str">
        <f>IF('Frais de personnel'!$J211="","",'Frais de personnel'!$J211)</f>
        <v/>
      </c>
      <c r="K211" s="204" t="str">
        <f>IF('Frais de personnel'!$K211=0,"",'Frais de personnel'!$K211)</f>
        <v/>
      </c>
      <c r="L211" s="88"/>
      <c r="M211" s="69"/>
      <c r="N211" s="69"/>
      <c r="O211" s="69"/>
      <c r="P211" s="284" t="str">
        <f t="shared" si="19"/>
        <v/>
      </c>
      <c r="Q211" s="524" t="str">
        <f t="shared" si="20"/>
        <v/>
      </c>
      <c r="R211" s="84" t="str">
        <f t="shared" si="18"/>
        <v/>
      </c>
      <c r="S211" s="436"/>
      <c r="T211" s="196" t="str">
        <f t="shared" si="21"/>
        <v/>
      </c>
      <c r="U211" s="274" t="str">
        <f t="shared" si="22"/>
        <v/>
      </c>
      <c r="V211" s="185"/>
      <c r="W211" s="435" t="str">
        <f>IF(K211="","",IF(U211="",Listes!$A$70,IF(AND(K211&lt;U211,V211=""),Listes!$A$71,IF(AND(Q211&lt;P211,V211=""),Listes!$A$72,IF(AND(U211&lt;&gt;"",U211&lt;K211,S211=""),Listes!$A$73,IF(X211="",Listes!$A$74,""))))))</f>
        <v/>
      </c>
      <c r="X211" s="90"/>
      <c r="Y211" s="158">
        <f t="shared" si="23"/>
        <v>0</v>
      </c>
    </row>
    <row r="212" spans="1:25" ht="20.100000000000001" customHeight="1" x14ac:dyDescent="0.25">
      <c r="A212" s="174">
        <v>206</v>
      </c>
      <c r="B212" s="201" t="str">
        <f>IF('Frais de personnel'!$B212="","",'Frais de personnel'!$B212)</f>
        <v/>
      </c>
      <c r="C212" s="201" t="str">
        <f>IF('Frais de personnel'!$C212="","",'Frais de personnel'!$C212)</f>
        <v/>
      </c>
      <c r="D212" s="202" t="str">
        <f>IF('Frais de personnel'!$D212="","",'Frais de personnel'!$D212)</f>
        <v/>
      </c>
      <c r="E212" s="180" t="str">
        <f>IF('Frais de personnel'!$E212="","",'Frais de personnel'!$E212)</f>
        <v/>
      </c>
      <c r="F212" s="273" t="str">
        <f>IF('Frais de personnel'!F212="","",'Frais de personnel'!F212)</f>
        <v/>
      </c>
      <c r="G212" s="273" t="str">
        <f>IF('Frais de personnel'!G212="","",'Frais de personnel'!G212)</f>
        <v/>
      </c>
      <c r="H212" s="203" t="str">
        <f>IF('Frais de personnel'!$H212="","",'Frais de personnel'!$H212)</f>
        <v/>
      </c>
      <c r="I212" s="89" t="str">
        <f>IF('Frais de personnel'!$I212="","",'Frais de personnel'!$I212)</f>
        <v/>
      </c>
      <c r="J212" s="89" t="str">
        <f>IF('Frais de personnel'!$J212="","",'Frais de personnel'!$J212)</f>
        <v/>
      </c>
      <c r="K212" s="204" t="str">
        <f>IF('Frais de personnel'!$K212=0,"",'Frais de personnel'!$K212)</f>
        <v/>
      </c>
      <c r="L212" s="88"/>
      <c r="M212" s="69"/>
      <c r="N212" s="69"/>
      <c r="O212" s="69"/>
      <c r="P212" s="284" t="str">
        <f t="shared" si="19"/>
        <v/>
      </c>
      <c r="Q212" s="524" t="str">
        <f t="shared" si="20"/>
        <v/>
      </c>
      <c r="R212" s="84" t="str">
        <f t="shared" si="18"/>
        <v/>
      </c>
      <c r="S212" s="436"/>
      <c r="T212" s="196" t="str">
        <f t="shared" si="21"/>
        <v/>
      </c>
      <c r="U212" s="274" t="str">
        <f t="shared" si="22"/>
        <v/>
      </c>
      <c r="V212" s="185"/>
      <c r="W212" s="435" t="str">
        <f>IF(K212="","",IF(U212="",Listes!$A$70,IF(AND(K212&lt;U212,V212=""),Listes!$A$71,IF(AND(Q212&lt;P212,V212=""),Listes!$A$72,IF(AND(U212&lt;&gt;"",U212&lt;K212,S212=""),Listes!$A$73,IF(X212="",Listes!$A$74,""))))))</f>
        <v/>
      </c>
      <c r="X212" s="90"/>
      <c r="Y212" s="158">
        <f t="shared" si="23"/>
        <v>0</v>
      </c>
    </row>
    <row r="213" spans="1:25" ht="20.100000000000001" customHeight="1" x14ac:dyDescent="0.25">
      <c r="A213" s="174">
        <v>207</v>
      </c>
      <c r="B213" s="201" t="str">
        <f>IF('Frais de personnel'!$B213="","",'Frais de personnel'!$B213)</f>
        <v/>
      </c>
      <c r="C213" s="201" t="str">
        <f>IF('Frais de personnel'!$C213="","",'Frais de personnel'!$C213)</f>
        <v/>
      </c>
      <c r="D213" s="202" t="str">
        <f>IF('Frais de personnel'!$D213="","",'Frais de personnel'!$D213)</f>
        <v/>
      </c>
      <c r="E213" s="180" t="str">
        <f>IF('Frais de personnel'!$E213="","",'Frais de personnel'!$E213)</f>
        <v/>
      </c>
      <c r="F213" s="273" t="str">
        <f>IF('Frais de personnel'!F213="","",'Frais de personnel'!F213)</f>
        <v/>
      </c>
      <c r="G213" s="273" t="str">
        <f>IF('Frais de personnel'!G213="","",'Frais de personnel'!G213)</f>
        <v/>
      </c>
      <c r="H213" s="203" t="str">
        <f>IF('Frais de personnel'!$H213="","",'Frais de personnel'!$H213)</f>
        <v/>
      </c>
      <c r="I213" s="89" t="str">
        <f>IF('Frais de personnel'!$I213="","",'Frais de personnel'!$I213)</f>
        <v/>
      </c>
      <c r="J213" s="89" t="str">
        <f>IF('Frais de personnel'!$J213="","",'Frais de personnel'!$J213)</f>
        <v/>
      </c>
      <c r="K213" s="204" t="str">
        <f>IF('Frais de personnel'!$K213=0,"",'Frais de personnel'!$K213)</f>
        <v/>
      </c>
      <c r="L213" s="88"/>
      <c r="M213" s="69"/>
      <c r="N213" s="69"/>
      <c r="O213" s="69"/>
      <c r="P213" s="284" t="str">
        <f t="shared" si="19"/>
        <v/>
      </c>
      <c r="Q213" s="524" t="str">
        <f t="shared" si="20"/>
        <v/>
      </c>
      <c r="R213" s="84" t="str">
        <f t="shared" si="18"/>
        <v/>
      </c>
      <c r="S213" s="436"/>
      <c r="T213" s="196" t="str">
        <f t="shared" si="21"/>
        <v/>
      </c>
      <c r="U213" s="274" t="str">
        <f t="shared" si="22"/>
        <v/>
      </c>
      <c r="V213" s="185"/>
      <c r="W213" s="435" t="str">
        <f>IF(K213="","",IF(U213="",Listes!$A$70,IF(AND(K213&lt;U213,V213=""),Listes!$A$71,IF(AND(Q213&lt;P213,V213=""),Listes!$A$72,IF(AND(U213&lt;&gt;"",U213&lt;K213,S213=""),Listes!$A$73,IF(X213="",Listes!$A$74,""))))))</f>
        <v/>
      </c>
      <c r="X213" s="90"/>
      <c r="Y213" s="158">
        <f t="shared" si="23"/>
        <v>0</v>
      </c>
    </row>
    <row r="214" spans="1:25" ht="20.100000000000001" customHeight="1" x14ac:dyDescent="0.25">
      <c r="A214" s="174">
        <v>208</v>
      </c>
      <c r="B214" s="201" t="str">
        <f>IF('Frais de personnel'!$B214="","",'Frais de personnel'!$B214)</f>
        <v/>
      </c>
      <c r="C214" s="201" t="str">
        <f>IF('Frais de personnel'!$C214="","",'Frais de personnel'!$C214)</f>
        <v/>
      </c>
      <c r="D214" s="202" t="str">
        <f>IF('Frais de personnel'!$D214="","",'Frais de personnel'!$D214)</f>
        <v/>
      </c>
      <c r="E214" s="180" t="str">
        <f>IF('Frais de personnel'!$E214="","",'Frais de personnel'!$E214)</f>
        <v/>
      </c>
      <c r="F214" s="273" t="str">
        <f>IF('Frais de personnel'!F214="","",'Frais de personnel'!F214)</f>
        <v/>
      </c>
      <c r="G214" s="273" t="str">
        <f>IF('Frais de personnel'!G214="","",'Frais de personnel'!G214)</f>
        <v/>
      </c>
      <c r="H214" s="203" t="str">
        <f>IF('Frais de personnel'!$H214="","",'Frais de personnel'!$H214)</f>
        <v/>
      </c>
      <c r="I214" s="89" t="str">
        <f>IF('Frais de personnel'!$I214="","",'Frais de personnel'!$I214)</f>
        <v/>
      </c>
      <c r="J214" s="89" t="str">
        <f>IF('Frais de personnel'!$J214="","",'Frais de personnel'!$J214)</f>
        <v/>
      </c>
      <c r="K214" s="204" t="str">
        <f>IF('Frais de personnel'!$K214=0,"",'Frais de personnel'!$K214)</f>
        <v/>
      </c>
      <c r="L214" s="88"/>
      <c r="M214" s="69"/>
      <c r="N214" s="69"/>
      <c r="O214" s="69"/>
      <c r="P214" s="284" t="str">
        <f t="shared" si="19"/>
        <v/>
      </c>
      <c r="Q214" s="524" t="str">
        <f t="shared" si="20"/>
        <v/>
      </c>
      <c r="R214" s="84" t="str">
        <f t="shared" si="18"/>
        <v/>
      </c>
      <c r="S214" s="436"/>
      <c r="T214" s="196" t="str">
        <f t="shared" si="21"/>
        <v/>
      </c>
      <c r="U214" s="274" t="str">
        <f t="shared" si="22"/>
        <v/>
      </c>
      <c r="V214" s="185"/>
      <c r="W214" s="435" t="str">
        <f>IF(K214="","",IF(U214="",Listes!$A$70,IF(AND(K214&lt;U214,V214=""),Listes!$A$71,IF(AND(Q214&lt;P214,V214=""),Listes!$A$72,IF(AND(U214&lt;&gt;"",U214&lt;K214,S214=""),Listes!$A$73,IF(X214="",Listes!$A$74,""))))))</f>
        <v/>
      </c>
      <c r="X214" s="90"/>
      <c r="Y214" s="158">
        <f t="shared" si="23"/>
        <v>0</v>
      </c>
    </row>
    <row r="215" spans="1:25" ht="20.100000000000001" customHeight="1" x14ac:dyDescent="0.25">
      <c r="A215" s="174">
        <v>209</v>
      </c>
      <c r="B215" s="201" t="str">
        <f>IF('Frais de personnel'!$B215="","",'Frais de personnel'!$B215)</f>
        <v/>
      </c>
      <c r="C215" s="201" t="str">
        <f>IF('Frais de personnel'!$C215="","",'Frais de personnel'!$C215)</f>
        <v/>
      </c>
      <c r="D215" s="202" t="str">
        <f>IF('Frais de personnel'!$D215="","",'Frais de personnel'!$D215)</f>
        <v/>
      </c>
      <c r="E215" s="180" t="str">
        <f>IF('Frais de personnel'!$E215="","",'Frais de personnel'!$E215)</f>
        <v/>
      </c>
      <c r="F215" s="273" t="str">
        <f>IF('Frais de personnel'!F215="","",'Frais de personnel'!F215)</f>
        <v/>
      </c>
      <c r="G215" s="273" t="str">
        <f>IF('Frais de personnel'!G215="","",'Frais de personnel'!G215)</f>
        <v/>
      </c>
      <c r="H215" s="203" t="str">
        <f>IF('Frais de personnel'!$H215="","",'Frais de personnel'!$H215)</f>
        <v/>
      </c>
      <c r="I215" s="89" t="str">
        <f>IF('Frais de personnel'!$I215="","",'Frais de personnel'!$I215)</f>
        <v/>
      </c>
      <c r="J215" s="89" t="str">
        <f>IF('Frais de personnel'!$J215="","",'Frais de personnel'!$J215)</f>
        <v/>
      </c>
      <c r="K215" s="204" t="str">
        <f>IF('Frais de personnel'!$K215=0,"",'Frais de personnel'!$K215)</f>
        <v/>
      </c>
      <c r="L215" s="88"/>
      <c r="M215" s="69"/>
      <c r="N215" s="69"/>
      <c r="O215" s="69"/>
      <c r="P215" s="284" t="str">
        <f t="shared" si="19"/>
        <v/>
      </c>
      <c r="Q215" s="524" t="str">
        <f t="shared" si="20"/>
        <v/>
      </c>
      <c r="R215" s="84" t="str">
        <f t="shared" si="18"/>
        <v/>
      </c>
      <c r="S215" s="436"/>
      <c r="T215" s="196" t="str">
        <f t="shared" si="21"/>
        <v/>
      </c>
      <c r="U215" s="274" t="str">
        <f t="shared" si="22"/>
        <v/>
      </c>
      <c r="V215" s="185"/>
      <c r="W215" s="435" t="str">
        <f>IF(K215="","",IF(U215="",Listes!$A$70,IF(AND(K215&lt;U215,V215=""),Listes!$A$71,IF(AND(Q215&lt;P215,V215=""),Listes!$A$72,IF(AND(U215&lt;&gt;"",U215&lt;K215,S215=""),Listes!$A$73,IF(X215="",Listes!$A$74,""))))))</f>
        <v/>
      </c>
      <c r="X215" s="90"/>
      <c r="Y215" s="158">
        <f t="shared" si="23"/>
        <v>0</v>
      </c>
    </row>
    <row r="216" spans="1:25" ht="20.100000000000001" customHeight="1" x14ac:dyDescent="0.25">
      <c r="A216" s="174">
        <v>210</v>
      </c>
      <c r="B216" s="201" t="str">
        <f>IF('Frais de personnel'!$B216="","",'Frais de personnel'!$B216)</f>
        <v/>
      </c>
      <c r="C216" s="201" t="str">
        <f>IF('Frais de personnel'!$C216="","",'Frais de personnel'!$C216)</f>
        <v/>
      </c>
      <c r="D216" s="202" t="str">
        <f>IF('Frais de personnel'!$D216="","",'Frais de personnel'!$D216)</f>
        <v/>
      </c>
      <c r="E216" s="180" t="str">
        <f>IF('Frais de personnel'!$E216="","",'Frais de personnel'!$E216)</f>
        <v/>
      </c>
      <c r="F216" s="273" t="str">
        <f>IF('Frais de personnel'!F216="","",'Frais de personnel'!F216)</f>
        <v/>
      </c>
      <c r="G216" s="273" t="str">
        <f>IF('Frais de personnel'!G216="","",'Frais de personnel'!G216)</f>
        <v/>
      </c>
      <c r="H216" s="203" t="str">
        <f>IF('Frais de personnel'!$H216="","",'Frais de personnel'!$H216)</f>
        <v/>
      </c>
      <c r="I216" s="89" t="str">
        <f>IF('Frais de personnel'!$I216="","",'Frais de personnel'!$I216)</f>
        <v/>
      </c>
      <c r="J216" s="89" t="str">
        <f>IF('Frais de personnel'!$J216="","",'Frais de personnel'!$J216)</f>
        <v/>
      </c>
      <c r="K216" s="204" t="str">
        <f>IF('Frais de personnel'!$K216=0,"",'Frais de personnel'!$K216)</f>
        <v/>
      </c>
      <c r="L216" s="88"/>
      <c r="M216" s="69"/>
      <c r="N216" s="69"/>
      <c r="O216" s="69"/>
      <c r="P216" s="284" t="str">
        <f t="shared" si="19"/>
        <v/>
      </c>
      <c r="Q216" s="524" t="str">
        <f t="shared" si="20"/>
        <v/>
      </c>
      <c r="R216" s="84" t="str">
        <f t="shared" si="18"/>
        <v/>
      </c>
      <c r="S216" s="436"/>
      <c r="T216" s="196" t="str">
        <f t="shared" si="21"/>
        <v/>
      </c>
      <c r="U216" s="274" t="str">
        <f t="shared" si="22"/>
        <v/>
      </c>
      <c r="V216" s="185"/>
      <c r="W216" s="435" t="str">
        <f>IF(K216="","",IF(U216="",Listes!$A$70,IF(AND(K216&lt;U216,V216=""),Listes!$A$71,IF(AND(Q216&lt;P216,V216=""),Listes!$A$72,IF(AND(U216&lt;&gt;"",U216&lt;K216,S216=""),Listes!$A$73,IF(X216="",Listes!$A$74,""))))))</f>
        <v/>
      </c>
      <c r="X216" s="90"/>
      <c r="Y216" s="158">
        <f t="shared" si="23"/>
        <v>0</v>
      </c>
    </row>
    <row r="217" spans="1:25" ht="20.100000000000001" customHeight="1" x14ac:dyDescent="0.25">
      <c r="A217" s="174">
        <v>211</v>
      </c>
      <c r="B217" s="201" t="str">
        <f>IF('Frais de personnel'!$B217="","",'Frais de personnel'!$B217)</f>
        <v/>
      </c>
      <c r="C217" s="201" t="str">
        <f>IF('Frais de personnel'!$C217="","",'Frais de personnel'!$C217)</f>
        <v/>
      </c>
      <c r="D217" s="202" t="str">
        <f>IF('Frais de personnel'!$D217="","",'Frais de personnel'!$D217)</f>
        <v/>
      </c>
      <c r="E217" s="180" t="str">
        <f>IF('Frais de personnel'!$E217="","",'Frais de personnel'!$E217)</f>
        <v/>
      </c>
      <c r="F217" s="273" t="str">
        <f>IF('Frais de personnel'!F217="","",'Frais de personnel'!F217)</f>
        <v/>
      </c>
      <c r="G217" s="273" t="str">
        <f>IF('Frais de personnel'!G217="","",'Frais de personnel'!G217)</f>
        <v/>
      </c>
      <c r="H217" s="203" t="str">
        <f>IF('Frais de personnel'!$H217="","",'Frais de personnel'!$H217)</f>
        <v/>
      </c>
      <c r="I217" s="89" t="str">
        <f>IF('Frais de personnel'!$I217="","",'Frais de personnel'!$I217)</f>
        <v/>
      </c>
      <c r="J217" s="89" t="str">
        <f>IF('Frais de personnel'!$J217="","",'Frais de personnel'!$J217)</f>
        <v/>
      </c>
      <c r="K217" s="204" t="str">
        <f>IF('Frais de personnel'!$K217=0,"",'Frais de personnel'!$K217)</f>
        <v/>
      </c>
      <c r="L217" s="88"/>
      <c r="M217" s="69"/>
      <c r="N217" s="69"/>
      <c r="O217" s="69"/>
      <c r="P217" s="284" t="str">
        <f t="shared" si="19"/>
        <v/>
      </c>
      <c r="Q217" s="524" t="str">
        <f t="shared" si="20"/>
        <v/>
      </c>
      <c r="R217" s="84" t="str">
        <f t="shared" si="18"/>
        <v/>
      </c>
      <c r="S217" s="436"/>
      <c r="T217" s="196" t="str">
        <f t="shared" si="21"/>
        <v/>
      </c>
      <c r="U217" s="274" t="str">
        <f t="shared" si="22"/>
        <v/>
      </c>
      <c r="V217" s="185"/>
      <c r="W217" s="435" t="str">
        <f>IF(K217="","",IF(U217="",Listes!$A$70,IF(AND(K217&lt;U217,V217=""),Listes!$A$71,IF(AND(Q217&lt;P217,V217=""),Listes!$A$72,IF(AND(U217&lt;&gt;"",U217&lt;K217,S217=""),Listes!$A$73,IF(X217="",Listes!$A$74,""))))))</f>
        <v/>
      </c>
      <c r="X217" s="90"/>
      <c r="Y217" s="158">
        <f t="shared" si="23"/>
        <v>0</v>
      </c>
    </row>
    <row r="218" spans="1:25" ht="20.100000000000001" customHeight="1" x14ac:dyDescent="0.25">
      <c r="A218" s="174">
        <v>212</v>
      </c>
      <c r="B218" s="201" t="str">
        <f>IF('Frais de personnel'!$B218="","",'Frais de personnel'!$B218)</f>
        <v/>
      </c>
      <c r="C218" s="201" t="str">
        <f>IF('Frais de personnel'!$C218="","",'Frais de personnel'!$C218)</f>
        <v/>
      </c>
      <c r="D218" s="202" t="str">
        <f>IF('Frais de personnel'!$D218="","",'Frais de personnel'!$D218)</f>
        <v/>
      </c>
      <c r="E218" s="180" t="str">
        <f>IF('Frais de personnel'!$E218="","",'Frais de personnel'!$E218)</f>
        <v/>
      </c>
      <c r="F218" s="273" t="str">
        <f>IF('Frais de personnel'!F218="","",'Frais de personnel'!F218)</f>
        <v/>
      </c>
      <c r="G218" s="273" t="str">
        <f>IF('Frais de personnel'!G218="","",'Frais de personnel'!G218)</f>
        <v/>
      </c>
      <c r="H218" s="203" t="str">
        <f>IF('Frais de personnel'!$H218="","",'Frais de personnel'!$H218)</f>
        <v/>
      </c>
      <c r="I218" s="89" t="str">
        <f>IF('Frais de personnel'!$I218="","",'Frais de personnel'!$I218)</f>
        <v/>
      </c>
      <c r="J218" s="89" t="str">
        <f>IF('Frais de personnel'!$J218="","",'Frais de personnel'!$J218)</f>
        <v/>
      </c>
      <c r="K218" s="204" t="str">
        <f>IF('Frais de personnel'!$K218=0,"",'Frais de personnel'!$K218)</f>
        <v/>
      </c>
      <c r="L218" s="88"/>
      <c r="M218" s="69"/>
      <c r="N218" s="69"/>
      <c r="O218" s="69"/>
      <c r="P218" s="284" t="str">
        <f t="shared" si="19"/>
        <v/>
      </c>
      <c r="Q218" s="524" t="str">
        <f t="shared" si="20"/>
        <v/>
      </c>
      <c r="R218" s="84" t="str">
        <f t="shared" si="18"/>
        <v/>
      </c>
      <c r="S218" s="436"/>
      <c r="T218" s="196" t="str">
        <f t="shared" si="21"/>
        <v/>
      </c>
      <c r="U218" s="274" t="str">
        <f t="shared" si="22"/>
        <v/>
      </c>
      <c r="V218" s="185"/>
      <c r="W218" s="435" t="str">
        <f>IF(K218="","",IF(U218="",Listes!$A$70,IF(AND(K218&lt;U218,V218=""),Listes!$A$71,IF(AND(Q218&lt;P218,V218=""),Listes!$A$72,IF(AND(U218&lt;&gt;"",U218&lt;K218,S218=""),Listes!$A$73,IF(X218="",Listes!$A$74,""))))))</f>
        <v/>
      </c>
      <c r="X218" s="90"/>
      <c r="Y218" s="158">
        <f t="shared" si="23"/>
        <v>0</v>
      </c>
    </row>
    <row r="219" spans="1:25" ht="20.100000000000001" customHeight="1" x14ac:dyDescent="0.25">
      <c r="A219" s="174">
        <v>213</v>
      </c>
      <c r="B219" s="201" t="str">
        <f>IF('Frais de personnel'!$B219="","",'Frais de personnel'!$B219)</f>
        <v/>
      </c>
      <c r="C219" s="201" t="str">
        <f>IF('Frais de personnel'!$C219="","",'Frais de personnel'!$C219)</f>
        <v/>
      </c>
      <c r="D219" s="202" t="str">
        <f>IF('Frais de personnel'!$D219="","",'Frais de personnel'!$D219)</f>
        <v/>
      </c>
      <c r="E219" s="180" t="str">
        <f>IF('Frais de personnel'!$E219="","",'Frais de personnel'!$E219)</f>
        <v/>
      </c>
      <c r="F219" s="273" t="str">
        <f>IF('Frais de personnel'!F219="","",'Frais de personnel'!F219)</f>
        <v/>
      </c>
      <c r="G219" s="273" t="str">
        <f>IF('Frais de personnel'!G219="","",'Frais de personnel'!G219)</f>
        <v/>
      </c>
      <c r="H219" s="203" t="str">
        <f>IF('Frais de personnel'!$H219="","",'Frais de personnel'!$H219)</f>
        <v/>
      </c>
      <c r="I219" s="89" t="str">
        <f>IF('Frais de personnel'!$I219="","",'Frais de personnel'!$I219)</f>
        <v/>
      </c>
      <c r="J219" s="89" t="str">
        <f>IF('Frais de personnel'!$J219="","",'Frais de personnel'!$J219)</f>
        <v/>
      </c>
      <c r="K219" s="204" t="str">
        <f>IF('Frais de personnel'!$K219=0,"",'Frais de personnel'!$K219)</f>
        <v/>
      </c>
      <c r="L219" s="88"/>
      <c r="M219" s="69"/>
      <c r="N219" s="69"/>
      <c r="O219" s="69"/>
      <c r="P219" s="284" t="str">
        <f t="shared" si="19"/>
        <v/>
      </c>
      <c r="Q219" s="524" t="str">
        <f t="shared" si="20"/>
        <v/>
      </c>
      <c r="R219" s="84" t="str">
        <f t="shared" si="18"/>
        <v/>
      </c>
      <c r="S219" s="436"/>
      <c r="T219" s="196" t="str">
        <f t="shared" si="21"/>
        <v/>
      </c>
      <c r="U219" s="274" t="str">
        <f t="shared" si="22"/>
        <v/>
      </c>
      <c r="V219" s="185"/>
      <c r="W219" s="435" t="str">
        <f>IF(K219="","",IF(U219="",Listes!$A$70,IF(AND(K219&lt;U219,V219=""),Listes!$A$71,IF(AND(Q219&lt;P219,V219=""),Listes!$A$72,IF(AND(U219&lt;&gt;"",U219&lt;K219,S219=""),Listes!$A$73,IF(X219="",Listes!$A$74,""))))))</f>
        <v/>
      </c>
      <c r="X219" s="90"/>
      <c r="Y219" s="158">
        <f t="shared" si="23"/>
        <v>0</v>
      </c>
    </row>
    <row r="220" spans="1:25" ht="20.100000000000001" customHeight="1" x14ac:dyDescent="0.25">
      <c r="A220" s="174">
        <v>214</v>
      </c>
      <c r="B220" s="201" t="str">
        <f>IF('Frais de personnel'!$B220="","",'Frais de personnel'!$B220)</f>
        <v/>
      </c>
      <c r="C220" s="201" t="str">
        <f>IF('Frais de personnel'!$C220="","",'Frais de personnel'!$C220)</f>
        <v/>
      </c>
      <c r="D220" s="202" t="str">
        <f>IF('Frais de personnel'!$D220="","",'Frais de personnel'!$D220)</f>
        <v/>
      </c>
      <c r="E220" s="180" t="str">
        <f>IF('Frais de personnel'!$E220="","",'Frais de personnel'!$E220)</f>
        <v/>
      </c>
      <c r="F220" s="273" t="str">
        <f>IF('Frais de personnel'!F220="","",'Frais de personnel'!F220)</f>
        <v/>
      </c>
      <c r="G220" s="273" t="str">
        <f>IF('Frais de personnel'!G220="","",'Frais de personnel'!G220)</f>
        <v/>
      </c>
      <c r="H220" s="203" t="str">
        <f>IF('Frais de personnel'!$H220="","",'Frais de personnel'!$H220)</f>
        <v/>
      </c>
      <c r="I220" s="89" t="str">
        <f>IF('Frais de personnel'!$I220="","",'Frais de personnel'!$I220)</f>
        <v/>
      </c>
      <c r="J220" s="89" t="str">
        <f>IF('Frais de personnel'!$J220="","",'Frais de personnel'!$J220)</f>
        <v/>
      </c>
      <c r="K220" s="204" t="str">
        <f>IF('Frais de personnel'!$K220=0,"",'Frais de personnel'!$K220)</f>
        <v/>
      </c>
      <c r="L220" s="88"/>
      <c r="M220" s="69"/>
      <c r="N220" s="69"/>
      <c r="O220" s="69"/>
      <c r="P220" s="284" t="str">
        <f t="shared" si="19"/>
        <v/>
      </c>
      <c r="Q220" s="524" t="str">
        <f t="shared" si="20"/>
        <v/>
      </c>
      <c r="R220" s="84" t="str">
        <f t="shared" si="18"/>
        <v/>
      </c>
      <c r="S220" s="436"/>
      <c r="T220" s="196" t="str">
        <f t="shared" si="21"/>
        <v/>
      </c>
      <c r="U220" s="274" t="str">
        <f t="shared" si="22"/>
        <v/>
      </c>
      <c r="V220" s="185"/>
      <c r="W220" s="435" t="str">
        <f>IF(K220="","",IF(U220="",Listes!$A$70,IF(AND(K220&lt;U220,V220=""),Listes!$A$71,IF(AND(Q220&lt;P220,V220=""),Listes!$A$72,IF(AND(U220&lt;&gt;"",U220&lt;K220,S220=""),Listes!$A$73,IF(X220="",Listes!$A$74,""))))))</f>
        <v/>
      </c>
      <c r="X220" s="90"/>
      <c r="Y220" s="158">
        <f t="shared" si="23"/>
        <v>0</v>
      </c>
    </row>
    <row r="221" spans="1:25" ht="20.100000000000001" customHeight="1" x14ac:dyDescent="0.25">
      <c r="A221" s="174">
        <v>215</v>
      </c>
      <c r="B221" s="201" t="str">
        <f>IF('Frais de personnel'!$B221="","",'Frais de personnel'!$B221)</f>
        <v/>
      </c>
      <c r="C221" s="201" t="str">
        <f>IF('Frais de personnel'!$C221="","",'Frais de personnel'!$C221)</f>
        <v/>
      </c>
      <c r="D221" s="202" t="str">
        <f>IF('Frais de personnel'!$D221="","",'Frais de personnel'!$D221)</f>
        <v/>
      </c>
      <c r="E221" s="180" t="str">
        <f>IF('Frais de personnel'!$E221="","",'Frais de personnel'!$E221)</f>
        <v/>
      </c>
      <c r="F221" s="273" t="str">
        <f>IF('Frais de personnel'!F221="","",'Frais de personnel'!F221)</f>
        <v/>
      </c>
      <c r="G221" s="273" t="str">
        <f>IF('Frais de personnel'!G221="","",'Frais de personnel'!G221)</f>
        <v/>
      </c>
      <c r="H221" s="203" t="str">
        <f>IF('Frais de personnel'!$H221="","",'Frais de personnel'!$H221)</f>
        <v/>
      </c>
      <c r="I221" s="89" t="str">
        <f>IF('Frais de personnel'!$I221="","",'Frais de personnel'!$I221)</f>
        <v/>
      </c>
      <c r="J221" s="89" t="str">
        <f>IF('Frais de personnel'!$J221="","",'Frais de personnel'!$J221)</f>
        <v/>
      </c>
      <c r="K221" s="204" t="str">
        <f>IF('Frais de personnel'!$K221=0,"",'Frais de personnel'!$K221)</f>
        <v/>
      </c>
      <c r="L221" s="88"/>
      <c r="M221" s="69"/>
      <c r="N221" s="69"/>
      <c r="O221" s="69"/>
      <c r="P221" s="284" t="str">
        <f t="shared" si="19"/>
        <v/>
      </c>
      <c r="Q221" s="524" t="str">
        <f t="shared" si="20"/>
        <v/>
      </c>
      <c r="R221" s="84" t="str">
        <f t="shared" si="18"/>
        <v/>
      </c>
      <c r="S221" s="436"/>
      <c r="T221" s="196" t="str">
        <f t="shared" si="21"/>
        <v/>
      </c>
      <c r="U221" s="274" t="str">
        <f t="shared" si="22"/>
        <v/>
      </c>
      <c r="V221" s="185"/>
      <c r="W221" s="435" t="str">
        <f>IF(K221="","",IF(U221="",Listes!$A$70,IF(AND(K221&lt;U221,V221=""),Listes!$A$71,IF(AND(Q221&lt;P221,V221=""),Listes!$A$72,IF(AND(U221&lt;&gt;"",U221&lt;K221,S221=""),Listes!$A$73,IF(X221="",Listes!$A$74,""))))))</f>
        <v/>
      </c>
      <c r="X221" s="90"/>
      <c r="Y221" s="158">
        <f t="shared" si="23"/>
        <v>0</v>
      </c>
    </row>
    <row r="222" spans="1:25" ht="20.100000000000001" customHeight="1" x14ac:dyDescent="0.25">
      <c r="A222" s="174">
        <v>216</v>
      </c>
      <c r="B222" s="201" t="str">
        <f>IF('Frais de personnel'!$B222="","",'Frais de personnel'!$B222)</f>
        <v/>
      </c>
      <c r="C222" s="201" t="str">
        <f>IF('Frais de personnel'!$C222="","",'Frais de personnel'!$C222)</f>
        <v/>
      </c>
      <c r="D222" s="202" t="str">
        <f>IF('Frais de personnel'!$D222="","",'Frais de personnel'!$D222)</f>
        <v/>
      </c>
      <c r="E222" s="180" t="str">
        <f>IF('Frais de personnel'!$E222="","",'Frais de personnel'!$E222)</f>
        <v/>
      </c>
      <c r="F222" s="273" t="str">
        <f>IF('Frais de personnel'!F222="","",'Frais de personnel'!F222)</f>
        <v/>
      </c>
      <c r="G222" s="273" t="str">
        <f>IF('Frais de personnel'!G222="","",'Frais de personnel'!G222)</f>
        <v/>
      </c>
      <c r="H222" s="203" t="str">
        <f>IF('Frais de personnel'!$H222="","",'Frais de personnel'!$H222)</f>
        <v/>
      </c>
      <c r="I222" s="89" t="str">
        <f>IF('Frais de personnel'!$I222="","",'Frais de personnel'!$I222)</f>
        <v/>
      </c>
      <c r="J222" s="89" t="str">
        <f>IF('Frais de personnel'!$J222="","",'Frais de personnel'!$J222)</f>
        <v/>
      </c>
      <c r="K222" s="204" t="str">
        <f>IF('Frais de personnel'!$K222=0,"",'Frais de personnel'!$K222)</f>
        <v/>
      </c>
      <c r="L222" s="88"/>
      <c r="M222" s="69"/>
      <c r="N222" s="69"/>
      <c r="O222" s="69"/>
      <c r="P222" s="284" t="str">
        <f t="shared" si="19"/>
        <v/>
      </c>
      <c r="Q222" s="524" t="str">
        <f t="shared" si="20"/>
        <v/>
      </c>
      <c r="R222" s="84" t="str">
        <f t="shared" si="18"/>
        <v/>
      </c>
      <c r="S222" s="436"/>
      <c r="T222" s="196" t="str">
        <f t="shared" si="21"/>
        <v/>
      </c>
      <c r="U222" s="274" t="str">
        <f t="shared" si="22"/>
        <v/>
      </c>
      <c r="V222" s="185"/>
      <c r="W222" s="435" t="str">
        <f>IF(K222="","",IF(U222="",Listes!$A$70,IF(AND(K222&lt;U222,V222=""),Listes!$A$71,IF(AND(Q222&lt;P222,V222=""),Listes!$A$72,IF(AND(U222&lt;&gt;"",U222&lt;K222,S222=""),Listes!$A$73,IF(X222="",Listes!$A$74,""))))))</f>
        <v/>
      </c>
      <c r="X222" s="90"/>
      <c r="Y222" s="158">
        <f t="shared" si="23"/>
        <v>0</v>
      </c>
    </row>
    <row r="223" spans="1:25" ht="20.100000000000001" customHeight="1" x14ac:dyDescent="0.25">
      <c r="A223" s="174">
        <v>217</v>
      </c>
      <c r="B223" s="201" t="str">
        <f>IF('Frais de personnel'!$B223="","",'Frais de personnel'!$B223)</f>
        <v/>
      </c>
      <c r="C223" s="201" t="str">
        <f>IF('Frais de personnel'!$C223="","",'Frais de personnel'!$C223)</f>
        <v/>
      </c>
      <c r="D223" s="202" t="str">
        <f>IF('Frais de personnel'!$D223="","",'Frais de personnel'!$D223)</f>
        <v/>
      </c>
      <c r="E223" s="180" t="str">
        <f>IF('Frais de personnel'!$E223="","",'Frais de personnel'!$E223)</f>
        <v/>
      </c>
      <c r="F223" s="273" t="str">
        <f>IF('Frais de personnel'!F223="","",'Frais de personnel'!F223)</f>
        <v/>
      </c>
      <c r="G223" s="273" t="str">
        <f>IF('Frais de personnel'!G223="","",'Frais de personnel'!G223)</f>
        <v/>
      </c>
      <c r="H223" s="203" t="str">
        <f>IF('Frais de personnel'!$H223="","",'Frais de personnel'!$H223)</f>
        <v/>
      </c>
      <c r="I223" s="89" t="str">
        <f>IF('Frais de personnel'!$I223="","",'Frais de personnel'!$I223)</f>
        <v/>
      </c>
      <c r="J223" s="89" t="str">
        <f>IF('Frais de personnel'!$J223="","",'Frais de personnel'!$J223)</f>
        <v/>
      </c>
      <c r="K223" s="204" t="str">
        <f>IF('Frais de personnel'!$K223=0,"",'Frais de personnel'!$K223)</f>
        <v/>
      </c>
      <c r="L223" s="88"/>
      <c r="M223" s="69"/>
      <c r="N223" s="69"/>
      <c r="O223" s="69"/>
      <c r="P223" s="284" t="str">
        <f t="shared" si="19"/>
        <v/>
      </c>
      <c r="Q223" s="524" t="str">
        <f t="shared" si="20"/>
        <v/>
      </c>
      <c r="R223" s="84" t="str">
        <f t="shared" si="18"/>
        <v/>
      </c>
      <c r="S223" s="436"/>
      <c r="T223" s="196" t="str">
        <f t="shared" si="21"/>
        <v/>
      </c>
      <c r="U223" s="274" t="str">
        <f t="shared" si="22"/>
        <v/>
      </c>
      <c r="V223" s="185"/>
      <c r="W223" s="435" t="str">
        <f>IF(K223="","",IF(U223="",Listes!$A$70,IF(AND(K223&lt;U223,V223=""),Listes!$A$71,IF(AND(Q223&lt;P223,V223=""),Listes!$A$72,IF(AND(U223&lt;&gt;"",U223&lt;K223,S223=""),Listes!$A$73,IF(X223="",Listes!$A$74,""))))))</f>
        <v/>
      </c>
      <c r="X223" s="90"/>
      <c r="Y223" s="158">
        <f t="shared" si="23"/>
        <v>0</v>
      </c>
    </row>
    <row r="224" spans="1:25" ht="20.100000000000001" customHeight="1" x14ac:dyDescent="0.25">
      <c r="A224" s="174">
        <v>218</v>
      </c>
      <c r="B224" s="201" t="str">
        <f>IF('Frais de personnel'!$B224="","",'Frais de personnel'!$B224)</f>
        <v/>
      </c>
      <c r="C224" s="201" t="str">
        <f>IF('Frais de personnel'!$C224="","",'Frais de personnel'!$C224)</f>
        <v/>
      </c>
      <c r="D224" s="202" t="str">
        <f>IF('Frais de personnel'!$D224="","",'Frais de personnel'!$D224)</f>
        <v/>
      </c>
      <c r="E224" s="180" t="str">
        <f>IF('Frais de personnel'!$E224="","",'Frais de personnel'!$E224)</f>
        <v/>
      </c>
      <c r="F224" s="273" t="str">
        <f>IF('Frais de personnel'!F224="","",'Frais de personnel'!F224)</f>
        <v/>
      </c>
      <c r="G224" s="273" t="str">
        <f>IF('Frais de personnel'!G224="","",'Frais de personnel'!G224)</f>
        <v/>
      </c>
      <c r="H224" s="203" t="str">
        <f>IF('Frais de personnel'!$H224="","",'Frais de personnel'!$H224)</f>
        <v/>
      </c>
      <c r="I224" s="89" t="str">
        <f>IF('Frais de personnel'!$I224="","",'Frais de personnel'!$I224)</f>
        <v/>
      </c>
      <c r="J224" s="89" t="str">
        <f>IF('Frais de personnel'!$J224="","",'Frais de personnel'!$J224)</f>
        <v/>
      </c>
      <c r="K224" s="204" t="str">
        <f>IF('Frais de personnel'!$K224=0,"",'Frais de personnel'!$K224)</f>
        <v/>
      </c>
      <c r="L224" s="88"/>
      <c r="M224" s="69"/>
      <c r="N224" s="69"/>
      <c r="O224" s="69"/>
      <c r="P224" s="284" t="str">
        <f t="shared" si="19"/>
        <v/>
      </c>
      <c r="Q224" s="524" t="str">
        <f t="shared" si="20"/>
        <v/>
      </c>
      <c r="R224" s="84" t="str">
        <f t="shared" si="18"/>
        <v/>
      </c>
      <c r="S224" s="436"/>
      <c r="T224" s="196" t="str">
        <f t="shared" si="21"/>
        <v/>
      </c>
      <c r="U224" s="274" t="str">
        <f t="shared" si="22"/>
        <v/>
      </c>
      <c r="V224" s="185"/>
      <c r="W224" s="435" t="str">
        <f>IF(K224="","",IF(U224="",Listes!$A$70,IF(AND(K224&lt;U224,V224=""),Listes!$A$71,IF(AND(Q224&lt;P224,V224=""),Listes!$A$72,IF(AND(U224&lt;&gt;"",U224&lt;K224,S224=""),Listes!$A$73,IF(X224="",Listes!$A$74,""))))))</f>
        <v/>
      </c>
      <c r="X224" s="90"/>
      <c r="Y224" s="158">
        <f t="shared" si="23"/>
        <v>0</v>
      </c>
    </row>
    <row r="225" spans="1:25" ht="20.100000000000001" customHeight="1" x14ac:dyDescent="0.25">
      <c r="A225" s="174">
        <v>219</v>
      </c>
      <c r="B225" s="201" t="str">
        <f>IF('Frais de personnel'!$B225="","",'Frais de personnel'!$B225)</f>
        <v/>
      </c>
      <c r="C225" s="201" t="str">
        <f>IF('Frais de personnel'!$C225="","",'Frais de personnel'!$C225)</f>
        <v/>
      </c>
      <c r="D225" s="202" t="str">
        <f>IF('Frais de personnel'!$D225="","",'Frais de personnel'!$D225)</f>
        <v/>
      </c>
      <c r="E225" s="180" t="str">
        <f>IF('Frais de personnel'!$E225="","",'Frais de personnel'!$E225)</f>
        <v/>
      </c>
      <c r="F225" s="273" t="str">
        <f>IF('Frais de personnel'!F225="","",'Frais de personnel'!F225)</f>
        <v/>
      </c>
      <c r="G225" s="273" t="str">
        <f>IF('Frais de personnel'!G225="","",'Frais de personnel'!G225)</f>
        <v/>
      </c>
      <c r="H225" s="203" t="str">
        <f>IF('Frais de personnel'!$H225="","",'Frais de personnel'!$H225)</f>
        <v/>
      </c>
      <c r="I225" s="89" t="str">
        <f>IF('Frais de personnel'!$I225="","",'Frais de personnel'!$I225)</f>
        <v/>
      </c>
      <c r="J225" s="89" t="str">
        <f>IF('Frais de personnel'!$J225="","",'Frais de personnel'!$J225)</f>
        <v/>
      </c>
      <c r="K225" s="204" t="str">
        <f>IF('Frais de personnel'!$K225=0,"",'Frais de personnel'!$K225)</f>
        <v/>
      </c>
      <c r="L225" s="88"/>
      <c r="M225" s="69"/>
      <c r="N225" s="69"/>
      <c r="O225" s="69"/>
      <c r="P225" s="284" t="str">
        <f t="shared" si="19"/>
        <v/>
      </c>
      <c r="Q225" s="524" t="str">
        <f t="shared" si="20"/>
        <v/>
      </c>
      <c r="R225" s="84" t="str">
        <f t="shared" si="18"/>
        <v/>
      </c>
      <c r="S225" s="436"/>
      <c r="T225" s="196" t="str">
        <f t="shared" si="21"/>
        <v/>
      </c>
      <c r="U225" s="274" t="str">
        <f t="shared" si="22"/>
        <v/>
      </c>
      <c r="V225" s="185"/>
      <c r="W225" s="435" t="str">
        <f>IF(K225="","",IF(U225="",Listes!$A$70,IF(AND(K225&lt;U225,V225=""),Listes!$A$71,IF(AND(Q225&lt;P225,V225=""),Listes!$A$72,IF(AND(U225&lt;&gt;"",U225&lt;K225,S225=""),Listes!$A$73,IF(X225="",Listes!$A$74,""))))))</f>
        <v/>
      </c>
      <c r="X225" s="90"/>
      <c r="Y225" s="158">
        <f t="shared" si="23"/>
        <v>0</v>
      </c>
    </row>
    <row r="226" spans="1:25" ht="20.100000000000001" customHeight="1" x14ac:dyDescent="0.25">
      <c r="A226" s="174">
        <v>220</v>
      </c>
      <c r="B226" s="201" t="str">
        <f>IF('Frais de personnel'!$B226="","",'Frais de personnel'!$B226)</f>
        <v/>
      </c>
      <c r="C226" s="201" t="str">
        <f>IF('Frais de personnel'!$C226="","",'Frais de personnel'!$C226)</f>
        <v/>
      </c>
      <c r="D226" s="202" t="str">
        <f>IF('Frais de personnel'!$D226="","",'Frais de personnel'!$D226)</f>
        <v/>
      </c>
      <c r="E226" s="180" t="str">
        <f>IF('Frais de personnel'!$E226="","",'Frais de personnel'!$E226)</f>
        <v/>
      </c>
      <c r="F226" s="273" t="str">
        <f>IF('Frais de personnel'!F226="","",'Frais de personnel'!F226)</f>
        <v/>
      </c>
      <c r="G226" s="273" t="str">
        <f>IF('Frais de personnel'!G226="","",'Frais de personnel'!G226)</f>
        <v/>
      </c>
      <c r="H226" s="203" t="str">
        <f>IF('Frais de personnel'!$H226="","",'Frais de personnel'!$H226)</f>
        <v/>
      </c>
      <c r="I226" s="89" t="str">
        <f>IF('Frais de personnel'!$I226="","",'Frais de personnel'!$I226)</f>
        <v/>
      </c>
      <c r="J226" s="89" t="str">
        <f>IF('Frais de personnel'!$J226="","",'Frais de personnel'!$J226)</f>
        <v/>
      </c>
      <c r="K226" s="204" t="str">
        <f>IF('Frais de personnel'!$K226=0,"",'Frais de personnel'!$K226)</f>
        <v/>
      </c>
      <c r="L226" s="88"/>
      <c r="M226" s="69"/>
      <c r="N226" s="69"/>
      <c r="O226" s="69"/>
      <c r="P226" s="284" t="str">
        <f t="shared" si="19"/>
        <v/>
      </c>
      <c r="Q226" s="524" t="str">
        <f t="shared" si="20"/>
        <v/>
      </c>
      <c r="R226" s="84" t="str">
        <f t="shared" si="18"/>
        <v/>
      </c>
      <c r="S226" s="436"/>
      <c r="T226" s="196" t="str">
        <f t="shared" si="21"/>
        <v/>
      </c>
      <c r="U226" s="274" t="str">
        <f t="shared" si="22"/>
        <v/>
      </c>
      <c r="V226" s="185"/>
      <c r="W226" s="435" t="str">
        <f>IF(K226="","",IF(U226="",Listes!$A$70,IF(AND(K226&lt;U226,V226=""),Listes!$A$71,IF(AND(Q226&lt;P226,V226=""),Listes!$A$72,IF(AND(U226&lt;&gt;"",U226&lt;K226,S226=""),Listes!$A$73,IF(X226="",Listes!$A$74,""))))))</f>
        <v/>
      </c>
      <c r="X226" s="90"/>
      <c r="Y226" s="158">
        <f t="shared" si="23"/>
        <v>0</v>
      </c>
    </row>
    <row r="227" spans="1:25" ht="20.100000000000001" customHeight="1" x14ac:dyDescent="0.25">
      <c r="A227" s="174">
        <v>221</v>
      </c>
      <c r="B227" s="201" t="str">
        <f>IF('Frais de personnel'!$B227="","",'Frais de personnel'!$B227)</f>
        <v/>
      </c>
      <c r="C227" s="201" t="str">
        <f>IF('Frais de personnel'!$C227="","",'Frais de personnel'!$C227)</f>
        <v/>
      </c>
      <c r="D227" s="202" t="str">
        <f>IF('Frais de personnel'!$D227="","",'Frais de personnel'!$D227)</f>
        <v/>
      </c>
      <c r="E227" s="180" t="str">
        <f>IF('Frais de personnel'!$E227="","",'Frais de personnel'!$E227)</f>
        <v/>
      </c>
      <c r="F227" s="273" t="str">
        <f>IF('Frais de personnel'!F227="","",'Frais de personnel'!F227)</f>
        <v/>
      </c>
      <c r="G227" s="273" t="str">
        <f>IF('Frais de personnel'!G227="","",'Frais de personnel'!G227)</f>
        <v/>
      </c>
      <c r="H227" s="203" t="str">
        <f>IF('Frais de personnel'!$H227="","",'Frais de personnel'!$H227)</f>
        <v/>
      </c>
      <c r="I227" s="89" t="str">
        <f>IF('Frais de personnel'!$I227="","",'Frais de personnel'!$I227)</f>
        <v/>
      </c>
      <c r="J227" s="89" t="str">
        <f>IF('Frais de personnel'!$J227="","",'Frais de personnel'!$J227)</f>
        <v/>
      </c>
      <c r="K227" s="204" t="str">
        <f>IF('Frais de personnel'!$K227=0,"",'Frais de personnel'!$K227)</f>
        <v/>
      </c>
      <c r="L227" s="88"/>
      <c r="M227" s="69"/>
      <c r="N227" s="69"/>
      <c r="O227" s="69"/>
      <c r="P227" s="284" t="str">
        <f t="shared" si="19"/>
        <v/>
      </c>
      <c r="Q227" s="524" t="str">
        <f t="shared" si="20"/>
        <v/>
      </c>
      <c r="R227" s="84" t="str">
        <f t="shared" si="18"/>
        <v/>
      </c>
      <c r="S227" s="436"/>
      <c r="T227" s="196" t="str">
        <f t="shared" si="21"/>
        <v/>
      </c>
      <c r="U227" s="274" t="str">
        <f t="shared" si="22"/>
        <v/>
      </c>
      <c r="V227" s="185"/>
      <c r="W227" s="435" t="str">
        <f>IF(K227="","",IF(U227="",Listes!$A$70,IF(AND(K227&lt;U227,V227=""),Listes!$A$71,IF(AND(Q227&lt;P227,V227=""),Listes!$A$72,IF(AND(U227&lt;&gt;"",U227&lt;K227,S227=""),Listes!$A$73,IF(X227="",Listes!$A$74,""))))))</f>
        <v/>
      </c>
      <c r="X227" s="90"/>
      <c r="Y227" s="158">
        <f t="shared" si="23"/>
        <v>0</v>
      </c>
    </row>
    <row r="228" spans="1:25" ht="20.100000000000001" customHeight="1" x14ac:dyDescent="0.25">
      <c r="A228" s="174">
        <v>222</v>
      </c>
      <c r="B228" s="201" t="str">
        <f>IF('Frais de personnel'!$B228="","",'Frais de personnel'!$B228)</f>
        <v/>
      </c>
      <c r="C228" s="201" t="str">
        <f>IF('Frais de personnel'!$C228="","",'Frais de personnel'!$C228)</f>
        <v/>
      </c>
      <c r="D228" s="202" t="str">
        <f>IF('Frais de personnel'!$D228="","",'Frais de personnel'!$D228)</f>
        <v/>
      </c>
      <c r="E228" s="180" t="str">
        <f>IF('Frais de personnel'!$E228="","",'Frais de personnel'!$E228)</f>
        <v/>
      </c>
      <c r="F228" s="273" t="str">
        <f>IF('Frais de personnel'!F228="","",'Frais de personnel'!F228)</f>
        <v/>
      </c>
      <c r="G228" s="273" t="str">
        <f>IF('Frais de personnel'!G228="","",'Frais de personnel'!G228)</f>
        <v/>
      </c>
      <c r="H228" s="203" t="str">
        <f>IF('Frais de personnel'!$H228="","",'Frais de personnel'!$H228)</f>
        <v/>
      </c>
      <c r="I228" s="89" t="str">
        <f>IF('Frais de personnel'!$I228="","",'Frais de personnel'!$I228)</f>
        <v/>
      </c>
      <c r="J228" s="89" t="str">
        <f>IF('Frais de personnel'!$J228="","",'Frais de personnel'!$J228)</f>
        <v/>
      </c>
      <c r="K228" s="204" t="str">
        <f>IF('Frais de personnel'!$K228=0,"",'Frais de personnel'!$K228)</f>
        <v/>
      </c>
      <c r="L228" s="88"/>
      <c r="M228" s="69"/>
      <c r="N228" s="69"/>
      <c r="O228" s="69"/>
      <c r="P228" s="284" t="str">
        <f t="shared" si="19"/>
        <v/>
      </c>
      <c r="Q228" s="524" t="str">
        <f t="shared" si="20"/>
        <v/>
      </c>
      <c r="R228" s="84" t="str">
        <f t="shared" si="18"/>
        <v/>
      </c>
      <c r="S228" s="436"/>
      <c r="T228" s="196" t="str">
        <f t="shared" si="21"/>
        <v/>
      </c>
      <c r="U228" s="274" t="str">
        <f t="shared" si="22"/>
        <v/>
      </c>
      <c r="V228" s="185"/>
      <c r="W228" s="435" t="str">
        <f>IF(K228="","",IF(U228="",Listes!$A$70,IF(AND(K228&lt;U228,V228=""),Listes!$A$71,IF(AND(Q228&lt;P228,V228=""),Listes!$A$72,IF(AND(U228&lt;&gt;"",U228&lt;K228,S228=""),Listes!$A$73,IF(X228="",Listes!$A$74,""))))))</f>
        <v/>
      </c>
      <c r="X228" s="90"/>
      <c r="Y228" s="158">
        <f t="shared" si="23"/>
        <v>0</v>
      </c>
    </row>
    <row r="229" spans="1:25" ht="20.100000000000001" customHeight="1" x14ac:dyDescent="0.25">
      <c r="A229" s="174">
        <v>223</v>
      </c>
      <c r="B229" s="201" t="str">
        <f>IF('Frais de personnel'!$B229="","",'Frais de personnel'!$B229)</f>
        <v/>
      </c>
      <c r="C229" s="201" t="str">
        <f>IF('Frais de personnel'!$C229="","",'Frais de personnel'!$C229)</f>
        <v/>
      </c>
      <c r="D229" s="202" t="str">
        <f>IF('Frais de personnel'!$D229="","",'Frais de personnel'!$D229)</f>
        <v/>
      </c>
      <c r="E229" s="180" t="str">
        <f>IF('Frais de personnel'!$E229="","",'Frais de personnel'!$E229)</f>
        <v/>
      </c>
      <c r="F229" s="273" t="str">
        <f>IF('Frais de personnel'!F229="","",'Frais de personnel'!F229)</f>
        <v/>
      </c>
      <c r="G229" s="273" t="str">
        <f>IF('Frais de personnel'!G229="","",'Frais de personnel'!G229)</f>
        <v/>
      </c>
      <c r="H229" s="203" t="str">
        <f>IF('Frais de personnel'!$H229="","",'Frais de personnel'!$H229)</f>
        <v/>
      </c>
      <c r="I229" s="89" t="str">
        <f>IF('Frais de personnel'!$I229="","",'Frais de personnel'!$I229)</f>
        <v/>
      </c>
      <c r="J229" s="89" t="str">
        <f>IF('Frais de personnel'!$J229="","",'Frais de personnel'!$J229)</f>
        <v/>
      </c>
      <c r="K229" s="204" t="str">
        <f>IF('Frais de personnel'!$K229=0,"",'Frais de personnel'!$K229)</f>
        <v/>
      </c>
      <c r="L229" s="88"/>
      <c r="M229" s="69"/>
      <c r="N229" s="69"/>
      <c r="O229" s="69"/>
      <c r="P229" s="284" t="str">
        <f t="shared" si="19"/>
        <v/>
      </c>
      <c r="Q229" s="524" t="str">
        <f t="shared" si="20"/>
        <v/>
      </c>
      <c r="R229" s="84" t="str">
        <f t="shared" si="18"/>
        <v/>
      </c>
      <c r="S229" s="436"/>
      <c r="T229" s="196" t="str">
        <f t="shared" si="21"/>
        <v/>
      </c>
      <c r="U229" s="274" t="str">
        <f t="shared" si="22"/>
        <v/>
      </c>
      <c r="V229" s="185"/>
      <c r="W229" s="435" t="str">
        <f>IF(K229="","",IF(U229="",Listes!$A$70,IF(AND(K229&lt;U229,V229=""),Listes!$A$71,IF(AND(Q229&lt;P229,V229=""),Listes!$A$72,IF(AND(U229&lt;&gt;"",U229&lt;K229,S229=""),Listes!$A$73,IF(X229="",Listes!$A$74,""))))))</f>
        <v/>
      </c>
      <c r="X229" s="90"/>
      <c r="Y229" s="158">
        <f t="shared" si="23"/>
        <v>0</v>
      </c>
    </row>
    <row r="230" spans="1:25" ht="20.100000000000001" customHeight="1" x14ac:dyDescent="0.25">
      <c r="A230" s="174">
        <v>224</v>
      </c>
      <c r="B230" s="201" t="str">
        <f>IF('Frais de personnel'!$B230="","",'Frais de personnel'!$B230)</f>
        <v/>
      </c>
      <c r="C230" s="201" t="str">
        <f>IF('Frais de personnel'!$C230="","",'Frais de personnel'!$C230)</f>
        <v/>
      </c>
      <c r="D230" s="202" t="str">
        <f>IF('Frais de personnel'!$D230="","",'Frais de personnel'!$D230)</f>
        <v/>
      </c>
      <c r="E230" s="180" t="str">
        <f>IF('Frais de personnel'!$E230="","",'Frais de personnel'!$E230)</f>
        <v/>
      </c>
      <c r="F230" s="273" t="str">
        <f>IF('Frais de personnel'!F230="","",'Frais de personnel'!F230)</f>
        <v/>
      </c>
      <c r="G230" s="273" t="str">
        <f>IF('Frais de personnel'!G230="","",'Frais de personnel'!G230)</f>
        <v/>
      </c>
      <c r="H230" s="203" t="str">
        <f>IF('Frais de personnel'!$H230="","",'Frais de personnel'!$H230)</f>
        <v/>
      </c>
      <c r="I230" s="89" t="str">
        <f>IF('Frais de personnel'!$I230="","",'Frais de personnel'!$I230)</f>
        <v/>
      </c>
      <c r="J230" s="89" t="str">
        <f>IF('Frais de personnel'!$J230="","",'Frais de personnel'!$J230)</f>
        <v/>
      </c>
      <c r="K230" s="204" t="str">
        <f>IF('Frais de personnel'!$K230=0,"",'Frais de personnel'!$K230)</f>
        <v/>
      </c>
      <c r="L230" s="88"/>
      <c r="M230" s="69"/>
      <c r="N230" s="69"/>
      <c r="O230" s="69"/>
      <c r="P230" s="284" t="str">
        <f t="shared" si="19"/>
        <v/>
      </c>
      <c r="Q230" s="524" t="str">
        <f t="shared" si="20"/>
        <v/>
      </c>
      <c r="R230" s="84" t="str">
        <f t="shared" si="18"/>
        <v/>
      </c>
      <c r="S230" s="436"/>
      <c r="T230" s="196" t="str">
        <f t="shared" si="21"/>
        <v/>
      </c>
      <c r="U230" s="274" t="str">
        <f t="shared" si="22"/>
        <v/>
      </c>
      <c r="V230" s="185"/>
      <c r="W230" s="435" t="str">
        <f>IF(K230="","",IF(U230="",Listes!$A$70,IF(AND(K230&lt;U230,V230=""),Listes!$A$71,IF(AND(Q230&lt;P230,V230=""),Listes!$A$72,IF(AND(U230&lt;&gt;"",U230&lt;K230,S230=""),Listes!$A$73,IF(X230="",Listes!$A$74,""))))))</f>
        <v/>
      </c>
      <c r="X230" s="90"/>
      <c r="Y230" s="158">
        <f t="shared" si="23"/>
        <v>0</v>
      </c>
    </row>
    <row r="231" spans="1:25" ht="20.100000000000001" customHeight="1" x14ac:dyDescent="0.25">
      <c r="A231" s="174">
        <v>225</v>
      </c>
      <c r="B231" s="201" t="str">
        <f>IF('Frais de personnel'!$B231="","",'Frais de personnel'!$B231)</f>
        <v/>
      </c>
      <c r="C231" s="201" t="str">
        <f>IF('Frais de personnel'!$C231="","",'Frais de personnel'!$C231)</f>
        <v/>
      </c>
      <c r="D231" s="202" t="str">
        <f>IF('Frais de personnel'!$D231="","",'Frais de personnel'!$D231)</f>
        <v/>
      </c>
      <c r="E231" s="180" t="str">
        <f>IF('Frais de personnel'!$E231="","",'Frais de personnel'!$E231)</f>
        <v/>
      </c>
      <c r="F231" s="273" t="str">
        <f>IF('Frais de personnel'!F231="","",'Frais de personnel'!F231)</f>
        <v/>
      </c>
      <c r="G231" s="273" t="str">
        <f>IF('Frais de personnel'!G231="","",'Frais de personnel'!G231)</f>
        <v/>
      </c>
      <c r="H231" s="203" t="str">
        <f>IF('Frais de personnel'!$H231="","",'Frais de personnel'!$H231)</f>
        <v/>
      </c>
      <c r="I231" s="89" t="str">
        <f>IF('Frais de personnel'!$I231="","",'Frais de personnel'!$I231)</f>
        <v/>
      </c>
      <c r="J231" s="89" t="str">
        <f>IF('Frais de personnel'!$J231="","",'Frais de personnel'!$J231)</f>
        <v/>
      </c>
      <c r="K231" s="204" t="str">
        <f>IF('Frais de personnel'!$K231=0,"",'Frais de personnel'!$K231)</f>
        <v/>
      </c>
      <c r="L231" s="88"/>
      <c r="M231" s="69"/>
      <c r="N231" s="69"/>
      <c r="O231" s="69"/>
      <c r="P231" s="284" t="str">
        <f t="shared" si="19"/>
        <v/>
      </c>
      <c r="Q231" s="524" t="str">
        <f t="shared" si="20"/>
        <v/>
      </c>
      <c r="R231" s="84" t="str">
        <f t="shared" si="18"/>
        <v/>
      </c>
      <c r="S231" s="436"/>
      <c r="T231" s="196" t="str">
        <f t="shared" si="21"/>
        <v/>
      </c>
      <c r="U231" s="274" t="str">
        <f t="shared" si="22"/>
        <v/>
      </c>
      <c r="V231" s="185"/>
      <c r="W231" s="435" t="str">
        <f>IF(K231="","",IF(U231="",Listes!$A$70,IF(AND(K231&lt;U231,V231=""),Listes!$A$71,IF(AND(Q231&lt;P231,V231=""),Listes!$A$72,IF(AND(U231&lt;&gt;"",U231&lt;K231,S231=""),Listes!$A$73,IF(X231="",Listes!$A$74,""))))))</f>
        <v/>
      </c>
      <c r="X231" s="90"/>
      <c r="Y231" s="158">
        <f t="shared" si="23"/>
        <v>0</v>
      </c>
    </row>
    <row r="232" spans="1:25" ht="20.100000000000001" customHeight="1" x14ac:dyDescent="0.25">
      <c r="A232" s="174">
        <v>226</v>
      </c>
      <c r="B232" s="201" t="str">
        <f>IF('Frais de personnel'!$B232="","",'Frais de personnel'!$B232)</f>
        <v/>
      </c>
      <c r="C232" s="201" t="str">
        <f>IF('Frais de personnel'!$C232="","",'Frais de personnel'!$C232)</f>
        <v/>
      </c>
      <c r="D232" s="202" t="str">
        <f>IF('Frais de personnel'!$D232="","",'Frais de personnel'!$D232)</f>
        <v/>
      </c>
      <c r="E232" s="180" t="str">
        <f>IF('Frais de personnel'!$E232="","",'Frais de personnel'!$E232)</f>
        <v/>
      </c>
      <c r="F232" s="273" t="str">
        <f>IF('Frais de personnel'!F232="","",'Frais de personnel'!F232)</f>
        <v/>
      </c>
      <c r="G232" s="273" t="str">
        <f>IF('Frais de personnel'!G232="","",'Frais de personnel'!G232)</f>
        <v/>
      </c>
      <c r="H232" s="203" t="str">
        <f>IF('Frais de personnel'!$H232="","",'Frais de personnel'!$H232)</f>
        <v/>
      </c>
      <c r="I232" s="89" t="str">
        <f>IF('Frais de personnel'!$I232="","",'Frais de personnel'!$I232)</f>
        <v/>
      </c>
      <c r="J232" s="89" t="str">
        <f>IF('Frais de personnel'!$J232="","",'Frais de personnel'!$J232)</f>
        <v/>
      </c>
      <c r="K232" s="204" t="str">
        <f>IF('Frais de personnel'!$K232=0,"",'Frais de personnel'!$K232)</f>
        <v/>
      </c>
      <c r="L232" s="88"/>
      <c r="M232" s="69"/>
      <c r="N232" s="69"/>
      <c r="O232" s="69"/>
      <c r="P232" s="284" t="str">
        <f t="shared" si="19"/>
        <v/>
      </c>
      <c r="Q232" s="524" t="str">
        <f t="shared" si="20"/>
        <v/>
      </c>
      <c r="R232" s="84" t="str">
        <f t="shared" si="18"/>
        <v/>
      </c>
      <c r="S232" s="436"/>
      <c r="T232" s="196" t="str">
        <f t="shared" si="21"/>
        <v/>
      </c>
      <c r="U232" s="274" t="str">
        <f t="shared" si="22"/>
        <v/>
      </c>
      <c r="V232" s="185"/>
      <c r="W232" s="435" t="str">
        <f>IF(K232="","",IF(U232="",Listes!$A$70,IF(AND(K232&lt;U232,V232=""),Listes!$A$71,IF(AND(Q232&lt;P232,V232=""),Listes!$A$72,IF(AND(U232&lt;&gt;"",U232&lt;K232,S232=""),Listes!$A$73,IF(X232="",Listes!$A$74,""))))))</f>
        <v/>
      </c>
      <c r="X232" s="90"/>
      <c r="Y232" s="158">
        <f t="shared" si="23"/>
        <v>0</v>
      </c>
    </row>
    <row r="233" spans="1:25" ht="20.100000000000001" customHeight="1" x14ac:dyDescent="0.25">
      <c r="A233" s="174">
        <v>227</v>
      </c>
      <c r="B233" s="201" t="str">
        <f>IF('Frais de personnel'!$B233="","",'Frais de personnel'!$B233)</f>
        <v/>
      </c>
      <c r="C233" s="201" t="str">
        <f>IF('Frais de personnel'!$C233="","",'Frais de personnel'!$C233)</f>
        <v/>
      </c>
      <c r="D233" s="202" t="str">
        <f>IF('Frais de personnel'!$D233="","",'Frais de personnel'!$D233)</f>
        <v/>
      </c>
      <c r="E233" s="180" t="str">
        <f>IF('Frais de personnel'!$E233="","",'Frais de personnel'!$E233)</f>
        <v/>
      </c>
      <c r="F233" s="273" t="str">
        <f>IF('Frais de personnel'!F233="","",'Frais de personnel'!F233)</f>
        <v/>
      </c>
      <c r="G233" s="273" t="str">
        <f>IF('Frais de personnel'!G233="","",'Frais de personnel'!G233)</f>
        <v/>
      </c>
      <c r="H233" s="203" t="str">
        <f>IF('Frais de personnel'!$H233="","",'Frais de personnel'!$H233)</f>
        <v/>
      </c>
      <c r="I233" s="89" t="str">
        <f>IF('Frais de personnel'!$I233="","",'Frais de personnel'!$I233)</f>
        <v/>
      </c>
      <c r="J233" s="89" t="str">
        <f>IF('Frais de personnel'!$J233="","",'Frais de personnel'!$J233)</f>
        <v/>
      </c>
      <c r="K233" s="204" t="str">
        <f>IF('Frais de personnel'!$K233=0,"",'Frais de personnel'!$K233)</f>
        <v/>
      </c>
      <c r="L233" s="88"/>
      <c r="M233" s="69"/>
      <c r="N233" s="69"/>
      <c r="O233" s="69"/>
      <c r="P233" s="284" t="str">
        <f t="shared" si="19"/>
        <v/>
      </c>
      <c r="Q233" s="524" t="str">
        <f t="shared" si="20"/>
        <v/>
      </c>
      <c r="R233" s="84" t="str">
        <f t="shared" si="18"/>
        <v/>
      </c>
      <c r="S233" s="436"/>
      <c r="T233" s="196" t="str">
        <f t="shared" si="21"/>
        <v/>
      </c>
      <c r="U233" s="274" t="str">
        <f t="shared" si="22"/>
        <v/>
      </c>
      <c r="V233" s="185"/>
      <c r="W233" s="435" t="str">
        <f>IF(K233="","",IF(U233="",Listes!$A$70,IF(AND(K233&lt;U233,V233=""),Listes!$A$71,IF(AND(Q233&lt;P233,V233=""),Listes!$A$72,IF(AND(U233&lt;&gt;"",U233&lt;K233,S233=""),Listes!$A$73,IF(X233="",Listes!$A$74,""))))))</f>
        <v/>
      </c>
      <c r="X233" s="90"/>
      <c r="Y233" s="158">
        <f t="shared" si="23"/>
        <v>0</v>
      </c>
    </row>
    <row r="234" spans="1:25" ht="20.100000000000001" customHeight="1" x14ac:dyDescent="0.25">
      <c r="A234" s="174">
        <v>228</v>
      </c>
      <c r="B234" s="201" t="str">
        <f>IF('Frais de personnel'!$B234="","",'Frais de personnel'!$B234)</f>
        <v/>
      </c>
      <c r="C234" s="201" t="str">
        <f>IF('Frais de personnel'!$C234="","",'Frais de personnel'!$C234)</f>
        <v/>
      </c>
      <c r="D234" s="202" t="str">
        <f>IF('Frais de personnel'!$D234="","",'Frais de personnel'!$D234)</f>
        <v/>
      </c>
      <c r="E234" s="180" t="str">
        <f>IF('Frais de personnel'!$E234="","",'Frais de personnel'!$E234)</f>
        <v/>
      </c>
      <c r="F234" s="273" t="str">
        <f>IF('Frais de personnel'!F234="","",'Frais de personnel'!F234)</f>
        <v/>
      </c>
      <c r="G234" s="273" t="str">
        <f>IF('Frais de personnel'!G234="","",'Frais de personnel'!G234)</f>
        <v/>
      </c>
      <c r="H234" s="203" t="str">
        <f>IF('Frais de personnel'!$H234="","",'Frais de personnel'!$H234)</f>
        <v/>
      </c>
      <c r="I234" s="89" t="str">
        <f>IF('Frais de personnel'!$I234="","",'Frais de personnel'!$I234)</f>
        <v/>
      </c>
      <c r="J234" s="89" t="str">
        <f>IF('Frais de personnel'!$J234="","",'Frais de personnel'!$J234)</f>
        <v/>
      </c>
      <c r="K234" s="204" t="str">
        <f>IF('Frais de personnel'!$K234=0,"",'Frais de personnel'!$K234)</f>
        <v/>
      </c>
      <c r="L234" s="88"/>
      <c r="M234" s="69"/>
      <c r="N234" s="69"/>
      <c r="O234" s="69"/>
      <c r="P234" s="284" t="str">
        <f t="shared" si="19"/>
        <v/>
      </c>
      <c r="Q234" s="524" t="str">
        <f t="shared" si="20"/>
        <v/>
      </c>
      <c r="R234" s="84" t="str">
        <f t="shared" si="18"/>
        <v/>
      </c>
      <c r="S234" s="436"/>
      <c r="T234" s="196" t="str">
        <f t="shared" si="21"/>
        <v/>
      </c>
      <c r="U234" s="274" t="str">
        <f t="shared" si="22"/>
        <v/>
      </c>
      <c r="V234" s="185"/>
      <c r="W234" s="435" t="str">
        <f>IF(K234="","",IF(U234="",Listes!$A$70,IF(AND(K234&lt;U234,V234=""),Listes!$A$71,IF(AND(Q234&lt;P234,V234=""),Listes!$A$72,IF(AND(U234&lt;&gt;"",U234&lt;K234,S234=""),Listes!$A$73,IF(X234="",Listes!$A$74,""))))))</f>
        <v/>
      </c>
      <c r="X234" s="90"/>
      <c r="Y234" s="158">
        <f t="shared" si="23"/>
        <v>0</v>
      </c>
    </row>
    <row r="235" spans="1:25" ht="20.100000000000001" customHeight="1" x14ac:dyDescent="0.25">
      <c r="A235" s="174">
        <v>229</v>
      </c>
      <c r="B235" s="201" t="str">
        <f>IF('Frais de personnel'!$B235="","",'Frais de personnel'!$B235)</f>
        <v/>
      </c>
      <c r="C235" s="201" t="str">
        <f>IF('Frais de personnel'!$C235="","",'Frais de personnel'!$C235)</f>
        <v/>
      </c>
      <c r="D235" s="202" t="str">
        <f>IF('Frais de personnel'!$D235="","",'Frais de personnel'!$D235)</f>
        <v/>
      </c>
      <c r="E235" s="180" t="str">
        <f>IF('Frais de personnel'!$E235="","",'Frais de personnel'!$E235)</f>
        <v/>
      </c>
      <c r="F235" s="273" t="str">
        <f>IF('Frais de personnel'!F235="","",'Frais de personnel'!F235)</f>
        <v/>
      </c>
      <c r="G235" s="273" t="str">
        <f>IF('Frais de personnel'!G235="","",'Frais de personnel'!G235)</f>
        <v/>
      </c>
      <c r="H235" s="203" t="str">
        <f>IF('Frais de personnel'!$H235="","",'Frais de personnel'!$H235)</f>
        <v/>
      </c>
      <c r="I235" s="89" t="str">
        <f>IF('Frais de personnel'!$I235="","",'Frais de personnel'!$I235)</f>
        <v/>
      </c>
      <c r="J235" s="89" t="str">
        <f>IF('Frais de personnel'!$J235="","",'Frais de personnel'!$J235)</f>
        <v/>
      </c>
      <c r="K235" s="204" t="str">
        <f>IF('Frais de personnel'!$K235=0,"",'Frais de personnel'!$K235)</f>
        <v/>
      </c>
      <c r="L235" s="88"/>
      <c r="M235" s="69"/>
      <c r="N235" s="69"/>
      <c r="O235" s="69"/>
      <c r="P235" s="284" t="str">
        <f t="shared" si="19"/>
        <v/>
      </c>
      <c r="Q235" s="524" t="str">
        <f t="shared" si="20"/>
        <v/>
      </c>
      <c r="R235" s="84" t="str">
        <f t="shared" si="18"/>
        <v/>
      </c>
      <c r="S235" s="436"/>
      <c r="T235" s="196" t="str">
        <f t="shared" si="21"/>
        <v/>
      </c>
      <c r="U235" s="274" t="str">
        <f t="shared" si="22"/>
        <v/>
      </c>
      <c r="V235" s="185"/>
      <c r="W235" s="435" t="str">
        <f>IF(K235="","",IF(U235="",Listes!$A$70,IF(AND(K235&lt;U235,V235=""),Listes!$A$71,IF(AND(Q235&lt;P235,V235=""),Listes!$A$72,IF(AND(U235&lt;&gt;"",U235&lt;K235,S235=""),Listes!$A$73,IF(X235="",Listes!$A$74,""))))))</f>
        <v/>
      </c>
      <c r="X235" s="90"/>
      <c r="Y235" s="158">
        <f t="shared" si="23"/>
        <v>0</v>
      </c>
    </row>
    <row r="236" spans="1:25" ht="20.100000000000001" customHeight="1" x14ac:dyDescent="0.25">
      <c r="A236" s="174">
        <v>230</v>
      </c>
      <c r="B236" s="201" t="str">
        <f>IF('Frais de personnel'!$B236="","",'Frais de personnel'!$B236)</f>
        <v/>
      </c>
      <c r="C236" s="201" t="str">
        <f>IF('Frais de personnel'!$C236="","",'Frais de personnel'!$C236)</f>
        <v/>
      </c>
      <c r="D236" s="202" t="str">
        <f>IF('Frais de personnel'!$D236="","",'Frais de personnel'!$D236)</f>
        <v/>
      </c>
      <c r="E236" s="180" t="str">
        <f>IF('Frais de personnel'!$E236="","",'Frais de personnel'!$E236)</f>
        <v/>
      </c>
      <c r="F236" s="273" t="str">
        <f>IF('Frais de personnel'!F236="","",'Frais de personnel'!F236)</f>
        <v/>
      </c>
      <c r="G236" s="273" t="str">
        <f>IF('Frais de personnel'!G236="","",'Frais de personnel'!G236)</f>
        <v/>
      </c>
      <c r="H236" s="203" t="str">
        <f>IF('Frais de personnel'!$H236="","",'Frais de personnel'!$H236)</f>
        <v/>
      </c>
      <c r="I236" s="89" t="str">
        <f>IF('Frais de personnel'!$I236="","",'Frais de personnel'!$I236)</f>
        <v/>
      </c>
      <c r="J236" s="89" t="str">
        <f>IF('Frais de personnel'!$J236="","",'Frais de personnel'!$J236)</f>
        <v/>
      </c>
      <c r="K236" s="204" t="str">
        <f>IF('Frais de personnel'!$K236=0,"",'Frais de personnel'!$K236)</f>
        <v/>
      </c>
      <c r="L236" s="88"/>
      <c r="M236" s="69"/>
      <c r="N236" s="69"/>
      <c r="O236" s="69"/>
      <c r="P236" s="284" t="str">
        <f t="shared" si="19"/>
        <v/>
      </c>
      <c r="Q236" s="524" t="str">
        <f t="shared" si="20"/>
        <v/>
      </c>
      <c r="R236" s="84" t="str">
        <f t="shared" si="18"/>
        <v/>
      </c>
      <c r="S236" s="436"/>
      <c r="T236" s="196" t="str">
        <f t="shared" si="21"/>
        <v/>
      </c>
      <c r="U236" s="274" t="str">
        <f t="shared" si="22"/>
        <v/>
      </c>
      <c r="V236" s="185"/>
      <c r="W236" s="435" t="str">
        <f>IF(K236="","",IF(U236="",Listes!$A$70,IF(AND(K236&lt;U236,V236=""),Listes!$A$71,IF(AND(Q236&lt;P236,V236=""),Listes!$A$72,IF(AND(U236&lt;&gt;"",U236&lt;K236,S236=""),Listes!$A$73,IF(X236="",Listes!$A$74,""))))))</f>
        <v/>
      </c>
      <c r="X236" s="90"/>
      <c r="Y236" s="158">
        <f t="shared" si="23"/>
        <v>0</v>
      </c>
    </row>
    <row r="237" spans="1:25" ht="20.100000000000001" customHeight="1" x14ac:dyDescent="0.25">
      <c r="A237" s="174">
        <v>231</v>
      </c>
      <c r="B237" s="201" t="str">
        <f>IF('Frais de personnel'!$B237="","",'Frais de personnel'!$B237)</f>
        <v/>
      </c>
      <c r="C237" s="201" t="str">
        <f>IF('Frais de personnel'!$C237="","",'Frais de personnel'!$C237)</f>
        <v/>
      </c>
      <c r="D237" s="202" t="str">
        <f>IF('Frais de personnel'!$D237="","",'Frais de personnel'!$D237)</f>
        <v/>
      </c>
      <c r="E237" s="180" t="str">
        <f>IF('Frais de personnel'!$E237="","",'Frais de personnel'!$E237)</f>
        <v/>
      </c>
      <c r="F237" s="273" t="str">
        <f>IF('Frais de personnel'!F237="","",'Frais de personnel'!F237)</f>
        <v/>
      </c>
      <c r="G237" s="273" t="str">
        <f>IF('Frais de personnel'!G237="","",'Frais de personnel'!G237)</f>
        <v/>
      </c>
      <c r="H237" s="203" t="str">
        <f>IF('Frais de personnel'!$H237="","",'Frais de personnel'!$H237)</f>
        <v/>
      </c>
      <c r="I237" s="89" t="str">
        <f>IF('Frais de personnel'!$I237="","",'Frais de personnel'!$I237)</f>
        <v/>
      </c>
      <c r="J237" s="89" t="str">
        <f>IF('Frais de personnel'!$J237="","",'Frais de personnel'!$J237)</f>
        <v/>
      </c>
      <c r="K237" s="204" t="str">
        <f>IF('Frais de personnel'!$K237=0,"",'Frais de personnel'!$K237)</f>
        <v/>
      </c>
      <c r="L237" s="88"/>
      <c r="M237" s="69"/>
      <c r="N237" s="69"/>
      <c r="O237" s="69"/>
      <c r="P237" s="284" t="str">
        <f t="shared" si="19"/>
        <v/>
      </c>
      <c r="Q237" s="524" t="str">
        <f t="shared" si="20"/>
        <v/>
      </c>
      <c r="R237" s="84" t="str">
        <f t="shared" si="18"/>
        <v/>
      </c>
      <c r="S237" s="436"/>
      <c r="T237" s="196" t="str">
        <f t="shared" si="21"/>
        <v/>
      </c>
      <c r="U237" s="274" t="str">
        <f t="shared" si="22"/>
        <v/>
      </c>
      <c r="V237" s="185"/>
      <c r="W237" s="435" t="str">
        <f>IF(K237="","",IF(U237="",Listes!$A$70,IF(AND(K237&lt;U237,V237=""),Listes!$A$71,IF(AND(Q237&lt;P237,V237=""),Listes!$A$72,IF(AND(U237&lt;&gt;"",U237&lt;K237,S237=""),Listes!$A$73,IF(X237="",Listes!$A$74,""))))))</f>
        <v/>
      </c>
      <c r="X237" s="90"/>
      <c r="Y237" s="158">
        <f t="shared" si="23"/>
        <v>0</v>
      </c>
    </row>
    <row r="238" spans="1:25" ht="20.100000000000001" customHeight="1" x14ac:dyDescent="0.25">
      <c r="A238" s="174">
        <v>232</v>
      </c>
      <c r="B238" s="201" t="str">
        <f>IF('Frais de personnel'!$B238="","",'Frais de personnel'!$B238)</f>
        <v/>
      </c>
      <c r="C238" s="201" t="str">
        <f>IF('Frais de personnel'!$C238="","",'Frais de personnel'!$C238)</f>
        <v/>
      </c>
      <c r="D238" s="202" t="str">
        <f>IF('Frais de personnel'!$D238="","",'Frais de personnel'!$D238)</f>
        <v/>
      </c>
      <c r="E238" s="180" t="str">
        <f>IF('Frais de personnel'!$E238="","",'Frais de personnel'!$E238)</f>
        <v/>
      </c>
      <c r="F238" s="273" t="str">
        <f>IF('Frais de personnel'!F238="","",'Frais de personnel'!F238)</f>
        <v/>
      </c>
      <c r="G238" s="273" t="str">
        <f>IF('Frais de personnel'!G238="","",'Frais de personnel'!G238)</f>
        <v/>
      </c>
      <c r="H238" s="203" t="str">
        <f>IF('Frais de personnel'!$H238="","",'Frais de personnel'!$H238)</f>
        <v/>
      </c>
      <c r="I238" s="89" t="str">
        <f>IF('Frais de personnel'!$I238="","",'Frais de personnel'!$I238)</f>
        <v/>
      </c>
      <c r="J238" s="89" t="str">
        <f>IF('Frais de personnel'!$J238="","",'Frais de personnel'!$J238)</f>
        <v/>
      </c>
      <c r="K238" s="204" t="str">
        <f>IF('Frais de personnel'!$K238=0,"",'Frais de personnel'!$K238)</f>
        <v/>
      </c>
      <c r="L238" s="88"/>
      <c r="M238" s="69"/>
      <c r="N238" s="69"/>
      <c r="O238" s="69"/>
      <c r="P238" s="284" t="str">
        <f t="shared" si="19"/>
        <v/>
      </c>
      <c r="Q238" s="524" t="str">
        <f t="shared" si="20"/>
        <v/>
      </c>
      <c r="R238" s="84" t="str">
        <f t="shared" si="18"/>
        <v/>
      </c>
      <c r="S238" s="436"/>
      <c r="T238" s="196" t="str">
        <f t="shared" si="21"/>
        <v/>
      </c>
      <c r="U238" s="274" t="str">
        <f t="shared" si="22"/>
        <v/>
      </c>
      <c r="V238" s="185"/>
      <c r="W238" s="435" t="str">
        <f>IF(K238="","",IF(U238="",Listes!$A$70,IF(AND(K238&lt;U238,V238=""),Listes!$A$71,IF(AND(Q238&lt;P238,V238=""),Listes!$A$72,IF(AND(U238&lt;&gt;"",U238&lt;K238,S238=""),Listes!$A$73,IF(X238="",Listes!$A$74,""))))))</f>
        <v/>
      </c>
      <c r="X238" s="90"/>
      <c r="Y238" s="158">
        <f t="shared" si="23"/>
        <v>0</v>
      </c>
    </row>
    <row r="239" spans="1:25" ht="20.100000000000001" customHeight="1" x14ac:dyDescent="0.25">
      <c r="A239" s="174">
        <v>233</v>
      </c>
      <c r="B239" s="201" t="str">
        <f>IF('Frais de personnel'!$B239="","",'Frais de personnel'!$B239)</f>
        <v/>
      </c>
      <c r="C239" s="201" t="str">
        <f>IF('Frais de personnel'!$C239="","",'Frais de personnel'!$C239)</f>
        <v/>
      </c>
      <c r="D239" s="202" t="str">
        <f>IF('Frais de personnel'!$D239="","",'Frais de personnel'!$D239)</f>
        <v/>
      </c>
      <c r="E239" s="180" t="str">
        <f>IF('Frais de personnel'!$E239="","",'Frais de personnel'!$E239)</f>
        <v/>
      </c>
      <c r="F239" s="273" t="str">
        <f>IF('Frais de personnel'!F239="","",'Frais de personnel'!F239)</f>
        <v/>
      </c>
      <c r="G239" s="273" t="str">
        <f>IF('Frais de personnel'!G239="","",'Frais de personnel'!G239)</f>
        <v/>
      </c>
      <c r="H239" s="203" t="str">
        <f>IF('Frais de personnel'!$H239="","",'Frais de personnel'!$H239)</f>
        <v/>
      </c>
      <c r="I239" s="89" t="str">
        <f>IF('Frais de personnel'!$I239="","",'Frais de personnel'!$I239)</f>
        <v/>
      </c>
      <c r="J239" s="89" t="str">
        <f>IF('Frais de personnel'!$J239="","",'Frais de personnel'!$J239)</f>
        <v/>
      </c>
      <c r="K239" s="204" t="str">
        <f>IF('Frais de personnel'!$K239=0,"",'Frais de personnel'!$K239)</f>
        <v/>
      </c>
      <c r="L239" s="88"/>
      <c r="M239" s="69"/>
      <c r="N239" s="69"/>
      <c r="O239" s="69"/>
      <c r="P239" s="284" t="str">
        <f t="shared" si="19"/>
        <v/>
      </c>
      <c r="Q239" s="524" t="str">
        <f t="shared" si="20"/>
        <v/>
      </c>
      <c r="R239" s="84" t="str">
        <f t="shared" si="18"/>
        <v/>
      </c>
      <c r="S239" s="436"/>
      <c r="T239" s="196" t="str">
        <f t="shared" si="21"/>
        <v/>
      </c>
      <c r="U239" s="274" t="str">
        <f t="shared" si="22"/>
        <v/>
      </c>
      <c r="V239" s="185"/>
      <c r="W239" s="435" t="str">
        <f>IF(K239="","",IF(U239="",Listes!$A$70,IF(AND(K239&lt;U239,V239=""),Listes!$A$71,IF(AND(Q239&lt;P239,V239=""),Listes!$A$72,IF(AND(U239&lt;&gt;"",U239&lt;K239,S239=""),Listes!$A$73,IF(X239="",Listes!$A$74,""))))))</f>
        <v/>
      </c>
      <c r="X239" s="90"/>
      <c r="Y239" s="158">
        <f t="shared" si="23"/>
        <v>0</v>
      </c>
    </row>
    <row r="240" spans="1:25" ht="20.100000000000001" customHeight="1" x14ac:dyDescent="0.25">
      <c r="A240" s="174">
        <v>234</v>
      </c>
      <c r="B240" s="201" t="str">
        <f>IF('Frais de personnel'!$B240="","",'Frais de personnel'!$B240)</f>
        <v/>
      </c>
      <c r="C240" s="201" t="str">
        <f>IF('Frais de personnel'!$C240="","",'Frais de personnel'!$C240)</f>
        <v/>
      </c>
      <c r="D240" s="202" t="str">
        <f>IF('Frais de personnel'!$D240="","",'Frais de personnel'!$D240)</f>
        <v/>
      </c>
      <c r="E240" s="180" t="str">
        <f>IF('Frais de personnel'!$E240="","",'Frais de personnel'!$E240)</f>
        <v/>
      </c>
      <c r="F240" s="273" t="str">
        <f>IF('Frais de personnel'!F240="","",'Frais de personnel'!F240)</f>
        <v/>
      </c>
      <c r="G240" s="273" t="str">
        <f>IF('Frais de personnel'!G240="","",'Frais de personnel'!G240)</f>
        <v/>
      </c>
      <c r="H240" s="203" t="str">
        <f>IF('Frais de personnel'!$H240="","",'Frais de personnel'!$H240)</f>
        <v/>
      </c>
      <c r="I240" s="89" t="str">
        <f>IF('Frais de personnel'!$I240="","",'Frais de personnel'!$I240)</f>
        <v/>
      </c>
      <c r="J240" s="89" t="str">
        <f>IF('Frais de personnel'!$J240="","",'Frais de personnel'!$J240)</f>
        <v/>
      </c>
      <c r="K240" s="204" t="str">
        <f>IF('Frais de personnel'!$K240=0,"",'Frais de personnel'!$K240)</f>
        <v/>
      </c>
      <c r="L240" s="88"/>
      <c r="M240" s="69"/>
      <c r="N240" s="69"/>
      <c r="O240" s="69"/>
      <c r="P240" s="284" t="str">
        <f t="shared" si="19"/>
        <v/>
      </c>
      <c r="Q240" s="524" t="str">
        <f t="shared" si="20"/>
        <v/>
      </c>
      <c r="R240" s="84" t="str">
        <f t="shared" si="18"/>
        <v/>
      </c>
      <c r="S240" s="436"/>
      <c r="T240" s="196" t="str">
        <f t="shared" si="21"/>
        <v/>
      </c>
      <c r="U240" s="274" t="str">
        <f t="shared" si="22"/>
        <v/>
      </c>
      <c r="V240" s="185"/>
      <c r="W240" s="435" t="str">
        <f>IF(K240="","",IF(U240="",Listes!$A$70,IF(AND(K240&lt;U240,V240=""),Listes!$A$71,IF(AND(Q240&lt;P240,V240=""),Listes!$A$72,IF(AND(U240&lt;&gt;"",U240&lt;K240,S240=""),Listes!$A$73,IF(X240="",Listes!$A$74,""))))))</f>
        <v/>
      </c>
      <c r="X240" s="90"/>
      <c r="Y240" s="158">
        <f t="shared" si="23"/>
        <v>0</v>
      </c>
    </row>
    <row r="241" spans="1:25" ht="20.100000000000001" customHeight="1" x14ac:dyDescent="0.25">
      <c r="A241" s="174">
        <v>235</v>
      </c>
      <c r="B241" s="201" t="str">
        <f>IF('Frais de personnel'!$B241="","",'Frais de personnel'!$B241)</f>
        <v/>
      </c>
      <c r="C241" s="201" t="str">
        <f>IF('Frais de personnel'!$C241="","",'Frais de personnel'!$C241)</f>
        <v/>
      </c>
      <c r="D241" s="202" t="str">
        <f>IF('Frais de personnel'!$D241="","",'Frais de personnel'!$D241)</f>
        <v/>
      </c>
      <c r="E241" s="180" t="str">
        <f>IF('Frais de personnel'!$E241="","",'Frais de personnel'!$E241)</f>
        <v/>
      </c>
      <c r="F241" s="273" t="str">
        <f>IF('Frais de personnel'!F241="","",'Frais de personnel'!F241)</f>
        <v/>
      </c>
      <c r="G241" s="273" t="str">
        <f>IF('Frais de personnel'!G241="","",'Frais de personnel'!G241)</f>
        <v/>
      </c>
      <c r="H241" s="203" t="str">
        <f>IF('Frais de personnel'!$H241="","",'Frais de personnel'!$H241)</f>
        <v/>
      </c>
      <c r="I241" s="89" t="str">
        <f>IF('Frais de personnel'!$I241="","",'Frais de personnel'!$I241)</f>
        <v/>
      </c>
      <c r="J241" s="89" t="str">
        <f>IF('Frais de personnel'!$J241="","",'Frais de personnel'!$J241)</f>
        <v/>
      </c>
      <c r="K241" s="204" t="str">
        <f>IF('Frais de personnel'!$K241=0,"",'Frais de personnel'!$K241)</f>
        <v/>
      </c>
      <c r="L241" s="88"/>
      <c r="M241" s="69"/>
      <c r="N241" s="69"/>
      <c r="O241" s="69"/>
      <c r="P241" s="284" t="str">
        <f t="shared" si="19"/>
        <v/>
      </c>
      <c r="Q241" s="524" t="str">
        <f t="shared" si="20"/>
        <v/>
      </c>
      <c r="R241" s="84" t="str">
        <f t="shared" si="18"/>
        <v/>
      </c>
      <c r="S241" s="436"/>
      <c r="T241" s="196" t="str">
        <f t="shared" si="21"/>
        <v/>
      </c>
      <c r="U241" s="274" t="str">
        <f t="shared" si="22"/>
        <v/>
      </c>
      <c r="V241" s="185"/>
      <c r="W241" s="435" t="str">
        <f>IF(K241="","",IF(U241="",Listes!$A$70,IF(AND(K241&lt;U241,V241=""),Listes!$A$71,IF(AND(Q241&lt;P241,V241=""),Listes!$A$72,IF(AND(U241&lt;&gt;"",U241&lt;K241,S241=""),Listes!$A$73,IF(X241="",Listes!$A$74,""))))))</f>
        <v/>
      </c>
      <c r="X241" s="90"/>
      <c r="Y241" s="158">
        <f t="shared" si="23"/>
        <v>0</v>
      </c>
    </row>
    <row r="242" spans="1:25" ht="20.100000000000001" customHeight="1" x14ac:dyDescent="0.25">
      <c r="A242" s="174">
        <v>236</v>
      </c>
      <c r="B242" s="201" t="str">
        <f>IF('Frais de personnel'!$B242="","",'Frais de personnel'!$B242)</f>
        <v/>
      </c>
      <c r="C242" s="201" t="str">
        <f>IF('Frais de personnel'!$C242="","",'Frais de personnel'!$C242)</f>
        <v/>
      </c>
      <c r="D242" s="202" t="str">
        <f>IF('Frais de personnel'!$D242="","",'Frais de personnel'!$D242)</f>
        <v/>
      </c>
      <c r="E242" s="180" t="str">
        <f>IF('Frais de personnel'!$E242="","",'Frais de personnel'!$E242)</f>
        <v/>
      </c>
      <c r="F242" s="273" t="str">
        <f>IF('Frais de personnel'!F242="","",'Frais de personnel'!F242)</f>
        <v/>
      </c>
      <c r="G242" s="273" t="str">
        <f>IF('Frais de personnel'!G242="","",'Frais de personnel'!G242)</f>
        <v/>
      </c>
      <c r="H242" s="203" t="str">
        <f>IF('Frais de personnel'!$H242="","",'Frais de personnel'!$H242)</f>
        <v/>
      </c>
      <c r="I242" s="89" t="str">
        <f>IF('Frais de personnel'!$I242="","",'Frais de personnel'!$I242)</f>
        <v/>
      </c>
      <c r="J242" s="89" t="str">
        <f>IF('Frais de personnel'!$J242="","",'Frais de personnel'!$J242)</f>
        <v/>
      </c>
      <c r="K242" s="204" t="str">
        <f>IF('Frais de personnel'!$K242=0,"",'Frais de personnel'!$K242)</f>
        <v/>
      </c>
      <c r="L242" s="88"/>
      <c r="M242" s="69"/>
      <c r="N242" s="69"/>
      <c r="O242" s="69"/>
      <c r="P242" s="284" t="str">
        <f t="shared" si="19"/>
        <v/>
      </c>
      <c r="Q242" s="524" t="str">
        <f t="shared" si="20"/>
        <v/>
      </c>
      <c r="R242" s="84" t="str">
        <f t="shared" si="18"/>
        <v/>
      </c>
      <c r="S242" s="436"/>
      <c r="T242" s="196" t="str">
        <f t="shared" si="21"/>
        <v/>
      </c>
      <c r="U242" s="274" t="str">
        <f t="shared" si="22"/>
        <v/>
      </c>
      <c r="V242" s="185"/>
      <c r="W242" s="435" t="str">
        <f>IF(K242="","",IF(U242="",Listes!$A$70,IF(AND(K242&lt;U242,V242=""),Listes!$A$71,IF(AND(Q242&lt;P242,V242=""),Listes!$A$72,IF(AND(U242&lt;&gt;"",U242&lt;K242,S242=""),Listes!$A$73,IF(X242="",Listes!$A$74,""))))))</f>
        <v/>
      </c>
      <c r="X242" s="90"/>
      <c r="Y242" s="158">
        <f t="shared" si="23"/>
        <v>0</v>
      </c>
    </row>
    <row r="243" spans="1:25" ht="20.100000000000001" customHeight="1" x14ac:dyDescent="0.25">
      <c r="A243" s="174">
        <v>237</v>
      </c>
      <c r="B243" s="201" t="str">
        <f>IF('Frais de personnel'!$B243="","",'Frais de personnel'!$B243)</f>
        <v/>
      </c>
      <c r="C243" s="201" t="str">
        <f>IF('Frais de personnel'!$C243="","",'Frais de personnel'!$C243)</f>
        <v/>
      </c>
      <c r="D243" s="202" t="str">
        <f>IF('Frais de personnel'!$D243="","",'Frais de personnel'!$D243)</f>
        <v/>
      </c>
      <c r="E243" s="180" t="str">
        <f>IF('Frais de personnel'!$E243="","",'Frais de personnel'!$E243)</f>
        <v/>
      </c>
      <c r="F243" s="273" t="str">
        <f>IF('Frais de personnel'!F243="","",'Frais de personnel'!F243)</f>
        <v/>
      </c>
      <c r="G243" s="273" t="str">
        <f>IF('Frais de personnel'!G243="","",'Frais de personnel'!G243)</f>
        <v/>
      </c>
      <c r="H243" s="203" t="str">
        <f>IF('Frais de personnel'!$H243="","",'Frais de personnel'!$H243)</f>
        <v/>
      </c>
      <c r="I243" s="89" t="str">
        <f>IF('Frais de personnel'!$I243="","",'Frais de personnel'!$I243)</f>
        <v/>
      </c>
      <c r="J243" s="89" t="str">
        <f>IF('Frais de personnel'!$J243="","",'Frais de personnel'!$J243)</f>
        <v/>
      </c>
      <c r="K243" s="204" t="str">
        <f>IF('Frais de personnel'!$K243=0,"",'Frais de personnel'!$K243)</f>
        <v/>
      </c>
      <c r="L243" s="88"/>
      <c r="M243" s="69"/>
      <c r="N243" s="69"/>
      <c r="O243" s="69"/>
      <c r="P243" s="284" t="str">
        <f t="shared" si="19"/>
        <v/>
      </c>
      <c r="Q243" s="524" t="str">
        <f t="shared" si="20"/>
        <v/>
      </c>
      <c r="R243" s="84" t="str">
        <f t="shared" si="18"/>
        <v/>
      </c>
      <c r="S243" s="436"/>
      <c r="T243" s="196" t="str">
        <f t="shared" si="21"/>
        <v/>
      </c>
      <c r="U243" s="274" t="str">
        <f t="shared" si="22"/>
        <v/>
      </c>
      <c r="V243" s="185"/>
      <c r="W243" s="435" t="str">
        <f>IF(K243="","",IF(U243="",Listes!$A$70,IF(AND(K243&lt;U243,V243=""),Listes!$A$71,IF(AND(Q243&lt;P243,V243=""),Listes!$A$72,IF(AND(U243&lt;&gt;"",U243&lt;K243,S243=""),Listes!$A$73,IF(X243="",Listes!$A$74,""))))))</f>
        <v/>
      </c>
      <c r="X243" s="90"/>
      <c r="Y243" s="158">
        <f t="shared" si="23"/>
        <v>0</v>
      </c>
    </row>
    <row r="244" spans="1:25" ht="20.100000000000001" customHeight="1" x14ac:dyDescent="0.25">
      <c r="A244" s="174">
        <v>238</v>
      </c>
      <c r="B244" s="201" t="str">
        <f>IF('Frais de personnel'!$B244="","",'Frais de personnel'!$B244)</f>
        <v/>
      </c>
      <c r="C244" s="201" t="str">
        <f>IF('Frais de personnel'!$C244="","",'Frais de personnel'!$C244)</f>
        <v/>
      </c>
      <c r="D244" s="202" t="str">
        <f>IF('Frais de personnel'!$D244="","",'Frais de personnel'!$D244)</f>
        <v/>
      </c>
      <c r="E244" s="180" t="str">
        <f>IF('Frais de personnel'!$E244="","",'Frais de personnel'!$E244)</f>
        <v/>
      </c>
      <c r="F244" s="273" t="str">
        <f>IF('Frais de personnel'!F244="","",'Frais de personnel'!F244)</f>
        <v/>
      </c>
      <c r="G244" s="273" t="str">
        <f>IF('Frais de personnel'!G244="","",'Frais de personnel'!G244)</f>
        <v/>
      </c>
      <c r="H244" s="203" t="str">
        <f>IF('Frais de personnel'!$H244="","",'Frais de personnel'!$H244)</f>
        <v/>
      </c>
      <c r="I244" s="89" t="str">
        <f>IF('Frais de personnel'!$I244="","",'Frais de personnel'!$I244)</f>
        <v/>
      </c>
      <c r="J244" s="89" t="str">
        <f>IF('Frais de personnel'!$J244="","",'Frais de personnel'!$J244)</f>
        <v/>
      </c>
      <c r="K244" s="204" t="str">
        <f>IF('Frais de personnel'!$K244=0,"",'Frais de personnel'!$K244)</f>
        <v/>
      </c>
      <c r="L244" s="88"/>
      <c r="M244" s="69"/>
      <c r="N244" s="69"/>
      <c r="O244" s="69"/>
      <c r="P244" s="284" t="str">
        <f t="shared" si="19"/>
        <v/>
      </c>
      <c r="Q244" s="524" t="str">
        <f t="shared" si="20"/>
        <v/>
      </c>
      <c r="R244" s="84" t="str">
        <f t="shared" si="18"/>
        <v/>
      </c>
      <c r="S244" s="436"/>
      <c r="T244" s="196" t="str">
        <f t="shared" si="21"/>
        <v/>
      </c>
      <c r="U244" s="274" t="str">
        <f t="shared" si="22"/>
        <v/>
      </c>
      <c r="V244" s="185"/>
      <c r="W244" s="435" t="str">
        <f>IF(K244="","",IF(U244="",Listes!$A$70,IF(AND(K244&lt;U244,V244=""),Listes!$A$71,IF(AND(Q244&lt;P244,V244=""),Listes!$A$72,IF(AND(U244&lt;&gt;"",U244&lt;K244,S244=""),Listes!$A$73,IF(X244="",Listes!$A$74,""))))))</f>
        <v/>
      </c>
      <c r="X244" s="90"/>
      <c r="Y244" s="158">
        <f t="shared" si="23"/>
        <v>0</v>
      </c>
    </row>
    <row r="245" spans="1:25" ht="20.100000000000001" customHeight="1" x14ac:dyDescent="0.25">
      <c r="A245" s="174">
        <v>239</v>
      </c>
      <c r="B245" s="201" t="str">
        <f>IF('Frais de personnel'!$B245="","",'Frais de personnel'!$B245)</f>
        <v/>
      </c>
      <c r="C245" s="201" t="str">
        <f>IF('Frais de personnel'!$C245="","",'Frais de personnel'!$C245)</f>
        <v/>
      </c>
      <c r="D245" s="202" t="str">
        <f>IF('Frais de personnel'!$D245="","",'Frais de personnel'!$D245)</f>
        <v/>
      </c>
      <c r="E245" s="180" t="str">
        <f>IF('Frais de personnel'!$E245="","",'Frais de personnel'!$E245)</f>
        <v/>
      </c>
      <c r="F245" s="273" t="str">
        <f>IF('Frais de personnel'!F245="","",'Frais de personnel'!F245)</f>
        <v/>
      </c>
      <c r="G245" s="273" t="str">
        <f>IF('Frais de personnel'!G245="","",'Frais de personnel'!G245)</f>
        <v/>
      </c>
      <c r="H245" s="203" t="str">
        <f>IF('Frais de personnel'!$H245="","",'Frais de personnel'!$H245)</f>
        <v/>
      </c>
      <c r="I245" s="89" t="str">
        <f>IF('Frais de personnel'!$I245="","",'Frais de personnel'!$I245)</f>
        <v/>
      </c>
      <c r="J245" s="89" t="str">
        <f>IF('Frais de personnel'!$J245="","",'Frais de personnel'!$J245)</f>
        <v/>
      </c>
      <c r="K245" s="204" t="str">
        <f>IF('Frais de personnel'!$K245=0,"",'Frais de personnel'!$K245)</f>
        <v/>
      </c>
      <c r="L245" s="88"/>
      <c r="M245" s="69"/>
      <c r="N245" s="69"/>
      <c r="O245" s="69"/>
      <c r="P245" s="284" t="str">
        <f t="shared" si="19"/>
        <v/>
      </c>
      <c r="Q245" s="524" t="str">
        <f t="shared" si="20"/>
        <v/>
      </c>
      <c r="R245" s="84" t="str">
        <f t="shared" si="18"/>
        <v/>
      </c>
      <c r="S245" s="436"/>
      <c r="T245" s="196" t="str">
        <f t="shared" si="21"/>
        <v/>
      </c>
      <c r="U245" s="274" t="str">
        <f t="shared" si="22"/>
        <v/>
      </c>
      <c r="V245" s="185"/>
      <c r="W245" s="435" t="str">
        <f>IF(K245="","",IF(U245="",Listes!$A$70,IF(AND(K245&lt;U245,V245=""),Listes!$A$71,IF(AND(Q245&lt;P245,V245=""),Listes!$A$72,IF(AND(U245&lt;&gt;"",U245&lt;K245,S245=""),Listes!$A$73,IF(X245="",Listes!$A$74,""))))))</f>
        <v/>
      </c>
      <c r="X245" s="90"/>
      <c r="Y245" s="158">
        <f t="shared" si="23"/>
        <v>0</v>
      </c>
    </row>
    <row r="246" spans="1:25" ht="20.100000000000001" customHeight="1" x14ac:dyDescent="0.25">
      <c r="A246" s="174">
        <v>240</v>
      </c>
      <c r="B246" s="201" t="str">
        <f>IF('Frais de personnel'!$B246="","",'Frais de personnel'!$B246)</f>
        <v/>
      </c>
      <c r="C246" s="201" t="str">
        <f>IF('Frais de personnel'!$C246="","",'Frais de personnel'!$C246)</f>
        <v/>
      </c>
      <c r="D246" s="202" t="str">
        <f>IF('Frais de personnel'!$D246="","",'Frais de personnel'!$D246)</f>
        <v/>
      </c>
      <c r="E246" s="180" t="str">
        <f>IF('Frais de personnel'!$E246="","",'Frais de personnel'!$E246)</f>
        <v/>
      </c>
      <c r="F246" s="273" t="str">
        <f>IF('Frais de personnel'!F246="","",'Frais de personnel'!F246)</f>
        <v/>
      </c>
      <c r="G246" s="273" t="str">
        <f>IF('Frais de personnel'!G246="","",'Frais de personnel'!G246)</f>
        <v/>
      </c>
      <c r="H246" s="203" t="str">
        <f>IF('Frais de personnel'!$H246="","",'Frais de personnel'!$H246)</f>
        <v/>
      </c>
      <c r="I246" s="89" t="str">
        <f>IF('Frais de personnel'!$I246="","",'Frais de personnel'!$I246)</f>
        <v/>
      </c>
      <c r="J246" s="89" t="str">
        <f>IF('Frais de personnel'!$J246="","",'Frais de personnel'!$J246)</f>
        <v/>
      </c>
      <c r="K246" s="204" t="str">
        <f>IF('Frais de personnel'!$K246=0,"",'Frais de personnel'!$K246)</f>
        <v/>
      </c>
      <c r="L246" s="88"/>
      <c r="M246" s="69"/>
      <c r="N246" s="69"/>
      <c r="O246" s="69"/>
      <c r="P246" s="284" t="str">
        <f t="shared" si="19"/>
        <v/>
      </c>
      <c r="Q246" s="524" t="str">
        <f t="shared" si="20"/>
        <v/>
      </c>
      <c r="R246" s="84" t="str">
        <f t="shared" si="18"/>
        <v/>
      </c>
      <c r="S246" s="436"/>
      <c r="T246" s="196" t="str">
        <f t="shared" si="21"/>
        <v/>
      </c>
      <c r="U246" s="274" t="str">
        <f t="shared" si="22"/>
        <v/>
      </c>
      <c r="V246" s="185"/>
      <c r="W246" s="435" t="str">
        <f>IF(K246="","",IF(U246="",Listes!$A$70,IF(AND(K246&lt;U246,V246=""),Listes!$A$71,IF(AND(Q246&lt;P246,V246=""),Listes!$A$72,IF(AND(U246&lt;&gt;"",U246&lt;K246,S246=""),Listes!$A$73,IF(X246="",Listes!$A$74,""))))))</f>
        <v/>
      </c>
      <c r="X246" s="90"/>
      <c r="Y246" s="158">
        <f t="shared" si="23"/>
        <v>0</v>
      </c>
    </row>
    <row r="247" spans="1:25" ht="20.100000000000001" customHeight="1" x14ac:dyDescent="0.25">
      <c r="A247" s="174">
        <v>241</v>
      </c>
      <c r="B247" s="201" t="str">
        <f>IF('Frais de personnel'!$B247="","",'Frais de personnel'!$B247)</f>
        <v/>
      </c>
      <c r="C247" s="201" t="str">
        <f>IF('Frais de personnel'!$C247="","",'Frais de personnel'!$C247)</f>
        <v/>
      </c>
      <c r="D247" s="202" t="str">
        <f>IF('Frais de personnel'!$D247="","",'Frais de personnel'!$D247)</f>
        <v/>
      </c>
      <c r="E247" s="180" t="str">
        <f>IF('Frais de personnel'!$E247="","",'Frais de personnel'!$E247)</f>
        <v/>
      </c>
      <c r="F247" s="273" t="str">
        <f>IF('Frais de personnel'!F247="","",'Frais de personnel'!F247)</f>
        <v/>
      </c>
      <c r="G247" s="273" t="str">
        <f>IF('Frais de personnel'!G247="","",'Frais de personnel'!G247)</f>
        <v/>
      </c>
      <c r="H247" s="203" t="str">
        <f>IF('Frais de personnel'!$H247="","",'Frais de personnel'!$H247)</f>
        <v/>
      </c>
      <c r="I247" s="89" t="str">
        <f>IF('Frais de personnel'!$I247="","",'Frais de personnel'!$I247)</f>
        <v/>
      </c>
      <c r="J247" s="89" t="str">
        <f>IF('Frais de personnel'!$J247="","",'Frais de personnel'!$J247)</f>
        <v/>
      </c>
      <c r="K247" s="204" t="str">
        <f>IF('Frais de personnel'!$K247=0,"",'Frais de personnel'!$K247)</f>
        <v/>
      </c>
      <c r="L247" s="88"/>
      <c r="M247" s="69"/>
      <c r="N247" s="69"/>
      <c r="O247" s="69"/>
      <c r="P247" s="284" t="str">
        <f t="shared" si="19"/>
        <v/>
      </c>
      <c r="Q247" s="524" t="str">
        <f t="shared" si="20"/>
        <v/>
      </c>
      <c r="R247" s="84" t="str">
        <f t="shared" si="18"/>
        <v/>
      </c>
      <c r="S247" s="436"/>
      <c r="T247" s="196" t="str">
        <f t="shared" si="21"/>
        <v/>
      </c>
      <c r="U247" s="274" t="str">
        <f t="shared" si="22"/>
        <v/>
      </c>
      <c r="V247" s="185"/>
      <c r="W247" s="435" t="str">
        <f>IF(K247="","",IF(U247="",Listes!$A$70,IF(AND(K247&lt;U247,V247=""),Listes!$A$71,IF(AND(Q247&lt;P247,V247=""),Listes!$A$72,IF(AND(U247&lt;&gt;"",U247&lt;K247,S247=""),Listes!$A$73,IF(X247="",Listes!$A$74,""))))))</f>
        <v/>
      </c>
      <c r="X247" s="90"/>
      <c r="Y247" s="158">
        <f t="shared" si="23"/>
        <v>0</v>
      </c>
    </row>
    <row r="248" spans="1:25" ht="20.100000000000001" customHeight="1" x14ac:dyDescent="0.25">
      <c r="A248" s="174">
        <v>242</v>
      </c>
      <c r="B248" s="201" t="str">
        <f>IF('Frais de personnel'!$B248="","",'Frais de personnel'!$B248)</f>
        <v/>
      </c>
      <c r="C248" s="201" t="str">
        <f>IF('Frais de personnel'!$C248="","",'Frais de personnel'!$C248)</f>
        <v/>
      </c>
      <c r="D248" s="202" t="str">
        <f>IF('Frais de personnel'!$D248="","",'Frais de personnel'!$D248)</f>
        <v/>
      </c>
      <c r="E248" s="180" t="str">
        <f>IF('Frais de personnel'!$E248="","",'Frais de personnel'!$E248)</f>
        <v/>
      </c>
      <c r="F248" s="273" t="str">
        <f>IF('Frais de personnel'!F248="","",'Frais de personnel'!F248)</f>
        <v/>
      </c>
      <c r="G248" s="273" t="str">
        <f>IF('Frais de personnel'!G248="","",'Frais de personnel'!G248)</f>
        <v/>
      </c>
      <c r="H248" s="203" t="str">
        <f>IF('Frais de personnel'!$H248="","",'Frais de personnel'!$H248)</f>
        <v/>
      </c>
      <c r="I248" s="89" t="str">
        <f>IF('Frais de personnel'!$I248="","",'Frais de personnel'!$I248)</f>
        <v/>
      </c>
      <c r="J248" s="89" t="str">
        <f>IF('Frais de personnel'!$J248="","",'Frais de personnel'!$J248)</f>
        <v/>
      </c>
      <c r="K248" s="204" t="str">
        <f>IF('Frais de personnel'!$K248=0,"",'Frais de personnel'!$K248)</f>
        <v/>
      </c>
      <c r="L248" s="88"/>
      <c r="M248" s="69"/>
      <c r="N248" s="69"/>
      <c r="O248" s="69"/>
      <c r="P248" s="284" t="str">
        <f t="shared" si="19"/>
        <v/>
      </c>
      <c r="Q248" s="524" t="str">
        <f t="shared" si="20"/>
        <v/>
      </c>
      <c r="R248" s="84" t="str">
        <f t="shared" si="18"/>
        <v/>
      </c>
      <c r="S248" s="436"/>
      <c r="T248" s="196" t="str">
        <f t="shared" si="21"/>
        <v/>
      </c>
      <c r="U248" s="274" t="str">
        <f t="shared" si="22"/>
        <v/>
      </c>
      <c r="V248" s="185"/>
      <c r="W248" s="435" t="str">
        <f>IF(K248="","",IF(U248="",Listes!$A$70,IF(AND(K248&lt;U248,V248=""),Listes!$A$71,IF(AND(Q248&lt;P248,V248=""),Listes!$A$72,IF(AND(U248&lt;&gt;"",U248&lt;K248,S248=""),Listes!$A$73,IF(X248="",Listes!$A$74,""))))))</f>
        <v/>
      </c>
      <c r="X248" s="90"/>
      <c r="Y248" s="158">
        <f t="shared" si="23"/>
        <v>0</v>
      </c>
    </row>
    <row r="249" spans="1:25" ht="20.100000000000001" customHeight="1" x14ac:dyDescent="0.25">
      <c r="A249" s="174">
        <v>243</v>
      </c>
      <c r="B249" s="201" t="str">
        <f>IF('Frais de personnel'!$B249="","",'Frais de personnel'!$B249)</f>
        <v/>
      </c>
      <c r="C249" s="201" t="str">
        <f>IF('Frais de personnel'!$C249="","",'Frais de personnel'!$C249)</f>
        <v/>
      </c>
      <c r="D249" s="202" t="str">
        <f>IF('Frais de personnel'!$D249="","",'Frais de personnel'!$D249)</f>
        <v/>
      </c>
      <c r="E249" s="180" t="str">
        <f>IF('Frais de personnel'!$E249="","",'Frais de personnel'!$E249)</f>
        <v/>
      </c>
      <c r="F249" s="273" t="str">
        <f>IF('Frais de personnel'!F249="","",'Frais de personnel'!F249)</f>
        <v/>
      </c>
      <c r="G249" s="273" t="str">
        <f>IF('Frais de personnel'!G249="","",'Frais de personnel'!G249)</f>
        <v/>
      </c>
      <c r="H249" s="203" t="str">
        <f>IF('Frais de personnel'!$H249="","",'Frais de personnel'!$H249)</f>
        <v/>
      </c>
      <c r="I249" s="89" t="str">
        <f>IF('Frais de personnel'!$I249="","",'Frais de personnel'!$I249)</f>
        <v/>
      </c>
      <c r="J249" s="89" t="str">
        <f>IF('Frais de personnel'!$J249="","",'Frais de personnel'!$J249)</f>
        <v/>
      </c>
      <c r="K249" s="204" t="str">
        <f>IF('Frais de personnel'!$K249=0,"",'Frais de personnel'!$K249)</f>
        <v/>
      </c>
      <c r="L249" s="88"/>
      <c r="M249" s="69"/>
      <c r="N249" s="69"/>
      <c r="O249" s="69"/>
      <c r="P249" s="284" t="str">
        <f t="shared" si="19"/>
        <v/>
      </c>
      <c r="Q249" s="524" t="str">
        <f t="shared" si="20"/>
        <v/>
      </c>
      <c r="R249" s="84" t="str">
        <f t="shared" si="18"/>
        <v/>
      </c>
      <c r="S249" s="436"/>
      <c r="T249" s="196" t="str">
        <f t="shared" si="21"/>
        <v/>
      </c>
      <c r="U249" s="274" t="str">
        <f t="shared" si="22"/>
        <v/>
      </c>
      <c r="V249" s="185"/>
      <c r="W249" s="435" t="str">
        <f>IF(K249="","",IF(U249="",Listes!$A$70,IF(AND(K249&lt;U249,V249=""),Listes!$A$71,IF(AND(Q249&lt;P249,V249=""),Listes!$A$72,IF(AND(U249&lt;&gt;"",U249&lt;K249,S249=""),Listes!$A$73,IF(X249="",Listes!$A$74,""))))))</f>
        <v/>
      </c>
      <c r="X249" s="90"/>
      <c r="Y249" s="158">
        <f t="shared" si="23"/>
        <v>0</v>
      </c>
    </row>
    <row r="250" spans="1:25" ht="20.100000000000001" customHeight="1" x14ac:dyDescent="0.25">
      <c r="A250" s="174">
        <v>244</v>
      </c>
      <c r="B250" s="201" t="str">
        <f>IF('Frais de personnel'!$B250="","",'Frais de personnel'!$B250)</f>
        <v/>
      </c>
      <c r="C250" s="201" t="str">
        <f>IF('Frais de personnel'!$C250="","",'Frais de personnel'!$C250)</f>
        <v/>
      </c>
      <c r="D250" s="202" t="str">
        <f>IF('Frais de personnel'!$D250="","",'Frais de personnel'!$D250)</f>
        <v/>
      </c>
      <c r="E250" s="180" t="str">
        <f>IF('Frais de personnel'!$E250="","",'Frais de personnel'!$E250)</f>
        <v/>
      </c>
      <c r="F250" s="273" t="str">
        <f>IF('Frais de personnel'!F250="","",'Frais de personnel'!F250)</f>
        <v/>
      </c>
      <c r="G250" s="273" t="str">
        <f>IF('Frais de personnel'!G250="","",'Frais de personnel'!G250)</f>
        <v/>
      </c>
      <c r="H250" s="203" t="str">
        <f>IF('Frais de personnel'!$H250="","",'Frais de personnel'!$H250)</f>
        <v/>
      </c>
      <c r="I250" s="89" t="str">
        <f>IF('Frais de personnel'!$I250="","",'Frais de personnel'!$I250)</f>
        <v/>
      </c>
      <c r="J250" s="89" t="str">
        <f>IF('Frais de personnel'!$J250="","",'Frais de personnel'!$J250)</f>
        <v/>
      </c>
      <c r="K250" s="204" t="str">
        <f>IF('Frais de personnel'!$K250=0,"",'Frais de personnel'!$K250)</f>
        <v/>
      </c>
      <c r="L250" s="88"/>
      <c r="M250" s="69"/>
      <c r="N250" s="69"/>
      <c r="O250" s="69"/>
      <c r="P250" s="284" t="str">
        <f t="shared" si="19"/>
        <v/>
      </c>
      <c r="Q250" s="524" t="str">
        <f t="shared" si="20"/>
        <v/>
      </c>
      <c r="R250" s="84" t="str">
        <f t="shared" si="18"/>
        <v/>
      </c>
      <c r="S250" s="436"/>
      <c r="T250" s="196" t="str">
        <f t="shared" si="21"/>
        <v/>
      </c>
      <c r="U250" s="274" t="str">
        <f t="shared" si="22"/>
        <v/>
      </c>
      <c r="V250" s="185"/>
      <c r="W250" s="435" t="str">
        <f>IF(K250="","",IF(U250="",Listes!$A$70,IF(AND(K250&lt;U250,V250=""),Listes!$A$71,IF(AND(Q250&lt;P250,V250=""),Listes!$A$72,IF(AND(U250&lt;&gt;"",U250&lt;K250,S250=""),Listes!$A$73,IF(X250="",Listes!$A$74,""))))))</f>
        <v/>
      </c>
      <c r="X250" s="90"/>
      <c r="Y250" s="158">
        <f t="shared" si="23"/>
        <v>0</v>
      </c>
    </row>
    <row r="251" spans="1:25" ht="20.100000000000001" customHeight="1" x14ac:dyDescent="0.25">
      <c r="A251" s="174">
        <v>245</v>
      </c>
      <c r="B251" s="201" t="str">
        <f>IF('Frais de personnel'!$B251="","",'Frais de personnel'!$B251)</f>
        <v/>
      </c>
      <c r="C251" s="201" t="str">
        <f>IF('Frais de personnel'!$C251="","",'Frais de personnel'!$C251)</f>
        <v/>
      </c>
      <c r="D251" s="202" t="str">
        <f>IF('Frais de personnel'!$D251="","",'Frais de personnel'!$D251)</f>
        <v/>
      </c>
      <c r="E251" s="180" t="str">
        <f>IF('Frais de personnel'!$E251="","",'Frais de personnel'!$E251)</f>
        <v/>
      </c>
      <c r="F251" s="273" t="str">
        <f>IF('Frais de personnel'!F251="","",'Frais de personnel'!F251)</f>
        <v/>
      </c>
      <c r="G251" s="273" t="str">
        <f>IF('Frais de personnel'!G251="","",'Frais de personnel'!G251)</f>
        <v/>
      </c>
      <c r="H251" s="203" t="str">
        <f>IF('Frais de personnel'!$H251="","",'Frais de personnel'!$H251)</f>
        <v/>
      </c>
      <c r="I251" s="89" t="str">
        <f>IF('Frais de personnel'!$I251="","",'Frais de personnel'!$I251)</f>
        <v/>
      </c>
      <c r="J251" s="89" t="str">
        <f>IF('Frais de personnel'!$J251="","",'Frais de personnel'!$J251)</f>
        <v/>
      </c>
      <c r="K251" s="204" t="str">
        <f>IF('Frais de personnel'!$K251=0,"",'Frais de personnel'!$K251)</f>
        <v/>
      </c>
      <c r="L251" s="88"/>
      <c r="M251" s="69"/>
      <c r="N251" s="69"/>
      <c r="O251" s="69"/>
      <c r="P251" s="284" t="str">
        <f t="shared" si="19"/>
        <v/>
      </c>
      <c r="Q251" s="524" t="str">
        <f t="shared" si="20"/>
        <v/>
      </c>
      <c r="R251" s="84" t="str">
        <f t="shared" si="18"/>
        <v/>
      </c>
      <c r="S251" s="436"/>
      <c r="T251" s="196" t="str">
        <f t="shared" si="21"/>
        <v/>
      </c>
      <c r="U251" s="274" t="str">
        <f t="shared" si="22"/>
        <v/>
      </c>
      <c r="V251" s="185"/>
      <c r="W251" s="435" t="str">
        <f>IF(K251="","",IF(U251="",Listes!$A$70,IF(AND(K251&lt;U251,V251=""),Listes!$A$71,IF(AND(Q251&lt;P251,V251=""),Listes!$A$72,IF(AND(U251&lt;&gt;"",U251&lt;K251,S251=""),Listes!$A$73,IF(X251="",Listes!$A$74,""))))))</f>
        <v/>
      </c>
      <c r="X251" s="90"/>
      <c r="Y251" s="158">
        <f t="shared" si="23"/>
        <v>0</v>
      </c>
    </row>
    <row r="252" spans="1:25" ht="20.100000000000001" customHeight="1" x14ac:dyDescent="0.25">
      <c r="A252" s="174">
        <v>246</v>
      </c>
      <c r="B252" s="201" t="str">
        <f>IF('Frais de personnel'!$B252="","",'Frais de personnel'!$B252)</f>
        <v/>
      </c>
      <c r="C252" s="201" t="str">
        <f>IF('Frais de personnel'!$C252="","",'Frais de personnel'!$C252)</f>
        <v/>
      </c>
      <c r="D252" s="202" t="str">
        <f>IF('Frais de personnel'!$D252="","",'Frais de personnel'!$D252)</f>
        <v/>
      </c>
      <c r="E252" s="180" t="str">
        <f>IF('Frais de personnel'!$E252="","",'Frais de personnel'!$E252)</f>
        <v/>
      </c>
      <c r="F252" s="273" t="str">
        <f>IF('Frais de personnel'!F252="","",'Frais de personnel'!F252)</f>
        <v/>
      </c>
      <c r="G252" s="273" t="str">
        <f>IF('Frais de personnel'!G252="","",'Frais de personnel'!G252)</f>
        <v/>
      </c>
      <c r="H252" s="203" t="str">
        <f>IF('Frais de personnel'!$H252="","",'Frais de personnel'!$H252)</f>
        <v/>
      </c>
      <c r="I252" s="89" t="str">
        <f>IF('Frais de personnel'!$I252="","",'Frais de personnel'!$I252)</f>
        <v/>
      </c>
      <c r="J252" s="89" t="str">
        <f>IF('Frais de personnel'!$J252="","",'Frais de personnel'!$J252)</f>
        <v/>
      </c>
      <c r="K252" s="204" t="str">
        <f>IF('Frais de personnel'!$K252=0,"",'Frais de personnel'!$K252)</f>
        <v/>
      </c>
      <c r="L252" s="88"/>
      <c r="M252" s="69"/>
      <c r="N252" s="69"/>
      <c r="O252" s="69"/>
      <c r="P252" s="284" t="str">
        <f t="shared" si="19"/>
        <v/>
      </c>
      <c r="Q252" s="524" t="str">
        <f t="shared" si="20"/>
        <v/>
      </c>
      <c r="R252" s="84" t="str">
        <f t="shared" si="18"/>
        <v/>
      </c>
      <c r="S252" s="436"/>
      <c r="T252" s="196" t="str">
        <f t="shared" si="21"/>
        <v/>
      </c>
      <c r="U252" s="274" t="str">
        <f t="shared" si="22"/>
        <v/>
      </c>
      <c r="V252" s="185"/>
      <c r="W252" s="435" t="str">
        <f>IF(K252="","",IF(U252="",Listes!$A$70,IF(AND(K252&lt;U252,V252=""),Listes!$A$71,IF(AND(Q252&lt;P252,V252=""),Listes!$A$72,IF(AND(U252&lt;&gt;"",U252&lt;K252,S252=""),Listes!$A$73,IF(X252="",Listes!$A$74,""))))))</f>
        <v/>
      </c>
      <c r="X252" s="90"/>
      <c r="Y252" s="158">
        <f t="shared" si="23"/>
        <v>0</v>
      </c>
    </row>
    <row r="253" spans="1:25" ht="20.100000000000001" customHeight="1" x14ac:dyDescent="0.25">
      <c r="A253" s="174">
        <v>247</v>
      </c>
      <c r="B253" s="201" t="str">
        <f>IF('Frais de personnel'!$B253="","",'Frais de personnel'!$B253)</f>
        <v/>
      </c>
      <c r="C253" s="201" t="str">
        <f>IF('Frais de personnel'!$C253="","",'Frais de personnel'!$C253)</f>
        <v/>
      </c>
      <c r="D253" s="202" t="str">
        <f>IF('Frais de personnel'!$D253="","",'Frais de personnel'!$D253)</f>
        <v/>
      </c>
      <c r="E253" s="180" t="str">
        <f>IF('Frais de personnel'!$E253="","",'Frais de personnel'!$E253)</f>
        <v/>
      </c>
      <c r="F253" s="273" t="str">
        <f>IF('Frais de personnel'!F253="","",'Frais de personnel'!F253)</f>
        <v/>
      </c>
      <c r="G253" s="273" t="str">
        <f>IF('Frais de personnel'!G253="","",'Frais de personnel'!G253)</f>
        <v/>
      </c>
      <c r="H253" s="203" t="str">
        <f>IF('Frais de personnel'!$H253="","",'Frais de personnel'!$H253)</f>
        <v/>
      </c>
      <c r="I253" s="89" t="str">
        <f>IF('Frais de personnel'!$I253="","",'Frais de personnel'!$I253)</f>
        <v/>
      </c>
      <c r="J253" s="89" t="str">
        <f>IF('Frais de personnel'!$J253="","",'Frais de personnel'!$J253)</f>
        <v/>
      </c>
      <c r="K253" s="204" t="str">
        <f>IF('Frais de personnel'!$K253=0,"",'Frais de personnel'!$K253)</f>
        <v/>
      </c>
      <c r="L253" s="88"/>
      <c r="M253" s="69"/>
      <c r="N253" s="69"/>
      <c r="O253" s="69"/>
      <c r="P253" s="284" t="str">
        <f t="shared" si="19"/>
        <v/>
      </c>
      <c r="Q253" s="524" t="str">
        <f t="shared" si="20"/>
        <v/>
      </c>
      <c r="R253" s="84" t="str">
        <f t="shared" si="18"/>
        <v/>
      </c>
      <c r="S253" s="436"/>
      <c r="T253" s="196" t="str">
        <f t="shared" si="21"/>
        <v/>
      </c>
      <c r="U253" s="274" t="str">
        <f t="shared" si="22"/>
        <v/>
      </c>
      <c r="V253" s="185"/>
      <c r="W253" s="435" t="str">
        <f>IF(K253="","",IF(U253="",Listes!$A$70,IF(AND(K253&lt;U253,V253=""),Listes!$A$71,IF(AND(Q253&lt;P253,V253=""),Listes!$A$72,IF(AND(U253&lt;&gt;"",U253&lt;K253,S253=""),Listes!$A$73,IF(X253="",Listes!$A$74,""))))))</f>
        <v/>
      </c>
      <c r="X253" s="90"/>
      <c r="Y253" s="158">
        <f t="shared" si="23"/>
        <v>0</v>
      </c>
    </row>
    <row r="254" spans="1:25" ht="20.100000000000001" customHeight="1" x14ac:dyDescent="0.25">
      <c r="A254" s="174">
        <v>248</v>
      </c>
      <c r="B254" s="201" t="str">
        <f>IF('Frais de personnel'!$B254="","",'Frais de personnel'!$B254)</f>
        <v/>
      </c>
      <c r="C254" s="201" t="str">
        <f>IF('Frais de personnel'!$C254="","",'Frais de personnel'!$C254)</f>
        <v/>
      </c>
      <c r="D254" s="202" t="str">
        <f>IF('Frais de personnel'!$D254="","",'Frais de personnel'!$D254)</f>
        <v/>
      </c>
      <c r="E254" s="180" t="str">
        <f>IF('Frais de personnel'!$E254="","",'Frais de personnel'!$E254)</f>
        <v/>
      </c>
      <c r="F254" s="273" t="str">
        <f>IF('Frais de personnel'!F254="","",'Frais de personnel'!F254)</f>
        <v/>
      </c>
      <c r="G254" s="273" t="str">
        <f>IF('Frais de personnel'!G254="","",'Frais de personnel'!G254)</f>
        <v/>
      </c>
      <c r="H254" s="203" t="str">
        <f>IF('Frais de personnel'!$H254="","",'Frais de personnel'!$H254)</f>
        <v/>
      </c>
      <c r="I254" s="89" t="str">
        <f>IF('Frais de personnel'!$I254="","",'Frais de personnel'!$I254)</f>
        <v/>
      </c>
      <c r="J254" s="89" t="str">
        <f>IF('Frais de personnel'!$J254="","",'Frais de personnel'!$J254)</f>
        <v/>
      </c>
      <c r="K254" s="204" t="str">
        <f>IF('Frais de personnel'!$K254=0,"",'Frais de personnel'!$K254)</f>
        <v/>
      </c>
      <c r="L254" s="88"/>
      <c r="M254" s="69"/>
      <c r="N254" s="69"/>
      <c r="O254" s="69"/>
      <c r="P254" s="284" t="str">
        <f t="shared" si="19"/>
        <v/>
      </c>
      <c r="Q254" s="524" t="str">
        <f t="shared" si="20"/>
        <v/>
      </c>
      <c r="R254" s="84" t="str">
        <f t="shared" si="18"/>
        <v/>
      </c>
      <c r="S254" s="436"/>
      <c r="T254" s="196" t="str">
        <f t="shared" si="21"/>
        <v/>
      </c>
      <c r="U254" s="274" t="str">
        <f t="shared" si="22"/>
        <v/>
      </c>
      <c r="V254" s="185"/>
      <c r="W254" s="435" t="str">
        <f>IF(K254="","",IF(U254="",Listes!$A$70,IF(AND(K254&lt;U254,V254=""),Listes!$A$71,IF(AND(Q254&lt;P254,V254=""),Listes!$A$72,IF(AND(U254&lt;&gt;"",U254&lt;K254,S254=""),Listes!$A$73,IF(X254="",Listes!$A$74,""))))))</f>
        <v/>
      </c>
      <c r="X254" s="90"/>
      <c r="Y254" s="158">
        <f t="shared" si="23"/>
        <v>0</v>
      </c>
    </row>
    <row r="255" spans="1:25" ht="20.100000000000001" customHeight="1" x14ac:dyDescent="0.25">
      <c r="A255" s="174">
        <v>249</v>
      </c>
      <c r="B255" s="201" t="str">
        <f>IF('Frais de personnel'!$B255="","",'Frais de personnel'!$B255)</f>
        <v/>
      </c>
      <c r="C255" s="201" t="str">
        <f>IF('Frais de personnel'!$C255="","",'Frais de personnel'!$C255)</f>
        <v/>
      </c>
      <c r="D255" s="202" t="str">
        <f>IF('Frais de personnel'!$D255="","",'Frais de personnel'!$D255)</f>
        <v/>
      </c>
      <c r="E255" s="180" t="str">
        <f>IF('Frais de personnel'!$E255="","",'Frais de personnel'!$E255)</f>
        <v/>
      </c>
      <c r="F255" s="273" t="str">
        <f>IF('Frais de personnel'!F255="","",'Frais de personnel'!F255)</f>
        <v/>
      </c>
      <c r="G255" s="273" t="str">
        <f>IF('Frais de personnel'!G255="","",'Frais de personnel'!G255)</f>
        <v/>
      </c>
      <c r="H255" s="203" t="str">
        <f>IF('Frais de personnel'!$H255="","",'Frais de personnel'!$H255)</f>
        <v/>
      </c>
      <c r="I255" s="89" t="str">
        <f>IF('Frais de personnel'!$I255="","",'Frais de personnel'!$I255)</f>
        <v/>
      </c>
      <c r="J255" s="89" t="str">
        <f>IF('Frais de personnel'!$J255="","",'Frais de personnel'!$J255)</f>
        <v/>
      </c>
      <c r="K255" s="204" t="str">
        <f>IF('Frais de personnel'!$K255=0,"",'Frais de personnel'!$K255)</f>
        <v/>
      </c>
      <c r="L255" s="88"/>
      <c r="M255" s="69"/>
      <c r="N255" s="69"/>
      <c r="O255" s="69"/>
      <c r="P255" s="284" t="str">
        <f t="shared" si="19"/>
        <v/>
      </c>
      <c r="Q255" s="524" t="str">
        <f t="shared" si="20"/>
        <v/>
      </c>
      <c r="R255" s="84" t="str">
        <f t="shared" si="18"/>
        <v/>
      </c>
      <c r="S255" s="436"/>
      <c r="T255" s="196" t="str">
        <f t="shared" si="21"/>
        <v/>
      </c>
      <c r="U255" s="274" t="str">
        <f t="shared" si="22"/>
        <v/>
      </c>
      <c r="V255" s="185"/>
      <c r="W255" s="435" t="str">
        <f>IF(K255="","",IF(U255="",Listes!$A$70,IF(AND(K255&lt;U255,V255=""),Listes!$A$71,IF(AND(Q255&lt;P255,V255=""),Listes!$A$72,IF(AND(U255&lt;&gt;"",U255&lt;K255,S255=""),Listes!$A$73,IF(X255="",Listes!$A$74,""))))))</f>
        <v/>
      </c>
      <c r="X255" s="90"/>
      <c r="Y255" s="158">
        <f t="shared" si="23"/>
        <v>0</v>
      </c>
    </row>
    <row r="256" spans="1:25" ht="20.100000000000001" customHeight="1" x14ac:dyDescent="0.25">
      <c r="A256" s="174">
        <v>250</v>
      </c>
      <c r="B256" s="201" t="str">
        <f>IF('Frais de personnel'!$B256="","",'Frais de personnel'!$B256)</f>
        <v/>
      </c>
      <c r="C256" s="201" t="str">
        <f>IF('Frais de personnel'!$C256="","",'Frais de personnel'!$C256)</f>
        <v/>
      </c>
      <c r="D256" s="202" t="str">
        <f>IF('Frais de personnel'!$D256="","",'Frais de personnel'!$D256)</f>
        <v/>
      </c>
      <c r="E256" s="180" t="str">
        <f>IF('Frais de personnel'!$E256="","",'Frais de personnel'!$E256)</f>
        <v/>
      </c>
      <c r="F256" s="273" t="str">
        <f>IF('Frais de personnel'!F256="","",'Frais de personnel'!F256)</f>
        <v/>
      </c>
      <c r="G256" s="273" t="str">
        <f>IF('Frais de personnel'!G256="","",'Frais de personnel'!G256)</f>
        <v/>
      </c>
      <c r="H256" s="203" t="str">
        <f>IF('Frais de personnel'!$H256="","",'Frais de personnel'!$H256)</f>
        <v/>
      </c>
      <c r="I256" s="89" t="str">
        <f>IF('Frais de personnel'!$I256="","",'Frais de personnel'!$I256)</f>
        <v/>
      </c>
      <c r="J256" s="89" t="str">
        <f>IF('Frais de personnel'!$J256="","",'Frais de personnel'!$J256)</f>
        <v/>
      </c>
      <c r="K256" s="204" t="str">
        <f>IF('Frais de personnel'!$K256=0,"",'Frais de personnel'!$K256)</f>
        <v/>
      </c>
      <c r="L256" s="88"/>
      <c r="M256" s="69"/>
      <c r="N256" s="69"/>
      <c r="O256" s="69"/>
      <c r="P256" s="284" t="str">
        <f t="shared" si="19"/>
        <v/>
      </c>
      <c r="Q256" s="524" t="str">
        <f t="shared" si="20"/>
        <v/>
      </c>
      <c r="R256" s="84" t="str">
        <f t="shared" si="18"/>
        <v/>
      </c>
      <c r="S256" s="436"/>
      <c r="T256" s="196" t="str">
        <f t="shared" si="21"/>
        <v/>
      </c>
      <c r="U256" s="274" t="str">
        <f t="shared" si="22"/>
        <v/>
      </c>
      <c r="V256" s="185"/>
      <c r="W256" s="435" t="str">
        <f>IF(K256="","",IF(U256="",Listes!$A$70,IF(AND(K256&lt;U256,V256=""),Listes!$A$71,IF(AND(Q256&lt;P256,V256=""),Listes!$A$72,IF(AND(U256&lt;&gt;"",U256&lt;K256,S256=""),Listes!$A$73,IF(X256="",Listes!$A$74,""))))))</f>
        <v/>
      </c>
      <c r="X256" s="90"/>
      <c r="Y256" s="158">
        <f t="shared" si="23"/>
        <v>0</v>
      </c>
    </row>
    <row r="257" spans="1:25" ht="20.100000000000001" customHeight="1" x14ac:dyDescent="0.25">
      <c r="A257" s="174">
        <v>251</v>
      </c>
      <c r="B257" s="201" t="str">
        <f>IF('Frais de personnel'!$B257="","",'Frais de personnel'!$B257)</f>
        <v/>
      </c>
      <c r="C257" s="201" t="str">
        <f>IF('Frais de personnel'!$C257="","",'Frais de personnel'!$C257)</f>
        <v/>
      </c>
      <c r="D257" s="202" t="str">
        <f>IF('Frais de personnel'!$D257="","",'Frais de personnel'!$D257)</f>
        <v/>
      </c>
      <c r="E257" s="180" t="str">
        <f>IF('Frais de personnel'!$E257="","",'Frais de personnel'!$E257)</f>
        <v/>
      </c>
      <c r="F257" s="273" t="str">
        <f>IF('Frais de personnel'!F257="","",'Frais de personnel'!F257)</f>
        <v/>
      </c>
      <c r="G257" s="273" t="str">
        <f>IF('Frais de personnel'!G257="","",'Frais de personnel'!G257)</f>
        <v/>
      </c>
      <c r="H257" s="203" t="str">
        <f>IF('Frais de personnel'!$H257="","",'Frais de personnel'!$H257)</f>
        <v/>
      </c>
      <c r="I257" s="89" t="str">
        <f>IF('Frais de personnel'!$I257="","",'Frais de personnel'!$I257)</f>
        <v/>
      </c>
      <c r="J257" s="89" t="str">
        <f>IF('Frais de personnel'!$J257="","",'Frais de personnel'!$J257)</f>
        <v/>
      </c>
      <c r="K257" s="204" t="str">
        <f>IF('Frais de personnel'!$K257=0,"",'Frais de personnel'!$K257)</f>
        <v/>
      </c>
      <c r="L257" s="88"/>
      <c r="M257" s="69"/>
      <c r="N257" s="69"/>
      <c r="O257" s="69"/>
      <c r="P257" s="284" t="str">
        <f t="shared" si="19"/>
        <v/>
      </c>
      <c r="Q257" s="524" t="str">
        <f t="shared" si="20"/>
        <v/>
      </c>
      <c r="R257" s="84" t="str">
        <f t="shared" si="18"/>
        <v/>
      </c>
      <c r="S257" s="436"/>
      <c r="T257" s="196" t="str">
        <f t="shared" si="21"/>
        <v/>
      </c>
      <c r="U257" s="274" t="str">
        <f t="shared" si="22"/>
        <v/>
      </c>
      <c r="V257" s="185"/>
      <c r="W257" s="435" t="str">
        <f>IF(K257="","",IF(U257="",Listes!$A$70,IF(AND(K257&lt;U257,V257=""),Listes!$A$71,IF(AND(Q257&lt;P257,V257=""),Listes!$A$72,IF(AND(U257&lt;&gt;"",U257&lt;K257,S257=""),Listes!$A$73,IF(X257="",Listes!$A$74,""))))))</f>
        <v/>
      </c>
      <c r="X257" s="90"/>
      <c r="Y257" s="158">
        <f t="shared" si="23"/>
        <v>0</v>
      </c>
    </row>
    <row r="258" spans="1:25" ht="20.100000000000001" customHeight="1" x14ac:dyDescent="0.25">
      <c r="A258" s="174">
        <v>252</v>
      </c>
      <c r="B258" s="201" t="str">
        <f>IF('Frais de personnel'!$B258="","",'Frais de personnel'!$B258)</f>
        <v/>
      </c>
      <c r="C258" s="201" t="str">
        <f>IF('Frais de personnel'!$C258="","",'Frais de personnel'!$C258)</f>
        <v/>
      </c>
      <c r="D258" s="202" t="str">
        <f>IF('Frais de personnel'!$D258="","",'Frais de personnel'!$D258)</f>
        <v/>
      </c>
      <c r="E258" s="180" t="str">
        <f>IF('Frais de personnel'!$E258="","",'Frais de personnel'!$E258)</f>
        <v/>
      </c>
      <c r="F258" s="273" t="str">
        <f>IF('Frais de personnel'!F258="","",'Frais de personnel'!F258)</f>
        <v/>
      </c>
      <c r="G258" s="273" t="str">
        <f>IF('Frais de personnel'!G258="","",'Frais de personnel'!G258)</f>
        <v/>
      </c>
      <c r="H258" s="203" t="str">
        <f>IF('Frais de personnel'!$H258="","",'Frais de personnel'!$H258)</f>
        <v/>
      </c>
      <c r="I258" s="89" t="str">
        <f>IF('Frais de personnel'!$I258="","",'Frais de personnel'!$I258)</f>
        <v/>
      </c>
      <c r="J258" s="89" t="str">
        <f>IF('Frais de personnel'!$J258="","",'Frais de personnel'!$J258)</f>
        <v/>
      </c>
      <c r="K258" s="204" t="str">
        <f>IF('Frais de personnel'!$K258=0,"",'Frais de personnel'!$K258)</f>
        <v/>
      </c>
      <c r="L258" s="88"/>
      <c r="M258" s="69"/>
      <c r="N258" s="69"/>
      <c r="O258" s="69"/>
      <c r="P258" s="284" t="str">
        <f t="shared" si="19"/>
        <v/>
      </c>
      <c r="Q258" s="524" t="str">
        <f t="shared" si="20"/>
        <v/>
      </c>
      <c r="R258" s="84" t="str">
        <f t="shared" si="18"/>
        <v/>
      </c>
      <c r="S258" s="436"/>
      <c r="T258" s="196" t="str">
        <f t="shared" si="21"/>
        <v/>
      </c>
      <c r="U258" s="274" t="str">
        <f t="shared" si="22"/>
        <v/>
      </c>
      <c r="V258" s="185"/>
      <c r="W258" s="435" t="str">
        <f>IF(K258="","",IF(U258="",Listes!$A$70,IF(AND(K258&lt;U258,V258=""),Listes!$A$71,IF(AND(Q258&lt;P258,V258=""),Listes!$A$72,IF(AND(U258&lt;&gt;"",U258&lt;K258,S258=""),Listes!$A$73,IF(X258="",Listes!$A$74,""))))))</f>
        <v/>
      </c>
      <c r="X258" s="90"/>
      <c r="Y258" s="158">
        <f t="shared" si="23"/>
        <v>0</v>
      </c>
    </row>
    <row r="259" spans="1:25" ht="20.100000000000001" customHeight="1" x14ac:dyDescent="0.25">
      <c r="A259" s="174">
        <v>253</v>
      </c>
      <c r="B259" s="201" t="str">
        <f>IF('Frais de personnel'!$B259="","",'Frais de personnel'!$B259)</f>
        <v/>
      </c>
      <c r="C259" s="201" t="str">
        <f>IF('Frais de personnel'!$C259="","",'Frais de personnel'!$C259)</f>
        <v/>
      </c>
      <c r="D259" s="202" t="str">
        <f>IF('Frais de personnel'!$D259="","",'Frais de personnel'!$D259)</f>
        <v/>
      </c>
      <c r="E259" s="180" t="str">
        <f>IF('Frais de personnel'!$E259="","",'Frais de personnel'!$E259)</f>
        <v/>
      </c>
      <c r="F259" s="273" t="str">
        <f>IF('Frais de personnel'!F259="","",'Frais de personnel'!F259)</f>
        <v/>
      </c>
      <c r="G259" s="273" t="str">
        <f>IF('Frais de personnel'!G259="","",'Frais de personnel'!G259)</f>
        <v/>
      </c>
      <c r="H259" s="203" t="str">
        <f>IF('Frais de personnel'!$H259="","",'Frais de personnel'!$H259)</f>
        <v/>
      </c>
      <c r="I259" s="89" t="str">
        <f>IF('Frais de personnel'!$I259="","",'Frais de personnel'!$I259)</f>
        <v/>
      </c>
      <c r="J259" s="89" t="str">
        <f>IF('Frais de personnel'!$J259="","",'Frais de personnel'!$J259)</f>
        <v/>
      </c>
      <c r="K259" s="204" t="str">
        <f>IF('Frais de personnel'!$K259=0,"",'Frais de personnel'!$K259)</f>
        <v/>
      </c>
      <c r="L259" s="88"/>
      <c r="M259" s="69"/>
      <c r="N259" s="69"/>
      <c r="O259" s="69"/>
      <c r="P259" s="284" t="str">
        <f t="shared" si="19"/>
        <v/>
      </c>
      <c r="Q259" s="524" t="str">
        <f t="shared" si="20"/>
        <v/>
      </c>
      <c r="R259" s="84" t="str">
        <f t="shared" si="18"/>
        <v/>
      </c>
      <c r="S259" s="436"/>
      <c r="T259" s="196" t="str">
        <f t="shared" si="21"/>
        <v/>
      </c>
      <c r="U259" s="274" t="str">
        <f t="shared" si="22"/>
        <v/>
      </c>
      <c r="V259" s="185"/>
      <c r="W259" s="435" t="str">
        <f>IF(K259="","",IF(U259="",Listes!$A$70,IF(AND(K259&lt;U259,V259=""),Listes!$A$71,IF(AND(Q259&lt;P259,V259=""),Listes!$A$72,IF(AND(U259&lt;&gt;"",U259&lt;K259,S259=""),Listes!$A$73,IF(X259="",Listes!$A$74,""))))))</f>
        <v/>
      </c>
      <c r="X259" s="90"/>
      <c r="Y259" s="158">
        <f t="shared" si="23"/>
        <v>0</v>
      </c>
    </row>
    <row r="260" spans="1:25" ht="20.100000000000001" customHeight="1" x14ac:dyDescent="0.25">
      <c r="A260" s="174">
        <v>254</v>
      </c>
      <c r="B260" s="201" t="str">
        <f>IF('Frais de personnel'!$B260="","",'Frais de personnel'!$B260)</f>
        <v/>
      </c>
      <c r="C260" s="201" t="str">
        <f>IF('Frais de personnel'!$C260="","",'Frais de personnel'!$C260)</f>
        <v/>
      </c>
      <c r="D260" s="202" t="str">
        <f>IF('Frais de personnel'!$D260="","",'Frais de personnel'!$D260)</f>
        <v/>
      </c>
      <c r="E260" s="180" t="str">
        <f>IF('Frais de personnel'!$E260="","",'Frais de personnel'!$E260)</f>
        <v/>
      </c>
      <c r="F260" s="273" t="str">
        <f>IF('Frais de personnel'!F260="","",'Frais de personnel'!F260)</f>
        <v/>
      </c>
      <c r="G260" s="273" t="str">
        <f>IF('Frais de personnel'!G260="","",'Frais de personnel'!G260)</f>
        <v/>
      </c>
      <c r="H260" s="203" t="str">
        <f>IF('Frais de personnel'!$H260="","",'Frais de personnel'!$H260)</f>
        <v/>
      </c>
      <c r="I260" s="89" t="str">
        <f>IF('Frais de personnel'!$I260="","",'Frais de personnel'!$I260)</f>
        <v/>
      </c>
      <c r="J260" s="89" t="str">
        <f>IF('Frais de personnel'!$J260="","",'Frais de personnel'!$J260)</f>
        <v/>
      </c>
      <c r="K260" s="204" t="str">
        <f>IF('Frais de personnel'!$K260=0,"",'Frais de personnel'!$K260)</f>
        <v/>
      </c>
      <c r="L260" s="88"/>
      <c r="M260" s="69"/>
      <c r="N260" s="69"/>
      <c r="O260" s="69"/>
      <c r="P260" s="284" t="str">
        <f t="shared" si="19"/>
        <v/>
      </c>
      <c r="Q260" s="524" t="str">
        <f t="shared" si="20"/>
        <v/>
      </c>
      <c r="R260" s="84" t="str">
        <f t="shared" si="18"/>
        <v/>
      </c>
      <c r="S260" s="436"/>
      <c r="T260" s="196" t="str">
        <f t="shared" si="21"/>
        <v/>
      </c>
      <c r="U260" s="274" t="str">
        <f t="shared" si="22"/>
        <v/>
      </c>
      <c r="V260" s="185"/>
      <c r="W260" s="435" t="str">
        <f>IF(K260="","",IF(U260="",Listes!$A$70,IF(AND(K260&lt;U260,V260=""),Listes!$A$71,IF(AND(Q260&lt;P260,V260=""),Listes!$A$72,IF(AND(U260&lt;&gt;"",U260&lt;K260,S260=""),Listes!$A$73,IF(X260="",Listes!$A$74,""))))))</f>
        <v/>
      </c>
      <c r="X260" s="90"/>
      <c r="Y260" s="158">
        <f t="shared" si="23"/>
        <v>0</v>
      </c>
    </row>
    <row r="261" spans="1:25" ht="20.100000000000001" customHeight="1" x14ac:dyDescent="0.25">
      <c r="A261" s="174">
        <v>255</v>
      </c>
      <c r="B261" s="201" t="str">
        <f>IF('Frais de personnel'!$B261="","",'Frais de personnel'!$B261)</f>
        <v/>
      </c>
      <c r="C261" s="201" t="str">
        <f>IF('Frais de personnel'!$C261="","",'Frais de personnel'!$C261)</f>
        <v/>
      </c>
      <c r="D261" s="202" t="str">
        <f>IF('Frais de personnel'!$D261="","",'Frais de personnel'!$D261)</f>
        <v/>
      </c>
      <c r="E261" s="180" t="str">
        <f>IF('Frais de personnel'!$E261="","",'Frais de personnel'!$E261)</f>
        <v/>
      </c>
      <c r="F261" s="273" t="str">
        <f>IF('Frais de personnel'!F261="","",'Frais de personnel'!F261)</f>
        <v/>
      </c>
      <c r="G261" s="273" t="str">
        <f>IF('Frais de personnel'!G261="","",'Frais de personnel'!G261)</f>
        <v/>
      </c>
      <c r="H261" s="203" t="str">
        <f>IF('Frais de personnel'!$H261="","",'Frais de personnel'!$H261)</f>
        <v/>
      </c>
      <c r="I261" s="89" t="str">
        <f>IF('Frais de personnel'!$I261="","",'Frais de personnel'!$I261)</f>
        <v/>
      </c>
      <c r="J261" s="89" t="str">
        <f>IF('Frais de personnel'!$J261="","",'Frais de personnel'!$J261)</f>
        <v/>
      </c>
      <c r="K261" s="204" t="str">
        <f>IF('Frais de personnel'!$K261=0,"",'Frais de personnel'!$K261)</f>
        <v/>
      </c>
      <c r="L261" s="88"/>
      <c r="M261" s="69"/>
      <c r="N261" s="69"/>
      <c r="O261" s="69"/>
      <c r="P261" s="284" t="str">
        <f t="shared" si="19"/>
        <v/>
      </c>
      <c r="Q261" s="524" t="str">
        <f t="shared" si="20"/>
        <v/>
      </c>
      <c r="R261" s="84" t="str">
        <f t="shared" si="18"/>
        <v/>
      </c>
      <c r="S261" s="436"/>
      <c r="T261" s="196" t="str">
        <f t="shared" si="21"/>
        <v/>
      </c>
      <c r="U261" s="274" t="str">
        <f t="shared" si="22"/>
        <v/>
      </c>
      <c r="V261" s="185"/>
      <c r="W261" s="435" t="str">
        <f>IF(K261="","",IF(U261="",Listes!$A$70,IF(AND(K261&lt;U261,V261=""),Listes!$A$71,IF(AND(Q261&lt;P261,V261=""),Listes!$A$72,IF(AND(U261&lt;&gt;"",U261&lt;K261,S261=""),Listes!$A$73,IF(X261="",Listes!$A$74,""))))))</f>
        <v/>
      </c>
      <c r="X261" s="90"/>
      <c r="Y261" s="158">
        <f t="shared" si="23"/>
        <v>0</v>
      </c>
    </row>
    <row r="262" spans="1:25" ht="20.100000000000001" customHeight="1" x14ac:dyDescent="0.25">
      <c r="A262" s="174">
        <v>256</v>
      </c>
      <c r="B262" s="201" t="str">
        <f>IF('Frais de personnel'!$B262="","",'Frais de personnel'!$B262)</f>
        <v/>
      </c>
      <c r="C262" s="201" t="str">
        <f>IF('Frais de personnel'!$C262="","",'Frais de personnel'!$C262)</f>
        <v/>
      </c>
      <c r="D262" s="202" t="str">
        <f>IF('Frais de personnel'!$D262="","",'Frais de personnel'!$D262)</f>
        <v/>
      </c>
      <c r="E262" s="180" t="str">
        <f>IF('Frais de personnel'!$E262="","",'Frais de personnel'!$E262)</f>
        <v/>
      </c>
      <c r="F262" s="273" t="str">
        <f>IF('Frais de personnel'!F262="","",'Frais de personnel'!F262)</f>
        <v/>
      </c>
      <c r="G262" s="273" t="str">
        <f>IF('Frais de personnel'!G262="","",'Frais de personnel'!G262)</f>
        <v/>
      </c>
      <c r="H262" s="203" t="str">
        <f>IF('Frais de personnel'!$H262="","",'Frais de personnel'!$H262)</f>
        <v/>
      </c>
      <c r="I262" s="89" t="str">
        <f>IF('Frais de personnel'!$I262="","",'Frais de personnel'!$I262)</f>
        <v/>
      </c>
      <c r="J262" s="89" t="str">
        <f>IF('Frais de personnel'!$J262="","",'Frais de personnel'!$J262)</f>
        <v/>
      </c>
      <c r="K262" s="204" t="str">
        <f>IF('Frais de personnel'!$K262=0,"",'Frais de personnel'!$K262)</f>
        <v/>
      </c>
      <c r="L262" s="88"/>
      <c r="M262" s="69"/>
      <c r="N262" s="69"/>
      <c r="O262" s="69"/>
      <c r="P262" s="284" t="str">
        <f t="shared" si="19"/>
        <v/>
      </c>
      <c r="Q262" s="524" t="str">
        <f t="shared" si="20"/>
        <v/>
      </c>
      <c r="R262" s="84" t="str">
        <f t="shared" si="18"/>
        <v/>
      </c>
      <c r="S262" s="436"/>
      <c r="T262" s="196" t="str">
        <f t="shared" si="21"/>
        <v/>
      </c>
      <c r="U262" s="274" t="str">
        <f t="shared" si="22"/>
        <v/>
      </c>
      <c r="V262" s="185"/>
      <c r="W262" s="435" t="str">
        <f>IF(K262="","",IF(U262="",Listes!$A$70,IF(AND(K262&lt;U262,V262=""),Listes!$A$71,IF(AND(Q262&lt;P262,V262=""),Listes!$A$72,IF(AND(U262&lt;&gt;"",U262&lt;K262,S262=""),Listes!$A$73,IF(X262="",Listes!$A$74,""))))))</f>
        <v/>
      </c>
      <c r="X262" s="90"/>
      <c r="Y262" s="158">
        <f t="shared" si="23"/>
        <v>0</v>
      </c>
    </row>
    <row r="263" spans="1:25" ht="20.100000000000001" customHeight="1" x14ac:dyDescent="0.25">
      <c r="A263" s="174">
        <v>257</v>
      </c>
      <c r="B263" s="201" t="str">
        <f>IF('Frais de personnel'!$B263="","",'Frais de personnel'!$B263)</f>
        <v/>
      </c>
      <c r="C263" s="201" t="str">
        <f>IF('Frais de personnel'!$C263="","",'Frais de personnel'!$C263)</f>
        <v/>
      </c>
      <c r="D263" s="202" t="str">
        <f>IF('Frais de personnel'!$D263="","",'Frais de personnel'!$D263)</f>
        <v/>
      </c>
      <c r="E263" s="180" t="str">
        <f>IF('Frais de personnel'!$E263="","",'Frais de personnel'!$E263)</f>
        <v/>
      </c>
      <c r="F263" s="273" t="str">
        <f>IF('Frais de personnel'!F263="","",'Frais de personnel'!F263)</f>
        <v/>
      </c>
      <c r="G263" s="273" t="str">
        <f>IF('Frais de personnel'!G263="","",'Frais de personnel'!G263)</f>
        <v/>
      </c>
      <c r="H263" s="203" t="str">
        <f>IF('Frais de personnel'!$H263="","",'Frais de personnel'!$H263)</f>
        <v/>
      </c>
      <c r="I263" s="89" t="str">
        <f>IF('Frais de personnel'!$I263="","",'Frais de personnel'!$I263)</f>
        <v/>
      </c>
      <c r="J263" s="89" t="str">
        <f>IF('Frais de personnel'!$J263="","",'Frais de personnel'!$J263)</f>
        <v/>
      </c>
      <c r="K263" s="204" t="str">
        <f>IF('Frais de personnel'!$K263=0,"",'Frais de personnel'!$K263)</f>
        <v/>
      </c>
      <c r="L263" s="88"/>
      <c r="M263" s="69"/>
      <c r="N263" s="69"/>
      <c r="O263" s="69"/>
      <c r="P263" s="284" t="str">
        <f t="shared" si="19"/>
        <v/>
      </c>
      <c r="Q263" s="524" t="str">
        <f t="shared" si="20"/>
        <v/>
      </c>
      <c r="R263" s="84" t="str">
        <f t="shared" ref="R263:R326" si="24">IF($E263="","",IF(OR(($L263=0),($M263=0)),0,$L263/$M263*$N263))</f>
        <v/>
      </c>
      <c r="S263" s="436"/>
      <c r="T263" s="196" t="str">
        <f t="shared" si="21"/>
        <v/>
      </c>
      <c r="U263" s="274" t="str">
        <f t="shared" si="22"/>
        <v/>
      </c>
      <c r="V263" s="185"/>
      <c r="W263" s="435" t="str">
        <f>IF(K263="","",IF(U263="",Listes!$A$70,IF(AND(K263&lt;U263,V263=""),Listes!$A$71,IF(AND(Q263&lt;P263,V263=""),Listes!$A$72,IF(AND(U263&lt;&gt;"",U263&lt;K263,S263=""),Listes!$A$73,IF(X263="",Listes!$A$74,""))))))</f>
        <v/>
      </c>
      <c r="X263" s="90"/>
      <c r="Y263" s="158">
        <f t="shared" si="23"/>
        <v>0</v>
      </c>
    </row>
    <row r="264" spans="1:25" ht="20.100000000000001" customHeight="1" x14ac:dyDescent="0.25">
      <c r="A264" s="174">
        <v>258</v>
      </c>
      <c r="B264" s="201" t="str">
        <f>IF('Frais de personnel'!$B264="","",'Frais de personnel'!$B264)</f>
        <v/>
      </c>
      <c r="C264" s="201" t="str">
        <f>IF('Frais de personnel'!$C264="","",'Frais de personnel'!$C264)</f>
        <v/>
      </c>
      <c r="D264" s="202" t="str">
        <f>IF('Frais de personnel'!$D264="","",'Frais de personnel'!$D264)</f>
        <v/>
      </c>
      <c r="E264" s="180" t="str">
        <f>IF('Frais de personnel'!$E264="","",'Frais de personnel'!$E264)</f>
        <v/>
      </c>
      <c r="F264" s="273" t="str">
        <f>IF('Frais de personnel'!F264="","",'Frais de personnel'!F264)</f>
        <v/>
      </c>
      <c r="G264" s="273" t="str">
        <f>IF('Frais de personnel'!G264="","",'Frais de personnel'!G264)</f>
        <v/>
      </c>
      <c r="H264" s="203" t="str">
        <f>IF('Frais de personnel'!$H264="","",'Frais de personnel'!$H264)</f>
        <v/>
      </c>
      <c r="I264" s="89" t="str">
        <f>IF('Frais de personnel'!$I264="","",'Frais de personnel'!$I264)</f>
        <v/>
      </c>
      <c r="J264" s="89" t="str">
        <f>IF('Frais de personnel'!$J264="","",'Frais de personnel'!$J264)</f>
        <v/>
      </c>
      <c r="K264" s="204" t="str">
        <f>IF('Frais de personnel'!$K264=0,"",'Frais de personnel'!$K264)</f>
        <v/>
      </c>
      <c r="L264" s="88"/>
      <c r="M264" s="69"/>
      <c r="N264" s="69"/>
      <c r="O264" s="69"/>
      <c r="P264" s="284" t="str">
        <f t="shared" ref="P264:P327" si="25">IF(O264="KO","",IF(K264="","",F264))</f>
        <v/>
      </c>
      <c r="Q264" s="524" t="str">
        <f t="shared" ref="Q264:Q327" si="26">IF(O264="KO","",IF(K264="","",G264))</f>
        <v/>
      </c>
      <c r="R264" s="84" t="str">
        <f t="shared" si="24"/>
        <v/>
      </c>
      <c r="S264" s="436"/>
      <c r="T264" s="196" t="str">
        <f t="shared" ref="T264:T327" si="27">IF(J264="","",IF(E264="Salaire technicien",MIN(60000/1607*N264,60000),IF(E264="Salaire ingénieur",MIN(80000/1607*N264,80000))))</f>
        <v/>
      </c>
      <c r="U264" s="274" t="str">
        <f t="shared" ref="U264:U327" si="28">IF(MIN(R264,T264)=0,"",MIN(R264,T264))</f>
        <v/>
      </c>
      <c r="V264" s="185"/>
      <c r="W264" s="435" t="str">
        <f>IF(K264="","",IF(U264="",Listes!$A$70,IF(AND(K264&lt;U264,V264=""),Listes!$A$71,IF(AND(Q264&lt;P264,V264=""),Listes!$A$72,IF(AND(U264&lt;&gt;"",U264&lt;K264,S264=""),Listes!$A$73,IF(X264="",Listes!$A$74,""))))))</f>
        <v/>
      </c>
      <c r="X264" s="90"/>
      <c r="Y264" s="158">
        <f t="shared" ref="Y264:Y327" si="29">IF(AND(B264&lt;&gt;"",W264&lt;&gt;""),1,0)</f>
        <v>0</v>
      </c>
    </row>
    <row r="265" spans="1:25" ht="20.100000000000001" customHeight="1" x14ac:dyDescent="0.25">
      <c r="A265" s="174">
        <v>259</v>
      </c>
      <c r="B265" s="201" t="str">
        <f>IF('Frais de personnel'!$B265="","",'Frais de personnel'!$B265)</f>
        <v/>
      </c>
      <c r="C265" s="201" t="str">
        <f>IF('Frais de personnel'!$C265="","",'Frais de personnel'!$C265)</f>
        <v/>
      </c>
      <c r="D265" s="202" t="str">
        <f>IF('Frais de personnel'!$D265="","",'Frais de personnel'!$D265)</f>
        <v/>
      </c>
      <c r="E265" s="180" t="str">
        <f>IF('Frais de personnel'!$E265="","",'Frais de personnel'!$E265)</f>
        <v/>
      </c>
      <c r="F265" s="273" t="str">
        <f>IF('Frais de personnel'!F265="","",'Frais de personnel'!F265)</f>
        <v/>
      </c>
      <c r="G265" s="273" t="str">
        <f>IF('Frais de personnel'!G265="","",'Frais de personnel'!G265)</f>
        <v/>
      </c>
      <c r="H265" s="203" t="str">
        <f>IF('Frais de personnel'!$H265="","",'Frais de personnel'!$H265)</f>
        <v/>
      </c>
      <c r="I265" s="89" t="str">
        <f>IF('Frais de personnel'!$I265="","",'Frais de personnel'!$I265)</f>
        <v/>
      </c>
      <c r="J265" s="89" t="str">
        <f>IF('Frais de personnel'!$J265="","",'Frais de personnel'!$J265)</f>
        <v/>
      </c>
      <c r="K265" s="204" t="str">
        <f>IF('Frais de personnel'!$K265=0,"",'Frais de personnel'!$K265)</f>
        <v/>
      </c>
      <c r="L265" s="88"/>
      <c r="M265" s="69"/>
      <c r="N265" s="69"/>
      <c r="O265" s="69"/>
      <c r="P265" s="284" t="str">
        <f t="shared" si="25"/>
        <v/>
      </c>
      <c r="Q265" s="524" t="str">
        <f t="shared" si="26"/>
        <v/>
      </c>
      <c r="R265" s="84" t="str">
        <f t="shared" si="24"/>
        <v/>
      </c>
      <c r="S265" s="436"/>
      <c r="T265" s="196" t="str">
        <f t="shared" si="27"/>
        <v/>
      </c>
      <c r="U265" s="274" t="str">
        <f t="shared" si="28"/>
        <v/>
      </c>
      <c r="V265" s="185"/>
      <c r="W265" s="435" t="str">
        <f>IF(K265="","",IF(U265="",Listes!$A$70,IF(AND(K265&lt;U265,V265=""),Listes!$A$71,IF(AND(Q265&lt;P265,V265=""),Listes!$A$72,IF(AND(U265&lt;&gt;"",U265&lt;K265,S265=""),Listes!$A$73,IF(X265="",Listes!$A$74,""))))))</f>
        <v/>
      </c>
      <c r="X265" s="90"/>
      <c r="Y265" s="158">
        <f t="shared" si="29"/>
        <v>0</v>
      </c>
    </row>
    <row r="266" spans="1:25" ht="20.100000000000001" customHeight="1" x14ac:dyDescent="0.25">
      <c r="A266" s="174">
        <v>260</v>
      </c>
      <c r="B266" s="201" t="str">
        <f>IF('Frais de personnel'!$B266="","",'Frais de personnel'!$B266)</f>
        <v/>
      </c>
      <c r="C266" s="201" t="str">
        <f>IF('Frais de personnel'!$C266="","",'Frais de personnel'!$C266)</f>
        <v/>
      </c>
      <c r="D266" s="202" t="str">
        <f>IF('Frais de personnel'!$D266="","",'Frais de personnel'!$D266)</f>
        <v/>
      </c>
      <c r="E266" s="180" t="str">
        <f>IF('Frais de personnel'!$E266="","",'Frais de personnel'!$E266)</f>
        <v/>
      </c>
      <c r="F266" s="273" t="str">
        <f>IF('Frais de personnel'!F266="","",'Frais de personnel'!F266)</f>
        <v/>
      </c>
      <c r="G266" s="273" t="str">
        <f>IF('Frais de personnel'!G266="","",'Frais de personnel'!G266)</f>
        <v/>
      </c>
      <c r="H266" s="203" t="str">
        <f>IF('Frais de personnel'!$H266="","",'Frais de personnel'!$H266)</f>
        <v/>
      </c>
      <c r="I266" s="89" t="str">
        <f>IF('Frais de personnel'!$I266="","",'Frais de personnel'!$I266)</f>
        <v/>
      </c>
      <c r="J266" s="89" t="str">
        <f>IF('Frais de personnel'!$J266="","",'Frais de personnel'!$J266)</f>
        <v/>
      </c>
      <c r="K266" s="204" t="str">
        <f>IF('Frais de personnel'!$K266=0,"",'Frais de personnel'!$K266)</f>
        <v/>
      </c>
      <c r="L266" s="88"/>
      <c r="M266" s="69"/>
      <c r="N266" s="69"/>
      <c r="O266" s="69"/>
      <c r="P266" s="284" t="str">
        <f t="shared" si="25"/>
        <v/>
      </c>
      <c r="Q266" s="524" t="str">
        <f t="shared" si="26"/>
        <v/>
      </c>
      <c r="R266" s="84" t="str">
        <f t="shared" si="24"/>
        <v/>
      </c>
      <c r="S266" s="436"/>
      <c r="T266" s="196" t="str">
        <f t="shared" si="27"/>
        <v/>
      </c>
      <c r="U266" s="274" t="str">
        <f t="shared" si="28"/>
        <v/>
      </c>
      <c r="V266" s="185"/>
      <c r="W266" s="435" t="str">
        <f>IF(K266="","",IF(U266="",Listes!$A$70,IF(AND(K266&lt;U266,V266=""),Listes!$A$71,IF(AND(Q266&lt;P266,V266=""),Listes!$A$72,IF(AND(U266&lt;&gt;"",U266&lt;K266,S266=""),Listes!$A$73,IF(X266="",Listes!$A$74,""))))))</f>
        <v/>
      </c>
      <c r="X266" s="90"/>
      <c r="Y266" s="158">
        <f t="shared" si="29"/>
        <v>0</v>
      </c>
    </row>
    <row r="267" spans="1:25" ht="20.100000000000001" customHeight="1" x14ac:dyDescent="0.25">
      <c r="A267" s="174">
        <v>261</v>
      </c>
      <c r="B267" s="201" t="str">
        <f>IF('Frais de personnel'!$B267="","",'Frais de personnel'!$B267)</f>
        <v/>
      </c>
      <c r="C267" s="201" t="str">
        <f>IF('Frais de personnel'!$C267="","",'Frais de personnel'!$C267)</f>
        <v/>
      </c>
      <c r="D267" s="202" t="str">
        <f>IF('Frais de personnel'!$D267="","",'Frais de personnel'!$D267)</f>
        <v/>
      </c>
      <c r="E267" s="180" t="str">
        <f>IF('Frais de personnel'!$E267="","",'Frais de personnel'!$E267)</f>
        <v/>
      </c>
      <c r="F267" s="273" t="str">
        <f>IF('Frais de personnel'!F267="","",'Frais de personnel'!F267)</f>
        <v/>
      </c>
      <c r="G267" s="273" t="str">
        <f>IF('Frais de personnel'!G267="","",'Frais de personnel'!G267)</f>
        <v/>
      </c>
      <c r="H267" s="203" t="str">
        <f>IF('Frais de personnel'!$H267="","",'Frais de personnel'!$H267)</f>
        <v/>
      </c>
      <c r="I267" s="89" t="str">
        <f>IF('Frais de personnel'!$I267="","",'Frais de personnel'!$I267)</f>
        <v/>
      </c>
      <c r="J267" s="89" t="str">
        <f>IF('Frais de personnel'!$J267="","",'Frais de personnel'!$J267)</f>
        <v/>
      </c>
      <c r="K267" s="204" t="str">
        <f>IF('Frais de personnel'!$K267=0,"",'Frais de personnel'!$K267)</f>
        <v/>
      </c>
      <c r="L267" s="88"/>
      <c r="M267" s="69"/>
      <c r="N267" s="69"/>
      <c r="O267" s="69"/>
      <c r="P267" s="284" t="str">
        <f t="shared" si="25"/>
        <v/>
      </c>
      <c r="Q267" s="524" t="str">
        <f t="shared" si="26"/>
        <v/>
      </c>
      <c r="R267" s="84" t="str">
        <f t="shared" si="24"/>
        <v/>
      </c>
      <c r="S267" s="436"/>
      <c r="T267" s="196" t="str">
        <f t="shared" si="27"/>
        <v/>
      </c>
      <c r="U267" s="274" t="str">
        <f t="shared" si="28"/>
        <v/>
      </c>
      <c r="V267" s="185"/>
      <c r="W267" s="435" t="str">
        <f>IF(K267="","",IF(U267="",Listes!$A$70,IF(AND(K267&lt;U267,V267=""),Listes!$A$71,IF(AND(Q267&lt;P267,V267=""),Listes!$A$72,IF(AND(U267&lt;&gt;"",U267&lt;K267,S267=""),Listes!$A$73,IF(X267="",Listes!$A$74,""))))))</f>
        <v/>
      </c>
      <c r="X267" s="90"/>
      <c r="Y267" s="158">
        <f t="shared" si="29"/>
        <v>0</v>
      </c>
    </row>
    <row r="268" spans="1:25" ht="20.100000000000001" customHeight="1" x14ac:dyDescent="0.25">
      <c r="A268" s="174">
        <v>262</v>
      </c>
      <c r="B268" s="201" t="str">
        <f>IF('Frais de personnel'!$B268="","",'Frais de personnel'!$B268)</f>
        <v/>
      </c>
      <c r="C268" s="201" t="str">
        <f>IF('Frais de personnel'!$C268="","",'Frais de personnel'!$C268)</f>
        <v/>
      </c>
      <c r="D268" s="202" t="str">
        <f>IF('Frais de personnel'!$D268="","",'Frais de personnel'!$D268)</f>
        <v/>
      </c>
      <c r="E268" s="180" t="str">
        <f>IF('Frais de personnel'!$E268="","",'Frais de personnel'!$E268)</f>
        <v/>
      </c>
      <c r="F268" s="273" t="str">
        <f>IF('Frais de personnel'!F268="","",'Frais de personnel'!F268)</f>
        <v/>
      </c>
      <c r="G268" s="273" t="str">
        <f>IF('Frais de personnel'!G268="","",'Frais de personnel'!G268)</f>
        <v/>
      </c>
      <c r="H268" s="203" t="str">
        <f>IF('Frais de personnel'!$H268="","",'Frais de personnel'!$H268)</f>
        <v/>
      </c>
      <c r="I268" s="89" t="str">
        <f>IF('Frais de personnel'!$I268="","",'Frais de personnel'!$I268)</f>
        <v/>
      </c>
      <c r="J268" s="89" t="str">
        <f>IF('Frais de personnel'!$J268="","",'Frais de personnel'!$J268)</f>
        <v/>
      </c>
      <c r="K268" s="204" t="str">
        <f>IF('Frais de personnel'!$K268=0,"",'Frais de personnel'!$K268)</f>
        <v/>
      </c>
      <c r="L268" s="88"/>
      <c r="M268" s="69"/>
      <c r="N268" s="69"/>
      <c r="O268" s="69"/>
      <c r="P268" s="284" t="str">
        <f t="shared" si="25"/>
        <v/>
      </c>
      <c r="Q268" s="524" t="str">
        <f t="shared" si="26"/>
        <v/>
      </c>
      <c r="R268" s="84" t="str">
        <f t="shared" si="24"/>
        <v/>
      </c>
      <c r="S268" s="436"/>
      <c r="T268" s="196" t="str">
        <f t="shared" si="27"/>
        <v/>
      </c>
      <c r="U268" s="274" t="str">
        <f t="shared" si="28"/>
        <v/>
      </c>
      <c r="V268" s="185"/>
      <c r="W268" s="435" t="str">
        <f>IF(K268="","",IF(U268="",Listes!$A$70,IF(AND(K268&lt;U268,V268=""),Listes!$A$71,IF(AND(Q268&lt;P268,V268=""),Listes!$A$72,IF(AND(U268&lt;&gt;"",U268&lt;K268,S268=""),Listes!$A$73,IF(X268="",Listes!$A$74,""))))))</f>
        <v/>
      </c>
      <c r="X268" s="90"/>
      <c r="Y268" s="158">
        <f t="shared" si="29"/>
        <v>0</v>
      </c>
    </row>
    <row r="269" spans="1:25" ht="20.100000000000001" customHeight="1" x14ac:dyDescent="0.25">
      <c r="A269" s="174">
        <v>263</v>
      </c>
      <c r="B269" s="201" t="str">
        <f>IF('Frais de personnel'!$B269="","",'Frais de personnel'!$B269)</f>
        <v/>
      </c>
      <c r="C269" s="201" t="str">
        <f>IF('Frais de personnel'!$C269="","",'Frais de personnel'!$C269)</f>
        <v/>
      </c>
      <c r="D269" s="202" t="str">
        <f>IF('Frais de personnel'!$D269="","",'Frais de personnel'!$D269)</f>
        <v/>
      </c>
      <c r="E269" s="180" t="str">
        <f>IF('Frais de personnel'!$E269="","",'Frais de personnel'!$E269)</f>
        <v/>
      </c>
      <c r="F269" s="273" t="str">
        <f>IF('Frais de personnel'!F269="","",'Frais de personnel'!F269)</f>
        <v/>
      </c>
      <c r="G269" s="273" t="str">
        <f>IF('Frais de personnel'!G269="","",'Frais de personnel'!G269)</f>
        <v/>
      </c>
      <c r="H269" s="203" t="str">
        <f>IF('Frais de personnel'!$H269="","",'Frais de personnel'!$H269)</f>
        <v/>
      </c>
      <c r="I269" s="89" t="str">
        <f>IF('Frais de personnel'!$I269="","",'Frais de personnel'!$I269)</f>
        <v/>
      </c>
      <c r="J269" s="89" t="str">
        <f>IF('Frais de personnel'!$J269="","",'Frais de personnel'!$J269)</f>
        <v/>
      </c>
      <c r="K269" s="204" t="str">
        <f>IF('Frais de personnel'!$K269=0,"",'Frais de personnel'!$K269)</f>
        <v/>
      </c>
      <c r="L269" s="88"/>
      <c r="M269" s="69"/>
      <c r="N269" s="69"/>
      <c r="O269" s="69"/>
      <c r="P269" s="284" t="str">
        <f t="shared" si="25"/>
        <v/>
      </c>
      <c r="Q269" s="524" t="str">
        <f t="shared" si="26"/>
        <v/>
      </c>
      <c r="R269" s="84" t="str">
        <f t="shared" si="24"/>
        <v/>
      </c>
      <c r="S269" s="436"/>
      <c r="T269" s="196" t="str">
        <f t="shared" si="27"/>
        <v/>
      </c>
      <c r="U269" s="274" t="str">
        <f t="shared" si="28"/>
        <v/>
      </c>
      <c r="V269" s="185"/>
      <c r="W269" s="435" t="str">
        <f>IF(K269="","",IF(U269="",Listes!$A$70,IF(AND(K269&lt;U269,V269=""),Listes!$A$71,IF(AND(Q269&lt;P269,V269=""),Listes!$A$72,IF(AND(U269&lt;&gt;"",U269&lt;K269,S269=""),Listes!$A$73,IF(X269="",Listes!$A$74,""))))))</f>
        <v/>
      </c>
      <c r="X269" s="90"/>
      <c r="Y269" s="158">
        <f t="shared" si="29"/>
        <v>0</v>
      </c>
    </row>
    <row r="270" spans="1:25" ht="20.100000000000001" customHeight="1" x14ac:dyDescent="0.25">
      <c r="A270" s="174">
        <v>264</v>
      </c>
      <c r="B270" s="201" t="str">
        <f>IF('Frais de personnel'!$B270="","",'Frais de personnel'!$B270)</f>
        <v/>
      </c>
      <c r="C270" s="201" t="str">
        <f>IF('Frais de personnel'!$C270="","",'Frais de personnel'!$C270)</f>
        <v/>
      </c>
      <c r="D270" s="202" t="str">
        <f>IF('Frais de personnel'!$D270="","",'Frais de personnel'!$D270)</f>
        <v/>
      </c>
      <c r="E270" s="180" t="str">
        <f>IF('Frais de personnel'!$E270="","",'Frais de personnel'!$E270)</f>
        <v/>
      </c>
      <c r="F270" s="273" t="str">
        <f>IF('Frais de personnel'!F270="","",'Frais de personnel'!F270)</f>
        <v/>
      </c>
      <c r="G270" s="273" t="str">
        <f>IF('Frais de personnel'!G270="","",'Frais de personnel'!G270)</f>
        <v/>
      </c>
      <c r="H270" s="203" t="str">
        <f>IF('Frais de personnel'!$H270="","",'Frais de personnel'!$H270)</f>
        <v/>
      </c>
      <c r="I270" s="89" t="str">
        <f>IF('Frais de personnel'!$I270="","",'Frais de personnel'!$I270)</f>
        <v/>
      </c>
      <c r="J270" s="89" t="str">
        <f>IF('Frais de personnel'!$J270="","",'Frais de personnel'!$J270)</f>
        <v/>
      </c>
      <c r="K270" s="204" t="str">
        <f>IF('Frais de personnel'!$K270=0,"",'Frais de personnel'!$K270)</f>
        <v/>
      </c>
      <c r="L270" s="88"/>
      <c r="M270" s="69"/>
      <c r="N270" s="69"/>
      <c r="O270" s="69"/>
      <c r="P270" s="284" t="str">
        <f t="shared" si="25"/>
        <v/>
      </c>
      <c r="Q270" s="524" t="str">
        <f t="shared" si="26"/>
        <v/>
      </c>
      <c r="R270" s="84" t="str">
        <f t="shared" si="24"/>
        <v/>
      </c>
      <c r="S270" s="436"/>
      <c r="T270" s="196" t="str">
        <f t="shared" si="27"/>
        <v/>
      </c>
      <c r="U270" s="274" t="str">
        <f t="shared" si="28"/>
        <v/>
      </c>
      <c r="V270" s="185"/>
      <c r="W270" s="435" t="str">
        <f>IF(K270="","",IF(U270="",Listes!$A$70,IF(AND(K270&lt;U270,V270=""),Listes!$A$71,IF(AND(Q270&lt;P270,V270=""),Listes!$A$72,IF(AND(U270&lt;&gt;"",U270&lt;K270,S270=""),Listes!$A$73,IF(X270="",Listes!$A$74,""))))))</f>
        <v/>
      </c>
      <c r="X270" s="90"/>
      <c r="Y270" s="158">
        <f t="shared" si="29"/>
        <v>0</v>
      </c>
    </row>
    <row r="271" spans="1:25" ht="20.100000000000001" customHeight="1" x14ac:dyDescent="0.25">
      <c r="A271" s="174">
        <v>265</v>
      </c>
      <c r="B271" s="201" t="str">
        <f>IF('Frais de personnel'!$B271="","",'Frais de personnel'!$B271)</f>
        <v/>
      </c>
      <c r="C271" s="201" t="str">
        <f>IF('Frais de personnel'!$C271="","",'Frais de personnel'!$C271)</f>
        <v/>
      </c>
      <c r="D271" s="202" t="str">
        <f>IF('Frais de personnel'!$D271="","",'Frais de personnel'!$D271)</f>
        <v/>
      </c>
      <c r="E271" s="180" t="str">
        <f>IF('Frais de personnel'!$E271="","",'Frais de personnel'!$E271)</f>
        <v/>
      </c>
      <c r="F271" s="273" t="str">
        <f>IF('Frais de personnel'!F271="","",'Frais de personnel'!F271)</f>
        <v/>
      </c>
      <c r="G271" s="273" t="str">
        <f>IF('Frais de personnel'!G271="","",'Frais de personnel'!G271)</f>
        <v/>
      </c>
      <c r="H271" s="203" t="str">
        <f>IF('Frais de personnel'!$H271="","",'Frais de personnel'!$H271)</f>
        <v/>
      </c>
      <c r="I271" s="89" t="str">
        <f>IF('Frais de personnel'!$I271="","",'Frais de personnel'!$I271)</f>
        <v/>
      </c>
      <c r="J271" s="89" t="str">
        <f>IF('Frais de personnel'!$J271="","",'Frais de personnel'!$J271)</f>
        <v/>
      </c>
      <c r="K271" s="204" t="str">
        <f>IF('Frais de personnel'!$K271=0,"",'Frais de personnel'!$K271)</f>
        <v/>
      </c>
      <c r="L271" s="88"/>
      <c r="M271" s="69"/>
      <c r="N271" s="69"/>
      <c r="O271" s="69"/>
      <c r="P271" s="284" t="str">
        <f t="shared" si="25"/>
        <v/>
      </c>
      <c r="Q271" s="524" t="str">
        <f t="shared" si="26"/>
        <v/>
      </c>
      <c r="R271" s="84" t="str">
        <f t="shared" si="24"/>
        <v/>
      </c>
      <c r="S271" s="436"/>
      <c r="T271" s="196" t="str">
        <f t="shared" si="27"/>
        <v/>
      </c>
      <c r="U271" s="274" t="str">
        <f t="shared" si="28"/>
        <v/>
      </c>
      <c r="V271" s="185"/>
      <c r="W271" s="435" t="str">
        <f>IF(K271="","",IF(U271="",Listes!$A$70,IF(AND(K271&lt;U271,V271=""),Listes!$A$71,IF(AND(Q271&lt;P271,V271=""),Listes!$A$72,IF(AND(U271&lt;&gt;"",U271&lt;K271,S271=""),Listes!$A$73,IF(X271="",Listes!$A$74,""))))))</f>
        <v/>
      </c>
      <c r="X271" s="90"/>
      <c r="Y271" s="158">
        <f t="shared" si="29"/>
        <v>0</v>
      </c>
    </row>
    <row r="272" spans="1:25" ht="20.100000000000001" customHeight="1" x14ac:dyDescent="0.25">
      <c r="A272" s="174">
        <v>266</v>
      </c>
      <c r="B272" s="201" t="str">
        <f>IF('Frais de personnel'!$B272="","",'Frais de personnel'!$B272)</f>
        <v/>
      </c>
      <c r="C272" s="201" t="str">
        <f>IF('Frais de personnel'!$C272="","",'Frais de personnel'!$C272)</f>
        <v/>
      </c>
      <c r="D272" s="202" t="str">
        <f>IF('Frais de personnel'!$D272="","",'Frais de personnel'!$D272)</f>
        <v/>
      </c>
      <c r="E272" s="180" t="str">
        <f>IF('Frais de personnel'!$E272="","",'Frais de personnel'!$E272)</f>
        <v/>
      </c>
      <c r="F272" s="273" t="str">
        <f>IF('Frais de personnel'!F272="","",'Frais de personnel'!F272)</f>
        <v/>
      </c>
      <c r="G272" s="273" t="str">
        <f>IF('Frais de personnel'!G272="","",'Frais de personnel'!G272)</f>
        <v/>
      </c>
      <c r="H272" s="203" t="str">
        <f>IF('Frais de personnel'!$H272="","",'Frais de personnel'!$H272)</f>
        <v/>
      </c>
      <c r="I272" s="89" t="str">
        <f>IF('Frais de personnel'!$I272="","",'Frais de personnel'!$I272)</f>
        <v/>
      </c>
      <c r="J272" s="89" t="str">
        <f>IF('Frais de personnel'!$J272="","",'Frais de personnel'!$J272)</f>
        <v/>
      </c>
      <c r="K272" s="204" t="str">
        <f>IF('Frais de personnel'!$K272=0,"",'Frais de personnel'!$K272)</f>
        <v/>
      </c>
      <c r="L272" s="88"/>
      <c r="M272" s="69"/>
      <c r="N272" s="69"/>
      <c r="O272" s="69"/>
      <c r="P272" s="284" t="str">
        <f t="shared" si="25"/>
        <v/>
      </c>
      <c r="Q272" s="524" t="str">
        <f t="shared" si="26"/>
        <v/>
      </c>
      <c r="R272" s="84" t="str">
        <f t="shared" si="24"/>
        <v/>
      </c>
      <c r="S272" s="436"/>
      <c r="T272" s="196" t="str">
        <f t="shared" si="27"/>
        <v/>
      </c>
      <c r="U272" s="274" t="str">
        <f t="shared" si="28"/>
        <v/>
      </c>
      <c r="V272" s="185"/>
      <c r="W272" s="435" t="str">
        <f>IF(K272="","",IF(U272="",Listes!$A$70,IF(AND(K272&lt;U272,V272=""),Listes!$A$71,IF(AND(Q272&lt;P272,V272=""),Listes!$A$72,IF(AND(U272&lt;&gt;"",U272&lt;K272,S272=""),Listes!$A$73,IF(X272="",Listes!$A$74,""))))))</f>
        <v/>
      </c>
      <c r="X272" s="90"/>
      <c r="Y272" s="158">
        <f t="shared" si="29"/>
        <v>0</v>
      </c>
    </row>
    <row r="273" spans="1:25" ht="20.100000000000001" customHeight="1" x14ac:dyDescent="0.25">
      <c r="A273" s="174">
        <v>267</v>
      </c>
      <c r="B273" s="201" t="str">
        <f>IF('Frais de personnel'!$B273="","",'Frais de personnel'!$B273)</f>
        <v/>
      </c>
      <c r="C273" s="201" t="str">
        <f>IF('Frais de personnel'!$C273="","",'Frais de personnel'!$C273)</f>
        <v/>
      </c>
      <c r="D273" s="202" t="str">
        <f>IF('Frais de personnel'!$D273="","",'Frais de personnel'!$D273)</f>
        <v/>
      </c>
      <c r="E273" s="180" t="str">
        <f>IF('Frais de personnel'!$E273="","",'Frais de personnel'!$E273)</f>
        <v/>
      </c>
      <c r="F273" s="273" t="str">
        <f>IF('Frais de personnel'!F273="","",'Frais de personnel'!F273)</f>
        <v/>
      </c>
      <c r="G273" s="273" t="str">
        <f>IF('Frais de personnel'!G273="","",'Frais de personnel'!G273)</f>
        <v/>
      </c>
      <c r="H273" s="203" t="str">
        <f>IF('Frais de personnel'!$H273="","",'Frais de personnel'!$H273)</f>
        <v/>
      </c>
      <c r="I273" s="89" t="str">
        <f>IF('Frais de personnel'!$I273="","",'Frais de personnel'!$I273)</f>
        <v/>
      </c>
      <c r="J273" s="89" t="str">
        <f>IF('Frais de personnel'!$J273="","",'Frais de personnel'!$J273)</f>
        <v/>
      </c>
      <c r="K273" s="204" t="str">
        <f>IF('Frais de personnel'!$K273=0,"",'Frais de personnel'!$K273)</f>
        <v/>
      </c>
      <c r="L273" s="88"/>
      <c r="M273" s="69"/>
      <c r="N273" s="69"/>
      <c r="O273" s="69"/>
      <c r="P273" s="284" t="str">
        <f t="shared" si="25"/>
        <v/>
      </c>
      <c r="Q273" s="524" t="str">
        <f t="shared" si="26"/>
        <v/>
      </c>
      <c r="R273" s="84" t="str">
        <f t="shared" si="24"/>
        <v/>
      </c>
      <c r="S273" s="436"/>
      <c r="T273" s="196" t="str">
        <f t="shared" si="27"/>
        <v/>
      </c>
      <c r="U273" s="274" t="str">
        <f t="shared" si="28"/>
        <v/>
      </c>
      <c r="V273" s="185"/>
      <c r="W273" s="435" t="str">
        <f>IF(K273="","",IF(U273="",Listes!$A$70,IF(AND(K273&lt;U273,V273=""),Listes!$A$71,IF(AND(Q273&lt;P273,V273=""),Listes!$A$72,IF(AND(U273&lt;&gt;"",U273&lt;K273,S273=""),Listes!$A$73,IF(X273="",Listes!$A$74,""))))))</f>
        <v/>
      </c>
      <c r="X273" s="90"/>
      <c r="Y273" s="158">
        <f t="shared" si="29"/>
        <v>0</v>
      </c>
    </row>
    <row r="274" spans="1:25" ht="20.100000000000001" customHeight="1" x14ac:dyDescent="0.25">
      <c r="A274" s="174">
        <v>268</v>
      </c>
      <c r="B274" s="201" t="str">
        <f>IF('Frais de personnel'!$B274="","",'Frais de personnel'!$B274)</f>
        <v/>
      </c>
      <c r="C274" s="201" t="str">
        <f>IF('Frais de personnel'!$C274="","",'Frais de personnel'!$C274)</f>
        <v/>
      </c>
      <c r="D274" s="202" t="str">
        <f>IF('Frais de personnel'!$D274="","",'Frais de personnel'!$D274)</f>
        <v/>
      </c>
      <c r="E274" s="180" t="str">
        <f>IF('Frais de personnel'!$E274="","",'Frais de personnel'!$E274)</f>
        <v/>
      </c>
      <c r="F274" s="273" t="str">
        <f>IF('Frais de personnel'!F274="","",'Frais de personnel'!F274)</f>
        <v/>
      </c>
      <c r="G274" s="273" t="str">
        <f>IF('Frais de personnel'!G274="","",'Frais de personnel'!G274)</f>
        <v/>
      </c>
      <c r="H274" s="203" t="str">
        <f>IF('Frais de personnel'!$H274="","",'Frais de personnel'!$H274)</f>
        <v/>
      </c>
      <c r="I274" s="89" t="str">
        <f>IF('Frais de personnel'!$I274="","",'Frais de personnel'!$I274)</f>
        <v/>
      </c>
      <c r="J274" s="89" t="str">
        <f>IF('Frais de personnel'!$J274="","",'Frais de personnel'!$J274)</f>
        <v/>
      </c>
      <c r="K274" s="204" t="str">
        <f>IF('Frais de personnel'!$K274=0,"",'Frais de personnel'!$K274)</f>
        <v/>
      </c>
      <c r="L274" s="88"/>
      <c r="M274" s="69"/>
      <c r="N274" s="69"/>
      <c r="O274" s="69"/>
      <c r="P274" s="284" t="str">
        <f t="shared" si="25"/>
        <v/>
      </c>
      <c r="Q274" s="524" t="str">
        <f t="shared" si="26"/>
        <v/>
      </c>
      <c r="R274" s="84" t="str">
        <f t="shared" si="24"/>
        <v/>
      </c>
      <c r="S274" s="436"/>
      <c r="T274" s="196" t="str">
        <f t="shared" si="27"/>
        <v/>
      </c>
      <c r="U274" s="274" t="str">
        <f t="shared" si="28"/>
        <v/>
      </c>
      <c r="V274" s="185"/>
      <c r="W274" s="435" t="str">
        <f>IF(K274="","",IF(U274="",Listes!$A$70,IF(AND(K274&lt;U274,V274=""),Listes!$A$71,IF(AND(Q274&lt;P274,V274=""),Listes!$A$72,IF(AND(U274&lt;&gt;"",U274&lt;K274,S274=""),Listes!$A$73,IF(X274="",Listes!$A$74,""))))))</f>
        <v/>
      </c>
      <c r="X274" s="90"/>
      <c r="Y274" s="158">
        <f t="shared" si="29"/>
        <v>0</v>
      </c>
    </row>
    <row r="275" spans="1:25" ht="20.100000000000001" customHeight="1" x14ac:dyDescent="0.25">
      <c r="A275" s="174">
        <v>269</v>
      </c>
      <c r="B275" s="201" t="str">
        <f>IF('Frais de personnel'!$B275="","",'Frais de personnel'!$B275)</f>
        <v/>
      </c>
      <c r="C275" s="201" t="str">
        <f>IF('Frais de personnel'!$C275="","",'Frais de personnel'!$C275)</f>
        <v/>
      </c>
      <c r="D275" s="202" t="str">
        <f>IF('Frais de personnel'!$D275="","",'Frais de personnel'!$D275)</f>
        <v/>
      </c>
      <c r="E275" s="180" t="str">
        <f>IF('Frais de personnel'!$E275="","",'Frais de personnel'!$E275)</f>
        <v/>
      </c>
      <c r="F275" s="273" t="str">
        <f>IF('Frais de personnel'!F275="","",'Frais de personnel'!F275)</f>
        <v/>
      </c>
      <c r="G275" s="273" t="str">
        <f>IF('Frais de personnel'!G275="","",'Frais de personnel'!G275)</f>
        <v/>
      </c>
      <c r="H275" s="203" t="str">
        <f>IF('Frais de personnel'!$H275="","",'Frais de personnel'!$H275)</f>
        <v/>
      </c>
      <c r="I275" s="89" t="str">
        <f>IF('Frais de personnel'!$I275="","",'Frais de personnel'!$I275)</f>
        <v/>
      </c>
      <c r="J275" s="89" t="str">
        <f>IF('Frais de personnel'!$J275="","",'Frais de personnel'!$J275)</f>
        <v/>
      </c>
      <c r="K275" s="204" t="str">
        <f>IF('Frais de personnel'!$K275=0,"",'Frais de personnel'!$K275)</f>
        <v/>
      </c>
      <c r="L275" s="88"/>
      <c r="M275" s="69"/>
      <c r="N275" s="69"/>
      <c r="O275" s="69"/>
      <c r="P275" s="284" t="str">
        <f t="shared" si="25"/>
        <v/>
      </c>
      <c r="Q275" s="524" t="str">
        <f t="shared" si="26"/>
        <v/>
      </c>
      <c r="R275" s="84" t="str">
        <f t="shared" si="24"/>
        <v/>
      </c>
      <c r="S275" s="436"/>
      <c r="T275" s="196" t="str">
        <f t="shared" si="27"/>
        <v/>
      </c>
      <c r="U275" s="274" t="str">
        <f t="shared" si="28"/>
        <v/>
      </c>
      <c r="V275" s="185"/>
      <c r="W275" s="435" t="str">
        <f>IF(K275="","",IF(U275="",Listes!$A$70,IF(AND(K275&lt;U275,V275=""),Listes!$A$71,IF(AND(Q275&lt;P275,V275=""),Listes!$A$72,IF(AND(U275&lt;&gt;"",U275&lt;K275,S275=""),Listes!$A$73,IF(X275="",Listes!$A$74,""))))))</f>
        <v/>
      </c>
      <c r="X275" s="90"/>
      <c r="Y275" s="158">
        <f t="shared" si="29"/>
        <v>0</v>
      </c>
    </row>
    <row r="276" spans="1:25" ht="20.100000000000001" customHeight="1" x14ac:dyDescent="0.25">
      <c r="A276" s="174">
        <v>270</v>
      </c>
      <c r="B276" s="201" t="str">
        <f>IF('Frais de personnel'!$B276="","",'Frais de personnel'!$B276)</f>
        <v/>
      </c>
      <c r="C276" s="201" t="str">
        <f>IF('Frais de personnel'!$C276="","",'Frais de personnel'!$C276)</f>
        <v/>
      </c>
      <c r="D276" s="202" t="str">
        <f>IF('Frais de personnel'!$D276="","",'Frais de personnel'!$D276)</f>
        <v/>
      </c>
      <c r="E276" s="180" t="str">
        <f>IF('Frais de personnel'!$E276="","",'Frais de personnel'!$E276)</f>
        <v/>
      </c>
      <c r="F276" s="273" t="str">
        <f>IF('Frais de personnel'!F276="","",'Frais de personnel'!F276)</f>
        <v/>
      </c>
      <c r="G276" s="273" t="str">
        <f>IF('Frais de personnel'!G276="","",'Frais de personnel'!G276)</f>
        <v/>
      </c>
      <c r="H276" s="203" t="str">
        <f>IF('Frais de personnel'!$H276="","",'Frais de personnel'!$H276)</f>
        <v/>
      </c>
      <c r="I276" s="89" t="str">
        <f>IF('Frais de personnel'!$I276="","",'Frais de personnel'!$I276)</f>
        <v/>
      </c>
      <c r="J276" s="89" t="str">
        <f>IF('Frais de personnel'!$J276="","",'Frais de personnel'!$J276)</f>
        <v/>
      </c>
      <c r="K276" s="204" t="str">
        <f>IF('Frais de personnel'!$K276=0,"",'Frais de personnel'!$K276)</f>
        <v/>
      </c>
      <c r="L276" s="88"/>
      <c r="M276" s="69"/>
      <c r="N276" s="69"/>
      <c r="O276" s="69"/>
      <c r="P276" s="284" t="str">
        <f t="shared" si="25"/>
        <v/>
      </c>
      <c r="Q276" s="524" t="str">
        <f t="shared" si="26"/>
        <v/>
      </c>
      <c r="R276" s="84" t="str">
        <f t="shared" si="24"/>
        <v/>
      </c>
      <c r="S276" s="436"/>
      <c r="T276" s="196" t="str">
        <f t="shared" si="27"/>
        <v/>
      </c>
      <c r="U276" s="274" t="str">
        <f t="shared" si="28"/>
        <v/>
      </c>
      <c r="V276" s="185"/>
      <c r="W276" s="435" t="str">
        <f>IF(K276="","",IF(U276="",Listes!$A$70,IF(AND(K276&lt;U276,V276=""),Listes!$A$71,IF(AND(Q276&lt;P276,V276=""),Listes!$A$72,IF(AND(U276&lt;&gt;"",U276&lt;K276,S276=""),Listes!$A$73,IF(X276="",Listes!$A$74,""))))))</f>
        <v/>
      </c>
      <c r="X276" s="90"/>
      <c r="Y276" s="158">
        <f t="shared" si="29"/>
        <v>0</v>
      </c>
    </row>
    <row r="277" spans="1:25" ht="20.100000000000001" customHeight="1" x14ac:dyDescent="0.25">
      <c r="A277" s="174">
        <v>271</v>
      </c>
      <c r="B277" s="201" t="str">
        <f>IF('Frais de personnel'!$B277="","",'Frais de personnel'!$B277)</f>
        <v/>
      </c>
      <c r="C277" s="201" t="str">
        <f>IF('Frais de personnel'!$C277="","",'Frais de personnel'!$C277)</f>
        <v/>
      </c>
      <c r="D277" s="202" t="str">
        <f>IF('Frais de personnel'!$D277="","",'Frais de personnel'!$D277)</f>
        <v/>
      </c>
      <c r="E277" s="180" t="str">
        <f>IF('Frais de personnel'!$E277="","",'Frais de personnel'!$E277)</f>
        <v/>
      </c>
      <c r="F277" s="273" t="str">
        <f>IF('Frais de personnel'!F277="","",'Frais de personnel'!F277)</f>
        <v/>
      </c>
      <c r="G277" s="273" t="str">
        <f>IF('Frais de personnel'!G277="","",'Frais de personnel'!G277)</f>
        <v/>
      </c>
      <c r="H277" s="203" t="str">
        <f>IF('Frais de personnel'!$H277="","",'Frais de personnel'!$H277)</f>
        <v/>
      </c>
      <c r="I277" s="89" t="str">
        <f>IF('Frais de personnel'!$I277="","",'Frais de personnel'!$I277)</f>
        <v/>
      </c>
      <c r="J277" s="89" t="str">
        <f>IF('Frais de personnel'!$J277="","",'Frais de personnel'!$J277)</f>
        <v/>
      </c>
      <c r="K277" s="204" t="str">
        <f>IF('Frais de personnel'!$K277=0,"",'Frais de personnel'!$K277)</f>
        <v/>
      </c>
      <c r="L277" s="88"/>
      <c r="M277" s="69"/>
      <c r="N277" s="69"/>
      <c r="O277" s="69"/>
      <c r="P277" s="284" t="str">
        <f t="shared" si="25"/>
        <v/>
      </c>
      <c r="Q277" s="524" t="str">
        <f t="shared" si="26"/>
        <v/>
      </c>
      <c r="R277" s="84" t="str">
        <f t="shared" si="24"/>
        <v/>
      </c>
      <c r="S277" s="436"/>
      <c r="T277" s="196" t="str">
        <f t="shared" si="27"/>
        <v/>
      </c>
      <c r="U277" s="274" t="str">
        <f t="shared" si="28"/>
        <v/>
      </c>
      <c r="V277" s="185"/>
      <c r="W277" s="435" t="str">
        <f>IF(K277="","",IF(U277="",Listes!$A$70,IF(AND(K277&lt;U277,V277=""),Listes!$A$71,IF(AND(Q277&lt;P277,V277=""),Listes!$A$72,IF(AND(U277&lt;&gt;"",U277&lt;K277,S277=""),Listes!$A$73,IF(X277="",Listes!$A$74,""))))))</f>
        <v/>
      </c>
      <c r="X277" s="90"/>
      <c r="Y277" s="158">
        <f t="shared" si="29"/>
        <v>0</v>
      </c>
    </row>
    <row r="278" spans="1:25" ht="20.100000000000001" customHeight="1" x14ac:dyDescent="0.25">
      <c r="A278" s="174">
        <v>272</v>
      </c>
      <c r="B278" s="201" t="str">
        <f>IF('Frais de personnel'!$B278="","",'Frais de personnel'!$B278)</f>
        <v/>
      </c>
      <c r="C278" s="201" t="str">
        <f>IF('Frais de personnel'!$C278="","",'Frais de personnel'!$C278)</f>
        <v/>
      </c>
      <c r="D278" s="202" t="str">
        <f>IF('Frais de personnel'!$D278="","",'Frais de personnel'!$D278)</f>
        <v/>
      </c>
      <c r="E278" s="180" t="str">
        <f>IF('Frais de personnel'!$E278="","",'Frais de personnel'!$E278)</f>
        <v/>
      </c>
      <c r="F278" s="273" t="str">
        <f>IF('Frais de personnel'!F278="","",'Frais de personnel'!F278)</f>
        <v/>
      </c>
      <c r="G278" s="273" t="str">
        <f>IF('Frais de personnel'!G278="","",'Frais de personnel'!G278)</f>
        <v/>
      </c>
      <c r="H278" s="203" t="str">
        <f>IF('Frais de personnel'!$H278="","",'Frais de personnel'!$H278)</f>
        <v/>
      </c>
      <c r="I278" s="89" t="str">
        <f>IF('Frais de personnel'!$I278="","",'Frais de personnel'!$I278)</f>
        <v/>
      </c>
      <c r="J278" s="89" t="str">
        <f>IF('Frais de personnel'!$J278="","",'Frais de personnel'!$J278)</f>
        <v/>
      </c>
      <c r="K278" s="204" t="str">
        <f>IF('Frais de personnel'!$K278=0,"",'Frais de personnel'!$K278)</f>
        <v/>
      </c>
      <c r="L278" s="88"/>
      <c r="M278" s="69"/>
      <c r="N278" s="69"/>
      <c r="O278" s="69"/>
      <c r="P278" s="284" t="str">
        <f t="shared" si="25"/>
        <v/>
      </c>
      <c r="Q278" s="524" t="str">
        <f t="shared" si="26"/>
        <v/>
      </c>
      <c r="R278" s="84" t="str">
        <f t="shared" si="24"/>
        <v/>
      </c>
      <c r="S278" s="436"/>
      <c r="T278" s="196" t="str">
        <f t="shared" si="27"/>
        <v/>
      </c>
      <c r="U278" s="274" t="str">
        <f t="shared" si="28"/>
        <v/>
      </c>
      <c r="V278" s="185"/>
      <c r="W278" s="435" t="str">
        <f>IF(K278="","",IF(U278="",Listes!$A$70,IF(AND(K278&lt;U278,V278=""),Listes!$A$71,IF(AND(Q278&lt;P278,V278=""),Listes!$A$72,IF(AND(U278&lt;&gt;"",U278&lt;K278,S278=""),Listes!$A$73,IF(X278="",Listes!$A$74,""))))))</f>
        <v/>
      </c>
      <c r="X278" s="90"/>
      <c r="Y278" s="158">
        <f t="shared" si="29"/>
        <v>0</v>
      </c>
    </row>
    <row r="279" spans="1:25" ht="20.100000000000001" customHeight="1" x14ac:dyDescent="0.25">
      <c r="A279" s="174">
        <v>273</v>
      </c>
      <c r="B279" s="201" t="str">
        <f>IF('Frais de personnel'!$B279="","",'Frais de personnel'!$B279)</f>
        <v/>
      </c>
      <c r="C279" s="201" t="str">
        <f>IF('Frais de personnel'!$C279="","",'Frais de personnel'!$C279)</f>
        <v/>
      </c>
      <c r="D279" s="202" t="str">
        <f>IF('Frais de personnel'!$D279="","",'Frais de personnel'!$D279)</f>
        <v/>
      </c>
      <c r="E279" s="180" t="str">
        <f>IF('Frais de personnel'!$E279="","",'Frais de personnel'!$E279)</f>
        <v/>
      </c>
      <c r="F279" s="273" t="str">
        <f>IF('Frais de personnel'!F279="","",'Frais de personnel'!F279)</f>
        <v/>
      </c>
      <c r="G279" s="273" t="str">
        <f>IF('Frais de personnel'!G279="","",'Frais de personnel'!G279)</f>
        <v/>
      </c>
      <c r="H279" s="203" t="str">
        <f>IF('Frais de personnel'!$H279="","",'Frais de personnel'!$H279)</f>
        <v/>
      </c>
      <c r="I279" s="89" t="str">
        <f>IF('Frais de personnel'!$I279="","",'Frais de personnel'!$I279)</f>
        <v/>
      </c>
      <c r="J279" s="89" t="str">
        <f>IF('Frais de personnel'!$J279="","",'Frais de personnel'!$J279)</f>
        <v/>
      </c>
      <c r="K279" s="204" t="str">
        <f>IF('Frais de personnel'!$K279=0,"",'Frais de personnel'!$K279)</f>
        <v/>
      </c>
      <c r="L279" s="88"/>
      <c r="M279" s="69"/>
      <c r="N279" s="69"/>
      <c r="O279" s="69"/>
      <c r="P279" s="284" t="str">
        <f t="shared" si="25"/>
        <v/>
      </c>
      <c r="Q279" s="524" t="str">
        <f t="shared" si="26"/>
        <v/>
      </c>
      <c r="R279" s="84" t="str">
        <f t="shared" si="24"/>
        <v/>
      </c>
      <c r="S279" s="436"/>
      <c r="T279" s="196" t="str">
        <f t="shared" si="27"/>
        <v/>
      </c>
      <c r="U279" s="274" t="str">
        <f t="shared" si="28"/>
        <v/>
      </c>
      <c r="V279" s="185"/>
      <c r="W279" s="435" t="str">
        <f>IF(K279="","",IF(U279="",Listes!$A$70,IF(AND(K279&lt;U279,V279=""),Listes!$A$71,IF(AND(Q279&lt;P279,V279=""),Listes!$A$72,IF(AND(U279&lt;&gt;"",U279&lt;K279,S279=""),Listes!$A$73,IF(X279="",Listes!$A$74,""))))))</f>
        <v/>
      </c>
      <c r="X279" s="90"/>
      <c r="Y279" s="158">
        <f t="shared" si="29"/>
        <v>0</v>
      </c>
    </row>
    <row r="280" spans="1:25" ht="20.100000000000001" customHeight="1" x14ac:dyDescent="0.25">
      <c r="A280" s="174">
        <v>274</v>
      </c>
      <c r="B280" s="201" t="str">
        <f>IF('Frais de personnel'!$B280="","",'Frais de personnel'!$B280)</f>
        <v/>
      </c>
      <c r="C280" s="201" t="str">
        <f>IF('Frais de personnel'!$C280="","",'Frais de personnel'!$C280)</f>
        <v/>
      </c>
      <c r="D280" s="202" t="str">
        <f>IF('Frais de personnel'!$D280="","",'Frais de personnel'!$D280)</f>
        <v/>
      </c>
      <c r="E280" s="180" t="str">
        <f>IF('Frais de personnel'!$E280="","",'Frais de personnel'!$E280)</f>
        <v/>
      </c>
      <c r="F280" s="273" t="str">
        <f>IF('Frais de personnel'!F280="","",'Frais de personnel'!F280)</f>
        <v/>
      </c>
      <c r="G280" s="273" t="str">
        <f>IF('Frais de personnel'!G280="","",'Frais de personnel'!G280)</f>
        <v/>
      </c>
      <c r="H280" s="203" t="str">
        <f>IF('Frais de personnel'!$H280="","",'Frais de personnel'!$H280)</f>
        <v/>
      </c>
      <c r="I280" s="89" t="str">
        <f>IF('Frais de personnel'!$I280="","",'Frais de personnel'!$I280)</f>
        <v/>
      </c>
      <c r="J280" s="89" t="str">
        <f>IF('Frais de personnel'!$J280="","",'Frais de personnel'!$J280)</f>
        <v/>
      </c>
      <c r="K280" s="204" t="str">
        <f>IF('Frais de personnel'!$K280=0,"",'Frais de personnel'!$K280)</f>
        <v/>
      </c>
      <c r="L280" s="88"/>
      <c r="M280" s="69"/>
      <c r="N280" s="69"/>
      <c r="O280" s="69"/>
      <c r="P280" s="284" t="str">
        <f t="shared" si="25"/>
        <v/>
      </c>
      <c r="Q280" s="524" t="str">
        <f t="shared" si="26"/>
        <v/>
      </c>
      <c r="R280" s="84" t="str">
        <f t="shared" si="24"/>
        <v/>
      </c>
      <c r="S280" s="436"/>
      <c r="T280" s="196" t="str">
        <f t="shared" si="27"/>
        <v/>
      </c>
      <c r="U280" s="274" t="str">
        <f t="shared" si="28"/>
        <v/>
      </c>
      <c r="V280" s="185"/>
      <c r="W280" s="435" t="str">
        <f>IF(K280="","",IF(U280="",Listes!$A$70,IF(AND(K280&lt;U280,V280=""),Listes!$A$71,IF(AND(Q280&lt;P280,V280=""),Listes!$A$72,IF(AND(U280&lt;&gt;"",U280&lt;K280,S280=""),Listes!$A$73,IF(X280="",Listes!$A$74,""))))))</f>
        <v/>
      </c>
      <c r="X280" s="90"/>
      <c r="Y280" s="158">
        <f t="shared" si="29"/>
        <v>0</v>
      </c>
    </row>
    <row r="281" spans="1:25" ht="20.100000000000001" customHeight="1" x14ac:dyDescent="0.25">
      <c r="A281" s="174">
        <v>275</v>
      </c>
      <c r="B281" s="201" t="str">
        <f>IF('Frais de personnel'!$B281="","",'Frais de personnel'!$B281)</f>
        <v/>
      </c>
      <c r="C281" s="201" t="str">
        <f>IF('Frais de personnel'!$C281="","",'Frais de personnel'!$C281)</f>
        <v/>
      </c>
      <c r="D281" s="202" t="str">
        <f>IF('Frais de personnel'!$D281="","",'Frais de personnel'!$D281)</f>
        <v/>
      </c>
      <c r="E281" s="180" t="str">
        <f>IF('Frais de personnel'!$E281="","",'Frais de personnel'!$E281)</f>
        <v/>
      </c>
      <c r="F281" s="273" t="str">
        <f>IF('Frais de personnel'!F281="","",'Frais de personnel'!F281)</f>
        <v/>
      </c>
      <c r="G281" s="273" t="str">
        <f>IF('Frais de personnel'!G281="","",'Frais de personnel'!G281)</f>
        <v/>
      </c>
      <c r="H281" s="203" t="str">
        <f>IF('Frais de personnel'!$H281="","",'Frais de personnel'!$H281)</f>
        <v/>
      </c>
      <c r="I281" s="89" t="str">
        <f>IF('Frais de personnel'!$I281="","",'Frais de personnel'!$I281)</f>
        <v/>
      </c>
      <c r="J281" s="89" t="str">
        <f>IF('Frais de personnel'!$J281="","",'Frais de personnel'!$J281)</f>
        <v/>
      </c>
      <c r="K281" s="204" t="str">
        <f>IF('Frais de personnel'!$K281=0,"",'Frais de personnel'!$K281)</f>
        <v/>
      </c>
      <c r="L281" s="88"/>
      <c r="M281" s="69"/>
      <c r="N281" s="69"/>
      <c r="O281" s="69"/>
      <c r="P281" s="284" t="str">
        <f t="shared" si="25"/>
        <v/>
      </c>
      <c r="Q281" s="524" t="str">
        <f t="shared" si="26"/>
        <v/>
      </c>
      <c r="R281" s="84" t="str">
        <f t="shared" si="24"/>
        <v/>
      </c>
      <c r="S281" s="436"/>
      <c r="T281" s="196" t="str">
        <f t="shared" si="27"/>
        <v/>
      </c>
      <c r="U281" s="274" t="str">
        <f t="shared" si="28"/>
        <v/>
      </c>
      <c r="V281" s="185"/>
      <c r="W281" s="435" t="str">
        <f>IF(K281="","",IF(U281="",Listes!$A$70,IF(AND(K281&lt;U281,V281=""),Listes!$A$71,IF(AND(Q281&lt;P281,V281=""),Listes!$A$72,IF(AND(U281&lt;&gt;"",U281&lt;K281,S281=""),Listes!$A$73,IF(X281="",Listes!$A$74,""))))))</f>
        <v/>
      </c>
      <c r="X281" s="90"/>
      <c r="Y281" s="158">
        <f t="shared" si="29"/>
        <v>0</v>
      </c>
    </row>
    <row r="282" spans="1:25" ht="20.100000000000001" customHeight="1" x14ac:dyDescent="0.25">
      <c r="A282" s="174">
        <v>276</v>
      </c>
      <c r="B282" s="201" t="str">
        <f>IF('Frais de personnel'!$B282="","",'Frais de personnel'!$B282)</f>
        <v/>
      </c>
      <c r="C282" s="201" t="str">
        <f>IF('Frais de personnel'!$C282="","",'Frais de personnel'!$C282)</f>
        <v/>
      </c>
      <c r="D282" s="202" t="str">
        <f>IF('Frais de personnel'!$D282="","",'Frais de personnel'!$D282)</f>
        <v/>
      </c>
      <c r="E282" s="180" t="str">
        <f>IF('Frais de personnel'!$E282="","",'Frais de personnel'!$E282)</f>
        <v/>
      </c>
      <c r="F282" s="273" t="str">
        <f>IF('Frais de personnel'!F282="","",'Frais de personnel'!F282)</f>
        <v/>
      </c>
      <c r="G282" s="273" t="str">
        <f>IF('Frais de personnel'!G282="","",'Frais de personnel'!G282)</f>
        <v/>
      </c>
      <c r="H282" s="203" t="str">
        <f>IF('Frais de personnel'!$H282="","",'Frais de personnel'!$H282)</f>
        <v/>
      </c>
      <c r="I282" s="89" t="str">
        <f>IF('Frais de personnel'!$I282="","",'Frais de personnel'!$I282)</f>
        <v/>
      </c>
      <c r="J282" s="89" t="str">
        <f>IF('Frais de personnel'!$J282="","",'Frais de personnel'!$J282)</f>
        <v/>
      </c>
      <c r="K282" s="204" t="str">
        <f>IF('Frais de personnel'!$K282=0,"",'Frais de personnel'!$K282)</f>
        <v/>
      </c>
      <c r="L282" s="88"/>
      <c r="M282" s="69"/>
      <c r="N282" s="69"/>
      <c r="O282" s="69"/>
      <c r="P282" s="284" t="str">
        <f t="shared" si="25"/>
        <v/>
      </c>
      <c r="Q282" s="524" t="str">
        <f t="shared" si="26"/>
        <v/>
      </c>
      <c r="R282" s="84" t="str">
        <f t="shared" si="24"/>
        <v/>
      </c>
      <c r="S282" s="436"/>
      <c r="T282" s="196" t="str">
        <f t="shared" si="27"/>
        <v/>
      </c>
      <c r="U282" s="274" t="str">
        <f t="shared" si="28"/>
        <v/>
      </c>
      <c r="V282" s="185"/>
      <c r="W282" s="435" t="str">
        <f>IF(K282="","",IF(U282="",Listes!$A$70,IF(AND(K282&lt;U282,V282=""),Listes!$A$71,IF(AND(Q282&lt;P282,V282=""),Listes!$A$72,IF(AND(U282&lt;&gt;"",U282&lt;K282,S282=""),Listes!$A$73,IF(X282="",Listes!$A$74,""))))))</f>
        <v/>
      </c>
      <c r="X282" s="90"/>
      <c r="Y282" s="158">
        <f t="shared" si="29"/>
        <v>0</v>
      </c>
    </row>
    <row r="283" spans="1:25" ht="20.100000000000001" customHeight="1" x14ac:dyDescent="0.25">
      <c r="A283" s="174">
        <v>277</v>
      </c>
      <c r="B283" s="201" t="str">
        <f>IF('Frais de personnel'!$B283="","",'Frais de personnel'!$B283)</f>
        <v/>
      </c>
      <c r="C283" s="201" t="str">
        <f>IF('Frais de personnel'!$C283="","",'Frais de personnel'!$C283)</f>
        <v/>
      </c>
      <c r="D283" s="202" t="str">
        <f>IF('Frais de personnel'!$D283="","",'Frais de personnel'!$D283)</f>
        <v/>
      </c>
      <c r="E283" s="180" t="str">
        <f>IF('Frais de personnel'!$E283="","",'Frais de personnel'!$E283)</f>
        <v/>
      </c>
      <c r="F283" s="273" t="str">
        <f>IF('Frais de personnel'!F283="","",'Frais de personnel'!F283)</f>
        <v/>
      </c>
      <c r="G283" s="273" t="str">
        <f>IF('Frais de personnel'!G283="","",'Frais de personnel'!G283)</f>
        <v/>
      </c>
      <c r="H283" s="203" t="str">
        <f>IF('Frais de personnel'!$H283="","",'Frais de personnel'!$H283)</f>
        <v/>
      </c>
      <c r="I283" s="89" t="str">
        <f>IF('Frais de personnel'!$I283="","",'Frais de personnel'!$I283)</f>
        <v/>
      </c>
      <c r="J283" s="89" t="str">
        <f>IF('Frais de personnel'!$J283="","",'Frais de personnel'!$J283)</f>
        <v/>
      </c>
      <c r="K283" s="204" t="str">
        <f>IF('Frais de personnel'!$K283=0,"",'Frais de personnel'!$K283)</f>
        <v/>
      </c>
      <c r="L283" s="88"/>
      <c r="M283" s="69"/>
      <c r="N283" s="69"/>
      <c r="O283" s="69"/>
      <c r="P283" s="284" t="str">
        <f t="shared" si="25"/>
        <v/>
      </c>
      <c r="Q283" s="524" t="str">
        <f t="shared" si="26"/>
        <v/>
      </c>
      <c r="R283" s="84" t="str">
        <f t="shared" si="24"/>
        <v/>
      </c>
      <c r="S283" s="436"/>
      <c r="T283" s="196" t="str">
        <f t="shared" si="27"/>
        <v/>
      </c>
      <c r="U283" s="274" t="str">
        <f t="shared" si="28"/>
        <v/>
      </c>
      <c r="V283" s="185"/>
      <c r="W283" s="435" t="str">
        <f>IF(K283="","",IF(U283="",Listes!$A$70,IF(AND(K283&lt;U283,V283=""),Listes!$A$71,IF(AND(Q283&lt;P283,V283=""),Listes!$A$72,IF(AND(U283&lt;&gt;"",U283&lt;K283,S283=""),Listes!$A$73,IF(X283="",Listes!$A$74,""))))))</f>
        <v/>
      </c>
      <c r="X283" s="90"/>
      <c r="Y283" s="158">
        <f t="shared" si="29"/>
        <v>0</v>
      </c>
    </row>
    <row r="284" spans="1:25" ht="20.100000000000001" customHeight="1" x14ac:dyDescent="0.25">
      <c r="A284" s="174">
        <v>278</v>
      </c>
      <c r="B284" s="201" t="str">
        <f>IF('Frais de personnel'!$B284="","",'Frais de personnel'!$B284)</f>
        <v/>
      </c>
      <c r="C284" s="201" t="str">
        <f>IF('Frais de personnel'!$C284="","",'Frais de personnel'!$C284)</f>
        <v/>
      </c>
      <c r="D284" s="202" t="str">
        <f>IF('Frais de personnel'!$D284="","",'Frais de personnel'!$D284)</f>
        <v/>
      </c>
      <c r="E284" s="180" t="str">
        <f>IF('Frais de personnel'!$E284="","",'Frais de personnel'!$E284)</f>
        <v/>
      </c>
      <c r="F284" s="273" t="str">
        <f>IF('Frais de personnel'!F284="","",'Frais de personnel'!F284)</f>
        <v/>
      </c>
      <c r="G284" s="273" t="str">
        <f>IF('Frais de personnel'!G284="","",'Frais de personnel'!G284)</f>
        <v/>
      </c>
      <c r="H284" s="203" t="str">
        <f>IF('Frais de personnel'!$H284="","",'Frais de personnel'!$H284)</f>
        <v/>
      </c>
      <c r="I284" s="89" t="str">
        <f>IF('Frais de personnel'!$I284="","",'Frais de personnel'!$I284)</f>
        <v/>
      </c>
      <c r="J284" s="89" t="str">
        <f>IF('Frais de personnel'!$J284="","",'Frais de personnel'!$J284)</f>
        <v/>
      </c>
      <c r="K284" s="204" t="str">
        <f>IF('Frais de personnel'!$K284=0,"",'Frais de personnel'!$K284)</f>
        <v/>
      </c>
      <c r="L284" s="88"/>
      <c r="M284" s="69"/>
      <c r="N284" s="69"/>
      <c r="O284" s="69"/>
      <c r="P284" s="284" t="str">
        <f t="shared" si="25"/>
        <v/>
      </c>
      <c r="Q284" s="524" t="str">
        <f t="shared" si="26"/>
        <v/>
      </c>
      <c r="R284" s="84" t="str">
        <f t="shared" si="24"/>
        <v/>
      </c>
      <c r="S284" s="436"/>
      <c r="T284" s="196" t="str">
        <f t="shared" si="27"/>
        <v/>
      </c>
      <c r="U284" s="274" t="str">
        <f t="shared" si="28"/>
        <v/>
      </c>
      <c r="V284" s="185"/>
      <c r="W284" s="435" t="str">
        <f>IF(K284="","",IF(U284="",Listes!$A$70,IF(AND(K284&lt;U284,V284=""),Listes!$A$71,IF(AND(Q284&lt;P284,V284=""),Listes!$A$72,IF(AND(U284&lt;&gt;"",U284&lt;K284,S284=""),Listes!$A$73,IF(X284="",Listes!$A$74,""))))))</f>
        <v/>
      </c>
      <c r="X284" s="90"/>
      <c r="Y284" s="158">
        <f t="shared" si="29"/>
        <v>0</v>
      </c>
    </row>
    <row r="285" spans="1:25" ht="20.100000000000001" customHeight="1" x14ac:dyDescent="0.25">
      <c r="A285" s="174">
        <v>279</v>
      </c>
      <c r="B285" s="201" t="str">
        <f>IF('Frais de personnel'!$B285="","",'Frais de personnel'!$B285)</f>
        <v/>
      </c>
      <c r="C285" s="201" t="str">
        <f>IF('Frais de personnel'!$C285="","",'Frais de personnel'!$C285)</f>
        <v/>
      </c>
      <c r="D285" s="202" t="str">
        <f>IF('Frais de personnel'!$D285="","",'Frais de personnel'!$D285)</f>
        <v/>
      </c>
      <c r="E285" s="180" t="str">
        <f>IF('Frais de personnel'!$E285="","",'Frais de personnel'!$E285)</f>
        <v/>
      </c>
      <c r="F285" s="273" t="str">
        <f>IF('Frais de personnel'!F285="","",'Frais de personnel'!F285)</f>
        <v/>
      </c>
      <c r="G285" s="273" t="str">
        <f>IF('Frais de personnel'!G285="","",'Frais de personnel'!G285)</f>
        <v/>
      </c>
      <c r="H285" s="203" t="str">
        <f>IF('Frais de personnel'!$H285="","",'Frais de personnel'!$H285)</f>
        <v/>
      </c>
      <c r="I285" s="89" t="str">
        <f>IF('Frais de personnel'!$I285="","",'Frais de personnel'!$I285)</f>
        <v/>
      </c>
      <c r="J285" s="89" t="str">
        <f>IF('Frais de personnel'!$J285="","",'Frais de personnel'!$J285)</f>
        <v/>
      </c>
      <c r="K285" s="204" t="str">
        <f>IF('Frais de personnel'!$K285=0,"",'Frais de personnel'!$K285)</f>
        <v/>
      </c>
      <c r="L285" s="88"/>
      <c r="M285" s="69"/>
      <c r="N285" s="69"/>
      <c r="O285" s="69"/>
      <c r="P285" s="284" t="str">
        <f t="shared" si="25"/>
        <v/>
      </c>
      <c r="Q285" s="524" t="str">
        <f t="shared" si="26"/>
        <v/>
      </c>
      <c r="R285" s="84" t="str">
        <f t="shared" si="24"/>
        <v/>
      </c>
      <c r="S285" s="436"/>
      <c r="T285" s="196" t="str">
        <f t="shared" si="27"/>
        <v/>
      </c>
      <c r="U285" s="274" t="str">
        <f t="shared" si="28"/>
        <v/>
      </c>
      <c r="V285" s="185"/>
      <c r="W285" s="435" t="str">
        <f>IF(K285="","",IF(U285="",Listes!$A$70,IF(AND(K285&lt;U285,V285=""),Listes!$A$71,IF(AND(Q285&lt;P285,V285=""),Listes!$A$72,IF(AND(U285&lt;&gt;"",U285&lt;K285,S285=""),Listes!$A$73,IF(X285="",Listes!$A$74,""))))))</f>
        <v/>
      </c>
      <c r="X285" s="90"/>
      <c r="Y285" s="158">
        <f t="shared" si="29"/>
        <v>0</v>
      </c>
    </row>
    <row r="286" spans="1:25" ht="20.100000000000001" customHeight="1" x14ac:dyDescent="0.25">
      <c r="A286" s="174">
        <v>280</v>
      </c>
      <c r="B286" s="201" t="str">
        <f>IF('Frais de personnel'!$B286="","",'Frais de personnel'!$B286)</f>
        <v/>
      </c>
      <c r="C286" s="201" t="str">
        <f>IF('Frais de personnel'!$C286="","",'Frais de personnel'!$C286)</f>
        <v/>
      </c>
      <c r="D286" s="202" t="str">
        <f>IF('Frais de personnel'!$D286="","",'Frais de personnel'!$D286)</f>
        <v/>
      </c>
      <c r="E286" s="180" t="str">
        <f>IF('Frais de personnel'!$E286="","",'Frais de personnel'!$E286)</f>
        <v/>
      </c>
      <c r="F286" s="273" t="str">
        <f>IF('Frais de personnel'!F286="","",'Frais de personnel'!F286)</f>
        <v/>
      </c>
      <c r="G286" s="273" t="str">
        <f>IF('Frais de personnel'!G286="","",'Frais de personnel'!G286)</f>
        <v/>
      </c>
      <c r="H286" s="203" t="str">
        <f>IF('Frais de personnel'!$H286="","",'Frais de personnel'!$H286)</f>
        <v/>
      </c>
      <c r="I286" s="89" t="str">
        <f>IF('Frais de personnel'!$I286="","",'Frais de personnel'!$I286)</f>
        <v/>
      </c>
      <c r="J286" s="89" t="str">
        <f>IF('Frais de personnel'!$J286="","",'Frais de personnel'!$J286)</f>
        <v/>
      </c>
      <c r="K286" s="204" t="str">
        <f>IF('Frais de personnel'!$K286=0,"",'Frais de personnel'!$K286)</f>
        <v/>
      </c>
      <c r="L286" s="88"/>
      <c r="M286" s="69"/>
      <c r="N286" s="69"/>
      <c r="O286" s="69"/>
      <c r="P286" s="284" t="str">
        <f t="shared" si="25"/>
        <v/>
      </c>
      <c r="Q286" s="524" t="str">
        <f t="shared" si="26"/>
        <v/>
      </c>
      <c r="R286" s="84" t="str">
        <f t="shared" si="24"/>
        <v/>
      </c>
      <c r="S286" s="436"/>
      <c r="T286" s="196" t="str">
        <f t="shared" si="27"/>
        <v/>
      </c>
      <c r="U286" s="274" t="str">
        <f t="shared" si="28"/>
        <v/>
      </c>
      <c r="V286" s="185"/>
      <c r="W286" s="435" t="str">
        <f>IF(K286="","",IF(U286="",Listes!$A$70,IF(AND(K286&lt;U286,V286=""),Listes!$A$71,IF(AND(Q286&lt;P286,V286=""),Listes!$A$72,IF(AND(U286&lt;&gt;"",U286&lt;K286,S286=""),Listes!$A$73,IF(X286="",Listes!$A$74,""))))))</f>
        <v/>
      </c>
      <c r="X286" s="90"/>
      <c r="Y286" s="158">
        <f t="shared" si="29"/>
        <v>0</v>
      </c>
    </row>
    <row r="287" spans="1:25" ht="20.100000000000001" customHeight="1" x14ac:dyDescent="0.25">
      <c r="A287" s="174">
        <v>281</v>
      </c>
      <c r="B287" s="201" t="str">
        <f>IF('Frais de personnel'!$B287="","",'Frais de personnel'!$B287)</f>
        <v/>
      </c>
      <c r="C287" s="201" t="str">
        <f>IF('Frais de personnel'!$C287="","",'Frais de personnel'!$C287)</f>
        <v/>
      </c>
      <c r="D287" s="202" t="str">
        <f>IF('Frais de personnel'!$D287="","",'Frais de personnel'!$D287)</f>
        <v/>
      </c>
      <c r="E287" s="180" t="str">
        <f>IF('Frais de personnel'!$E287="","",'Frais de personnel'!$E287)</f>
        <v/>
      </c>
      <c r="F287" s="273" t="str">
        <f>IF('Frais de personnel'!F287="","",'Frais de personnel'!F287)</f>
        <v/>
      </c>
      <c r="G287" s="273" t="str">
        <f>IF('Frais de personnel'!G287="","",'Frais de personnel'!G287)</f>
        <v/>
      </c>
      <c r="H287" s="203" t="str">
        <f>IF('Frais de personnel'!$H287="","",'Frais de personnel'!$H287)</f>
        <v/>
      </c>
      <c r="I287" s="89" t="str">
        <f>IF('Frais de personnel'!$I287="","",'Frais de personnel'!$I287)</f>
        <v/>
      </c>
      <c r="J287" s="89" t="str">
        <f>IF('Frais de personnel'!$J287="","",'Frais de personnel'!$J287)</f>
        <v/>
      </c>
      <c r="K287" s="204" t="str">
        <f>IF('Frais de personnel'!$K287=0,"",'Frais de personnel'!$K287)</f>
        <v/>
      </c>
      <c r="L287" s="88"/>
      <c r="M287" s="69"/>
      <c r="N287" s="69"/>
      <c r="O287" s="69"/>
      <c r="P287" s="284" t="str">
        <f t="shared" si="25"/>
        <v/>
      </c>
      <c r="Q287" s="524" t="str">
        <f t="shared" si="26"/>
        <v/>
      </c>
      <c r="R287" s="84" t="str">
        <f t="shared" si="24"/>
        <v/>
      </c>
      <c r="S287" s="436"/>
      <c r="T287" s="196" t="str">
        <f t="shared" si="27"/>
        <v/>
      </c>
      <c r="U287" s="274" t="str">
        <f t="shared" si="28"/>
        <v/>
      </c>
      <c r="V287" s="185"/>
      <c r="W287" s="435" t="str">
        <f>IF(K287="","",IF(U287="",Listes!$A$70,IF(AND(K287&lt;U287,V287=""),Listes!$A$71,IF(AND(Q287&lt;P287,V287=""),Listes!$A$72,IF(AND(U287&lt;&gt;"",U287&lt;K287,S287=""),Listes!$A$73,IF(X287="",Listes!$A$74,""))))))</f>
        <v/>
      </c>
      <c r="X287" s="90"/>
      <c r="Y287" s="158">
        <f t="shared" si="29"/>
        <v>0</v>
      </c>
    </row>
    <row r="288" spans="1:25" ht="20.100000000000001" customHeight="1" x14ac:dyDescent="0.25">
      <c r="A288" s="174">
        <v>282</v>
      </c>
      <c r="B288" s="201" t="str">
        <f>IF('Frais de personnel'!$B288="","",'Frais de personnel'!$B288)</f>
        <v/>
      </c>
      <c r="C288" s="201" t="str">
        <f>IF('Frais de personnel'!$C288="","",'Frais de personnel'!$C288)</f>
        <v/>
      </c>
      <c r="D288" s="202" t="str">
        <f>IF('Frais de personnel'!$D288="","",'Frais de personnel'!$D288)</f>
        <v/>
      </c>
      <c r="E288" s="180" t="str">
        <f>IF('Frais de personnel'!$E288="","",'Frais de personnel'!$E288)</f>
        <v/>
      </c>
      <c r="F288" s="273" t="str">
        <f>IF('Frais de personnel'!F288="","",'Frais de personnel'!F288)</f>
        <v/>
      </c>
      <c r="G288" s="273" t="str">
        <f>IF('Frais de personnel'!G288="","",'Frais de personnel'!G288)</f>
        <v/>
      </c>
      <c r="H288" s="203" t="str">
        <f>IF('Frais de personnel'!$H288="","",'Frais de personnel'!$H288)</f>
        <v/>
      </c>
      <c r="I288" s="89" t="str">
        <f>IF('Frais de personnel'!$I288="","",'Frais de personnel'!$I288)</f>
        <v/>
      </c>
      <c r="J288" s="89" t="str">
        <f>IF('Frais de personnel'!$J288="","",'Frais de personnel'!$J288)</f>
        <v/>
      </c>
      <c r="K288" s="204" t="str">
        <f>IF('Frais de personnel'!$K288=0,"",'Frais de personnel'!$K288)</f>
        <v/>
      </c>
      <c r="L288" s="88"/>
      <c r="M288" s="69"/>
      <c r="N288" s="69"/>
      <c r="O288" s="69"/>
      <c r="P288" s="284" t="str">
        <f t="shared" si="25"/>
        <v/>
      </c>
      <c r="Q288" s="524" t="str">
        <f t="shared" si="26"/>
        <v/>
      </c>
      <c r="R288" s="84" t="str">
        <f t="shared" si="24"/>
        <v/>
      </c>
      <c r="S288" s="436"/>
      <c r="T288" s="196" t="str">
        <f t="shared" si="27"/>
        <v/>
      </c>
      <c r="U288" s="274" t="str">
        <f t="shared" si="28"/>
        <v/>
      </c>
      <c r="V288" s="185"/>
      <c r="W288" s="435" t="str">
        <f>IF(K288="","",IF(U288="",Listes!$A$70,IF(AND(K288&lt;U288,V288=""),Listes!$A$71,IF(AND(Q288&lt;P288,V288=""),Listes!$A$72,IF(AND(U288&lt;&gt;"",U288&lt;K288,S288=""),Listes!$A$73,IF(X288="",Listes!$A$74,""))))))</f>
        <v/>
      </c>
      <c r="X288" s="90"/>
      <c r="Y288" s="158">
        <f t="shared" si="29"/>
        <v>0</v>
      </c>
    </row>
    <row r="289" spans="1:25" ht="20.100000000000001" customHeight="1" x14ac:dyDescent="0.25">
      <c r="A289" s="174">
        <v>283</v>
      </c>
      <c r="B289" s="201" t="str">
        <f>IF('Frais de personnel'!$B289="","",'Frais de personnel'!$B289)</f>
        <v/>
      </c>
      <c r="C289" s="201" t="str">
        <f>IF('Frais de personnel'!$C289="","",'Frais de personnel'!$C289)</f>
        <v/>
      </c>
      <c r="D289" s="202" t="str">
        <f>IF('Frais de personnel'!$D289="","",'Frais de personnel'!$D289)</f>
        <v/>
      </c>
      <c r="E289" s="180" t="str">
        <f>IF('Frais de personnel'!$E289="","",'Frais de personnel'!$E289)</f>
        <v/>
      </c>
      <c r="F289" s="273" t="str">
        <f>IF('Frais de personnel'!F289="","",'Frais de personnel'!F289)</f>
        <v/>
      </c>
      <c r="G289" s="273" t="str">
        <f>IF('Frais de personnel'!G289="","",'Frais de personnel'!G289)</f>
        <v/>
      </c>
      <c r="H289" s="203" t="str">
        <f>IF('Frais de personnel'!$H289="","",'Frais de personnel'!$H289)</f>
        <v/>
      </c>
      <c r="I289" s="89" t="str">
        <f>IF('Frais de personnel'!$I289="","",'Frais de personnel'!$I289)</f>
        <v/>
      </c>
      <c r="J289" s="89" t="str">
        <f>IF('Frais de personnel'!$J289="","",'Frais de personnel'!$J289)</f>
        <v/>
      </c>
      <c r="K289" s="204" t="str">
        <f>IF('Frais de personnel'!$K289=0,"",'Frais de personnel'!$K289)</f>
        <v/>
      </c>
      <c r="L289" s="88"/>
      <c r="M289" s="69"/>
      <c r="N289" s="69"/>
      <c r="O289" s="69"/>
      <c r="P289" s="284" t="str">
        <f t="shared" si="25"/>
        <v/>
      </c>
      <c r="Q289" s="524" t="str">
        <f t="shared" si="26"/>
        <v/>
      </c>
      <c r="R289" s="84" t="str">
        <f t="shared" si="24"/>
        <v/>
      </c>
      <c r="S289" s="436"/>
      <c r="T289" s="196" t="str">
        <f t="shared" si="27"/>
        <v/>
      </c>
      <c r="U289" s="274" t="str">
        <f t="shared" si="28"/>
        <v/>
      </c>
      <c r="V289" s="185"/>
      <c r="W289" s="435" t="str">
        <f>IF(K289="","",IF(U289="",Listes!$A$70,IF(AND(K289&lt;U289,V289=""),Listes!$A$71,IF(AND(Q289&lt;P289,V289=""),Listes!$A$72,IF(AND(U289&lt;&gt;"",U289&lt;K289,S289=""),Listes!$A$73,IF(X289="",Listes!$A$74,""))))))</f>
        <v/>
      </c>
      <c r="X289" s="90"/>
      <c r="Y289" s="158">
        <f t="shared" si="29"/>
        <v>0</v>
      </c>
    </row>
    <row r="290" spans="1:25" ht="20.100000000000001" customHeight="1" x14ac:dyDescent="0.25">
      <c r="A290" s="174">
        <v>284</v>
      </c>
      <c r="B290" s="201" t="str">
        <f>IF('Frais de personnel'!$B290="","",'Frais de personnel'!$B290)</f>
        <v/>
      </c>
      <c r="C290" s="201" t="str">
        <f>IF('Frais de personnel'!$C290="","",'Frais de personnel'!$C290)</f>
        <v/>
      </c>
      <c r="D290" s="202" t="str">
        <f>IF('Frais de personnel'!$D290="","",'Frais de personnel'!$D290)</f>
        <v/>
      </c>
      <c r="E290" s="180" t="str">
        <f>IF('Frais de personnel'!$E290="","",'Frais de personnel'!$E290)</f>
        <v/>
      </c>
      <c r="F290" s="273" t="str">
        <f>IF('Frais de personnel'!F290="","",'Frais de personnel'!F290)</f>
        <v/>
      </c>
      <c r="G290" s="273" t="str">
        <f>IF('Frais de personnel'!G290="","",'Frais de personnel'!G290)</f>
        <v/>
      </c>
      <c r="H290" s="203" t="str">
        <f>IF('Frais de personnel'!$H290="","",'Frais de personnel'!$H290)</f>
        <v/>
      </c>
      <c r="I290" s="89" t="str">
        <f>IF('Frais de personnel'!$I290="","",'Frais de personnel'!$I290)</f>
        <v/>
      </c>
      <c r="J290" s="89" t="str">
        <f>IF('Frais de personnel'!$J290="","",'Frais de personnel'!$J290)</f>
        <v/>
      </c>
      <c r="K290" s="204" t="str">
        <f>IF('Frais de personnel'!$K290=0,"",'Frais de personnel'!$K290)</f>
        <v/>
      </c>
      <c r="L290" s="88"/>
      <c r="M290" s="69"/>
      <c r="N290" s="69"/>
      <c r="O290" s="69"/>
      <c r="P290" s="284" t="str">
        <f t="shared" si="25"/>
        <v/>
      </c>
      <c r="Q290" s="524" t="str">
        <f t="shared" si="26"/>
        <v/>
      </c>
      <c r="R290" s="84" t="str">
        <f t="shared" si="24"/>
        <v/>
      </c>
      <c r="S290" s="436"/>
      <c r="T290" s="196" t="str">
        <f t="shared" si="27"/>
        <v/>
      </c>
      <c r="U290" s="274" t="str">
        <f t="shared" si="28"/>
        <v/>
      </c>
      <c r="V290" s="185"/>
      <c r="W290" s="435" t="str">
        <f>IF(K290="","",IF(U290="",Listes!$A$70,IF(AND(K290&lt;U290,V290=""),Listes!$A$71,IF(AND(Q290&lt;P290,V290=""),Listes!$A$72,IF(AND(U290&lt;&gt;"",U290&lt;K290,S290=""),Listes!$A$73,IF(X290="",Listes!$A$74,""))))))</f>
        <v/>
      </c>
      <c r="X290" s="90"/>
      <c r="Y290" s="158">
        <f t="shared" si="29"/>
        <v>0</v>
      </c>
    </row>
    <row r="291" spans="1:25" ht="20.100000000000001" customHeight="1" x14ac:dyDescent="0.25">
      <c r="A291" s="174">
        <v>285</v>
      </c>
      <c r="B291" s="201" t="str">
        <f>IF('Frais de personnel'!$B291="","",'Frais de personnel'!$B291)</f>
        <v/>
      </c>
      <c r="C291" s="201" t="str">
        <f>IF('Frais de personnel'!$C291="","",'Frais de personnel'!$C291)</f>
        <v/>
      </c>
      <c r="D291" s="202" t="str">
        <f>IF('Frais de personnel'!$D291="","",'Frais de personnel'!$D291)</f>
        <v/>
      </c>
      <c r="E291" s="180" t="str">
        <f>IF('Frais de personnel'!$E291="","",'Frais de personnel'!$E291)</f>
        <v/>
      </c>
      <c r="F291" s="273" t="str">
        <f>IF('Frais de personnel'!F291="","",'Frais de personnel'!F291)</f>
        <v/>
      </c>
      <c r="G291" s="273" t="str">
        <f>IF('Frais de personnel'!G291="","",'Frais de personnel'!G291)</f>
        <v/>
      </c>
      <c r="H291" s="203" t="str">
        <f>IF('Frais de personnel'!$H291="","",'Frais de personnel'!$H291)</f>
        <v/>
      </c>
      <c r="I291" s="89" t="str">
        <f>IF('Frais de personnel'!$I291="","",'Frais de personnel'!$I291)</f>
        <v/>
      </c>
      <c r="J291" s="89" t="str">
        <f>IF('Frais de personnel'!$J291="","",'Frais de personnel'!$J291)</f>
        <v/>
      </c>
      <c r="K291" s="204" t="str">
        <f>IF('Frais de personnel'!$K291=0,"",'Frais de personnel'!$K291)</f>
        <v/>
      </c>
      <c r="L291" s="88"/>
      <c r="M291" s="69"/>
      <c r="N291" s="69"/>
      <c r="O291" s="69"/>
      <c r="P291" s="284" t="str">
        <f t="shared" si="25"/>
        <v/>
      </c>
      <c r="Q291" s="524" t="str">
        <f t="shared" si="26"/>
        <v/>
      </c>
      <c r="R291" s="84" t="str">
        <f t="shared" si="24"/>
        <v/>
      </c>
      <c r="S291" s="436"/>
      <c r="T291" s="196" t="str">
        <f t="shared" si="27"/>
        <v/>
      </c>
      <c r="U291" s="274" t="str">
        <f t="shared" si="28"/>
        <v/>
      </c>
      <c r="V291" s="185"/>
      <c r="W291" s="435" t="str">
        <f>IF(K291="","",IF(U291="",Listes!$A$70,IF(AND(K291&lt;U291,V291=""),Listes!$A$71,IF(AND(Q291&lt;P291,V291=""),Listes!$A$72,IF(AND(U291&lt;&gt;"",U291&lt;K291,S291=""),Listes!$A$73,IF(X291="",Listes!$A$74,""))))))</f>
        <v/>
      </c>
      <c r="X291" s="90"/>
      <c r="Y291" s="158">
        <f t="shared" si="29"/>
        <v>0</v>
      </c>
    </row>
    <row r="292" spans="1:25" ht="20.100000000000001" customHeight="1" x14ac:dyDescent="0.25">
      <c r="A292" s="174">
        <v>286</v>
      </c>
      <c r="B292" s="201" t="str">
        <f>IF('Frais de personnel'!$B292="","",'Frais de personnel'!$B292)</f>
        <v/>
      </c>
      <c r="C292" s="201" t="str">
        <f>IF('Frais de personnel'!$C292="","",'Frais de personnel'!$C292)</f>
        <v/>
      </c>
      <c r="D292" s="202" t="str">
        <f>IF('Frais de personnel'!$D292="","",'Frais de personnel'!$D292)</f>
        <v/>
      </c>
      <c r="E292" s="180" t="str">
        <f>IF('Frais de personnel'!$E292="","",'Frais de personnel'!$E292)</f>
        <v/>
      </c>
      <c r="F292" s="273" t="str">
        <f>IF('Frais de personnel'!F292="","",'Frais de personnel'!F292)</f>
        <v/>
      </c>
      <c r="G292" s="273" t="str">
        <f>IF('Frais de personnel'!G292="","",'Frais de personnel'!G292)</f>
        <v/>
      </c>
      <c r="H292" s="203" t="str">
        <f>IF('Frais de personnel'!$H292="","",'Frais de personnel'!$H292)</f>
        <v/>
      </c>
      <c r="I292" s="89" t="str">
        <f>IF('Frais de personnel'!$I292="","",'Frais de personnel'!$I292)</f>
        <v/>
      </c>
      <c r="J292" s="89" t="str">
        <f>IF('Frais de personnel'!$J292="","",'Frais de personnel'!$J292)</f>
        <v/>
      </c>
      <c r="K292" s="204" t="str">
        <f>IF('Frais de personnel'!$K292=0,"",'Frais de personnel'!$K292)</f>
        <v/>
      </c>
      <c r="L292" s="88"/>
      <c r="M292" s="69"/>
      <c r="N292" s="69"/>
      <c r="O292" s="69"/>
      <c r="P292" s="284" t="str">
        <f t="shared" si="25"/>
        <v/>
      </c>
      <c r="Q292" s="524" t="str">
        <f t="shared" si="26"/>
        <v/>
      </c>
      <c r="R292" s="84" t="str">
        <f t="shared" si="24"/>
        <v/>
      </c>
      <c r="S292" s="436"/>
      <c r="T292" s="196" t="str">
        <f t="shared" si="27"/>
        <v/>
      </c>
      <c r="U292" s="274" t="str">
        <f t="shared" si="28"/>
        <v/>
      </c>
      <c r="V292" s="185"/>
      <c r="W292" s="435" t="str">
        <f>IF(K292="","",IF(U292="",Listes!$A$70,IF(AND(K292&lt;U292,V292=""),Listes!$A$71,IF(AND(Q292&lt;P292,V292=""),Listes!$A$72,IF(AND(U292&lt;&gt;"",U292&lt;K292,S292=""),Listes!$A$73,IF(X292="",Listes!$A$74,""))))))</f>
        <v/>
      </c>
      <c r="X292" s="90"/>
      <c r="Y292" s="158">
        <f t="shared" si="29"/>
        <v>0</v>
      </c>
    </row>
    <row r="293" spans="1:25" ht="20.100000000000001" customHeight="1" x14ac:dyDescent="0.25">
      <c r="A293" s="174">
        <v>287</v>
      </c>
      <c r="B293" s="201" t="str">
        <f>IF('Frais de personnel'!$B293="","",'Frais de personnel'!$B293)</f>
        <v/>
      </c>
      <c r="C293" s="201" t="str">
        <f>IF('Frais de personnel'!$C293="","",'Frais de personnel'!$C293)</f>
        <v/>
      </c>
      <c r="D293" s="202" t="str">
        <f>IF('Frais de personnel'!$D293="","",'Frais de personnel'!$D293)</f>
        <v/>
      </c>
      <c r="E293" s="180" t="str">
        <f>IF('Frais de personnel'!$E293="","",'Frais de personnel'!$E293)</f>
        <v/>
      </c>
      <c r="F293" s="273" t="str">
        <f>IF('Frais de personnel'!F293="","",'Frais de personnel'!F293)</f>
        <v/>
      </c>
      <c r="G293" s="273" t="str">
        <f>IF('Frais de personnel'!G293="","",'Frais de personnel'!G293)</f>
        <v/>
      </c>
      <c r="H293" s="203" t="str">
        <f>IF('Frais de personnel'!$H293="","",'Frais de personnel'!$H293)</f>
        <v/>
      </c>
      <c r="I293" s="89" t="str">
        <f>IF('Frais de personnel'!$I293="","",'Frais de personnel'!$I293)</f>
        <v/>
      </c>
      <c r="J293" s="89" t="str">
        <f>IF('Frais de personnel'!$J293="","",'Frais de personnel'!$J293)</f>
        <v/>
      </c>
      <c r="K293" s="204" t="str">
        <f>IF('Frais de personnel'!$K293=0,"",'Frais de personnel'!$K293)</f>
        <v/>
      </c>
      <c r="L293" s="88"/>
      <c r="M293" s="69"/>
      <c r="N293" s="69"/>
      <c r="O293" s="69"/>
      <c r="P293" s="284" t="str">
        <f t="shared" si="25"/>
        <v/>
      </c>
      <c r="Q293" s="524" t="str">
        <f t="shared" si="26"/>
        <v/>
      </c>
      <c r="R293" s="84" t="str">
        <f t="shared" si="24"/>
        <v/>
      </c>
      <c r="S293" s="436"/>
      <c r="T293" s="196" t="str">
        <f t="shared" si="27"/>
        <v/>
      </c>
      <c r="U293" s="274" t="str">
        <f t="shared" si="28"/>
        <v/>
      </c>
      <c r="V293" s="185"/>
      <c r="W293" s="435" t="str">
        <f>IF(K293="","",IF(U293="",Listes!$A$70,IF(AND(K293&lt;U293,V293=""),Listes!$A$71,IF(AND(Q293&lt;P293,V293=""),Listes!$A$72,IF(AND(U293&lt;&gt;"",U293&lt;K293,S293=""),Listes!$A$73,IF(X293="",Listes!$A$74,""))))))</f>
        <v/>
      </c>
      <c r="X293" s="90"/>
      <c r="Y293" s="158">
        <f t="shared" si="29"/>
        <v>0</v>
      </c>
    </row>
    <row r="294" spans="1:25" ht="20.100000000000001" customHeight="1" x14ac:dyDescent="0.25">
      <c r="A294" s="174">
        <v>288</v>
      </c>
      <c r="B294" s="201" t="str">
        <f>IF('Frais de personnel'!$B294="","",'Frais de personnel'!$B294)</f>
        <v/>
      </c>
      <c r="C294" s="201" t="str">
        <f>IF('Frais de personnel'!$C294="","",'Frais de personnel'!$C294)</f>
        <v/>
      </c>
      <c r="D294" s="202" t="str">
        <f>IF('Frais de personnel'!$D294="","",'Frais de personnel'!$D294)</f>
        <v/>
      </c>
      <c r="E294" s="180" t="str">
        <f>IF('Frais de personnel'!$E294="","",'Frais de personnel'!$E294)</f>
        <v/>
      </c>
      <c r="F294" s="273" t="str">
        <f>IF('Frais de personnel'!F294="","",'Frais de personnel'!F294)</f>
        <v/>
      </c>
      <c r="G294" s="273" t="str">
        <f>IF('Frais de personnel'!G294="","",'Frais de personnel'!G294)</f>
        <v/>
      </c>
      <c r="H294" s="203" t="str">
        <f>IF('Frais de personnel'!$H294="","",'Frais de personnel'!$H294)</f>
        <v/>
      </c>
      <c r="I294" s="89" t="str">
        <f>IF('Frais de personnel'!$I294="","",'Frais de personnel'!$I294)</f>
        <v/>
      </c>
      <c r="J294" s="89" t="str">
        <f>IF('Frais de personnel'!$J294="","",'Frais de personnel'!$J294)</f>
        <v/>
      </c>
      <c r="K294" s="204" t="str">
        <f>IF('Frais de personnel'!$K294=0,"",'Frais de personnel'!$K294)</f>
        <v/>
      </c>
      <c r="L294" s="88"/>
      <c r="M294" s="69"/>
      <c r="N294" s="69"/>
      <c r="O294" s="69"/>
      <c r="P294" s="284" t="str">
        <f t="shared" si="25"/>
        <v/>
      </c>
      <c r="Q294" s="524" t="str">
        <f t="shared" si="26"/>
        <v/>
      </c>
      <c r="R294" s="84" t="str">
        <f t="shared" si="24"/>
        <v/>
      </c>
      <c r="S294" s="436"/>
      <c r="T294" s="196" t="str">
        <f t="shared" si="27"/>
        <v/>
      </c>
      <c r="U294" s="274" t="str">
        <f t="shared" si="28"/>
        <v/>
      </c>
      <c r="V294" s="185"/>
      <c r="W294" s="435" t="str">
        <f>IF(K294="","",IF(U294="",Listes!$A$70,IF(AND(K294&lt;U294,V294=""),Listes!$A$71,IF(AND(Q294&lt;P294,V294=""),Listes!$A$72,IF(AND(U294&lt;&gt;"",U294&lt;K294,S294=""),Listes!$A$73,IF(X294="",Listes!$A$74,""))))))</f>
        <v/>
      </c>
      <c r="X294" s="90"/>
      <c r="Y294" s="158">
        <f t="shared" si="29"/>
        <v>0</v>
      </c>
    </row>
    <row r="295" spans="1:25" ht="20.100000000000001" customHeight="1" x14ac:dyDescent="0.25">
      <c r="A295" s="174">
        <v>289</v>
      </c>
      <c r="B295" s="201" t="str">
        <f>IF('Frais de personnel'!$B295="","",'Frais de personnel'!$B295)</f>
        <v/>
      </c>
      <c r="C295" s="201" t="str">
        <f>IF('Frais de personnel'!$C295="","",'Frais de personnel'!$C295)</f>
        <v/>
      </c>
      <c r="D295" s="202" t="str">
        <f>IF('Frais de personnel'!$D295="","",'Frais de personnel'!$D295)</f>
        <v/>
      </c>
      <c r="E295" s="180" t="str">
        <f>IF('Frais de personnel'!$E295="","",'Frais de personnel'!$E295)</f>
        <v/>
      </c>
      <c r="F295" s="273" t="str">
        <f>IF('Frais de personnel'!F295="","",'Frais de personnel'!F295)</f>
        <v/>
      </c>
      <c r="G295" s="273" t="str">
        <f>IF('Frais de personnel'!G295="","",'Frais de personnel'!G295)</f>
        <v/>
      </c>
      <c r="H295" s="203" t="str">
        <f>IF('Frais de personnel'!$H295="","",'Frais de personnel'!$H295)</f>
        <v/>
      </c>
      <c r="I295" s="89" t="str">
        <f>IF('Frais de personnel'!$I295="","",'Frais de personnel'!$I295)</f>
        <v/>
      </c>
      <c r="J295" s="89" t="str">
        <f>IF('Frais de personnel'!$J295="","",'Frais de personnel'!$J295)</f>
        <v/>
      </c>
      <c r="K295" s="204" t="str">
        <f>IF('Frais de personnel'!$K295=0,"",'Frais de personnel'!$K295)</f>
        <v/>
      </c>
      <c r="L295" s="88"/>
      <c r="M295" s="69"/>
      <c r="N295" s="69"/>
      <c r="O295" s="69"/>
      <c r="P295" s="284" t="str">
        <f t="shared" si="25"/>
        <v/>
      </c>
      <c r="Q295" s="524" t="str">
        <f t="shared" si="26"/>
        <v/>
      </c>
      <c r="R295" s="84" t="str">
        <f t="shared" si="24"/>
        <v/>
      </c>
      <c r="S295" s="436"/>
      <c r="T295" s="196" t="str">
        <f t="shared" si="27"/>
        <v/>
      </c>
      <c r="U295" s="274" t="str">
        <f t="shared" si="28"/>
        <v/>
      </c>
      <c r="V295" s="185"/>
      <c r="W295" s="435" t="str">
        <f>IF(K295="","",IF(U295="",Listes!$A$70,IF(AND(K295&lt;U295,V295=""),Listes!$A$71,IF(AND(Q295&lt;P295,V295=""),Listes!$A$72,IF(AND(U295&lt;&gt;"",U295&lt;K295,S295=""),Listes!$A$73,IF(X295="",Listes!$A$74,""))))))</f>
        <v/>
      </c>
      <c r="X295" s="90"/>
      <c r="Y295" s="158">
        <f t="shared" si="29"/>
        <v>0</v>
      </c>
    </row>
    <row r="296" spans="1:25" ht="20.100000000000001" customHeight="1" x14ac:dyDescent="0.25">
      <c r="A296" s="174">
        <v>290</v>
      </c>
      <c r="B296" s="201" t="str">
        <f>IF('Frais de personnel'!$B296="","",'Frais de personnel'!$B296)</f>
        <v/>
      </c>
      <c r="C296" s="201" t="str">
        <f>IF('Frais de personnel'!$C296="","",'Frais de personnel'!$C296)</f>
        <v/>
      </c>
      <c r="D296" s="202" t="str">
        <f>IF('Frais de personnel'!$D296="","",'Frais de personnel'!$D296)</f>
        <v/>
      </c>
      <c r="E296" s="180" t="str">
        <f>IF('Frais de personnel'!$E296="","",'Frais de personnel'!$E296)</f>
        <v/>
      </c>
      <c r="F296" s="273" t="str">
        <f>IF('Frais de personnel'!F296="","",'Frais de personnel'!F296)</f>
        <v/>
      </c>
      <c r="G296" s="273" t="str">
        <f>IF('Frais de personnel'!G296="","",'Frais de personnel'!G296)</f>
        <v/>
      </c>
      <c r="H296" s="203" t="str">
        <f>IF('Frais de personnel'!$H296="","",'Frais de personnel'!$H296)</f>
        <v/>
      </c>
      <c r="I296" s="89" t="str">
        <f>IF('Frais de personnel'!$I296="","",'Frais de personnel'!$I296)</f>
        <v/>
      </c>
      <c r="J296" s="89" t="str">
        <f>IF('Frais de personnel'!$J296="","",'Frais de personnel'!$J296)</f>
        <v/>
      </c>
      <c r="K296" s="204" t="str">
        <f>IF('Frais de personnel'!$K296=0,"",'Frais de personnel'!$K296)</f>
        <v/>
      </c>
      <c r="L296" s="88"/>
      <c r="M296" s="69"/>
      <c r="N296" s="69"/>
      <c r="O296" s="69"/>
      <c r="P296" s="284" t="str">
        <f t="shared" si="25"/>
        <v/>
      </c>
      <c r="Q296" s="524" t="str">
        <f t="shared" si="26"/>
        <v/>
      </c>
      <c r="R296" s="84" t="str">
        <f t="shared" si="24"/>
        <v/>
      </c>
      <c r="S296" s="436"/>
      <c r="T296" s="196" t="str">
        <f t="shared" si="27"/>
        <v/>
      </c>
      <c r="U296" s="274" t="str">
        <f t="shared" si="28"/>
        <v/>
      </c>
      <c r="V296" s="185"/>
      <c r="W296" s="435" t="str">
        <f>IF(K296="","",IF(U296="",Listes!$A$70,IF(AND(K296&lt;U296,V296=""),Listes!$A$71,IF(AND(Q296&lt;P296,V296=""),Listes!$A$72,IF(AND(U296&lt;&gt;"",U296&lt;K296,S296=""),Listes!$A$73,IF(X296="",Listes!$A$74,""))))))</f>
        <v/>
      </c>
      <c r="X296" s="90"/>
      <c r="Y296" s="158">
        <f t="shared" si="29"/>
        <v>0</v>
      </c>
    </row>
    <row r="297" spans="1:25" ht="20.100000000000001" customHeight="1" x14ac:dyDescent="0.25">
      <c r="A297" s="174">
        <v>291</v>
      </c>
      <c r="B297" s="201" t="str">
        <f>IF('Frais de personnel'!$B297="","",'Frais de personnel'!$B297)</f>
        <v/>
      </c>
      <c r="C297" s="201" t="str">
        <f>IF('Frais de personnel'!$C297="","",'Frais de personnel'!$C297)</f>
        <v/>
      </c>
      <c r="D297" s="202" t="str">
        <f>IF('Frais de personnel'!$D297="","",'Frais de personnel'!$D297)</f>
        <v/>
      </c>
      <c r="E297" s="180" t="str">
        <f>IF('Frais de personnel'!$E297="","",'Frais de personnel'!$E297)</f>
        <v/>
      </c>
      <c r="F297" s="273" t="str">
        <f>IF('Frais de personnel'!F297="","",'Frais de personnel'!F297)</f>
        <v/>
      </c>
      <c r="G297" s="273" t="str">
        <f>IF('Frais de personnel'!G297="","",'Frais de personnel'!G297)</f>
        <v/>
      </c>
      <c r="H297" s="203" t="str">
        <f>IF('Frais de personnel'!$H297="","",'Frais de personnel'!$H297)</f>
        <v/>
      </c>
      <c r="I297" s="89" t="str">
        <f>IF('Frais de personnel'!$I297="","",'Frais de personnel'!$I297)</f>
        <v/>
      </c>
      <c r="J297" s="89" t="str">
        <f>IF('Frais de personnel'!$J297="","",'Frais de personnel'!$J297)</f>
        <v/>
      </c>
      <c r="K297" s="204" t="str">
        <f>IF('Frais de personnel'!$K297=0,"",'Frais de personnel'!$K297)</f>
        <v/>
      </c>
      <c r="L297" s="88"/>
      <c r="M297" s="69"/>
      <c r="N297" s="69"/>
      <c r="O297" s="69"/>
      <c r="P297" s="284" t="str">
        <f t="shared" si="25"/>
        <v/>
      </c>
      <c r="Q297" s="524" t="str">
        <f t="shared" si="26"/>
        <v/>
      </c>
      <c r="R297" s="84" t="str">
        <f t="shared" si="24"/>
        <v/>
      </c>
      <c r="S297" s="436"/>
      <c r="T297" s="196" t="str">
        <f t="shared" si="27"/>
        <v/>
      </c>
      <c r="U297" s="274" t="str">
        <f t="shared" si="28"/>
        <v/>
      </c>
      <c r="V297" s="185"/>
      <c r="W297" s="435" t="str">
        <f>IF(K297="","",IF(U297="",Listes!$A$70,IF(AND(K297&lt;U297,V297=""),Listes!$A$71,IF(AND(Q297&lt;P297,V297=""),Listes!$A$72,IF(AND(U297&lt;&gt;"",U297&lt;K297,S297=""),Listes!$A$73,IF(X297="",Listes!$A$74,""))))))</f>
        <v/>
      </c>
      <c r="X297" s="90"/>
      <c r="Y297" s="158">
        <f t="shared" si="29"/>
        <v>0</v>
      </c>
    </row>
    <row r="298" spans="1:25" ht="20.100000000000001" customHeight="1" x14ac:dyDescent="0.25">
      <c r="A298" s="174">
        <v>292</v>
      </c>
      <c r="B298" s="201" t="str">
        <f>IF('Frais de personnel'!$B298="","",'Frais de personnel'!$B298)</f>
        <v/>
      </c>
      <c r="C298" s="201" t="str">
        <f>IF('Frais de personnel'!$C298="","",'Frais de personnel'!$C298)</f>
        <v/>
      </c>
      <c r="D298" s="202" t="str">
        <f>IF('Frais de personnel'!$D298="","",'Frais de personnel'!$D298)</f>
        <v/>
      </c>
      <c r="E298" s="180" t="str">
        <f>IF('Frais de personnel'!$E298="","",'Frais de personnel'!$E298)</f>
        <v/>
      </c>
      <c r="F298" s="273" t="str">
        <f>IF('Frais de personnel'!F298="","",'Frais de personnel'!F298)</f>
        <v/>
      </c>
      <c r="G298" s="273" t="str">
        <f>IF('Frais de personnel'!G298="","",'Frais de personnel'!G298)</f>
        <v/>
      </c>
      <c r="H298" s="203" t="str">
        <f>IF('Frais de personnel'!$H298="","",'Frais de personnel'!$H298)</f>
        <v/>
      </c>
      <c r="I298" s="89" t="str">
        <f>IF('Frais de personnel'!$I298="","",'Frais de personnel'!$I298)</f>
        <v/>
      </c>
      <c r="J298" s="89" t="str">
        <f>IF('Frais de personnel'!$J298="","",'Frais de personnel'!$J298)</f>
        <v/>
      </c>
      <c r="K298" s="204" t="str">
        <f>IF('Frais de personnel'!$K298=0,"",'Frais de personnel'!$K298)</f>
        <v/>
      </c>
      <c r="L298" s="88"/>
      <c r="M298" s="69"/>
      <c r="N298" s="69"/>
      <c r="O298" s="69"/>
      <c r="P298" s="284" t="str">
        <f t="shared" si="25"/>
        <v/>
      </c>
      <c r="Q298" s="524" t="str">
        <f t="shared" si="26"/>
        <v/>
      </c>
      <c r="R298" s="84" t="str">
        <f t="shared" si="24"/>
        <v/>
      </c>
      <c r="S298" s="436"/>
      <c r="T298" s="196" t="str">
        <f t="shared" si="27"/>
        <v/>
      </c>
      <c r="U298" s="274" t="str">
        <f t="shared" si="28"/>
        <v/>
      </c>
      <c r="V298" s="185"/>
      <c r="W298" s="435" t="str">
        <f>IF(K298="","",IF(U298="",Listes!$A$70,IF(AND(K298&lt;U298,V298=""),Listes!$A$71,IF(AND(Q298&lt;P298,V298=""),Listes!$A$72,IF(AND(U298&lt;&gt;"",U298&lt;K298,S298=""),Listes!$A$73,IF(X298="",Listes!$A$74,""))))))</f>
        <v/>
      </c>
      <c r="X298" s="90"/>
      <c r="Y298" s="158">
        <f t="shared" si="29"/>
        <v>0</v>
      </c>
    </row>
    <row r="299" spans="1:25" ht="20.100000000000001" customHeight="1" x14ac:dyDescent="0.25">
      <c r="A299" s="174">
        <v>293</v>
      </c>
      <c r="B299" s="201" t="str">
        <f>IF('Frais de personnel'!$B299="","",'Frais de personnel'!$B299)</f>
        <v/>
      </c>
      <c r="C299" s="201" t="str">
        <f>IF('Frais de personnel'!$C299="","",'Frais de personnel'!$C299)</f>
        <v/>
      </c>
      <c r="D299" s="202" t="str">
        <f>IF('Frais de personnel'!$D299="","",'Frais de personnel'!$D299)</f>
        <v/>
      </c>
      <c r="E299" s="180" t="str">
        <f>IF('Frais de personnel'!$E299="","",'Frais de personnel'!$E299)</f>
        <v/>
      </c>
      <c r="F299" s="273" t="str">
        <f>IF('Frais de personnel'!F299="","",'Frais de personnel'!F299)</f>
        <v/>
      </c>
      <c r="G299" s="273" t="str">
        <f>IF('Frais de personnel'!G299="","",'Frais de personnel'!G299)</f>
        <v/>
      </c>
      <c r="H299" s="203" t="str">
        <f>IF('Frais de personnel'!$H299="","",'Frais de personnel'!$H299)</f>
        <v/>
      </c>
      <c r="I299" s="89" t="str">
        <f>IF('Frais de personnel'!$I299="","",'Frais de personnel'!$I299)</f>
        <v/>
      </c>
      <c r="J299" s="89" t="str">
        <f>IF('Frais de personnel'!$J299="","",'Frais de personnel'!$J299)</f>
        <v/>
      </c>
      <c r="K299" s="204" t="str">
        <f>IF('Frais de personnel'!$K299=0,"",'Frais de personnel'!$K299)</f>
        <v/>
      </c>
      <c r="L299" s="88"/>
      <c r="M299" s="69"/>
      <c r="N299" s="69"/>
      <c r="O299" s="69"/>
      <c r="P299" s="284" t="str">
        <f t="shared" si="25"/>
        <v/>
      </c>
      <c r="Q299" s="524" t="str">
        <f t="shared" si="26"/>
        <v/>
      </c>
      <c r="R299" s="84" t="str">
        <f t="shared" si="24"/>
        <v/>
      </c>
      <c r="S299" s="436"/>
      <c r="T299" s="196" t="str">
        <f t="shared" si="27"/>
        <v/>
      </c>
      <c r="U299" s="274" t="str">
        <f t="shared" si="28"/>
        <v/>
      </c>
      <c r="V299" s="185"/>
      <c r="W299" s="435" t="str">
        <f>IF(K299="","",IF(U299="",Listes!$A$70,IF(AND(K299&lt;U299,V299=""),Listes!$A$71,IF(AND(Q299&lt;P299,V299=""),Listes!$A$72,IF(AND(U299&lt;&gt;"",U299&lt;K299,S299=""),Listes!$A$73,IF(X299="",Listes!$A$74,""))))))</f>
        <v/>
      </c>
      <c r="X299" s="90"/>
      <c r="Y299" s="158">
        <f t="shared" si="29"/>
        <v>0</v>
      </c>
    </row>
    <row r="300" spans="1:25" ht="20.100000000000001" customHeight="1" x14ac:dyDescent="0.25">
      <c r="A300" s="174">
        <v>294</v>
      </c>
      <c r="B300" s="201" t="str">
        <f>IF('Frais de personnel'!$B300="","",'Frais de personnel'!$B300)</f>
        <v/>
      </c>
      <c r="C300" s="201" t="str">
        <f>IF('Frais de personnel'!$C300="","",'Frais de personnel'!$C300)</f>
        <v/>
      </c>
      <c r="D300" s="202" t="str">
        <f>IF('Frais de personnel'!$D300="","",'Frais de personnel'!$D300)</f>
        <v/>
      </c>
      <c r="E300" s="180" t="str">
        <f>IF('Frais de personnel'!$E300="","",'Frais de personnel'!$E300)</f>
        <v/>
      </c>
      <c r="F300" s="273" t="str">
        <f>IF('Frais de personnel'!F300="","",'Frais de personnel'!F300)</f>
        <v/>
      </c>
      <c r="G300" s="273" t="str">
        <f>IF('Frais de personnel'!G300="","",'Frais de personnel'!G300)</f>
        <v/>
      </c>
      <c r="H300" s="203" t="str">
        <f>IF('Frais de personnel'!$H300="","",'Frais de personnel'!$H300)</f>
        <v/>
      </c>
      <c r="I300" s="89" t="str">
        <f>IF('Frais de personnel'!$I300="","",'Frais de personnel'!$I300)</f>
        <v/>
      </c>
      <c r="J300" s="89" t="str">
        <f>IF('Frais de personnel'!$J300="","",'Frais de personnel'!$J300)</f>
        <v/>
      </c>
      <c r="K300" s="204" t="str">
        <f>IF('Frais de personnel'!$K300=0,"",'Frais de personnel'!$K300)</f>
        <v/>
      </c>
      <c r="L300" s="88"/>
      <c r="M300" s="69"/>
      <c r="N300" s="69"/>
      <c r="O300" s="69"/>
      <c r="P300" s="284" t="str">
        <f t="shared" si="25"/>
        <v/>
      </c>
      <c r="Q300" s="524" t="str">
        <f t="shared" si="26"/>
        <v/>
      </c>
      <c r="R300" s="84" t="str">
        <f t="shared" si="24"/>
        <v/>
      </c>
      <c r="S300" s="436"/>
      <c r="T300" s="196" t="str">
        <f t="shared" si="27"/>
        <v/>
      </c>
      <c r="U300" s="274" t="str">
        <f t="shared" si="28"/>
        <v/>
      </c>
      <c r="V300" s="185"/>
      <c r="W300" s="435" t="str">
        <f>IF(K300="","",IF(U300="",Listes!$A$70,IF(AND(K300&lt;U300,V300=""),Listes!$A$71,IF(AND(Q300&lt;P300,V300=""),Listes!$A$72,IF(AND(U300&lt;&gt;"",U300&lt;K300,S300=""),Listes!$A$73,IF(X300="",Listes!$A$74,""))))))</f>
        <v/>
      </c>
      <c r="X300" s="90"/>
      <c r="Y300" s="158">
        <f t="shared" si="29"/>
        <v>0</v>
      </c>
    </row>
    <row r="301" spans="1:25" ht="20.100000000000001" customHeight="1" x14ac:dyDescent="0.25">
      <c r="A301" s="174">
        <v>295</v>
      </c>
      <c r="B301" s="201" t="str">
        <f>IF('Frais de personnel'!$B301="","",'Frais de personnel'!$B301)</f>
        <v/>
      </c>
      <c r="C301" s="201" t="str">
        <f>IF('Frais de personnel'!$C301="","",'Frais de personnel'!$C301)</f>
        <v/>
      </c>
      <c r="D301" s="202" t="str">
        <f>IF('Frais de personnel'!$D301="","",'Frais de personnel'!$D301)</f>
        <v/>
      </c>
      <c r="E301" s="180" t="str">
        <f>IF('Frais de personnel'!$E301="","",'Frais de personnel'!$E301)</f>
        <v/>
      </c>
      <c r="F301" s="273" t="str">
        <f>IF('Frais de personnel'!F301="","",'Frais de personnel'!F301)</f>
        <v/>
      </c>
      <c r="G301" s="273" t="str">
        <f>IF('Frais de personnel'!G301="","",'Frais de personnel'!G301)</f>
        <v/>
      </c>
      <c r="H301" s="203" t="str">
        <f>IF('Frais de personnel'!$H301="","",'Frais de personnel'!$H301)</f>
        <v/>
      </c>
      <c r="I301" s="89" t="str">
        <f>IF('Frais de personnel'!$I301="","",'Frais de personnel'!$I301)</f>
        <v/>
      </c>
      <c r="J301" s="89" t="str">
        <f>IF('Frais de personnel'!$J301="","",'Frais de personnel'!$J301)</f>
        <v/>
      </c>
      <c r="K301" s="204" t="str">
        <f>IF('Frais de personnel'!$K301=0,"",'Frais de personnel'!$K301)</f>
        <v/>
      </c>
      <c r="L301" s="88"/>
      <c r="M301" s="69"/>
      <c r="N301" s="69"/>
      <c r="O301" s="69"/>
      <c r="P301" s="284" t="str">
        <f t="shared" si="25"/>
        <v/>
      </c>
      <c r="Q301" s="524" t="str">
        <f t="shared" si="26"/>
        <v/>
      </c>
      <c r="R301" s="84" t="str">
        <f t="shared" si="24"/>
        <v/>
      </c>
      <c r="S301" s="436"/>
      <c r="T301" s="196" t="str">
        <f t="shared" si="27"/>
        <v/>
      </c>
      <c r="U301" s="274" t="str">
        <f t="shared" si="28"/>
        <v/>
      </c>
      <c r="V301" s="185"/>
      <c r="W301" s="435" t="str">
        <f>IF(K301="","",IF(U301="",Listes!$A$70,IF(AND(K301&lt;U301,V301=""),Listes!$A$71,IF(AND(Q301&lt;P301,V301=""),Listes!$A$72,IF(AND(U301&lt;&gt;"",U301&lt;K301,S301=""),Listes!$A$73,IF(X301="",Listes!$A$74,""))))))</f>
        <v/>
      </c>
      <c r="X301" s="90"/>
      <c r="Y301" s="158">
        <f t="shared" si="29"/>
        <v>0</v>
      </c>
    </row>
    <row r="302" spans="1:25" ht="20.100000000000001" customHeight="1" x14ac:dyDescent="0.25">
      <c r="A302" s="174">
        <v>296</v>
      </c>
      <c r="B302" s="201" t="str">
        <f>IF('Frais de personnel'!$B302="","",'Frais de personnel'!$B302)</f>
        <v/>
      </c>
      <c r="C302" s="201" t="str">
        <f>IF('Frais de personnel'!$C302="","",'Frais de personnel'!$C302)</f>
        <v/>
      </c>
      <c r="D302" s="202" t="str">
        <f>IF('Frais de personnel'!$D302="","",'Frais de personnel'!$D302)</f>
        <v/>
      </c>
      <c r="E302" s="180" t="str">
        <f>IF('Frais de personnel'!$E302="","",'Frais de personnel'!$E302)</f>
        <v/>
      </c>
      <c r="F302" s="273" t="str">
        <f>IF('Frais de personnel'!F302="","",'Frais de personnel'!F302)</f>
        <v/>
      </c>
      <c r="G302" s="273" t="str">
        <f>IF('Frais de personnel'!G302="","",'Frais de personnel'!G302)</f>
        <v/>
      </c>
      <c r="H302" s="203" t="str">
        <f>IF('Frais de personnel'!$H302="","",'Frais de personnel'!$H302)</f>
        <v/>
      </c>
      <c r="I302" s="89" t="str">
        <f>IF('Frais de personnel'!$I302="","",'Frais de personnel'!$I302)</f>
        <v/>
      </c>
      <c r="J302" s="89" t="str">
        <f>IF('Frais de personnel'!$J302="","",'Frais de personnel'!$J302)</f>
        <v/>
      </c>
      <c r="K302" s="204" t="str">
        <f>IF('Frais de personnel'!$K302=0,"",'Frais de personnel'!$K302)</f>
        <v/>
      </c>
      <c r="L302" s="88"/>
      <c r="M302" s="69"/>
      <c r="N302" s="69"/>
      <c r="O302" s="69"/>
      <c r="P302" s="284" t="str">
        <f t="shared" si="25"/>
        <v/>
      </c>
      <c r="Q302" s="524" t="str">
        <f t="shared" si="26"/>
        <v/>
      </c>
      <c r="R302" s="84" t="str">
        <f t="shared" si="24"/>
        <v/>
      </c>
      <c r="S302" s="436"/>
      <c r="T302" s="196" t="str">
        <f t="shared" si="27"/>
        <v/>
      </c>
      <c r="U302" s="274" t="str">
        <f t="shared" si="28"/>
        <v/>
      </c>
      <c r="V302" s="185"/>
      <c r="W302" s="435" t="str">
        <f>IF(K302="","",IF(U302="",Listes!$A$70,IF(AND(K302&lt;U302,V302=""),Listes!$A$71,IF(AND(Q302&lt;P302,V302=""),Listes!$A$72,IF(AND(U302&lt;&gt;"",U302&lt;K302,S302=""),Listes!$A$73,IF(X302="",Listes!$A$74,""))))))</f>
        <v/>
      </c>
      <c r="X302" s="90"/>
      <c r="Y302" s="158">
        <f t="shared" si="29"/>
        <v>0</v>
      </c>
    </row>
    <row r="303" spans="1:25" ht="20.100000000000001" customHeight="1" x14ac:dyDescent="0.25">
      <c r="A303" s="174">
        <v>297</v>
      </c>
      <c r="B303" s="201" t="str">
        <f>IF('Frais de personnel'!$B303="","",'Frais de personnel'!$B303)</f>
        <v/>
      </c>
      <c r="C303" s="201" t="str">
        <f>IF('Frais de personnel'!$C303="","",'Frais de personnel'!$C303)</f>
        <v/>
      </c>
      <c r="D303" s="202" t="str">
        <f>IF('Frais de personnel'!$D303="","",'Frais de personnel'!$D303)</f>
        <v/>
      </c>
      <c r="E303" s="180" t="str">
        <f>IF('Frais de personnel'!$E303="","",'Frais de personnel'!$E303)</f>
        <v/>
      </c>
      <c r="F303" s="273" t="str">
        <f>IF('Frais de personnel'!F303="","",'Frais de personnel'!F303)</f>
        <v/>
      </c>
      <c r="G303" s="273" t="str">
        <f>IF('Frais de personnel'!G303="","",'Frais de personnel'!G303)</f>
        <v/>
      </c>
      <c r="H303" s="203" t="str">
        <f>IF('Frais de personnel'!$H303="","",'Frais de personnel'!$H303)</f>
        <v/>
      </c>
      <c r="I303" s="89" t="str">
        <f>IF('Frais de personnel'!$I303="","",'Frais de personnel'!$I303)</f>
        <v/>
      </c>
      <c r="J303" s="89" t="str">
        <f>IF('Frais de personnel'!$J303="","",'Frais de personnel'!$J303)</f>
        <v/>
      </c>
      <c r="K303" s="204" t="str">
        <f>IF('Frais de personnel'!$K303=0,"",'Frais de personnel'!$K303)</f>
        <v/>
      </c>
      <c r="L303" s="88"/>
      <c r="M303" s="69"/>
      <c r="N303" s="69"/>
      <c r="O303" s="69"/>
      <c r="P303" s="284" t="str">
        <f t="shared" si="25"/>
        <v/>
      </c>
      <c r="Q303" s="524" t="str">
        <f t="shared" si="26"/>
        <v/>
      </c>
      <c r="R303" s="84" t="str">
        <f t="shared" si="24"/>
        <v/>
      </c>
      <c r="S303" s="436"/>
      <c r="T303" s="196" t="str">
        <f t="shared" si="27"/>
        <v/>
      </c>
      <c r="U303" s="274" t="str">
        <f t="shared" si="28"/>
        <v/>
      </c>
      <c r="V303" s="185"/>
      <c r="W303" s="435" t="str">
        <f>IF(K303="","",IF(U303="",Listes!$A$70,IF(AND(K303&lt;U303,V303=""),Listes!$A$71,IF(AND(Q303&lt;P303,V303=""),Listes!$A$72,IF(AND(U303&lt;&gt;"",U303&lt;K303,S303=""),Listes!$A$73,IF(X303="",Listes!$A$74,""))))))</f>
        <v/>
      </c>
      <c r="X303" s="90"/>
      <c r="Y303" s="158">
        <f t="shared" si="29"/>
        <v>0</v>
      </c>
    </row>
    <row r="304" spans="1:25" ht="20.100000000000001" customHeight="1" x14ac:dyDescent="0.25">
      <c r="A304" s="174">
        <v>298</v>
      </c>
      <c r="B304" s="201" t="str">
        <f>IF('Frais de personnel'!$B304="","",'Frais de personnel'!$B304)</f>
        <v/>
      </c>
      <c r="C304" s="201" t="str">
        <f>IF('Frais de personnel'!$C304="","",'Frais de personnel'!$C304)</f>
        <v/>
      </c>
      <c r="D304" s="202" t="str">
        <f>IF('Frais de personnel'!$D304="","",'Frais de personnel'!$D304)</f>
        <v/>
      </c>
      <c r="E304" s="180" t="str">
        <f>IF('Frais de personnel'!$E304="","",'Frais de personnel'!$E304)</f>
        <v/>
      </c>
      <c r="F304" s="273" t="str">
        <f>IF('Frais de personnel'!F304="","",'Frais de personnel'!F304)</f>
        <v/>
      </c>
      <c r="G304" s="273" t="str">
        <f>IF('Frais de personnel'!G304="","",'Frais de personnel'!G304)</f>
        <v/>
      </c>
      <c r="H304" s="203" t="str">
        <f>IF('Frais de personnel'!$H304="","",'Frais de personnel'!$H304)</f>
        <v/>
      </c>
      <c r="I304" s="89" t="str">
        <f>IF('Frais de personnel'!$I304="","",'Frais de personnel'!$I304)</f>
        <v/>
      </c>
      <c r="J304" s="89" t="str">
        <f>IF('Frais de personnel'!$J304="","",'Frais de personnel'!$J304)</f>
        <v/>
      </c>
      <c r="K304" s="204" t="str">
        <f>IF('Frais de personnel'!$K304=0,"",'Frais de personnel'!$K304)</f>
        <v/>
      </c>
      <c r="L304" s="88"/>
      <c r="M304" s="69"/>
      <c r="N304" s="69"/>
      <c r="O304" s="69"/>
      <c r="P304" s="284" t="str">
        <f t="shared" si="25"/>
        <v/>
      </c>
      <c r="Q304" s="524" t="str">
        <f t="shared" si="26"/>
        <v/>
      </c>
      <c r="R304" s="84" t="str">
        <f t="shared" si="24"/>
        <v/>
      </c>
      <c r="S304" s="436"/>
      <c r="T304" s="196" t="str">
        <f t="shared" si="27"/>
        <v/>
      </c>
      <c r="U304" s="274" t="str">
        <f t="shared" si="28"/>
        <v/>
      </c>
      <c r="V304" s="185"/>
      <c r="W304" s="435" t="str">
        <f>IF(K304="","",IF(U304="",Listes!$A$70,IF(AND(K304&lt;U304,V304=""),Listes!$A$71,IF(AND(Q304&lt;P304,V304=""),Listes!$A$72,IF(AND(U304&lt;&gt;"",U304&lt;K304,S304=""),Listes!$A$73,IF(X304="",Listes!$A$74,""))))))</f>
        <v/>
      </c>
      <c r="X304" s="90"/>
      <c r="Y304" s="158">
        <f t="shared" si="29"/>
        <v>0</v>
      </c>
    </row>
    <row r="305" spans="1:25" ht="20.100000000000001" customHeight="1" x14ac:dyDescent="0.25">
      <c r="A305" s="174">
        <v>299</v>
      </c>
      <c r="B305" s="201" t="str">
        <f>IF('Frais de personnel'!$B305="","",'Frais de personnel'!$B305)</f>
        <v/>
      </c>
      <c r="C305" s="201" t="str">
        <f>IF('Frais de personnel'!$C305="","",'Frais de personnel'!$C305)</f>
        <v/>
      </c>
      <c r="D305" s="202" t="str">
        <f>IF('Frais de personnel'!$D305="","",'Frais de personnel'!$D305)</f>
        <v/>
      </c>
      <c r="E305" s="180" t="str">
        <f>IF('Frais de personnel'!$E305="","",'Frais de personnel'!$E305)</f>
        <v/>
      </c>
      <c r="F305" s="273" t="str">
        <f>IF('Frais de personnel'!F305="","",'Frais de personnel'!F305)</f>
        <v/>
      </c>
      <c r="G305" s="273" t="str">
        <f>IF('Frais de personnel'!G305="","",'Frais de personnel'!G305)</f>
        <v/>
      </c>
      <c r="H305" s="203" t="str">
        <f>IF('Frais de personnel'!$H305="","",'Frais de personnel'!$H305)</f>
        <v/>
      </c>
      <c r="I305" s="89" t="str">
        <f>IF('Frais de personnel'!$I305="","",'Frais de personnel'!$I305)</f>
        <v/>
      </c>
      <c r="J305" s="89" t="str">
        <f>IF('Frais de personnel'!$J305="","",'Frais de personnel'!$J305)</f>
        <v/>
      </c>
      <c r="K305" s="204" t="str">
        <f>IF('Frais de personnel'!$K305=0,"",'Frais de personnel'!$K305)</f>
        <v/>
      </c>
      <c r="L305" s="88"/>
      <c r="M305" s="69"/>
      <c r="N305" s="69"/>
      <c r="O305" s="69"/>
      <c r="P305" s="284" t="str">
        <f t="shared" si="25"/>
        <v/>
      </c>
      <c r="Q305" s="524" t="str">
        <f t="shared" si="26"/>
        <v/>
      </c>
      <c r="R305" s="84" t="str">
        <f t="shared" si="24"/>
        <v/>
      </c>
      <c r="S305" s="436"/>
      <c r="T305" s="196" t="str">
        <f t="shared" si="27"/>
        <v/>
      </c>
      <c r="U305" s="274" t="str">
        <f t="shared" si="28"/>
        <v/>
      </c>
      <c r="V305" s="185"/>
      <c r="W305" s="435" t="str">
        <f>IF(K305="","",IF(U305="",Listes!$A$70,IF(AND(K305&lt;U305,V305=""),Listes!$A$71,IF(AND(Q305&lt;P305,V305=""),Listes!$A$72,IF(AND(U305&lt;&gt;"",U305&lt;K305,S305=""),Listes!$A$73,IF(X305="",Listes!$A$74,""))))))</f>
        <v/>
      </c>
      <c r="X305" s="90"/>
      <c r="Y305" s="158">
        <f t="shared" si="29"/>
        <v>0</v>
      </c>
    </row>
    <row r="306" spans="1:25" ht="20.100000000000001" customHeight="1" x14ac:dyDescent="0.25">
      <c r="A306" s="174">
        <v>300</v>
      </c>
      <c r="B306" s="201" t="str">
        <f>IF('Frais de personnel'!$B306="","",'Frais de personnel'!$B306)</f>
        <v/>
      </c>
      <c r="C306" s="201" t="str">
        <f>IF('Frais de personnel'!$C306="","",'Frais de personnel'!$C306)</f>
        <v/>
      </c>
      <c r="D306" s="202" t="str">
        <f>IF('Frais de personnel'!$D306="","",'Frais de personnel'!$D306)</f>
        <v/>
      </c>
      <c r="E306" s="180" t="str">
        <f>IF('Frais de personnel'!$E306="","",'Frais de personnel'!$E306)</f>
        <v/>
      </c>
      <c r="F306" s="273" t="str">
        <f>IF('Frais de personnel'!F306="","",'Frais de personnel'!F306)</f>
        <v/>
      </c>
      <c r="G306" s="273" t="str">
        <f>IF('Frais de personnel'!G306="","",'Frais de personnel'!G306)</f>
        <v/>
      </c>
      <c r="H306" s="203" t="str">
        <f>IF('Frais de personnel'!$H306="","",'Frais de personnel'!$H306)</f>
        <v/>
      </c>
      <c r="I306" s="89" t="str">
        <f>IF('Frais de personnel'!$I306="","",'Frais de personnel'!$I306)</f>
        <v/>
      </c>
      <c r="J306" s="89" t="str">
        <f>IF('Frais de personnel'!$J306="","",'Frais de personnel'!$J306)</f>
        <v/>
      </c>
      <c r="K306" s="204" t="str">
        <f>IF('Frais de personnel'!$K306=0,"",'Frais de personnel'!$K306)</f>
        <v/>
      </c>
      <c r="L306" s="88"/>
      <c r="M306" s="69"/>
      <c r="N306" s="69"/>
      <c r="O306" s="69"/>
      <c r="P306" s="284" t="str">
        <f t="shared" si="25"/>
        <v/>
      </c>
      <c r="Q306" s="524" t="str">
        <f t="shared" si="26"/>
        <v/>
      </c>
      <c r="R306" s="84" t="str">
        <f t="shared" si="24"/>
        <v/>
      </c>
      <c r="S306" s="436"/>
      <c r="T306" s="196" t="str">
        <f t="shared" si="27"/>
        <v/>
      </c>
      <c r="U306" s="274" t="str">
        <f t="shared" si="28"/>
        <v/>
      </c>
      <c r="V306" s="185"/>
      <c r="W306" s="435" t="str">
        <f>IF(K306="","",IF(U306="",Listes!$A$70,IF(AND(K306&lt;U306,V306=""),Listes!$A$71,IF(AND(Q306&lt;P306,V306=""),Listes!$A$72,IF(AND(U306&lt;&gt;"",U306&lt;K306,S306=""),Listes!$A$73,IF(X306="",Listes!$A$74,""))))))</f>
        <v/>
      </c>
      <c r="X306" s="90"/>
      <c r="Y306" s="158">
        <f t="shared" si="29"/>
        <v>0</v>
      </c>
    </row>
    <row r="307" spans="1:25" ht="20.100000000000001" customHeight="1" x14ac:dyDescent="0.25">
      <c r="A307" s="174">
        <v>301</v>
      </c>
      <c r="B307" s="201" t="str">
        <f>IF('Frais de personnel'!$B307="","",'Frais de personnel'!$B307)</f>
        <v/>
      </c>
      <c r="C307" s="201" t="str">
        <f>IF('Frais de personnel'!$C307="","",'Frais de personnel'!$C307)</f>
        <v/>
      </c>
      <c r="D307" s="202" t="str">
        <f>IF('Frais de personnel'!$D307="","",'Frais de personnel'!$D307)</f>
        <v/>
      </c>
      <c r="E307" s="180" t="str">
        <f>IF('Frais de personnel'!$E307="","",'Frais de personnel'!$E307)</f>
        <v/>
      </c>
      <c r="F307" s="273" t="str">
        <f>IF('Frais de personnel'!F307="","",'Frais de personnel'!F307)</f>
        <v/>
      </c>
      <c r="G307" s="273" t="str">
        <f>IF('Frais de personnel'!G307="","",'Frais de personnel'!G307)</f>
        <v/>
      </c>
      <c r="H307" s="203" t="str">
        <f>IF('Frais de personnel'!$H307="","",'Frais de personnel'!$H307)</f>
        <v/>
      </c>
      <c r="I307" s="89" t="str">
        <f>IF('Frais de personnel'!$I307="","",'Frais de personnel'!$I307)</f>
        <v/>
      </c>
      <c r="J307" s="89" t="str">
        <f>IF('Frais de personnel'!$J307="","",'Frais de personnel'!$J307)</f>
        <v/>
      </c>
      <c r="K307" s="204" t="str">
        <f>IF('Frais de personnel'!$K307=0,"",'Frais de personnel'!$K307)</f>
        <v/>
      </c>
      <c r="L307" s="88"/>
      <c r="M307" s="69"/>
      <c r="N307" s="69"/>
      <c r="O307" s="69"/>
      <c r="P307" s="284" t="str">
        <f t="shared" si="25"/>
        <v/>
      </c>
      <c r="Q307" s="524" t="str">
        <f t="shared" si="26"/>
        <v/>
      </c>
      <c r="R307" s="84" t="str">
        <f t="shared" si="24"/>
        <v/>
      </c>
      <c r="S307" s="436"/>
      <c r="T307" s="196" t="str">
        <f t="shared" si="27"/>
        <v/>
      </c>
      <c r="U307" s="274" t="str">
        <f t="shared" si="28"/>
        <v/>
      </c>
      <c r="V307" s="185"/>
      <c r="W307" s="435" t="str">
        <f>IF(K307="","",IF(U307="",Listes!$A$70,IF(AND(K307&lt;U307,V307=""),Listes!$A$71,IF(AND(Q307&lt;P307,V307=""),Listes!$A$72,IF(AND(U307&lt;&gt;"",U307&lt;K307,S307=""),Listes!$A$73,IF(X307="",Listes!$A$74,""))))))</f>
        <v/>
      </c>
      <c r="X307" s="90"/>
      <c r="Y307" s="158">
        <f t="shared" si="29"/>
        <v>0</v>
      </c>
    </row>
    <row r="308" spans="1:25" ht="20.100000000000001" customHeight="1" x14ac:dyDescent="0.25">
      <c r="A308" s="174">
        <v>302</v>
      </c>
      <c r="B308" s="201" t="str">
        <f>IF('Frais de personnel'!$B308="","",'Frais de personnel'!$B308)</f>
        <v/>
      </c>
      <c r="C308" s="201" t="str">
        <f>IF('Frais de personnel'!$C308="","",'Frais de personnel'!$C308)</f>
        <v/>
      </c>
      <c r="D308" s="202" t="str">
        <f>IF('Frais de personnel'!$D308="","",'Frais de personnel'!$D308)</f>
        <v/>
      </c>
      <c r="E308" s="180" t="str">
        <f>IF('Frais de personnel'!$E308="","",'Frais de personnel'!$E308)</f>
        <v/>
      </c>
      <c r="F308" s="273" t="str">
        <f>IF('Frais de personnel'!F308="","",'Frais de personnel'!F308)</f>
        <v/>
      </c>
      <c r="G308" s="273" t="str">
        <f>IF('Frais de personnel'!G308="","",'Frais de personnel'!G308)</f>
        <v/>
      </c>
      <c r="H308" s="203" t="str">
        <f>IF('Frais de personnel'!$H308="","",'Frais de personnel'!$H308)</f>
        <v/>
      </c>
      <c r="I308" s="89" t="str">
        <f>IF('Frais de personnel'!$I308="","",'Frais de personnel'!$I308)</f>
        <v/>
      </c>
      <c r="J308" s="89" t="str">
        <f>IF('Frais de personnel'!$J308="","",'Frais de personnel'!$J308)</f>
        <v/>
      </c>
      <c r="K308" s="204" t="str">
        <f>IF('Frais de personnel'!$K308=0,"",'Frais de personnel'!$K308)</f>
        <v/>
      </c>
      <c r="L308" s="88"/>
      <c r="M308" s="69"/>
      <c r="N308" s="69"/>
      <c r="O308" s="69"/>
      <c r="P308" s="284" t="str">
        <f t="shared" si="25"/>
        <v/>
      </c>
      <c r="Q308" s="524" t="str">
        <f t="shared" si="26"/>
        <v/>
      </c>
      <c r="R308" s="84" t="str">
        <f t="shared" si="24"/>
        <v/>
      </c>
      <c r="S308" s="436"/>
      <c r="T308" s="196" t="str">
        <f t="shared" si="27"/>
        <v/>
      </c>
      <c r="U308" s="274" t="str">
        <f t="shared" si="28"/>
        <v/>
      </c>
      <c r="V308" s="185"/>
      <c r="W308" s="435" t="str">
        <f>IF(K308="","",IF(U308="",Listes!$A$70,IF(AND(K308&lt;U308,V308=""),Listes!$A$71,IF(AND(Q308&lt;P308,V308=""),Listes!$A$72,IF(AND(U308&lt;&gt;"",U308&lt;K308,S308=""),Listes!$A$73,IF(X308="",Listes!$A$74,""))))))</f>
        <v/>
      </c>
      <c r="X308" s="90"/>
      <c r="Y308" s="158">
        <f t="shared" si="29"/>
        <v>0</v>
      </c>
    </row>
    <row r="309" spans="1:25" ht="20.100000000000001" customHeight="1" x14ac:dyDescent="0.25">
      <c r="A309" s="174">
        <v>303</v>
      </c>
      <c r="B309" s="201" t="str">
        <f>IF('Frais de personnel'!$B309="","",'Frais de personnel'!$B309)</f>
        <v/>
      </c>
      <c r="C309" s="201" t="str">
        <f>IF('Frais de personnel'!$C309="","",'Frais de personnel'!$C309)</f>
        <v/>
      </c>
      <c r="D309" s="202" t="str">
        <f>IF('Frais de personnel'!$D309="","",'Frais de personnel'!$D309)</f>
        <v/>
      </c>
      <c r="E309" s="180" t="str">
        <f>IF('Frais de personnel'!$E309="","",'Frais de personnel'!$E309)</f>
        <v/>
      </c>
      <c r="F309" s="273" t="str">
        <f>IF('Frais de personnel'!F309="","",'Frais de personnel'!F309)</f>
        <v/>
      </c>
      <c r="G309" s="273" t="str">
        <f>IF('Frais de personnel'!G309="","",'Frais de personnel'!G309)</f>
        <v/>
      </c>
      <c r="H309" s="203" t="str">
        <f>IF('Frais de personnel'!$H309="","",'Frais de personnel'!$H309)</f>
        <v/>
      </c>
      <c r="I309" s="89" t="str">
        <f>IF('Frais de personnel'!$I309="","",'Frais de personnel'!$I309)</f>
        <v/>
      </c>
      <c r="J309" s="89" t="str">
        <f>IF('Frais de personnel'!$J309="","",'Frais de personnel'!$J309)</f>
        <v/>
      </c>
      <c r="K309" s="204" t="str">
        <f>IF('Frais de personnel'!$K309=0,"",'Frais de personnel'!$K309)</f>
        <v/>
      </c>
      <c r="L309" s="88"/>
      <c r="M309" s="69"/>
      <c r="N309" s="69"/>
      <c r="O309" s="69"/>
      <c r="P309" s="284" t="str">
        <f t="shared" si="25"/>
        <v/>
      </c>
      <c r="Q309" s="524" t="str">
        <f t="shared" si="26"/>
        <v/>
      </c>
      <c r="R309" s="84" t="str">
        <f t="shared" si="24"/>
        <v/>
      </c>
      <c r="S309" s="436"/>
      <c r="T309" s="196" t="str">
        <f t="shared" si="27"/>
        <v/>
      </c>
      <c r="U309" s="274" t="str">
        <f t="shared" si="28"/>
        <v/>
      </c>
      <c r="V309" s="185"/>
      <c r="W309" s="435" t="str">
        <f>IF(K309="","",IF(U309="",Listes!$A$70,IF(AND(K309&lt;U309,V309=""),Listes!$A$71,IF(AND(Q309&lt;P309,V309=""),Listes!$A$72,IF(AND(U309&lt;&gt;"",U309&lt;K309,S309=""),Listes!$A$73,IF(X309="",Listes!$A$74,""))))))</f>
        <v/>
      </c>
      <c r="X309" s="90"/>
      <c r="Y309" s="158">
        <f t="shared" si="29"/>
        <v>0</v>
      </c>
    </row>
    <row r="310" spans="1:25" ht="20.100000000000001" customHeight="1" x14ac:dyDescent="0.25">
      <c r="A310" s="174">
        <v>304</v>
      </c>
      <c r="B310" s="201" t="str">
        <f>IF('Frais de personnel'!$B310="","",'Frais de personnel'!$B310)</f>
        <v/>
      </c>
      <c r="C310" s="201" t="str">
        <f>IF('Frais de personnel'!$C310="","",'Frais de personnel'!$C310)</f>
        <v/>
      </c>
      <c r="D310" s="202" t="str">
        <f>IF('Frais de personnel'!$D310="","",'Frais de personnel'!$D310)</f>
        <v/>
      </c>
      <c r="E310" s="180" t="str">
        <f>IF('Frais de personnel'!$E310="","",'Frais de personnel'!$E310)</f>
        <v/>
      </c>
      <c r="F310" s="273" t="str">
        <f>IF('Frais de personnel'!F310="","",'Frais de personnel'!F310)</f>
        <v/>
      </c>
      <c r="G310" s="273" t="str">
        <f>IF('Frais de personnel'!G310="","",'Frais de personnel'!G310)</f>
        <v/>
      </c>
      <c r="H310" s="203" t="str">
        <f>IF('Frais de personnel'!$H310="","",'Frais de personnel'!$H310)</f>
        <v/>
      </c>
      <c r="I310" s="89" t="str">
        <f>IF('Frais de personnel'!$I310="","",'Frais de personnel'!$I310)</f>
        <v/>
      </c>
      <c r="J310" s="89" t="str">
        <f>IF('Frais de personnel'!$J310="","",'Frais de personnel'!$J310)</f>
        <v/>
      </c>
      <c r="K310" s="204" t="str">
        <f>IF('Frais de personnel'!$K310=0,"",'Frais de personnel'!$K310)</f>
        <v/>
      </c>
      <c r="L310" s="88"/>
      <c r="M310" s="69"/>
      <c r="N310" s="69"/>
      <c r="O310" s="69"/>
      <c r="P310" s="284" t="str">
        <f t="shared" si="25"/>
        <v/>
      </c>
      <c r="Q310" s="524" t="str">
        <f t="shared" si="26"/>
        <v/>
      </c>
      <c r="R310" s="84" t="str">
        <f t="shared" si="24"/>
        <v/>
      </c>
      <c r="S310" s="436"/>
      <c r="T310" s="196" t="str">
        <f t="shared" si="27"/>
        <v/>
      </c>
      <c r="U310" s="274" t="str">
        <f t="shared" si="28"/>
        <v/>
      </c>
      <c r="V310" s="185"/>
      <c r="W310" s="435" t="str">
        <f>IF(K310="","",IF(U310="",Listes!$A$70,IF(AND(K310&lt;U310,V310=""),Listes!$A$71,IF(AND(Q310&lt;P310,V310=""),Listes!$A$72,IF(AND(U310&lt;&gt;"",U310&lt;K310,S310=""),Listes!$A$73,IF(X310="",Listes!$A$74,""))))))</f>
        <v/>
      </c>
      <c r="X310" s="90"/>
      <c r="Y310" s="158">
        <f t="shared" si="29"/>
        <v>0</v>
      </c>
    </row>
    <row r="311" spans="1:25" ht="20.100000000000001" customHeight="1" x14ac:dyDescent="0.25">
      <c r="A311" s="174">
        <v>305</v>
      </c>
      <c r="B311" s="201" t="str">
        <f>IF('Frais de personnel'!$B311="","",'Frais de personnel'!$B311)</f>
        <v/>
      </c>
      <c r="C311" s="201" t="str">
        <f>IF('Frais de personnel'!$C311="","",'Frais de personnel'!$C311)</f>
        <v/>
      </c>
      <c r="D311" s="202" t="str">
        <f>IF('Frais de personnel'!$D311="","",'Frais de personnel'!$D311)</f>
        <v/>
      </c>
      <c r="E311" s="180" t="str">
        <f>IF('Frais de personnel'!$E311="","",'Frais de personnel'!$E311)</f>
        <v/>
      </c>
      <c r="F311" s="273" t="str">
        <f>IF('Frais de personnel'!F311="","",'Frais de personnel'!F311)</f>
        <v/>
      </c>
      <c r="G311" s="273" t="str">
        <f>IF('Frais de personnel'!G311="","",'Frais de personnel'!G311)</f>
        <v/>
      </c>
      <c r="H311" s="203" t="str">
        <f>IF('Frais de personnel'!$H311="","",'Frais de personnel'!$H311)</f>
        <v/>
      </c>
      <c r="I311" s="89" t="str">
        <f>IF('Frais de personnel'!$I311="","",'Frais de personnel'!$I311)</f>
        <v/>
      </c>
      <c r="J311" s="89" t="str">
        <f>IF('Frais de personnel'!$J311="","",'Frais de personnel'!$J311)</f>
        <v/>
      </c>
      <c r="K311" s="204" t="str">
        <f>IF('Frais de personnel'!$K311=0,"",'Frais de personnel'!$K311)</f>
        <v/>
      </c>
      <c r="L311" s="88"/>
      <c r="M311" s="69"/>
      <c r="N311" s="69"/>
      <c r="O311" s="69"/>
      <c r="P311" s="284" t="str">
        <f t="shared" si="25"/>
        <v/>
      </c>
      <c r="Q311" s="524" t="str">
        <f t="shared" si="26"/>
        <v/>
      </c>
      <c r="R311" s="84" t="str">
        <f t="shared" si="24"/>
        <v/>
      </c>
      <c r="S311" s="436"/>
      <c r="T311" s="196" t="str">
        <f t="shared" si="27"/>
        <v/>
      </c>
      <c r="U311" s="274" t="str">
        <f t="shared" si="28"/>
        <v/>
      </c>
      <c r="V311" s="185"/>
      <c r="W311" s="435" t="str">
        <f>IF(K311="","",IF(U311="",Listes!$A$70,IF(AND(K311&lt;U311,V311=""),Listes!$A$71,IF(AND(Q311&lt;P311,V311=""),Listes!$A$72,IF(AND(U311&lt;&gt;"",U311&lt;K311,S311=""),Listes!$A$73,IF(X311="",Listes!$A$74,""))))))</f>
        <v/>
      </c>
      <c r="X311" s="90"/>
      <c r="Y311" s="158">
        <f t="shared" si="29"/>
        <v>0</v>
      </c>
    </row>
    <row r="312" spans="1:25" ht="20.100000000000001" customHeight="1" x14ac:dyDescent="0.25">
      <c r="A312" s="174">
        <v>306</v>
      </c>
      <c r="B312" s="201" t="str">
        <f>IF('Frais de personnel'!$B312="","",'Frais de personnel'!$B312)</f>
        <v/>
      </c>
      <c r="C312" s="201" t="str">
        <f>IF('Frais de personnel'!$C312="","",'Frais de personnel'!$C312)</f>
        <v/>
      </c>
      <c r="D312" s="202" t="str">
        <f>IF('Frais de personnel'!$D312="","",'Frais de personnel'!$D312)</f>
        <v/>
      </c>
      <c r="E312" s="180" t="str">
        <f>IF('Frais de personnel'!$E312="","",'Frais de personnel'!$E312)</f>
        <v/>
      </c>
      <c r="F312" s="273" t="str">
        <f>IF('Frais de personnel'!F312="","",'Frais de personnel'!F312)</f>
        <v/>
      </c>
      <c r="G312" s="273" t="str">
        <f>IF('Frais de personnel'!G312="","",'Frais de personnel'!G312)</f>
        <v/>
      </c>
      <c r="H312" s="203" t="str">
        <f>IF('Frais de personnel'!$H312="","",'Frais de personnel'!$H312)</f>
        <v/>
      </c>
      <c r="I312" s="89" t="str">
        <f>IF('Frais de personnel'!$I312="","",'Frais de personnel'!$I312)</f>
        <v/>
      </c>
      <c r="J312" s="89" t="str">
        <f>IF('Frais de personnel'!$J312="","",'Frais de personnel'!$J312)</f>
        <v/>
      </c>
      <c r="K312" s="204" t="str">
        <f>IF('Frais de personnel'!$K312=0,"",'Frais de personnel'!$K312)</f>
        <v/>
      </c>
      <c r="L312" s="88"/>
      <c r="M312" s="69"/>
      <c r="N312" s="69"/>
      <c r="O312" s="69"/>
      <c r="P312" s="284" t="str">
        <f t="shared" si="25"/>
        <v/>
      </c>
      <c r="Q312" s="524" t="str">
        <f t="shared" si="26"/>
        <v/>
      </c>
      <c r="R312" s="84" t="str">
        <f t="shared" si="24"/>
        <v/>
      </c>
      <c r="S312" s="436"/>
      <c r="T312" s="196" t="str">
        <f t="shared" si="27"/>
        <v/>
      </c>
      <c r="U312" s="274" t="str">
        <f t="shared" si="28"/>
        <v/>
      </c>
      <c r="V312" s="185"/>
      <c r="W312" s="435" t="str">
        <f>IF(K312="","",IF(U312="",Listes!$A$70,IF(AND(K312&lt;U312,V312=""),Listes!$A$71,IF(AND(Q312&lt;P312,V312=""),Listes!$A$72,IF(AND(U312&lt;&gt;"",U312&lt;K312,S312=""),Listes!$A$73,IF(X312="",Listes!$A$74,""))))))</f>
        <v/>
      </c>
      <c r="X312" s="90"/>
      <c r="Y312" s="158">
        <f t="shared" si="29"/>
        <v>0</v>
      </c>
    </row>
    <row r="313" spans="1:25" ht="20.100000000000001" customHeight="1" x14ac:dyDescent="0.25">
      <c r="A313" s="174">
        <v>307</v>
      </c>
      <c r="B313" s="201" t="str">
        <f>IF('Frais de personnel'!$B313="","",'Frais de personnel'!$B313)</f>
        <v/>
      </c>
      <c r="C313" s="201" t="str">
        <f>IF('Frais de personnel'!$C313="","",'Frais de personnel'!$C313)</f>
        <v/>
      </c>
      <c r="D313" s="202" t="str">
        <f>IF('Frais de personnel'!$D313="","",'Frais de personnel'!$D313)</f>
        <v/>
      </c>
      <c r="E313" s="180" t="str">
        <f>IF('Frais de personnel'!$E313="","",'Frais de personnel'!$E313)</f>
        <v/>
      </c>
      <c r="F313" s="273" t="str">
        <f>IF('Frais de personnel'!F313="","",'Frais de personnel'!F313)</f>
        <v/>
      </c>
      <c r="G313" s="273" t="str">
        <f>IF('Frais de personnel'!G313="","",'Frais de personnel'!G313)</f>
        <v/>
      </c>
      <c r="H313" s="203" t="str">
        <f>IF('Frais de personnel'!$H313="","",'Frais de personnel'!$H313)</f>
        <v/>
      </c>
      <c r="I313" s="89" t="str">
        <f>IF('Frais de personnel'!$I313="","",'Frais de personnel'!$I313)</f>
        <v/>
      </c>
      <c r="J313" s="89" t="str">
        <f>IF('Frais de personnel'!$J313="","",'Frais de personnel'!$J313)</f>
        <v/>
      </c>
      <c r="K313" s="204" t="str">
        <f>IF('Frais de personnel'!$K313=0,"",'Frais de personnel'!$K313)</f>
        <v/>
      </c>
      <c r="L313" s="88"/>
      <c r="M313" s="69"/>
      <c r="N313" s="69"/>
      <c r="O313" s="69"/>
      <c r="P313" s="284" t="str">
        <f t="shared" si="25"/>
        <v/>
      </c>
      <c r="Q313" s="524" t="str">
        <f t="shared" si="26"/>
        <v/>
      </c>
      <c r="R313" s="84" t="str">
        <f t="shared" si="24"/>
        <v/>
      </c>
      <c r="S313" s="436"/>
      <c r="T313" s="196" t="str">
        <f t="shared" si="27"/>
        <v/>
      </c>
      <c r="U313" s="274" t="str">
        <f t="shared" si="28"/>
        <v/>
      </c>
      <c r="V313" s="185"/>
      <c r="W313" s="435" t="str">
        <f>IF(K313="","",IF(U313="",Listes!$A$70,IF(AND(K313&lt;U313,V313=""),Listes!$A$71,IF(AND(Q313&lt;P313,V313=""),Listes!$A$72,IF(AND(U313&lt;&gt;"",U313&lt;K313,S313=""),Listes!$A$73,IF(X313="",Listes!$A$74,""))))))</f>
        <v/>
      </c>
      <c r="X313" s="90"/>
      <c r="Y313" s="158">
        <f t="shared" si="29"/>
        <v>0</v>
      </c>
    </row>
    <row r="314" spans="1:25" ht="20.100000000000001" customHeight="1" x14ac:dyDescent="0.25">
      <c r="A314" s="174">
        <v>308</v>
      </c>
      <c r="B314" s="201" t="str">
        <f>IF('Frais de personnel'!$B314="","",'Frais de personnel'!$B314)</f>
        <v/>
      </c>
      <c r="C314" s="201" t="str">
        <f>IF('Frais de personnel'!$C314="","",'Frais de personnel'!$C314)</f>
        <v/>
      </c>
      <c r="D314" s="202" t="str">
        <f>IF('Frais de personnel'!$D314="","",'Frais de personnel'!$D314)</f>
        <v/>
      </c>
      <c r="E314" s="180" t="str">
        <f>IF('Frais de personnel'!$E314="","",'Frais de personnel'!$E314)</f>
        <v/>
      </c>
      <c r="F314" s="273" t="str">
        <f>IF('Frais de personnel'!F314="","",'Frais de personnel'!F314)</f>
        <v/>
      </c>
      <c r="G314" s="273" t="str">
        <f>IF('Frais de personnel'!G314="","",'Frais de personnel'!G314)</f>
        <v/>
      </c>
      <c r="H314" s="203" t="str">
        <f>IF('Frais de personnel'!$H314="","",'Frais de personnel'!$H314)</f>
        <v/>
      </c>
      <c r="I314" s="89" t="str">
        <f>IF('Frais de personnel'!$I314="","",'Frais de personnel'!$I314)</f>
        <v/>
      </c>
      <c r="J314" s="89" t="str">
        <f>IF('Frais de personnel'!$J314="","",'Frais de personnel'!$J314)</f>
        <v/>
      </c>
      <c r="K314" s="204" t="str">
        <f>IF('Frais de personnel'!$K314=0,"",'Frais de personnel'!$K314)</f>
        <v/>
      </c>
      <c r="L314" s="88"/>
      <c r="M314" s="69"/>
      <c r="N314" s="69"/>
      <c r="O314" s="69"/>
      <c r="P314" s="284" t="str">
        <f t="shared" si="25"/>
        <v/>
      </c>
      <c r="Q314" s="524" t="str">
        <f t="shared" si="26"/>
        <v/>
      </c>
      <c r="R314" s="84" t="str">
        <f t="shared" si="24"/>
        <v/>
      </c>
      <c r="S314" s="436"/>
      <c r="T314" s="196" t="str">
        <f t="shared" si="27"/>
        <v/>
      </c>
      <c r="U314" s="274" t="str">
        <f t="shared" si="28"/>
        <v/>
      </c>
      <c r="V314" s="185"/>
      <c r="W314" s="435" t="str">
        <f>IF(K314="","",IF(U314="",Listes!$A$70,IF(AND(K314&lt;U314,V314=""),Listes!$A$71,IF(AND(Q314&lt;P314,V314=""),Listes!$A$72,IF(AND(U314&lt;&gt;"",U314&lt;K314,S314=""),Listes!$A$73,IF(X314="",Listes!$A$74,""))))))</f>
        <v/>
      </c>
      <c r="X314" s="90"/>
      <c r="Y314" s="158">
        <f t="shared" si="29"/>
        <v>0</v>
      </c>
    </row>
    <row r="315" spans="1:25" ht="20.100000000000001" customHeight="1" x14ac:dyDescent="0.25">
      <c r="A315" s="174">
        <v>309</v>
      </c>
      <c r="B315" s="201" t="str">
        <f>IF('Frais de personnel'!$B315="","",'Frais de personnel'!$B315)</f>
        <v/>
      </c>
      <c r="C315" s="201" t="str">
        <f>IF('Frais de personnel'!$C315="","",'Frais de personnel'!$C315)</f>
        <v/>
      </c>
      <c r="D315" s="202" t="str">
        <f>IF('Frais de personnel'!$D315="","",'Frais de personnel'!$D315)</f>
        <v/>
      </c>
      <c r="E315" s="180" t="str">
        <f>IF('Frais de personnel'!$E315="","",'Frais de personnel'!$E315)</f>
        <v/>
      </c>
      <c r="F315" s="273" t="str">
        <f>IF('Frais de personnel'!F315="","",'Frais de personnel'!F315)</f>
        <v/>
      </c>
      <c r="G315" s="273" t="str">
        <f>IF('Frais de personnel'!G315="","",'Frais de personnel'!G315)</f>
        <v/>
      </c>
      <c r="H315" s="203" t="str">
        <f>IF('Frais de personnel'!$H315="","",'Frais de personnel'!$H315)</f>
        <v/>
      </c>
      <c r="I315" s="89" t="str">
        <f>IF('Frais de personnel'!$I315="","",'Frais de personnel'!$I315)</f>
        <v/>
      </c>
      <c r="J315" s="89" t="str">
        <f>IF('Frais de personnel'!$J315="","",'Frais de personnel'!$J315)</f>
        <v/>
      </c>
      <c r="K315" s="204" t="str">
        <f>IF('Frais de personnel'!$K315=0,"",'Frais de personnel'!$K315)</f>
        <v/>
      </c>
      <c r="L315" s="88"/>
      <c r="M315" s="69"/>
      <c r="N315" s="69"/>
      <c r="O315" s="69"/>
      <c r="P315" s="284" t="str">
        <f t="shared" si="25"/>
        <v/>
      </c>
      <c r="Q315" s="524" t="str">
        <f t="shared" si="26"/>
        <v/>
      </c>
      <c r="R315" s="84" t="str">
        <f t="shared" si="24"/>
        <v/>
      </c>
      <c r="S315" s="436"/>
      <c r="T315" s="196" t="str">
        <f t="shared" si="27"/>
        <v/>
      </c>
      <c r="U315" s="274" t="str">
        <f t="shared" si="28"/>
        <v/>
      </c>
      <c r="V315" s="185"/>
      <c r="W315" s="435" t="str">
        <f>IF(K315="","",IF(U315="",Listes!$A$70,IF(AND(K315&lt;U315,V315=""),Listes!$A$71,IF(AND(Q315&lt;P315,V315=""),Listes!$A$72,IF(AND(U315&lt;&gt;"",U315&lt;K315,S315=""),Listes!$A$73,IF(X315="",Listes!$A$74,""))))))</f>
        <v/>
      </c>
      <c r="X315" s="90"/>
      <c r="Y315" s="158">
        <f t="shared" si="29"/>
        <v>0</v>
      </c>
    </row>
    <row r="316" spans="1:25" ht="20.100000000000001" customHeight="1" x14ac:dyDescent="0.25">
      <c r="A316" s="174">
        <v>310</v>
      </c>
      <c r="B316" s="201" t="str">
        <f>IF('Frais de personnel'!$B316="","",'Frais de personnel'!$B316)</f>
        <v/>
      </c>
      <c r="C316" s="201" t="str">
        <f>IF('Frais de personnel'!$C316="","",'Frais de personnel'!$C316)</f>
        <v/>
      </c>
      <c r="D316" s="202" t="str">
        <f>IF('Frais de personnel'!$D316="","",'Frais de personnel'!$D316)</f>
        <v/>
      </c>
      <c r="E316" s="180" t="str">
        <f>IF('Frais de personnel'!$E316="","",'Frais de personnel'!$E316)</f>
        <v/>
      </c>
      <c r="F316" s="273" t="str">
        <f>IF('Frais de personnel'!F316="","",'Frais de personnel'!F316)</f>
        <v/>
      </c>
      <c r="G316" s="273" t="str">
        <f>IF('Frais de personnel'!G316="","",'Frais de personnel'!G316)</f>
        <v/>
      </c>
      <c r="H316" s="203" t="str">
        <f>IF('Frais de personnel'!$H316="","",'Frais de personnel'!$H316)</f>
        <v/>
      </c>
      <c r="I316" s="89" t="str">
        <f>IF('Frais de personnel'!$I316="","",'Frais de personnel'!$I316)</f>
        <v/>
      </c>
      <c r="J316" s="89" t="str">
        <f>IF('Frais de personnel'!$J316="","",'Frais de personnel'!$J316)</f>
        <v/>
      </c>
      <c r="K316" s="204" t="str">
        <f>IF('Frais de personnel'!$K316=0,"",'Frais de personnel'!$K316)</f>
        <v/>
      </c>
      <c r="L316" s="88"/>
      <c r="M316" s="69"/>
      <c r="N316" s="69"/>
      <c r="O316" s="69"/>
      <c r="P316" s="284" t="str">
        <f t="shared" si="25"/>
        <v/>
      </c>
      <c r="Q316" s="524" t="str">
        <f t="shared" si="26"/>
        <v/>
      </c>
      <c r="R316" s="84" t="str">
        <f t="shared" si="24"/>
        <v/>
      </c>
      <c r="S316" s="436"/>
      <c r="T316" s="196" t="str">
        <f t="shared" si="27"/>
        <v/>
      </c>
      <c r="U316" s="274" t="str">
        <f t="shared" si="28"/>
        <v/>
      </c>
      <c r="V316" s="185"/>
      <c r="W316" s="435" t="str">
        <f>IF(K316="","",IF(U316="",Listes!$A$70,IF(AND(K316&lt;U316,V316=""),Listes!$A$71,IF(AND(Q316&lt;P316,V316=""),Listes!$A$72,IF(AND(U316&lt;&gt;"",U316&lt;K316,S316=""),Listes!$A$73,IF(X316="",Listes!$A$74,""))))))</f>
        <v/>
      </c>
      <c r="X316" s="90"/>
      <c r="Y316" s="158">
        <f t="shared" si="29"/>
        <v>0</v>
      </c>
    </row>
    <row r="317" spans="1:25" ht="20.100000000000001" customHeight="1" x14ac:dyDescent="0.25">
      <c r="A317" s="174">
        <v>311</v>
      </c>
      <c r="B317" s="201" t="str">
        <f>IF('Frais de personnel'!$B317="","",'Frais de personnel'!$B317)</f>
        <v/>
      </c>
      <c r="C317" s="201" t="str">
        <f>IF('Frais de personnel'!$C317="","",'Frais de personnel'!$C317)</f>
        <v/>
      </c>
      <c r="D317" s="202" t="str">
        <f>IF('Frais de personnel'!$D317="","",'Frais de personnel'!$D317)</f>
        <v/>
      </c>
      <c r="E317" s="180" t="str">
        <f>IF('Frais de personnel'!$E317="","",'Frais de personnel'!$E317)</f>
        <v/>
      </c>
      <c r="F317" s="273" t="str">
        <f>IF('Frais de personnel'!F317="","",'Frais de personnel'!F317)</f>
        <v/>
      </c>
      <c r="G317" s="273" t="str">
        <f>IF('Frais de personnel'!G317="","",'Frais de personnel'!G317)</f>
        <v/>
      </c>
      <c r="H317" s="203" t="str">
        <f>IF('Frais de personnel'!$H317="","",'Frais de personnel'!$H317)</f>
        <v/>
      </c>
      <c r="I317" s="89" t="str">
        <f>IF('Frais de personnel'!$I317="","",'Frais de personnel'!$I317)</f>
        <v/>
      </c>
      <c r="J317" s="89" t="str">
        <f>IF('Frais de personnel'!$J317="","",'Frais de personnel'!$J317)</f>
        <v/>
      </c>
      <c r="K317" s="204" t="str">
        <f>IF('Frais de personnel'!$K317=0,"",'Frais de personnel'!$K317)</f>
        <v/>
      </c>
      <c r="L317" s="88"/>
      <c r="M317" s="69"/>
      <c r="N317" s="69"/>
      <c r="O317" s="69"/>
      <c r="P317" s="284" t="str">
        <f t="shared" si="25"/>
        <v/>
      </c>
      <c r="Q317" s="524" t="str">
        <f t="shared" si="26"/>
        <v/>
      </c>
      <c r="R317" s="84" t="str">
        <f t="shared" si="24"/>
        <v/>
      </c>
      <c r="S317" s="436"/>
      <c r="T317" s="196" t="str">
        <f t="shared" si="27"/>
        <v/>
      </c>
      <c r="U317" s="274" t="str">
        <f t="shared" si="28"/>
        <v/>
      </c>
      <c r="V317" s="185"/>
      <c r="W317" s="435" t="str">
        <f>IF(K317="","",IF(U317="",Listes!$A$70,IF(AND(K317&lt;U317,V317=""),Listes!$A$71,IF(AND(Q317&lt;P317,V317=""),Listes!$A$72,IF(AND(U317&lt;&gt;"",U317&lt;K317,S317=""),Listes!$A$73,IF(X317="",Listes!$A$74,""))))))</f>
        <v/>
      </c>
      <c r="X317" s="90"/>
      <c r="Y317" s="158">
        <f t="shared" si="29"/>
        <v>0</v>
      </c>
    </row>
    <row r="318" spans="1:25" ht="20.100000000000001" customHeight="1" x14ac:dyDescent="0.25">
      <c r="A318" s="174">
        <v>312</v>
      </c>
      <c r="B318" s="201" t="str">
        <f>IF('Frais de personnel'!$B318="","",'Frais de personnel'!$B318)</f>
        <v/>
      </c>
      <c r="C318" s="201" t="str">
        <f>IF('Frais de personnel'!$C318="","",'Frais de personnel'!$C318)</f>
        <v/>
      </c>
      <c r="D318" s="202" t="str">
        <f>IF('Frais de personnel'!$D318="","",'Frais de personnel'!$D318)</f>
        <v/>
      </c>
      <c r="E318" s="180" t="str">
        <f>IF('Frais de personnel'!$E318="","",'Frais de personnel'!$E318)</f>
        <v/>
      </c>
      <c r="F318" s="273" t="str">
        <f>IF('Frais de personnel'!F318="","",'Frais de personnel'!F318)</f>
        <v/>
      </c>
      <c r="G318" s="273" t="str">
        <f>IF('Frais de personnel'!G318="","",'Frais de personnel'!G318)</f>
        <v/>
      </c>
      <c r="H318" s="203" t="str">
        <f>IF('Frais de personnel'!$H318="","",'Frais de personnel'!$H318)</f>
        <v/>
      </c>
      <c r="I318" s="89" t="str">
        <f>IF('Frais de personnel'!$I318="","",'Frais de personnel'!$I318)</f>
        <v/>
      </c>
      <c r="J318" s="89" t="str">
        <f>IF('Frais de personnel'!$J318="","",'Frais de personnel'!$J318)</f>
        <v/>
      </c>
      <c r="K318" s="204" t="str">
        <f>IF('Frais de personnel'!$K318=0,"",'Frais de personnel'!$K318)</f>
        <v/>
      </c>
      <c r="L318" s="88"/>
      <c r="M318" s="69"/>
      <c r="N318" s="69"/>
      <c r="O318" s="69"/>
      <c r="P318" s="284" t="str">
        <f t="shared" si="25"/>
        <v/>
      </c>
      <c r="Q318" s="524" t="str">
        <f t="shared" si="26"/>
        <v/>
      </c>
      <c r="R318" s="84" t="str">
        <f t="shared" si="24"/>
        <v/>
      </c>
      <c r="S318" s="436"/>
      <c r="T318" s="196" t="str">
        <f t="shared" si="27"/>
        <v/>
      </c>
      <c r="U318" s="274" t="str">
        <f t="shared" si="28"/>
        <v/>
      </c>
      <c r="V318" s="185"/>
      <c r="W318" s="435" t="str">
        <f>IF(K318="","",IF(U318="",Listes!$A$70,IF(AND(K318&lt;U318,V318=""),Listes!$A$71,IF(AND(Q318&lt;P318,V318=""),Listes!$A$72,IF(AND(U318&lt;&gt;"",U318&lt;K318,S318=""),Listes!$A$73,IF(X318="",Listes!$A$74,""))))))</f>
        <v/>
      </c>
      <c r="X318" s="90"/>
      <c r="Y318" s="158">
        <f t="shared" si="29"/>
        <v>0</v>
      </c>
    </row>
    <row r="319" spans="1:25" ht="20.100000000000001" customHeight="1" x14ac:dyDescent="0.25">
      <c r="A319" s="174">
        <v>313</v>
      </c>
      <c r="B319" s="201" t="str">
        <f>IF('Frais de personnel'!$B319="","",'Frais de personnel'!$B319)</f>
        <v/>
      </c>
      <c r="C319" s="201" t="str">
        <f>IF('Frais de personnel'!$C319="","",'Frais de personnel'!$C319)</f>
        <v/>
      </c>
      <c r="D319" s="202" t="str">
        <f>IF('Frais de personnel'!$D319="","",'Frais de personnel'!$D319)</f>
        <v/>
      </c>
      <c r="E319" s="180" t="str">
        <f>IF('Frais de personnel'!$E319="","",'Frais de personnel'!$E319)</f>
        <v/>
      </c>
      <c r="F319" s="273" t="str">
        <f>IF('Frais de personnel'!F319="","",'Frais de personnel'!F319)</f>
        <v/>
      </c>
      <c r="G319" s="273" t="str">
        <f>IF('Frais de personnel'!G319="","",'Frais de personnel'!G319)</f>
        <v/>
      </c>
      <c r="H319" s="203" t="str">
        <f>IF('Frais de personnel'!$H319="","",'Frais de personnel'!$H319)</f>
        <v/>
      </c>
      <c r="I319" s="89" t="str">
        <f>IF('Frais de personnel'!$I319="","",'Frais de personnel'!$I319)</f>
        <v/>
      </c>
      <c r="J319" s="89" t="str">
        <f>IF('Frais de personnel'!$J319="","",'Frais de personnel'!$J319)</f>
        <v/>
      </c>
      <c r="K319" s="204" t="str">
        <f>IF('Frais de personnel'!$K319=0,"",'Frais de personnel'!$K319)</f>
        <v/>
      </c>
      <c r="L319" s="88"/>
      <c r="M319" s="69"/>
      <c r="N319" s="69"/>
      <c r="O319" s="69"/>
      <c r="P319" s="284" t="str">
        <f t="shared" si="25"/>
        <v/>
      </c>
      <c r="Q319" s="524" t="str">
        <f t="shared" si="26"/>
        <v/>
      </c>
      <c r="R319" s="84" t="str">
        <f t="shared" si="24"/>
        <v/>
      </c>
      <c r="S319" s="436"/>
      <c r="T319" s="196" t="str">
        <f t="shared" si="27"/>
        <v/>
      </c>
      <c r="U319" s="274" t="str">
        <f t="shared" si="28"/>
        <v/>
      </c>
      <c r="V319" s="185"/>
      <c r="W319" s="435" t="str">
        <f>IF(K319="","",IF(U319="",Listes!$A$70,IF(AND(K319&lt;U319,V319=""),Listes!$A$71,IF(AND(Q319&lt;P319,V319=""),Listes!$A$72,IF(AND(U319&lt;&gt;"",U319&lt;K319,S319=""),Listes!$A$73,IF(X319="",Listes!$A$74,""))))))</f>
        <v/>
      </c>
      <c r="X319" s="90"/>
      <c r="Y319" s="158">
        <f t="shared" si="29"/>
        <v>0</v>
      </c>
    </row>
    <row r="320" spans="1:25" ht="20.100000000000001" customHeight="1" x14ac:dyDescent="0.25">
      <c r="A320" s="174">
        <v>314</v>
      </c>
      <c r="B320" s="201" t="str">
        <f>IF('Frais de personnel'!$B320="","",'Frais de personnel'!$B320)</f>
        <v/>
      </c>
      <c r="C320" s="201" t="str">
        <f>IF('Frais de personnel'!$C320="","",'Frais de personnel'!$C320)</f>
        <v/>
      </c>
      <c r="D320" s="202" t="str">
        <f>IF('Frais de personnel'!$D320="","",'Frais de personnel'!$D320)</f>
        <v/>
      </c>
      <c r="E320" s="180" t="str">
        <f>IF('Frais de personnel'!$E320="","",'Frais de personnel'!$E320)</f>
        <v/>
      </c>
      <c r="F320" s="273" t="str">
        <f>IF('Frais de personnel'!F320="","",'Frais de personnel'!F320)</f>
        <v/>
      </c>
      <c r="G320" s="273" t="str">
        <f>IF('Frais de personnel'!G320="","",'Frais de personnel'!G320)</f>
        <v/>
      </c>
      <c r="H320" s="203" t="str">
        <f>IF('Frais de personnel'!$H320="","",'Frais de personnel'!$H320)</f>
        <v/>
      </c>
      <c r="I320" s="89" t="str">
        <f>IF('Frais de personnel'!$I320="","",'Frais de personnel'!$I320)</f>
        <v/>
      </c>
      <c r="J320" s="89" t="str">
        <f>IF('Frais de personnel'!$J320="","",'Frais de personnel'!$J320)</f>
        <v/>
      </c>
      <c r="K320" s="204" t="str">
        <f>IF('Frais de personnel'!$K320=0,"",'Frais de personnel'!$K320)</f>
        <v/>
      </c>
      <c r="L320" s="88"/>
      <c r="M320" s="69"/>
      <c r="N320" s="69"/>
      <c r="O320" s="69"/>
      <c r="P320" s="284" t="str">
        <f t="shared" si="25"/>
        <v/>
      </c>
      <c r="Q320" s="524" t="str">
        <f t="shared" si="26"/>
        <v/>
      </c>
      <c r="R320" s="84" t="str">
        <f t="shared" si="24"/>
        <v/>
      </c>
      <c r="S320" s="436"/>
      <c r="T320" s="196" t="str">
        <f t="shared" si="27"/>
        <v/>
      </c>
      <c r="U320" s="274" t="str">
        <f t="shared" si="28"/>
        <v/>
      </c>
      <c r="V320" s="185"/>
      <c r="W320" s="435" t="str">
        <f>IF(K320="","",IF(U320="",Listes!$A$70,IF(AND(K320&lt;U320,V320=""),Listes!$A$71,IF(AND(Q320&lt;P320,V320=""),Listes!$A$72,IF(AND(U320&lt;&gt;"",U320&lt;K320,S320=""),Listes!$A$73,IF(X320="",Listes!$A$74,""))))))</f>
        <v/>
      </c>
      <c r="X320" s="90"/>
      <c r="Y320" s="158">
        <f t="shared" si="29"/>
        <v>0</v>
      </c>
    </row>
    <row r="321" spans="1:25" ht="20.100000000000001" customHeight="1" x14ac:dyDescent="0.25">
      <c r="A321" s="174">
        <v>315</v>
      </c>
      <c r="B321" s="201" t="str">
        <f>IF('Frais de personnel'!$B321="","",'Frais de personnel'!$B321)</f>
        <v/>
      </c>
      <c r="C321" s="201" t="str">
        <f>IF('Frais de personnel'!$C321="","",'Frais de personnel'!$C321)</f>
        <v/>
      </c>
      <c r="D321" s="202" t="str">
        <f>IF('Frais de personnel'!$D321="","",'Frais de personnel'!$D321)</f>
        <v/>
      </c>
      <c r="E321" s="180" t="str">
        <f>IF('Frais de personnel'!$E321="","",'Frais de personnel'!$E321)</f>
        <v/>
      </c>
      <c r="F321" s="273" t="str">
        <f>IF('Frais de personnel'!F321="","",'Frais de personnel'!F321)</f>
        <v/>
      </c>
      <c r="G321" s="273" t="str">
        <f>IF('Frais de personnel'!G321="","",'Frais de personnel'!G321)</f>
        <v/>
      </c>
      <c r="H321" s="203" t="str">
        <f>IF('Frais de personnel'!$H321="","",'Frais de personnel'!$H321)</f>
        <v/>
      </c>
      <c r="I321" s="89" t="str">
        <f>IF('Frais de personnel'!$I321="","",'Frais de personnel'!$I321)</f>
        <v/>
      </c>
      <c r="J321" s="89" t="str">
        <f>IF('Frais de personnel'!$J321="","",'Frais de personnel'!$J321)</f>
        <v/>
      </c>
      <c r="K321" s="204" t="str">
        <f>IF('Frais de personnel'!$K321=0,"",'Frais de personnel'!$K321)</f>
        <v/>
      </c>
      <c r="L321" s="88"/>
      <c r="M321" s="69"/>
      <c r="N321" s="69"/>
      <c r="O321" s="69"/>
      <c r="P321" s="284" t="str">
        <f t="shared" si="25"/>
        <v/>
      </c>
      <c r="Q321" s="524" t="str">
        <f t="shared" si="26"/>
        <v/>
      </c>
      <c r="R321" s="84" t="str">
        <f t="shared" si="24"/>
        <v/>
      </c>
      <c r="S321" s="436"/>
      <c r="T321" s="196" t="str">
        <f t="shared" si="27"/>
        <v/>
      </c>
      <c r="U321" s="274" t="str">
        <f t="shared" si="28"/>
        <v/>
      </c>
      <c r="V321" s="185"/>
      <c r="W321" s="435" t="str">
        <f>IF(K321="","",IF(U321="",Listes!$A$70,IF(AND(K321&lt;U321,V321=""),Listes!$A$71,IF(AND(Q321&lt;P321,V321=""),Listes!$A$72,IF(AND(U321&lt;&gt;"",U321&lt;K321,S321=""),Listes!$A$73,IF(X321="",Listes!$A$74,""))))))</f>
        <v/>
      </c>
      <c r="X321" s="90"/>
      <c r="Y321" s="158">
        <f t="shared" si="29"/>
        <v>0</v>
      </c>
    </row>
    <row r="322" spans="1:25" ht="20.100000000000001" customHeight="1" x14ac:dyDescent="0.25">
      <c r="A322" s="174">
        <v>316</v>
      </c>
      <c r="B322" s="201" t="str">
        <f>IF('Frais de personnel'!$B322="","",'Frais de personnel'!$B322)</f>
        <v/>
      </c>
      <c r="C322" s="201" t="str">
        <f>IF('Frais de personnel'!$C322="","",'Frais de personnel'!$C322)</f>
        <v/>
      </c>
      <c r="D322" s="202" t="str">
        <f>IF('Frais de personnel'!$D322="","",'Frais de personnel'!$D322)</f>
        <v/>
      </c>
      <c r="E322" s="180" t="str">
        <f>IF('Frais de personnel'!$E322="","",'Frais de personnel'!$E322)</f>
        <v/>
      </c>
      <c r="F322" s="273" t="str">
        <f>IF('Frais de personnel'!F322="","",'Frais de personnel'!F322)</f>
        <v/>
      </c>
      <c r="G322" s="273" t="str">
        <f>IF('Frais de personnel'!G322="","",'Frais de personnel'!G322)</f>
        <v/>
      </c>
      <c r="H322" s="203" t="str">
        <f>IF('Frais de personnel'!$H322="","",'Frais de personnel'!$H322)</f>
        <v/>
      </c>
      <c r="I322" s="89" t="str">
        <f>IF('Frais de personnel'!$I322="","",'Frais de personnel'!$I322)</f>
        <v/>
      </c>
      <c r="J322" s="89" t="str">
        <f>IF('Frais de personnel'!$J322="","",'Frais de personnel'!$J322)</f>
        <v/>
      </c>
      <c r="K322" s="204" t="str">
        <f>IF('Frais de personnel'!$K322=0,"",'Frais de personnel'!$K322)</f>
        <v/>
      </c>
      <c r="L322" s="88"/>
      <c r="M322" s="69"/>
      <c r="N322" s="69"/>
      <c r="O322" s="69"/>
      <c r="P322" s="284" t="str">
        <f t="shared" si="25"/>
        <v/>
      </c>
      <c r="Q322" s="524" t="str">
        <f t="shared" si="26"/>
        <v/>
      </c>
      <c r="R322" s="84" t="str">
        <f t="shared" si="24"/>
        <v/>
      </c>
      <c r="S322" s="436"/>
      <c r="T322" s="196" t="str">
        <f t="shared" si="27"/>
        <v/>
      </c>
      <c r="U322" s="274" t="str">
        <f t="shared" si="28"/>
        <v/>
      </c>
      <c r="V322" s="185"/>
      <c r="W322" s="435" t="str">
        <f>IF(K322="","",IF(U322="",Listes!$A$70,IF(AND(K322&lt;U322,V322=""),Listes!$A$71,IF(AND(Q322&lt;P322,V322=""),Listes!$A$72,IF(AND(U322&lt;&gt;"",U322&lt;K322,S322=""),Listes!$A$73,IF(X322="",Listes!$A$74,""))))))</f>
        <v/>
      </c>
      <c r="X322" s="90"/>
      <c r="Y322" s="158">
        <f t="shared" si="29"/>
        <v>0</v>
      </c>
    </row>
    <row r="323" spans="1:25" ht="20.100000000000001" customHeight="1" x14ac:dyDescent="0.25">
      <c r="A323" s="174">
        <v>317</v>
      </c>
      <c r="B323" s="201" t="str">
        <f>IF('Frais de personnel'!$B323="","",'Frais de personnel'!$B323)</f>
        <v/>
      </c>
      <c r="C323" s="201" t="str">
        <f>IF('Frais de personnel'!$C323="","",'Frais de personnel'!$C323)</f>
        <v/>
      </c>
      <c r="D323" s="202" t="str">
        <f>IF('Frais de personnel'!$D323="","",'Frais de personnel'!$D323)</f>
        <v/>
      </c>
      <c r="E323" s="180" t="str">
        <f>IF('Frais de personnel'!$E323="","",'Frais de personnel'!$E323)</f>
        <v/>
      </c>
      <c r="F323" s="273" t="str">
        <f>IF('Frais de personnel'!F323="","",'Frais de personnel'!F323)</f>
        <v/>
      </c>
      <c r="G323" s="273" t="str">
        <f>IF('Frais de personnel'!G323="","",'Frais de personnel'!G323)</f>
        <v/>
      </c>
      <c r="H323" s="203" t="str">
        <f>IF('Frais de personnel'!$H323="","",'Frais de personnel'!$H323)</f>
        <v/>
      </c>
      <c r="I323" s="89" t="str">
        <f>IF('Frais de personnel'!$I323="","",'Frais de personnel'!$I323)</f>
        <v/>
      </c>
      <c r="J323" s="89" t="str">
        <f>IF('Frais de personnel'!$J323="","",'Frais de personnel'!$J323)</f>
        <v/>
      </c>
      <c r="K323" s="204" t="str">
        <f>IF('Frais de personnel'!$K323=0,"",'Frais de personnel'!$K323)</f>
        <v/>
      </c>
      <c r="L323" s="88"/>
      <c r="M323" s="69"/>
      <c r="N323" s="69"/>
      <c r="O323" s="69"/>
      <c r="P323" s="284" t="str">
        <f t="shared" si="25"/>
        <v/>
      </c>
      <c r="Q323" s="524" t="str">
        <f t="shared" si="26"/>
        <v/>
      </c>
      <c r="R323" s="84" t="str">
        <f t="shared" si="24"/>
        <v/>
      </c>
      <c r="S323" s="436"/>
      <c r="T323" s="196" t="str">
        <f t="shared" si="27"/>
        <v/>
      </c>
      <c r="U323" s="274" t="str">
        <f t="shared" si="28"/>
        <v/>
      </c>
      <c r="V323" s="185"/>
      <c r="W323" s="435" t="str">
        <f>IF(K323="","",IF(U323="",Listes!$A$70,IF(AND(K323&lt;U323,V323=""),Listes!$A$71,IF(AND(Q323&lt;P323,V323=""),Listes!$A$72,IF(AND(U323&lt;&gt;"",U323&lt;K323,S323=""),Listes!$A$73,IF(X323="",Listes!$A$74,""))))))</f>
        <v/>
      </c>
      <c r="X323" s="90"/>
      <c r="Y323" s="158">
        <f t="shared" si="29"/>
        <v>0</v>
      </c>
    </row>
    <row r="324" spans="1:25" ht="20.100000000000001" customHeight="1" x14ac:dyDescent="0.25">
      <c r="A324" s="174">
        <v>318</v>
      </c>
      <c r="B324" s="201" t="str">
        <f>IF('Frais de personnel'!$B324="","",'Frais de personnel'!$B324)</f>
        <v/>
      </c>
      <c r="C324" s="201" t="str">
        <f>IF('Frais de personnel'!$C324="","",'Frais de personnel'!$C324)</f>
        <v/>
      </c>
      <c r="D324" s="202" t="str">
        <f>IF('Frais de personnel'!$D324="","",'Frais de personnel'!$D324)</f>
        <v/>
      </c>
      <c r="E324" s="180" t="str">
        <f>IF('Frais de personnel'!$E324="","",'Frais de personnel'!$E324)</f>
        <v/>
      </c>
      <c r="F324" s="273" t="str">
        <f>IF('Frais de personnel'!F324="","",'Frais de personnel'!F324)</f>
        <v/>
      </c>
      <c r="G324" s="273" t="str">
        <f>IF('Frais de personnel'!G324="","",'Frais de personnel'!G324)</f>
        <v/>
      </c>
      <c r="H324" s="203" t="str">
        <f>IF('Frais de personnel'!$H324="","",'Frais de personnel'!$H324)</f>
        <v/>
      </c>
      <c r="I324" s="89" t="str">
        <f>IF('Frais de personnel'!$I324="","",'Frais de personnel'!$I324)</f>
        <v/>
      </c>
      <c r="J324" s="89" t="str">
        <f>IF('Frais de personnel'!$J324="","",'Frais de personnel'!$J324)</f>
        <v/>
      </c>
      <c r="K324" s="204" t="str">
        <f>IF('Frais de personnel'!$K324=0,"",'Frais de personnel'!$K324)</f>
        <v/>
      </c>
      <c r="L324" s="88"/>
      <c r="M324" s="69"/>
      <c r="N324" s="69"/>
      <c r="O324" s="69"/>
      <c r="P324" s="284" t="str">
        <f t="shared" si="25"/>
        <v/>
      </c>
      <c r="Q324" s="524" t="str">
        <f t="shared" si="26"/>
        <v/>
      </c>
      <c r="R324" s="84" t="str">
        <f t="shared" si="24"/>
        <v/>
      </c>
      <c r="S324" s="436"/>
      <c r="T324" s="196" t="str">
        <f t="shared" si="27"/>
        <v/>
      </c>
      <c r="U324" s="274" t="str">
        <f t="shared" si="28"/>
        <v/>
      </c>
      <c r="V324" s="185"/>
      <c r="W324" s="435" t="str">
        <f>IF(K324="","",IF(U324="",Listes!$A$70,IF(AND(K324&lt;U324,V324=""),Listes!$A$71,IF(AND(Q324&lt;P324,V324=""),Listes!$A$72,IF(AND(U324&lt;&gt;"",U324&lt;K324,S324=""),Listes!$A$73,IF(X324="",Listes!$A$74,""))))))</f>
        <v/>
      </c>
      <c r="X324" s="90"/>
      <c r="Y324" s="158">
        <f t="shared" si="29"/>
        <v>0</v>
      </c>
    </row>
    <row r="325" spans="1:25" ht="20.100000000000001" customHeight="1" x14ac:dyDescent="0.25">
      <c r="A325" s="174">
        <v>319</v>
      </c>
      <c r="B325" s="201" t="str">
        <f>IF('Frais de personnel'!$B325="","",'Frais de personnel'!$B325)</f>
        <v/>
      </c>
      <c r="C325" s="201" t="str">
        <f>IF('Frais de personnel'!$C325="","",'Frais de personnel'!$C325)</f>
        <v/>
      </c>
      <c r="D325" s="202" t="str">
        <f>IF('Frais de personnel'!$D325="","",'Frais de personnel'!$D325)</f>
        <v/>
      </c>
      <c r="E325" s="180" t="str">
        <f>IF('Frais de personnel'!$E325="","",'Frais de personnel'!$E325)</f>
        <v/>
      </c>
      <c r="F325" s="273" t="str">
        <f>IF('Frais de personnel'!F325="","",'Frais de personnel'!F325)</f>
        <v/>
      </c>
      <c r="G325" s="273" t="str">
        <f>IF('Frais de personnel'!G325="","",'Frais de personnel'!G325)</f>
        <v/>
      </c>
      <c r="H325" s="203" t="str">
        <f>IF('Frais de personnel'!$H325="","",'Frais de personnel'!$H325)</f>
        <v/>
      </c>
      <c r="I325" s="89" t="str">
        <f>IF('Frais de personnel'!$I325="","",'Frais de personnel'!$I325)</f>
        <v/>
      </c>
      <c r="J325" s="89" t="str">
        <f>IF('Frais de personnel'!$J325="","",'Frais de personnel'!$J325)</f>
        <v/>
      </c>
      <c r="K325" s="204" t="str">
        <f>IF('Frais de personnel'!$K325=0,"",'Frais de personnel'!$K325)</f>
        <v/>
      </c>
      <c r="L325" s="88"/>
      <c r="M325" s="69"/>
      <c r="N325" s="69"/>
      <c r="O325" s="69"/>
      <c r="P325" s="284" t="str">
        <f t="shared" si="25"/>
        <v/>
      </c>
      <c r="Q325" s="524" t="str">
        <f t="shared" si="26"/>
        <v/>
      </c>
      <c r="R325" s="84" t="str">
        <f t="shared" si="24"/>
        <v/>
      </c>
      <c r="S325" s="436"/>
      <c r="T325" s="196" t="str">
        <f t="shared" si="27"/>
        <v/>
      </c>
      <c r="U325" s="274" t="str">
        <f t="shared" si="28"/>
        <v/>
      </c>
      <c r="V325" s="185"/>
      <c r="W325" s="435" t="str">
        <f>IF(K325="","",IF(U325="",Listes!$A$70,IF(AND(K325&lt;U325,V325=""),Listes!$A$71,IF(AND(Q325&lt;P325,V325=""),Listes!$A$72,IF(AND(U325&lt;&gt;"",U325&lt;K325,S325=""),Listes!$A$73,IF(X325="",Listes!$A$74,""))))))</f>
        <v/>
      </c>
      <c r="X325" s="90"/>
      <c r="Y325" s="158">
        <f t="shared" si="29"/>
        <v>0</v>
      </c>
    </row>
    <row r="326" spans="1:25" ht="20.100000000000001" customHeight="1" x14ac:dyDescent="0.25">
      <c r="A326" s="174">
        <v>320</v>
      </c>
      <c r="B326" s="201" t="str">
        <f>IF('Frais de personnel'!$B326="","",'Frais de personnel'!$B326)</f>
        <v/>
      </c>
      <c r="C326" s="201" t="str">
        <f>IF('Frais de personnel'!$C326="","",'Frais de personnel'!$C326)</f>
        <v/>
      </c>
      <c r="D326" s="202" t="str">
        <f>IF('Frais de personnel'!$D326="","",'Frais de personnel'!$D326)</f>
        <v/>
      </c>
      <c r="E326" s="180" t="str">
        <f>IF('Frais de personnel'!$E326="","",'Frais de personnel'!$E326)</f>
        <v/>
      </c>
      <c r="F326" s="273" t="str">
        <f>IF('Frais de personnel'!F326="","",'Frais de personnel'!F326)</f>
        <v/>
      </c>
      <c r="G326" s="273" t="str">
        <f>IF('Frais de personnel'!G326="","",'Frais de personnel'!G326)</f>
        <v/>
      </c>
      <c r="H326" s="203" t="str">
        <f>IF('Frais de personnel'!$H326="","",'Frais de personnel'!$H326)</f>
        <v/>
      </c>
      <c r="I326" s="89" t="str">
        <f>IF('Frais de personnel'!$I326="","",'Frais de personnel'!$I326)</f>
        <v/>
      </c>
      <c r="J326" s="89" t="str">
        <f>IF('Frais de personnel'!$J326="","",'Frais de personnel'!$J326)</f>
        <v/>
      </c>
      <c r="K326" s="204" t="str">
        <f>IF('Frais de personnel'!$K326=0,"",'Frais de personnel'!$K326)</f>
        <v/>
      </c>
      <c r="L326" s="88"/>
      <c r="M326" s="69"/>
      <c r="N326" s="69"/>
      <c r="O326" s="69"/>
      <c r="P326" s="284" t="str">
        <f t="shared" si="25"/>
        <v/>
      </c>
      <c r="Q326" s="524" t="str">
        <f t="shared" si="26"/>
        <v/>
      </c>
      <c r="R326" s="84" t="str">
        <f t="shared" si="24"/>
        <v/>
      </c>
      <c r="S326" s="436"/>
      <c r="T326" s="196" t="str">
        <f t="shared" si="27"/>
        <v/>
      </c>
      <c r="U326" s="274" t="str">
        <f t="shared" si="28"/>
        <v/>
      </c>
      <c r="V326" s="185"/>
      <c r="W326" s="435" t="str">
        <f>IF(K326="","",IF(U326="",Listes!$A$70,IF(AND(K326&lt;U326,V326=""),Listes!$A$71,IF(AND(Q326&lt;P326,V326=""),Listes!$A$72,IF(AND(U326&lt;&gt;"",U326&lt;K326,S326=""),Listes!$A$73,IF(X326="",Listes!$A$74,""))))))</f>
        <v/>
      </c>
      <c r="X326" s="90"/>
      <c r="Y326" s="158">
        <f t="shared" si="29"/>
        <v>0</v>
      </c>
    </row>
    <row r="327" spans="1:25" ht="20.100000000000001" customHeight="1" x14ac:dyDescent="0.25">
      <c r="A327" s="174">
        <v>321</v>
      </c>
      <c r="B327" s="201" t="str">
        <f>IF('Frais de personnel'!$B327="","",'Frais de personnel'!$B327)</f>
        <v/>
      </c>
      <c r="C327" s="201" t="str">
        <f>IF('Frais de personnel'!$C327="","",'Frais de personnel'!$C327)</f>
        <v/>
      </c>
      <c r="D327" s="202" t="str">
        <f>IF('Frais de personnel'!$D327="","",'Frais de personnel'!$D327)</f>
        <v/>
      </c>
      <c r="E327" s="180" t="str">
        <f>IF('Frais de personnel'!$E327="","",'Frais de personnel'!$E327)</f>
        <v/>
      </c>
      <c r="F327" s="273" t="str">
        <f>IF('Frais de personnel'!F327="","",'Frais de personnel'!F327)</f>
        <v/>
      </c>
      <c r="G327" s="273" t="str">
        <f>IF('Frais de personnel'!G327="","",'Frais de personnel'!G327)</f>
        <v/>
      </c>
      <c r="H327" s="203" t="str">
        <f>IF('Frais de personnel'!$H327="","",'Frais de personnel'!$H327)</f>
        <v/>
      </c>
      <c r="I327" s="89" t="str">
        <f>IF('Frais de personnel'!$I327="","",'Frais de personnel'!$I327)</f>
        <v/>
      </c>
      <c r="J327" s="89" t="str">
        <f>IF('Frais de personnel'!$J327="","",'Frais de personnel'!$J327)</f>
        <v/>
      </c>
      <c r="K327" s="204" t="str">
        <f>IF('Frais de personnel'!$K327=0,"",'Frais de personnel'!$K327)</f>
        <v/>
      </c>
      <c r="L327" s="88"/>
      <c r="M327" s="69"/>
      <c r="N327" s="69"/>
      <c r="O327" s="69"/>
      <c r="P327" s="284" t="str">
        <f t="shared" si="25"/>
        <v/>
      </c>
      <c r="Q327" s="524" t="str">
        <f t="shared" si="26"/>
        <v/>
      </c>
      <c r="R327" s="84" t="str">
        <f t="shared" ref="R327:R390" si="30">IF($E327="","",IF(OR(($L327=0),($M327=0)),0,$L327/$M327*$N327))</f>
        <v/>
      </c>
      <c r="S327" s="436"/>
      <c r="T327" s="196" t="str">
        <f t="shared" si="27"/>
        <v/>
      </c>
      <c r="U327" s="274" t="str">
        <f t="shared" si="28"/>
        <v/>
      </c>
      <c r="V327" s="185"/>
      <c r="W327" s="435" t="str">
        <f>IF(K327="","",IF(U327="",Listes!$A$70,IF(AND(K327&lt;U327,V327=""),Listes!$A$71,IF(AND(Q327&lt;P327,V327=""),Listes!$A$72,IF(AND(U327&lt;&gt;"",U327&lt;K327,S327=""),Listes!$A$73,IF(X327="",Listes!$A$74,""))))))</f>
        <v/>
      </c>
      <c r="X327" s="90"/>
      <c r="Y327" s="158">
        <f t="shared" si="29"/>
        <v>0</v>
      </c>
    </row>
    <row r="328" spans="1:25" ht="20.100000000000001" customHeight="1" x14ac:dyDescent="0.25">
      <c r="A328" s="174">
        <v>322</v>
      </c>
      <c r="B328" s="201" t="str">
        <f>IF('Frais de personnel'!$B328="","",'Frais de personnel'!$B328)</f>
        <v/>
      </c>
      <c r="C328" s="201" t="str">
        <f>IF('Frais de personnel'!$C328="","",'Frais de personnel'!$C328)</f>
        <v/>
      </c>
      <c r="D328" s="202" t="str">
        <f>IF('Frais de personnel'!$D328="","",'Frais de personnel'!$D328)</f>
        <v/>
      </c>
      <c r="E328" s="180" t="str">
        <f>IF('Frais de personnel'!$E328="","",'Frais de personnel'!$E328)</f>
        <v/>
      </c>
      <c r="F328" s="273" t="str">
        <f>IF('Frais de personnel'!F328="","",'Frais de personnel'!F328)</f>
        <v/>
      </c>
      <c r="G328" s="273" t="str">
        <f>IF('Frais de personnel'!G328="","",'Frais de personnel'!G328)</f>
        <v/>
      </c>
      <c r="H328" s="203" t="str">
        <f>IF('Frais de personnel'!$H328="","",'Frais de personnel'!$H328)</f>
        <v/>
      </c>
      <c r="I328" s="89" t="str">
        <f>IF('Frais de personnel'!$I328="","",'Frais de personnel'!$I328)</f>
        <v/>
      </c>
      <c r="J328" s="89" t="str">
        <f>IF('Frais de personnel'!$J328="","",'Frais de personnel'!$J328)</f>
        <v/>
      </c>
      <c r="K328" s="204" t="str">
        <f>IF('Frais de personnel'!$K328=0,"",'Frais de personnel'!$K328)</f>
        <v/>
      </c>
      <c r="L328" s="88"/>
      <c r="M328" s="69"/>
      <c r="N328" s="69"/>
      <c r="O328" s="69"/>
      <c r="P328" s="284" t="str">
        <f t="shared" ref="P328:P391" si="31">IF(O328="KO","",IF(K328="","",F328))</f>
        <v/>
      </c>
      <c r="Q328" s="524" t="str">
        <f t="shared" ref="Q328:Q391" si="32">IF(O328="KO","",IF(K328="","",G328))</f>
        <v/>
      </c>
      <c r="R328" s="84" t="str">
        <f t="shared" si="30"/>
        <v/>
      </c>
      <c r="S328" s="436"/>
      <c r="T328" s="196" t="str">
        <f t="shared" ref="T328:T391" si="33">IF(J328="","",IF(E328="Salaire technicien",MIN(60000/1607*N328,60000),IF(E328="Salaire ingénieur",MIN(80000/1607*N328,80000))))</f>
        <v/>
      </c>
      <c r="U328" s="274" t="str">
        <f t="shared" ref="U328:U391" si="34">IF(MIN(R328,T328)=0,"",MIN(R328,T328))</f>
        <v/>
      </c>
      <c r="V328" s="185"/>
      <c r="W328" s="435" t="str">
        <f>IF(K328="","",IF(U328="",Listes!$A$70,IF(AND(K328&lt;U328,V328=""),Listes!$A$71,IF(AND(Q328&lt;P328,V328=""),Listes!$A$72,IF(AND(U328&lt;&gt;"",U328&lt;K328,S328=""),Listes!$A$73,IF(X328="",Listes!$A$74,""))))))</f>
        <v/>
      </c>
      <c r="X328" s="90"/>
      <c r="Y328" s="158">
        <f t="shared" ref="Y328:Y391" si="35">IF(AND(B328&lt;&gt;"",W328&lt;&gt;""),1,0)</f>
        <v>0</v>
      </c>
    </row>
    <row r="329" spans="1:25" ht="20.100000000000001" customHeight="1" x14ac:dyDescent="0.25">
      <c r="A329" s="174">
        <v>323</v>
      </c>
      <c r="B329" s="201" t="str">
        <f>IF('Frais de personnel'!$B329="","",'Frais de personnel'!$B329)</f>
        <v/>
      </c>
      <c r="C329" s="201" t="str">
        <f>IF('Frais de personnel'!$C329="","",'Frais de personnel'!$C329)</f>
        <v/>
      </c>
      <c r="D329" s="202" t="str">
        <f>IF('Frais de personnel'!$D329="","",'Frais de personnel'!$D329)</f>
        <v/>
      </c>
      <c r="E329" s="180" t="str">
        <f>IF('Frais de personnel'!$E329="","",'Frais de personnel'!$E329)</f>
        <v/>
      </c>
      <c r="F329" s="273" t="str">
        <f>IF('Frais de personnel'!F329="","",'Frais de personnel'!F329)</f>
        <v/>
      </c>
      <c r="G329" s="273" t="str">
        <f>IF('Frais de personnel'!G329="","",'Frais de personnel'!G329)</f>
        <v/>
      </c>
      <c r="H329" s="203" t="str">
        <f>IF('Frais de personnel'!$H329="","",'Frais de personnel'!$H329)</f>
        <v/>
      </c>
      <c r="I329" s="89" t="str">
        <f>IF('Frais de personnel'!$I329="","",'Frais de personnel'!$I329)</f>
        <v/>
      </c>
      <c r="J329" s="89" t="str">
        <f>IF('Frais de personnel'!$J329="","",'Frais de personnel'!$J329)</f>
        <v/>
      </c>
      <c r="K329" s="204" t="str">
        <f>IF('Frais de personnel'!$K329=0,"",'Frais de personnel'!$K329)</f>
        <v/>
      </c>
      <c r="L329" s="88"/>
      <c r="M329" s="69"/>
      <c r="N329" s="69"/>
      <c r="O329" s="69"/>
      <c r="P329" s="284" t="str">
        <f t="shared" si="31"/>
        <v/>
      </c>
      <c r="Q329" s="524" t="str">
        <f t="shared" si="32"/>
        <v/>
      </c>
      <c r="R329" s="84" t="str">
        <f t="shared" si="30"/>
        <v/>
      </c>
      <c r="S329" s="436"/>
      <c r="T329" s="196" t="str">
        <f t="shared" si="33"/>
        <v/>
      </c>
      <c r="U329" s="274" t="str">
        <f t="shared" si="34"/>
        <v/>
      </c>
      <c r="V329" s="185"/>
      <c r="W329" s="435" t="str">
        <f>IF(K329="","",IF(U329="",Listes!$A$70,IF(AND(K329&lt;U329,V329=""),Listes!$A$71,IF(AND(Q329&lt;P329,V329=""),Listes!$A$72,IF(AND(U329&lt;&gt;"",U329&lt;K329,S329=""),Listes!$A$73,IF(X329="",Listes!$A$74,""))))))</f>
        <v/>
      </c>
      <c r="X329" s="90"/>
      <c r="Y329" s="158">
        <f t="shared" si="35"/>
        <v>0</v>
      </c>
    </row>
    <row r="330" spans="1:25" ht="20.100000000000001" customHeight="1" x14ac:dyDescent="0.25">
      <c r="A330" s="174">
        <v>324</v>
      </c>
      <c r="B330" s="201" t="str">
        <f>IF('Frais de personnel'!$B330="","",'Frais de personnel'!$B330)</f>
        <v/>
      </c>
      <c r="C330" s="201" t="str">
        <f>IF('Frais de personnel'!$C330="","",'Frais de personnel'!$C330)</f>
        <v/>
      </c>
      <c r="D330" s="202" t="str">
        <f>IF('Frais de personnel'!$D330="","",'Frais de personnel'!$D330)</f>
        <v/>
      </c>
      <c r="E330" s="180" t="str">
        <f>IF('Frais de personnel'!$E330="","",'Frais de personnel'!$E330)</f>
        <v/>
      </c>
      <c r="F330" s="273" t="str">
        <f>IF('Frais de personnel'!F330="","",'Frais de personnel'!F330)</f>
        <v/>
      </c>
      <c r="G330" s="273" t="str">
        <f>IF('Frais de personnel'!G330="","",'Frais de personnel'!G330)</f>
        <v/>
      </c>
      <c r="H330" s="203" t="str">
        <f>IF('Frais de personnel'!$H330="","",'Frais de personnel'!$H330)</f>
        <v/>
      </c>
      <c r="I330" s="89" t="str">
        <f>IF('Frais de personnel'!$I330="","",'Frais de personnel'!$I330)</f>
        <v/>
      </c>
      <c r="J330" s="89" t="str">
        <f>IF('Frais de personnel'!$J330="","",'Frais de personnel'!$J330)</f>
        <v/>
      </c>
      <c r="K330" s="204" t="str">
        <f>IF('Frais de personnel'!$K330=0,"",'Frais de personnel'!$K330)</f>
        <v/>
      </c>
      <c r="L330" s="88"/>
      <c r="M330" s="69"/>
      <c r="N330" s="69"/>
      <c r="O330" s="69"/>
      <c r="P330" s="284" t="str">
        <f t="shared" si="31"/>
        <v/>
      </c>
      <c r="Q330" s="524" t="str">
        <f t="shared" si="32"/>
        <v/>
      </c>
      <c r="R330" s="84" t="str">
        <f t="shared" si="30"/>
        <v/>
      </c>
      <c r="S330" s="436"/>
      <c r="T330" s="196" t="str">
        <f t="shared" si="33"/>
        <v/>
      </c>
      <c r="U330" s="274" t="str">
        <f t="shared" si="34"/>
        <v/>
      </c>
      <c r="V330" s="185"/>
      <c r="W330" s="435" t="str">
        <f>IF(K330="","",IF(U330="",Listes!$A$70,IF(AND(K330&lt;U330,V330=""),Listes!$A$71,IF(AND(Q330&lt;P330,V330=""),Listes!$A$72,IF(AND(U330&lt;&gt;"",U330&lt;K330,S330=""),Listes!$A$73,IF(X330="",Listes!$A$74,""))))))</f>
        <v/>
      </c>
      <c r="X330" s="90"/>
      <c r="Y330" s="158">
        <f t="shared" si="35"/>
        <v>0</v>
      </c>
    </row>
    <row r="331" spans="1:25" ht="20.100000000000001" customHeight="1" x14ac:dyDescent="0.25">
      <c r="A331" s="174">
        <v>325</v>
      </c>
      <c r="B331" s="201" t="str">
        <f>IF('Frais de personnel'!$B331="","",'Frais de personnel'!$B331)</f>
        <v/>
      </c>
      <c r="C331" s="201" t="str">
        <f>IF('Frais de personnel'!$C331="","",'Frais de personnel'!$C331)</f>
        <v/>
      </c>
      <c r="D331" s="202" t="str">
        <f>IF('Frais de personnel'!$D331="","",'Frais de personnel'!$D331)</f>
        <v/>
      </c>
      <c r="E331" s="180" t="str">
        <f>IF('Frais de personnel'!$E331="","",'Frais de personnel'!$E331)</f>
        <v/>
      </c>
      <c r="F331" s="273" t="str">
        <f>IF('Frais de personnel'!F331="","",'Frais de personnel'!F331)</f>
        <v/>
      </c>
      <c r="G331" s="273" t="str">
        <f>IF('Frais de personnel'!G331="","",'Frais de personnel'!G331)</f>
        <v/>
      </c>
      <c r="H331" s="203" t="str">
        <f>IF('Frais de personnel'!$H331="","",'Frais de personnel'!$H331)</f>
        <v/>
      </c>
      <c r="I331" s="89" t="str">
        <f>IF('Frais de personnel'!$I331="","",'Frais de personnel'!$I331)</f>
        <v/>
      </c>
      <c r="J331" s="89" t="str">
        <f>IF('Frais de personnel'!$J331="","",'Frais de personnel'!$J331)</f>
        <v/>
      </c>
      <c r="K331" s="204" t="str">
        <f>IF('Frais de personnel'!$K331=0,"",'Frais de personnel'!$K331)</f>
        <v/>
      </c>
      <c r="L331" s="88"/>
      <c r="M331" s="69"/>
      <c r="N331" s="69"/>
      <c r="O331" s="69"/>
      <c r="P331" s="284" t="str">
        <f t="shared" si="31"/>
        <v/>
      </c>
      <c r="Q331" s="524" t="str">
        <f t="shared" si="32"/>
        <v/>
      </c>
      <c r="R331" s="84" t="str">
        <f t="shared" si="30"/>
        <v/>
      </c>
      <c r="S331" s="436"/>
      <c r="T331" s="196" t="str">
        <f t="shared" si="33"/>
        <v/>
      </c>
      <c r="U331" s="274" t="str">
        <f t="shared" si="34"/>
        <v/>
      </c>
      <c r="V331" s="185"/>
      <c r="W331" s="435" t="str">
        <f>IF(K331="","",IF(U331="",Listes!$A$70,IF(AND(K331&lt;U331,V331=""),Listes!$A$71,IF(AND(Q331&lt;P331,V331=""),Listes!$A$72,IF(AND(U331&lt;&gt;"",U331&lt;K331,S331=""),Listes!$A$73,IF(X331="",Listes!$A$74,""))))))</f>
        <v/>
      </c>
      <c r="X331" s="90"/>
      <c r="Y331" s="158">
        <f t="shared" si="35"/>
        <v>0</v>
      </c>
    </row>
    <row r="332" spans="1:25" ht="20.100000000000001" customHeight="1" x14ac:dyDescent="0.25">
      <c r="A332" s="174">
        <v>326</v>
      </c>
      <c r="B332" s="201" t="str">
        <f>IF('Frais de personnel'!$B332="","",'Frais de personnel'!$B332)</f>
        <v/>
      </c>
      <c r="C332" s="201" t="str">
        <f>IF('Frais de personnel'!$C332="","",'Frais de personnel'!$C332)</f>
        <v/>
      </c>
      <c r="D332" s="202" t="str">
        <f>IF('Frais de personnel'!$D332="","",'Frais de personnel'!$D332)</f>
        <v/>
      </c>
      <c r="E332" s="180" t="str">
        <f>IF('Frais de personnel'!$E332="","",'Frais de personnel'!$E332)</f>
        <v/>
      </c>
      <c r="F332" s="273" t="str">
        <f>IF('Frais de personnel'!F332="","",'Frais de personnel'!F332)</f>
        <v/>
      </c>
      <c r="G332" s="273" t="str">
        <f>IF('Frais de personnel'!G332="","",'Frais de personnel'!G332)</f>
        <v/>
      </c>
      <c r="H332" s="203" t="str">
        <f>IF('Frais de personnel'!$H332="","",'Frais de personnel'!$H332)</f>
        <v/>
      </c>
      <c r="I332" s="89" t="str">
        <f>IF('Frais de personnel'!$I332="","",'Frais de personnel'!$I332)</f>
        <v/>
      </c>
      <c r="J332" s="89" t="str">
        <f>IF('Frais de personnel'!$J332="","",'Frais de personnel'!$J332)</f>
        <v/>
      </c>
      <c r="K332" s="204" t="str">
        <f>IF('Frais de personnel'!$K332=0,"",'Frais de personnel'!$K332)</f>
        <v/>
      </c>
      <c r="L332" s="88"/>
      <c r="M332" s="69"/>
      <c r="N332" s="69"/>
      <c r="O332" s="69"/>
      <c r="P332" s="284" t="str">
        <f t="shared" si="31"/>
        <v/>
      </c>
      <c r="Q332" s="524" t="str">
        <f t="shared" si="32"/>
        <v/>
      </c>
      <c r="R332" s="84" t="str">
        <f t="shared" si="30"/>
        <v/>
      </c>
      <c r="S332" s="436"/>
      <c r="T332" s="196" t="str">
        <f t="shared" si="33"/>
        <v/>
      </c>
      <c r="U332" s="274" t="str">
        <f t="shared" si="34"/>
        <v/>
      </c>
      <c r="V332" s="185"/>
      <c r="W332" s="435" t="str">
        <f>IF(K332="","",IF(U332="",Listes!$A$70,IF(AND(K332&lt;U332,V332=""),Listes!$A$71,IF(AND(Q332&lt;P332,V332=""),Listes!$A$72,IF(AND(U332&lt;&gt;"",U332&lt;K332,S332=""),Listes!$A$73,IF(X332="",Listes!$A$74,""))))))</f>
        <v/>
      </c>
      <c r="X332" s="90"/>
      <c r="Y332" s="158">
        <f t="shared" si="35"/>
        <v>0</v>
      </c>
    </row>
    <row r="333" spans="1:25" ht="20.100000000000001" customHeight="1" x14ac:dyDescent="0.25">
      <c r="A333" s="174">
        <v>327</v>
      </c>
      <c r="B333" s="201" t="str">
        <f>IF('Frais de personnel'!$B333="","",'Frais de personnel'!$B333)</f>
        <v/>
      </c>
      <c r="C333" s="201" t="str">
        <f>IF('Frais de personnel'!$C333="","",'Frais de personnel'!$C333)</f>
        <v/>
      </c>
      <c r="D333" s="202" t="str">
        <f>IF('Frais de personnel'!$D333="","",'Frais de personnel'!$D333)</f>
        <v/>
      </c>
      <c r="E333" s="180" t="str">
        <f>IF('Frais de personnel'!$E333="","",'Frais de personnel'!$E333)</f>
        <v/>
      </c>
      <c r="F333" s="273" t="str">
        <f>IF('Frais de personnel'!F333="","",'Frais de personnel'!F333)</f>
        <v/>
      </c>
      <c r="G333" s="273" t="str">
        <f>IF('Frais de personnel'!G333="","",'Frais de personnel'!G333)</f>
        <v/>
      </c>
      <c r="H333" s="203" t="str">
        <f>IF('Frais de personnel'!$H333="","",'Frais de personnel'!$H333)</f>
        <v/>
      </c>
      <c r="I333" s="89" t="str">
        <f>IF('Frais de personnel'!$I333="","",'Frais de personnel'!$I333)</f>
        <v/>
      </c>
      <c r="J333" s="89" t="str">
        <f>IF('Frais de personnel'!$J333="","",'Frais de personnel'!$J333)</f>
        <v/>
      </c>
      <c r="K333" s="204" t="str">
        <f>IF('Frais de personnel'!$K333=0,"",'Frais de personnel'!$K333)</f>
        <v/>
      </c>
      <c r="L333" s="88"/>
      <c r="M333" s="69"/>
      <c r="N333" s="69"/>
      <c r="O333" s="69"/>
      <c r="P333" s="284" t="str">
        <f t="shared" si="31"/>
        <v/>
      </c>
      <c r="Q333" s="524" t="str">
        <f t="shared" si="32"/>
        <v/>
      </c>
      <c r="R333" s="84" t="str">
        <f t="shared" si="30"/>
        <v/>
      </c>
      <c r="S333" s="436"/>
      <c r="T333" s="196" t="str">
        <f t="shared" si="33"/>
        <v/>
      </c>
      <c r="U333" s="274" t="str">
        <f t="shared" si="34"/>
        <v/>
      </c>
      <c r="V333" s="185"/>
      <c r="W333" s="435" t="str">
        <f>IF(K333="","",IF(U333="",Listes!$A$70,IF(AND(K333&lt;U333,V333=""),Listes!$A$71,IF(AND(Q333&lt;P333,V333=""),Listes!$A$72,IF(AND(U333&lt;&gt;"",U333&lt;K333,S333=""),Listes!$A$73,IF(X333="",Listes!$A$74,""))))))</f>
        <v/>
      </c>
      <c r="X333" s="90"/>
      <c r="Y333" s="158">
        <f t="shared" si="35"/>
        <v>0</v>
      </c>
    </row>
    <row r="334" spans="1:25" ht="20.100000000000001" customHeight="1" x14ac:dyDescent="0.25">
      <c r="A334" s="174">
        <v>328</v>
      </c>
      <c r="B334" s="201" t="str">
        <f>IF('Frais de personnel'!$B334="","",'Frais de personnel'!$B334)</f>
        <v/>
      </c>
      <c r="C334" s="201" t="str">
        <f>IF('Frais de personnel'!$C334="","",'Frais de personnel'!$C334)</f>
        <v/>
      </c>
      <c r="D334" s="202" t="str">
        <f>IF('Frais de personnel'!$D334="","",'Frais de personnel'!$D334)</f>
        <v/>
      </c>
      <c r="E334" s="180" t="str">
        <f>IF('Frais de personnel'!$E334="","",'Frais de personnel'!$E334)</f>
        <v/>
      </c>
      <c r="F334" s="273" t="str">
        <f>IF('Frais de personnel'!F334="","",'Frais de personnel'!F334)</f>
        <v/>
      </c>
      <c r="G334" s="273" t="str">
        <f>IF('Frais de personnel'!G334="","",'Frais de personnel'!G334)</f>
        <v/>
      </c>
      <c r="H334" s="203" t="str">
        <f>IF('Frais de personnel'!$H334="","",'Frais de personnel'!$H334)</f>
        <v/>
      </c>
      <c r="I334" s="89" t="str">
        <f>IF('Frais de personnel'!$I334="","",'Frais de personnel'!$I334)</f>
        <v/>
      </c>
      <c r="J334" s="89" t="str">
        <f>IF('Frais de personnel'!$J334="","",'Frais de personnel'!$J334)</f>
        <v/>
      </c>
      <c r="K334" s="204" t="str">
        <f>IF('Frais de personnel'!$K334=0,"",'Frais de personnel'!$K334)</f>
        <v/>
      </c>
      <c r="L334" s="88"/>
      <c r="M334" s="69"/>
      <c r="N334" s="69"/>
      <c r="O334" s="69"/>
      <c r="P334" s="284" t="str">
        <f t="shared" si="31"/>
        <v/>
      </c>
      <c r="Q334" s="524" t="str">
        <f t="shared" si="32"/>
        <v/>
      </c>
      <c r="R334" s="84" t="str">
        <f t="shared" si="30"/>
        <v/>
      </c>
      <c r="S334" s="436"/>
      <c r="T334" s="196" t="str">
        <f t="shared" si="33"/>
        <v/>
      </c>
      <c r="U334" s="274" t="str">
        <f t="shared" si="34"/>
        <v/>
      </c>
      <c r="V334" s="185"/>
      <c r="W334" s="435" t="str">
        <f>IF(K334="","",IF(U334="",Listes!$A$70,IF(AND(K334&lt;U334,V334=""),Listes!$A$71,IF(AND(Q334&lt;P334,V334=""),Listes!$A$72,IF(AND(U334&lt;&gt;"",U334&lt;K334,S334=""),Listes!$A$73,IF(X334="",Listes!$A$74,""))))))</f>
        <v/>
      </c>
      <c r="X334" s="90"/>
      <c r="Y334" s="158">
        <f t="shared" si="35"/>
        <v>0</v>
      </c>
    </row>
    <row r="335" spans="1:25" ht="20.100000000000001" customHeight="1" x14ac:dyDescent="0.25">
      <c r="A335" s="174">
        <v>329</v>
      </c>
      <c r="B335" s="201" t="str">
        <f>IF('Frais de personnel'!$B335="","",'Frais de personnel'!$B335)</f>
        <v/>
      </c>
      <c r="C335" s="201" t="str">
        <f>IF('Frais de personnel'!$C335="","",'Frais de personnel'!$C335)</f>
        <v/>
      </c>
      <c r="D335" s="202" t="str">
        <f>IF('Frais de personnel'!$D335="","",'Frais de personnel'!$D335)</f>
        <v/>
      </c>
      <c r="E335" s="180" t="str">
        <f>IF('Frais de personnel'!$E335="","",'Frais de personnel'!$E335)</f>
        <v/>
      </c>
      <c r="F335" s="273" t="str">
        <f>IF('Frais de personnel'!F335="","",'Frais de personnel'!F335)</f>
        <v/>
      </c>
      <c r="G335" s="273" t="str">
        <f>IF('Frais de personnel'!G335="","",'Frais de personnel'!G335)</f>
        <v/>
      </c>
      <c r="H335" s="203" t="str">
        <f>IF('Frais de personnel'!$H335="","",'Frais de personnel'!$H335)</f>
        <v/>
      </c>
      <c r="I335" s="89" t="str">
        <f>IF('Frais de personnel'!$I335="","",'Frais de personnel'!$I335)</f>
        <v/>
      </c>
      <c r="J335" s="89" t="str">
        <f>IF('Frais de personnel'!$J335="","",'Frais de personnel'!$J335)</f>
        <v/>
      </c>
      <c r="K335" s="204" t="str">
        <f>IF('Frais de personnel'!$K335=0,"",'Frais de personnel'!$K335)</f>
        <v/>
      </c>
      <c r="L335" s="88"/>
      <c r="M335" s="69"/>
      <c r="N335" s="69"/>
      <c r="O335" s="69"/>
      <c r="P335" s="284" t="str">
        <f t="shared" si="31"/>
        <v/>
      </c>
      <c r="Q335" s="524" t="str">
        <f t="shared" si="32"/>
        <v/>
      </c>
      <c r="R335" s="84" t="str">
        <f t="shared" si="30"/>
        <v/>
      </c>
      <c r="S335" s="436"/>
      <c r="T335" s="196" t="str">
        <f t="shared" si="33"/>
        <v/>
      </c>
      <c r="U335" s="274" t="str">
        <f t="shared" si="34"/>
        <v/>
      </c>
      <c r="V335" s="185"/>
      <c r="W335" s="435" t="str">
        <f>IF(K335="","",IF(U335="",Listes!$A$70,IF(AND(K335&lt;U335,V335=""),Listes!$A$71,IF(AND(Q335&lt;P335,V335=""),Listes!$A$72,IF(AND(U335&lt;&gt;"",U335&lt;K335,S335=""),Listes!$A$73,IF(X335="",Listes!$A$74,""))))))</f>
        <v/>
      </c>
      <c r="X335" s="90"/>
      <c r="Y335" s="158">
        <f t="shared" si="35"/>
        <v>0</v>
      </c>
    </row>
    <row r="336" spans="1:25" ht="20.100000000000001" customHeight="1" x14ac:dyDescent="0.25">
      <c r="A336" s="174">
        <v>330</v>
      </c>
      <c r="B336" s="201" t="str">
        <f>IF('Frais de personnel'!$B336="","",'Frais de personnel'!$B336)</f>
        <v/>
      </c>
      <c r="C336" s="201" t="str">
        <f>IF('Frais de personnel'!$C336="","",'Frais de personnel'!$C336)</f>
        <v/>
      </c>
      <c r="D336" s="202" t="str">
        <f>IF('Frais de personnel'!$D336="","",'Frais de personnel'!$D336)</f>
        <v/>
      </c>
      <c r="E336" s="180" t="str">
        <f>IF('Frais de personnel'!$E336="","",'Frais de personnel'!$E336)</f>
        <v/>
      </c>
      <c r="F336" s="273" t="str">
        <f>IF('Frais de personnel'!F336="","",'Frais de personnel'!F336)</f>
        <v/>
      </c>
      <c r="G336" s="273" t="str">
        <f>IF('Frais de personnel'!G336="","",'Frais de personnel'!G336)</f>
        <v/>
      </c>
      <c r="H336" s="203" t="str">
        <f>IF('Frais de personnel'!$H336="","",'Frais de personnel'!$H336)</f>
        <v/>
      </c>
      <c r="I336" s="89" t="str">
        <f>IF('Frais de personnel'!$I336="","",'Frais de personnel'!$I336)</f>
        <v/>
      </c>
      <c r="J336" s="89" t="str">
        <f>IF('Frais de personnel'!$J336="","",'Frais de personnel'!$J336)</f>
        <v/>
      </c>
      <c r="K336" s="204" t="str">
        <f>IF('Frais de personnel'!$K336=0,"",'Frais de personnel'!$K336)</f>
        <v/>
      </c>
      <c r="L336" s="88"/>
      <c r="M336" s="69"/>
      <c r="N336" s="69"/>
      <c r="O336" s="69"/>
      <c r="P336" s="284" t="str">
        <f t="shared" si="31"/>
        <v/>
      </c>
      <c r="Q336" s="524" t="str">
        <f t="shared" si="32"/>
        <v/>
      </c>
      <c r="R336" s="84" t="str">
        <f t="shared" si="30"/>
        <v/>
      </c>
      <c r="S336" s="436"/>
      <c r="T336" s="196" t="str">
        <f t="shared" si="33"/>
        <v/>
      </c>
      <c r="U336" s="274" t="str">
        <f t="shared" si="34"/>
        <v/>
      </c>
      <c r="V336" s="185"/>
      <c r="W336" s="435" t="str">
        <f>IF(K336="","",IF(U336="",Listes!$A$70,IF(AND(K336&lt;U336,V336=""),Listes!$A$71,IF(AND(Q336&lt;P336,V336=""),Listes!$A$72,IF(AND(U336&lt;&gt;"",U336&lt;K336,S336=""),Listes!$A$73,IF(X336="",Listes!$A$74,""))))))</f>
        <v/>
      </c>
      <c r="X336" s="90"/>
      <c r="Y336" s="158">
        <f t="shared" si="35"/>
        <v>0</v>
      </c>
    </row>
    <row r="337" spans="1:25" ht="20.100000000000001" customHeight="1" x14ac:dyDescent="0.25">
      <c r="A337" s="174">
        <v>331</v>
      </c>
      <c r="B337" s="201" t="str">
        <f>IF('Frais de personnel'!$B337="","",'Frais de personnel'!$B337)</f>
        <v/>
      </c>
      <c r="C337" s="201" t="str">
        <f>IF('Frais de personnel'!$C337="","",'Frais de personnel'!$C337)</f>
        <v/>
      </c>
      <c r="D337" s="202" t="str">
        <f>IF('Frais de personnel'!$D337="","",'Frais de personnel'!$D337)</f>
        <v/>
      </c>
      <c r="E337" s="180" t="str">
        <f>IF('Frais de personnel'!$E337="","",'Frais de personnel'!$E337)</f>
        <v/>
      </c>
      <c r="F337" s="273" t="str">
        <f>IF('Frais de personnel'!F337="","",'Frais de personnel'!F337)</f>
        <v/>
      </c>
      <c r="G337" s="273" t="str">
        <f>IF('Frais de personnel'!G337="","",'Frais de personnel'!G337)</f>
        <v/>
      </c>
      <c r="H337" s="203" t="str">
        <f>IF('Frais de personnel'!$H337="","",'Frais de personnel'!$H337)</f>
        <v/>
      </c>
      <c r="I337" s="89" t="str">
        <f>IF('Frais de personnel'!$I337="","",'Frais de personnel'!$I337)</f>
        <v/>
      </c>
      <c r="J337" s="89" t="str">
        <f>IF('Frais de personnel'!$J337="","",'Frais de personnel'!$J337)</f>
        <v/>
      </c>
      <c r="K337" s="204" t="str">
        <f>IF('Frais de personnel'!$K337=0,"",'Frais de personnel'!$K337)</f>
        <v/>
      </c>
      <c r="L337" s="88"/>
      <c r="M337" s="69"/>
      <c r="N337" s="69"/>
      <c r="O337" s="69"/>
      <c r="P337" s="284" t="str">
        <f t="shared" si="31"/>
        <v/>
      </c>
      <c r="Q337" s="524" t="str">
        <f t="shared" si="32"/>
        <v/>
      </c>
      <c r="R337" s="84" t="str">
        <f t="shared" si="30"/>
        <v/>
      </c>
      <c r="S337" s="436"/>
      <c r="T337" s="196" t="str">
        <f t="shared" si="33"/>
        <v/>
      </c>
      <c r="U337" s="274" t="str">
        <f t="shared" si="34"/>
        <v/>
      </c>
      <c r="V337" s="185"/>
      <c r="W337" s="435" t="str">
        <f>IF(K337="","",IF(U337="",Listes!$A$70,IF(AND(K337&lt;U337,V337=""),Listes!$A$71,IF(AND(Q337&lt;P337,V337=""),Listes!$A$72,IF(AND(U337&lt;&gt;"",U337&lt;K337,S337=""),Listes!$A$73,IF(X337="",Listes!$A$74,""))))))</f>
        <v/>
      </c>
      <c r="X337" s="90"/>
      <c r="Y337" s="158">
        <f t="shared" si="35"/>
        <v>0</v>
      </c>
    </row>
    <row r="338" spans="1:25" ht="20.100000000000001" customHeight="1" x14ac:dyDescent="0.25">
      <c r="A338" s="174">
        <v>332</v>
      </c>
      <c r="B338" s="201" t="str">
        <f>IF('Frais de personnel'!$B338="","",'Frais de personnel'!$B338)</f>
        <v/>
      </c>
      <c r="C338" s="201" t="str">
        <f>IF('Frais de personnel'!$C338="","",'Frais de personnel'!$C338)</f>
        <v/>
      </c>
      <c r="D338" s="202" t="str">
        <f>IF('Frais de personnel'!$D338="","",'Frais de personnel'!$D338)</f>
        <v/>
      </c>
      <c r="E338" s="180" t="str">
        <f>IF('Frais de personnel'!$E338="","",'Frais de personnel'!$E338)</f>
        <v/>
      </c>
      <c r="F338" s="273" t="str">
        <f>IF('Frais de personnel'!F338="","",'Frais de personnel'!F338)</f>
        <v/>
      </c>
      <c r="G338" s="273" t="str">
        <f>IF('Frais de personnel'!G338="","",'Frais de personnel'!G338)</f>
        <v/>
      </c>
      <c r="H338" s="203" t="str">
        <f>IF('Frais de personnel'!$H338="","",'Frais de personnel'!$H338)</f>
        <v/>
      </c>
      <c r="I338" s="89" t="str">
        <f>IF('Frais de personnel'!$I338="","",'Frais de personnel'!$I338)</f>
        <v/>
      </c>
      <c r="J338" s="89" t="str">
        <f>IF('Frais de personnel'!$J338="","",'Frais de personnel'!$J338)</f>
        <v/>
      </c>
      <c r="K338" s="204" t="str">
        <f>IF('Frais de personnel'!$K338=0,"",'Frais de personnel'!$K338)</f>
        <v/>
      </c>
      <c r="L338" s="88"/>
      <c r="M338" s="69"/>
      <c r="N338" s="69"/>
      <c r="O338" s="69"/>
      <c r="P338" s="284" t="str">
        <f t="shared" si="31"/>
        <v/>
      </c>
      <c r="Q338" s="524" t="str">
        <f t="shared" si="32"/>
        <v/>
      </c>
      <c r="R338" s="84" t="str">
        <f t="shared" si="30"/>
        <v/>
      </c>
      <c r="S338" s="436"/>
      <c r="T338" s="196" t="str">
        <f t="shared" si="33"/>
        <v/>
      </c>
      <c r="U338" s="274" t="str">
        <f t="shared" si="34"/>
        <v/>
      </c>
      <c r="V338" s="185"/>
      <c r="W338" s="435" t="str">
        <f>IF(K338="","",IF(U338="",Listes!$A$70,IF(AND(K338&lt;U338,V338=""),Listes!$A$71,IF(AND(Q338&lt;P338,V338=""),Listes!$A$72,IF(AND(U338&lt;&gt;"",U338&lt;K338,S338=""),Listes!$A$73,IF(X338="",Listes!$A$74,""))))))</f>
        <v/>
      </c>
      <c r="X338" s="90"/>
      <c r="Y338" s="158">
        <f t="shared" si="35"/>
        <v>0</v>
      </c>
    </row>
    <row r="339" spans="1:25" ht="20.100000000000001" customHeight="1" x14ac:dyDescent="0.25">
      <c r="A339" s="174">
        <v>333</v>
      </c>
      <c r="B339" s="201" t="str">
        <f>IF('Frais de personnel'!$B339="","",'Frais de personnel'!$B339)</f>
        <v/>
      </c>
      <c r="C339" s="201" t="str">
        <f>IF('Frais de personnel'!$C339="","",'Frais de personnel'!$C339)</f>
        <v/>
      </c>
      <c r="D339" s="202" t="str">
        <f>IF('Frais de personnel'!$D339="","",'Frais de personnel'!$D339)</f>
        <v/>
      </c>
      <c r="E339" s="180" t="str">
        <f>IF('Frais de personnel'!$E339="","",'Frais de personnel'!$E339)</f>
        <v/>
      </c>
      <c r="F339" s="273" t="str">
        <f>IF('Frais de personnel'!F339="","",'Frais de personnel'!F339)</f>
        <v/>
      </c>
      <c r="G339" s="273" t="str">
        <f>IF('Frais de personnel'!G339="","",'Frais de personnel'!G339)</f>
        <v/>
      </c>
      <c r="H339" s="203" t="str">
        <f>IF('Frais de personnel'!$H339="","",'Frais de personnel'!$H339)</f>
        <v/>
      </c>
      <c r="I339" s="89" t="str">
        <f>IF('Frais de personnel'!$I339="","",'Frais de personnel'!$I339)</f>
        <v/>
      </c>
      <c r="J339" s="89" t="str">
        <f>IF('Frais de personnel'!$J339="","",'Frais de personnel'!$J339)</f>
        <v/>
      </c>
      <c r="K339" s="204" t="str">
        <f>IF('Frais de personnel'!$K339=0,"",'Frais de personnel'!$K339)</f>
        <v/>
      </c>
      <c r="L339" s="88"/>
      <c r="M339" s="69"/>
      <c r="N339" s="69"/>
      <c r="O339" s="69"/>
      <c r="P339" s="284" t="str">
        <f t="shared" si="31"/>
        <v/>
      </c>
      <c r="Q339" s="524" t="str">
        <f t="shared" si="32"/>
        <v/>
      </c>
      <c r="R339" s="84" t="str">
        <f t="shared" si="30"/>
        <v/>
      </c>
      <c r="S339" s="436"/>
      <c r="T339" s="196" t="str">
        <f t="shared" si="33"/>
        <v/>
      </c>
      <c r="U339" s="274" t="str">
        <f t="shared" si="34"/>
        <v/>
      </c>
      <c r="V339" s="185"/>
      <c r="W339" s="435" t="str">
        <f>IF(K339="","",IF(U339="",Listes!$A$70,IF(AND(K339&lt;U339,V339=""),Listes!$A$71,IF(AND(Q339&lt;P339,V339=""),Listes!$A$72,IF(AND(U339&lt;&gt;"",U339&lt;K339,S339=""),Listes!$A$73,IF(X339="",Listes!$A$74,""))))))</f>
        <v/>
      </c>
      <c r="X339" s="90"/>
      <c r="Y339" s="158">
        <f t="shared" si="35"/>
        <v>0</v>
      </c>
    </row>
    <row r="340" spans="1:25" ht="20.100000000000001" customHeight="1" x14ac:dyDescent="0.25">
      <c r="A340" s="174">
        <v>334</v>
      </c>
      <c r="B340" s="201" t="str">
        <f>IF('Frais de personnel'!$B340="","",'Frais de personnel'!$B340)</f>
        <v/>
      </c>
      <c r="C340" s="201" t="str">
        <f>IF('Frais de personnel'!$C340="","",'Frais de personnel'!$C340)</f>
        <v/>
      </c>
      <c r="D340" s="202" t="str">
        <f>IF('Frais de personnel'!$D340="","",'Frais de personnel'!$D340)</f>
        <v/>
      </c>
      <c r="E340" s="180" t="str">
        <f>IF('Frais de personnel'!$E340="","",'Frais de personnel'!$E340)</f>
        <v/>
      </c>
      <c r="F340" s="273" t="str">
        <f>IF('Frais de personnel'!F340="","",'Frais de personnel'!F340)</f>
        <v/>
      </c>
      <c r="G340" s="273" t="str">
        <f>IF('Frais de personnel'!G340="","",'Frais de personnel'!G340)</f>
        <v/>
      </c>
      <c r="H340" s="203" t="str">
        <f>IF('Frais de personnel'!$H340="","",'Frais de personnel'!$H340)</f>
        <v/>
      </c>
      <c r="I340" s="89" t="str">
        <f>IF('Frais de personnel'!$I340="","",'Frais de personnel'!$I340)</f>
        <v/>
      </c>
      <c r="J340" s="89" t="str">
        <f>IF('Frais de personnel'!$J340="","",'Frais de personnel'!$J340)</f>
        <v/>
      </c>
      <c r="K340" s="204" t="str">
        <f>IF('Frais de personnel'!$K340=0,"",'Frais de personnel'!$K340)</f>
        <v/>
      </c>
      <c r="L340" s="88"/>
      <c r="M340" s="69"/>
      <c r="N340" s="69"/>
      <c r="O340" s="69"/>
      <c r="P340" s="284" t="str">
        <f t="shared" si="31"/>
        <v/>
      </c>
      <c r="Q340" s="524" t="str">
        <f t="shared" si="32"/>
        <v/>
      </c>
      <c r="R340" s="84" t="str">
        <f t="shared" si="30"/>
        <v/>
      </c>
      <c r="S340" s="436"/>
      <c r="T340" s="196" t="str">
        <f t="shared" si="33"/>
        <v/>
      </c>
      <c r="U340" s="274" t="str">
        <f t="shared" si="34"/>
        <v/>
      </c>
      <c r="V340" s="185"/>
      <c r="W340" s="435" t="str">
        <f>IF(K340="","",IF(U340="",Listes!$A$70,IF(AND(K340&lt;U340,V340=""),Listes!$A$71,IF(AND(Q340&lt;P340,V340=""),Listes!$A$72,IF(AND(U340&lt;&gt;"",U340&lt;K340,S340=""),Listes!$A$73,IF(X340="",Listes!$A$74,""))))))</f>
        <v/>
      </c>
      <c r="X340" s="90"/>
      <c r="Y340" s="158">
        <f t="shared" si="35"/>
        <v>0</v>
      </c>
    </row>
    <row r="341" spans="1:25" ht="20.100000000000001" customHeight="1" x14ac:dyDescent="0.25">
      <c r="A341" s="174">
        <v>335</v>
      </c>
      <c r="B341" s="201" t="str">
        <f>IF('Frais de personnel'!$B341="","",'Frais de personnel'!$B341)</f>
        <v/>
      </c>
      <c r="C341" s="201" t="str">
        <f>IF('Frais de personnel'!$C341="","",'Frais de personnel'!$C341)</f>
        <v/>
      </c>
      <c r="D341" s="202" t="str">
        <f>IF('Frais de personnel'!$D341="","",'Frais de personnel'!$D341)</f>
        <v/>
      </c>
      <c r="E341" s="180" t="str">
        <f>IF('Frais de personnel'!$E341="","",'Frais de personnel'!$E341)</f>
        <v/>
      </c>
      <c r="F341" s="273" t="str">
        <f>IF('Frais de personnel'!F341="","",'Frais de personnel'!F341)</f>
        <v/>
      </c>
      <c r="G341" s="273" t="str">
        <f>IF('Frais de personnel'!G341="","",'Frais de personnel'!G341)</f>
        <v/>
      </c>
      <c r="H341" s="203" t="str">
        <f>IF('Frais de personnel'!$H341="","",'Frais de personnel'!$H341)</f>
        <v/>
      </c>
      <c r="I341" s="89" t="str">
        <f>IF('Frais de personnel'!$I341="","",'Frais de personnel'!$I341)</f>
        <v/>
      </c>
      <c r="J341" s="89" t="str">
        <f>IF('Frais de personnel'!$J341="","",'Frais de personnel'!$J341)</f>
        <v/>
      </c>
      <c r="K341" s="204" t="str">
        <f>IF('Frais de personnel'!$K341=0,"",'Frais de personnel'!$K341)</f>
        <v/>
      </c>
      <c r="L341" s="88"/>
      <c r="M341" s="69"/>
      <c r="N341" s="69"/>
      <c r="O341" s="69"/>
      <c r="P341" s="284" t="str">
        <f t="shared" si="31"/>
        <v/>
      </c>
      <c r="Q341" s="524" t="str">
        <f t="shared" si="32"/>
        <v/>
      </c>
      <c r="R341" s="84" t="str">
        <f t="shared" si="30"/>
        <v/>
      </c>
      <c r="S341" s="436"/>
      <c r="T341" s="196" t="str">
        <f t="shared" si="33"/>
        <v/>
      </c>
      <c r="U341" s="274" t="str">
        <f t="shared" si="34"/>
        <v/>
      </c>
      <c r="V341" s="185"/>
      <c r="W341" s="435" t="str">
        <f>IF(K341="","",IF(U341="",Listes!$A$70,IF(AND(K341&lt;U341,V341=""),Listes!$A$71,IF(AND(Q341&lt;P341,V341=""),Listes!$A$72,IF(AND(U341&lt;&gt;"",U341&lt;K341,S341=""),Listes!$A$73,IF(X341="",Listes!$A$74,""))))))</f>
        <v/>
      </c>
      <c r="X341" s="90"/>
      <c r="Y341" s="158">
        <f t="shared" si="35"/>
        <v>0</v>
      </c>
    </row>
    <row r="342" spans="1:25" ht="20.100000000000001" customHeight="1" x14ac:dyDescent="0.25">
      <c r="A342" s="174">
        <v>336</v>
      </c>
      <c r="B342" s="201" t="str">
        <f>IF('Frais de personnel'!$B342="","",'Frais de personnel'!$B342)</f>
        <v/>
      </c>
      <c r="C342" s="201" t="str">
        <f>IF('Frais de personnel'!$C342="","",'Frais de personnel'!$C342)</f>
        <v/>
      </c>
      <c r="D342" s="202" t="str">
        <f>IF('Frais de personnel'!$D342="","",'Frais de personnel'!$D342)</f>
        <v/>
      </c>
      <c r="E342" s="180" t="str">
        <f>IF('Frais de personnel'!$E342="","",'Frais de personnel'!$E342)</f>
        <v/>
      </c>
      <c r="F342" s="273" t="str">
        <f>IF('Frais de personnel'!F342="","",'Frais de personnel'!F342)</f>
        <v/>
      </c>
      <c r="G342" s="273" t="str">
        <f>IF('Frais de personnel'!G342="","",'Frais de personnel'!G342)</f>
        <v/>
      </c>
      <c r="H342" s="203" t="str">
        <f>IF('Frais de personnel'!$H342="","",'Frais de personnel'!$H342)</f>
        <v/>
      </c>
      <c r="I342" s="89" t="str">
        <f>IF('Frais de personnel'!$I342="","",'Frais de personnel'!$I342)</f>
        <v/>
      </c>
      <c r="J342" s="89" t="str">
        <f>IF('Frais de personnel'!$J342="","",'Frais de personnel'!$J342)</f>
        <v/>
      </c>
      <c r="K342" s="204" t="str">
        <f>IF('Frais de personnel'!$K342=0,"",'Frais de personnel'!$K342)</f>
        <v/>
      </c>
      <c r="L342" s="88"/>
      <c r="M342" s="69"/>
      <c r="N342" s="69"/>
      <c r="O342" s="69"/>
      <c r="P342" s="284" t="str">
        <f t="shared" si="31"/>
        <v/>
      </c>
      <c r="Q342" s="524" t="str">
        <f t="shared" si="32"/>
        <v/>
      </c>
      <c r="R342" s="84" t="str">
        <f t="shared" si="30"/>
        <v/>
      </c>
      <c r="S342" s="436"/>
      <c r="T342" s="196" t="str">
        <f t="shared" si="33"/>
        <v/>
      </c>
      <c r="U342" s="274" t="str">
        <f t="shared" si="34"/>
        <v/>
      </c>
      <c r="V342" s="185"/>
      <c r="W342" s="435" t="str">
        <f>IF(K342="","",IF(U342="",Listes!$A$70,IF(AND(K342&lt;U342,V342=""),Listes!$A$71,IF(AND(Q342&lt;P342,V342=""),Listes!$A$72,IF(AND(U342&lt;&gt;"",U342&lt;K342,S342=""),Listes!$A$73,IF(X342="",Listes!$A$74,""))))))</f>
        <v/>
      </c>
      <c r="X342" s="90"/>
      <c r="Y342" s="158">
        <f t="shared" si="35"/>
        <v>0</v>
      </c>
    </row>
    <row r="343" spans="1:25" ht="20.100000000000001" customHeight="1" x14ac:dyDescent="0.25">
      <c r="A343" s="174">
        <v>337</v>
      </c>
      <c r="B343" s="201" t="str">
        <f>IF('Frais de personnel'!$B343="","",'Frais de personnel'!$B343)</f>
        <v/>
      </c>
      <c r="C343" s="201" t="str">
        <f>IF('Frais de personnel'!$C343="","",'Frais de personnel'!$C343)</f>
        <v/>
      </c>
      <c r="D343" s="202" t="str">
        <f>IF('Frais de personnel'!$D343="","",'Frais de personnel'!$D343)</f>
        <v/>
      </c>
      <c r="E343" s="180" t="str">
        <f>IF('Frais de personnel'!$E343="","",'Frais de personnel'!$E343)</f>
        <v/>
      </c>
      <c r="F343" s="273" t="str">
        <f>IF('Frais de personnel'!F343="","",'Frais de personnel'!F343)</f>
        <v/>
      </c>
      <c r="G343" s="273" t="str">
        <f>IF('Frais de personnel'!G343="","",'Frais de personnel'!G343)</f>
        <v/>
      </c>
      <c r="H343" s="203" t="str">
        <f>IF('Frais de personnel'!$H343="","",'Frais de personnel'!$H343)</f>
        <v/>
      </c>
      <c r="I343" s="89" t="str">
        <f>IF('Frais de personnel'!$I343="","",'Frais de personnel'!$I343)</f>
        <v/>
      </c>
      <c r="J343" s="89" t="str">
        <f>IF('Frais de personnel'!$J343="","",'Frais de personnel'!$J343)</f>
        <v/>
      </c>
      <c r="K343" s="204" t="str">
        <f>IF('Frais de personnel'!$K343=0,"",'Frais de personnel'!$K343)</f>
        <v/>
      </c>
      <c r="L343" s="88"/>
      <c r="M343" s="69"/>
      <c r="N343" s="69"/>
      <c r="O343" s="69"/>
      <c r="P343" s="284" t="str">
        <f t="shared" si="31"/>
        <v/>
      </c>
      <c r="Q343" s="524" t="str">
        <f t="shared" si="32"/>
        <v/>
      </c>
      <c r="R343" s="84" t="str">
        <f t="shared" si="30"/>
        <v/>
      </c>
      <c r="S343" s="436"/>
      <c r="T343" s="196" t="str">
        <f t="shared" si="33"/>
        <v/>
      </c>
      <c r="U343" s="274" t="str">
        <f t="shared" si="34"/>
        <v/>
      </c>
      <c r="V343" s="185"/>
      <c r="W343" s="435" t="str">
        <f>IF(K343="","",IF(U343="",Listes!$A$70,IF(AND(K343&lt;U343,V343=""),Listes!$A$71,IF(AND(Q343&lt;P343,V343=""),Listes!$A$72,IF(AND(U343&lt;&gt;"",U343&lt;K343,S343=""),Listes!$A$73,IF(X343="",Listes!$A$74,""))))))</f>
        <v/>
      </c>
      <c r="X343" s="90"/>
      <c r="Y343" s="158">
        <f t="shared" si="35"/>
        <v>0</v>
      </c>
    </row>
    <row r="344" spans="1:25" ht="20.100000000000001" customHeight="1" x14ac:dyDescent="0.25">
      <c r="A344" s="174">
        <v>338</v>
      </c>
      <c r="B344" s="201" t="str">
        <f>IF('Frais de personnel'!$B344="","",'Frais de personnel'!$B344)</f>
        <v/>
      </c>
      <c r="C344" s="201" t="str">
        <f>IF('Frais de personnel'!$C344="","",'Frais de personnel'!$C344)</f>
        <v/>
      </c>
      <c r="D344" s="202" t="str">
        <f>IF('Frais de personnel'!$D344="","",'Frais de personnel'!$D344)</f>
        <v/>
      </c>
      <c r="E344" s="180" t="str">
        <f>IF('Frais de personnel'!$E344="","",'Frais de personnel'!$E344)</f>
        <v/>
      </c>
      <c r="F344" s="273" t="str">
        <f>IF('Frais de personnel'!F344="","",'Frais de personnel'!F344)</f>
        <v/>
      </c>
      <c r="G344" s="273" t="str">
        <f>IF('Frais de personnel'!G344="","",'Frais de personnel'!G344)</f>
        <v/>
      </c>
      <c r="H344" s="203" t="str">
        <f>IF('Frais de personnel'!$H344="","",'Frais de personnel'!$H344)</f>
        <v/>
      </c>
      <c r="I344" s="89" t="str">
        <f>IF('Frais de personnel'!$I344="","",'Frais de personnel'!$I344)</f>
        <v/>
      </c>
      <c r="J344" s="89" t="str">
        <f>IF('Frais de personnel'!$J344="","",'Frais de personnel'!$J344)</f>
        <v/>
      </c>
      <c r="K344" s="204" t="str">
        <f>IF('Frais de personnel'!$K344=0,"",'Frais de personnel'!$K344)</f>
        <v/>
      </c>
      <c r="L344" s="88"/>
      <c r="M344" s="69"/>
      <c r="N344" s="69"/>
      <c r="O344" s="69"/>
      <c r="P344" s="284" t="str">
        <f t="shared" si="31"/>
        <v/>
      </c>
      <c r="Q344" s="524" t="str">
        <f t="shared" si="32"/>
        <v/>
      </c>
      <c r="R344" s="84" t="str">
        <f t="shared" si="30"/>
        <v/>
      </c>
      <c r="S344" s="436"/>
      <c r="T344" s="196" t="str">
        <f t="shared" si="33"/>
        <v/>
      </c>
      <c r="U344" s="274" t="str">
        <f t="shared" si="34"/>
        <v/>
      </c>
      <c r="V344" s="185"/>
      <c r="W344" s="435" t="str">
        <f>IF(K344="","",IF(U344="",Listes!$A$70,IF(AND(K344&lt;U344,V344=""),Listes!$A$71,IF(AND(Q344&lt;P344,V344=""),Listes!$A$72,IF(AND(U344&lt;&gt;"",U344&lt;K344,S344=""),Listes!$A$73,IF(X344="",Listes!$A$74,""))))))</f>
        <v/>
      </c>
      <c r="X344" s="90"/>
      <c r="Y344" s="158">
        <f t="shared" si="35"/>
        <v>0</v>
      </c>
    </row>
    <row r="345" spans="1:25" ht="20.100000000000001" customHeight="1" x14ac:dyDescent="0.25">
      <c r="A345" s="174">
        <v>339</v>
      </c>
      <c r="B345" s="201" t="str">
        <f>IF('Frais de personnel'!$B345="","",'Frais de personnel'!$B345)</f>
        <v/>
      </c>
      <c r="C345" s="201" t="str">
        <f>IF('Frais de personnel'!$C345="","",'Frais de personnel'!$C345)</f>
        <v/>
      </c>
      <c r="D345" s="202" t="str">
        <f>IF('Frais de personnel'!$D345="","",'Frais de personnel'!$D345)</f>
        <v/>
      </c>
      <c r="E345" s="180" t="str">
        <f>IF('Frais de personnel'!$E345="","",'Frais de personnel'!$E345)</f>
        <v/>
      </c>
      <c r="F345" s="273" t="str">
        <f>IF('Frais de personnel'!F345="","",'Frais de personnel'!F345)</f>
        <v/>
      </c>
      <c r="G345" s="273" t="str">
        <f>IF('Frais de personnel'!G345="","",'Frais de personnel'!G345)</f>
        <v/>
      </c>
      <c r="H345" s="203" t="str">
        <f>IF('Frais de personnel'!$H345="","",'Frais de personnel'!$H345)</f>
        <v/>
      </c>
      <c r="I345" s="89" t="str">
        <f>IF('Frais de personnel'!$I345="","",'Frais de personnel'!$I345)</f>
        <v/>
      </c>
      <c r="J345" s="89" t="str">
        <f>IF('Frais de personnel'!$J345="","",'Frais de personnel'!$J345)</f>
        <v/>
      </c>
      <c r="K345" s="204" t="str">
        <f>IF('Frais de personnel'!$K345=0,"",'Frais de personnel'!$K345)</f>
        <v/>
      </c>
      <c r="L345" s="88"/>
      <c r="M345" s="69"/>
      <c r="N345" s="69"/>
      <c r="O345" s="69"/>
      <c r="P345" s="284" t="str">
        <f t="shared" si="31"/>
        <v/>
      </c>
      <c r="Q345" s="524" t="str">
        <f t="shared" si="32"/>
        <v/>
      </c>
      <c r="R345" s="84" t="str">
        <f t="shared" si="30"/>
        <v/>
      </c>
      <c r="S345" s="436"/>
      <c r="T345" s="196" t="str">
        <f t="shared" si="33"/>
        <v/>
      </c>
      <c r="U345" s="274" t="str">
        <f t="shared" si="34"/>
        <v/>
      </c>
      <c r="V345" s="185"/>
      <c r="W345" s="435" t="str">
        <f>IF(K345="","",IF(U345="",Listes!$A$70,IF(AND(K345&lt;U345,V345=""),Listes!$A$71,IF(AND(Q345&lt;P345,V345=""),Listes!$A$72,IF(AND(U345&lt;&gt;"",U345&lt;K345,S345=""),Listes!$A$73,IF(X345="",Listes!$A$74,""))))))</f>
        <v/>
      </c>
      <c r="X345" s="90"/>
      <c r="Y345" s="158">
        <f t="shared" si="35"/>
        <v>0</v>
      </c>
    </row>
    <row r="346" spans="1:25" ht="20.100000000000001" customHeight="1" x14ac:dyDescent="0.25">
      <c r="A346" s="174">
        <v>340</v>
      </c>
      <c r="B346" s="201" t="str">
        <f>IF('Frais de personnel'!$B346="","",'Frais de personnel'!$B346)</f>
        <v/>
      </c>
      <c r="C346" s="201" t="str">
        <f>IF('Frais de personnel'!$C346="","",'Frais de personnel'!$C346)</f>
        <v/>
      </c>
      <c r="D346" s="202" t="str">
        <f>IF('Frais de personnel'!$D346="","",'Frais de personnel'!$D346)</f>
        <v/>
      </c>
      <c r="E346" s="180" t="str">
        <f>IF('Frais de personnel'!$E346="","",'Frais de personnel'!$E346)</f>
        <v/>
      </c>
      <c r="F346" s="273" t="str">
        <f>IF('Frais de personnel'!F346="","",'Frais de personnel'!F346)</f>
        <v/>
      </c>
      <c r="G346" s="273" t="str">
        <f>IF('Frais de personnel'!G346="","",'Frais de personnel'!G346)</f>
        <v/>
      </c>
      <c r="H346" s="203" t="str">
        <f>IF('Frais de personnel'!$H346="","",'Frais de personnel'!$H346)</f>
        <v/>
      </c>
      <c r="I346" s="89" t="str">
        <f>IF('Frais de personnel'!$I346="","",'Frais de personnel'!$I346)</f>
        <v/>
      </c>
      <c r="J346" s="89" t="str">
        <f>IF('Frais de personnel'!$J346="","",'Frais de personnel'!$J346)</f>
        <v/>
      </c>
      <c r="K346" s="204" t="str">
        <f>IF('Frais de personnel'!$K346=0,"",'Frais de personnel'!$K346)</f>
        <v/>
      </c>
      <c r="L346" s="88"/>
      <c r="M346" s="69"/>
      <c r="N346" s="69"/>
      <c r="O346" s="69"/>
      <c r="P346" s="284" t="str">
        <f t="shared" si="31"/>
        <v/>
      </c>
      <c r="Q346" s="524" t="str">
        <f t="shared" si="32"/>
        <v/>
      </c>
      <c r="R346" s="84" t="str">
        <f t="shared" si="30"/>
        <v/>
      </c>
      <c r="S346" s="436"/>
      <c r="T346" s="196" t="str">
        <f t="shared" si="33"/>
        <v/>
      </c>
      <c r="U346" s="274" t="str">
        <f t="shared" si="34"/>
        <v/>
      </c>
      <c r="V346" s="185"/>
      <c r="W346" s="435" t="str">
        <f>IF(K346="","",IF(U346="",Listes!$A$70,IF(AND(K346&lt;U346,V346=""),Listes!$A$71,IF(AND(Q346&lt;P346,V346=""),Listes!$A$72,IF(AND(U346&lt;&gt;"",U346&lt;K346,S346=""),Listes!$A$73,IF(X346="",Listes!$A$74,""))))))</f>
        <v/>
      </c>
      <c r="X346" s="90"/>
      <c r="Y346" s="158">
        <f t="shared" si="35"/>
        <v>0</v>
      </c>
    </row>
    <row r="347" spans="1:25" ht="20.100000000000001" customHeight="1" x14ac:dyDescent="0.25">
      <c r="A347" s="174">
        <v>341</v>
      </c>
      <c r="B347" s="201" t="str">
        <f>IF('Frais de personnel'!$B347="","",'Frais de personnel'!$B347)</f>
        <v/>
      </c>
      <c r="C347" s="201" t="str">
        <f>IF('Frais de personnel'!$C347="","",'Frais de personnel'!$C347)</f>
        <v/>
      </c>
      <c r="D347" s="202" t="str">
        <f>IF('Frais de personnel'!$D347="","",'Frais de personnel'!$D347)</f>
        <v/>
      </c>
      <c r="E347" s="180" t="str">
        <f>IF('Frais de personnel'!$E347="","",'Frais de personnel'!$E347)</f>
        <v/>
      </c>
      <c r="F347" s="273" t="str">
        <f>IF('Frais de personnel'!F347="","",'Frais de personnel'!F347)</f>
        <v/>
      </c>
      <c r="G347" s="273" t="str">
        <f>IF('Frais de personnel'!G347="","",'Frais de personnel'!G347)</f>
        <v/>
      </c>
      <c r="H347" s="203" t="str">
        <f>IF('Frais de personnel'!$H347="","",'Frais de personnel'!$H347)</f>
        <v/>
      </c>
      <c r="I347" s="89" t="str">
        <f>IF('Frais de personnel'!$I347="","",'Frais de personnel'!$I347)</f>
        <v/>
      </c>
      <c r="J347" s="89" t="str">
        <f>IF('Frais de personnel'!$J347="","",'Frais de personnel'!$J347)</f>
        <v/>
      </c>
      <c r="K347" s="204" t="str">
        <f>IF('Frais de personnel'!$K347=0,"",'Frais de personnel'!$K347)</f>
        <v/>
      </c>
      <c r="L347" s="88"/>
      <c r="M347" s="69"/>
      <c r="N347" s="69"/>
      <c r="O347" s="69"/>
      <c r="P347" s="284" t="str">
        <f t="shared" si="31"/>
        <v/>
      </c>
      <c r="Q347" s="524" t="str">
        <f t="shared" si="32"/>
        <v/>
      </c>
      <c r="R347" s="84" t="str">
        <f t="shared" si="30"/>
        <v/>
      </c>
      <c r="S347" s="436"/>
      <c r="T347" s="196" t="str">
        <f t="shared" si="33"/>
        <v/>
      </c>
      <c r="U347" s="274" t="str">
        <f t="shared" si="34"/>
        <v/>
      </c>
      <c r="V347" s="185"/>
      <c r="W347" s="435" t="str">
        <f>IF(K347="","",IF(U347="",Listes!$A$70,IF(AND(K347&lt;U347,V347=""),Listes!$A$71,IF(AND(Q347&lt;P347,V347=""),Listes!$A$72,IF(AND(U347&lt;&gt;"",U347&lt;K347,S347=""),Listes!$A$73,IF(X347="",Listes!$A$74,""))))))</f>
        <v/>
      </c>
      <c r="X347" s="90"/>
      <c r="Y347" s="158">
        <f t="shared" si="35"/>
        <v>0</v>
      </c>
    </row>
    <row r="348" spans="1:25" ht="20.100000000000001" customHeight="1" x14ac:dyDescent="0.25">
      <c r="A348" s="174">
        <v>342</v>
      </c>
      <c r="B348" s="201" t="str">
        <f>IF('Frais de personnel'!$B348="","",'Frais de personnel'!$B348)</f>
        <v/>
      </c>
      <c r="C348" s="201" t="str">
        <f>IF('Frais de personnel'!$C348="","",'Frais de personnel'!$C348)</f>
        <v/>
      </c>
      <c r="D348" s="202" t="str">
        <f>IF('Frais de personnel'!$D348="","",'Frais de personnel'!$D348)</f>
        <v/>
      </c>
      <c r="E348" s="180" t="str">
        <f>IF('Frais de personnel'!$E348="","",'Frais de personnel'!$E348)</f>
        <v/>
      </c>
      <c r="F348" s="273" t="str">
        <f>IF('Frais de personnel'!F348="","",'Frais de personnel'!F348)</f>
        <v/>
      </c>
      <c r="G348" s="273" t="str">
        <f>IF('Frais de personnel'!G348="","",'Frais de personnel'!G348)</f>
        <v/>
      </c>
      <c r="H348" s="203" t="str">
        <f>IF('Frais de personnel'!$H348="","",'Frais de personnel'!$H348)</f>
        <v/>
      </c>
      <c r="I348" s="89" t="str">
        <f>IF('Frais de personnel'!$I348="","",'Frais de personnel'!$I348)</f>
        <v/>
      </c>
      <c r="J348" s="89" t="str">
        <f>IF('Frais de personnel'!$J348="","",'Frais de personnel'!$J348)</f>
        <v/>
      </c>
      <c r="K348" s="204" t="str">
        <f>IF('Frais de personnel'!$K348=0,"",'Frais de personnel'!$K348)</f>
        <v/>
      </c>
      <c r="L348" s="88"/>
      <c r="M348" s="69"/>
      <c r="N348" s="69"/>
      <c r="O348" s="69"/>
      <c r="P348" s="284" t="str">
        <f t="shared" si="31"/>
        <v/>
      </c>
      <c r="Q348" s="524" t="str">
        <f t="shared" si="32"/>
        <v/>
      </c>
      <c r="R348" s="84" t="str">
        <f t="shared" si="30"/>
        <v/>
      </c>
      <c r="S348" s="436"/>
      <c r="T348" s="196" t="str">
        <f t="shared" si="33"/>
        <v/>
      </c>
      <c r="U348" s="274" t="str">
        <f t="shared" si="34"/>
        <v/>
      </c>
      <c r="V348" s="185"/>
      <c r="W348" s="435" t="str">
        <f>IF(K348="","",IF(U348="",Listes!$A$70,IF(AND(K348&lt;U348,V348=""),Listes!$A$71,IF(AND(Q348&lt;P348,V348=""),Listes!$A$72,IF(AND(U348&lt;&gt;"",U348&lt;K348,S348=""),Listes!$A$73,IF(X348="",Listes!$A$74,""))))))</f>
        <v/>
      </c>
      <c r="X348" s="90"/>
      <c r="Y348" s="158">
        <f t="shared" si="35"/>
        <v>0</v>
      </c>
    </row>
    <row r="349" spans="1:25" ht="20.100000000000001" customHeight="1" x14ac:dyDescent="0.25">
      <c r="A349" s="174">
        <v>343</v>
      </c>
      <c r="B349" s="201" t="str">
        <f>IF('Frais de personnel'!$B349="","",'Frais de personnel'!$B349)</f>
        <v/>
      </c>
      <c r="C349" s="201" t="str">
        <f>IF('Frais de personnel'!$C349="","",'Frais de personnel'!$C349)</f>
        <v/>
      </c>
      <c r="D349" s="202" t="str">
        <f>IF('Frais de personnel'!$D349="","",'Frais de personnel'!$D349)</f>
        <v/>
      </c>
      <c r="E349" s="180" t="str">
        <f>IF('Frais de personnel'!$E349="","",'Frais de personnel'!$E349)</f>
        <v/>
      </c>
      <c r="F349" s="273" t="str">
        <f>IF('Frais de personnel'!F349="","",'Frais de personnel'!F349)</f>
        <v/>
      </c>
      <c r="G349" s="273" t="str">
        <f>IF('Frais de personnel'!G349="","",'Frais de personnel'!G349)</f>
        <v/>
      </c>
      <c r="H349" s="203" t="str">
        <f>IF('Frais de personnel'!$H349="","",'Frais de personnel'!$H349)</f>
        <v/>
      </c>
      <c r="I349" s="89" t="str">
        <f>IF('Frais de personnel'!$I349="","",'Frais de personnel'!$I349)</f>
        <v/>
      </c>
      <c r="J349" s="89" t="str">
        <f>IF('Frais de personnel'!$J349="","",'Frais de personnel'!$J349)</f>
        <v/>
      </c>
      <c r="K349" s="204" t="str">
        <f>IF('Frais de personnel'!$K349=0,"",'Frais de personnel'!$K349)</f>
        <v/>
      </c>
      <c r="L349" s="88"/>
      <c r="M349" s="69"/>
      <c r="N349" s="69"/>
      <c r="O349" s="69"/>
      <c r="P349" s="284" t="str">
        <f t="shared" si="31"/>
        <v/>
      </c>
      <c r="Q349" s="524" t="str">
        <f t="shared" si="32"/>
        <v/>
      </c>
      <c r="R349" s="84" t="str">
        <f t="shared" si="30"/>
        <v/>
      </c>
      <c r="S349" s="436"/>
      <c r="T349" s="196" t="str">
        <f t="shared" si="33"/>
        <v/>
      </c>
      <c r="U349" s="274" t="str">
        <f t="shared" si="34"/>
        <v/>
      </c>
      <c r="V349" s="185"/>
      <c r="W349" s="435" t="str">
        <f>IF(K349="","",IF(U349="",Listes!$A$70,IF(AND(K349&lt;U349,V349=""),Listes!$A$71,IF(AND(Q349&lt;P349,V349=""),Listes!$A$72,IF(AND(U349&lt;&gt;"",U349&lt;K349,S349=""),Listes!$A$73,IF(X349="",Listes!$A$74,""))))))</f>
        <v/>
      </c>
      <c r="X349" s="90"/>
      <c r="Y349" s="158">
        <f t="shared" si="35"/>
        <v>0</v>
      </c>
    </row>
    <row r="350" spans="1:25" ht="20.100000000000001" customHeight="1" x14ac:dyDescent="0.25">
      <c r="A350" s="174">
        <v>344</v>
      </c>
      <c r="B350" s="201" t="str">
        <f>IF('Frais de personnel'!$B350="","",'Frais de personnel'!$B350)</f>
        <v/>
      </c>
      <c r="C350" s="201" t="str">
        <f>IF('Frais de personnel'!$C350="","",'Frais de personnel'!$C350)</f>
        <v/>
      </c>
      <c r="D350" s="202" t="str">
        <f>IF('Frais de personnel'!$D350="","",'Frais de personnel'!$D350)</f>
        <v/>
      </c>
      <c r="E350" s="180" t="str">
        <f>IF('Frais de personnel'!$E350="","",'Frais de personnel'!$E350)</f>
        <v/>
      </c>
      <c r="F350" s="273" t="str">
        <f>IF('Frais de personnel'!F350="","",'Frais de personnel'!F350)</f>
        <v/>
      </c>
      <c r="G350" s="273" t="str">
        <f>IF('Frais de personnel'!G350="","",'Frais de personnel'!G350)</f>
        <v/>
      </c>
      <c r="H350" s="203" t="str">
        <f>IF('Frais de personnel'!$H350="","",'Frais de personnel'!$H350)</f>
        <v/>
      </c>
      <c r="I350" s="89" t="str">
        <f>IF('Frais de personnel'!$I350="","",'Frais de personnel'!$I350)</f>
        <v/>
      </c>
      <c r="J350" s="89" t="str">
        <f>IF('Frais de personnel'!$J350="","",'Frais de personnel'!$J350)</f>
        <v/>
      </c>
      <c r="K350" s="204" t="str">
        <f>IF('Frais de personnel'!$K350=0,"",'Frais de personnel'!$K350)</f>
        <v/>
      </c>
      <c r="L350" s="88"/>
      <c r="M350" s="69"/>
      <c r="N350" s="69"/>
      <c r="O350" s="69"/>
      <c r="P350" s="284" t="str">
        <f t="shared" si="31"/>
        <v/>
      </c>
      <c r="Q350" s="524" t="str">
        <f t="shared" si="32"/>
        <v/>
      </c>
      <c r="R350" s="84" t="str">
        <f t="shared" si="30"/>
        <v/>
      </c>
      <c r="S350" s="436"/>
      <c r="T350" s="196" t="str">
        <f t="shared" si="33"/>
        <v/>
      </c>
      <c r="U350" s="274" t="str">
        <f t="shared" si="34"/>
        <v/>
      </c>
      <c r="V350" s="185"/>
      <c r="W350" s="435" t="str">
        <f>IF(K350="","",IF(U350="",Listes!$A$70,IF(AND(K350&lt;U350,V350=""),Listes!$A$71,IF(AND(Q350&lt;P350,V350=""),Listes!$A$72,IF(AND(U350&lt;&gt;"",U350&lt;K350,S350=""),Listes!$A$73,IF(X350="",Listes!$A$74,""))))))</f>
        <v/>
      </c>
      <c r="X350" s="90"/>
      <c r="Y350" s="158">
        <f t="shared" si="35"/>
        <v>0</v>
      </c>
    </row>
    <row r="351" spans="1:25" ht="20.100000000000001" customHeight="1" x14ac:dyDescent="0.25">
      <c r="A351" s="174">
        <v>345</v>
      </c>
      <c r="B351" s="201" t="str">
        <f>IF('Frais de personnel'!$B351="","",'Frais de personnel'!$B351)</f>
        <v/>
      </c>
      <c r="C351" s="201" t="str">
        <f>IF('Frais de personnel'!$C351="","",'Frais de personnel'!$C351)</f>
        <v/>
      </c>
      <c r="D351" s="202" t="str">
        <f>IF('Frais de personnel'!$D351="","",'Frais de personnel'!$D351)</f>
        <v/>
      </c>
      <c r="E351" s="180" t="str">
        <f>IF('Frais de personnel'!$E351="","",'Frais de personnel'!$E351)</f>
        <v/>
      </c>
      <c r="F351" s="273" t="str">
        <f>IF('Frais de personnel'!F351="","",'Frais de personnel'!F351)</f>
        <v/>
      </c>
      <c r="G351" s="273" t="str">
        <f>IF('Frais de personnel'!G351="","",'Frais de personnel'!G351)</f>
        <v/>
      </c>
      <c r="H351" s="203" t="str">
        <f>IF('Frais de personnel'!$H351="","",'Frais de personnel'!$H351)</f>
        <v/>
      </c>
      <c r="I351" s="89" t="str">
        <f>IF('Frais de personnel'!$I351="","",'Frais de personnel'!$I351)</f>
        <v/>
      </c>
      <c r="J351" s="89" t="str">
        <f>IF('Frais de personnel'!$J351="","",'Frais de personnel'!$J351)</f>
        <v/>
      </c>
      <c r="K351" s="204" t="str">
        <f>IF('Frais de personnel'!$K351=0,"",'Frais de personnel'!$K351)</f>
        <v/>
      </c>
      <c r="L351" s="88"/>
      <c r="M351" s="69"/>
      <c r="N351" s="69"/>
      <c r="O351" s="69"/>
      <c r="P351" s="284" t="str">
        <f t="shared" si="31"/>
        <v/>
      </c>
      <c r="Q351" s="524" t="str">
        <f t="shared" si="32"/>
        <v/>
      </c>
      <c r="R351" s="84" t="str">
        <f t="shared" si="30"/>
        <v/>
      </c>
      <c r="S351" s="436"/>
      <c r="T351" s="196" t="str">
        <f t="shared" si="33"/>
        <v/>
      </c>
      <c r="U351" s="274" t="str">
        <f t="shared" si="34"/>
        <v/>
      </c>
      <c r="V351" s="185"/>
      <c r="W351" s="435" t="str">
        <f>IF(K351="","",IF(U351="",Listes!$A$70,IF(AND(K351&lt;U351,V351=""),Listes!$A$71,IF(AND(Q351&lt;P351,V351=""),Listes!$A$72,IF(AND(U351&lt;&gt;"",U351&lt;K351,S351=""),Listes!$A$73,IF(X351="",Listes!$A$74,""))))))</f>
        <v/>
      </c>
      <c r="X351" s="90"/>
      <c r="Y351" s="158">
        <f t="shared" si="35"/>
        <v>0</v>
      </c>
    </row>
    <row r="352" spans="1:25" ht="20.100000000000001" customHeight="1" x14ac:dyDescent="0.25">
      <c r="A352" s="174">
        <v>346</v>
      </c>
      <c r="B352" s="201" t="str">
        <f>IF('Frais de personnel'!$B352="","",'Frais de personnel'!$B352)</f>
        <v/>
      </c>
      <c r="C352" s="201" t="str">
        <f>IF('Frais de personnel'!$C352="","",'Frais de personnel'!$C352)</f>
        <v/>
      </c>
      <c r="D352" s="202" t="str">
        <f>IF('Frais de personnel'!$D352="","",'Frais de personnel'!$D352)</f>
        <v/>
      </c>
      <c r="E352" s="180" t="str">
        <f>IF('Frais de personnel'!$E352="","",'Frais de personnel'!$E352)</f>
        <v/>
      </c>
      <c r="F352" s="273" t="str">
        <f>IF('Frais de personnel'!F352="","",'Frais de personnel'!F352)</f>
        <v/>
      </c>
      <c r="G352" s="273" t="str">
        <f>IF('Frais de personnel'!G352="","",'Frais de personnel'!G352)</f>
        <v/>
      </c>
      <c r="H352" s="203" t="str">
        <f>IF('Frais de personnel'!$H352="","",'Frais de personnel'!$H352)</f>
        <v/>
      </c>
      <c r="I352" s="89" t="str">
        <f>IF('Frais de personnel'!$I352="","",'Frais de personnel'!$I352)</f>
        <v/>
      </c>
      <c r="J352" s="89" t="str">
        <f>IF('Frais de personnel'!$J352="","",'Frais de personnel'!$J352)</f>
        <v/>
      </c>
      <c r="K352" s="204" t="str">
        <f>IF('Frais de personnel'!$K352=0,"",'Frais de personnel'!$K352)</f>
        <v/>
      </c>
      <c r="L352" s="88"/>
      <c r="M352" s="69"/>
      <c r="N352" s="69"/>
      <c r="O352" s="69"/>
      <c r="P352" s="284" t="str">
        <f t="shared" si="31"/>
        <v/>
      </c>
      <c r="Q352" s="524" t="str">
        <f t="shared" si="32"/>
        <v/>
      </c>
      <c r="R352" s="84" t="str">
        <f t="shared" si="30"/>
        <v/>
      </c>
      <c r="S352" s="436"/>
      <c r="T352" s="196" t="str">
        <f t="shared" si="33"/>
        <v/>
      </c>
      <c r="U352" s="274" t="str">
        <f t="shared" si="34"/>
        <v/>
      </c>
      <c r="V352" s="185"/>
      <c r="W352" s="435" t="str">
        <f>IF(K352="","",IF(U352="",Listes!$A$70,IF(AND(K352&lt;U352,V352=""),Listes!$A$71,IF(AND(Q352&lt;P352,V352=""),Listes!$A$72,IF(AND(U352&lt;&gt;"",U352&lt;K352,S352=""),Listes!$A$73,IF(X352="",Listes!$A$74,""))))))</f>
        <v/>
      </c>
      <c r="X352" s="90"/>
      <c r="Y352" s="158">
        <f t="shared" si="35"/>
        <v>0</v>
      </c>
    </row>
    <row r="353" spans="1:25" ht="20.100000000000001" customHeight="1" x14ac:dyDescent="0.25">
      <c r="A353" s="174">
        <v>347</v>
      </c>
      <c r="B353" s="201" t="str">
        <f>IF('Frais de personnel'!$B353="","",'Frais de personnel'!$B353)</f>
        <v/>
      </c>
      <c r="C353" s="201" t="str">
        <f>IF('Frais de personnel'!$C353="","",'Frais de personnel'!$C353)</f>
        <v/>
      </c>
      <c r="D353" s="202" t="str">
        <f>IF('Frais de personnel'!$D353="","",'Frais de personnel'!$D353)</f>
        <v/>
      </c>
      <c r="E353" s="180" t="str">
        <f>IF('Frais de personnel'!$E353="","",'Frais de personnel'!$E353)</f>
        <v/>
      </c>
      <c r="F353" s="273" t="str">
        <f>IF('Frais de personnel'!F353="","",'Frais de personnel'!F353)</f>
        <v/>
      </c>
      <c r="G353" s="273" t="str">
        <f>IF('Frais de personnel'!G353="","",'Frais de personnel'!G353)</f>
        <v/>
      </c>
      <c r="H353" s="203" t="str">
        <f>IF('Frais de personnel'!$H353="","",'Frais de personnel'!$H353)</f>
        <v/>
      </c>
      <c r="I353" s="89" t="str">
        <f>IF('Frais de personnel'!$I353="","",'Frais de personnel'!$I353)</f>
        <v/>
      </c>
      <c r="J353" s="89" t="str">
        <f>IF('Frais de personnel'!$J353="","",'Frais de personnel'!$J353)</f>
        <v/>
      </c>
      <c r="K353" s="204" t="str">
        <f>IF('Frais de personnel'!$K353=0,"",'Frais de personnel'!$K353)</f>
        <v/>
      </c>
      <c r="L353" s="88"/>
      <c r="M353" s="69"/>
      <c r="N353" s="69"/>
      <c r="O353" s="69"/>
      <c r="P353" s="284" t="str">
        <f t="shared" si="31"/>
        <v/>
      </c>
      <c r="Q353" s="524" t="str">
        <f t="shared" si="32"/>
        <v/>
      </c>
      <c r="R353" s="84" t="str">
        <f t="shared" si="30"/>
        <v/>
      </c>
      <c r="S353" s="436"/>
      <c r="T353" s="196" t="str">
        <f t="shared" si="33"/>
        <v/>
      </c>
      <c r="U353" s="274" t="str">
        <f t="shared" si="34"/>
        <v/>
      </c>
      <c r="V353" s="185"/>
      <c r="W353" s="435" t="str">
        <f>IF(K353="","",IF(U353="",Listes!$A$70,IF(AND(K353&lt;U353,V353=""),Listes!$A$71,IF(AND(Q353&lt;P353,V353=""),Listes!$A$72,IF(AND(U353&lt;&gt;"",U353&lt;K353,S353=""),Listes!$A$73,IF(X353="",Listes!$A$74,""))))))</f>
        <v/>
      </c>
      <c r="X353" s="90"/>
      <c r="Y353" s="158">
        <f t="shared" si="35"/>
        <v>0</v>
      </c>
    </row>
    <row r="354" spans="1:25" ht="20.100000000000001" customHeight="1" x14ac:dyDescent="0.25">
      <c r="A354" s="174">
        <v>348</v>
      </c>
      <c r="B354" s="201" t="str">
        <f>IF('Frais de personnel'!$B354="","",'Frais de personnel'!$B354)</f>
        <v/>
      </c>
      <c r="C354" s="201" t="str">
        <f>IF('Frais de personnel'!$C354="","",'Frais de personnel'!$C354)</f>
        <v/>
      </c>
      <c r="D354" s="202" t="str">
        <f>IF('Frais de personnel'!$D354="","",'Frais de personnel'!$D354)</f>
        <v/>
      </c>
      <c r="E354" s="180" t="str">
        <f>IF('Frais de personnel'!$E354="","",'Frais de personnel'!$E354)</f>
        <v/>
      </c>
      <c r="F354" s="273" t="str">
        <f>IF('Frais de personnel'!F354="","",'Frais de personnel'!F354)</f>
        <v/>
      </c>
      <c r="G354" s="273" t="str">
        <f>IF('Frais de personnel'!G354="","",'Frais de personnel'!G354)</f>
        <v/>
      </c>
      <c r="H354" s="203" t="str">
        <f>IF('Frais de personnel'!$H354="","",'Frais de personnel'!$H354)</f>
        <v/>
      </c>
      <c r="I354" s="89" t="str">
        <f>IF('Frais de personnel'!$I354="","",'Frais de personnel'!$I354)</f>
        <v/>
      </c>
      <c r="J354" s="89" t="str">
        <f>IF('Frais de personnel'!$J354="","",'Frais de personnel'!$J354)</f>
        <v/>
      </c>
      <c r="K354" s="204" t="str">
        <f>IF('Frais de personnel'!$K354=0,"",'Frais de personnel'!$K354)</f>
        <v/>
      </c>
      <c r="L354" s="88"/>
      <c r="M354" s="69"/>
      <c r="N354" s="69"/>
      <c r="O354" s="69"/>
      <c r="P354" s="284" t="str">
        <f t="shared" si="31"/>
        <v/>
      </c>
      <c r="Q354" s="524" t="str">
        <f t="shared" si="32"/>
        <v/>
      </c>
      <c r="R354" s="84" t="str">
        <f t="shared" si="30"/>
        <v/>
      </c>
      <c r="S354" s="436"/>
      <c r="T354" s="196" t="str">
        <f t="shared" si="33"/>
        <v/>
      </c>
      <c r="U354" s="274" t="str">
        <f t="shared" si="34"/>
        <v/>
      </c>
      <c r="V354" s="185"/>
      <c r="W354" s="435" t="str">
        <f>IF(K354="","",IF(U354="",Listes!$A$70,IF(AND(K354&lt;U354,V354=""),Listes!$A$71,IF(AND(Q354&lt;P354,V354=""),Listes!$A$72,IF(AND(U354&lt;&gt;"",U354&lt;K354,S354=""),Listes!$A$73,IF(X354="",Listes!$A$74,""))))))</f>
        <v/>
      </c>
      <c r="X354" s="90"/>
      <c r="Y354" s="158">
        <f t="shared" si="35"/>
        <v>0</v>
      </c>
    </row>
    <row r="355" spans="1:25" ht="20.100000000000001" customHeight="1" x14ac:dyDescent="0.25">
      <c r="A355" s="174">
        <v>349</v>
      </c>
      <c r="B355" s="201" t="str">
        <f>IF('Frais de personnel'!$B355="","",'Frais de personnel'!$B355)</f>
        <v/>
      </c>
      <c r="C355" s="201" t="str">
        <f>IF('Frais de personnel'!$C355="","",'Frais de personnel'!$C355)</f>
        <v/>
      </c>
      <c r="D355" s="202" t="str">
        <f>IF('Frais de personnel'!$D355="","",'Frais de personnel'!$D355)</f>
        <v/>
      </c>
      <c r="E355" s="180" t="str">
        <f>IF('Frais de personnel'!$E355="","",'Frais de personnel'!$E355)</f>
        <v/>
      </c>
      <c r="F355" s="273" t="str">
        <f>IF('Frais de personnel'!F355="","",'Frais de personnel'!F355)</f>
        <v/>
      </c>
      <c r="G355" s="273" t="str">
        <f>IF('Frais de personnel'!G355="","",'Frais de personnel'!G355)</f>
        <v/>
      </c>
      <c r="H355" s="203" t="str">
        <f>IF('Frais de personnel'!$H355="","",'Frais de personnel'!$H355)</f>
        <v/>
      </c>
      <c r="I355" s="89" t="str">
        <f>IF('Frais de personnel'!$I355="","",'Frais de personnel'!$I355)</f>
        <v/>
      </c>
      <c r="J355" s="89" t="str">
        <f>IF('Frais de personnel'!$J355="","",'Frais de personnel'!$J355)</f>
        <v/>
      </c>
      <c r="K355" s="204" t="str">
        <f>IF('Frais de personnel'!$K355=0,"",'Frais de personnel'!$K355)</f>
        <v/>
      </c>
      <c r="L355" s="88"/>
      <c r="M355" s="69"/>
      <c r="N355" s="69"/>
      <c r="O355" s="69"/>
      <c r="P355" s="284" t="str">
        <f t="shared" si="31"/>
        <v/>
      </c>
      <c r="Q355" s="524" t="str">
        <f t="shared" si="32"/>
        <v/>
      </c>
      <c r="R355" s="84" t="str">
        <f t="shared" si="30"/>
        <v/>
      </c>
      <c r="S355" s="436"/>
      <c r="T355" s="196" t="str">
        <f t="shared" si="33"/>
        <v/>
      </c>
      <c r="U355" s="274" t="str">
        <f t="shared" si="34"/>
        <v/>
      </c>
      <c r="V355" s="185"/>
      <c r="W355" s="435" t="str">
        <f>IF(K355="","",IF(U355="",Listes!$A$70,IF(AND(K355&lt;U355,V355=""),Listes!$A$71,IF(AND(Q355&lt;P355,V355=""),Listes!$A$72,IF(AND(U355&lt;&gt;"",U355&lt;K355,S355=""),Listes!$A$73,IF(X355="",Listes!$A$74,""))))))</f>
        <v/>
      </c>
      <c r="X355" s="90"/>
      <c r="Y355" s="158">
        <f t="shared" si="35"/>
        <v>0</v>
      </c>
    </row>
    <row r="356" spans="1:25" ht="20.100000000000001" customHeight="1" x14ac:dyDescent="0.25">
      <c r="A356" s="174">
        <v>350</v>
      </c>
      <c r="B356" s="201" t="str">
        <f>IF('Frais de personnel'!$B356="","",'Frais de personnel'!$B356)</f>
        <v/>
      </c>
      <c r="C356" s="201" t="str">
        <f>IF('Frais de personnel'!$C356="","",'Frais de personnel'!$C356)</f>
        <v/>
      </c>
      <c r="D356" s="202" t="str">
        <f>IF('Frais de personnel'!$D356="","",'Frais de personnel'!$D356)</f>
        <v/>
      </c>
      <c r="E356" s="180" t="str">
        <f>IF('Frais de personnel'!$E356="","",'Frais de personnel'!$E356)</f>
        <v/>
      </c>
      <c r="F356" s="273" t="str">
        <f>IF('Frais de personnel'!F356="","",'Frais de personnel'!F356)</f>
        <v/>
      </c>
      <c r="G356" s="273" t="str">
        <f>IF('Frais de personnel'!G356="","",'Frais de personnel'!G356)</f>
        <v/>
      </c>
      <c r="H356" s="203" t="str">
        <f>IF('Frais de personnel'!$H356="","",'Frais de personnel'!$H356)</f>
        <v/>
      </c>
      <c r="I356" s="89" t="str">
        <f>IF('Frais de personnel'!$I356="","",'Frais de personnel'!$I356)</f>
        <v/>
      </c>
      <c r="J356" s="89" t="str">
        <f>IF('Frais de personnel'!$J356="","",'Frais de personnel'!$J356)</f>
        <v/>
      </c>
      <c r="K356" s="204" t="str">
        <f>IF('Frais de personnel'!$K356=0,"",'Frais de personnel'!$K356)</f>
        <v/>
      </c>
      <c r="L356" s="88"/>
      <c r="M356" s="69"/>
      <c r="N356" s="69"/>
      <c r="O356" s="69"/>
      <c r="P356" s="284" t="str">
        <f t="shared" si="31"/>
        <v/>
      </c>
      <c r="Q356" s="524" t="str">
        <f t="shared" si="32"/>
        <v/>
      </c>
      <c r="R356" s="84" t="str">
        <f t="shared" si="30"/>
        <v/>
      </c>
      <c r="S356" s="436"/>
      <c r="T356" s="196" t="str">
        <f t="shared" si="33"/>
        <v/>
      </c>
      <c r="U356" s="274" t="str">
        <f t="shared" si="34"/>
        <v/>
      </c>
      <c r="V356" s="185"/>
      <c r="W356" s="435" t="str">
        <f>IF(K356="","",IF(U356="",Listes!$A$70,IF(AND(K356&lt;U356,V356=""),Listes!$A$71,IF(AND(Q356&lt;P356,V356=""),Listes!$A$72,IF(AND(U356&lt;&gt;"",U356&lt;K356,S356=""),Listes!$A$73,IF(X356="",Listes!$A$74,""))))))</f>
        <v/>
      </c>
      <c r="X356" s="90"/>
      <c r="Y356" s="158">
        <f t="shared" si="35"/>
        <v>0</v>
      </c>
    </row>
    <row r="357" spans="1:25" ht="20.100000000000001" customHeight="1" x14ac:dyDescent="0.25">
      <c r="A357" s="174">
        <v>351</v>
      </c>
      <c r="B357" s="201" t="str">
        <f>IF('Frais de personnel'!$B357="","",'Frais de personnel'!$B357)</f>
        <v/>
      </c>
      <c r="C357" s="201" t="str">
        <f>IF('Frais de personnel'!$C357="","",'Frais de personnel'!$C357)</f>
        <v/>
      </c>
      <c r="D357" s="202" t="str">
        <f>IF('Frais de personnel'!$D357="","",'Frais de personnel'!$D357)</f>
        <v/>
      </c>
      <c r="E357" s="180" t="str">
        <f>IF('Frais de personnel'!$E357="","",'Frais de personnel'!$E357)</f>
        <v/>
      </c>
      <c r="F357" s="273" t="str">
        <f>IF('Frais de personnel'!F357="","",'Frais de personnel'!F357)</f>
        <v/>
      </c>
      <c r="G357" s="273" t="str">
        <f>IF('Frais de personnel'!G357="","",'Frais de personnel'!G357)</f>
        <v/>
      </c>
      <c r="H357" s="203" t="str">
        <f>IF('Frais de personnel'!$H357="","",'Frais de personnel'!$H357)</f>
        <v/>
      </c>
      <c r="I357" s="89" t="str">
        <f>IF('Frais de personnel'!$I357="","",'Frais de personnel'!$I357)</f>
        <v/>
      </c>
      <c r="J357" s="89" t="str">
        <f>IF('Frais de personnel'!$J357="","",'Frais de personnel'!$J357)</f>
        <v/>
      </c>
      <c r="K357" s="204" t="str">
        <f>IF('Frais de personnel'!$K357=0,"",'Frais de personnel'!$K357)</f>
        <v/>
      </c>
      <c r="L357" s="88"/>
      <c r="M357" s="69"/>
      <c r="N357" s="69"/>
      <c r="O357" s="69"/>
      <c r="P357" s="284" t="str">
        <f t="shared" si="31"/>
        <v/>
      </c>
      <c r="Q357" s="524" t="str">
        <f t="shared" si="32"/>
        <v/>
      </c>
      <c r="R357" s="84" t="str">
        <f t="shared" si="30"/>
        <v/>
      </c>
      <c r="S357" s="436"/>
      <c r="T357" s="196" t="str">
        <f t="shared" si="33"/>
        <v/>
      </c>
      <c r="U357" s="274" t="str">
        <f t="shared" si="34"/>
        <v/>
      </c>
      <c r="V357" s="185"/>
      <c r="W357" s="435" t="str">
        <f>IF(K357="","",IF(U357="",Listes!$A$70,IF(AND(K357&lt;U357,V357=""),Listes!$A$71,IF(AND(Q357&lt;P357,V357=""),Listes!$A$72,IF(AND(U357&lt;&gt;"",U357&lt;K357,S357=""),Listes!$A$73,IF(X357="",Listes!$A$74,""))))))</f>
        <v/>
      </c>
      <c r="X357" s="90"/>
      <c r="Y357" s="158">
        <f t="shared" si="35"/>
        <v>0</v>
      </c>
    </row>
    <row r="358" spans="1:25" ht="20.100000000000001" customHeight="1" x14ac:dyDescent="0.25">
      <c r="A358" s="174">
        <v>352</v>
      </c>
      <c r="B358" s="201" t="str">
        <f>IF('Frais de personnel'!$B358="","",'Frais de personnel'!$B358)</f>
        <v/>
      </c>
      <c r="C358" s="201" t="str">
        <f>IF('Frais de personnel'!$C358="","",'Frais de personnel'!$C358)</f>
        <v/>
      </c>
      <c r="D358" s="202" t="str">
        <f>IF('Frais de personnel'!$D358="","",'Frais de personnel'!$D358)</f>
        <v/>
      </c>
      <c r="E358" s="180" t="str">
        <f>IF('Frais de personnel'!$E358="","",'Frais de personnel'!$E358)</f>
        <v/>
      </c>
      <c r="F358" s="273" t="str">
        <f>IF('Frais de personnel'!F358="","",'Frais de personnel'!F358)</f>
        <v/>
      </c>
      <c r="G358" s="273" t="str">
        <f>IF('Frais de personnel'!G358="","",'Frais de personnel'!G358)</f>
        <v/>
      </c>
      <c r="H358" s="203" t="str">
        <f>IF('Frais de personnel'!$H358="","",'Frais de personnel'!$H358)</f>
        <v/>
      </c>
      <c r="I358" s="89" t="str">
        <f>IF('Frais de personnel'!$I358="","",'Frais de personnel'!$I358)</f>
        <v/>
      </c>
      <c r="J358" s="89" t="str">
        <f>IF('Frais de personnel'!$J358="","",'Frais de personnel'!$J358)</f>
        <v/>
      </c>
      <c r="K358" s="204" t="str">
        <f>IF('Frais de personnel'!$K358=0,"",'Frais de personnel'!$K358)</f>
        <v/>
      </c>
      <c r="L358" s="88"/>
      <c r="M358" s="69"/>
      <c r="N358" s="69"/>
      <c r="O358" s="69"/>
      <c r="P358" s="284" t="str">
        <f t="shared" si="31"/>
        <v/>
      </c>
      <c r="Q358" s="524" t="str">
        <f t="shared" si="32"/>
        <v/>
      </c>
      <c r="R358" s="84" t="str">
        <f t="shared" si="30"/>
        <v/>
      </c>
      <c r="S358" s="436"/>
      <c r="T358" s="196" t="str">
        <f t="shared" si="33"/>
        <v/>
      </c>
      <c r="U358" s="274" t="str">
        <f t="shared" si="34"/>
        <v/>
      </c>
      <c r="V358" s="185"/>
      <c r="W358" s="435" t="str">
        <f>IF(K358="","",IF(U358="",Listes!$A$70,IF(AND(K358&lt;U358,V358=""),Listes!$A$71,IF(AND(Q358&lt;P358,V358=""),Listes!$A$72,IF(AND(U358&lt;&gt;"",U358&lt;K358,S358=""),Listes!$A$73,IF(X358="",Listes!$A$74,""))))))</f>
        <v/>
      </c>
      <c r="X358" s="90"/>
      <c r="Y358" s="158">
        <f t="shared" si="35"/>
        <v>0</v>
      </c>
    </row>
    <row r="359" spans="1:25" ht="20.100000000000001" customHeight="1" x14ac:dyDescent="0.25">
      <c r="A359" s="174">
        <v>353</v>
      </c>
      <c r="B359" s="201" t="str">
        <f>IF('Frais de personnel'!$B359="","",'Frais de personnel'!$B359)</f>
        <v/>
      </c>
      <c r="C359" s="201" t="str">
        <f>IF('Frais de personnel'!$C359="","",'Frais de personnel'!$C359)</f>
        <v/>
      </c>
      <c r="D359" s="202" t="str">
        <f>IF('Frais de personnel'!$D359="","",'Frais de personnel'!$D359)</f>
        <v/>
      </c>
      <c r="E359" s="180" t="str">
        <f>IF('Frais de personnel'!$E359="","",'Frais de personnel'!$E359)</f>
        <v/>
      </c>
      <c r="F359" s="273" t="str">
        <f>IF('Frais de personnel'!F359="","",'Frais de personnel'!F359)</f>
        <v/>
      </c>
      <c r="G359" s="273" t="str">
        <f>IF('Frais de personnel'!G359="","",'Frais de personnel'!G359)</f>
        <v/>
      </c>
      <c r="H359" s="203" t="str">
        <f>IF('Frais de personnel'!$H359="","",'Frais de personnel'!$H359)</f>
        <v/>
      </c>
      <c r="I359" s="89" t="str">
        <f>IF('Frais de personnel'!$I359="","",'Frais de personnel'!$I359)</f>
        <v/>
      </c>
      <c r="J359" s="89" t="str">
        <f>IF('Frais de personnel'!$J359="","",'Frais de personnel'!$J359)</f>
        <v/>
      </c>
      <c r="K359" s="204" t="str">
        <f>IF('Frais de personnel'!$K359=0,"",'Frais de personnel'!$K359)</f>
        <v/>
      </c>
      <c r="L359" s="88"/>
      <c r="M359" s="69"/>
      <c r="N359" s="69"/>
      <c r="O359" s="69"/>
      <c r="P359" s="284" t="str">
        <f t="shared" si="31"/>
        <v/>
      </c>
      <c r="Q359" s="524" t="str">
        <f t="shared" si="32"/>
        <v/>
      </c>
      <c r="R359" s="84" t="str">
        <f t="shared" si="30"/>
        <v/>
      </c>
      <c r="S359" s="436"/>
      <c r="T359" s="196" t="str">
        <f t="shared" si="33"/>
        <v/>
      </c>
      <c r="U359" s="274" t="str">
        <f t="shared" si="34"/>
        <v/>
      </c>
      <c r="V359" s="185"/>
      <c r="W359" s="435" t="str">
        <f>IF(K359="","",IF(U359="",Listes!$A$70,IF(AND(K359&lt;U359,V359=""),Listes!$A$71,IF(AND(Q359&lt;P359,V359=""),Listes!$A$72,IF(AND(U359&lt;&gt;"",U359&lt;K359,S359=""),Listes!$A$73,IF(X359="",Listes!$A$74,""))))))</f>
        <v/>
      </c>
      <c r="X359" s="90"/>
      <c r="Y359" s="158">
        <f t="shared" si="35"/>
        <v>0</v>
      </c>
    </row>
    <row r="360" spans="1:25" ht="20.100000000000001" customHeight="1" x14ac:dyDescent="0.25">
      <c r="A360" s="174">
        <v>354</v>
      </c>
      <c r="B360" s="201" t="str">
        <f>IF('Frais de personnel'!$B360="","",'Frais de personnel'!$B360)</f>
        <v/>
      </c>
      <c r="C360" s="201" t="str">
        <f>IF('Frais de personnel'!$C360="","",'Frais de personnel'!$C360)</f>
        <v/>
      </c>
      <c r="D360" s="202" t="str">
        <f>IF('Frais de personnel'!$D360="","",'Frais de personnel'!$D360)</f>
        <v/>
      </c>
      <c r="E360" s="180" t="str">
        <f>IF('Frais de personnel'!$E360="","",'Frais de personnel'!$E360)</f>
        <v/>
      </c>
      <c r="F360" s="273" t="str">
        <f>IF('Frais de personnel'!F360="","",'Frais de personnel'!F360)</f>
        <v/>
      </c>
      <c r="G360" s="273" t="str">
        <f>IF('Frais de personnel'!G360="","",'Frais de personnel'!G360)</f>
        <v/>
      </c>
      <c r="H360" s="203" t="str">
        <f>IF('Frais de personnel'!$H360="","",'Frais de personnel'!$H360)</f>
        <v/>
      </c>
      <c r="I360" s="89" t="str">
        <f>IF('Frais de personnel'!$I360="","",'Frais de personnel'!$I360)</f>
        <v/>
      </c>
      <c r="J360" s="89" t="str">
        <f>IF('Frais de personnel'!$J360="","",'Frais de personnel'!$J360)</f>
        <v/>
      </c>
      <c r="K360" s="204" t="str">
        <f>IF('Frais de personnel'!$K360=0,"",'Frais de personnel'!$K360)</f>
        <v/>
      </c>
      <c r="L360" s="88"/>
      <c r="M360" s="69"/>
      <c r="N360" s="69"/>
      <c r="O360" s="69"/>
      <c r="P360" s="284" t="str">
        <f t="shared" si="31"/>
        <v/>
      </c>
      <c r="Q360" s="524" t="str">
        <f t="shared" si="32"/>
        <v/>
      </c>
      <c r="R360" s="84" t="str">
        <f t="shared" si="30"/>
        <v/>
      </c>
      <c r="S360" s="436"/>
      <c r="T360" s="196" t="str">
        <f t="shared" si="33"/>
        <v/>
      </c>
      <c r="U360" s="274" t="str">
        <f t="shared" si="34"/>
        <v/>
      </c>
      <c r="V360" s="185"/>
      <c r="W360" s="435" t="str">
        <f>IF(K360="","",IF(U360="",Listes!$A$70,IF(AND(K360&lt;U360,V360=""),Listes!$A$71,IF(AND(Q360&lt;P360,V360=""),Listes!$A$72,IF(AND(U360&lt;&gt;"",U360&lt;K360,S360=""),Listes!$A$73,IF(X360="",Listes!$A$74,""))))))</f>
        <v/>
      </c>
      <c r="X360" s="90"/>
      <c r="Y360" s="158">
        <f t="shared" si="35"/>
        <v>0</v>
      </c>
    </row>
    <row r="361" spans="1:25" ht="20.100000000000001" customHeight="1" x14ac:dyDescent="0.25">
      <c r="A361" s="174">
        <v>355</v>
      </c>
      <c r="B361" s="201" t="str">
        <f>IF('Frais de personnel'!$B361="","",'Frais de personnel'!$B361)</f>
        <v/>
      </c>
      <c r="C361" s="201" t="str">
        <f>IF('Frais de personnel'!$C361="","",'Frais de personnel'!$C361)</f>
        <v/>
      </c>
      <c r="D361" s="202" t="str">
        <f>IF('Frais de personnel'!$D361="","",'Frais de personnel'!$D361)</f>
        <v/>
      </c>
      <c r="E361" s="180" t="str">
        <f>IF('Frais de personnel'!$E361="","",'Frais de personnel'!$E361)</f>
        <v/>
      </c>
      <c r="F361" s="273" t="str">
        <f>IF('Frais de personnel'!F361="","",'Frais de personnel'!F361)</f>
        <v/>
      </c>
      <c r="G361" s="273" t="str">
        <f>IF('Frais de personnel'!G361="","",'Frais de personnel'!G361)</f>
        <v/>
      </c>
      <c r="H361" s="203" t="str">
        <f>IF('Frais de personnel'!$H361="","",'Frais de personnel'!$H361)</f>
        <v/>
      </c>
      <c r="I361" s="89" t="str">
        <f>IF('Frais de personnel'!$I361="","",'Frais de personnel'!$I361)</f>
        <v/>
      </c>
      <c r="J361" s="89" t="str">
        <f>IF('Frais de personnel'!$J361="","",'Frais de personnel'!$J361)</f>
        <v/>
      </c>
      <c r="K361" s="204" t="str">
        <f>IF('Frais de personnel'!$K361=0,"",'Frais de personnel'!$K361)</f>
        <v/>
      </c>
      <c r="L361" s="88"/>
      <c r="M361" s="69"/>
      <c r="N361" s="69"/>
      <c r="O361" s="69"/>
      <c r="P361" s="284" t="str">
        <f t="shared" si="31"/>
        <v/>
      </c>
      <c r="Q361" s="524" t="str">
        <f t="shared" si="32"/>
        <v/>
      </c>
      <c r="R361" s="84" t="str">
        <f t="shared" si="30"/>
        <v/>
      </c>
      <c r="S361" s="436"/>
      <c r="T361" s="196" t="str">
        <f t="shared" si="33"/>
        <v/>
      </c>
      <c r="U361" s="274" t="str">
        <f t="shared" si="34"/>
        <v/>
      </c>
      <c r="V361" s="185"/>
      <c r="W361" s="435" t="str">
        <f>IF(K361="","",IF(U361="",Listes!$A$70,IF(AND(K361&lt;U361,V361=""),Listes!$A$71,IF(AND(Q361&lt;P361,V361=""),Listes!$A$72,IF(AND(U361&lt;&gt;"",U361&lt;K361,S361=""),Listes!$A$73,IF(X361="",Listes!$A$74,""))))))</f>
        <v/>
      </c>
      <c r="X361" s="90"/>
      <c r="Y361" s="158">
        <f t="shared" si="35"/>
        <v>0</v>
      </c>
    </row>
    <row r="362" spans="1:25" ht="20.100000000000001" customHeight="1" x14ac:dyDescent="0.25">
      <c r="A362" s="174">
        <v>356</v>
      </c>
      <c r="B362" s="201" t="str">
        <f>IF('Frais de personnel'!$B362="","",'Frais de personnel'!$B362)</f>
        <v/>
      </c>
      <c r="C362" s="201" t="str">
        <f>IF('Frais de personnel'!$C362="","",'Frais de personnel'!$C362)</f>
        <v/>
      </c>
      <c r="D362" s="202" t="str">
        <f>IF('Frais de personnel'!$D362="","",'Frais de personnel'!$D362)</f>
        <v/>
      </c>
      <c r="E362" s="180" t="str">
        <f>IF('Frais de personnel'!$E362="","",'Frais de personnel'!$E362)</f>
        <v/>
      </c>
      <c r="F362" s="273" t="str">
        <f>IF('Frais de personnel'!F362="","",'Frais de personnel'!F362)</f>
        <v/>
      </c>
      <c r="G362" s="273" t="str">
        <f>IF('Frais de personnel'!G362="","",'Frais de personnel'!G362)</f>
        <v/>
      </c>
      <c r="H362" s="203" t="str">
        <f>IF('Frais de personnel'!$H362="","",'Frais de personnel'!$H362)</f>
        <v/>
      </c>
      <c r="I362" s="89" t="str">
        <f>IF('Frais de personnel'!$I362="","",'Frais de personnel'!$I362)</f>
        <v/>
      </c>
      <c r="J362" s="89" t="str">
        <f>IF('Frais de personnel'!$J362="","",'Frais de personnel'!$J362)</f>
        <v/>
      </c>
      <c r="K362" s="204" t="str">
        <f>IF('Frais de personnel'!$K362=0,"",'Frais de personnel'!$K362)</f>
        <v/>
      </c>
      <c r="L362" s="88"/>
      <c r="M362" s="69"/>
      <c r="N362" s="69"/>
      <c r="O362" s="69"/>
      <c r="P362" s="284" t="str">
        <f t="shared" si="31"/>
        <v/>
      </c>
      <c r="Q362" s="524" t="str">
        <f t="shared" si="32"/>
        <v/>
      </c>
      <c r="R362" s="84" t="str">
        <f t="shared" si="30"/>
        <v/>
      </c>
      <c r="S362" s="436"/>
      <c r="T362" s="196" t="str">
        <f t="shared" si="33"/>
        <v/>
      </c>
      <c r="U362" s="274" t="str">
        <f t="shared" si="34"/>
        <v/>
      </c>
      <c r="V362" s="185"/>
      <c r="W362" s="435" t="str">
        <f>IF(K362="","",IF(U362="",Listes!$A$70,IF(AND(K362&lt;U362,V362=""),Listes!$A$71,IF(AND(Q362&lt;P362,V362=""),Listes!$A$72,IF(AND(U362&lt;&gt;"",U362&lt;K362,S362=""),Listes!$A$73,IF(X362="",Listes!$A$74,""))))))</f>
        <v/>
      </c>
      <c r="X362" s="90"/>
      <c r="Y362" s="158">
        <f t="shared" si="35"/>
        <v>0</v>
      </c>
    </row>
    <row r="363" spans="1:25" ht="20.100000000000001" customHeight="1" x14ac:dyDescent="0.25">
      <c r="A363" s="174">
        <v>357</v>
      </c>
      <c r="B363" s="201" t="str">
        <f>IF('Frais de personnel'!$B363="","",'Frais de personnel'!$B363)</f>
        <v/>
      </c>
      <c r="C363" s="201" t="str">
        <f>IF('Frais de personnel'!$C363="","",'Frais de personnel'!$C363)</f>
        <v/>
      </c>
      <c r="D363" s="202" t="str">
        <f>IF('Frais de personnel'!$D363="","",'Frais de personnel'!$D363)</f>
        <v/>
      </c>
      <c r="E363" s="180" t="str">
        <f>IF('Frais de personnel'!$E363="","",'Frais de personnel'!$E363)</f>
        <v/>
      </c>
      <c r="F363" s="273" t="str">
        <f>IF('Frais de personnel'!F363="","",'Frais de personnel'!F363)</f>
        <v/>
      </c>
      <c r="G363" s="273" t="str">
        <f>IF('Frais de personnel'!G363="","",'Frais de personnel'!G363)</f>
        <v/>
      </c>
      <c r="H363" s="203" t="str">
        <f>IF('Frais de personnel'!$H363="","",'Frais de personnel'!$H363)</f>
        <v/>
      </c>
      <c r="I363" s="89" t="str">
        <f>IF('Frais de personnel'!$I363="","",'Frais de personnel'!$I363)</f>
        <v/>
      </c>
      <c r="J363" s="89" t="str">
        <f>IF('Frais de personnel'!$J363="","",'Frais de personnel'!$J363)</f>
        <v/>
      </c>
      <c r="K363" s="204" t="str">
        <f>IF('Frais de personnel'!$K363=0,"",'Frais de personnel'!$K363)</f>
        <v/>
      </c>
      <c r="L363" s="88"/>
      <c r="M363" s="69"/>
      <c r="N363" s="69"/>
      <c r="O363" s="69"/>
      <c r="P363" s="284" t="str">
        <f t="shared" si="31"/>
        <v/>
      </c>
      <c r="Q363" s="524" t="str">
        <f t="shared" si="32"/>
        <v/>
      </c>
      <c r="R363" s="84" t="str">
        <f t="shared" si="30"/>
        <v/>
      </c>
      <c r="S363" s="436"/>
      <c r="T363" s="196" t="str">
        <f t="shared" si="33"/>
        <v/>
      </c>
      <c r="U363" s="274" t="str">
        <f t="shared" si="34"/>
        <v/>
      </c>
      <c r="V363" s="185"/>
      <c r="W363" s="435" t="str">
        <f>IF(K363="","",IF(U363="",Listes!$A$70,IF(AND(K363&lt;U363,V363=""),Listes!$A$71,IF(AND(Q363&lt;P363,V363=""),Listes!$A$72,IF(AND(U363&lt;&gt;"",U363&lt;K363,S363=""),Listes!$A$73,IF(X363="",Listes!$A$74,""))))))</f>
        <v/>
      </c>
      <c r="X363" s="90"/>
      <c r="Y363" s="158">
        <f t="shared" si="35"/>
        <v>0</v>
      </c>
    </row>
    <row r="364" spans="1:25" ht="20.100000000000001" customHeight="1" x14ac:dyDescent="0.25">
      <c r="A364" s="174">
        <v>358</v>
      </c>
      <c r="B364" s="201" t="str">
        <f>IF('Frais de personnel'!$B364="","",'Frais de personnel'!$B364)</f>
        <v/>
      </c>
      <c r="C364" s="201" t="str">
        <f>IF('Frais de personnel'!$C364="","",'Frais de personnel'!$C364)</f>
        <v/>
      </c>
      <c r="D364" s="202" t="str">
        <f>IF('Frais de personnel'!$D364="","",'Frais de personnel'!$D364)</f>
        <v/>
      </c>
      <c r="E364" s="180" t="str">
        <f>IF('Frais de personnel'!$E364="","",'Frais de personnel'!$E364)</f>
        <v/>
      </c>
      <c r="F364" s="273" t="str">
        <f>IF('Frais de personnel'!F364="","",'Frais de personnel'!F364)</f>
        <v/>
      </c>
      <c r="G364" s="273" t="str">
        <f>IF('Frais de personnel'!G364="","",'Frais de personnel'!G364)</f>
        <v/>
      </c>
      <c r="H364" s="203" t="str">
        <f>IF('Frais de personnel'!$H364="","",'Frais de personnel'!$H364)</f>
        <v/>
      </c>
      <c r="I364" s="89" t="str">
        <f>IF('Frais de personnel'!$I364="","",'Frais de personnel'!$I364)</f>
        <v/>
      </c>
      <c r="J364" s="89" t="str">
        <f>IF('Frais de personnel'!$J364="","",'Frais de personnel'!$J364)</f>
        <v/>
      </c>
      <c r="K364" s="204" t="str">
        <f>IF('Frais de personnel'!$K364=0,"",'Frais de personnel'!$K364)</f>
        <v/>
      </c>
      <c r="L364" s="88"/>
      <c r="M364" s="69"/>
      <c r="N364" s="69"/>
      <c r="O364" s="69"/>
      <c r="P364" s="284" t="str">
        <f t="shared" si="31"/>
        <v/>
      </c>
      <c r="Q364" s="524" t="str">
        <f t="shared" si="32"/>
        <v/>
      </c>
      <c r="R364" s="84" t="str">
        <f t="shared" si="30"/>
        <v/>
      </c>
      <c r="S364" s="436"/>
      <c r="T364" s="196" t="str">
        <f t="shared" si="33"/>
        <v/>
      </c>
      <c r="U364" s="274" t="str">
        <f t="shared" si="34"/>
        <v/>
      </c>
      <c r="V364" s="185"/>
      <c r="W364" s="435" t="str">
        <f>IF(K364="","",IF(U364="",Listes!$A$70,IF(AND(K364&lt;U364,V364=""),Listes!$A$71,IF(AND(Q364&lt;P364,V364=""),Listes!$A$72,IF(AND(U364&lt;&gt;"",U364&lt;K364,S364=""),Listes!$A$73,IF(X364="",Listes!$A$74,""))))))</f>
        <v/>
      </c>
      <c r="X364" s="90"/>
      <c r="Y364" s="158">
        <f t="shared" si="35"/>
        <v>0</v>
      </c>
    </row>
    <row r="365" spans="1:25" ht="20.100000000000001" customHeight="1" x14ac:dyDescent="0.25">
      <c r="A365" s="174">
        <v>359</v>
      </c>
      <c r="B365" s="201" t="str">
        <f>IF('Frais de personnel'!$B365="","",'Frais de personnel'!$B365)</f>
        <v/>
      </c>
      <c r="C365" s="201" t="str">
        <f>IF('Frais de personnel'!$C365="","",'Frais de personnel'!$C365)</f>
        <v/>
      </c>
      <c r="D365" s="202" t="str">
        <f>IF('Frais de personnel'!$D365="","",'Frais de personnel'!$D365)</f>
        <v/>
      </c>
      <c r="E365" s="180" t="str">
        <f>IF('Frais de personnel'!$E365="","",'Frais de personnel'!$E365)</f>
        <v/>
      </c>
      <c r="F365" s="273" t="str">
        <f>IF('Frais de personnel'!F365="","",'Frais de personnel'!F365)</f>
        <v/>
      </c>
      <c r="G365" s="273" t="str">
        <f>IF('Frais de personnel'!G365="","",'Frais de personnel'!G365)</f>
        <v/>
      </c>
      <c r="H365" s="203" t="str">
        <f>IF('Frais de personnel'!$H365="","",'Frais de personnel'!$H365)</f>
        <v/>
      </c>
      <c r="I365" s="89" t="str">
        <f>IF('Frais de personnel'!$I365="","",'Frais de personnel'!$I365)</f>
        <v/>
      </c>
      <c r="J365" s="89" t="str">
        <f>IF('Frais de personnel'!$J365="","",'Frais de personnel'!$J365)</f>
        <v/>
      </c>
      <c r="K365" s="204" t="str">
        <f>IF('Frais de personnel'!$K365=0,"",'Frais de personnel'!$K365)</f>
        <v/>
      </c>
      <c r="L365" s="88"/>
      <c r="M365" s="69"/>
      <c r="N365" s="69"/>
      <c r="O365" s="69"/>
      <c r="P365" s="284" t="str">
        <f t="shared" si="31"/>
        <v/>
      </c>
      <c r="Q365" s="524" t="str">
        <f t="shared" si="32"/>
        <v/>
      </c>
      <c r="R365" s="84" t="str">
        <f t="shared" si="30"/>
        <v/>
      </c>
      <c r="S365" s="436"/>
      <c r="T365" s="196" t="str">
        <f t="shared" si="33"/>
        <v/>
      </c>
      <c r="U365" s="274" t="str">
        <f t="shared" si="34"/>
        <v/>
      </c>
      <c r="V365" s="185"/>
      <c r="W365" s="435" t="str">
        <f>IF(K365="","",IF(U365="",Listes!$A$70,IF(AND(K365&lt;U365,V365=""),Listes!$A$71,IF(AND(Q365&lt;P365,V365=""),Listes!$A$72,IF(AND(U365&lt;&gt;"",U365&lt;K365,S365=""),Listes!$A$73,IF(X365="",Listes!$A$74,""))))))</f>
        <v/>
      </c>
      <c r="X365" s="90"/>
      <c r="Y365" s="158">
        <f t="shared" si="35"/>
        <v>0</v>
      </c>
    </row>
    <row r="366" spans="1:25" ht="20.100000000000001" customHeight="1" x14ac:dyDescent="0.25">
      <c r="A366" s="174">
        <v>360</v>
      </c>
      <c r="B366" s="201" t="str">
        <f>IF('Frais de personnel'!$B366="","",'Frais de personnel'!$B366)</f>
        <v/>
      </c>
      <c r="C366" s="201" t="str">
        <f>IF('Frais de personnel'!$C366="","",'Frais de personnel'!$C366)</f>
        <v/>
      </c>
      <c r="D366" s="202" t="str">
        <f>IF('Frais de personnel'!$D366="","",'Frais de personnel'!$D366)</f>
        <v/>
      </c>
      <c r="E366" s="180" t="str">
        <f>IF('Frais de personnel'!$E366="","",'Frais de personnel'!$E366)</f>
        <v/>
      </c>
      <c r="F366" s="273" t="str">
        <f>IF('Frais de personnel'!F366="","",'Frais de personnel'!F366)</f>
        <v/>
      </c>
      <c r="G366" s="273" t="str">
        <f>IF('Frais de personnel'!G366="","",'Frais de personnel'!G366)</f>
        <v/>
      </c>
      <c r="H366" s="203" t="str">
        <f>IF('Frais de personnel'!$H366="","",'Frais de personnel'!$H366)</f>
        <v/>
      </c>
      <c r="I366" s="89" t="str">
        <f>IF('Frais de personnel'!$I366="","",'Frais de personnel'!$I366)</f>
        <v/>
      </c>
      <c r="J366" s="89" t="str">
        <f>IF('Frais de personnel'!$J366="","",'Frais de personnel'!$J366)</f>
        <v/>
      </c>
      <c r="K366" s="204" t="str">
        <f>IF('Frais de personnel'!$K366=0,"",'Frais de personnel'!$K366)</f>
        <v/>
      </c>
      <c r="L366" s="88"/>
      <c r="M366" s="69"/>
      <c r="N366" s="69"/>
      <c r="O366" s="69"/>
      <c r="P366" s="284" t="str">
        <f t="shared" si="31"/>
        <v/>
      </c>
      <c r="Q366" s="524" t="str">
        <f t="shared" si="32"/>
        <v/>
      </c>
      <c r="R366" s="84" t="str">
        <f t="shared" si="30"/>
        <v/>
      </c>
      <c r="S366" s="436"/>
      <c r="T366" s="196" t="str">
        <f t="shared" si="33"/>
        <v/>
      </c>
      <c r="U366" s="274" t="str">
        <f t="shared" si="34"/>
        <v/>
      </c>
      <c r="V366" s="185"/>
      <c r="W366" s="435" t="str">
        <f>IF(K366="","",IF(U366="",Listes!$A$70,IF(AND(K366&lt;U366,V366=""),Listes!$A$71,IF(AND(Q366&lt;P366,V366=""),Listes!$A$72,IF(AND(U366&lt;&gt;"",U366&lt;K366,S366=""),Listes!$A$73,IF(X366="",Listes!$A$74,""))))))</f>
        <v/>
      </c>
      <c r="X366" s="90"/>
      <c r="Y366" s="158">
        <f t="shared" si="35"/>
        <v>0</v>
      </c>
    </row>
    <row r="367" spans="1:25" ht="20.100000000000001" customHeight="1" x14ac:dyDescent="0.25">
      <c r="A367" s="174">
        <v>361</v>
      </c>
      <c r="B367" s="201" t="str">
        <f>IF('Frais de personnel'!$B367="","",'Frais de personnel'!$B367)</f>
        <v/>
      </c>
      <c r="C367" s="201" t="str">
        <f>IF('Frais de personnel'!$C367="","",'Frais de personnel'!$C367)</f>
        <v/>
      </c>
      <c r="D367" s="202" t="str">
        <f>IF('Frais de personnel'!$D367="","",'Frais de personnel'!$D367)</f>
        <v/>
      </c>
      <c r="E367" s="180" t="str">
        <f>IF('Frais de personnel'!$E367="","",'Frais de personnel'!$E367)</f>
        <v/>
      </c>
      <c r="F367" s="273" t="str">
        <f>IF('Frais de personnel'!F367="","",'Frais de personnel'!F367)</f>
        <v/>
      </c>
      <c r="G367" s="273" t="str">
        <f>IF('Frais de personnel'!G367="","",'Frais de personnel'!G367)</f>
        <v/>
      </c>
      <c r="H367" s="203" t="str">
        <f>IF('Frais de personnel'!$H367="","",'Frais de personnel'!$H367)</f>
        <v/>
      </c>
      <c r="I367" s="89" t="str">
        <f>IF('Frais de personnel'!$I367="","",'Frais de personnel'!$I367)</f>
        <v/>
      </c>
      <c r="J367" s="89" t="str">
        <f>IF('Frais de personnel'!$J367="","",'Frais de personnel'!$J367)</f>
        <v/>
      </c>
      <c r="K367" s="204" t="str">
        <f>IF('Frais de personnel'!$K367=0,"",'Frais de personnel'!$K367)</f>
        <v/>
      </c>
      <c r="L367" s="88"/>
      <c r="M367" s="69"/>
      <c r="N367" s="69"/>
      <c r="O367" s="69"/>
      <c r="P367" s="284" t="str">
        <f t="shared" si="31"/>
        <v/>
      </c>
      <c r="Q367" s="524" t="str">
        <f t="shared" si="32"/>
        <v/>
      </c>
      <c r="R367" s="84" t="str">
        <f t="shared" si="30"/>
        <v/>
      </c>
      <c r="S367" s="436"/>
      <c r="T367" s="196" t="str">
        <f t="shared" si="33"/>
        <v/>
      </c>
      <c r="U367" s="274" t="str">
        <f t="shared" si="34"/>
        <v/>
      </c>
      <c r="V367" s="185"/>
      <c r="W367" s="435" t="str">
        <f>IF(K367="","",IF(U367="",Listes!$A$70,IF(AND(K367&lt;U367,V367=""),Listes!$A$71,IF(AND(Q367&lt;P367,V367=""),Listes!$A$72,IF(AND(U367&lt;&gt;"",U367&lt;K367,S367=""),Listes!$A$73,IF(X367="",Listes!$A$74,""))))))</f>
        <v/>
      </c>
      <c r="X367" s="90"/>
      <c r="Y367" s="158">
        <f t="shared" si="35"/>
        <v>0</v>
      </c>
    </row>
    <row r="368" spans="1:25" ht="20.100000000000001" customHeight="1" x14ac:dyDescent="0.25">
      <c r="A368" s="174">
        <v>362</v>
      </c>
      <c r="B368" s="201" t="str">
        <f>IF('Frais de personnel'!$B368="","",'Frais de personnel'!$B368)</f>
        <v/>
      </c>
      <c r="C368" s="201" t="str">
        <f>IF('Frais de personnel'!$C368="","",'Frais de personnel'!$C368)</f>
        <v/>
      </c>
      <c r="D368" s="202" t="str">
        <f>IF('Frais de personnel'!$D368="","",'Frais de personnel'!$D368)</f>
        <v/>
      </c>
      <c r="E368" s="180" t="str">
        <f>IF('Frais de personnel'!$E368="","",'Frais de personnel'!$E368)</f>
        <v/>
      </c>
      <c r="F368" s="273" t="str">
        <f>IF('Frais de personnel'!F368="","",'Frais de personnel'!F368)</f>
        <v/>
      </c>
      <c r="G368" s="273" t="str">
        <f>IF('Frais de personnel'!G368="","",'Frais de personnel'!G368)</f>
        <v/>
      </c>
      <c r="H368" s="203" t="str">
        <f>IF('Frais de personnel'!$H368="","",'Frais de personnel'!$H368)</f>
        <v/>
      </c>
      <c r="I368" s="89" t="str">
        <f>IF('Frais de personnel'!$I368="","",'Frais de personnel'!$I368)</f>
        <v/>
      </c>
      <c r="J368" s="89" t="str">
        <f>IF('Frais de personnel'!$J368="","",'Frais de personnel'!$J368)</f>
        <v/>
      </c>
      <c r="K368" s="204" t="str">
        <f>IF('Frais de personnel'!$K368=0,"",'Frais de personnel'!$K368)</f>
        <v/>
      </c>
      <c r="L368" s="88"/>
      <c r="M368" s="69"/>
      <c r="N368" s="69"/>
      <c r="O368" s="69"/>
      <c r="P368" s="284" t="str">
        <f t="shared" si="31"/>
        <v/>
      </c>
      <c r="Q368" s="524" t="str">
        <f t="shared" si="32"/>
        <v/>
      </c>
      <c r="R368" s="84" t="str">
        <f t="shared" si="30"/>
        <v/>
      </c>
      <c r="S368" s="436"/>
      <c r="T368" s="196" t="str">
        <f t="shared" si="33"/>
        <v/>
      </c>
      <c r="U368" s="274" t="str">
        <f t="shared" si="34"/>
        <v/>
      </c>
      <c r="V368" s="185"/>
      <c r="W368" s="435" t="str">
        <f>IF(K368="","",IF(U368="",Listes!$A$70,IF(AND(K368&lt;U368,V368=""),Listes!$A$71,IF(AND(Q368&lt;P368,V368=""),Listes!$A$72,IF(AND(U368&lt;&gt;"",U368&lt;K368,S368=""),Listes!$A$73,IF(X368="",Listes!$A$74,""))))))</f>
        <v/>
      </c>
      <c r="X368" s="90"/>
      <c r="Y368" s="158">
        <f t="shared" si="35"/>
        <v>0</v>
      </c>
    </row>
    <row r="369" spans="1:25" ht="20.100000000000001" customHeight="1" x14ac:dyDescent="0.25">
      <c r="A369" s="174">
        <v>363</v>
      </c>
      <c r="B369" s="201" t="str">
        <f>IF('Frais de personnel'!$B369="","",'Frais de personnel'!$B369)</f>
        <v/>
      </c>
      <c r="C369" s="201" t="str">
        <f>IF('Frais de personnel'!$C369="","",'Frais de personnel'!$C369)</f>
        <v/>
      </c>
      <c r="D369" s="202" t="str">
        <f>IF('Frais de personnel'!$D369="","",'Frais de personnel'!$D369)</f>
        <v/>
      </c>
      <c r="E369" s="180" t="str">
        <f>IF('Frais de personnel'!$E369="","",'Frais de personnel'!$E369)</f>
        <v/>
      </c>
      <c r="F369" s="273" t="str">
        <f>IF('Frais de personnel'!F369="","",'Frais de personnel'!F369)</f>
        <v/>
      </c>
      <c r="G369" s="273" t="str">
        <f>IF('Frais de personnel'!G369="","",'Frais de personnel'!G369)</f>
        <v/>
      </c>
      <c r="H369" s="203" t="str">
        <f>IF('Frais de personnel'!$H369="","",'Frais de personnel'!$H369)</f>
        <v/>
      </c>
      <c r="I369" s="89" t="str">
        <f>IF('Frais de personnel'!$I369="","",'Frais de personnel'!$I369)</f>
        <v/>
      </c>
      <c r="J369" s="89" t="str">
        <f>IF('Frais de personnel'!$J369="","",'Frais de personnel'!$J369)</f>
        <v/>
      </c>
      <c r="K369" s="204" t="str">
        <f>IF('Frais de personnel'!$K369=0,"",'Frais de personnel'!$K369)</f>
        <v/>
      </c>
      <c r="L369" s="88"/>
      <c r="M369" s="69"/>
      <c r="N369" s="69"/>
      <c r="O369" s="69"/>
      <c r="P369" s="284" t="str">
        <f t="shared" si="31"/>
        <v/>
      </c>
      <c r="Q369" s="524" t="str">
        <f t="shared" si="32"/>
        <v/>
      </c>
      <c r="R369" s="84" t="str">
        <f t="shared" si="30"/>
        <v/>
      </c>
      <c r="S369" s="436"/>
      <c r="T369" s="196" t="str">
        <f t="shared" si="33"/>
        <v/>
      </c>
      <c r="U369" s="274" t="str">
        <f t="shared" si="34"/>
        <v/>
      </c>
      <c r="V369" s="185"/>
      <c r="W369" s="435" t="str">
        <f>IF(K369="","",IF(U369="",Listes!$A$70,IF(AND(K369&lt;U369,V369=""),Listes!$A$71,IF(AND(Q369&lt;P369,V369=""),Listes!$A$72,IF(AND(U369&lt;&gt;"",U369&lt;K369,S369=""),Listes!$A$73,IF(X369="",Listes!$A$74,""))))))</f>
        <v/>
      </c>
      <c r="X369" s="90"/>
      <c r="Y369" s="158">
        <f t="shared" si="35"/>
        <v>0</v>
      </c>
    </row>
    <row r="370" spans="1:25" ht="20.100000000000001" customHeight="1" x14ac:dyDescent="0.25">
      <c r="A370" s="174">
        <v>364</v>
      </c>
      <c r="B370" s="201" t="str">
        <f>IF('Frais de personnel'!$B370="","",'Frais de personnel'!$B370)</f>
        <v/>
      </c>
      <c r="C370" s="201" t="str">
        <f>IF('Frais de personnel'!$C370="","",'Frais de personnel'!$C370)</f>
        <v/>
      </c>
      <c r="D370" s="202" t="str">
        <f>IF('Frais de personnel'!$D370="","",'Frais de personnel'!$D370)</f>
        <v/>
      </c>
      <c r="E370" s="180" t="str">
        <f>IF('Frais de personnel'!$E370="","",'Frais de personnel'!$E370)</f>
        <v/>
      </c>
      <c r="F370" s="273" t="str">
        <f>IF('Frais de personnel'!F370="","",'Frais de personnel'!F370)</f>
        <v/>
      </c>
      <c r="G370" s="273" t="str">
        <f>IF('Frais de personnel'!G370="","",'Frais de personnel'!G370)</f>
        <v/>
      </c>
      <c r="H370" s="203" t="str">
        <f>IF('Frais de personnel'!$H370="","",'Frais de personnel'!$H370)</f>
        <v/>
      </c>
      <c r="I370" s="89" t="str">
        <f>IF('Frais de personnel'!$I370="","",'Frais de personnel'!$I370)</f>
        <v/>
      </c>
      <c r="J370" s="89" t="str">
        <f>IF('Frais de personnel'!$J370="","",'Frais de personnel'!$J370)</f>
        <v/>
      </c>
      <c r="K370" s="204" t="str">
        <f>IF('Frais de personnel'!$K370=0,"",'Frais de personnel'!$K370)</f>
        <v/>
      </c>
      <c r="L370" s="88"/>
      <c r="M370" s="69"/>
      <c r="N370" s="69"/>
      <c r="O370" s="69"/>
      <c r="P370" s="284" t="str">
        <f t="shared" si="31"/>
        <v/>
      </c>
      <c r="Q370" s="524" t="str">
        <f t="shared" si="32"/>
        <v/>
      </c>
      <c r="R370" s="84" t="str">
        <f t="shared" si="30"/>
        <v/>
      </c>
      <c r="S370" s="436"/>
      <c r="T370" s="196" t="str">
        <f t="shared" si="33"/>
        <v/>
      </c>
      <c r="U370" s="274" t="str">
        <f t="shared" si="34"/>
        <v/>
      </c>
      <c r="V370" s="185"/>
      <c r="W370" s="435" t="str">
        <f>IF(K370="","",IF(U370="",Listes!$A$70,IF(AND(K370&lt;U370,V370=""),Listes!$A$71,IF(AND(Q370&lt;P370,V370=""),Listes!$A$72,IF(AND(U370&lt;&gt;"",U370&lt;K370,S370=""),Listes!$A$73,IF(X370="",Listes!$A$74,""))))))</f>
        <v/>
      </c>
      <c r="X370" s="90"/>
      <c r="Y370" s="158">
        <f t="shared" si="35"/>
        <v>0</v>
      </c>
    </row>
    <row r="371" spans="1:25" ht="20.100000000000001" customHeight="1" x14ac:dyDescent="0.25">
      <c r="A371" s="174">
        <v>365</v>
      </c>
      <c r="B371" s="201" t="str">
        <f>IF('Frais de personnel'!$B371="","",'Frais de personnel'!$B371)</f>
        <v/>
      </c>
      <c r="C371" s="201" t="str">
        <f>IF('Frais de personnel'!$C371="","",'Frais de personnel'!$C371)</f>
        <v/>
      </c>
      <c r="D371" s="202" t="str">
        <f>IF('Frais de personnel'!$D371="","",'Frais de personnel'!$D371)</f>
        <v/>
      </c>
      <c r="E371" s="180" t="str">
        <f>IF('Frais de personnel'!$E371="","",'Frais de personnel'!$E371)</f>
        <v/>
      </c>
      <c r="F371" s="273" t="str">
        <f>IF('Frais de personnel'!F371="","",'Frais de personnel'!F371)</f>
        <v/>
      </c>
      <c r="G371" s="273" t="str">
        <f>IF('Frais de personnel'!G371="","",'Frais de personnel'!G371)</f>
        <v/>
      </c>
      <c r="H371" s="203" t="str">
        <f>IF('Frais de personnel'!$H371="","",'Frais de personnel'!$H371)</f>
        <v/>
      </c>
      <c r="I371" s="89" t="str">
        <f>IF('Frais de personnel'!$I371="","",'Frais de personnel'!$I371)</f>
        <v/>
      </c>
      <c r="J371" s="89" t="str">
        <f>IF('Frais de personnel'!$J371="","",'Frais de personnel'!$J371)</f>
        <v/>
      </c>
      <c r="K371" s="204" t="str">
        <f>IF('Frais de personnel'!$K371=0,"",'Frais de personnel'!$K371)</f>
        <v/>
      </c>
      <c r="L371" s="88"/>
      <c r="M371" s="69"/>
      <c r="N371" s="69"/>
      <c r="O371" s="69"/>
      <c r="P371" s="284" t="str">
        <f t="shared" si="31"/>
        <v/>
      </c>
      <c r="Q371" s="524" t="str">
        <f t="shared" si="32"/>
        <v/>
      </c>
      <c r="R371" s="84" t="str">
        <f t="shared" si="30"/>
        <v/>
      </c>
      <c r="S371" s="436"/>
      <c r="T371" s="196" t="str">
        <f t="shared" si="33"/>
        <v/>
      </c>
      <c r="U371" s="274" t="str">
        <f t="shared" si="34"/>
        <v/>
      </c>
      <c r="V371" s="185"/>
      <c r="W371" s="435" t="str">
        <f>IF(K371="","",IF(U371="",Listes!$A$70,IF(AND(K371&lt;U371,V371=""),Listes!$A$71,IF(AND(Q371&lt;P371,V371=""),Listes!$A$72,IF(AND(U371&lt;&gt;"",U371&lt;K371,S371=""),Listes!$A$73,IF(X371="",Listes!$A$74,""))))))</f>
        <v/>
      </c>
      <c r="X371" s="90"/>
      <c r="Y371" s="158">
        <f t="shared" si="35"/>
        <v>0</v>
      </c>
    </row>
    <row r="372" spans="1:25" ht="20.100000000000001" customHeight="1" x14ac:dyDescent="0.25">
      <c r="A372" s="174">
        <v>366</v>
      </c>
      <c r="B372" s="201" t="str">
        <f>IF('Frais de personnel'!$B372="","",'Frais de personnel'!$B372)</f>
        <v/>
      </c>
      <c r="C372" s="201" t="str">
        <f>IF('Frais de personnel'!$C372="","",'Frais de personnel'!$C372)</f>
        <v/>
      </c>
      <c r="D372" s="202" t="str">
        <f>IF('Frais de personnel'!$D372="","",'Frais de personnel'!$D372)</f>
        <v/>
      </c>
      <c r="E372" s="180" t="str">
        <f>IF('Frais de personnel'!$E372="","",'Frais de personnel'!$E372)</f>
        <v/>
      </c>
      <c r="F372" s="273" t="str">
        <f>IF('Frais de personnel'!F372="","",'Frais de personnel'!F372)</f>
        <v/>
      </c>
      <c r="G372" s="273" t="str">
        <f>IF('Frais de personnel'!G372="","",'Frais de personnel'!G372)</f>
        <v/>
      </c>
      <c r="H372" s="203" t="str">
        <f>IF('Frais de personnel'!$H372="","",'Frais de personnel'!$H372)</f>
        <v/>
      </c>
      <c r="I372" s="89" t="str">
        <f>IF('Frais de personnel'!$I372="","",'Frais de personnel'!$I372)</f>
        <v/>
      </c>
      <c r="J372" s="89" t="str">
        <f>IF('Frais de personnel'!$J372="","",'Frais de personnel'!$J372)</f>
        <v/>
      </c>
      <c r="K372" s="204" t="str">
        <f>IF('Frais de personnel'!$K372=0,"",'Frais de personnel'!$K372)</f>
        <v/>
      </c>
      <c r="L372" s="88"/>
      <c r="M372" s="69"/>
      <c r="N372" s="69"/>
      <c r="O372" s="69"/>
      <c r="P372" s="284" t="str">
        <f t="shared" si="31"/>
        <v/>
      </c>
      <c r="Q372" s="524" t="str">
        <f t="shared" si="32"/>
        <v/>
      </c>
      <c r="R372" s="84" t="str">
        <f t="shared" si="30"/>
        <v/>
      </c>
      <c r="S372" s="436"/>
      <c r="T372" s="196" t="str">
        <f t="shared" si="33"/>
        <v/>
      </c>
      <c r="U372" s="274" t="str">
        <f t="shared" si="34"/>
        <v/>
      </c>
      <c r="V372" s="185"/>
      <c r="W372" s="435" t="str">
        <f>IF(K372="","",IF(U372="",Listes!$A$70,IF(AND(K372&lt;U372,V372=""),Listes!$A$71,IF(AND(Q372&lt;P372,V372=""),Listes!$A$72,IF(AND(U372&lt;&gt;"",U372&lt;K372,S372=""),Listes!$A$73,IF(X372="",Listes!$A$74,""))))))</f>
        <v/>
      </c>
      <c r="X372" s="90"/>
      <c r="Y372" s="158">
        <f t="shared" si="35"/>
        <v>0</v>
      </c>
    </row>
    <row r="373" spans="1:25" ht="20.100000000000001" customHeight="1" x14ac:dyDescent="0.25">
      <c r="A373" s="174">
        <v>367</v>
      </c>
      <c r="B373" s="201" t="str">
        <f>IF('Frais de personnel'!$B373="","",'Frais de personnel'!$B373)</f>
        <v/>
      </c>
      <c r="C373" s="201" t="str">
        <f>IF('Frais de personnel'!$C373="","",'Frais de personnel'!$C373)</f>
        <v/>
      </c>
      <c r="D373" s="202" t="str">
        <f>IF('Frais de personnel'!$D373="","",'Frais de personnel'!$D373)</f>
        <v/>
      </c>
      <c r="E373" s="180" t="str">
        <f>IF('Frais de personnel'!$E373="","",'Frais de personnel'!$E373)</f>
        <v/>
      </c>
      <c r="F373" s="273" t="str">
        <f>IF('Frais de personnel'!F373="","",'Frais de personnel'!F373)</f>
        <v/>
      </c>
      <c r="G373" s="273" t="str">
        <f>IF('Frais de personnel'!G373="","",'Frais de personnel'!G373)</f>
        <v/>
      </c>
      <c r="H373" s="203" t="str">
        <f>IF('Frais de personnel'!$H373="","",'Frais de personnel'!$H373)</f>
        <v/>
      </c>
      <c r="I373" s="89" t="str">
        <f>IF('Frais de personnel'!$I373="","",'Frais de personnel'!$I373)</f>
        <v/>
      </c>
      <c r="J373" s="89" t="str">
        <f>IF('Frais de personnel'!$J373="","",'Frais de personnel'!$J373)</f>
        <v/>
      </c>
      <c r="K373" s="204" t="str">
        <f>IF('Frais de personnel'!$K373=0,"",'Frais de personnel'!$K373)</f>
        <v/>
      </c>
      <c r="L373" s="88"/>
      <c r="M373" s="69"/>
      <c r="N373" s="69"/>
      <c r="O373" s="69"/>
      <c r="P373" s="284" t="str">
        <f t="shared" si="31"/>
        <v/>
      </c>
      <c r="Q373" s="524" t="str">
        <f t="shared" si="32"/>
        <v/>
      </c>
      <c r="R373" s="84" t="str">
        <f t="shared" si="30"/>
        <v/>
      </c>
      <c r="S373" s="436"/>
      <c r="T373" s="196" t="str">
        <f t="shared" si="33"/>
        <v/>
      </c>
      <c r="U373" s="274" t="str">
        <f t="shared" si="34"/>
        <v/>
      </c>
      <c r="V373" s="185"/>
      <c r="W373" s="435" t="str">
        <f>IF(K373="","",IF(U373="",Listes!$A$70,IF(AND(K373&lt;U373,V373=""),Listes!$A$71,IF(AND(Q373&lt;P373,V373=""),Listes!$A$72,IF(AND(U373&lt;&gt;"",U373&lt;K373,S373=""),Listes!$A$73,IF(X373="",Listes!$A$74,""))))))</f>
        <v/>
      </c>
      <c r="X373" s="90"/>
      <c r="Y373" s="158">
        <f t="shared" si="35"/>
        <v>0</v>
      </c>
    </row>
    <row r="374" spans="1:25" ht="20.100000000000001" customHeight="1" x14ac:dyDescent="0.25">
      <c r="A374" s="174">
        <v>368</v>
      </c>
      <c r="B374" s="201" t="str">
        <f>IF('Frais de personnel'!$B374="","",'Frais de personnel'!$B374)</f>
        <v/>
      </c>
      <c r="C374" s="201" t="str">
        <f>IF('Frais de personnel'!$C374="","",'Frais de personnel'!$C374)</f>
        <v/>
      </c>
      <c r="D374" s="202" t="str">
        <f>IF('Frais de personnel'!$D374="","",'Frais de personnel'!$D374)</f>
        <v/>
      </c>
      <c r="E374" s="180" t="str">
        <f>IF('Frais de personnel'!$E374="","",'Frais de personnel'!$E374)</f>
        <v/>
      </c>
      <c r="F374" s="273" t="str">
        <f>IF('Frais de personnel'!F374="","",'Frais de personnel'!F374)</f>
        <v/>
      </c>
      <c r="G374" s="273" t="str">
        <f>IF('Frais de personnel'!G374="","",'Frais de personnel'!G374)</f>
        <v/>
      </c>
      <c r="H374" s="203" t="str">
        <f>IF('Frais de personnel'!$H374="","",'Frais de personnel'!$H374)</f>
        <v/>
      </c>
      <c r="I374" s="89" t="str">
        <f>IF('Frais de personnel'!$I374="","",'Frais de personnel'!$I374)</f>
        <v/>
      </c>
      <c r="J374" s="89" t="str">
        <f>IF('Frais de personnel'!$J374="","",'Frais de personnel'!$J374)</f>
        <v/>
      </c>
      <c r="K374" s="204" t="str">
        <f>IF('Frais de personnel'!$K374=0,"",'Frais de personnel'!$K374)</f>
        <v/>
      </c>
      <c r="L374" s="88"/>
      <c r="M374" s="69"/>
      <c r="N374" s="69"/>
      <c r="O374" s="69"/>
      <c r="P374" s="284" t="str">
        <f t="shared" si="31"/>
        <v/>
      </c>
      <c r="Q374" s="524" t="str">
        <f t="shared" si="32"/>
        <v/>
      </c>
      <c r="R374" s="84" t="str">
        <f t="shared" si="30"/>
        <v/>
      </c>
      <c r="S374" s="436"/>
      <c r="T374" s="196" t="str">
        <f t="shared" si="33"/>
        <v/>
      </c>
      <c r="U374" s="274" t="str">
        <f t="shared" si="34"/>
        <v/>
      </c>
      <c r="V374" s="185"/>
      <c r="W374" s="435" t="str">
        <f>IF(K374="","",IF(U374="",Listes!$A$70,IF(AND(K374&lt;U374,V374=""),Listes!$A$71,IF(AND(Q374&lt;P374,V374=""),Listes!$A$72,IF(AND(U374&lt;&gt;"",U374&lt;K374,S374=""),Listes!$A$73,IF(X374="",Listes!$A$74,""))))))</f>
        <v/>
      </c>
      <c r="X374" s="90"/>
      <c r="Y374" s="158">
        <f t="shared" si="35"/>
        <v>0</v>
      </c>
    </row>
    <row r="375" spans="1:25" ht="20.100000000000001" customHeight="1" x14ac:dyDescent="0.25">
      <c r="A375" s="174">
        <v>369</v>
      </c>
      <c r="B375" s="201" t="str">
        <f>IF('Frais de personnel'!$B375="","",'Frais de personnel'!$B375)</f>
        <v/>
      </c>
      <c r="C375" s="201" t="str">
        <f>IF('Frais de personnel'!$C375="","",'Frais de personnel'!$C375)</f>
        <v/>
      </c>
      <c r="D375" s="202" t="str">
        <f>IF('Frais de personnel'!$D375="","",'Frais de personnel'!$D375)</f>
        <v/>
      </c>
      <c r="E375" s="180" t="str">
        <f>IF('Frais de personnel'!$E375="","",'Frais de personnel'!$E375)</f>
        <v/>
      </c>
      <c r="F375" s="273" t="str">
        <f>IF('Frais de personnel'!F375="","",'Frais de personnel'!F375)</f>
        <v/>
      </c>
      <c r="G375" s="273" t="str">
        <f>IF('Frais de personnel'!G375="","",'Frais de personnel'!G375)</f>
        <v/>
      </c>
      <c r="H375" s="203" t="str">
        <f>IF('Frais de personnel'!$H375="","",'Frais de personnel'!$H375)</f>
        <v/>
      </c>
      <c r="I375" s="89" t="str">
        <f>IF('Frais de personnel'!$I375="","",'Frais de personnel'!$I375)</f>
        <v/>
      </c>
      <c r="J375" s="89" t="str">
        <f>IF('Frais de personnel'!$J375="","",'Frais de personnel'!$J375)</f>
        <v/>
      </c>
      <c r="K375" s="204" t="str">
        <f>IF('Frais de personnel'!$K375=0,"",'Frais de personnel'!$K375)</f>
        <v/>
      </c>
      <c r="L375" s="88"/>
      <c r="M375" s="69"/>
      <c r="N375" s="69"/>
      <c r="O375" s="69"/>
      <c r="P375" s="284" t="str">
        <f t="shared" si="31"/>
        <v/>
      </c>
      <c r="Q375" s="524" t="str">
        <f t="shared" si="32"/>
        <v/>
      </c>
      <c r="R375" s="84" t="str">
        <f t="shared" si="30"/>
        <v/>
      </c>
      <c r="S375" s="436"/>
      <c r="T375" s="196" t="str">
        <f t="shared" si="33"/>
        <v/>
      </c>
      <c r="U375" s="274" t="str">
        <f t="shared" si="34"/>
        <v/>
      </c>
      <c r="V375" s="185"/>
      <c r="W375" s="435" t="str">
        <f>IF(K375="","",IF(U375="",Listes!$A$70,IF(AND(K375&lt;U375,V375=""),Listes!$A$71,IF(AND(Q375&lt;P375,V375=""),Listes!$A$72,IF(AND(U375&lt;&gt;"",U375&lt;K375,S375=""),Listes!$A$73,IF(X375="",Listes!$A$74,""))))))</f>
        <v/>
      </c>
      <c r="X375" s="90"/>
      <c r="Y375" s="158">
        <f t="shared" si="35"/>
        <v>0</v>
      </c>
    </row>
    <row r="376" spans="1:25" ht="20.100000000000001" customHeight="1" x14ac:dyDescent="0.25">
      <c r="A376" s="174">
        <v>370</v>
      </c>
      <c r="B376" s="201" t="str">
        <f>IF('Frais de personnel'!$B376="","",'Frais de personnel'!$B376)</f>
        <v/>
      </c>
      <c r="C376" s="201" t="str">
        <f>IF('Frais de personnel'!$C376="","",'Frais de personnel'!$C376)</f>
        <v/>
      </c>
      <c r="D376" s="202" t="str">
        <f>IF('Frais de personnel'!$D376="","",'Frais de personnel'!$D376)</f>
        <v/>
      </c>
      <c r="E376" s="180" t="str">
        <f>IF('Frais de personnel'!$E376="","",'Frais de personnel'!$E376)</f>
        <v/>
      </c>
      <c r="F376" s="273" t="str">
        <f>IF('Frais de personnel'!F376="","",'Frais de personnel'!F376)</f>
        <v/>
      </c>
      <c r="G376" s="273" t="str">
        <f>IF('Frais de personnel'!G376="","",'Frais de personnel'!G376)</f>
        <v/>
      </c>
      <c r="H376" s="203" t="str">
        <f>IF('Frais de personnel'!$H376="","",'Frais de personnel'!$H376)</f>
        <v/>
      </c>
      <c r="I376" s="89" t="str">
        <f>IF('Frais de personnel'!$I376="","",'Frais de personnel'!$I376)</f>
        <v/>
      </c>
      <c r="J376" s="89" t="str">
        <f>IF('Frais de personnel'!$J376="","",'Frais de personnel'!$J376)</f>
        <v/>
      </c>
      <c r="K376" s="204" t="str">
        <f>IF('Frais de personnel'!$K376=0,"",'Frais de personnel'!$K376)</f>
        <v/>
      </c>
      <c r="L376" s="88"/>
      <c r="M376" s="69"/>
      <c r="N376" s="69"/>
      <c r="O376" s="69"/>
      <c r="P376" s="284" t="str">
        <f t="shared" si="31"/>
        <v/>
      </c>
      <c r="Q376" s="524" t="str">
        <f t="shared" si="32"/>
        <v/>
      </c>
      <c r="R376" s="84" t="str">
        <f t="shared" si="30"/>
        <v/>
      </c>
      <c r="S376" s="436"/>
      <c r="T376" s="196" t="str">
        <f t="shared" si="33"/>
        <v/>
      </c>
      <c r="U376" s="274" t="str">
        <f t="shared" si="34"/>
        <v/>
      </c>
      <c r="V376" s="185"/>
      <c r="W376" s="435" t="str">
        <f>IF(K376="","",IF(U376="",Listes!$A$70,IF(AND(K376&lt;U376,V376=""),Listes!$A$71,IF(AND(Q376&lt;P376,V376=""),Listes!$A$72,IF(AND(U376&lt;&gt;"",U376&lt;K376,S376=""),Listes!$A$73,IF(X376="",Listes!$A$74,""))))))</f>
        <v/>
      </c>
      <c r="X376" s="90"/>
      <c r="Y376" s="158">
        <f t="shared" si="35"/>
        <v>0</v>
      </c>
    </row>
    <row r="377" spans="1:25" ht="20.100000000000001" customHeight="1" x14ac:dyDescent="0.25">
      <c r="A377" s="174">
        <v>371</v>
      </c>
      <c r="B377" s="201" t="str">
        <f>IF('Frais de personnel'!$B377="","",'Frais de personnel'!$B377)</f>
        <v/>
      </c>
      <c r="C377" s="201" t="str">
        <f>IF('Frais de personnel'!$C377="","",'Frais de personnel'!$C377)</f>
        <v/>
      </c>
      <c r="D377" s="202" t="str">
        <f>IF('Frais de personnel'!$D377="","",'Frais de personnel'!$D377)</f>
        <v/>
      </c>
      <c r="E377" s="180" t="str">
        <f>IF('Frais de personnel'!$E377="","",'Frais de personnel'!$E377)</f>
        <v/>
      </c>
      <c r="F377" s="273" t="str">
        <f>IF('Frais de personnel'!F377="","",'Frais de personnel'!F377)</f>
        <v/>
      </c>
      <c r="G377" s="273" t="str">
        <f>IF('Frais de personnel'!G377="","",'Frais de personnel'!G377)</f>
        <v/>
      </c>
      <c r="H377" s="203" t="str">
        <f>IF('Frais de personnel'!$H377="","",'Frais de personnel'!$H377)</f>
        <v/>
      </c>
      <c r="I377" s="89" t="str">
        <f>IF('Frais de personnel'!$I377="","",'Frais de personnel'!$I377)</f>
        <v/>
      </c>
      <c r="J377" s="89" t="str">
        <f>IF('Frais de personnel'!$J377="","",'Frais de personnel'!$J377)</f>
        <v/>
      </c>
      <c r="K377" s="204" t="str">
        <f>IF('Frais de personnel'!$K377=0,"",'Frais de personnel'!$K377)</f>
        <v/>
      </c>
      <c r="L377" s="88"/>
      <c r="M377" s="69"/>
      <c r="N377" s="69"/>
      <c r="O377" s="69"/>
      <c r="P377" s="284" t="str">
        <f t="shared" si="31"/>
        <v/>
      </c>
      <c r="Q377" s="524" t="str">
        <f t="shared" si="32"/>
        <v/>
      </c>
      <c r="R377" s="84" t="str">
        <f t="shared" si="30"/>
        <v/>
      </c>
      <c r="S377" s="436"/>
      <c r="T377" s="196" t="str">
        <f t="shared" si="33"/>
        <v/>
      </c>
      <c r="U377" s="274" t="str">
        <f t="shared" si="34"/>
        <v/>
      </c>
      <c r="V377" s="185"/>
      <c r="W377" s="435" t="str">
        <f>IF(K377="","",IF(U377="",Listes!$A$70,IF(AND(K377&lt;U377,V377=""),Listes!$A$71,IF(AND(Q377&lt;P377,V377=""),Listes!$A$72,IF(AND(U377&lt;&gt;"",U377&lt;K377,S377=""),Listes!$A$73,IF(X377="",Listes!$A$74,""))))))</f>
        <v/>
      </c>
      <c r="X377" s="90"/>
      <c r="Y377" s="158">
        <f t="shared" si="35"/>
        <v>0</v>
      </c>
    </row>
    <row r="378" spans="1:25" ht="20.100000000000001" customHeight="1" x14ac:dyDescent="0.25">
      <c r="A378" s="174">
        <v>372</v>
      </c>
      <c r="B378" s="201" t="str">
        <f>IF('Frais de personnel'!$B378="","",'Frais de personnel'!$B378)</f>
        <v/>
      </c>
      <c r="C378" s="201" t="str">
        <f>IF('Frais de personnel'!$C378="","",'Frais de personnel'!$C378)</f>
        <v/>
      </c>
      <c r="D378" s="202" t="str">
        <f>IF('Frais de personnel'!$D378="","",'Frais de personnel'!$D378)</f>
        <v/>
      </c>
      <c r="E378" s="180" t="str">
        <f>IF('Frais de personnel'!$E378="","",'Frais de personnel'!$E378)</f>
        <v/>
      </c>
      <c r="F378" s="273" t="str">
        <f>IF('Frais de personnel'!F378="","",'Frais de personnel'!F378)</f>
        <v/>
      </c>
      <c r="G378" s="273" t="str">
        <f>IF('Frais de personnel'!G378="","",'Frais de personnel'!G378)</f>
        <v/>
      </c>
      <c r="H378" s="203" t="str">
        <f>IF('Frais de personnel'!$H378="","",'Frais de personnel'!$H378)</f>
        <v/>
      </c>
      <c r="I378" s="89" t="str">
        <f>IF('Frais de personnel'!$I378="","",'Frais de personnel'!$I378)</f>
        <v/>
      </c>
      <c r="J378" s="89" t="str">
        <f>IF('Frais de personnel'!$J378="","",'Frais de personnel'!$J378)</f>
        <v/>
      </c>
      <c r="K378" s="204" t="str">
        <f>IF('Frais de personnel'!$K378=0,"",'Frais de personnel'!$K378)</f>
        <v/>
      </c>
      <c r="L378" s="88"/>
      <c r="M378" s="69"/>
      <c r="N378" s="69"/>
      <c r="O378" s="69"/>
      <c r="P378" s="284" t="str">
        <f t="shared" si="31"/>
        <v/>
      </c>
      <c r="Q378" s="524" t="str">
        <f t="shared" si="32"/>
        <v/>
      </c>
      <c r="R378" s="84" t="str">
        <f t="shared" si="30"/>
        <v/>
      </c>
      <c r="S378" s="436"/>
      <c r="T378" s="196" t="str">
        <f t="shared" si="33"/>
        <v/>
      </c>
      <c r="U378" s="274" t="str">
        <f t="shared" si="34"/>
        <v/>
      </c>
      <c r="V378" s="185"/>
      <c r="W378" s="435" t="str">
        <f>IF(K378="","",IF(U378="",Listes!$A$70,IF(AND(K378&lt;U378,V378=""),Listes!$A$71,IF(AND(Q378&lt;P378,V378=""),Listes!$A$72,IF(AND(U378&lt;&gt;"",U378&lt;K378,S378=""),Listes!$A$73,IF(X378="",Listes!$A$74,""))))))</f>
        <v/>
      </c>
      <c r="X378" s="90"/>
      <c r="Y378" s="158">
        <f t="shared" si="35"/>
        <v>0</v>
      </c>
    </row>
    <row r="379" spans="1:25" ht="20.100000000000001" customHeight="1" x14ac:dyDescent="0.25">
      <c r="A379" s="174">
        <v>373</v>
      </c>
      <c r="B379" s="201" t="str">
        <f>IF('Frais de personnel'!$B379="","",'Frais de personnel'!$B379)</f>
        <v/>
      </c>
      <c r="C379" s="201" t="str">
        <f>IF('Frais de personnel'!$C379="","",'Frais de personnel'!$C379)</f>
        <v/>
      </c>
      <c r="D379" s="202" t="str">
        <f>IF('Frais de personnel'!$D379="","",'Frais de personnel'!$D379)</f>
        <v/>
      </c>
      <c r="E379" s="180" t="str">
        <f>IF('Frais de personnel'!$E379="","",'Frais de personnel'!$E379)</f>
        <v/>
      </c>
      <c r="F379" s="273" t="str">
        <f>IF('Frais de personnel'!F379="","",'Frais de personnel'!F379)</f>
        <v/>
      </c>
      <c r="G379" s="273" t="str">
        <f>IF('Frais de personnel'!G379="","",'Frais de personnel'!G379)</f>
        <v/>
      </c>
      <c r="H379" s="203" t="str">
        <f>IF('Frais de personnel'!$H379="","",'Frais de personnel'!$H379)</f>
        <v/>
      </c>
      <c r="I379" s="89" t="str">
        <f>IF('Frais de personnel'!$I379="","",'Frais de personnel'!$I379)</f>
        <v/>
      </c>
      <c r="J379" s="89" t="str">
        <f>IF('Frais de personnel'!$J379="","",'Frais de personnel'!$J379)</f>
        <v/>
      </c>
      <c r="K379" s="204" t="str">
        <f>IF('Frais de personnel'!$K379=0,"",'Frais de personnel'!$K379)</f>
        <v/>
      </c>
      <c r="L379" s="88"/>
      <c r="M379" s="69"/>
      <c r="N379" s="69"/>
      <c r="O379" s="69"/>
      <c r="P379" s="284" t="str">
        <f t="shared" si="31"/>
        <v/>
      </c>
      <c r="Q379" s="524" t="str">
        <f t="shared" si="32"/>
        <v/>
      </c>
      <c r="R379" s="84" t="str">
        <f t="shared" si="30"/>
        <v/>
      </c>
      <c r="S379" s="436"/>
      <c r="T379" s="196" t="str">
        <f t="shared" si="33"/>
        <v/>
      </c>
      <c r="U379" s="274" t="str">
        <f t="shared" si="34"/>
        <v/>
      </c>
      <c r="V379" s="185"/>
      <c r="W379" s="435" t="str">
        <f>IF(K379="","",IF(U379="",Listes!$A$70,IF(AND(K379&lt;U379,V379=""),Listes!$A$71,IF(AND(Q379&lt;P379,V379=""),Listes!$A$72,IF(AND(U379&lt;&gt;"",U379&lt;K379,S379=""),Listes!$A$73,IF(X379="",Listes!$A$74,""))))))</f>
        <v/>
      </c>
      <c r="X379" s="90"/>
      <c r="Y379" s="158">
        <f t="shared" si="35"/>
        <v>0</v>
      </c>
    </row>
    <row r="380" spans="1:25" ht="20.100000000000001" customHeight="1" x14ac:dyDescent="0.25">
      <c r="A380" s="174">
        <v>374</v>
      </c>
      <c r="B380" s="201" t="str">
        <f>IF('Frais de personnel'!$B380="","",'Frais de personnel'!$B380)</f>
        <v/>
      </c>
      <c r="C380" s="201" t="str">
        <f>IF('Frais de personnel'!$C380="","",'Frais de personnel'!$C380)</f>
        <v/>
      </c>
      <c r="D380" s="202" t="str">
        <f>IF('Frais de personnel'!$D380="","",'Frais de personnel'!$D380)</f>
        <v/>
      </c>
      <c r="E380" s="180" t="str">
        <f>IF('Frais de personnel'!$E380="","",'Frais de personnel'!$E380)</f>
        <v/>
      </c>
      <c r="F380" s="273" t="str">
        <f>IF('Frais de personnel'!F380="","",'Frais de personnel'!F380)</f>
        <v/>
      </c>
      <c r="G380" s="273" t="str">
        <f>IF('Frais de personnel'!G380="","",'Frais de personnel'!G380)</f>
        <v/>
      </c>
      <c r="H380" s="203" t="str">
        <f>IF('Frais de personnel'!$H380="","",'Frais de personnel'!$H380)</f>
        <v/>
      </c>
      <c r="I380" s="89" t="str">
        <f>IF('Frais de personnel'!$I380="","",'Frais de personnel'!$I380)</f>
        <v/>
      </c>
      <c r="J380" s="89" t="str">
        <f>IF('Frais de personnel'!$J380="","",'Frais de personnel'!$J380)</f>
        <v/>
      </c>
      <c r="K380" s="204" t="str">
        <f>IF('Frais de personnel'!$K380=0,"",'Frais de personnel'!$K380)</f>
        <v/>
      </c>
      <c r="L380" s="88"/>
      <c r="M380" s="69"/>
      <c r="N380" s="69"/>
      <c r="O380" s="69"/>
      <c r="P380" s="284" t="str">
        <f t="shared" si="31"/>
        <v/>
      </c>
      <c r="Q380" s="524" t="str">
        <f t="shared" si="32"/>
        <v/>
      </c>
      <c r="R380" s="84" t="str">
        <f t="shared" si="30"/>
        <v/>
      </c>
      <c r="S380" s="436"/>
      <c r="T380" s="196" t="str">
        <f t="shared" si="33"/>
        <v/>
      </c>
      <c r="U380" s="274" t="str">
        <f t="shared" si="34"/>
        <v/>
      </c>
      <c r="V380" s="185"/>
      <c r="W380" s="435" t="str">
        <f>IF(K380="","",IF(U380="",Listes!$A$70,IF(AND(K380&lt;U380,V380=""),Listes!$A$71,IF(AND(Q380&lt;P380,V380=""),Listes!$A$72,IF(AND(U380&lt;&gt;"",U380&lt;K380,S380=""),Listes!$A$73,IF(X380="",Listes!$A$74,""))))))</f>
        <v/>
      </c>
      <c r="X380" s="90"/>
      <c r="Y380" s="158">
        <f t="shared" si="35"/>
        <v>0</v>
      </c>
    </row>
    <row r="381" spans="1:25" ht="20.100000000000001" customHeight="1" x14ac:dyDescent="0.25">
      <c r="A381" s="174">
        <v>375</v>
      </c>
      <c r="B381" s="201" t="str">
        <f>IF('Frais de personnel'!$B381="","",'Frais de personnel'!$B381)</f>
        <v/>
      </c>
      <c r="C381" s="201" t="str">
        <f>IF('Frais de personnel'!$C381="","",'Frais de personnel'!$C381)</f>
        <v/>
      </c>
      <c r="D381" s="202" t="str">
        <f>IF('Frais de personnel'!$D381="","",'Frais de personnel'!$D381)</f>
        <v/>
      </c>
      <c r="E381" s="180" t="str">
        <f>IF('Frais de personnel'!$E381="","",'Frais de personnel'!$E381)</f>
        <v/>
      </c>
      <c r="F381" s="273" t="str">
        <f>IF('Frais de personnel'!F381="","",'Frais de personnel'!F381)</f>
        <v/>
      </c>
      <c r="G381" s="273" t="str">
        <f>IF('Frais de personnel'!G381="","",'Frais de personnel'!G381)</f>
        <v/>
      </c>
      <c r="H381" s="203" t="str">
        <f>IF('Frais de personnel'!$H381="","",'Frais de personnel'!$H381)</f>
        <v/>
      </c>
      <c r="I381" s="89" t="str">
        <f>IF('Frais de personnel'!$I381="","",'Frais de personnel'!$I381)</f>
        <v/>
      </c>
      <c r="J381" s="89" t="str">
        <f>IF('Frais de personnel'!$J381="","",'Frais de personnel'!$J381)</f>
        <v/>
      </c>
      <c r="K381" s="204" t="str">
        <f>IF('Frais de personnel'!$K381=0,"",'Frais de personnel'!$K381)</f>
        <v/>
      </c>
      <c r="L381" s="88"/>
      <c r="M381" s="69"/>
      <c r="N381" s="69"/>
      <c r="O381" s="69"/>
      <c r="P381" s="284" t="str">
        <f t="shared" si="31"/>
        <v/>
      </c>
      <c r="Q381" s="524" t="str">
        <f t="shared" si="32"/>
        <v/>
      </c>
      <c r="R381" s="84" t="str">
        <f t="shared" si="30"/>
        <v/>
      </c>
      <c r="S381" s="436"/>
      <c r="T381" s="196" t="str">
        <f t="shared" si="33"/>
        <v/>
      </c>
      <c r="U381" s="274" t="str">
        <f t="shared" si="34"/>
        <v/>
      </c>
      <c r="V381" s="185"/>
      <c r="W381" s="435" t="str">
        <f>IF(K381="","",IF(U381="",Listes!$A$70,IF(AND(K381&lt;U381,V381=""),Listes!$A$71,IF(AND(Q381&lt;P381,V381=""),Listes!$A$72,IF(AND(U381&lt;&gt;"",U381&lt;K381,S381=""),Listes!$A$73,IF(X381="",Listes!$A$74,""))))))</f>
        <v/>
      </c>
      <c r="X381" s="90"/>
      <c r="Y381" s="158">
        <f t="shared" si="35"/>
        <v>0</v>
      </c>
    </row>
    <row r="382" spans="1:25" ht="20.100000000000001" customHeight="1" x14ac:dyDescent="0.25">
      <c r="A382" s="174">
        <v>376</v>
      </c>
      <c r="B382" s="201" t="str">
        <f>IF('Frais de personnel'!$B382="","",'Frais de personnel'!$B382)</f>
        <v/>
      </c>
      <c r="C382" s="201" t="str">
        <f>IF('Frais de personnel'!$C382="","",'Frais de personnel'!$C382)</f>
        <v/>
      </c>
      <c r="D382" s="202" t="str">
        <f>IF('Frais de personnel'!$D382="","",'Frais de personnel'!$D382)</f>
        <v/>
      </c>
      <c r="E382" s="180" t="str">
        <f>IF('Frais de personnel'!$E382="","",'Frais de personnel'!$E382)</f>
        <v/>
      </c>
      <c r="F382" s="273" t="str">
        <f>IF('Frais de personnel'!F382="","",'Frais de personnel'!F382)</f>
        <v/>
      </c>
      <c r="G382" s="273" t="str">
        <f>IF('Frais de personnel'!G382="","",'Frais de personnel'!G382)</f>
        <v/>
      </c>
      <c r="H382" s="203" t="str">
        <f>IF('Frais de personnel'!$H382="","",'Frais de personnel'!$H382)</f>
        <v/>
      </c>
      <c r="I382" s="89" t="str">
        <f>IF('Frais de personnel'!$I382="","",'Frais de personnel'!$I382)</f>
        <v/>
      </c>
      <c r="J382" s="89" t="str">
        <f>IF('Frais de personnel'!$J382="","",'Frais de personnel'!$J382)</f>
        <v/>
      </c>
      <c r="K382" s="204" t="str">
        <f>IF('Frais de personnel'!$K382=0,"",'Frais de personnel'!$K382)</f>
        <v/>
      </c>
      <c r="L382" s="88"/>
      <c r="M382" s="69"/>
      <c r="N382" s="69"/>
      <c r="O382" s="69"/>
      <c r="P382" s="284" t="str">
        <f t="shared" si="31"/>
        <v/>
      </c>
      <c r="Q382" s="524" t="str">
        <f t="shared" si="32"/>
        <v/>
      </c>
      <c r="R382" s="84" t="str">
        <f t="shared" si="30"/>
        <v/>
      </c>
      <c r="S382" s="436"/>
      <c r="T382" s="196" t="str">
        <f t="shared" si="33"/>
        <v/>
      </c>
      <c r="U382" s="274" t="str">
        <f t="shared" si="34"/>
        <v/>
      </c>
      <c r="V382" s="185"/>
      <c r="W382" s="435" t="str">
        <f>IF(K382="","",IF(U382="",Listes!$A$70,IF(AND(K382&lt;U382,V382=""),Listes!$A$71,IF(AND(Q382&lt;P382,V382=""),Listes!$A$72,IF(AND(U382&lt;&gt;"",U382&lt;K382,S382=""),Listes!$A$73,IF(X382="",Listes!$A$74,""))))))</f>
        <v/>
      </c>
      <c r="X382" s="90"/>
      <c r="Y382" s="158">
        <f t="shared" si="35"/>
        <v>0</v>
      </c>
    </row>
    <row r="383" spans="1:25" ht="20.100000000000001" customHeight="1" x14ac:dyDescent="0.25">
      <c r="A383" s="174">
        <v>377</v>
      </c>
      <c r="B383" s="201" t="str">
        <f>IF('Frais de personnel'!$B383="","",'Frais de personnel'!$B383)</f>
        <v/>
      </c>
      <c r="C383" s="201" t="str">
        <f>IF('Frais de personnel'!$C383="","",'Frais de personnel'!$C383)</f>
        <v/>
      </c>
      <c r="D383" s="202" t="str">
        <f>IF('Frais de personnel'!$D383="","",'Frais de personnel'!$D383)</f>
        <v/>
      </c>
      <c r="E383" s="180" t="str">
        <f>IF('Frais de personnel'!$E383="","",'Frais de personnel'!$E383)</f>
        <v/>
      </c>
      <c r="F383" s="273" t="str">
        <f>IF('Frais de personnel'!F383="","",'Frais de personnel'!F383)</f>
        <v/>
      </c>
      <c r="G383" s="273" t="str">
        <f>IF('Frais de personnel'!G383="","",'Frais de personnel'!G383)</f>
        <v/>
      </c>
      <c r="H383" s="203" t="str">
        <f>IF('Frais de personnel'!$H383="","",'Frais de personnel'!$H383)</f>
        <v/>
      </c>
      <c r="I383" s="89" t="str">
        <f>IF('Frais de personnel'!$I383="","",'Frais de personnel'!$I383)</f>
        <v/>
      </c>
      <c r="J383" s="89" t="str">
        <f>IF('Frais de personnel'!$J383="","",'Frais de personnel'!$J383)</f>
        <v/>
      </c>
      <c r="K383" s="204" t="str">
        <f>IF('Frais de personnel'!$K383=0,"",'Frais de personnel'!$K383)</f>
        <v/>
      </c>
      <c r="L383" s="88"/>
      <c r="M383" s="69"/>
      <c r="N383" s="69"/>
      <c r="O383" s="69"/>
      <c r="P383" s="284" t="str">
        <f t="shared" si="31"/>
        <v/>
      </c>
      <c r="Q383" s="524" t="str">
        <f t="shared" si="32"/>
        <v/>
      </c>
      <c r="R383" s="84" t="str">
        <f t="shared" si="30"/>
        <v/>
      </c>
      <c r="S383" s="436"/>
      <c r="T383" s="196" t="str">
        <f t="shared" si="33"/>
        <v/>
      </c>
      <c r="U383" s="274" t="str">
        <f t="shared" si="34"/>
        <v/>
      </c>
      <c r="V383" s="185"/>
      <c r="W383" s="435" t="str">
        <f>IF(K383="","",IF(U383="",Listes!$A$70,IF(AND(K383&lt;U383,V383=""),Listes!$A$71,IF(AND(Q383&lt;P383,V383=""),Listes!$A$72,IF(AND(U383&lt;&gt;"",U383&lt;K383,S383=""),Listes!$A$73,IF(X383="",Listes!$A$74,""))))))</f>
        <v/>
      </c>
      <c r="X383" s="90"/>
      <c r="Y383" s="158">
        <f t="shared" si="35"/>
        <v>0</v>
      </c>
    </row>
    <row r="384" spans="1:25" ht="20.100000000000001" customHeight="1" x14ac:dyDescent="0.25">
      <c r="A384" s="174">
        <v>378</v>
      </c>
      <c r="B384" s="201" t="str">
        <f>IF('Frais de personnel'!$B384="","",'Frais de personnel'!$B384)</f>
        <v/>
      </c>
      <c r="C384" s="201" t="str">
        <f>IF('Frais de personnel'!$C384="","",'Frais de personnel'!$C384)</f>
        <v/>
      </c>
      <c r="D384" s="202" t="str">
        <f>IF('Frais de personnel'!$D384="","",'Frais de personnel'!$D384)</f>
        <v/>
      </c>
      <c r="E384" s="180" t="str">
        <f>IF('Frais de personnel'!$E384="","",'Frais de personnel'!$E384)</f>
        <v/>
      </c>
      <c r="F384" s="273" t="str">
        <f>IF('Frais de personnel'!F384="","",'Frais de personnel'!F384)</f>
        <v/>
      </c>
      <c r="G384" s="273" t="str">
        <f>IF('Frais de personnel'!G384="","",'Frais de personnel'!G384)</f>
        <v/>
      </c>
      <c r="H384" s="203" t="str">
        <f>IF('Frais de personnel'!$H384="","",'Frais de personnel'!$H384)</f>
        <v/>
      </c>
      <c r="I384" s="89" t="str">
        <f>IF('Frais de personnel'!$I384="","",'Frais de personnel'!$I384)</f>
        <v/>
      </c>
      <c r="J384" s="89" t="str">
        <f>IF('Frais de personnel'!$J384="","",'Frais de personnel'!$J384)</f>
        <v/>
      </c>
      <c r="K384" s="204" t="str">
        <f>IF('Frais de personnel'!$K384=0,"",'Frais de personnel'!$K384)</f>
        <v/>
      </c>
      <c r="L384" s="88"/>
      <c r="M384" s="69"/>
      <c r="N384" s="69"/>
      <c r="O384" s="69"/>
      <c r="P384" s="284" t="str">
        <f t="shared" si="31"/>
        <v/>
      </c>
      <c r="Q384" s="524" t="str">
        <f t="shared" si="32"/>
        <v/>
      </c>
      <c r="R384" s="84" t="str">
        <f t="shared" si="30"/>
        <v/>
      </c>
      <c r="S384" s="436"/>
      <c r="T384" s="196" t="str">
        <f t="shared" si="33"/>
        <v/>
      </c>
      <c r="U384" s="274" t="str">
        <f t="shared" si="34"/>
        <v/>
      </c>
      <c r="V384" s="185"/>
      <c r="W384" s="435" t="str">
        <f>IF(K384="","",IF(U384="",Listes!$A$70,IF(AND(K384&lt;U384,V384=""),Listes!$A$71,IF(AND(Q384&lt;P384,V384=""),Listes!$A$72,IF(AND(U384&lt;&gt;"",U384&lt;K384,S384=""),Listes!$A$73,IF(X384="",Listes!$A$74,""))))))</f>
        <v/>
      </c>
      <c r="X384" s="90"/>
      <c r="Y384" s="158">
        <f t="shared" si="35"/>
        <v>0</v>
      </c>
    </row>
    <row r="385" spans="1:25" ht="20.100000000000001" customHeight="1" x14ac:dyDescent="0.25">
      <c r="A385" s="174">
        <v>379</v>
      </c>
      <c r="B385" s="201" t="str">
        <f>IF('Frais de personnel'!$B385="","",'Frais de personnel'!$B385)</f>
        <v/>
      </c>
      <c r="C385" s="201" t="str">
        <f>IF('Frais de personnel'!$C385="","",'Frais de personnel'!$C385)</f>
        <v/>
      </c>
      <c r="D385" s="202" t="str">
        <f>IF('Frais de personnel'!$D385="","",'Frais de personnel'!$D385)</f>
        <v/>
      </c>
      <c r="E385" s="180" t="str">
        <f>IF('Frais de personnel'!$E385="","",'Frais de personnel'!$E385)</f>
        <v/>
      </c>
      <c r="F385" s="273" t="str">
        <f>IF('Frais de personnel'!F385="","",'Frais de personnel'!F385)</f>
        <v/>
      </c>
      <c r="G385" s="273" t="str">
        <f>IF('Frais de personnel'!G385="","",'Frais de personnel'!G385)</f>
        <v/>
      </c>
      <c r="H385" s="203" t="str">
        <f>IF('Frais de personnel'!$H385="","",'Frais de personnel'!$H385)</f>
        <v/>
      </c>
      <c r="I385" s="89" t="str">
        <f>IF('Frais de personnel'!$I385="","",'Frais de personnel'!$I385)</f>
        <v/>
      </c>
      <c r="J385" s="89" t="str">
        <f>IF('Frais de personnel'!$J385="","",'Frais de personnel'!$J385)</f>
        <v/>
      </c>
      <c r="K385" s="204" t="str">
        <f>IF('Frais de personnel'!$K385=0,"",'Frais de personnel'!$K385)</f>
        <v/>
      </c>
      <c r="L385" s="88"/>
      <c r="M385" s="69"/>
      <c r="N385" s="69"/>
      <c r="O385" s="69"/>
      <c r="P385" s="284" t="str">
        <f t="shared" si="31"/>
        <v/>
      </c>
      <c r="Q385" s="524" t="str">
        <f t="shared" si="32"/>
        <v/>
      </c>
      <c r="R385" s="84" t="str">
        <f t="shared" si="30"/>
        <v/>
      </c>
      <c r="S385" s="436"/>
      <c r="T385" s="196" t="str">
        <f t="shared" si="33"/>
        <v/>
      </c>
      <c r="U385" s="274" t="str">
        <f t="shared" si="34"/>
        <v/>
      </c>
      <c r="V385" s="185"/>
      <c r="W385" s="435" t="str">
        <f>IF(K385="","",IF(U385="",Listes!$A$70,IF(AND(K385&lt;U385,V385=""),Listes!$A$71,IF(AND(Q385&lt;P385,V385=""),Listes!$A$72,IF(AND(U385&lt;&gt;"",U385&lt;K385,S385=""),Listes!$A$73,IF(X385="",Listes!$A$74,""))))))</f>
        <v/>
      </c>
      <c r="X385" s="90"/>
      <c r="Y385" s="158">
        <f t="shared" si="35"/>
        <v>0</v>
      </c>
    </row>
    <row r="386" spans="1:25" ht="20.100000000000001" customHeight="1" x14ac:dyDescent="0.25">
      <c r="A386" s="174">
        <v>380</v>
      </c>
      <c r="B386" s="201" t="str">
        <f>IF('Frais de personnel'!$B386="","",'Frais de personnel'!$B386)</f>
        <v/>
      </c>
      <c r="C386" s="201" t="str">
        <f>IF('Frais de personnel'!$C386="","",'Frais de personnel'!$C386)</f>
        <v/>
      </c>
      <c r="D386" s="202" t="str">
        <f>IF('Frais de personnel'!$D386="","",'Frais de personnel'!$D386)</f>
        <v/>
      </c>
      <c r="E386" s="180" t="str">
        <f>IF('Frais de personnel'!$E386="","",'Frais de personnel'!$E386)</f>
        <v/>
      </c>
      <c r="F386" s="273" t="str">
        <f>IF('Frais de personnel'!F386="","",'Frais de personnel'!F386)</f>
        <v/>
      </c>
      <c r="G386" s="273" t="str">
        <f>IF('Frais de personnel'!G386="","",'Frais de personnel'!G386)</f>
        <v/>
      </c>
      <c r="H386" s="203" t="str">
        <f>IF('Frais de personnel'!$H386="","",'Frais de personnel'!$H386)</f>
        <v/>
      </c>
      <c r="I386" s="89" t="str">
        <f>IF('Frais de personnel'!$I386="","",'Frais de personnel'!$I386)</f>
        <v/>
      </c>
      <c r="J386" s="89" t="str">
        <f>IF('Frais de personnel'!$J386="","",'Frais de personnel'!$J386)</f>
        <v/>
      </c>
      <c r="K386" s="204" t="str">
        <f>IF('Frais de personnel'!$K386=0,"",'Frais de personnel'!$K386)</f>
        <v/>
      </c>
      <c r="L386" s="88"/>
      <c r="M386" s="69"/>
      <c r="N386" s="69"/>
      <c r="O386" s="69"/>
      <c r="P386" s="284" t="str">
        <f t="shared" si="31"/>
        <v/>
      </c>
      <c r="Q386" s="524" t="str">
        <f t="shared" si="32"/>
        <v/>
      </c>
      <c r="R386" s="84" t="str">
        <f t="shared" si="30"/>
        <v/>
      </c>
      <c r="S386" s="436"/>
      <c r="T386" s="196" t="str">
        <f t="shared" si="33"/>
        <v/>
      </c>
      <c r="U386" s="274" t="str">
        <f t="shared" si="34"/>
        <v/>
      </c>
      <c r="V386" s="185"/>
      <c r="W386" s="435" t="str">
        <f>IF(K386="","",IF(U386="",Listes!$A$70,IF(AND(K386&lt;U386,V386=""),Listes!$A$71,IF(AND(Q386&lt;P386,V386=""),Listes!$A$72,IF(AND(U386&lt;&gt;"",U386&lt;K386,S386=""),Listes!$A$73,IF(X386="",Listes!$A$74,""))))))</f>
        <v/>
      </c>
      <c r="X386" s="90"/>
      <c r="Y386" s="158">
        <f t="shared" si="35"/>
        <v>0</v>
      </c>
    </row>
    <row r="387" spans="1:25" ht="20.100000000000001" customHeight="1" x14ac:dyDescent="0.25">
      <c r="A387" s="174">
        <v>381</v>
      </c>
      <c r="B387" s="201" t="str">
        <f>IF('Frais de personnel'!$B387="","",'Frais de personnel'!$B387)</f>
        <v/>
      </c>
      <c r="C387" s="201" t="str">
        <f>IF('Frais de personnel'!$C387="","",'Frais de personnel'!$C387)</f>
        <v/>
      </c>
      <c r="D387" s="202" t="str">
        <f>IF('Frais de personnel'!$D387="","",'Frais de personnel'!$D387)</f>
        <v/>
      </c>
      <c r="E387" s="180" t="str">
        <f>IF('Frais de personnel'!$E387="","",'Frais de personnel'!$E387)</f>
        <v/>
      </c>
      <c r="F387" s="273" t="str">
        <f>IF('Frais de personnel'!F387="","",'Frais de personnel'!F387)</f>
        <v/>
      </c>
      <c r="G387" s="273" t="str">
        <f>IF('Frais de personnel'!G387="","",'Frais de personnel'!G387)</f>
        <v/>
      </c>
      <c r="H387" s="203" t="str">
        <f>IF('Frais de personnel'!$H387="","",'Frais de personnel'!$H387)</f>
        <v/>
      </c>
      <c r="I387" s="89" t="str">
        <f>IF('Frais de personnel'!$I387="","",'Frais de personnel'!$I387)</f>
        <v/>
      </c>
      <c r="J387" s="89" t="str">
        <f>IF('Frais de personnel'!$J387="","",'Frais de personnel'!$J387)</f>
        <v/>
      </c>
      <c r="K387" s="204" t="str">
        <f>IF('Frais de personnel'!$K387=0,"",'Frais de personnel'!$K387)</f>
        <v/>
      </c>
      <c r="L387" s="88"/>
      <c r="M387" s="69"/>
      <c r="N387" s="69"/>
      <c r="O387" s="69"/>
      <c r="P387" s="284" t="str">
        <f t="shared" si="31"/>
        <v/>
      </c>
      <c r="Q387" s="524" t="str">
        <f t="shared" si="32"/>
        <v/>
      </c>
      <c r="R387" s="84" t="str">
        <f t="shared" si="30"/>
        <v/>
      </c>
      <c r="S387" s="436"/>
      <c r="T387" s="196" t="str">
        <f t="shared" si="33"/>
        <v/>
      </c>
      <c r="U387" s="274" t="str">
        <f t="shared" si="34"/>
        <v/>
      </c>
      <c r="V387" s="185"/>
      <c r="W387" s="435" t="str">
        <f>IF(K387="","",IF(U387="",Listes!$A$70,IF(AND(K387&lt;U387,V387=""),Listes!$A$71,IF(AND(Q387&lt;P387,V387=""),Listes!$A$72,IF(AND(U387&lt;&gt;"",U387&lt;K387,S387=""),Listes!$A$73,IF(X387="",Listes!$A$74,""))))))</f>
        <v/>
      </c>
      <c r="X387" s="90"/>
      <c r="Y387" s="158">
        <f t="shared" si="35"/>
        <v>0</v>
      </c>
    </row>
    <row r="388" spans="1:25" ht="20.100000000000001" customHeight="1" x14ac:dyDescent="0.25">
      <c r="A388" s="174">
        <v>382</v>
      </c>
      <c r="B388" s="201" t="str">
        <f>IF('Frais de personnel'!$B388="","",'Frais de personnel'!$B388)</f>
        <v/>
      </c>
      <c r="C388" s="201" t="str">
        <f>IF('Frais de personnel'!$C388="","",'Frais de personnel'!$C388)</f>
        <v/>
      </c>
      <c r="D388" s="202" t="str">
        <f>IF('Frais de personnel'!$D388="","",'Frais de personnel'!$D388)</f>
        <v/>
      </c>
      <c r="E388" s="180" t="str">
        <f>IF('Frais de personnel'!$E388="","",'Frais de personnel'!$E388)</f>
        <v/>
      </c>
      <c r="F388" s="273" t="str">
        <f>IF('Frais de personnel'!F388="","",'Frais de personnel'!F388)</f>
        <v/>
      </c>
      <c r="G388" s="273" t="str">
        <f>IF('Frais de personnel'!G388="","",'Frais de personnel'!G388)</f>
        <v/>
      </c>
      <c r="H388" s="203" t="str">
        <f>IF('Frais de personnel'!$H388="","",'Frais de personnel'!$H388)</f>
        <v/>
      </c>
      <c r="I388" s="89" t="str">
        <f>IF('Frais de personnel'!$I388="","",'Frais de personnel'!$I388)</f>
        <v/>
      </c>
      <c r="J388" s="89" t="str">
        <f>IF('Frais de personnel'!$J388="","",'Frais de personnel'!$J388)</f>
        <v/>
      </c>
      <c r="K388" s="204" t="str">
        <f>IF('Frais de personnel'!$K388=0,"",'Frais de personnel'!$K388)</f>
        <v/>
      </c>
      <c r="L388" s="88"/>
      <c r="M388" s="69"/>
      <c r="N388" s="69"/>
      <c r="O388" s="69"/>
      <c r="P388" s="284" t="str">
        <f t="shared" si="31"/>
        <v/>
      </c>
      <c r="Q388" s="524" t="str">
        <f t="shared" si="32"/>
        <v/>
      </c>
      <c r="R388" s="84" t="str">
        <f t="shared" si="30"/>
        <v/>
      </c>
      <c r="S388" s="436"/>
      <c r="T388" s="196" t="str">
        <f t="shared" si="33"/>
        <v/>
      </c>
      <c r="U388" s="274" t="str">
        <f t="shared" si="34"/>
        <v/>
      </c>
      <c r="V388" s="185"/>
      <c r="W388" s="435" t="str">
        <f>IF(K388="","",IF(U388="",Listes!$A$70,IF(AND(K388&lt;U388,V388=""),Listes!$A$71,IF(AND(Q388&lt;P388,V388=""),Listes!$A$72,IF(AND(U388&lt;&gt;"",U388&lt;K388,S388=""),Listes!$A$73,IF(X388="",Listes!$A$74,""))))))</f>
        <v/>
      </c>
      <c r="X388" s="90"/>
      <c r="Y388" s="158">
        <f t="shared" si="35"/>
        <v>0</v>
      </c>
    </row>
    <row r="389" spans="1:25" ht="20.100000000000001" customHeight="1" x14ac:dyDescent="0.25">
      <c r="A389" s="174">
        <v>383</v>
      </c>
      <c r="B389" s="201" t="str">
        <f>IF('Frais de personnel'!$B389="","",'Frais de personnel'!$B389)</f>
        <v/>
      </c>
      <c r="C389" s="201" t="str">
        <f>IF('Frais de personnel'!$C389="","",'Frais de personnel'!$C389)</f>
        <v/>
      </c>
      <c r="D389" s="202" t="str">
        <f>IF('Frais de personnel'!$D389="","",'Frais de personnel'!$D389)</f>
        <v/>
      </c>
      <c r="E389" s="180" t="str">
        <f>IF('Frais de personnel'!$E389="","",'Frais de personnel'!$E389)</f>
        <v/>
      </c>
      <c r="F389" s="273" t="str">
        <f>IF('Frais de personnel'!F389="","",'Frais de personnel'!F389)</f>
        <v/>
      </c>
      <c r="G389" s="273" t="str">
        <f>IF('Frais de personnel'!G389="","",'Frais de personnel'!G389)</f>
        <v/>
      </c>
      <c r="H389" s="203" t="str">
        <f>IF('Frais de personnel'!$H389="","",'Frais de personnel'!$H389)</f>
        <v/>
      </c>
      <c r="I389" s="89" t="str">
        <f>IF('Frais de personnel'!$I389="","",'Frais de personnel'!$I389)</f>
        <v/>
      </c>
      <c r="J389" s="89" t="str">
        <f>IF('Frais de personnel'!$J389="","",'Frais de personnel'!$J389)</f>
        <v/>
      </c>
      <c r="K389" s="204" t="str">
        <f>IF('Frais de personnel'!$K389=0,"",'Frais de personnel'!$K389)</f>
        <v/>
      </c>
      <c r="L389" s="88"/>
      <c r="M389" s="69"/>
      <c r="N389" s="69"/>
      <c r="O389" s="69"/>
      <c r="P389" s="284" t="str">
        <f t="shared" si="31"/>
        <v/>
      </c>
      <c r="Q389" s="524" t="str">
        <f t="shared" si="32"/>
        <v/>
      </c>
      <c r="R389" s="84" t="str">
        <f t="shared" si="30"/>
        <v/>
      </c>
      <c r="S389" s="436"/>
      <c r="T389" s="196" t="str">
        <f t="shared" si="33"/>
        <v/>
      </c>
      <c r="U389" s="274" t="str">
        <f t="shared" si="34"/>
        <v/>
      </c>
      <c r="V389" s="185"/>
      <c r="W389" s="435" t="str">
        <f>IF(K389="","",IF(U389="",Listes!$A$70,IF(AND(K389&lt;U389,V389=""),Listes!$A$71,IF(AND(Q389&lt;P389,V389=""),Listes!$A$72,IF(AND(U389&lt;&gt;"",U389&lt;K389,S389=""),Listes!$A$73,IF(X389="",Listes!$A$74,""))))))</f>
        <v/>
      </c>
      <c r="X389" s="90"/>
      <c r="Y389" s="158">
        <f t="shared" si="35"/>
        <v>0</v>
      </c>
    </row>
    <row r="390" spans="1:25" ht="20.100000000000001" customHeight="1" x14ac:dyDescent="0.25">
      <c r="A390" s="174">
        <v>384</v>
      </c>
      <c r="B390" s="201" t="str">
        <f>IF('Frais de personnel'!$B390="","",'Frais de personnel'!$B390)</f>
        <v/>
      </c>
      <c r="C390" s="201" t="str">
        <f>IF('Frais de personnel'!$C390="","",'Frais de personnel'!$C390)</f>
        <v/>
      </c>
      <c r="D390" s="202" t="str">
        <f>IF('Frais de personnel'!$D390="","",'Frais de personnel'!$D390)</f>
        <v/>
      </c>
      <c r="E390" s="180" t="str">
        <f>IF('Frais de personnel'!$E390="","",'Frais de personnel'!$E390)</f>
        <v/>
      </c>
      <c r="F390" s="273" t="str">
        <f>IF('Frais de personnel'!F390="","",'Frais de personnel'!F390)</f>
        <v/>
      </c>
      <c r="G390" s="273" t="str">
        <f>IF('Frais de personnel'!G390="","",'Frais de personnel'!G390)</f>
        <v/>
      </c>
      <c r="H390" s="203" t="str">
        <f>IF('Frais de personnel'!$H390="","",'Frais de personnel'!$H390)</f>
        <v/>
      </c>
      <c r="I390" s="89" t="str">
        <f>IF('Frais de personnel'!$I390="","",'Frais de personnel'!$I390)</f>
        <v/>
      </c>
      <c r="J390" s="89" t="str">
        <f>IF('Frais de personnel'!$J390="","",'Frais de personnel'!$J390)</f>
        <v/>
      </c>
      <c r="K390" s="204" t="str">
        <f>IF('Frais de personnel'!$K390=0,"",'Frais de personnel'!$K390)</f>
        <v/>
      </c>
      <c r="L390" s="88"/>
      <c r="M390" s="69"/>
      <c r="N390" s="69"/>
      <c r="O390" s="69"/>
      <c r="P390" s="284" t="str">
        <f t="shared" si="31"/>
        <v/>
      </c>
      <c r="Q390" s="524" t="str">
        <f t="shared" si="32"/>
        <v/>
      </c>
      <c r="R390" s="84" t="str">
        <f t="shared" si="30"/>
        <v/>
      </c>
      <c r="S390" s="436"/>
      <c r="T390" s="196" t="str">
        <f t="shared" si="33"/>
        <v/>
      </c>
      <c r="U390" s="274" t="str">
        <f t="shared" si="34"/>
        <v/>
      </c>
      <c r="V390" s="185"/>
      <c r="W390" s="435" t="str">
        <f>IF(K390="","",IF(U390="",Listes!$A$70,IF(AND(K390&lt;U390,V390=""),Listes!$A$71,IF(AND(Q390&lt;P390,V390=""),Listes!$A$72,IF(AND(U390&lt;&gt;"",U390&lt;K390,S390=""),Listes!$A$73,IF(X390="",Listes!$A$74,""))))))</f>
        <v/>
      </c>
      <c r="X390" s="90"/>
      <c r="Y390" s="158">
        <f t="shared" si="35"/>
        <v>0</v>
      </c>
    </row>
    <row r="391" spans="1:25" ht="20.100000000000001" customHeight="1" x14ac:dyDescent="0.25">
      <c r="A391" s="174">
        <v>385</v>
      </c>
      <c r="B391" s="201" t="str">
        <f>IF('Frais de personnel'!$B391="","",'Frais de personnel'!$B391)</f>
        <v/>
      </c>
      <c r="C391" s="201" t="str">
        <f>IF('Frais de personnel'!$C391="","",'Frais de personnel'!$C391)</f>
        <v/>
      </c>
      <c r="D391" s="202" t="str">
        <f>IF('Frais de personnel'!$D391="","",'Frais de personnel'!$D391)</f>
        <v/>
      </c>
      <c r="E391" s="180" t="str">
        <f>IF('Frais de personnel'!$E391="","",'Frais de personnel'!$E391)</f>
        <v/>
      </c>
      <c r="F391" s="273" t="str">
        <f>IF('Frais de personnel'!F391="","",'Frais de personnel'!F391)</f>
        <v/>
      </c>
      <c r="G391" s="273" t="str">
        <f>IF('Frais de personnel'!G391="","",'Frais de personnel'!G391)</f>
        <v/>
      </c>
      <c r="H391" s="203" t="str">
        <f>IF('Frais de personnel'!$H391="","",'Frais de personnel'!$H391)</f>
        <v/>
      </c>
      <c r="I391" s="89" t="str">
        <f>IF('Frais de personnel'!$I391="","",'Frais de personnel'!$I391)</f>
        <v/>
      </c>
      <c r="J391" s="89" t="str">
        <f>IF('Frais de personnel'!$J391="","",'Frais de personnel'!$J391)</f>
        <v/>
      </c>
      <c r="K391" s="204" t="str">
        <f>IF('Frais de personnel'!$K391=0,"",'Frais de personnel'!$K391)</f>
        <v/>
      </c>
      <c r="L391" s="88"/>
      <c r="M391" s="69"/>
      <c r="N391" s="69"/>
      <c r="O391" s="69"/>
      <c r="P391" s="284" t="str">
        <f t="shared" si="31"/>
        <v/>
      </c>
      <c r="Q391" s="524" t="str">
        <f t="shared" si="32"/>
        <v/>
      </c>
      <c r="R391" s="84" t="str">
        <f t="shared" ref="R391:R454" si="36">IF($E391="","",IF(OR(($L391=0),($M391=0)),0,$L391/$M391*$N391))</f>
        <v/>
      </c>
      <c r="S391" s="436"/>
      <c r="T391" s="196" t="str">
        <f t="shared" si="33"/>
        <v/>
      </c>
      <c r="U391" s="274" t="str">
        <f t="shared" si="34"/>
        <v/>
      </c>
      <c r="V391" s="185"/>
      <c r="W391" s="435" t="str">
        <f>IF(K391="","",IF(U391="",Listes!$A$70,IF(AND(K391&lt;U391,V391=""),Listes!$A$71,IF(AND(Q391&lt;P391,V391=""),Listes!$A$72,IF(AND(U391&lt;&gt;"",U391&lt;K391,S391=""),Listes!$A$73,IF(X391="",Listes!$A$74,""))))))</f>
        <v/>
      </c>
      <c r="X391" s="90"/>
      <c r="Y391" s="158">
        <f t="shared" si="35"/>
        <v>0</v>
      </c>
    </row>
    <row r="392" spans="1:25" ht="20.100000000000001" customHeight="1" x14ac:dyDescent="0.25">
      <c r="A392" s="174">
        <v>386</v>
      </c>
      <c r="B392" s="201" t="str">
        <f>IF('Frais de personnel'!$B392="","",'Frais de personnel'!$B392)</f>
        <v/>
      </c>
      <c r="C392" s="201" t="str">
        <f>IF('Frais de personnel'!$C392="","",'Frais de personnel'!$C392)</f>
        <v/>
      </c>
      <c r="D392" s="202" t="str">
        <f>IF('Frais de personnel'!$D392="","",'Frais de personnel'!$D392)</f>
        <v/>
      </c>
      <c r="E392" s="180" t="str">
        <f>IF('Frais de personnel'!$E392="","",'Frais de personnel'!$E392)</f>
        <v/>
      </c>
      <c r="F392" s="273" t="str">
        <f>IF('Frais de personnel'!F392="","",'Frais de personnel'!F392)</f>
        <v/>
      </c>
      <c r="G392" s="273" t="str">
        <f>IF('Frais de personnel'!G392="","",'Frais de personnel'!G392)</f>
        <v/>
      </c>
      <c r="H392" s="203" t="str">
        <f>IF('Frais de personnel'!$H392="","",'Frais de personnel'!$H392)</f>
        <v/>
      </c>
      <c r="I392" s="89" t="str">
        <f>IF('Frais de personnel'!$I392="","",'Frais de personnel'!$I392)</f>
        <v/>
      </c>
      <c r="J392" s="89" t="str">
        <f>IF('Frais de personnel'!$J392="","",'Frais de personnel'!$J392)</f>
        <v/>
      </c>
      <c r="K392" s="204" t="str">
        <f>IF('Frais de personnel'!$K392=0,"",'Frais de personnel'!$K392)</f>
        <v/>
      </c>
      <c r="L392" s="88"/>
      <c r="M392" s="69"/>
      <c r="N392" s="69"/>
      <c r="O392" s="69"/>
      <c r="P392" s="284" t="str">
        <f t="shared" ref="P392:P455" si="37">IF(O392="KO","",IF(K392="","",F392))</f>
        <v/>
      </c>
      <c r="Q392" s="524" t="str">
        <f t="shared" ref="Q392:Q455" si="38">IF(O392="KO","",IF(K392="","",G392))</f>
        <v/>
      </c>
      <c r="R392" s="84" t="str">
        <f t="shared" si="36"/>
        <v/>
      </c>
      <c r="S392" s="436"/>
      <c r="T392" s="196" t="str">
        <f t="shared" ref="T392:T455" si="39">IF(J392="","",IF(E392="Salaire technicien",MIN(60000/1607*N392,60000),IF(E392="Salaire ingénieur",MIN(80000/1607*N392,80000))))</f>
        <v/>
      </c>
      <c r="U392" s="274" t="str">
        <f t="shared" ref="U392:U455" si="40">IF(MIN(R392,T392)=0,"",MIN(R392,T392))</f>
        <v/>
      </c>
      <c r="V392" s="185"/>
      <c r="W392" s="435" t="str">
        <f>IF(K392="","",IF(U392="",Listes!$A$70,IF(AND(K392&lt;U392,V392=""),Listes!$A$71,IF(AND(Q392&lt;P392,V392=""),Listes!$A$72,IF(AND(U392&lt;&gt;"",U392&lt;K392,S392=""),Listes!$A$73,IF(X392="",Listes!$A$74,""))))))</f>
        <v/>
      </c>
      <c r="X392" s="90"/>
      <c r="Y392" s="158">
        <f t="shared" ref="Y392:Y455" si="41">IF(AND(B392&lt;&gt;"",W392&lt;&gt;""),1,0)</f>
        <v>0</v>
      </c>
    </row>
    <row r="393" spans="1:25" ht="20.100000000000001" customHeight="1" x14ac:dyDescent="0.25">
      <c r="A393" s="174">
        <v>387</v>
      </c>
      <c r="B393" s="201" t="str">
        <f>IF('Frais de personnel'!$B393="","",'Frais de personnel'!$B393)</f>
        <v/>
      </c>
      <c r="C393" s="201" t="str">
        <f>IF('Frais de personnel'!$C393="","",'Frais de personnel'!$C393)</f>
        <v/>
      </c>
      <c r="D393" s="202" t="str">
        <f>IF('Frais de personnel'!$D393="","",'Frais de personnel'!$D393)</f>
        <v/>
      </c>
      <c r="E393" s="180" t="str">
        <f>IF('Frais de personnel'!$E393="","",'Frais de personnel'!$E393)</f>
        <v/>
      </c>
      <c r="F393" s="273" t="str">
        <f>IF('Frais de personnel'!F393="","",'Frais de personnel'!F393)</f>
        <v/>
      </c>
      <c r="G393" s="273" t="str">
        <f>IF('Frais de personnel'!G393="","",'Frais de personnel'!G393)</f>
        <v/>
      </c>
      <c r="H393" s="203" t="str">
        <f>IF('Frais de personnel'!$H393="","",'Frais de personnel'!$H393)</f>
        <v/>
      </c>
      <c r="I393" s="89" t="str">
        <f>IF('Frais de personnel'!$I393="","",'Frais de personnel'!$I393)</f>
        <v/>
      </c>
      <c r="J393" s="89" t="str">
        <f>IF('Frais de personnel'!$J393="","",'Frais de personnel'!$J393)</f>
        <v/>
      </c>
      <c r="K393" s="204" t="str">
        <f>IF('Frais de personnel'!$K393=0,"",'Frais de personnel'!$K393)</f>
        <v/>
      </c>
      <c r="L393" s="88"/>
      <c r="M393" s="69"/>
      <c r="N393" s="69"/>
      <c r="O393" s="69"/>
      <c r="P393" s="284" t="str">
        <f t="shared" si="37"/>
        <v/>
      </c>
      <c r="Q393" s="524" t="str">
        <f t="shared" si="38"/>
        <v/>
      </c>
      <c r="R393" s="84" t="str">
        <f t="shared" si="36"/>
        <v/>
      </c>
      <c r="S393" s="436"/>
      <c r="T393" s="196" t="str">
        <f t="shared" si="39"/>
        <v/>
      </c>
      <c r="U393" s="274" t="str">
        <f t="shared" si="40"/>
        <v/>
      </c>
      <c r="V393" s="185"/>
      <c r="W393" s="435" t="str">
        <f>IF(K393="","",IF(U393="",Listes!$A$70,IF(AND(K393&lt;U393,V393=""),Listes!$A$71,IF(AND(Q393&lt;P393,V393=""),Listes!$A$72,IF(AND(U393&lt;&gt;"",U393&lt;K393,S393=""),Listes!$A$73,IF(X393="",Listes!$A$74,""))))))</f>
        <v/>
      </c>
      <c r="X393" s="90"/>
      <c r="Y393" s="158">
        <f t="shared" si="41"/>
        <v>0</v>
      </c>
    </row>
    <row r="394" spans="1:25" ht="20.100000000000001" customHeight="1" x14ac:dyDescent="0.25">
      <c r="A394" s="174">
        <v>388</v>
      </c>
      <c r="B394" s="201" t="str">
        <f>IF('Frais de personnel'!$B394="","",'Frais de personnel'!$B394)</f>
        <v/>
      </c>
      <c r="C394" s="201" t="str">
        <f>IF('Frais de personnel'!$C394="","",'Frais de personnel'!$C394)</f>
        <v/>
      </c>
      <c r="D394" s="202" t="str">
        <f>IF('Frais de personnel'!$D394="","",'Frais de personnel'!$D394)</f>
        <v/>
      </c>
      <c r="E394" s="180" t="str">
        <f>IF('Frais de personnel'!$E394="","",'Frais de personnel'!$E394)</f>
        <v/>
      </c>
      <c r="F394" s="273" t="str">
        <f>IF('Frais de personnel'!F394="","",'Frais de personnel'!F394)</f>
        <v/>
      </c>
      <c r="G394" s="273" t="str">
        <f>IF('Frais de personnel'!G394="","",'Frais de personnel'!G394)</f>
        <v/>
      </c>
      <c r="H394" s="203" t="str">
        <f>IF('Frais de personnel'!$H394="","",'Frais de personnel'!$H394)</f>
        <v/>
      </c>
      <c r="I394" s="89" t="str">
        <f>IF('Frais de personnel'!$I394="","",'Frais de personnel'!$I394)</f>
        <v/>
      </c>
      <c r="J394" s="89" t="str">
        <f>IF('Frais de personnel'!$J394="","",'Frais de personnel'!$J394)</f>
        <v/>
      </c>
      <c r="K394" s="204" t="str">
        <f>IF('Frais de personnel'!$K394=0,"",'Frais de personnel'!$K394)</f>
        <v/>
      </c>
      <c r="L394" s="88"/>
      <c r="M394" s="69"/>
      <c r="N394" s="69"/>
      <c r="O394" s="69"/>
      <c r="P394" s="284" t="str">
        <f t="shared" si="37"/>
        <v/>
      </c>
      <c r="Q394" s="524" t="str">
        <f t="shared" si="38"/>
        <v/>
      </c>
      <c r="R394" s="84" t="str">
        <f t="shared" si="36"/>
        <v/>
      </c>
      <c r="S394" s="436"/>
      <c r="T394" s="196" t="str">
        <f t="shared" si="39"/>
        <v/>
      </c>
      <c r="U394" s="274" t="str">
        <f t="shared" si="40"/>
        <v/>
      </c>
      <c r="V394" s="185"/>
      <c r="W394" s="435" t="str">
        <f>IF(K394="","",IF(U394="",Listes!$A$70,IF(AND(K394&lt;U394,V394=""),Listes!$A$71,IF(AND(Q394&lt;P394,V394=""),Listes!$A$72,IF(AND(U394&lt;&gt;"",U394&lt;K394,S394=""),Listes!$A$73,IF(X394="",Listes!$A$74,""))))))</f>
        <v/>
      </c>
      <c r="X394" s="90"/>
      <c r="Y394" s="158">
        <f t="shared" si="41"/>
        <v>0</v>
      </c>
    </row>
    <row r="395" spans="1:25" ht="20.100000000000001" customHeight="1" x14ac:dyDescent="0.25">
      <c r="A395" s="174">
        <v>389</v>
      </c>
      <c r="B395" s="201" t="str">
        <f>IF('Frais de personnel'!$B395="","",'Frais de personnel'!$B395)</f>
        <v/>
      </c>
      <c r="C395" s="201" t="str">
        <f>IF('Frais de personnel'!$C395="","",'Frais de personnel'!$C395)</f>
        <v/>
      </c>
      <c r="D395" s="202" t="str">
        <f>IF('Frais de personnel'!$D395="","",'Frais de personnel'!$D395)</f>
        <v/>
      </c>
      <c r="E395" s="180" t="str">
        <f>IF('Frais de personnel'!$E395="","",'Frais de personnel'!$E395)</f>
        <v/>
      </c>
      <c r="F395" s="273" t="str">
        <f>IF('Frais de personnel'!F395="","",'Frais de personnel'!F395)</f>
        <v/>
      </c>
      <c r="G395" s="273" t="str">
        <f>IF('Frais de personnel'!G395="","",'Frais de personnel'!G395)</f>
        <v/>
      </c>
      <c r="H395" s="203" t="str">
        <f>IF('Frais de personnel'!$H395="","",'Frais de personnel'!$H395)</f>
        <v/>
      </c>
      <c r="I395" s="89" t="str">
        <f>IF('Frais de personnel'!$I395="","",'Frais de personnel'!$I395)</f>
        <v/>
      </c>
      <c r="J395" s="89" t="str">
        <f>IF('Frais de personnel'!$J395="","",'Frais de personnel'!$J395)</f>
        <v/>
      </c>
      <c r="K395" s="204" t="str">
        <f>IF('Frais de personnel'!$K395=0,"",'Frais de personnel'!$K395)</f>
        <v/>
      </c>
      <c r="L395" s="88"/>
      <c r="M395" s="69"/>
      <c r="N395" s="69"/>
      <c r="O395" s="69"/>
      <c r="P395" s="284" t="str">
        <f t="shared" si="37"/>
        <v/>
      </c>
      <c r="Q395" s="524" t="str">
        <f t="shared" si="38"/>
        <v/>
      </c>
      <c r="R395" s="84" t="str">
        <f t="shared" si="36"/>
        <v/>
      </c>
      <c r="S395" s="436"/>
      <c r="T395" s="196" t="str">
        <f t="shared" si="39"/>
        <v/>
      </c>
      <c r="U395" s="274" t="str">
        <f t="shared" si="40"/>
        <v/>
      </c>
      <c r="V395" s="185"/>
      <c r="W395" s="435" t="str">
        <f>IF(K395="","",IF(U395="",Listes!$A$70,IF(AND(K395&lt;U395,V395=""),Listes!$A$71,IF(AND(Q395&lt;P395,V395=""),Listes!$A$72,IF(AND(U395&lt;&gt;"",U395&lt;K395,S395=""),Listes!$A$73,IF(X395="",Listes!$A$74,""))))))</f>
        <v/>
      </c>
      <c r="X395" s="90"/>
      <c r="Y395" s="158">
        <f t="shared" si="41"/>
        <v>0</v>
      </c>
    </row>
    <row r="396" spans="1:25" ht="20.100000000000001" customHeight="1" x14ac:dyDescent="0.25">
      <c r="A396" s="174">
        <v>390</v>
      </c>
      <c r="B396" s="201" t="str">
        <f>IF('Frais de personnel'!$B396="","",'Frais de personnel'!$B396)</f>
        <v/>
      </c>
      <c r="C396" s="201" t="str">
        <f>IF('Frais de personnel'!$C396="","",'Frais de personnel'!$C396)</f>
        <v/>
      </c>
      <c r="D396" s="202" t="str">
        <f>IF('Frais de personnel'!$D396="","",'Frais de personnel'!$D396)</f>
        <v/>
      </c>
      <c r="E396" s="180" t="str">
        <f>IF('Frais de personnel'!$E396="","",'Frais de personnel'!$E396)</f>
        <v/>
      </c>
      <c r="F396" s="273" t="str">
        <f>IF('Frais de personnel'!F396="","",'Frais de personnel'!F396)</f>
        <v/>
      </c>
      <c r="G396" s="273" t="str">
        <f>IF('Frais de personnel'!G396="","",'Frais de personnel'!G396)</f>
        <v/>
      </c>
      <c r="H396" s="203" t="str">
        <f>IF('Frais de personnel'!$H396="","",'Frais de personnel'!$H396)</f>
        <v/>
      </c>
      <c r="I396" s="89" t="str">
        <f>IF('Frais de personnel'!$I396="","",'Frais de personnel'!$I396)</f>
        <v/>
      </c>
      <c r="J396" s="89" t="str">
        <f>IF('Frais de personnel'!$J396="","",'Frais de personnel'!$J396)</f>
        <v/>
      </c>
      <c r="K396" s="204" t="str">
        <f>IF('Frais de personnel'!$K396=0,"",'Frais de personnel'!$K396)</f>
        <v/>
      </c>
      <c r="L396" s="88"/>
      <c r="M396" s="69"/>
      <c r="N396" s="69"/>
      <c r="O396" s="69"/>
      <c r="P396" s="284" t="str">
        <f t="shared" si="37"/>
        <v/>
      </c>
      <c r="Q396" s="524" t="str">
        <f t="shared" si="38"/>
        <v/>
      </c>
      <c r="R396" s="84" t="str">
        <f t="shared" si="36"/>
        <v/>
      </c>
      <c r="S396" s="436"/>
      <c r="T396" s="196" t="str">
        <f t="shared" si="39"/>
        <v/>
      </c>
      <c r="U396" s="274" t="str">
        <f t="shared" si="40"/>
        <v/>
      </c>
      <c r="V396" s="185"/>
      <c r="W396" s="435" t="str">
        <f>IF(K396="","",IF(U396="",Listes!$A$70,IF(AND(K396&lt;U396,V396=""),Listes!$A$71,IF(AND(Q396&lt;P396,V396=""),Listes!$A$72,IF(AND(U396&lt;&gt;"",U396&lt;K396,S396=""),Listes!$A$73,IF(X396="",Listes!$A$74,""))))))</f>
        <v/>
      </c>
      <c r="X396" s="90"/>
      <c r="Y396" s="158">
        <f t="shared" si="41"/>
        <v>0</v>
      </c>
    </row>
    <row r="397" spans="1:25" ht="20.100000000000001" customHeight="1" x14ac:dyDescent="0.25">
      <c r="A397" s="174">
        <v>391</v>
      </c>
      <c r="B397" s="201" t="str">
        <f>IF('Frais de personnel'!$B397="","",'Frais de personnel'!$B397)</f>
        <v/>
      </c>
      <c r="C397" s="201" t="str">
        <f>IF('Frais de personnel'!$C397="","",'Frais de personnel'!$C397)</f>
        <v/>
      </c>
      <c r="D397" s="202" t="str">
        <f>IF('Frais de personnel'!$D397="","",'Frais de personnel'!$D397)</f>
        <v/>
      </c>
      <c r="E397" s="180" t="str">
        <f>IF('Frais de personnel'!$E397="","",'Frais de personnel'!$E397)</f>
        <v/>
      </c>
      <c r="F397" s="273" t="str">
        <f>IF('Frais de personnel'!F397="","",'Frais de personnel'!F397)</f>
        <v/>
      </c>
      <c r="G397" s="273" t="str">
        <f>IF('Frais de personnel'!G397="","",'Frais de personnel'!G397)</f>
        <v/>
      </c>
      <c r="H397" s="203" t="str">
        <f>IF('Frais de personnel'!$H397="","",'Frais de personnel'!$H397)</f>
        <v/>
      </c>
      <c r="I397" s="89" t="str">
        <f>IF('Frais de personnel'!$I397="","",'Frais de personnel'!$I397)</f>
        <v/>
      </c>
      <c r="J397" s="89" t="str">
        <f>IF('Frais de personnel'!$J397="","",'Frais de personnel'!$J397)</f>
        <v/>
      </c>
      <c r="K397" s="204" t="str">
        <f>IF('Frais de personnel'!$K397=0,"",'Frais de personnel'!$K397)</f>
        <v/>
      </c>
      <c r="L397" s="88"/>
      <c r="M397" s="69"/>
      <c r="N397" s="69"/>
      <c r="O397" s="69"/>
      <c r="P397" s="284" t="str">
        <f t="shared" si="37"/>
        <v/>
      </c>
      <c r="Q397" s="524" t="str">
        <f t="shared" si="38"/>
        <v/>
      </c>
      <c r="R397" s="84" t="str">
        <f t="shared" si="36"/>
        <v/>
      </c>
      <c r="S397" s="436"/>
      <c r="T397" s="196" t="str">
        <f t="shared" si="39"/>
        <v/>
      </c>
      <c r="U397" s="274" t="str">
        <f t="shared" si="40"/>
        <v/>
      </c>
      <c r="V397" s="185"/>
      <c r="W397" s="435" t="str">
        <f>IF(K397="","",IF(U397="",Listes!$A$70,IF(AND(K397&lt;U397,V397=""),Listes!$A$71,IF(AND(Q397&lt;P397,V397=""),Listes!$A$72,IF(AND(U397&lt;&gt;"",U397&lt;K397,S397=""),Listes!$A$73,IF(X397="",Listes!$A$74,""))))))</f>
        <v/>
      </c>
      <c r="X397" s="90"/>
      <c r="Y397" s="158">
        <f t="shared" si="41"/>
        <v>0</v>
      </c>
    </row>
    <row r="398" spans="1:25" ht="20.100000000000001" customHeight="1" x14ac:dyDescent="0.25">
      <c r="A398" s="174">
        <v>392</v>
      </c>
      <c r="B398" s="201" t="str">
        <f>IF('Frais de personnel'!$B398="","",'Frais de personnel'!$B398)</f>
        <v/>
      </c>
      <c r="C398" s="201" t="str">
        <f>IF('Frais de personnel'!$C398="","",'Frais de personnel'!$C398)</f>
        <v/>
      </c>
      <c r="D398" s="202" t="str">
        <f>IF('Frais de personnel'!$D398="","",'Frais de personnel'!$D398)</f>
        <v/>
      </c>
      <c r="E398" s="180" t="str">
        <f>IF('Frais de personnel'!$E398="","",'Frais de personnel'!$E398)</f>
        <v/>
      </c>
      <c r="F398" s="273" t="str">
        <f>IF('Frais de personnel'!F398="","",'Frais de personnel'!F398)</f>
        <v/>
      </c>
      <c r="G398" s="273" t="str">
        <f>IF('Frais de personnel'!G398="","",'Frais de personnel'!G398)</f>
        <v/>
      </c>
      <c r="H398" s="203" t="str">
        <f>IF('Frais de personnel'!$H398="","",'Frais de personnel'!$H398)</f>
        <v/>
      </c>
      <c r="I398" s="89" t="str">
        <f>IF('Frais de personnel'!$I398="","",'Frais de personnel'!$I398)</f>
        <v/>
      </c>
      <c r="J398" s="89" t="str">
        <f>IF('Frais de personnel'!$J398="","",'Frais de personnel'!$J398)</f>
        <v/>
      </c>
      <c r="K398" s="204" t="str">
        <f>IF('Frais de personnel'!$K398=0,"",'Frais de personnel'!$K398)</f>
        <v/>
      </c>
      <c r="L398" s="88"/>
      <c r="M398" s="69"/>
      <c r="N398" s="69"/>
      <c r="O398" s="69"/>
      <c r="P398" s="284" t="str">
        <f t="shared" si="37"/>
        <v/>
      </c>
      <c r="Q398" s="524" t="str">
        <f t="shared" si="38"/>
        <v/>
      </c>
      <c r="R398" s="84" t="str">
        <f t="shared" si="36"/>
        <v/>
      </c>
      <c r="S398" s="436"/>
      <c r="T398" s="196" t="str">
        <f t="shared" si="39"/>
        <v/>
      </c>
      <c r="U398" s="274" t="str">
        <f t="shared" si="40"/>
        <v/>
      </c>
      <c r="V398" s="185"/>
      <c r="W398" s="435" t="str">
        <f>IF(K398="","",IF(U398="",Listes!$A$70,IF(AND(K398&lt;U398,V398=""),Listes!$A$71,IF(AND(Q398&lt;P398,V398=""),Listes!$A$72,IF(AND(U398&lt;&gt;"",U398&lt;K398,S398=""),Listes!$A$73,IF(X398="",Listes!$A$74,""))))))</f>
        <v/>
      </c>
      <c r="X398" s="90"/>
      <c r="Y398" s="158">
        <f t="shared" si="41"/>
        <v>0</v>
      </c>
    </row>
    <row r="399" spans="1:25" ht="20.100000000000001" customHeight="1" x14ac:dyDescent="0.25">
      <c r="A399" s="174">
        <v>393</v>
      </c>
      <c r="B399" s="201" t="str">
        <f>IF('Frais de personnel'!$B399="","",'Frais de personnel'!$B399)</f>
        <v/>
      </c>
      <c r="C399" s="201" t="str">
        <f>IF('Frais de personnel'!$C399="","",'Frais de personnel'!$C399)</f>
        <v/>
      </c>
      <c r="D399" s="202" t="str">
        <f>IF('Frais de personnel'!$D399="","",'Frais de personnel'!$D399)</f>
        <v/>
      </c>
      <c r="E399" s="180" t="str">
        <f>IF('Frais de personnel'!$E399="","",'Frais de personnel'!$E399)</f>
        <v/>
      </c>
      <c r="F399" s="273" t="str">
        <f>IF('Frais de personnel'!F399="","",'Frais de personnel'!F399)</f>
        <v/>
      </c>
      <c r="G399" s="273" t="str">
        <f>IF('Frais de personnel'!G399="","",'Frais de personnel'!G399)</f>
        <v/>
      </c>
      <c r="H399" s="203" t="str">
        <f>IF('Frais de personnel'!$H399="","",'Frais de personnel'!$H399)</f>
        <v/>
      </c>
      <c r="I399" s="89" t="str">
        <f>IF('Frais de personnel'!$I399="","",'Frais de personnel'!$I399)</f>
        <v/>
      </c>
      <c r="J399" s="89" t="str">
        <f>IF('Frais de personnel'!$J399="","",'Frais de personnel'!$J399)</f>
        <v/>
      </c>
      <c r="K399" s="204" t="str">
        <f>IF('Frais de personnel'!$K399=0,"",'Frais de personnel'!$K399)</f>
        <v/>
      </c>
      <c r="L399" s="88"/>
      <c r="M399" s="69"/>
      <c r="N399" s="69"/>
      <c r="O399" s="69"/>
      <c r="P399" s="284" t="str">
        <f t="shared" si="37"/>
        <v/>
      </c>
      <c r="Q399" s="524" t="str">
        <f t="shared" si="38"/>
        <v/>
      </c>
      <c r="R399" s="84" t="str">
        <f t="shared" si="36"/>
        <v/>
      </c>
      <c r="S399" s="436"/>
      <c r="T399" s="196" t="str">
        <f t="shared" si="39"/>
        <v/>
      </c>
      <c r="U399" s="274" t="str">
        <f t="shared" si="40"/>
        <v/>
      </c>
      <c r="V399" s="185"/>
      <c r="W399" s="435" t="str">
        <f>IF(K399="","",IF(U399="",Listes!$A$70,IF(AND(K399&lt;U399,V399=""),Listes!$A$71,IF(AND(Q399&lt;P399,V399=""),Listes!$A$72,IF(AND(U399&lt;&gt;"",U399&lt;K399,S399=""),Listes!$A$73,IF(X399="",Listes!$A$74,""))))))</f>
        <v/>
      </c>
      <c r="X399" s="90"/>
      <c r="Y399" s="158">
        <f t="shared" si="41"/>
        <v>0</v>
      </c>
    </row>
    <row r="400" spans="1:25" ht="20.100000000000001" customHeight="1" x14ac:dyDescent="0.25">
      <c r="A400" s="174">
        <v>394</v>
      </c>
      <c r="B400" s="201" t="str">
        <f>IF('Frais de personnel'!$B400="","",'Frais de personnel'!$B400)</f>
        <v/>
      </c>
      <c r="C400" s="201" t="str">
        <f>IF('Frais de personnel'!$C400="","",'Frais de personnel'!$C400)</f>
        <v/>
      </c>
      <c r="D400" s="202" t="str">
        <f>IF('Frais de personnel'!$D400="","",'Frais de personnel'!$D400)</f>
        <v/>
      </c>
      <c r="E400" s="180" t="str">
        <f>IF('Frais de personnel'!$E400="","",'Frais de personnel'!$E400)</f>
        <v/>
      </c>
      <c r="F400" s="273" t="str">
        <f>IF('Frais de personnel'!F400="","",'Frais de personnel'!F400)</f>
        <v/>
      </c>
      <c r="G400" s="273" t="str">
        <f>IF('Frais de personnel'!G400="","",'Frais de personnel'!G400)</f>
        <v/>
      </c>
      <c r="H400" s="203" t="str">
        <f>IF('Frais de personnel'!$H400="","",'Frais de personnel'!$H400)</f>
        <v/>
      </c>
      <c r="I400" s="89" t="str">
        <f>IF('Frais de personnel'!$I400="","",'Frais de personnel'!$I400)</f>
        <v/>
      </c>
      <c r="J400" s="89" t="str">
        <f>IF('Frais de personnel'!$J400="","",'Frais de personnel'!$J400)</f>
        <v/>
      </c>
      <c r="K400" s="204" t="str">
        <f>IF('Frais de personnel'!$K400=0,"",'Frais de personnel'!$K400)</f>
        <v/>
      </c>
      <c r="L400" s="88"/>
      <c r="M400" s="69"/>
      <c r="N400" s="69"/>
      <c r="O400" s="69"/>
      <c r="P400" s="284" t="str">
        <f t="shared" si="37"/>
        <v/>
      </c>
      <c r="Q400" s="524" t="str">
        <f t="shared" si="38"/>
        <v/>
      </c>
      <c r="R400" s="84" t="str">
        <f t="shared" si="36"/>
        <v/>
      </c>
      <c r="S400" s="436"/>
      <c r="T400" s="196" t="str">
        <f t="shared" si="39"/>
        <v/>
      </c>
      <c r="U400" s="274" t="str">
        <f t="shared" si="40"/>
        <v/>
      </c>
      <c r="V400" s="185"/>
      <c r="W400" s="435" t="str">
        <f>IF(K400="","",IF(U400="",Listes!$A$70,IF(AND(K400&lt;U400,V400=""),Listes!$A$71,IF(AND(Q400&lt;P400,V400=""),Listes!$A$72,IF(AND(U400&lt;&gt;"",U400&lt;K400,S400=""),Listes!$A$73,IF(X400="",Listes!$A$74,""))))))</f>
        <v/>
      </c>
      <c r="X400" s="90"/>
      <c r="Y400" s="158">
        <f t="shared" si="41"/>
        <v>0</v>
      </c>
    </row>
    <row r="401" spans="1:25" ht="20.100000000000001" customHeight="1" x14ac:dyDescent="0.25">
      <c r="A401" s="174">
        <v>395</v>
      </c>
      <c r="B401" s="201" t="str">
        <f>IF('Frais de personnel'!$B401="","",'Frais de personnel'!$B401)</f>
        <v/>
      </c>
      <c r="C401" s="201" t="str">
        <f>IF('Frais de personnel'!$C401="","",'Frais de personnel'!$C401)</f>
        <v/>
      </c>
      <c r="D401" s="202" t="str">
        <f>IF('Frais de personnel'!$D401="","",'Frais de personnel'!$D401)</f>
        <v/>
      </c>
      <c r="E401" s="180" t="str">
        <f>IF('Frais de personnel'!$E401="","",'Frais de personnel'!$E401)</f>
        <v/>
      </c>
      <c r="F401" s="273" t="str">
        <f>IF('Frais de personnel'!F401="","",'Frais de personnel'!F401)</f>
        <v/>
      </c>
      <c r="G401" s="273" t="str">
        <f>IF('Frais de personnel'!G401="","",'Frais de personnel'!G401)</f>
        <v/>
      </c>
      <c r="H401" s="203" t="str">
        <f>IF('Frais de personnel'!$H401="","",'Frais de personnel'!$H401)</f>
        <v/>
      </c>
      <c r="I401" s="89" t="str">
        <f>IF('Frais de personnel'!$I401="","",'Frais de personnel'!$I401)</f>
        <v/>
      </c>
      <c r="J401" s="89" t="str">
        <f>IF('Frais de personnel'!$J401="","",'Frais de personnel'!$J401)</f>
        <v/>
      </c>
      <c r="K401" s="204" t="str">
        <f>IF('Frais de personnel'!$K401=0,"",'Frais de personnel'!$K401)</f>
        <v/>
      </c>
      <c r="L401" s="88"/>
      <c r="M401" s="69"/>
      <c r="N401" s="69"/>
      <c r="O401" s="69"/>
      <c r="P401" s="284" t="str">
        <f t="shared" si="37"/>
        <v/>
      </c>
      <c r="Q401" s="524" t="str">
        <f t="shared" si="38"/>
        <v/>
      </c>
      <c r="R401" s="84" t="str">
        <f t="shared" si="36"/>
        <v/>
      </c>
      <c r="S401" s="436"/>
      <c r="T401" s="196" t="str">
        <f t="shared" si="39"/>
        <v/>
      </c>
      <c r="U401" s="274" t="str">
        <f t="shared" si="40"/>
        <v/>
      </c>
      <c r="V401" s="185"/>
      <c r="W401" s="435" t="str">
        <f>IF(K401="","",IF(U401="",Listes!$A$70,IF(AND(K401&lt;U401,V401=""),Listes!$A$71,IF(AND(Q401&lt;P401,V401=""),Listes!$A$72,IF(AND(U401&lt;&gt;"",U401&lt;K401,S401=""),Listes!$A$73,IF(X401="",Listes!$A$74,""))))))</f>
        <v/>
      </c>
      <c r="X401" s="90"/>
      <c r="Y401" s="158">
        <f t="shared" si="41"/>
        <v>0</v>
      </c>
    </row>
    <row r="402" spans="1:25" ht="20.100000000000001" customHeight="1" x14ac:dyDescent="0.25">
      <c r="A402" s="174">
        <v>396</v>
      </c>
      <c r="B402" s="201" t="str">
        <f>IF('Frais de personnel'!$B402="","",'Frais de personnel'!$B402)</f>
        <v/>
      </c>
      <c r="C402" s="201" t="str">
        <f>IF('Frais de personnel'!$C402="","",'Frais de personnel'!$C402)</f>
        <v/>
      </c>
      <c r="D402" s="202" t="str">
        <f>IF('Frais de personnel'!$D402="","",'Frais de personnel'!$D402)</f>
        <v/>
      </c>
      <c r="E402" s="180" t="str">
        <f>IF('Frais de personnel'!$E402="","",'Frais de personnel'!$E402)</f>
        <v/>
      </c>
      <c r="F402" s="273" t="str">
        <f>IF('Frais de personnel'!F402="","",'Frais de personnel'!F402)</f>
        <v/>
      </c>
      <c r="G402" s="273" t="str">
        <f>IF('Frais de personnel'!G402="","",'Frais de personnel'!G402)</f>
        <v/>
      </c>
      <c r="H402" s="203" t="str">
        <f>IF('Frais de personnel'!$H402="","",'Frais de personnel'!$H402)</f>
        <v/>
      </c>
      <c r="I402" s="89" t="str">
        <f>IF('Frais de personnel'!$I402="","",'Frais de personnel'!$I402)</f>
        <v/>
      </c>
      <c r="J402" s="89" t="str">
        <f>IF('Frais de personnel'!$J402="","",'Frais de personnel'!$J402)</f>
        <v/>
      </c>
      <c r="K402" s="204" t="str">
        <f>IF('Frais de personnel'!$K402=0,"",'Frais de personnel'!$K402)</f>
        <v/>
      </c>
      <c r="L402" s="88"/>
      <c r="M402" s="69"/>
      <c r="N402" s="69"/>
      <c r="O402" s="69"/>
      <c r="P402" s="284" t="str">
        <f t="shared" si="37"/>
        <v/>
      </c>
      <c r="Q402" s="524" t="str">
        <f t="shared" si="38"/>
        <v/>
      </c>
      <c r="R402" s="84" t="str">
        <f t="shared" si="36"/>
        <v/>
      </c>
      <c r="S402" s="436"/>
      <c r="T402" s="196" t="str">
        <f t="shared" si="39"/>
        <v/>
      </c>
      <c r="U402" s="274" t="str">
        <f t="shared" si="40"/>
        <v/>
      </c>
      <c r="V402" s="185"/>
      <c r="W402" s="435" t="str">
        <f>IF(K402="","",IF(U402="",Listes!$A$70,IF(AND(K402&lt;U402,V402=""),Listes!$A$71,IF(AND(Q402&lt;P402,V402=""),Listes!$A$72,IF(AND(U402&lt;&gt;"",U402&lt;K402,S402=""),Listes!$A$73,IF(X402="",Listes!$A$74,""))))))</f>
        <v/>
      </c>
      <c r="X402" s="90"/>
      <c r="Y402" s="158">
        <f t="shared" si="41"/>
        <v>0</v>
      </c>
    </row>
    <row r="403" spans="1:25" ht="20.100000000000001" customHeight="1" x14ac:dyDescent="0.25">
      <c r="A403" s="174">
        <v>397</v>
      </c>
      <c r="B403" s="201" t="str">
        <f>IF('Frais de personnel'!$B403="","",'Frais de personnel'!$B403)</f>
        <v/>
      </c>
      <c r="C403" s="201" t="str">
        <f>IF('Frais de personnel'!$C403="","",'Frais de personnel'!$C403)</f>
        <v/>
      </c>
      <c r="D403" s="202" t="str">
        <f>IF('Frais de personnel'!$D403="","",'Frais de personnel'!$D403)</f>
        <v/>
      </c>
      <c r="E403" s="180" t="str">
        <f>IF('Frais de personnel'!$E403="","",'Frais de personnel'!$E403)</f>
        <v/>
      </c>
      <c r="F403" s="273" t="str">
        <f>IF('Frais de personnel'!F403="","",'Frais de personnel'!F403)</f>
        <v/>
      </c>
      <c r="G403" s="273" t="str">
        <f>IF('Frais de personnel'!G403="","",'Frais de personnel'!G403)</f>
        <v/>
      </c>
      <c r="H403" s="203" t="str">
        <f>IF('Frais de personnel'!$H403="","",'Frais de personnel'!$H403)</f>
        <v/>
      </c>
      <c r="I403" s="89" t="str">
        <f>IF('Frais de personnel'!$I403="","",'Frais de personnel'!$I403)</f>
        <v/>
      </c>
      <c r="J403" s="89" t="str">
        <f>IF('Frais de personnel'!$J403="","",'Frais de personnel'!$J403)</f>
        <v/>
      </c>
      <c r="K403" s="204" t="str">
        <f>IF('Frais de personnel'!$K403=0,"",'Frais de personnel'!$K403)</f>
        <v/>
      </c>
      <c r="L403" s="88"/>
      <c r="M403" s="69"/>
      <c r="N403" s="69"/>
      <c r="O403" s="69"/>
      <c r="P403" s="284" t="str">
        <f t="shared" si="37"/>
        <v/>
      </c>
      <c r="Q403" s="524" t="str">
        <f t="shared" si="38"/>
        <v/>
      </c>
      <c r="R403" s="84" t="str">
        <f t="shared" si="36"/>
        <v/>
      </c>
      <c r="S403" s="436"/>
      <c r="T403" s="196" t="str">
        <f t="shared" si="39"/>
        <v/>
      </c>
      <c r="U403" s="274" t="str">
        <f t="shared" si="40"/>
        <v/>
      </c>
      <c r="V403" s="185"/>
      <c r="W403" s="435" t="str">
        <f>IF(K403="","",IF(U403="",Listes!$A$70,IF(AND(K403&lt;U403,V403=""),Listes!$A$71,IF(AND(Q403&lt;P403,V403=""),Listes!$A$72,IF(AND(U403&lt;&gt;"",U403&lt;K403,S403=""),Listes!$A$73,IF(X403="",Listes!$A$74,""))))))</f>
        <v/>
      </c>
      <c r="X403" s="90"/>
      <c r="Y403" s="158">
        <f t="shared" si="41"/>
        <v>0</v>
      </c>
    </row>
    <row r="404" spans="1:25" ht="20.100000000000001" customHeight="1" x14ac:dyDescent="0.25">
      <c r="A404" s="174">
        <v>398</v>
      </c>
      <c r="B404" s="201" t="str">
        <f>IF('Frais de personnel'!$B404="","",'Frais de personnel'!$B404)</f>
        <v/>
      </c>
      <c r="C404" s="201" t="str">
        <f>IF('Frais de personnel'!$C404="","",'Frais de personnel'!$C404)</f>
        <v/>
      </c>
      <c r="D404" s="202" t="str">
        <f>IF('Frais de personnel'!$D404="","",'Frais de personnel'!$D404)</f>
        <v/>
      </c>
      <c r="E404" s="180" t="str">
        <f>IF('Frais de personnel'!$E404="","",'Frais de personnel'!$E404)</f>
        <v/>
      </c>
      <c r="F404" s="273" t="str">
        <f>IF('Frais de personnel'!F404="","",'Frais de personnel'!F404)</f>
        <v/>
      </c>
      <c r="G404" s="273" t="str">
        <f>IF('Frais de personnel'!G404="","",'Frais de personnel'!G404)</f>
        <v/>
      </c>
      <c r="H404" s="203" t="str">
        <f>IF('Frais de personnel'!$H404="","",'Frais de personnel'!$H404)</f>
        <v/>
      </c>
      <c r="I404" s="89" t="str">
        <f>IF('Frais de personnel'!$I404="","",'Frais de personnel'!$I404)</f>
        <v/>
      </c>
      <c r="J404" s="89" t="str">
        <f>IF('Frais de personnel'!$J404="","",'Frais de personnel'!$J404)</f>
        <v/>
      </c>
      <c r="K404" s="204" t="str">
        <f>IF('Frais de personnel'!$K404=0,"",'Frais de personnel'!$K404)</f>
        <v/>
      </c>
      <c r="L404" s="88"/>
      <c r="M404" s="69"/>
      <c r="N404" s="69"/>
      <c r="O404" s="69"/>
      <c r="P404" s="284" t="str">
        <f t="shared" si="37"/>
        <v/>
      </c>
      <c r="Q404" s="524" t="str">
        <f t="shared" si="38"/>
        <v/>
      </c>
      <c r="R404" s="84" t="str">
        <f t="shared" si="36"/>
        <v/>
      </c>
      <c r="S404" s="436"/>
      <c r="T404" s="196" t="str">
        <f t="shared" si="39"/>
        <v/>
      </c>
      <c r="U404" s="274" t="str">
        <f t="shared" si="40"/>
        <v/>
      </c>
      <c r="V404" s="185"/>
      <c r="W404" s="435" t="str">
        <f>IF(K404="","",IF(U404="",Listes!$A$70,IF(AND(K404&lt;U404,V404=""),Listes!$A$71,IF(AND(Q404&lt;P404,V404=""),Listes!$A$72,IF(AND(U404&lt;&gt;"",U404&lt;K404,S404=""),Listes!$A$73,IF(X404="",Listes!$A$74,""))))))</f>
        <v/>
      </c>
      <c r="X404" s="90"/>
      <c r="Y404" s="158">
        <f t="shared" si="41"/>
        <v>0</v>
      </c>
    </row>
    <row r="405" spans="1:25" ht="20.100000000000001" customHeight="1" x14ac:dyDescent="0.25">
      <c r="A405" s="174">
        <v>399</v>
      </c>
      <c r="B405" s="201" t="str">
        <f>IF('Frais de personnel'!$B405="","",'Frais de personnel'!$B405)</f>
        <v/>
      </c>
      <c r="C405" s="201" t="str">
        <f>IF('Frais de personnel'!$C405="","",'Frais de personnel'!$C405)</f>
        <v/>
      </c>
      <c r="D405" s="202" t="str">
        <f>IF('Frais de personnel'!$D405="","",'Frais de personnel'!$D405)</f>
        <v/>
      </c>
      <c r="E405" s="180" t="str">
        <f>IF('Frais de personnel'!$E405="","",'Frais de personnel'!$E405)</f>
        <v/>
      </c>
      <c r="F405" s="273" t="str">
        <f>IF('Frais de personnel'!F405="","",'Frais de personnel'!F405)</f>
        <v/>
      </c>
      <c r="G405" s="273" t="str">
        <f>IF('Frais de personnel'!G405="","",'Frais de personnel'!G405)</f>
        <v/>
      </c>
      <c r="H405" s="203" t="str">
        <f>IF('Frais de personnel'!$H405="","",'Frais de personnel'!$H405)</f>
        <v/>
      </c>
      <c r="I405" s="89" t="str">
        <f>IF('Frais de personnel'!$I405="","",'Frais de personnel'!$I405)</f>
        <v/>
      </c>
      <c r="J405" s="89" t="str">
        <f>IF('Frais de personnel'!$J405="","",'Frais de personnel'!$J405)</f>
        <v/>
      </c>
      <c r="K405" s="204" t="str">
        <f>IF('Frais de personnel'!$K405=0,"",'Frais de personnel'!$K405)</f>
        <v/>
      </c>
      <c r="L405" s="88"/>
      <c r="M405" s="69"/>
      <c r="N405" s="69"/>
      <c r="O405" s="69"/>
      <c r="P405" s="284" t="str">
        <f t="shared" si="37"/>
        <v/>
      </c>
      <c r="Q405" s="524" t="str">
        <f t="shared" si="38"/>
        <v/>
      </c>
      <c r="R405" s="84" t="str">
        <f t="shared" si="36"/>
        <v/>
      </c>
      <c r="S405" s="436"/>
      <c r="T405" s="196" t="str">
        <f t="shared" si="39"/>
        <v/>
      </c>
      <c r="U405" s="274" t="str">
        <f t="shared" si="40"/>
        <v/>
      </c>
      <c r="V405" s="185"/>
      <c r="W405" s="435" t="str">
        <f>IF(K405="","",IF(U405="",Listes!$A$70,IF(AND(K405&lt;U405,V405=""),Listes!$A$71,IF(AND(Q405&lt;P405,V405=""),Listes!$A$72,IF(AND(U405&lt;&gt;"",U405&lt;K405,S405=""),Listes!$A$73,IF(X405="",Listes!$A$74,""))))))</f>
        <v/>
      </c>
      <c r="X405" s="90"/>
      <c r="Y405" s="158">
        <f t="shared" si="41"/>
        <v>0</v>
      </c>
    </row>
    <row r="406" spans="1:25" ht="20.100000000000001" customHeight="1" x14ac:dyDescent="0.25">
      <c r="A406" s="174">
        <v>400</v>
      </c>
      <c r="B406" s="201" t="str">
        <f>IF('Frais de personnel'!$B406="","",'Frais de personnel'!$B406)</f>
        <v/>
      </c>
      <c r="C406" s="201" t="str">
        <f>IF('Frais de personnel'!$C406="","",'Frais de personnel'!$C406)</f>
        <v/>
      </c>
      <c r="D406" s="202" t="str">
        <f>IF('Frais de personnel'!$D406="","",'Frais de personnel'!$D406)</f>
        <v/>
      </c>
      <c r="E406" s="180" t="str">
        <f>IF('Frais de personnel'!$E406="","",'Frais de personnel'!$E406)</f>
        <v/>
      </c>
      <c r="F406" s="273" t="str">
        <f>IF('Frais de personnel'!F406="","",'Frais de personnel'!F406)</f>
        <v/>
      </c>
      <c r="G406" s="273" t="str">
        <f>IF('Frais de personnel'!G406="","",'Frais de personnel'!G406)</f>
        <v/>
      </c>
      <c r="H406" s="203" t="str">
        <f>IF('Frais de personnel'!$H406="","",'Frais de personnel'!$H406)</f>
        <v/>
      </c>
      <c r="I406" s="89" t="str">
        <f>IF('Frais de personnel'!$I406="","",'Frais de personnel'!$I406)</f>
        <v/>
      </c>
      <c r="J406" s="89" t="str">
        <f>IF('Frais de personnel'!$J406="","",'Frais de personnel'!$J406)</f>
        <v/>
      </c>
      <c r="K406" s="204" t="str">
        <f>IF('Frais de personnel'!$K406=0,"",'Frais de personnel'!$K406)</f>
        <v/>
      </c>
      <c r="L406" s="88"/>
      <c r="M406" s="69"/>
      <c r="N406" s="69"/>
      <c r="O406" s="69"/>
      <c r="P406" s="284" t="str">
        <f t="shared" si="37"/>
        <v/>
      </c>
      <c r="Q406" s="524" t="str">
        <f t="shared" si="38"/>
        <v/>
      </c>
      <c r="R406" s="84" t="str">
        <f t="shared" si="36"/>
        <v/>
      </c>
      <c r="S406" s="436"/>
      <c r="T406" s="196" t="str">
        <f t="shared" si="39"/>
        <v/>
      </c>
      <c r="U406" s="274" t="str">
        <f t="shared" si="40"/>
        <v/>
      </c>
      <c r="V406" s="185"/>
      <c r="W406" s="435" t="str">
        <f>IF(K406="","",IF(U406="",Listes!$A$70,IF(AND(K406&lt;U406,V406=""),Listes!$A$71,IF(AND(Q406&lt;P406,V406=""),Listes!$A$72,IF(AND(U406&lt;&gt;"",U406&lt;K406,S406=""),Listes!$A$73,IF(X406="",Listes!$A$74,""))))))</f>
        <v/>
      </c>
      <c r="X406" s="90"/>
      <c r="Y406" s="158">
        <f t="shared" si="41"/>
        <v>0</v>
      </c>
    </row>
    <row r="407" spans="1:25" ht="20.100000000000001" customHeight="1" x14ac:dyDescent="0.25">
      <c r="A407" s="174">
        <v>401</v>
      </c>
      <c r="B407" s="201" t="str">
        <f>IF('Frais de personnel'!$B407="","",'Frais de personnel'!$B407)</f>
        <v/>
      </c>
      <c r="C407" s="201" t="str">
        <f>IF('Frais de personnel'!$C407="","",'Frais de personnel'!$C407)</f>
        <v/>
      </c>
      <c r="D407" s="202" t="str">
        <f>IF('Frais de personnel'!$D407="","",'Frais de personnel'!$D407)</f>
        <v/>
      </c>
      <c r="E407" s="180" t="str">
        <f>IF('Frais de personnel'!$E407="","",'Frais de personnel'!$E407)</f>
        <v/>
      </c>
      <c r="F407" s="273" t="str">
        <f>IF('Frais de personnel'!F407="","",'Frais de personnel'!F407)</f>
        <v/>
      </c>
      <c r="G407" s="273" t="str">
        <f>IF('Frais de personnel'!G407="","",'Frais de personnel'!G407)</f>
        <v/>
      </c>
      <c r="H407" s="203" t="str">
        <f>IF('Frais de personnel'!$H407="","",'Frais de personnel'!$H407)</f>
        <v/>
      </c>
      <c r="I407" s="89" t="str">
        <f>IF('Frais de personnel'!$I407="","",'Frais de personnel'!$I407)</f>
        <v/>
      </c>
      <c r="J407" s="89" t="str">
        <f>IF('Frais de personnel'!$J407="","",'Frais de personnel'!$J407)</f>
        <v/>
      </c>
      <c r="K407" s="204" t="str">
        <f>IF('Frais de personnel'!$K407=0,"",'Frais de personnel'!$K407)</f>
        <v/>
      </c>
      <c r="L407" s="88"/>
      <c r="M407" s="69"/>
      <c r="N407" s="69"/>
      <c r="O407" s="69"/>
      <c r="P407" s="284" t="str">
        <f t="shared" si="37"/>
        <v/>
      </c>
      <c r="Q407" s="524" t="str">
        <f t="shared" si="38"/>
        <v/>
      </c>
      <c r="R407" s="84" t="str">
        <f t="shared" si="36"/>
        <v/>
      </c>
      <c r="S407" s="436"/>
      <c r="T407" s="196" t="str">
        <f t="shared" si="39"/>
        <v/>
      </c>
      <c r="U407" s="274" t="str">
        <f t="shared" si="40"/>
        <v/>
      </c>
      <c r="V407" s="185"/>
      <c r="W407" s="435" t="str">
        <f>IF(K407="","",IF(U407="",Listes!$A$70,IF(AND(K407&lt;U407,V407=""),Listes!$A$71,IF(AND(Q407&lt;P407,V407=""),Listes!$A$72,IF(AND(U407&lt;&gt;"",U407&lt;K407,S407=""),Listes!$A$73,IF(X407="",Listes!$A$74,""))))))</f>
        <v/>
      </c>
      <c r="X407" s="90"/>
      <c r="Y407" s="158">
        <f t="shared" si="41"/>
        <v>0</v>
      </c>
    </row>
    <row r="408" spans="1:25" ht="20.100000000000001" customHeight="1" x14ac:dyDescent="0.25">
      <c r="A408" s="174">
        <v>402</v>
      </c>
      <c r="B408" s="201" t="str">
        <f>IF('Frais de personnel'!$B408="","",'Frais de personnel'!$B408)</f>
        <v/>
      </c>
      <c r="C408" s="201" t="str">
        <f>IF('Frais de personnel'!$C408="","",'Frais de personnel'!$C408)</f>
        <v/>
      </c>
      <c r="D408" s="202" t="str">
        <f>IF('Frais de personnel'!$D408="","",'Frais de personnel'!$D408)</f>
        <v/>
      </c>
      <c r="E408" s="180" t="str">
        <f>IF('Frais de personnel'!$E408="","",'Frais de personnel'!$E408)</f>
        <v/>
      </c>
      <c r="F408" s="273" t="str">
        <f>IF('Frais de personnel'!F408="","",'Frais de personnel'!F408)</f>
        <v/>
      </c>
      <c r="G408" s="273" t="str">
        <f>IF('Frais de personnel'!G408="","",'Frais de personnel'!G408)</f>
        <v/>
      </c>
      <c r="H408" s="203" t="str">
        <f>IF('Frais de personnel'!$H408="","",'Frais de personnel'!$H408)</f>
        <v/>
      </c>
      <c r="I408" s="89" t="str">
        <f>IF('Frais de personnel'!$I408="","",'Frais de personnel'!$I408)</f>
        <v/>
      </c>
      <c r="J408" s="89" t="str">
        <f>IF('Frais de personnel'!$J408="","",'Frais de personnel'!$J408)</f>
        <v/>
      </c>
      <c r="K408" s="204" t="str">
        <f>IF('Frais de personnel'!$K408=0,"",'Frais de personnel'!$K408)</f>
        <v/>
      </c>
      <c r="L408" s="88"/>
      <c r="M408" s="69"/>
      <c r="N408" s="69"/>
      <c r="O408" s="69"/>
      <c r="P408" s="284" t="str">
        <f t="shared" si="37"/>
        <v/>
      </c>
      <c r="Q408" s="524" t="str">
        <f t="shared" si="38"/>
        <v/>
      </c>
      <c r="R408" s="84" t="str">
        <f t="shared" si="36"/>
        <v/>
      </c>
      <c r="S408" s="436"/>
      <c r="T408" s="196" t="str">
        <f t="shared" si="39"/>
        <v/>
      </c>
      <c r="U408" s="274" t="str">
        <f t="shared" si="40"/>
        <v/>
      </c>
      <c r="V408" s="185"/>
      <c r="W408" s="435" t="str">
        <f>IF(K408="","",IF(U408="",Listes!$A$70,IF(AND(K408&lt;U408,V408=""),Listes!$A$71,IF(AND(Q408&lt;P408,V408=""),Listes!$A$72,IF(AND(U408&lt;&gt;"",U408&lt;K408,S408=""),Listes!$A$73,IF(X408="",Listes!$A$74,""))))))</f>
        <v/>
      </c>
      <c r="X408" s="90"/>
      <c r="Y408" s="158">
        <f t="shared" si="41"/>
        <v>0</v>
      </c>
    </row>
    <row r="409" spans="1:25" ht="20.100000000000001" customHeight="1" x14ac:dyDescent="0.25">
      <c r="A409" s="174">
        <v>403</v>
      </c>
      <c r="B409" s="201" t="str">
        <f>IF('Frais de personnel'!$B409="","",'Frais de personnel'!$B409)</f>
        <v/>
      </c>
      <c r="C409" s="201" t="str">
        <f>IF('Frais de personnel'!$C409="","",'Frais de personnel'!$C409)</f>
        <v/>
      </c>
      <c r="D409" s="202" t="str">
        <f>IF('Frais de personnel'!$D409="","",'Frais de personnel'!$D409)</f>
        <v/>
      </c>
      <c r="E409" s="180" t="str">
        <f>IF('Frais de personnel'!$E409="","",'Frais de personnel'!$E409)</f>
        <v/>
      </c>
      <c r="F409" s="273" t="str">
        <f>IF('Frais de personnel'!F409="","",'Frais de personnel'!F409)</f>
        <v/>
      </c>
      <c r="G409" s="273" t="str">
        <f>IF('Frais de personnel'!G409="","",'Frais de personnel'!G409)</f>
        <v/>
      </c>
      <c r="H409" s="203" t="str">
        <f>IF('Frais de personnel'!$H409="","",'Frais de personnel'!$H409)</f>
        <v/>
      </c>
      <c r="I409" s="89" t="str">
        <f>IF('Frais de personnel'!$I409="","",'Frais de personnel'!$I409)</f>
        <v/>
      </c>
      <c r="J409" s="89" t="str">
        <f>IF('Frais de personnel'!$J409="","",'Frais de personnel'!$J409)</f>
        <v/>
      </c>
      <c r="K409" s="204" t="str">
        <f>IF('Frais de personnel'!$K409=0,"",'Frais de personnel'!$K409)</f>
        <v/>
      </c>
      <c r="L409" s="88"/>
      <c r="M409" s="69"/>
      <c r="N409" s="69"/>
      <c r="O409" s="69"/>
      <c r="P409" s="284" t="str">
        <f t="shared" si="37"/>
        <v/>
      </c>
      <c r="Q409" s="524" t="str">
        <f t="shared" si="38"/>
        <v/>
      </c>
      <c r="R409" s="84" t="str">
        <f t="shared" si="36"/>
        <v/>
      </c>
      <c r="S409" s="436"/>
      <c r="T409" s="196" t="str">
        <f t="shared" si="39"/>
        <v/>
      </c>
      <c r="U409" s="274" t="str">
        <f t="shared" si="40"/>
        <v/>
      </c>
      <c r="V409" s="185"/>
      <c r="W409" s="435" t="str">
        <f>IF(K409="","",IF(U409="",Listes!$A$70,IF(AND(K409&lt;U409,V409=""),Listes!$A$71,IF(AND(Q409&lt;P409,V409=""),Listes!$A$72,IF(AND(U409&lt;&gt;"",U409&lt;K409,S409=""),Listes!$A$73,IF(X409="",Listes!$A$74,""))))))</f>
        <v/>
      </c>
      <c r="X409" s="90"/>
      <c r="Y409" s="158">
        <f t="shared" si="41"/>
        <v>0</v>
      </c>
    </row>
    <row r="410" spans="1:25" ht="20.100000000000001" customHeight="1" x14ac:dyDescent="0.25">
      <c r="A410" s="174">
        <v>404</v>
      </c>
      <c r="B410" s="201" t="str">
        <f>IF('Frais de personnel'!$B410="","",'Frais de personnel'!$B410)</f>
        <v/>
      </c>
      <c r="C410" s="201" t="str">
        <f>IF('Frais de personnel'!$C410="","",'Frais de personnel'!$C410)</f>
        <v/>
      </c>
      <c r="D410" s="202" t="str">
        <f>IF('Frais de personnel'!$D410="","",'Frais de personnel'!$D410)</f>
        <v/>
      </c>
      <c r="E410" s="180" t="str">
        <f>IF('Frais de personnel'!$E410="","",'Frais de personnel'!$E410)</f>
        <v/>
      </c>
      <c r="F410" s="273" t="str">
        <f>IF('Frais de personnel'!F410="","",'Frais de personnel'!F410)</f>
        <v/>
      </c>
      <c r="G410" s="273" t="str">
        <f>IF('Frais de personnel'!G410="","",'Frais de personnel'!G410)</f>
        <v/>
      </c>
      <c r="H410" s="203" t="str">
        <f>IF('Frais de personnel'!$H410="","",'Frais de personnel'!$H410)</f>
        <v/>
      </c>
      <c r="I410" s="89" t="str">
        <f>IF('Frais de personnel'!$I410="","",'Frais de personnel'!$I410)</f>
        <v/>
      </c>
      <c r="J410" s="89" t="str">
        <f>IF('Frais de personnel'!$J410="","",'Frais de personnel'!$J410)</f>
        <v/>
      </c>
      <c r="K410" s="204" t="str">
        <f>IF('Frais de personnel'!$K410=0,"",'Frais de personnel'!$K410)</f>
        <v/>
      </c>
      <c r="L410" s="88"/>
      <c r="M410" s="69"/>
      <c r="N410" s="69"/>
      <c r="O410" s="69"/>
      <c r="P410" s="284" t="str">
        <f t="shared" si="37"/>
        <v/>
      </c>
      <c r="Q410" s="524" t="str">
        <f t="shared" si="38"/>
        <v/>
      </c>
      <c r="R410" s="84" t="str">
        <f t="shared" si="36"/>
        <v/>
      </c>
      <c r="S410" s="436"/>
      <c r="T410" s="196" t="str">
        <f t="shared" si="39"/>
        <v/>
      </c>
      <c r="U410" s="274" t="str">
        <f t="shared" si="40"/>
        <v/>
      </c>
      <c r="V410" s="185"/>
      <c r="W410" s="435" t="str">
        <f>IF(K410="","",IF(U410="",Listes!$A$70,IF(AND(K410&lt;U410,V410=""),Listes!$A$71,IF(AND(Q410&lt;P410,V410=""),Listes!$A$72,IF(AND(U410&lt;&gt;"",U410&lt;K410,S410=""),Listes!$A$73,IF(X410="",Listes!$A$74,""))))))</f>
        <v/>
      </c>
      <c r="X410" s="90"/>
      <c r="Y410" s="158">
        <f t="shared" si="41"/>
        <v>0</v>
      </c>
    </row>
    <row r="411" spans="1:25" ht="20.100000000000001" customHeight="1" x14ac:dyDescent="0.25">
      <c r="A411" s="174">
        <v>405</v>
      </c>
      <c r="B411" s="201" t="str">
        <f>IF('Frais de personnel'!$B411="","",'Frais de personnel'!$B411)</f>
        <v/>
      </c>
      <c r="C411" s="201" t="str">
        <f>IF('Frais de personnel'!$C411="","",'Frais de personnel'!$C411)</f>
        <v/>
      </c>
      <c r="D411" s="202" t="str">
        <f>IF('Frais de personnel'!$D411="","",'Frais de personnel'!$D411)</f>
        <v/>
      </c>
      <c r="E411" s="180" t="str">
        <f>IF('Frais de personnel'!$E411="","",'Frais de personnel'!$E411)</f>
        <v/>
      </c>
      <c r="F411" s="273" t="str">
        <f>IF('Frais de personnel'!F411="","",'Frais de personnel'!F411)</f>
        <v/>
      </c>
      <c r="G411" s="273" t="str">
        <f>IF('Frais de personnel'!G411="","",'Frais de personnel'!G411)</f>
        <v/>
      </c>
      <c r="H411" s="203" t="str">
        <f>IF('Frais de personnel'!$H411="","",'Frais de personnel'!$H411)</f>
        <v/>
      </c>
      <c r="I411" s="89" t="str">
        <f>IF('Frais de personnel'!$I411="","",'Frais de personnel'!$I411)</f>
        <v/>
      </c>
      <c r="J411" s="89" t="str">
        <f>IF('Frais de personnel'!$J411="","",'Frais de personnel'!$J411)</f>
        <v/>
      </c>
      <c r="K411" s="204" t="str">
        <f>IF('Frais de personnel'!$K411=0,"",'Frais de personnel'!$K411)</f>
        <v/>
      </c>
      <c r="L411" s="88"/>
      <c r="M411" s="69"/>
      <c r="N411" s="69"/>
      <c r="O411" s="69"/>
      <c r="P411" s="284" t="str">
        <f t="shared" si="37"/>
        <v/>
      </c>
      <c r="Q411" s="524" t="str">
        <f t="shared" si="38"/>
        <v/>
      </c>
      <c r="R411" s="84" t="str">
        <f t="shared" si="36"/>
        <v/>
      </c>
      <c r="S411" s="436"/>
      <c r="T411" s="196" t="str">
        <f t="shared" si="39"/>
        <v/>
      </c>
      <c r="U411" s="274" t="str">
        <f t="shared" si="40"/>
        <v/>
      </c>
      <c r="V411" s="185"/>
      <c r="W411" s="435" t="str">
        <f>IF(K411="","",IF(U411="",Listes!$A$70,IF(AND(K411&lt;U411,V411=""),Listes!$A$71,IF(AND(Q411&lt;P411,V411=""),Listes!$A$72,IF(AND(U411&lt;&gt;"",U411&lt;K411,S411=""),Listes!$A$73,IF(X411="",Listes!$A$74,""))))))</f>
        <v/>
      </c>
      <c r="X411" s="90"/>
      <c r="Y411" s="158">
        <f t="shared" si="41"/>
        <v>0</v>
      </c>
    </row>
    <row r="412" spans="1:25" ht="20.100000000000001" customHeight="1" x14ac:dyDescent="0.25">
      <c r="A412" s="174">
        <v>406</v>
      </c>
      <c r="B412" s="201" t="str">
        <f>IF('Frais de personnel'!$B412="","",'Frais de personnel'!$B412)</f>
        <v/>
      </c>
      <c r="C412" s="201" t="str">
        <f>IF('Frais de personnel'!$C412="","",'Frais de personnel'!$C412)</f>
        <v/>
      </c>
      <c r="D412" s="202" t="str">
        <f>IF('Frais de personnel'!$D412="","",'Frais de personnel'!$D412)</f>
        <v/>
      </c>
      <c r="E412" s="180" t="str">
        <f>IF('Frais de personnel'!$E412="","",'Frais de personnel'!$E412)</f>
        <v/>
      </c>
      <c r="F412" s="273" t="str">
        <f>IF('Frais de personnel'!F412="","",'Frais de personnel'!F412)</f>
        <v/>
      </c>
      <c r="G412" s="273" t="str">
        <f>IF('Frais de personnel'!G412="","",'Frais de personnel'!G412)</f>
        <v/>
      </c>
      <c r="H412" s="203" t="str">
        <f>IF('Frais de personnel'!$H412="","",'Frais de personnel'!$H412)</f>
        <v/>
      </c>
      <c r="I412" s="89" t="str">
        <f>IF('Frais de personnel'!$I412="","",'Frais de personnel'!$I412)</f>
        <v/>
      </c>
      <c r="J412" s="89" t="str">
        <f>IF('Frais de personnel'!$J412="","",'Frais de personnel'!$J412)</f>
        <v/>
      </c>
      <c r="K412" s="204" t="str">
        <f>IF('Frais de personnel'!$K412=0,"",'Frais de personnel'!$K412)</f>
        <v/>
      </c>
      <c r="L412" s="88"/>
      <c r="M412" s="69"/>
      <c r="N412" s="69"/>
      <c r="O412" s="69"/>
      <c r="P412" s="284" t="str">
        <f t="shared" si="37"/>
        <v/>
      </c>
      <c r="Q412" s="524" t="str">
        <f t="shared" si="38"/>
        <v/>
      </c>
      <c r="R412" s="84" t="str">
        <f t="shared" si="36"/>
        <v/>
      </c>
      <c r="S412" s="436"/>
      <c r="T412" s="196" t="str">
        <f t="shared" si="39"/>
        <v/>
      </c>
      <c r="U412" s="274" t="str">
        <f t="shared" si="40"/>
        <v/>
      </c>
      <c r="V412" s="185"/>
      <c r="W412" s="435" t="str">
        <f>IF(K412="","",IF(U412="",Listes!$A$70,IF(AND(K412&lt;U412,V412=""),Listes!$A$71,IF(AND(Q412&lt;P412,V412=""),Listes!$A$72,IF(AND(U412&lt;&gt;"",U412&lt;K412,S412=""),Listes!$A$73,IF(X412="",Listes!$A$74,""))))))</f>
        <v/>
      </c>
      <c r="X412" s="90"/>
      <c r="Y412" s="158">
        <f t="shared" si="41"/>
        <v>0</v>
      </c>
    </row>
    <row r="413" spans="1:25" ht="20.100000000000001" customHeight="1" x14ac:dyDescent="0.25">
      <c r="A413" s="174">
        <v>407</v>
      </c>
      <c r="B413" s="201" t="str">
        <f>IF('Frais de personnel'!$B413="","",'Frais de personnel'!$B413)</f>
        <v/>
      </c>
      <c r="C413" s="201" t="str">
        <f>IF('Frais de personnel'!$C413="","",'Frais de personnel'!$C413)</f>
        <v/>
      </c>
      <c r="D413" s="202" t="str">
        <f>IF('Frais de personnel'!$D413="","",'Frais de personnel'!$D413)</f>
        <v/>
      </c>
      <c r="E413" s="180" t="str">
        <f>IF('Frais de personnel'!$E413="","",'Frais de personnel'!$E413)</f>
        <v/>
      </c>
      <c r="F413" s="273" t="str">
        <f>IF('Frais de personnel'!F413="","",'Frais de personnel'!F413)</f>
        <v/>
      </c>
      <c r="G413" s="273" t="str">
        <f>IF('Frais de personnel'!G413="","",'Frais de personnel'!G413)</f>
        <v/>
      </c>
      <c r="H413" s="203" t="str">
        <f>IF('Frais de personnel'!$H413="","",'Frais de personnel'!$H413)</f>
        <v/>
      </c>
      <c r="I413" s="89" t="str">
        <f>IF('Frais de personnel'!$I413="","",'Frais de personnel'!$I413)</f>
        <v/>
      </c>
      <c r="J413" s="89" t="str">
        <f>IF('Frais de personnel'!$J413="","",'Frais de personnel'!$J413)</f>
        <v/>
      </c>
      <c r="K413" s="204" t="str">
        <f>IF('Frais de personnel'!$K413=0,"",'Frais de personnel'!$K413)</f>
        <v/>
      </c>
      <c r="L413" s="88"/>
      <c r="M413" s="69"/>
      <c r="N413" s="69"/>
      <c r="O413" s="69"/>
      <c r="P413" s="284" t="str">
        <f t="shared" si="37"/>
        <v/>
      </c>
      <c r="Q413" s="524" t="str">
        <f t="shared" si="38"/>
        <v/>
      </c>
      <c r="R413" s="84" t="str">
        <f t="shared" si="36"/>
        <v/>
      </c>
      <c r="S413" s="436"/>
      <c r="T413" s="196" t="str">
        <f t="shared" si="39"/>
        <v/>
      </c>
      <c r="U413" s="274" t="str">
        <f t="shared" si="40"/>
        <v/>
      </c>
      <c r="V413" s="185"/>
      <c r="W413" s="435" t="str">
        <f>IF(K413="","",IF(U413="",Listes!$A$70,IF(AND(K413&lt;U413,V413=""),Listes!$A$71,IF(AND(Q413&lt;P413,V413=""),Listes!$A$72,IF(AND(U413&lt;&gt;"",U413&lt;K413,S413=""),Listes!$A$73,IF(X413="",Listes!$A$74,""))))))</f>
        <v/>
      </c>
      <c r="X413" s="90"/>
      <c r="Y413" s="158">
        <f t="shared" si="41"/>
        <v>0</v>
      </c>
    </row>
    <row r="414" spans="1:25" ht="20.100000000000001" customHeight="1" x14ac:dyDescent="0.25">
      <c r="A414" s="174">
        <v>408</v>
      </c>
      <c r="B414" s="201" t="str">
        <f>IF('Frais de personnel'!$B414="","",'Frais de personnel'!$B414)</f>
        <v/>
      </c>
      <c r="C414" s="201" t="str">
        <f>IF('Frais de personnel'!$C414="","",'Frais de personnel'!$C414)</f>
        <v/>
      </c>
      <c r="D414" s="202" t="str">
        <f>IF('Frais de personnel'!$D414="","",'Frais de personnel'!$D414)</f>
        <v/>
      </c>
      <c r="E414" s="180" t="str">
        <f>IF('Frais de personnel'!$E414="","",'Frais de personnel'!$E414)</f>
        <v/>
      </c>
      <c r="F414" s="273" t="str">
        <f>IF('Frais de personnel'!F414="","",'Frais de personnel'!F414)</f>
        <v/>
      </c>
      <c r="G414" s="273" t="str">
        <f>IF('Frais de personnel'!G414="","",'Frais de personnel'!G414)</f>
        <v/>
      </c>
      <c r="H414" s="203" t="str">
        <f>IF('Frais de personnel'!$H414="","",'Frais de personnel'!$H414)</f>
        <v/>
      </c>
      <c r="I414" s="89" t="str">
        <f>IF('Frais de personnel'!$I414="","",'Frais de personnel'!$I414)</f>
        <v/>
      </c>
      <c r="J414" s="89" t="str">
        <f>IF('Frais de personnel'!$J414="","",'Frais de personnel'!$J414)</f>
        <v/>
      </c>
      <c r="K414" s="204" t="str">
        <f>IF('Frais de personnel'!$K414=0,"",'Frais de personnel'!$K414)</f>
        <v/>
      </c>
      <c r="L414" s="88"/>
      <c r="M414" s="69"/>
      <c r="N414" s="69"/>
      <c r="O414" s="69"/>
      <c r="P414" s="284" t="str">
        <f t="shared" si="37"/>
        <v/>
      </c>
      <c r="Q414" s="524" t="str">
        <f t="shared" si="38"/>
        <v/>
      </c>
      <c r="R414" s="84" t="str">
        <f t="shared" si="36"/>
        <v/>
      </c>
      <c r="S414" s="436"/>
      <c r="T414" s="196" t="str">
        <f t="shared" si="39"/>
        <v/>
      </c>
      <c r="U414" s="274" t="str">
        <f t="shared" si="40"/>
        <v/>
      </c>
      <c r="V414" s="185"/>
      <c r="W414" s="435" t="str">
        <f>IF(K414="","",IF(U414="",Listes!$A$70,IF(AND(K414&lt;U414,V414=""),Listes!$A$71,IF(AND(Q414&lt;P414,V414=""),Listes!$A$72,IF(AND(U414&lt;&gt;"",U414&lt;K414,S414=""),Listes!$A$73,IF(X414="",Listes!$A$74,""))))))</f>
        <v/>
      </c>
      <c r="X414" s="90"/>
      <c r="Y414" s="158">
        <f t="shared" si="41"/>
        <v>0</v>
      </c>
    </row>
    <row r="415" spans="1:25" ht="20.100000000000001" customHeight="1" x14ac:dyDescent="0.25">
      <c r="A415" s="174">
        <v>409</v>
      </c>
      <c r="B415" s="201" t="str">
        <f>IF('Frais de personnel'!$B415="","",'Frais de personnel'!$B415)</f>
        <v/>
      </c>
      <c r="C415" s="201" t="str">
        <f>IF('Frais de personnel'!$C415="","",'Frais de personnel'!$C415)</f>
        <v/>
      </c>
      <c r="D415" s="202" t="str">
        <f>IF('Frais de personnel'!$D415="","",'Frais de personnel'!$D415)</f>
        <v/>
      </c>
      <c r="E415" s="180" t="str">
        <f>IF('Frais de personnel'!$E415="","",'Frais de personnel'!$E415)</f>
        <v/>
      </c>
      <c r="F415" s="273" t="str">
        <f>IF('Frais de personnel'!F415="","",'Frais de personnel'!F415)</f>
        <v/>
      </c>
      <c r="G415" s="273" t="str">
        <f>IF('Frais de personnel'!G415="","",'Frais de personnel'!G415)</f>
        <v/>
      </c>
      <c r="H415" s="203" t="str">
        <f>IF('Frais de personnel'!$H415="","",'Frais de personnel'!$H415)</f>
        <v/>
      </c>
      <c r="I415" s="89" t="str">
        <f>IF('Frais de personnel'!$I415="","",'Frais de personnel'!$I415)</f>
        <v/>
      </c>
      <c r="J415" s="89" t="str">
        <f>IF('Frais de personnel'!$J415="","",'Frais de personnel'!$J415)</f>
        <v/>
      </c>
      <c r="K415" s="204" t="str">
        <f>IF('Frais de personnel'!$K415=0,"",'Frais de personnel'!$K415)</f>
        <v/>
      </c>
      <c r="L415" s="88"/>
      <c r="M415" s="69"/>
      <c r="N415" s="69"/>
      <c r="O415" s="69"/>
      <c r="P415" s="284" t="str">
        <f t="shared" si="37"/>
        <v/>
      </c>
      <c r="Q415" s="524" t="str">
        <f t="shared" si="38"/>
        <v/>
      </c>
      <c r="R415" s="84" t="str">
        <f t="shared" si="36"/>
        <v/>
      </c>
      <c r="S415" s="436"/>
      <c r="T415" s="196" t="str">
        <f t="shared" si="39"/>
        <v/>
      </c>
      <c r="U415" s="274" t="str">
        <f t="shared" si="40"/>
        <v/>
      </c>
      <c r="V415" s="185"/>
      <c r="W415" s="435" t="str">
        <f>IF(K415="","",IF(U415="",Listes!$A$70,IF(AND(K415&lt;U415,V415=""),Listes!$A$71,IF(AND(Q415&lt;P415,V415=""),Listes!$A$72,IF(AND(U415&lt;&gt;"",U415&lt;K415,S415=""),Listes!$A$73,IF(X415="",Listes!$A$74,""))))))</f>
        <v/>
      </c>
      <c r="X415" s="90"/>
      <c r="Y415" s="158">
        <f t="shared" si="41"/>
        <v>0</v>
      </c>
    </row>
    <row r="416" spans="1:25" ht="20.100000000000001" customHeight="1" x14ac:dyDescent="0.25">
      <c r="A416" s="174">
        <v>410</v>
      </c>
      <c r="B416" s="201" t="str">
        <f>IF('Frais de personnel'!$B416="","",'Frais de personnel'!$B416)</f>
        <v/>
      </c>
      <c r="C416" s="201" t="str">
        <f>IF('Frais de personnel'!$C416="","",'Frais de personnel'!$C416)</f>
        <v/>
      </c>
      <c r="D416" s="202" t="str">
        <f>IF('Frais de personnel'!$D416="","",'Frais de personnel'!$D416)</f>
        <v/>
      </c>
      <c r="E416" s="180" t="str">
        <f>IF('Frais de personnel'!$E416="","",'Frais de personnel'!$E416)</f>
        <v/>
      </c>
      <c r="F416" s="273" t="str">
        <f>IF('Frais de personnel'!F416="","",'Frais de personnel'!F416)</f>
        <v/>
      </c>
      <c r="G416" s="273" t="str">
        <f>IF('Frais de personnel'!G416="","",'Frais de personnel'!G416)</f>
        <v/>
      </c>
      <c r="H416" s="203" t="str">
        <f>IF('Frais de personnel'!$H416="","",'Frais de personnel'!$H416)</f>
        <v/>
      </c>
      <c r="I416" s="89" t="str">
        <f>IF('Frais de personnel'!$I416="","",'Frais de personnel'!$I416)</f>
        <v/>
      </c>
      <c r="J416" s="89" t="str">
        <f>IF('Frais de personnel'!$J416="","",'Frais de personnel'!$J416)</f>
        <v/>
      </c>
      <c r="K416" s="204" t="str">
        <f>IF('Frais de personnel'!$K416=0,"",'Frais de personnel'!$K416)</f>
        <v/>
      </c>
      <c r="L416" s="88"/>
      <c r="M416" s="69"/>
      <c r="N416" s="69"/>
      <c r="O416" s="69"/>
      <c r="P416" s="284" t="str">
        <f t="shared" si="37"/>
        <v/>
      </c>
      <c r="Q416" s="524" t="str">
        <f t="shared" si="38"/>
        <v/>
      </c>
      <c r="R416" s="84" t="str">
        <f t="shared" si="36"/>
        <v/>
      </c>
      <c r="S416" s="436"/>
      <c r="T416" s="196" t="str">
        <f t="shared" si="39"/>
        <v/>
      </c>
      <c r="U416" s="274" t="str">
        <f t="shared" si="40"/>
        <v/>
      </c>
      <c r="V416" s="185"/>
      <c r="W416" s="435" t="str">
        <f>IF(K416="","",IF(U416="",Listes!$A$70,IF(AND(K416&lt;U416,V416=""),Listes!$A$71,IF(AND(Q416&lt;P416,V416=""),Listes!$A$72,IF(AND(U416&lt;&gt;"",U416&lt;K416,S416=""),Listes!$A$73,IF(X416="",Listes!$A$74,""))))))</f>
        <v/>
      </c>
      <c r="X416" s="90"/>
      <c r="Y416" s="158">
        <f t="shared" si="41"/>
        <v>0</v>
      </c>
    </row>
    <row r="417" spans="1:25" ht="20.100000000000001" customHeight="1" x14ac:dyDescent="0.25">
      <c r="A417" s="174">
        <v>411</v>
      </c>
      <c r="B417" s="201" t="str">
        <f>IF('Frais de personnel'!$B417="","",'Frais de personnel'!$B417)</f>
        <v/>
      </c>
      <c r="C417" s="201" t="str">
        <f>IF('Frais de personnel'!$C417="","",'Frais de personnel'!$C417)</f>
        <v/>
      </c>
      <c r="D417" s="202" t="str">
        <f>IF('Frais de personnel'!$D417="","",'Frais de personnel'!$D417)</f>
        <v/>
      </c>
      <c r="E417" s="180" t="str">
        <f>IF('Frais de personnel'!$E417="","",'Frais de personnel'!$E417)</f>
        <v/>
      </c>
      <c r="F417" s="273" t="str">
        <f>IF('Frais de personnel'!F417="","",'Frais de personnel'!F417)</f>
        <v/>
      </c>
      <c r="G417" s="273" t="str">
        <f>IF('Frais de personnel'!G417="","",'Frais de personnel'!G417)</f>
        <v/>
      </c>
      <c r="H417" s="203" t="str">
        <f>IF('Frais de personnel'!$H417="","",'Frais de personnel'!$H417)</f>
        <v/>
      </c>
      <c r="I417" s="89" t="str">
        <f>IF('Frais de personnel'!$I417="","",'Frais de personnel'!$I417)</f>
        <v/>
      </c>
      <c r="J417" s="89" t="str">
        <f>IF('Frais de personnel'!$J417="","",'Frais de personnel'!$J417)</f>
        <v/>
      </c>
      <c r="K417" s="204" t="str">
        <f>IF('Frais de personnel'!$K417=0,"",'Frais de personnel'!$K417)</f>
        <v/>
      </c>
      <c r="L417" s="88"/>
      <c r="M417" s="69"/>
      <c r="N417" s="69"/>
      <c r="O417" s="69"/>
      <c r="P417" s="284" t="str">
        <f t="shared" si="37"/>
        <v/>
      </c>
      <c r="Q417" s="524" t="str">
        <f t="shared" si="38"/>
        <v/>
      </c>
      <c r="R417" s="84" t="str">
        <f t="shared" si="36"/>
        <v/>
      </c>
      <c r="S417" s="436"/>
      <c r="T417" s="196" t="str">
        <f t="shared" si="39"/>
        <v/>
      </c>
      <c r="U417" s="274" t="str">
        <f t="shared" si="40"/>
        <v/>
      </c>
      <c r="V417" s="185"/>
      <c r="W417" s="435" t="str">
        <f>IF(K417="","",IF(U417="",Listes!$A$70,IF(AND(K417&lt;U417,V417=""),Listes!$A$71,IF(AND(Q417&lt;P417,V417=""),Listes!$A$72,IF(AND(U417&lt;&gt;"",U417&lt;K417,S417=""),Listes!$A$73,IF(X417="",Listes!$A$74,""))))))</f>
        <v/>
      </c>
      <c r="X417" s="90"/>
      <c r="Y417" s="158">
        <f t="shared" si="41"/>
        <v>0</v>
      </c>
    </row>
    <row r="418" spans="1:25" ht="20.100000000000001" customHeight="1" x14ac:dyDescent="0.25">
      <c r="A418" s="174">
        <v>412</v>
      </c>
      <c r="B418" s="201" t="str">
        <f>IF('Frais de personnel'!$B418="","",'Frais de personnel'!$B418)</f>
        <v/>
      </c>
      <c r="C418" s="201" t="str">
        <f>IF('Frais de personnel'!$C418="","",'Frais de personnel'!$C418)</f>
        <v/>
      </c>
      <c r="D418" s="202" t="str">
        <f>IF('Frais de personnel'!$D418="","",'Frais de personnel'!$D418)</f>
        <v/>
      </c>
      <c r="E418" s="180" t="str">
        <f>IF('Frais de personnel'!$E418="","",'Frais de personnel'!$E418)</f>
        <v/>
      </c>
      <c r="F418" s="273" t="str">
        <f>IF('Frais de personnel'!F418="","",'Frais de personnel'!F418)</f>
        <v/>
      </c>
      <c r="G418" s="273" t="str">
        <f>IF('Frais de personnel'!G418="","",'Frais de personnel'!G418)</f>
        <v/>
      </c>
      <c r="H418" s="203" t="str">
        <f>IF('Frais de personnel'!$H418="","",'Frais de personnel'!$H418)</f>
        <v/>
      </c>
      <c r="I418" s="89" t="str">
        <f>IF('Frais de personnel'!$I418="","",'Frais de personnel'!$I418)</f>
        <v/>
      </c>
      <c r="J418" s="89" t="str">
        <f>IF('Frais de personnel'!$J418="","",'Frais de personnel'!$J418)</f>
        <v/>
      </c>
      <c r="K418" s="204" t="str">
        <f>IF('Frais de personnel'!$K418=0,"",'Frais de personnel'!$K418)</f>
        <v/>
      </c>
      <c r="L418" s="88"/>
      <c r="M418" s="69"/>
      <c r="N418" s="69"/>
      <c r="O418" s="69"/>
      <c r="P418" s="284" t="str">
        <f t="shared" si="37"/>
        <v/>
      </c>
      <c r="Q418" s="524" t="str">
        <f t="shared" si="38"/>
        <v/>
      </c>
      <c r="R418" s="84" t="str">
        <f t="shared" si="36"/>
        <v/>
      </c>
      <c r="S418" s="436"/>
      <c r="T418" s="196" t="str">
        <f t="shared" si="39"/>
        <v/>
      </c>
      <c r="U418" s="274" t="str">
        <f t="shared" si="40"/>
        <v/>
      </c>
      <c r="V418" s="185"/>
      <c r="W418" s="435" t="str">
        <f>IF(K418="","",IF(U418="",Listes!$A$70,IF(AND(K418&lt;U418,V418=""),Listes!$A$71,IF(AND(Q418&lt;P418,V418=""),Listes!$A$72,IF(AND(U418&lt;&gt;"",U418&lt;K418,S418=""),Listes!$A$73,IF(X418="",Listes!$A$74,""))))))</f>
        <v/>
      </c>
      <c r="X418" s="90"/>
      <c r="Y418" s="158">
        <f t="shared" si="41"/>
        <v>0</v>
      </c>
    </row>
    <row r="419" spans="1:25" ht="20.100000000000001" customHeight="1" x14ac:dyDescent="0.25">
      <c r="A419" s="174">
        <v>413</v>
      </c>
      <c r="B419" s="201" t="str">
        <f>IF('Frais de personnel'!$B419="","",'Frais de personnel'!$B419)</f>
        <v/>
      </c>
      <c r="C419" s="201" t="str">
        <f>IF('Frais de personnel'!$C419="","",'Frais de personnel'!$C419)</f>
        <v/>
      </c>
      <c r="D419" s="202" t="str">
        <f>IF('Frais de personnel'!$D419="","",'Frais de personnel'!$D419)</f>
        <v/>
      </c>
      <c r="E419" s="180" t="str">
        <f>IF('Frais de personnel'!$E419="","",'Frais de personnel'!$E419)</f>
        <v/>
      </c>
      <c r="F419" s="273" t="str">
        <f>IF('Frais de personnel'!F419="","",'Frais de personnel'!F419)</f>
        <v/>
      </c>
      <c r="G419" s="273" t="str">
        <f>IF('Frais de personnel'!G419="","",'Frais de personnel'!G419)</f>
        <v/>
      </c>
      <c r="H419" s="203" t="str">
        <f>IF('Frais de personnel'!$H419="","",'Frais de personnel'!$H419)</f>
        <v/>
      </c>
      <c r="I419" s="89" t="str">
        <f>IF('Frais de personnel'!$I419="","",'Frais de personnel'!$I419)</f>
        <v/>
      </c>
      <c r="J419" s="89" t="str">
        <f>IF('Frais de personnel'!$J419="","",'Frais de personnel'!$J419)</f>
        <v/>
      </c>
      <c r="K419" s="204" t="str">
        <f>IF('Frais de personnel'!$K419=0,"",'Frais de personnel'!$K419)</f>
        <v/>
      </c>
      <c r="L419" s="88"/>
      <c r="M419" s="69"/>
      <c r="N419" s="69"/>
      <c r="O419" s="69"/>
      <c r="P419" s="284" t="str">
        <f t="shared" si="37"/>
        <v/>
      </c>
      <c r="Q419" s="524" t="str">
        <f t="shared" si="38"/>
        <v/>
      </c>
      <c r="R419" s="84" t="str">
        <f t="shared" si="36"/>
        <v/>
      </c>
      <c r="S419" s="436"/>
      <c r="T419" s="196" t="str">
        <f t="shared" si="39"/>
        <v/>
      </c>
      <c r="U419" s="274" t="str">
        <f t="shared" si="40"/>
        <v/>
      </c>
      <c r="V419" s="185"/>
      <c r="W419" s="435" t="str">
        <f>IF(K419="","",IF(U419="",Listes!$A$70,IF(AND(K419&lt;U419,V419=""),Listes!$A$71,IF(AND(Q419&lt;P419,V419=""),Listes!$A$72,IF(AND(U419&lt;&gt;"",U419&lt;K419,S419=""),Listes!$A$73,IF(X419="",Listes!$A$74,""))))))</f>
        <v/>
      </c>
      <c r="X419" s="90"/>
      <c r="Y419" s="158">
        <f t="shared" si="41"/>
        <v>0</v>
      </c>
    </row>
    <row r="420" spans="1:25" ht="20.100000000000001" customHeight="1" x14ac:dyDescent="0.25">
      <c r="A420" s="174">
        <v>414</v>
      </c>
      <c r="B420" s="201" t="str">
        <f>IF('Frais de personnel'!$B420="","",'Frais de personnel'!$B420)</f>
        <v/>
      </c>
      <c r="C420" s="201" t="str">
        <f>IF('Frais de personnel'!$C420="","",'Frais de personnel'!$C420)</f>
        <v/>
      </c>
      <c r="D420" s="202" t="str">
        <f>IF('Frais de personnel'!$D420="","",'Frais de personnel'!$D420)</f>
        <v/>
      </c>
      <c r="E420" s="180" t="str">
        <f>IF('Frais de personnel'!$E420="","",'Frais de personnel'!$E420)</f>
        <v/>
      </c>
      <c r="F420" s="273" t="str">
        <f>IF('Frais de personnel'!F420="","",'Frais de personnel'!F420)</f>
        <v/>
      </c>
      <c r="G420" s="273" t="str">
        <f>IF('Frais de personnel'!G420="","",'Frais de personnel'!G420)</f>
        <v/>
      </c>
      <c r="H420" s="203" t="str">
        <f>IF('Frais de personnel'!$H420="","",'Frais de personnel'!$H420)</f>
        <v/>
      </c>
      <c r="I420" s="89" t="str">
        <f>IF('Frais de personnel'!$I420="","",'Frais de personnel'!$I420)</f>
        <v/>
      </c>
      <c r="J420" s="89" t="str">
        <f>IF('Frais de personnel'!$J420="","",'Frais de personnel'!$J420)</f>
        <v/>
      </c>
      <c r="K420" s="204" t="str">
        <f>IF('Frais de personnel'!$K420=0,"",'Frais de personnel'!$K420)</f>
        <v/>
      </c>
      <c r="L420" s="88"/>
      <c r="M420" s="69"/>
      <c r="N420" s="69"/>
      <c r="O420" s="69"/>
      <c r="P420" s="284" t="str">
        <f t="shared" si="37"/>
        <v/>
      </c>
      <c r="Q420" s="524" t="str">
        <f t="shared" si="38"/>
        <v/>
      </c>
      <c r="R420" s="84" t="str">
        <f t="shared" si="36"/>
        <v/>
      </c>
      <c r="S420" s="436"/>
      <c r="T420" s="196" t="str">
        <f t="shared" si="39"/>
        <v/>
      </c>
      <c r="U420" s="274" t="str">
        <f t="shared" si="40"/>
        <v/>
      </c>
      <c r="V420" s="185"/>
      <c r="W420" s="435" t="str">
        <f>IF(K420="","",IF(U420="",Listes!$A$70,IF(AND(K420&lt;U420,V420=""),Listes!$A$71,IF(AND(Q420&lt;P420,V420=""),Listes!$A$72,IF(AND(U420&lt;&gt;"",U420&lt;K420,S420=""),Listes!$A$73,IF(X420="",Listes!$A$74,""))))))</f>
        <v/>
      </c>
      <c r="X420" s="90"/>
      <c r="Y420" s="158">
        <f t="shared" si="41"/>
        <v>0</v>
      </c>
    </row>
    <row r="421" spans="1:25" ht="20.100000000000001" customHeight="1" x14ac:dyDescent="0.25">
      <c r="A421" s="174">
        <v>415</v>
      </c>
      <c r="B421" s="201" t="str">
        <f>IF('Frais de personnel'!$B421="","",'Frais de personnel'!$B421)</f>
        <v/>
      </c>
      <c r="C421" s="201" t="str">
        <f>IF('Frais de personnel'!$C421="","",'Frais de personnel'!$C421)</f>
        <v/>
      </c>
      <c r="D421" s="202" t="str">
        <f>IF('Frais de personnel'!$D421="","",'Frais de personnel'!$D421)</f>
        <v/>
      </c>
      <c r="E421" s="180" t="str">
        <f>IF('Frais de personnel'!$E421="","",'Frais de personnel'!$E421)</f>
        <v/>
      </c>
      <c r="F421" s="273" t="str">
        <f>IF('Frais de personnel'!F421="","",'Frais de personnel'!F421)</f>
        <v/>
      </c>
      <c r="G421" s="273" t="str">
        <f>IF('Frais de personnel'!G421="","",'Frais de personnel'!G421)</f>
        <v/>
      </c>
      <c r="H421" s="203" t="str">
        <f>IF('Frais de personnel'!$H421="","",'Frais de personnel'!$H421)</f>
        <v/>
      </c>
      <c r="I421" s="89" t="str">
        <f>IF('Frais de personnel'!$I421="","",'Frais de personnel'!$I421)</f>
        <v/>
      </c>
      <c r="J421" s="89" t="str">
        <f>IF('Frais de personnel'!$J421="","",'Frais de personnel'!$J421)</f>
        <v/>
      </c>
      <c r="K421" s="204" t="str">
        <f>IF('Frais de personnel'!$K421=0,"",'Frais de personnel'!$K421)</f>
        <v/>
      </c>
      <c r="L421" s="88"/>
      <c r="M421" s="69"/>
      <c r="N421" s="69"/>
      <c r="O421" s="69"/>
      <c r="P421" s="284" t="str">
        <f t="shared" si="37"/>
        <v/>
      </c>
      <c r="Q421" s="524" t="str">
        <f t="shared" si="38"/>
        <v/>
      </c>
      <c r="R421" s="84" t="str">
        <f t="shared" si="36"/>
        <v/>
      </c>
      <c r="S421" s="436"/>
      <c r="T421" s="196" t="str">
        <f t="shared" si="39"/>
        <v/>
      </c>
      <c r="U421" s="274" t="str">
        <f t="shared" si="40"/>
        <v/>
      </c>
      <c r="V421" s="185"/>
      <c r="W421" s="435" t="str">
        <f>IF(K421="","",IF(U421="",Listes!$A$70,IF(AND(K421&lt;U421,V421=""),Listes!$A$71,IF(AND(Q421&lt;P421,V421=""),Listes!$A$72,IF(AND(U421&lt;&gt;"",U421&lt;K421,S421=""),Listes!$A$73,IF(X421="",Listes!$A$74,""))))))</f>
        <v/>
      </c>
      <c r="X421" s="90"/>
      <c r="Y421" s="158">
        <f t="shared" si="41"/>
        <v>0</v>
      </c>
    </row>
    <row r="422" spans="1:25" ht="20.100000000000001" customHeight="1" x14ac:dyDescent="0.25">
      <c r="A422" s="174">
        <v>416</v>
      </c>
      <c r="B422" s="201" t="str">
        <f>IF('Frais de personnel'!$B422="","",'Frais de personnel'!$B422)</f>
        <v/>
      </c>
      <c r="C422" s="201" t="str">
        <f>IF('Frais de personnel'!$C422="","",'Frais de personnel'!$C422)</f>
        <v/>
      </c>
      <c r="D422" s="202" t="str">
        <f>IF('Frais de personnel'!$D422="","",'Frais de personnel'!$D422)</f>
        <v/>
      </c>
      <c r="E422" s="180" t="str">
        <f>IF('Frais de personnel'!$E422="","",'Frais de personnel'!$E422)</f>
        <v/>
      </c>
      <c r="F422" s="273" t="str">
        <f>IF('Frais de personnel'!F422="","",'Frais de personnel'!F422)</f>
        <v/>
      </c>
      <c r="G422" s="273" t="str">
        <f>IF('Frais de personnel'!G422="","",'Frais de personnel'!G422)</f>
        <v/>
      </c>
      <c r="H422" s="203" t="str">
        <f>IF('Frais de personnel'!$H422="","",'Frais de personnel'!$H422)</f>
        <v/>
      </c>
      <c r="I422" s="89" t="str">
        <f>IF('Frais de personnel'!$I422="","",'Frais de personnel'!$I422)</f>
        <v/>
      </c>
      <c r="J422" s="89" t="str">
        <f>IF('Frais de personnel'!$J422="","",'Frais de personnel'!$J422)</f>
        <v/>
      </c>
      <c r="K422" s="204" t="str">
        <f>IF('Frais de personnel'!$K422=0,"",'Frais de personnel'!$K422)</f>
        <v/>
      </c>
      <c r="L422" s="88"/>
      <c r="M422" s="69"/>
      <c r="N422" s="69"/>
      <c r="O422" s="69"/>
      <c r="P422" s="284" t="str">
        <f t="shared" si="37"/>
        <v/>
      </c>
      <c r="Q422" s="524" t="str">
        <f t="shared" si="38"/>
        <v/>
      </c>
      <c r="R422" s="84" t="str">
        <f t="shared" si="36"/>
        <v/>
      </c>
      <c r="S422" s="436"/>
      <c r="T422" s="196" t="str">
        <f t="shared" si="39"/>
        <v/>
      </c>
      <c r="U422" s="274" t="str">
        <f t="shared" si="40"/>
        <v/>
      </c>
      <c r="V422" s="185"/>
      <c r="W422" s="435" t="str">
        <f>IF(K422="","",IF(U422="",Listes!$A$70,IF(AND(K422&lt;U422,V422=""),Listes!$A$71,IF(AND(Q422&lt;P422,V422=""),Listes!$A$72,IF(AND(U422&lt;&gt;"",U422&lt;K422,S422=""),Listes!$A$73,IF(X422="",Listes!$A$74,""))))))</f>
        <v/>
      </c>
      <c r="X422" s="90"/>
      <c r="Y422" s="158">
        <f t="shared" si="41"/>
        <v>0</v>
      </c>
    </row>
    <row r="423" spans="1:25" ht="20.100000000000001" customHeight="1" x14ac:dyDescent="0.25">
      <c r="A423" s="174">
        <v>417</v>
      </c>
      <c r="B423" s="201" t="str">
        <f>IF('Frais de personnel'!$B423="","",'Frais de personnel'!$B423)</f>
        <v/>
      </c>
      <c r="C423" s="201" t="str">
        <f>IF('Frais de personnel'!$C423="","",'Frais de personnel'!$C423)</f>
        <v/>
      </c>
      <c r="D423" s="202" t="str">
        <f>IF('Frais de personnel'!$D423="","",'Frais de personnel'!$D423)</f>
        <v/>
      </c>
      <c r="E423" s="180" t="str">
        <f>IF('Frais de personnel'!$E423="","",'Frais de personnel'!$E423)</f>
        <v/>
      </c>
      <c r="F423" s="273" t="str">
        <f>IF('Frais de personnel'!F423="","",'Frais de personnel'!F423)</f>
        <v/>
      </c>
      <c r="G423" s="273" t="str">
        <f>IF('Frais de personnel'!G423="","",'Frais de personnel'!G423)</f>
        <v/>
      </c>
      <c r="H423" s="203" t="str">
        <f>IF('Frais de personnel'!$H423="","",'Frais de personnel'!$H423)</f>
        <v/>
      </c>
      <c r="I423" s="89" t="str">
        <f>IF('Frais de personnel'!$I423="","",'Frais de personnel'!$I423)</f>
        <v/>
      </c>
      <c r="J423" s="89" t="str">
        <f>IF('Frais de personnel'!$J423="","",'Frais de personnel'!$J423)</f>
        <v/>
      </c>
      <c r="K423" s="204" t="str">
        <f>IF('Frais de personnel'!$K423=0,"",'Frais de personnel'!$K423)</f>
        <v/>
      </c>
      <c r="L423" s="88"/>
      <c r="M423" s="69"/>
      <c r="N423" s="69"/>
      <c r="O423" s="69"/>
      <c r="P423" s="284" t="str">
        <f t="shared" si="37"/>
        <v/>
      </c>
      <c r="Q423" s="524" t="str">
        <f t="shared" si="38"/>
        <v/>
      </c>
      <c r="R423" s="84" t="str">
        <f t="shared" si="36"/>
        <v/>
      </c>
      <c r="S423" s="436"/>
      <c r="T423" s="196" t="str">
        <f t="shared" si="39"/>
        <v/>
      </c>
      <c r="U423" s="274" t="str">
        <f t="shared" si="40"/>
        <v/>
      </c>
      <c r="V423" s="185"/>
      <c r="W423" s="435" t="str">
        <f>IF(K423="","",IF(U423="",Listes!$A$70,IF(AND(K423&lt;U423,V423=""),Listes!$A$71,IF(AND(Q423&lt;P423,V423=""),Listes!$A$72,IF(AND(U423&lt;&gt;"",U423&lt;K423,S423=""),Listes!$A$73,IF(X423="",Listes!$A$74,""))))))</f>
        <v/>
      </c>
      <c r="X423" s="90"/>
      <c r="Y423" s="158">
        <f t="shared" si="41"/>
        <v>0</v>
      </c>
    </row>
    <row r="424" spans="1:25" ht="20.100000000000001" customHeight="1" x14ac:dyDescent="0.25">
      <c r="A424" s="174">
        <v>418</v>
      </c>
      <c r="B424" s="201" t="str">
        <f>IF('Frais de personnel'!$B424="","",'Frais de personnel'!$B424)</f>
        <v/>
      </c>
      <c r="C424" s="201" t="str">
        <f>IF('Frais de personnel'!$C424="","",'Frais de personnel'!$C424)</f>
        <v/>
      </c>
      <c r="D424" s="202" t="str">
        <f>IF('Frais de personnel'!$D424="","",'Frais de personnel'!$D424)</f>
        <v/>
      </c>
      <c r="E424" s="180" t="str">
        <f>IF('Frais de personnel'!$E424="","",'Frais de personnel'!$E424)</f>
        <v/>
      </c>
      <c r="F424" s="273" t="str">
        <f>IF('Frais de personnel'!F424="","",'Frais de personnel'!F424)</f>
        <v/>
      </c>
      <c r="G424" s="273" t="str">
        <f>IF('Frais de personnel'!G424="","",'Frais de personnel'!G424)</f>
        <v/>
      </c>
      <c r="H424" s="203" t="str">
        <f>IF('Frais de personnel'!$H424="","",'Frais de personnel'!$H424)</f>
        <v/>
      </c>
      <c r="I424" s="89" t="str">
        <f>IF('Frais de personnel'!$I424="","",'Frais de personnel'!$I424)</f>
        <v/>
      </c>
      <c r="J424" s="89" t="str">
        <f>IF('Frais de personnel'!$J424="","",'Frais de personnel'!$J424)</f>
        <v/>
      </c>
      <c r="K424" s="204" t="str">
        <f>IF('Frais de personnel'!$K424=0,"",'Frais de personnel'!$K424)</f>
        <v/>
      </c>
      <c r="L424" s="88"/>
      <c r="M424" s="69"/>
      <c r="N424" s="69"/>
      <c r="O424" s="69"/>
      <c r="P424" s="284" t="str">
        <f t="shared" si="37"/>
        <v/>
      </c>
      <c r="Q424" s="524" t="str">
        <f t="shared" si="38"/>
        <v/>
      </c>
      <c r="R424" s="84" t="str">
        <f t="shared" si="36"/>
        <v/>
      </c>
      <c r="S424" s="436"/>
      <c r="T424" s="196" t="str">
        <f t="shared" si="39"/>
        <v/>
      </c>
      <c r="U424" s="274" t="str">
        <f t="shared" si="40"/>
        <v/>
      </c>
      <c r="V424" s="185"/>
      <c r="W424" s="435" t="str">
        <f>IF(K424="","",IF(U424="",Listes!$A$70,IF(AND(K424&lt;U424,V424=""),Listes!$A$71,IF(AND(Q424&lt;P424,V424=""),Listes!$A$72,IF(AND(U424&lt;&gt;"",U424&lt;K424,S424=""),Listes!$A$73,IF(X424="",Listes!$A$74,""))))))</f>
        <v/>
      </c>
      <c r="X424" s="90"/>
      <c r="Y424" s="158">
        <f t="shared" si="41"/>
        <v>0</v>
      </c>
    </row>
    <row r="425" spans="1:25" ht="20.100000000000001" customHeight="1" x14ac:dyDescent="0.25">
      <c r="A425" s="174">
        <v>419</v>
      </c>
      <c r="B425" s="201" t="str">
        <f>IF('Frais de personnel'!$B425="","",'Frais de personnel'!$B425)</f>
        <v/>
      </c>
      <c r="C425" s="201" t="str">
        <f>IF('Frais de personnel'!$C425="","",'Frais de personnel'!$C425)</f>
        <v/>
      </c>
      <c r="D425" s="202" t="str">
        <f>IF('Frais de personnel'!$D425="","",'Frais de personnel'!$D425)</f>
        <v/>
      </c>
      <c r="E425" s="180" t="str">
        <f>IF('Frais de personnel'!$E425="","",'Frais de personnel'!$E425)</f>
        <v/>
      </c>
      <c r="F425" s="273" t="str">
        <f>IF('Frais de personnel'!F425="","",'Frais de personnel'!F425)</f>
        <v/>
      </c>
      <c r="G425" s="273" t="str">
        <f>IF('Frais de personnel'!G425="","",'Frais de personnel'!G425)</f>
        <v/>
      </c>
      <c r="H425" s="203" t="str">
        <f>IF('Frais de personnel'!$H425="","",'Frais de personnel'!$H425)</f>
        <v/>
      </c>
      <c r="I425" s="89" t="str">
        <f>IF('Frais de personnel'!$I425="","",'Frais de personnel'!$I425)</f>
        <v/>
      </c>
      <c r="J425" s="89" t="str">
        <f>IF('Frais de personnel'!$J425="","",'Frais de personnel'!$J425)</f>
        <v/>
      </c>
      <c r="K425" s="204" t="str">
        <f>IF('Frais de personnel'!$K425=0,"",'Frais de personnel'!$K425)</f>
        <v/>
      </c>
      <c r="L425" s="88"/>
      <c r="M425" s="69"/>
      <c r="N425" s="69"/>
      <c r="O425" s="69"/>
      <c r="P425" s="284" t="str">
        <f t="shared" si="37"/>
        <v/>
      </c>
      <c r="Q425" s="524" t="str">
        <f t="shared" si="38"/>
        <v/>
      </c>
      <c r="R425" s="84" t="str">
        <f t="shared" si="36"/>
        <v/>
      </c>
      <c r="S425" s="436"/>
      <c r="T425" s="196" t="str">
        <f t="shared" si="39"/>
        <v/>
      </c>
      <c r="U425" s="274" t="str">
        <f t="shared" si="40"/>
        <v/>
      </c>
      <c r="V425" s="185"/>
      <c r="W425" s="435" t="str">
        <f>IF(K425="","",IF(U425="",Listes!$A$70,IF(AND(K425&lt;U425,V425=""),Listes!$A$71,IF(AND(Q425&lt;P425,V425=""),Listes!$A$72,IF(AND(U425&lt;&gt;"",U425&lt;K425,S425=""),Listes!$A$73,IF(X425="",Listes!$A$74,""))))))</f>
        <v/>
      </c>
      <c r="X425" s="90"/>
      <c r="Y425" s="158">
        <f t="shared" si="41"/>
        <v>0</v>
      </c>
    </row>
    <row r="426" spans="1:25" ht="20.100000000000001" customHeight="1" x14ac:dyDescent="0.25">
      <c r="A426" s="174">
        <v>420</v>
      </c>
      <c r="B426" s="201" t="str">
        <f>IF('Frais de personnel'!$B426="","",'Frais de personnel'!$B426)</f>
        <v/>
      </c>
      <c r="C426" s="201" t="str">
        <f>IF('Frais de personnel'!$C426="","",'Frais de personnel'!$C426)</f>
        <v/>
      </c>
      <c r="D426" s="202" t="str">
        <f>IF('Frais de personnel'!$D426="","",'Frais de personnel'!$D426)</f>
        <v/>
      </c>
      <c r="E426" s="180" t="str">
        <f>IF('Frais de personnel'!$E426="","",'Frais de personnel'!$E426)</f>
        <v/>
      </c>
      <c r="F426" s="273" t="str">
        <f>IF('Frais de personnel'!F426="","",'Frais de personnel'!F426)</f>
        <v/>
      </c>
      <c r="G426" s="273" t="str">
        <f>IF('Frais de personnel'!G426="","",'Frais de personnel'!G426)</f>
        <v/>
      </c>
      <c r="H426" s="203" t="str">
        <f>IF('Frais de personnel'!$H426="","",'Frais de personnel'!$H426)</f>
        <v/>
      </c>
      <c r="I426" s="89" t="str">
        <f>IF('Frais de personnel'!$I426="","",'Frais de personnel'!$I426)</f>
        <v/>
      </c>
      <c r="J426" s="89" t="str">
        <f>IF('Frais de personnel'!$J426="","",'Frais de personnel'!$J426)</f>
        <v/>
      </c>
      <c r="K426" s="204" t="str">
        <f>IF('Frais de personnel'!$K426=0,"",'Frais de personnel'!$K426)</f>
        <v/>
      </c>
      <c r="L426" s="88"/>
      <c r="M426" s="69"/>
      <c r="N426" s="69"/>
      <c r="O426" s="69"/>
      <c r="P426" s="284" t="str">
        <f t="shared" si="37"/>
        <v/>
      </c>
      <c r="Q426" s="524" t="str">
        <f t="shared" si="38"/>
        <v/>
      </c>
      <c r="R426" s="84" t="str">
        <f t="shared" si="36"/>
        <v/>
      </c>
      <c r="S426" s="436"/>
      <c r="T426" s="196" t="str">
        <f t="shared" si="39"/>
        <v/>
      </c>
      <c r="U426" s="274" t="str">
        <f t="shared" si="40"/>
        <v/>
      </c>
      <c r="V426" s="185"/>
      <c r="W426" s="435" t="str">
        <f>IF(K426="","",IF(U426="",Listes!$A$70,IF(AND(K426&lt;U426,V426=""),Listes!$A$71,IF(AND(Q426&lt;P426,V426=""),Listes!$A$72,IF(AND(U426&lt;&gt;"",U426&lt;K426,S426=""),Listes!$A$73,IF(X426="",Listes!$A$74,""))))))</f>
        <v/>
      </c>
      <c r="X426" s="90"/>
      <c r="Y426" s="158">
        <f t="shared" si="41"/>
        <v>0</v>
      </c>
    </row>
    <row r="427" spans="1:25" ht="20.100000000000001" customHeight="1" x14ac:dyDescent="0.25">
      <c r="A427" s="174">
        <v>421</v>
      </c>
      <c r="B427" s="201" t="str">
        <f>IF('Frais de personnel'!$B427="","",'Frais de personnel'!$B427)</f>
        <v/>
      </c>
      <c r="C427" s="201" t="str">
        <f>IF('Frais de personnel'!$C427="","",'Frais de personnel'!$C427)</f>
        <v/>
      </c>
      <c r="D427" s="202" t="str">
        <f>IF('Frais de personnel'!$D427="","",'Frais de personnel'!$D427)</f>
        <v/>
      </c>
      <c r="E427" s="180" t="str">
        <f>IF('Frais de personnel'!$E427="","",'Frais de personnel'!$E427)</f>
        <v/>
      </c>
      <c r="F427" s="273" t="str">
        <f>IF('Frais de personnel'!F427="","",'Frais de personnel'!F427)</f>
        <v/>
      </c>
      <c r="G427" s="273" t="str">
        <f>IF('Frais de personnel'!G427="","",'Frais de personnel'!G427)</f>
        <v/>
      </c>
      <c r="H427" s="203" t="str">
        <f>IF('Frais de personnel'!$H427="","",'Frais de personnel'!$H427)</f>
        <v/>
      </c>
      <c r="I427" s="89" t="str">
        <f>IF('Frais de personnel'!$I427="","",'Frais de personnel'!$I427)</f>
        <v/>
      </c>
      <c r="J427" s="89" t="str">
        <f>IF('Frais de personnel'!$J427="","",'Frais de personnel'!$J427)</f>
        <v/>
      </c>
      <c r="K427" s="204" t="str">
        <f>IF('Frais de personnel'!$K427=0,"",'Frais de personnel'!$K427)</f>
        <v/>
      </c>
      <c r="L427" s="88"/>
      <c r="M427" s="69"/>
      <c r="N427" s="69"/>
      <c r="O427" s="69"/>
      <c r="P427" s="284" t="str">
        <f t="shared" si="37"/>
        <v/>
      </c>
      <c r="Q427" s="524" t="str">
        <f t="shared" si="38"/>
        <v/>
      </c>
      <c r="R427" s="84" t="str">
        <f t="shared" si="36"/>
        <v/>
      </c>
      <c r="S427" s="436"/>
      <c r="T427" s="196" t="str">
        <f t="shared" si="39"/>
        <v/>
      </c>
      <c r="U427" s="274" t="str">
        <f t="shared" si="40"/>
        <v/>
      </c>
      <c r="V427" s="185"/>
      <c r="W427" s="435" t="str">
        <f>IF(K427="","",IF(U427="",Listes!$A$70,IF(AND(K427&lt;U427,V427=""),Listes!$A$71,IF(AND(Q427&lt;P427,V427=""),Listes!$A$72,IF(AND(U427&lt;&gt;"",U427&lt;K427,S427=""),Listes!$A$73,IF(X427="",Listes!$A$74,""))))))</f>
        <v/>
      </c>
      <c r="X427" s="90"/>
      <c r="Y427" s="158">
        <f t="shared" si="41"/>
        <v>0</v>
      </c>
    </row>
    <row r="428" spans="1:25" ht="20.100000000000001" customHeight="1" x14ac:dyDescent="0.25">
      <c r="A428" s="174">
        <v>422</v>
      </c>
      <c r="B428" s="201" t="str">
        <f>IF('Frais de personnel'!$B428="","",'Frais de personnel'!$B428)</f>
        <v/>
      </c>
      <c r="C428" s="201" t="str">
        <f>IF('Frais de personnel'!$C428="","",'Frais de personnel'!$C428)</f>
        <v/>
      </c>
      <c r="D428" s="202" t="str">
        <f>IF('Frais de personnel'!$D428="","",'Frais de personnel'!$D428)</f>
        <v/>
      </c>
      <c r="E428" s="180" t="str">
        <f>IF('Frais de personnel'!$E428="","",'Frais de personnel'!$E428)</f>
        <v/>
      </c>
      <c r="F428" s="273" t="str">
        <f>IF('Frais de personnel'!F428="","",'Frais de personnel'!F428)</f>
        <v/>
      </c>
      <c r="G428" s="273" t="str">
        <f>IF('Frais de personnel'!G428="","",'Frais de personnel'!G428)</f>
        <v/>
      </c>
      <c r="H428" s="203" t="str">
        <f>IF('Frais de personnel'!$H428="","",'Frais de personnel'!$H428)</f>
        <v/>
      </c>
      <c r="I428" s="89" t="str">
        <f>IF('Frais de personnel'!$I428="","",'Frais de personnel'!$I428)</f>
        <v/>
      </c>
      <c r="J428" s="89" t="str">
        <f>IF('Frais de personnel'!$J428="","",'Frais de personnel'!$J428)</f>
        <v/>
      </c>
      <c r="K428" s="204" t="str">
        <f>IF('Frais de personnel'!$K428=0,"",'Frais de personnel'!$K428)</f>
        <v/>
      </c>
      <c r="L428" s="88"/>
      <c r="M428" s="69"/>
      <c r="N428" s="69"/>
      <c r="O428" s="69"/>
      <c r="P428" s="284" t="str">
        <f t="shared" si="37"/>
        <v/>
      </c>
      <c r="Q428" s="524" t="str">
        <f t="shared" si="38"/>
        <v/>
      </c>
      <c r="R428" s="84" t="str">
        <f t="shared" si="36"/>
        <v/>
      </c>
      <c r="S428" s="436"/>
      <c r="T428" s="196" t="str">
        <f t="shared" si="39"/>
        <v/>
      </c>
      <c r="U428" s="274" t="str">
        <f t="shared" si="40"/>
        <v/>
      </c>
      <c r="V428" s="185"/>
      <c r="W428" s="435" t="str">
        <f>IF(K428="","",IF(U428="",Listes!$A$70,IF(AND(K428&lt;U428,V428=""),Listes!$A$71,IF(AND(Q428&lt;P428,V428=""),Listes!$A$72,IF(AND(U428&lt;&gt;"",U428&lt;K428,S428=""),Listes!$A$73,IF(X428="",Listes!$A$74,""))))))</f>
        <v/>
      </c>
      <c r="X428" s="90"/>
      <c r="Y428" s="158">
        <f t="shared" si="41"/>
        <v>0</v>
      </c>
    </row>
    <row r="429" spans="1:25" ht="20.100000000000001" customHeight="1" x14ac:dyDescent="0.25">
      <c r="A429" s="174">
        <v>423</v>
      </c>
      <c r="B429" s="201" t="str">
        <f>IF('Frais de personnel'!$B429="","",'Frais de personnel'!$B429)</f>
        <v/>
      </c>
      <c r="C429" s="201" t="str">
        <f>IF('Frais de personnel'!$C429="","",'Frais de personnel'!$C429)</f>
        <v/>
      </c>
      <c r="D429" s="202" t="str">
        <f>IF('Frais de personnel'!$D429="","",'Frais de personnel'!$D429)</f>
        <v/>
      </c>
      <c r="E429" s="180" t="str">
        <f>IF('Frais de personnel'!$E429="","",'Frais de personnel'!$E429)</f>
        <v/>
      </c>
      <c r="F429" s="273" t="str">
        <f>IF('Frais de personnel'!F429="","",'Frais de personnel'!F429)</f>
        <v/>
      </c>
      <c r="G429" s="273" t="str">
        <f>IF('Frais de personnel'!G429="","",'Frais de personnel'!G429)</f>
        <v/>
      </c>
      <c r="H429" s="203" t="str">
        <f>IF('Frais de personnel'!$H429="","",'Frais de personnel'!$H429)</f>
        <v/>
      </c>
      <c r="I429" s="89" t="str">
        <f>IF('Frais de personnel'!$I429="","",'Frais de personnel'!$I429)</f>
        <v/>
      </c>
      <c r="J429" s="89" t="str">
        <f>IF('Frais de personnel'!$J429="","",'Frais de personnel'!$J429)</f>
        <v/>
      </c>
      <c r="K429" s="204" t="str">
        <f>IF('Frais de personnel'!$K429=0,"",'Frais de personnel'!$K429)</f>
        <v/>
      </c>
      <c r="L429" s="88"/>
      <c r="M429" s="69"/>
      <c r="N429" s="69"/>
      <c r="O429" s="69"/>
      <c r="P429" s="284" t="str">
        <f t="shared" si="37"/>
        <v/>
      </c>
      <c r="Q429" s="524" t="str">
        <f t="shared" si="38"/>
        <v/>
      </c>
      <c r="R429" s="84" t="str">
        <f t="shared" si="36"/>
        <v/>
      </c>
      <c r="S429" s="436"/>
      <c r="T429" s="196" t="str">
        <f t="shared" si="39"/>
        <v/>
      </c>
      <c r="U429" s="274" t="str">
        <f t="shared" si="40"/>
        <v/>
      </c>
      <c r="V429" s="185"/>
      <c r="W429" s="435" t="str">
        <f>IF(K429="","",IF(U429="",Listes!$A$70,IF(AND(K429&lt;U429,V429=""),Listes!$A$71,IF(AND(Q429&lt;P429,V429=""),Listes!$A$72,IF(AND(U429&lt;&gt;"",U429&lt;K429,S429=""),Listes!$A$73,IF(X429="",Listes!$A$74,""))))))</f>
        <v/>
      </c>
      <c r="X429" s="90"/>
      <c r="Y429" s="158">
        <f t="shared" si="41"/>
        <v>0</v>
      </c>
    </row>
    <row r="430" spans="1:25" ht="20.100000000000001" customHeight="1" x14ac:dyDescent="0.25">
      <c r="A430" s="174">
        <v>424</v>
      </c>
      <c r="B430" s="201" t="str">
        <f>IF('Frais de personnel'!$B430="","",'Frais de personnel'!$B430)</f>
        <v/>
      </c>
      <c r="C430" s="201" t="str">
        <f>IF('Frais de personnel'!$C430="","",'Frais de personnel'!$C430)</f>
        <v/>
      </c>
      <c r="D430" s="202" t="str">
        <f>IF('Frais de personnel'!$D430="","",'Frais de personnel'!$D430)</f>
        <v/>
      </c>
      <c r="E430" s="180" t="str">
        <f>IF('Frais de personnel'!$E430="","",'Frais de personnel'!$E430)</f>
        <v/>
      </c>
      <c r="F430" s="273" t="str">
        <f>IF('Frais de personnel'!F430="","",'Frais de personnel'!F430)</f>
        <v/>
      </c>
      <c r="G430" s="273" t="str">
        <f>IF('Frais de personnel'!G430="","",'Frais de personnel'!G430)</f>
        <v/>
      </c>
      <c r="H430" s="203" t="str">
        <f>IF('Frais de personnel'!$H430="","",'Frais de personnel'!$H430)</f>
        <v/>
      </c>
      <c r="I430" s="89" t="str">
        <f>IF('Frais de personnel'!$I430="","",'Frais de personnel'!$I430)</f>
        <v/>
      </c>
      <c r="J430" s="89" t="str">
        <f>IF('Frais de personnel'!$J430="","",'Frais de personnel'!$J430)</f>
        <v/>
      </c>
      <c r="K430" s="204" t="str">
        <f>IF('Frais de personnel'!$K430=0,"",'Frais de personnel'!$K430)</f>
        <v/>
      </c>
      <c r="L430" s="88"/>
      <c r="M430" s="69"/>
      <c r="N430" s="69"/>
      <c r="O430" s="69"/>
      <c r="P430" s="284" t="str">
        <f t="shared" si="37"/>
        <v/>
      </c>
      <c r="Q430" s="524" t="str">
        <f t="shared" si="38"/>
        <v/>
      </c>
      <c r="R430" s="84" t="str">
        <f t="shared" si="36"/>
        <v/>
      </c>
      <c r="S430" s="436"/>
      <c r="T430" s="196" t="str">
        <f t="shared" si="39"/>
        <v/>
      </c>
      <c r="U430" s="274" t="str">
        <f t="shared" si="40"/>
        <v/>
      </c>
      <c r="V430" s="185"/>
      <c r="W430" s="435" t="str">
        <f>IF(K430="","",IF(U430="",Listes!$A$70,IF(AND(K430&lt;U430,V430=""),Listes!$A$71,IF(AND(Q430&lt;P430,V430=""),Listes!$A$72,IF(AND(U430&lt;&gt;"",U430&lt;K430,S430=""),Listes!$A$73,IF(X430="",Listes!$A$74,""))))))</f>
        <v/>
      </c>
      <c r="X430" s="90"/>
      <c r="Y430" s="158">
        <f t="shared" si="41"/>
        <v>0</v>
      </c>
    </row>
    <row r="431" spans="1:25" ht="20.100000000000001" customHeight="1" x14ac:dyDescent="0.25">
      <c r="A431" s="174">
        <v>425</v>
      </c>
      <c r="B431" s="201" t="str">
        <f>IF('Frais de personnel'!$B431="","",'Frais de personnel'!$B431)</f>
        <v/>
      </c>
      <c r="C431" s="201" t="str">
        <f>IF('Frais de personnel'!$C431="","",'Frais de personnel'!$C431)</f>
        <v/>
      </c>
      <c r="D431" s="202" t="str">
        <f>IF('Frais de personnel'!$D431="","",'Frais de personnel'!$D431)</f>
        <v/>
      </c>
      <c r="E431" s="180" t="str">
        <f>IF('Frais de personnel'!$E431="","",'Frais de personnel'!$E431)</f>
        <v/>
      </c>
      <c r="F431" s="273" t="str">
        <f>IF('Frais de personnel'!F431="","",'Frais de personnel'!F431)</f>
        <v/>
      </c>
      <c r="G431" s="273" t="str">
        <f>IF('Frais de personnel'!G431="","",'Frais de personnel'!G431)</f>
        <v/>
      </c>
      <c r="H431" s="203" t="str">
        <f>IF('Frais de personnel'!$H431="","",'Frais de personnel'!$H431)</f>
        <v/>
      </c>
      <c r="I431" s="89" t="str">
        <f>IF('Frais de personnel'!$I431="","",'Frais de personnel'!$I431)</f>
        <v/>
      </c>
      <c r="J431" s="89" t="str">
        <f>IF('Frais de personnel'!$J431="","",'Frais de personnel'!$J431)</f>
        <v/>
      </c>
      <c r="K431" s="204" t="str">
        <f>IF('Frais de personnel'!$K431=0,"",'Frais de personnel'!$K431)</f>
        <v/>
      </c>
      <c r="L431" s="88"/>
      <c r="M431" s="69"/>
      <c r="N431" s="69"/>
      <c r="O431" s="69"/>
      <c r="P431" s="284" t="str">
        <f t="shared" si="37"/>
        <v/>
      </c>
      <c r="Q431" s="524" t="str">
        <f t="shared" si="38"/>
        <v/>
      </c>
      <c r="R431" s="84" t="str">
        <f t="shared" si="36"/>
        <v/>
      </c>
      <c r="S431" s="436"/>
      <c r="T431" s="196" t="str">
        <f t="shared" si="39"/>
        <v/>
      </c>
      <c r="U431" s="274" t="str">
        <f t="shared" si="40"/>
        <v/>
      </c>
      <c r="V431" s="185"/>
      <c r="W431" s="435" t="str">
        <f>IF(K431="","",IF(U431="",Listes!$A$70,IF(AND(K431&lt;U431,V431=""),Listes!$A$71,IF(AND(Q431&lt;P431,V431=""),Listes!$A$72,IF(AND(U431&lt;&gt;"",U431&lt;K431,S431=""),Listes!$A$73,IF(X431="",Listes!$A$74,""))))))</f>
        <v/>
      </c>
      <c r="X431" s="90"/>
      <c r="Y431" s="158">
        <f t="shared" si="41"/>
        <v>0</v>
      </c>
    </row>
    <row r="432" spans="1:25" ht="20.100000000000001" customHeight="1" x14ac:dyDescent="0.25">
      <c r="A432" s="174">
        <v>426</v>
      </c>
      <c r="B432" s="201" t="str">
        <f>IF('Frais de personnel'!$B432="","",'Frais de personnel'!$B432)</f>
        <v/>
      </c>
      <c r="C432" s="201" t="str">
        <f>IF('Frais de personnel'!$C432="","",'Frais de personnel'!$C432)</f>
        <v/>
      </c>
      <c r="D432" s="202" t="str">
        <f>IF('Frais de personnel'!$D432="","",'Frais de personnel'!$D432)</f>
        <v/>
      </c>
      <c r="E432" s="180" t="str">
        <f>IF('Frais de personnel'!$E432="","",'Frais de personnel'!$E432)</f>
        <v/>
      </c>
      <c r="F432" s="273" t="str">
        <f>IF('Frais de personnel'!F432="","",'Frais de personnel'!F432)</f>
        <v/>
      </c>
      <c r="G432" s="273" t="str">
        <f>IF('Frais de personnel'!G432="","",'Frais de personnel'!G432)</f>
        <v/>
      </c>
      <c r="H432" s="203" t="str">
        <f>IF('Frais de personnel'!$H432="","",'Frais de personnel'!$H432)</f>
        <v/>
      </c>
      <c r="I432" s="89" t="str">
        <f>IF('Frais de personnel'!$I432="","",'Frais de personnel'!$I432)</f>
        <v/>
      </c>
      <c r="J432" s="89" t="str">
        <f>IF('Frais de personnel'!$J432="","",'Frais de personnel'!$J432)</f>
        <v/>
      </c>
      <c r="K432" s="204" t="str">
        <f>IF('Frais de personnel'!$K432=0,"",'Frais de personnel'!$K432)</f>
        <v/>
      </c>
      <c r="L432" s="88"/>
      <c r="M432" s="69"/>
      <c r="N432" s="69"/>
      <c r="O432" s="69"/>
      <c r="P432" s="284" t="str">
        <f t="shared" si="37"/>
        <v/>
      </c>
      <c r="Q432" s="524" t="str">
        <f t="shared" si="38"/>
        <v/>
      </c>
      <c r="R432" s="84" t="str">
        <f t="shared" si="36"/>
        <v/>
      </c>
      <c r="S432" s="436"/>
      <c r="T432" s="196" t="str">
        <f t="shared" si="39"/>
        <v/>
      </c>
      <c r="U432" s="274" t="str">
        <f t="shared" si="40"/>
        <v/>
      </c>
      <c r="V432" s="185"/>
      <c r="W432" s="435" t="str">
        <f>IF(K432="","",IF(U432="",Listes!$A$70,IF(AND(K432&lt;U432,V432=""),Listes!$A$71,IF(AND(Q432&lt;P432,V432=""),Listes!$A$72,IF(AND(U432&lt;&gt;"",U432&lt;K432,S432=""),Listes!$A$73,IF(X432="",Listes!$A$74,""))))))</f>
        <v/>
      </c>
      <c r="X432" s="90"/>
      <c r="Y432" s="158">
        <f t="shared" si="41"/>
        <v>0</v>
      </c>
    </row>
    <row r="433" spans="1:25" ht="20.100000000000001" customHeight="1" x14ac:dyDescent="0.25">
      <c r="A433" s="174">
        <v>427</v>
      </c>
      <c r="B433" s="201" t="str">
        <f>IF('Frais de personnel'!$B433="","",'Frais de personnel'!$B433)</f>
        <v/>
      </c>
      <c r="C433" s="201" t="str">
        <f>IF('Frais de personnel'!$C433="","",'Frais de personnel'!$C433)</f>
        <v/>
      </c>
      <c r="D433" s="202" t="str">
        <f>IF('Frais de personnel'!$D433="","",'Frais de personnel'!$D433)</f>
        <v/>
      </c>
      <c r="E433" s="180" t="str">
        <f>IF('Frais de personnel'!$E433="","",'Frais de personnel'!$E433)</f>
        <v/>
      </c>
      <c r="F433" s="273" t="str">
        <f>IF('Frais de personnel'!F433="","",'Frais de personnel'!F433)</f>
        <v/>
      </c>
      <c r="G433" s="273" t="str">
        <f>IF('Frais de personnel'!G433="","",'Frais de personnel'!G433)</f>
        <v/>
      </c>
      <c r="H433" s="203" t="str">
        <f>IF('Frais de personnel'!$H433="","",'Frais de personnel'!$H433)</f>
        <v/>
      </c>
      <c r="I433" s="89" t="str">
        <f>IF('Frais de personnel'!$I433="","",'Frais de personnel'!$I433)</f>
        <v/>
      </c>
      <c r="J433" s="89" t="str">
        <f>IF('Frais de personnel'!$J433="","",'Frais de personnel'!$J433)</f>
        <v/>
      </c>
      <c r="K433" s="204" t="str">
        <f>IF('Frais de personnel'!$K433=0,"",'Frais de personnel'!$K433)</f>
        <v/>
      </c>
      <c r="L433" s="88"/>
      <c r="M433" s="69"/>
      <c r="N433" s="69"/>
      <c r="O433" s="69"/>
      <c r="P433" s="284" t="str">
        <f t="shared" si="37"/>
        <v/>
      </c>
      <c r="Q433" s="524" t="str">
        <f t="shared" si="38"/>
        <v/>
      </c>
      <c r="R433" s="84" t="str">
        <f t="shared" si="36"/>
        <v/>
      </c>
      <c r="S433" s="436"/>
      <c r="T433" s="196" t="str">
        <f t="shared" si="39"/>
        <v/>
      </c>
      <c r="U433" s="274" t="str">
        <f t="shared" si="40"/>
        <v/>
      </c>
      <c r="V433" s="185"/>
      <c r="W433" s="435" t="str">
        <f>IF(K433="","",IF(U433="",Listes!$A$70,IF(AND(K433&lt;U433,V433=""),Listes!$A$71,IF(AND(Q433&lt;P433,V433=""),Listes!$A$72,IF(AND(U433&lt;&gt;"",U433&lt;K433,S433=""),Listes!$A$73,IF(X433="",Listes!$A$74,""))))))</f>
        <v/>
      </c>
      <c r="X433" s="90"/>
      <c r="Y433" s="158">
        <f t="shared" si="41"/>
        <v>0</v>
      </c>
    </row>
    <row r="434" spans="1:25" ht="20.100000000000001" customHeight="1" x14ac:dyDescent="0.25">
      <c r="A434" s="174">
        <v>428</v>
      </c>
      <c r="B434" s="201" t="str">
        <f>IF('Frais de personnel'!$B434="","",'Frais de personnel'!$B434)</f>
        <v/>
      </c>
      <c r="C434" s="201" t="str">
        <f>IF('Frais de personnel'!$C434="","",'Frais de personnel'!$C434)</f>
        <v/>
      </c>
      <c r="D434" s="202" t="str">
        <f>IF('Frais de personnel'!$D434="","",'Frais de personnel'!$D434)</f>
        <v/>
      </c>
      <c r="E434" s="180" t="str">
        <f>IF('Frais de personnel'!$E434="","",'Frais de personnel'!$E434)</f>
        <v/>
      </c>
      <c r="F434" s="273" t="str">
        <f>IF('Frais de personnel'!F434="","",'Frais de personnel'!F434)</f>
        <v/>
      </c>
      <c r="G434" s="273" t="str">
        <f>IF('Frais de personnel'!G434="","",'Frais de personnel'!G434)</f>
        <v/>
      </c>
      <c r="H434" s="203" t="str">
        <f>IF('Frais de personnel'!$H434="","",'Frais de personnel'!$H434)</f>
        <v/>
      </c>
      <c r="I434" s="89" t="str">
        <f>IF('Frais de personnel'!$I434="","",'Frais de personnel'!$I434)</f>
        <v/>
      </c>
      <c r="J434" s="89" t="str">
        <f>IF('Frais de personnel'!$J434="","",'Frais de personnel'!$J434)</f>
        <v/>
      </c>
      <c r="K434" s="204" t="str">
        <f>IF('Frais de personnel'!$K434=0,"",'Frais de personnel'!$K434)</f>
        <v/>
      </c>
      <c r="L434" s="88"/>
      <c r="M434" s="69"/>
      <c r="N434" s="69"/>
      <c r="O434" s="69"/>
      <c r="P434" s="284" t="str">
        <f t="shared" si="37"/>
        <v/>
      </c>
      <c r="Q434" s="524" t="str">
        <f t="shared" si="38"/>
        <v/>
      </c>
      <c r="R434" s="84" t="str">
        <f t="shared" si="36"/>
        <v/>
      </c>
      <c r="S434" s="436"/>
      <c r="T434" s="196" t="str">
        <f t="shared" si="39"/>
        <v/>
      </c>
      <c r="U434" s="274" t="str">
        <f t="shared" si="40"/>
        <v/>
      </c>
      <c r="V434" s="185"/>
      <c r="W434" s="435" t="str">
        <f>IF(K434="","",IF(U434="",Listes!$A$70,IF(AND(K434&lt;U434,V434=""),Listes!$A$71,IF(AND(Q434&lt;P434,V434=""),Listes!$A$72,IF(AND(U434&lt;&gt;"",U434&lt;K434,S434=""),Listes!$A$73,IF(X434="",Listes!$A$74,""))))))</f>
        <v/>
      </c>
      <c r="X434" s="90"/>
      <c r="Y434" s="158">
        <f t="shared" si="41"/>
        <v>0</v>
      </c>
    </row>
    <row r="435" spans="1:25" ht="20.100000000000001" customHeight="1" x14ac:dyDescent="0.25">
      <c r="A435" s="174">
        <v>429</v>
      </c>
      <c r="B435" s="201" t="str">
        <f>IF('Frais de personnel'!$B435="","",'Frais de personnel'!$B435)</f>
        <v/>
      </c>
      <c r="C435" s="201" t="str">
        <f>IF('Frais de personnel'!$C435="","",'Frais de personnel'!$C435)</f>
        <v/>
      </c>
      <c r="D435" s="202" t="str">
        <f>IF('Frais de personnel'!$D435="","",'Frais de personnel'!$D435)</f>
        <v/>
      </c>
      <c r="E435" s="180" t="str">
        <f>IF('Frais de personnel'!$E435="","",'Frais de personnel'!$E435)</f>
        <v/>
      </c>
      <c r="F435" s="273" t="str">
        <f>IF('Frais de personnel'!F435="","",'Frais de personnel'!F435)</f>
        <v/>
      </c>
      <c r="G435" s="273" t="str">
        <f>IF('Frais de personnel'!G435="","",'Frais de personnel'!G435)</f>
        <v/>
      </c>
      <c r="H435" s="203" t="str">
        <f>IF('Frais de personnel'!$H435="","",'Frais de personnel'!$H435)</f>
        <v/>
      </c>
      <c r="I435" s="89" t="str">
        <f>IF('Frais de personnel'!$I435="","",'Frais de personnel'!$I435)</f>
        <v/>
      </c>
      <c r="J435" s="89" t="str">
        <f>IF('Frais de personnel'!$J435="","",'Frais de personnel'!$J435)</f>
        <v/>
      </c>
      <c r="K435" s="204" t="str">
        <f>IF('Frais de personnel'!$K435=0,"",'Frais de personnel'!$K435)</f>
        <v/>
      </c>
      <c r="L435" s="88"/>
      <c r="M435" s="69"/>
      <c r="N435" s="69"/>
      <c r="O435" s="69"/>
      <c r="P435" s="284" t="str">
        <f t="shared" si="37"/>
        <v/>
      </c>
      <c r="Q435" s="524" t="str">
        <f t="shared" si="38"/>
        <v/>
      </c>
      <c r="R435" s="84" t="str">
        <f t="shared" si="36"/>
        <v/>
      </c>
      <c r="S435" s="436"/>
      <c r="T435" s="196" t="str">
        <f t="shared" si="39"/>
        <v/>
      </c>
      <c r="U435" s="274" t="str">
        <f t="shared" si="40"/>
        <v/>
      </c>
      <c r="V435" s="185"/>
      <c r="W435" s="435" t="str">
        <f>IF(K435="","",IF(U435="",Listes!$A$70,IF(AND(K435&lt;U435,V435=""),Listes!$A$71,IF(AND(Q435&lt;P435,V435=""),Listes!$A$72,IF(AND(U435&lt;&gt;"",U435&lt;K435,S435=""),Listes!$A$73,IF(X435="",Listes!$A$74,""))))))</f>
        <v/>
      </c>
      <c r="X435" s="90"/>
      <c r="Y435" s="158">
        <f t="shared" si="41"/>
        <v>0</v>
      </c>
    </row>
    <row r="436" spans="1:25" ht="20.100000000000001" customHeight="1" x14ac:dyDescent="0.25">
      <c r="A436" s="174">
        <v>430</v>
      </c>
      <c r="B436" s="201" t="str">
        <f>IF('Frais de personnel'!$B436="","",'Frais de personnel'!$B436)</f>
        <v/>
      </c>
      <c r="C436" s="201" t="str">
        <f>IF('Frais de personnel'!$C436="","",'Frais de personnel'!$C436)</f>
        <v/>
      </c>
      <c r="D436" s="202" t="str">
        <f>IF('Frais de personnel'!$D436="","",'Frais de personnel'!$D436)</f>
        <v/>
      </c>
      <c r="E436" s="180" t="str">
        <f>IF('Frais de personnel'!$E436="","",'Frais de personnel'!$E436)</f>
        <v/>
      </c>
      <c r="F436" s="273" t="str">
        <f>IF('Frais de personnel'!F436="","",'Frais de personnel'!F436)</f>
        <v/>
      </c>
      <c r="G436" s="273" t="str">
        <f>IF('Frais de personnel'!G436="","",'Frais de personnel'!G436)</f>
        <v/>
      </c>
      <c r="H436" s="203" t="str">
        <f>IF('Frais de personnel'!$H436="","",'Frais de personnel'!$H436)</f>
        <v/>
      </c>
      <c r="I436" s="89" t="str">
        <f>IF('Frais de personnel'!$I436="","",'Frais de personnel'!$I436)</f>
        <v/>
      </c>
      <c r="J436" s="89" t="str">
        <f>IF('Frais de personnel'!$J436="","",'Frais de personnel'!$J436)</f>
        <v/>
      </c>
      <c r="K436" s="204" t="str">
        <f>IF('Frais de personnel'!$K436=0,"",'Frais de personnel'!$K436)</f>
        <v/>
      </c>
      <c r="L436" s="88"/>
      <c r="M436" s="69"/>
      <c r="N436" s="69"/>
      <c r="O436" s="69"/>
      <c r="P436" s="284" t="str">
        <f t="shared" si="37"/>
        <v/>
      </c>
      <c r="Q436" s="524" t="str">
        <f t="shared" si="38"/>
        <v/>
      </c>
      <c r="R436" s="84" t="str">
        <f t="shared" si="36"/>
        <v/>
      </c>
      <c r="S436" s="436"/>
      <c r="T436" s="196" t="str">
        <f t="shared" si="39"/>
        <v/>
      </c>
      <c r="U436" s="274" t="str">
        <f t="shared" si="40"/>
        <v/>
      </c>
      <c r="V436" s="185"/>
      <c r="W436" s="435" t="str">
        <f>IF(K436="","",IF(U436="",Listes!$A$70,IF(AND(K436&lt;U436,V436=""),Listes!$A$71,IF(AND(Q436&lt;P436,V436=""),Listes!$A$72,IF(AND(U436&lt;&gt;"",U436&lt;K436,S436=""),Listes!$A$73,IF(X436="",Listes!$A$74,""))))))</f>
        <v/>
      </c>
      <c r="X436" s="90"/>
      <c r="Y436" s="158">
        <f t="shared" si="41"/>
        <v>0</v>
      </c>
    </row>
    <row r="437" spans="1:25" ht="20.100000000000001" customHeight="1" x14ac:dyDescent="0.25">
      <c r="A437" s="174">
        <v>431</v>
      </c>
      <c r="B437" s="201" t="str">
        <f>IF('Frais de personnel'!$B437="","",'Frais de personnel'!$B437)</f>
        <v/>
      </c>
      <c r="C437" s="201" t="str">
        <f>IF('Frais de personnel'!$C437="","",'Frais de personnel'!$C437)</f>
        <v/>
      </c>
      <c r="D437" s="202" t="str">
        <f>IF('Frais de personnel'!$D437="","",'Frais de personnel'!$D437)</f>
        <v/>
      </c>
      <c r="E437" s="180" t="str">
        <f>IF('Frais de personnel'!$E437="","",'Frais de personnel'!$E437)</f>
        <v/>
      </c>
      <c r="F437" s="273" t="str">
        <f>IF('Frais de personnel'!F437="","",'Frais de personnel'!F437)</f>
        <v/>
      </c>
      <c r="G437" s="273" t="str">
        <f>IF('Frais de personnel'!G437="","",'Frais de personnel'!G437)</f>
        <v/>
      </c>
      <c r="H437" s="203" t="str">
        <f>IF('Frais de personnel'!$H437="","",'Frais de personnel'!$H437)</f>
        <v/>
      </c>
      <c r="I437" s="89" t="str">
        <f>IF('Frais de personnel'!$I437="","",'Frais de personnel'!$I437)</f>
        <v/>
      </c>
      <c r="J437" s="89" t="str">
        <f>IF('Frais de personnel'!$J437="","",'Frais de personnel'!$J437)</f>
        <v/>
      </c>
      <c r="K437" s="204" t="str">
        <f>IF('Frais de personnel'!$K437=0,"",'Frais de personnel'!$K437)</f>
        <v/>
      </c>
      <c r="L437" s="88"/>
      <c r="M437" s="69"/>
      <c r="N437" s="69"/>
      <c r="O437" s="69"/>
      <c r="P437" s="284" t="str">
        <f t="shared" si="37"/>
        <v/>
      </c>
      <c r="Q437" s="524" t="str">
        <f t="shared" si="38"/>
        <v/>
      </c>
      <c r="R437" s="84" t="str">
        <f t="shared" si="36"/>
        <v/>
      </c>
      <c r="S437" s="436"/>
      <c r="T437" s="196" t="str">
        <f t="shared" si="39"/>
        <v/>
      </c>
      <c r="U437" s="274" t="str">
        <f t="shared" si="40"/>
        <v/>
      </c>
      <c r="V437" s="185"/>
      <c r="W437" s="435" t="str">
        <f>IF(K437="","",IF(U437="",Listes!$A$70,IF(AND(K437&lt;U437,V437=""),Listes!$A$71,IF(AND(Q437&lt;P437,V437=""),Listes!$A$72,IF(AND(U437&lt;&gt;"",U437&lt;K437,S437=""),Listes!$A$73,IF(X437="",Listes!$A$74,""))))))</f>
        <v/>
      </c>
      <c r="X437" s="90"/>
      <c r="Y437" s="158">
        <f t="shared" si="41"/>
        <v>0</v>
      </c>
    </row>
    <row r="438" spans="1:25" ht="20.100000000000001" customHeight="1" x14ac:dyDescent="0.25">
      <c r="A438" s="174">
        <v>432</v>
      </c>
      <c r="B438" s="201" t="str">
        <f>IF('Frais de personnel'!$B438="","",'Frais de personnel'!$B438)</f>
        <v/>
      </c>
      <c r="C438" s="201" t="str">
        <f>IF('Frais de personnel'!$C438="","",'Frais de personnel'!$C438)</f>
        <v/>
      </c>
      <c r="D438" s="202" t="str">
        <f>IF('Frais de personnel'!$D438="","",'Frais de personnel'!$D438)</f>
        <v/>
      </c>
      <c r="E438" s="180" t="str">
        <f>IF('Frais de personnel'!$E438="","",'Frais de personnel'!$E438)</f>
        <v/>
      </c>
      <c r="F438" s="273" t="str">
        <f>IF('Frais de personnel'!F438="","",'Frais de personnel'!F438)</f>
        <v/>
      </c>
      <c r="G438" s="273" t="str">
        <f>IF('Frais de personnel'!G438="","",'Frais de personnel'!G438)</f>
        <v/>
      </c>
      <c r="H438" s="203" t="str">
        <f>IF('Frais de personnel'!$H438="","",'Frais de personnel'!$H438)</f>
        <v/>
      </c>
      <c r="I438" s="89" t="str">
        <f>IF('Frais de personnel'!$I438="","",'Frais de personnel'!$I438)</f>
        <v/>
      </c>
      <c r="J438" s="89" t="str">
        <f>IF('Frais de personnel'!$J438="","",'Frais de personnel'!$J438)</f>
        <v/>
      </c>
      <c r="K438" s="204" t="str">
        <f>IF('Frais de personnel'!$K438=0,"",'Frais de personnel'!$K438)</f>
        <v/>
      </c>
      <c r="L438" s="88"/>
      <c r="M438" s="69"/>
      <c r="N438" s="69"/>
      <c r="O438" s="69"/>
      <c r="P438" s="284" t="str">
        <f t="shared" si="37"/>
        <v/>
      </c>
      <c r="Q438" s="524" t="str">
        <f t="shared" si="38"/>
        <v/>
      </c>
      <c r="R438" s="84" t="str">
        <f t="shared" si="36"/>
        <v/>
      </c>
      <c r="S438" s="436"/>
      <c r="T438" s="196" t="str">
        <f t="shared" si="39"/>
        <v/>
      </c>
      <c r="U438" s="274" t="str">
        <f t="shared" si="40"/>
        <v/>
      </c>
      <c r="V438" s="185"/>
      <c r="W438" s="435" t="str">
        <f>IF(K438="","",IF(U438="",Listes!$A$70,IF(AND(K438&lt;U438,V438=""),Listes!$A$71,IF(AND(Q438&lt;P438,V438=""),Listes!$A$72,IF(AND(U438&lt;&gt;"",U438&lt;K438,S438=""),Listes!$A$73,IF(X438="",Listes!$A$74,""))))))</f>
        <v/>
      </c>
      <c r="X438" s="90"/>
      <c r="Y438" s="158">
        <f t="shared" si="41"/>
        <v>0</v>
      </c>
    </row>
    <row r="439" spans="1:25" ht="20.100000000000001" customHeight="1" x14ac:dyDescent="0.25">
      <c r="A439" s="174">
        <v>433</v>
      </c>
      <c r="B439" s="201" t="str">
        <f>IF('Frais de personnel'!$B439="","",'Frais de personnel'!$B439)</f>
        <v/>
      </c>
      <c r="C439" s="201" t="str">
        <f>IF('Frais de personnel'!$C439="","",'Frais de personnel'!$C439)</f>
        <v/>
      </c>
      <c r="D439" s="202" t="str">
        <f>IF('Frais de personnel'!$D439="","",'Frais de personnel'!$D439)</f>
        <v/>
      </c>
      <c r="E439" s="180" t="str">
        <f>IF('Frais de personnel'!$E439="","",'Frais de personnel'!$E439)</f>
        <v/>
      </c>
      <c r="F439" s="273" t="str">
        <f>IF('Frais de personnel'!F439="","",'Frais de personnel'!F439)</f>
        <v/>
      </c>
      <c r="G439" s="273" t="str">
        <f>IF('Frais de personnel'!G439="","",'Frais de personnel'!G439)</f>
        <v/>
      </c>
      <c r="H439" s="203" t="str">
        <f>IF('Frais de personnel'!$H439="","",'Frais de personnel'!$H439)</f>
        <v/>
      </c>
      <c r="I439" s="89" t="str">
        <f>IF('Frais de personnel'!$I439="","",'Frais de personnel'!$I439)</f>
        <v/>
      </c>
      <c r="J439" s="89" t="str">
        <f>IF('Frais de personnel'!$J439="","",'Frais de personnel'!$J439)</f>
        <v/>
      </c>
      <c r="K439" s="204" t="str">
        <f>IF('Frais de personnel'!$K439=0,"",'Frais de personnel'!$K439)</f>
        <v/>
      </c>
      <c r="L439" s="88"/>
      <c r="M439" s="69"/>
      <c r="N439" s="69"/>
      <c r="O439" s="69"/>
      <c r="P439" s="284" t="str">
        <f t="shared" si="37"/>
        <v/>
      </c>
      <c r="Q439" s="524" t="str">
        <f t="shared" si="38"/>
        <v/>
      </c>
      <c r="R439" s="84" t="str">
        <f t="shared" si="36"/>
        <v/>
      </c>
      <c r="S439" s="436"/>
      <c r="T439" s="196" t="str">
        <f t="shared" si="39"/>
        <v/>
      </c>
      <c r="U439" s="274" t="str">
        <f t="shared" si="40"/>
        <v/>
      </c>
      <c r="V439" s="185"/>
      <c r="W439" s="435" t="str">
        <f>IF(K439="","",IF(U439="",Listes!$A$70,IF(AND(K439&lt;U439,V439=""),Listes!$A$71,IF(AND(Q439&lt;P439,V439=""),Listes!$A$72,IF(AND(U439&lt;&gt;"",U439&lt;K439,S439=""),Listes!$A$73,IF(X439="",Listes!$A$74,""))))))</f>
        <v/>
      </c>
      <c r="X439" s="90"/>
      <c r="Y439" s="158">
        <f t="shared" si="41"/>
        <v>0</v>
      </c>
    </row>
    <row r="440" spans="1:25" ht="20.100000000000001" customHeight="1" x14ac:dyDescent="0.25">
      <c r="A440" s="174">
        <v>434</v>
      </c>
      <c r="B440" s="201" t="str">
        <f>IF('Frais de personnel'!$B440="","",'Frais de personnel'!$B440)</f>
        <v/>
      </c>
      <c r="C440" s="201" t="str">
        <f>IF('Frais de personnel'!$C440="","",'Frais de personnel'!$C440)</f>
        <v/>
      </c>
      <c r="D440" s="202" t="str">
        <f>IF('Frais de personnel'!$D440="","",'Frais de personnel'!$D440)</f>
        <v/>
      </c>
      <c r="E440" s="180" t="str">
        <f>IF('Frais de personnel'!$E440="","",'Frais de personnel'!$E440)</f>
        <v/>
      </c>
      <c r="F440" s="273" t="str">
        <f>IF('Frais de personnel'!F440="","",'Frais de personnel'!F440)</f>
        <v/>
      </c>
      <c r="G440" s="273" t="str">
        <f>IF('Frais de personnel'!G440="","",'Frais de personnel'!G440)</f>
        <v/>
      </c>
      <c r="H440" s="203" t="str">
        <f>IF('Frais de personnel'!$H440="","",'Frais de personnel'!$H440)</f>
        <v/>
      </c>
      <c r="I440" s="89" t="str">
        <f>IF('Frais de personnel'!$I440="","",'Frais de personnel'!$I440)</f>
        <v/>
      </c>
      <c r="J440" s="89" t="str">
        <f>IF('Frais de personnel'!$J440="","",'Frais de personnel'!$J440)</f>
        <v/>
      </c>
      <c r="K440" s="204" t="str">
        <f>IF('Frais de personnel'!$K440=0,"",'Frais de personnel'!$K440)</f>
        <v/>
      </c>
      <c r="L440" s="88"/>
      <c r="M440" s="69"/>
      <c r="N440" s="69"/>
      <c r="O440" s="69"/>
      <c r="P440" s="284" t="str">
        <f t="shared" si="37"/>
        <v/>
      </c>
      <c r="Q440" s="524" t="str">
        <f t="shared" si="38"/>
        <v/>
      </c>
      <c r="R440" s="84" t="str">
        <f t="shared" si="36"/>
        <v/>
      </c>
      <c r="S440" s="436"/>
      <c r="T440" s="196" t="str">
        <f t="shared" si="39"/>
        <v/>
      </c>
      <c r="U440" s="274" t="str">
        <f t="shared" si="40"/>
        <v/>
      </c>
      <c r="V440" s="185"/>
      <c r="W440" s="435" t="str">
        <f>IF(K440="","",IF(U440="",Listes!$A$70,IF(AND(K440&lt;U440,V440=""),Listes!$A$71,IF(AND(Q440&lt;P440,V440=""),Listes!$A$72,IF(AND(U440&lt;&gt;"",U440&lt;K440,S440=""),Listes!$A$73,IF(X440="",Listes!$A$74,""))))))</f>
        <v/>
      </c>
      <c r="X440" s="90"/>
      <c r="Y440" s="158">
        <f t="shared" si="41"/>
        <v>0</v>
      </c>
    </row>
    <row r="441" spans="1:25" ht="20.100000000000001" customHeight="1" x14ac:dyDescent="0.25">
      <c r="A441" s="174">
        <v>435</v>
      </c>
      <c r="B441" s="201" t="str">
        <f>IF('Frais de personnel'!$B441="","",'Frais de personnel'!$B441)</f>
        <v/>
      </c>
      <c r="C441" s="201" t="str">
        <f>IF('Frais de personnel'!$C441="","",'Frais de personnel'!$C441)</f>
        <v/>
      </c>
      <c r="D441" s="202" t="str">
        <f>IF('Frais de personnel'!$D441="","",'Frais de personnel'!$D441)</f>
        <v/>
      </c>
      <c r="E441" s="180" t="str">
        <f>IF('Frais de personnel'!$E441="","",'Frais de personnel'!$E441)</f>
        <v/>
      </c>
      <c r="F441" s="273" t="str">
        <f>IF('Frais de personnel'!F441="","",'Frais de personnel'!F441)</f>
        <v/>
      </c>
      <c r="G441" s="273" t="str">
        <f>IF('Frais de personnel'!G441="","",'Frais de personnel'!G441)</f>
        <v/>
      </c>
      <c r="H441" s="203" t="str">
        <f>IF('Frais de personnel'!$H441="","",'Frais de personnel'!$H441)</f>
        <v/>
      </c>
      <c r="I441" s="89" t="str">
        <f>IF('Frais de personnel'!$I441="","",'Frais de personnel'!$I441)</f>
        <v/>
      </c>
      <c r="J441" s="89" t="str">
        <f>IF('Frais de personnel'!$J441="","",'Frais de personnel'!$J441)</f>
        <v/>
      </c>
      <c r="K441" s="204" t="str">
        <f>IF('Frais de personnel'!$K441=0,"",'Frais de personnel'!$K441)</f>
        <v/>
      </c>
      <c r="L441" s="88"/>
      <c r="M441" s="69"/>
      <c r="N441" s="69"/>
      <c r="O441" s="69"/>
      <c r="P441" s="284" t="str">
        <f t="shared" si="37"/>
        <v/>
      </c>
      <c r="Q441" s="524" t="str">
        <f t="shared" si="38"/>
        <v/>
      </c>
      <c r="R441" s="84" t="str">
        <f t="shared" si="36"/>
        <v/>
      </c>
      <c r="S441" s="436"/>
      <c r="T441" s="196" t="str">
        <f t="shared" si="39"/>
        <v/>
      </c>
      <c r="U441" s="274" t="str">
        <f t="shared" si="40"/>
        <v/>
      </c>
      <c r="V441" s="185"/>
      <c r="W441" s="435" t="str">
        <f>IF(K441="","",IF(U441="",Listes!$A$70,IF(AND(K441&lt;U441,V441=""),Listes!$A$71,IF(AND(Q441&lt;P441,V441=""),Listes!$A$72,IF(AND(U441&lt;&gt;"",U441&lt;K441,S441=""),Listes!$A$73,IF(X441="",Listes!$A$74,""))))))</f>
        <v/>
      </c>
      <c r="X441" s="90"/>
      <c r="Y441" s="158">
        <f t="shared" si="41"/>
        <v>0</v>
      </c>
    </row>
    <row r="442" spans="1:25" ht="20.100000000000001" customHeight="1" x14ac:dyDescent="0.25">
      <c r="A442" s="174">
        <v>436</v>
      </c>
      <c r="B442" s="201" t="str">
        <f>IF('Frais de personnel'!$B442="","",'Frais de personnel'!$B442)</f>
        <v/>
      </c>
      <c r="C442" s="201" t="str">
        <f>IF('Frais de personnel'!$C442="","",'Frais de personnel'!$C442)</f>
        <v/>
      </c>
      <c r="D442" s="202" t="str">
        <f>IF('Frais de personnel'!$D442="","",'Frais de personnel'!$D442)</f>
        <v/>
      </c>
      <c r="E442" s="180" t="str">
        <f>IF('Frais de personnel'!$E442="","",'Frais de personnel'!$E442)</f>
        <v/>
      </c>
      <c r="F442" s="273" t="str">
        <f>IF('Frais de personnel'!F442="","",'Frais de personnel'!F442)</f>
        <v/>
      </c>
      <c r="G442" s="273" t="str">
        <f>IF('Frais de personnel'!G442="","",'Frais de personnel'!G442)</f>
        <v/>
      </c>
      <c r="H442" s="203" t="str">
        <f>IF('Frais de personnel'!$H442="","",'Frais de personnel'!$H442)</f>
        <v/>
      </c>
      <c r="I442" s="89" t="str">
        <f>IF('Frais de personnel'!$I442="","",'Frais de personnel'!$I442)</f>
        <v/>
      </c>
      <c r="J442" s="89" t="str">
        <f>IF('Frais de personnel'!$J442="","",'Frais de personnel'!$J442)</f>
        <v/>
      </c>
      <c r="K442" s="204" t="str">
        <f>IF('Frais de personnel'!$K442=0,"",'Frais de personnel'!$K442)</f>
        <v/>
      </c>
      <c r="L442" s="88"/>
      <c r="M442" s="69"/>
      <c r="N442" s="69"/>
      <c r="O442" s="69"/>
      <c r="P442" s="284" t="str">
        <f t="shared" si="37"/>
        <v/>
      </c>
      <c r="Q442" s="524" t="str">
        <f t="shared" si="38"/>
        <v/>
      </c>
      <c r="R442" s="84" t="str">
        <f t="shared" si="36"/>
        <v/>
      </c>
      <c r="S442" s="436"/>
      <c r="T442" s="196" t="str">
        <f t="shared" si="39"/>
        <v/>
      </c>
      <c r="U442" s="274" t="str">
        <f t="shared" si="40"/>
        <v/>
      </c>
      <c r="V442" s="185"/>
      <c r="W442" s="435" t="str">
        <f>IF(K442="","",IF(U442="",Listes!$A$70,IF(AND(K442&lt;U442,V442=""),Listes!$A$71,IF(AND(Q442&lt;P442,V442=""),Listes!$A$72,IF(AND(U442&lt;&gt;"",U442&lt;K442,S442=""),Listes!$A$73,IF(X442="",Listes!$A$74,""))))))</f>
        <v/>
      </c>
      <c r="X442" s="90"/>
      <c r="Y442" s="158">
        <f t="shared" si="41"/>
        <v>0</v>
      </c>
    </row>
    <row r="443" spans="1:25" ht="20.100000000000001" customHeight="1" x14ac:dyDescent="0.25">
      <c r="A443" s="174">
        <v>437</v>
      </c>
      <c r="B443" s="201" t="str">
        <f>IF('Frais de personnel'!$B443="","",'Frais de personnel'!$B443)</f>
        <v/>
      </c>
      <c r="C443" s="201" t="str">
        <f>IF('Frais de personnel'!$C443="","",'Frais de personnel'!$C443)</f>
        <v/>
      </c>
      <c r="D443" s="202" t="str">
        <f>IF('Frais de personnel'!$D443="","",'Frais de personnel'!$D443)</f>
        <v/>
      </c>
      <c r="E443" s="180" t="str">
        <f>IF('Frais de personnel'!$E443="","",'Frais de personnel'!$E443)</f>
        <v/>
      </c>
      <c r="F443" s="273" t="str">
        <f>IF('Frais de personnel'!F443="","",'Frais de personnel'!F443)</f>
        <v/>
      </c>
      <c r="G443" s="273" t="str">
        <f>IF('Frais de personnel'!G443="","",'Frais de personnel'!G443)</f>
        <v/>
      </c>
      <c r="H443" s="203" t="str">
        <f>IF('Frais de personnel'!$H443="","",'Frais de personnel'!$H443)</f>
        <v/>
      </c>
      <c r="I443" s="89" t="str">
        <f>IF('Frais de personnel'!$I443="","",'Frais de personnel'!$I443)</f>
        <v/>
      </c>
      <c r="J443" s="89" t="str">
        <f>IF('Frais de personnel'!$J443="","",'Frais de personnel'!$J443)</f>
        <v/>
      </c>
      <c r="K443" s="204" t="str">
        <f>IF('Frais de personnel'!$K443=0,"",'Frais de personnel'!$K443)</f>
        <v/>
      </c>
      <c r="L443" s="88"/>
      <c r="M443" s="69"/>
      <c r="N443" s="69"/>
      <c r="O443" s="69"/>
      <c r="P443" s="284" t="str">
        <f t="shared" si="37"/>
        <v/>
      </c>
      <c r="Q443" s="524" t="str">
        <f t="shared" si="38"/>
        <v/>
      </c>
      <c r="R443" s="84" t="str">
        <f t="shared" si="36"/>
        <v/>
      </c>
      <c r="S443" s="436"/>
      <c r="T443" s="196" t="str">
        <f t="shared" si="39"/>
        <v/>
      </c>
      <c r="U443" s="274" t="str">
        <f t="shared" si="40"/>
        <v/>
      </c>
      <c r="V443" s="185"/>
      <c r="W443" s="435" t="str">
        <f>IF(K443="","",IF(U443="",Listes!$A$70,IF(AND(K443&lt;U443,V443=""),Listes!$A$71,IF(AND(Q443&lt;P443,V443=""),Listes!$A$72,IF(AND(U443&lt;&gt;"",U443&lt;K443,S443=""),Listes!$A$73,IF(X443="",Listes!$A$74,""))))))</f>
        <v/>
      </c>
      <c r="X443" s="90"/>
      <c r="Y443" s="158">
        <f t="shared" si="41"/>
        <v>0</v>
      </c>
    </row>
    <row r="444" spans="1:25" ht="20.100000000000001" customHeight="1" x14ac:dyDescent="0.25">
      <c r="A444" s="174">
        <v>438</v>
      </c>
      <c r="B444" s="201" t="str">
        <f>IF('Frais de personnel'!$B444="","",'Frais de personnel'!$B444)</f>
        <v/>
      </c>
      <c r="C444" s="201" t="str">
        <f>IF('Frais de personnel'!$C444="","",'Frais de personnel'!$C444)</f>
        <v/>
      </c>
      <c r="D444" s="202" t="str">
        <f>IF('Frais de personnel'!$D444="","",'Frais de personnel'!$D444)</f>
        <v/>
      </c>
      <c r="E444" s="180" t="str">
        <f>IF('Frais de personnel'!$E444="","",'Frais de personnel'!$E444)</f>
        <v/>
      </c>
      <c r="F444" s="273" t="str">
        <f>IF('Frais de personnel'!F444="","",'Frais de personnel'!F444)</f>
        <v/>
      </c>
      <c r="G444" s="273" t="str">
        <f>IF('Frais de personnel'!G444="","",'Frais de personnel'!G444)</f>
        <v/>
      </c>
      <c r="H444" s="203" t="str">
        <f>IF('Frais de personnel'!$H444="","",'Frais de personnel'!$H444)</f>
        <v/>
      </c>
      <c r="I444" s="89" t="str">
        <f>IF('Frais de personnel'!$I444="","",'Frais de personnel'!$I444)</f>
        <v/>
      </c>
      <c r="J444" s="89" t="str">
        <f>IF('Frais de personnel'!$J444="","",'Frais de personnel'!$J444)</f>
        <v/>
      </c>
      <c r="K444" s="204" t="str">
        <f>IF('Frais de personnel'!$K444=0,"",'Frais de personnel'!$K444)</f>
        <v/>
      </c>
      <c r="L444" s="88"/>
      <c r="M444" s="69"/>
      <c r="N444" s="69"/>
      <c r="O444" s="69"/>
      <c r="P444" s="284" t="str">
        <f t="shared" si="37"/>
        <v/>
      </c>
      <c r="Q444" s="524" t="str">
        <f t="shared" si="38"/>
        <v/>
      </c>
      <c r="R444" s="84" t="str">
        <f t="shared" si="36"/>
        <v/>
      </c>
      <c r="S444" s="436"/>
      <c r="T444" s="196" t="str">
        <f t="shared" si="39"/>
        <v/>
      </c>
      <c r="U444" s="274" t="str">
        <f t="shared" si="40"/>
        <v/>
      </c>
      <c r="V444" s="185"/>
      <c r="W444" s="435" t="str">
        <f>IF(K444="","",IF(U444="",Listes!$A$70,IF(AND(K444&lt;U444,V444=""),Listes!$A$71,IF(AND(Q444&lt;P444,V444=""),Listes!$A$72,IF(AND(U444&lt;&gt;"",U444&lt;K444,S444=""),Listes!$A$73,IF(X444="",Listes!$A$74,""))))))</f>
        <v/>
      </c>
      <c r="X444" s="90"/>
      <c r="Y444" s="158">
        <f t="shared" si="41"/>
        <v>0</v>
      </c>
    </row>
    <row r="445" spans="1:25" ht="20.100000000000001" customHeight="1" x14ac:dyDescent="0.25">
      <c r="A445" s="174">
        <v>439</v>
      </c>
      <c r="B445" s="201" t="str">
        <f>IF('Frais de personnel'!$B445="","",'Frais de personnel'!$B445)</f>
        <v/>
      </c>
      <c r="C445" s="201" t="str">
        <f>IF('Frais de personnel'!$C445="","",'Frais de personnel'!$C445)</f>
        <v/>
      </c>
      <c r="D445" s="202" t="str">
        <f>IF('Frais de personnel'!$D445="","",'Frais de personnel'!$D445)</f>
        <v/>
      </c>
      <c r="E445" s="180" t="str">
        <f>IF('Frais de personnel'!$E445="","",'Frais de personnel'!$E445)</f>
        <v/>
      </c>
      <c r="F445" s="273" t="str">
        <f>IF('Frais de personnel'!F445="","",'Frais de personnel'!F445)</f>
        <v/>
      </c>
      <c r="G445" s="273" t="str">
        <f>IF('Frais de personnel'!G445="","",'Frais de personnel'!G445)</f>
        <v/>
      </c>
      <c r="H445" s="203" t="str">
        <f>IF('Frais de personnel'!$H445="","",'Frais de personnel'!$H445)</f>
        <v/>
      </c>
      <c r="I445" s="89" t="str">
        <f>IF('Frais de personnel'!$I445="","",'Frais de personnel'!$I445)</f>
        <v/>
      </c>
      <c r="J445" s="89" t="str">
        <f>IF('Frais de personnel'!$J445="","",'Frais de personnel'!$J445)</f>
        <v/>
      </c>
      <c r="K445" s="204" t="str">
        <f>IF('Frais de personnel'!$K445=0,"",'Frais de personnel'!$K445)</f>
        <v/>
      </c>
      <c r="L445" s="88"/>
      <c r="M445" s="69"/>
      <c r="N445" s="69"/>
      <c r="O445" s="69"/>
      <c r="P445" s="284" t="str">
        <f t="shared" si="37"/>
        <v/>
      </c>
      <c r="Q445" s="524" t="str">
        <f t="shared" si="38"/>
        <v/>
      </c>
      <c r="R445" s="84" t="str">
        <f t="shared" si="36"/>
        <v/>
      </c>
      <c r="S445" s="436"/>
      <c r="T445" s="196" t="str">
        <f t="shared" si="39"/>
        <v/>
      </c>
      <c r="U445" s="274" t="str">
        <f t="shared" si="40"/>
        <v/>
      </c>
      <c r="V445" s="185"/>
      <c r="W445" s="435" t="str">
        <f>IF(K445="","",IF(U445="",Listes!$A$70,IF(AND(K445&lt;U445,V445=""),Listes!$A$71,IF(AND(Q445&lt;P445,V445=""),Listes!$A$72,IF(AND(U445&lt;&gt;"",U445&lt;K445,S445=""),Listes!$A$73,IF(X445="",Listes!$A$74,""))))))</f>
        <v/>
      </c>
      <c r="X445" s="90"/>
      <c r="Y445" s="158">
        <f t="shared" si="41"/>
        <v>0</v>
      </c>
    </row>
    <row r="446" spans="1:25" ht="20.100000000000001" customHeight="1" x14ac:dyDescent="0.25">
      <c r="A446" s="174">
        <v>440</v>
      </c>
      <c r="B446" s="201" t="str">
        <f>IF('Frais de personnel'!$B446="","",'Frais de personnel'!$B446)</f>
        <v/>
      </c>
      <c r="C446" s="201" t="str">
        <f>IF('Frais de personnel'!$C446="","",'Frais de personnel'!$C446)</f>
        <v/>
      </c>
      <c r="D446" s="202" t="str">
        <f>IF('Frais de personnel'!$D446="","",'Frais de personnel'!$D446)</f>
        <v/>
      </c>
      <c r="E446" s="180" t="str">
        <f>IF('Frais de personnel'!$E446="","",'Frais de personnel'!$E446)</f>
        <v/>
      </c>
      <c r="F446" s="273" t="str">
        <f>IF('Frais de personnel'!F446="","",'Frais de personnel'!F446)</f>
        <v/>
      </c>
      <c r="G446" s="273" t="str">
        <f>IF('Frais de personnel'!G446="","",'Frais de personnel'!G446)</f>
        <v/>
      </c>
      <c r="H446" s="203" t="str">
        <f>IF('Frais de personnel'!$H446="","",'Frais de personnel'!$H446)</f>
        <v/>
      </c>
      <c r="I446" s="89" t="str">
        <f>IF('Frais de personnel'!$I446="","",'Frais de personnel'!$I446)</f>
        <v/>
      </c>
      <c r="J446" s="89" t="str">
        <f>IF('Frais de personnel'!$J446="","",'Frais de personnel'!$J446)</f>
        <v/>
      </c>
      <c r="K446" s="204" t="str">
        <f>IF('Frais de personnel'!$K446=0,"",'Frais de personnel'!$K446)</f>
        <v/>
      </c>
      <c r="L446" s="88"/>
      <c r="M446" s="69"/>
      <c r="N446" s="69"/>
      <c r="O446" s="69"/>
      <c r="P446" s="284" t="str">
        <f t="shared" si="37"/>
        <v/>
      </c>
      <c r="Q446" s="524" t="str">
        <f t="shared" si="38"/>
        <v/>
      </c>
      <c r="R446" s="84" t="str">
        <f t="shared" si="36"/>
        <v/>
      </c>
      <c r="S446" s="436"/>
      <c r="T446" s="196" t="str">
        <f t="shared" si="39"/>
        <v/>
      </c>
      <c r="U446" s="274" t="str">
        <f t="shared" si="40"/>
        <v/>
      </c>
      <c r="V446" s="185"/>
      <c r="W446" s="435" t="str">
        <f>IF(K446="","",IF(U446="",Listes!$A$70,IF(AND(K446&lt;U446,V446=""),Listes!$A$71,IF(AND(Q446&lt;P446,V446=""),Listes!$A$72,IF(AND(U446&lt;&gt;"",U446&lt;K446,S446=""),Listes!$A$73,IF(X446="",Listes!$A$74,""))))))</f>
        <v/>
      </c>
      <c r="X446" s="90"/>
      <c r="Y446" s="158">
        <f t="shared" si="41"/>
        <v>0</v>
      </c>
    </row>
    <row r="447" spans="1:25" ht="20.100000000000001" customHeight="1" x14ac:dyDescent="0.25">
      <c r="A447" s="174">
        <v>441</v>
      </c>
      <c r="B447" s="201" t="str">
        <f>IF('Frais de personnel'!$B447="","",'Frais de personnel'!$B447)</f>
        <v/>
      </c>
      <c r="C447" s="201" t="str">
        <f>IF('Frais de personnel'!$C447="","",'Frais de personnel'!$C447)</f>
        <v/>
      </c>
      <c r="D447" s="202" t="str">
        <f>IF('Frais de personnel'!$D447="","",'Frais de personnel'!$D447)</f>
        <v/>
      </c>
      <c r="E447" s="180" t="str">
        <f>IF('Frais de personnel'!$E447="","",'Frais de personnel'!$E447)</f>
        <v/>
      </c>
      <c r="F447" s="273" t="str">
        <f>IF('Frais de personnel'!F447="","",'Frais de personnel'!F447)</f>
        <v/>
      </c>
      <c r="G447" s="273" t="str">
        <f>IF('Frais de personnel'!G447="","",'Frais de personnel'!G447)</f>
        <v/>
      </c>
      <c r="H447" s="203" t="str">
        <f>IF('Frais de personnel'!$H447="","",'Frais de personnel'!$H447)</f>
        <v/>
      </c>
      <c r="I447" s="89" t="str">
        <f>IF('Frais de personnel'!$I447="","",'Frais de personnel'!$I447)</f>
        <v/>
      </c>
      <c r="J447" s="89" t="str">
        <f>IF('Frais de personnel'!$J447="","",'Frais de personnel'!$J447)</f>
        <v/>
      </c>
      <c r="K447" s="204" t="str">
        <f>IF('Frais de personnel'!$K447=0,"",'Frais de personnel'!$K447)</f>
        <v/>
      </c>
      <c r="L447" s="88"/>
      <c r="M447" s="69"/>
      <c r="N447" s="69"/>
      <c r="O447" s="69"/>
      <c r="P447" s="284" t="str">
        <f t="shared" si="37"/>
        <v/>
      </c>
      <c r="Q447" s="524" t="str">
        <f t="shared" si="38"/>
        <v/>
      </c>
      <c r="R447" s="84" t="str">
        <f t="shared" si="36"/>
        <v/>
      </c>
      <c r="S447" s="436"/>
      <c r="T447" s="196" t="str">
        <f t="shared" si="39"/>
        <v/>
      </c>
      <c r="U447" s="274" t="str">
        <f t="shared" si="40"/>
        <v/>
      </c>
      <c r="V447" s="185"/>
      <c r="W447" s="435" t="str">
        <f>IF(K447="","",IF(U447="",Listes!$A$70,IF(AND(K447&lt;U447,V447=""),Listes!$A$71,IF(AND(Q447&lt;P447,V447=""),Listes!$A$72,IF(AND(U447&lt;&gt;"",U447&lt;K447,S447=""),Listes!$A$73,IF(X447="",Listes!$A$74,""))))))</f>
        <v/>
      </c>
      <c r="X447" s="90"/>
      <c r="Y447" s="158">
        <f t="shared" si="41"/>
        <v>0</v>
      </c>
    </row>
    <row r="448" spans="1:25" ht="20.100000000000001" customHeight="1" x14ac:dyDescent="0.25">
      <c r="A448" s="174">
        <v>442</v>
      </c>
      <c r="B448" s="201" t="str">
        <f>IF('Frais de personnel'!$B448="","",'Frais de personnel'!$B448)</f>
        <v/>
      </c>
      <c r="C448" s="201" t="str">
        <f>IF('Frais de personnel'!$C448="","",'Frais de personnel'!$C448)</f>
        <v/>
      </c>
      <c r="D448" s="202" t="str">
        <f>IF('Frais de personnel'!$D448="","",'Frais de personnel'!$D448)</f>
        <v/>
      </c>
      <c r="E448" s="180" t="str">
        <f>IF('Frais de personnel'!$E448="","",'Frais de personnel'!$E448)</f>
        <v/>
      </c>
      <c r="F448" s="273" t="str">
        <f>IF('Frais de personnel'!F448="","",'Frais de personnel'!F448)</f>
        <v/>
      </c>
      <c r="G448" s="273" t="str">
        <f>IF('Frais de personnel'!G448="","",'Frais de personnel'!G448)</f>
        <v/>
      </c>
      <c r="H448" s="203" t="str">
        <f>IF('Frais de personnel'!$H448="","",'Frais de personnel'!$H448)</f>
        <v/>
      </c>
      <c r="I448" s="89" t="str">
        <f>IF('Frais de personnel'!$I448="","",'Frais de personnel'!$I448)</f>
        <v/>
      </c>
      <c r="J448" s="89" t="str">
        <f>IF('Frais de personnel'!$J448="","",'Frais de personnel'!$J448)</f>
        <v/>
      </c>
      <c r="K448" s="204" t="str">
        <f>IF('Frais de personnel'!$K448=0,"",'Frais de personnel'!$K448)</f>
        <v/>
      </c>
      <c r="L448" s="88"/>
      <c r="M448" s="69"/>
      <c r="N448" s="69"/>
      <c r="O448" s="69"/>
      <c r="P448" s="284" t="str">
        <f t="shared" si="37"/>
        <v/>
      </c>
      <c r="Q448" s="524" t="str">
        <f t="shared" si="38"/>
        <v/>
      </c>
      <c r="R448" s="84" t="str">
        <f t="shared" si="36"/>
        <v/>
      </c>
      <c r="S448" s="436"/>
      <c r="T448" s="196" t="str">
        <f t="shared" si="39"/>
        <v/>
      </c>
      <c r="U448" s="274" t="str">
        <f t="shared" si="40"/>
        <v/>
      </c>
      <c r="V448" s="185"/>
      <c r="W448" s="435" t="str">
        <f>IF(K448="","",IF(U448="",Listes!$A$70,IF(AND(K448&lt;U448,V448=""),Listes!$A$71,IF(AND(Q448&lt;P448,V448=""),Listes!$A$72,IF(AND(U448&lt;&gt;"",U448&lt;K448,S448=""),Listes!$A$73,IF(X448="",Listes!$A$74,""))))))</f>
        <v/>
      </c>
      <c r="X448" s="90"/>
      <c r="Y448" s="158">
        <f t="shared" si="41"/>
        <v>0</v>
      </c>
    </row>
    <row r="449" spans="1:32" ht="20.100000000000001" customHeight="1" x14ac:dyDescent="0.25">
      <c r="A449" s="174">
        <v>443</v>
      </c>
      <c r="B449" s="201" t="str">
        <f>IF('Frais de personnel'!$B449="","",'Frais de personnel'!$B449)</f>
        <v/>
      </c>
      <c r="C449" s="201" t="str">
        <f>IF('Frais de personnel'!$C449="","",'Frais de personnel'!$C449)</f>
        <v/>
      </c>
      <c r="D449" s="202" t="str">
        <f>IF('Frais de personnel'!$D449="","",'Frais de personnel'!$D449)</f>
        <v/>
      </c>
      <c r="E449" s="180" t="str">
        <f>IF('Frais de personnel'!$E449="","",'Frais de personnel'!$E449)</f>
        <v/>
      </c>
      <c r="F449" s="273" t="str">
        <f>IF('Frais de personnel'!F449="","",'Frais de personnel'!F449)</f>
        <v/>
      </c>
      <c r="G449" s="273" t="str">
        <f>IF('Frais de personnel'!G449="","",'Frais de personnel'!G449)</f>
        <v/>
      </c>
      <c r="H449" s="203" t="str">
        <f>IF('Frais de personnel'!$H449="","",'Frais de personnel'!$H449)</f>
        <v/>
      </c>
      <c r="I449" s="89" t="str">
        <f>IF('Frais de personnel'!$I449="","",'Frais de personnel'!$I449)</f>
        <v/>
      </c>
      <c r="J449" s="89" t="str">
        <f>IF('Frais de personnel'!$J449="","",'Frais de personnel'!$J449)</f>
        <v/>
      </c>
      <c r="K449" s="204" t="str">
        <f>IF('Frais de personnel'!$K449=0,"",'Frais de personnel'!$K449)</f>
        <v/>
      </c>
      <c r="L449" s="88"/>
      <c r="M449" s="69"/>
      <c r="N449" s="69"/>
      <c r="O449" s="69"/>
      <c r="P449" s="284" t="str">
        <f t="shared" si="37"/>
        <v/>
      </c>
      <c r="Q449" s="524" t="str">
        <f t="shared" si="38"/>
        <v/>
      </c>
      <c r="R449" s="84" t="str">
        <f t="shared" si="36"/>
        <v/>
      </c>
      <c r="S449" s="436"/>
      <c r="T449" s="196" t="str">
        <f t="shared" si="39"/>
        <v/>
      </c>
      <c r="U449" s="274" t="str">
        <f t="shared" si="40"/>
        <v/>
      </c>
      <c r="V449" s="185"/>
      <c r="W449" s="435" t="str">
        <f>IF(K449="","",IF(U449="",Listes!$A$70,IF(AND(K449&lt;U449,V449=""),Listes!$A$71,IF(AND(Q449&lt;P449,V449=""),Listes!$A$72,IF(AND(U449&lt;&gt;"",U449&lt;K449,S449=""),Listes!$A$73,IF(X449="",Listes!$A$74,""))))))</f>
        <v/>
      </c>
      <c r="X449" s="90"/>
      <c r="Y449" s="158">
        <f t="shared" si="41"/>
        <v>0</v>
      </c>
    </row>
    <row r="450" spans="1:32" ht="20.100000000000001" customHeight="1" x14ac:dyDescent="0.25">
      <c r="A450" s="174">
        <v>444</v>
      </c>
      <c r="B450" s="201" t="str">
        <f>IF('Frais de personnel'!$B450="","",'Frais de personnel'!$B450)</f>
        <v/>
      </c>
      <c r="C450" s="201" t="str">
        <f>IF('Frais de personnel'!$C450="","",'Frais de personnel'!$C450)</f>
        <v/>
      </c>
      <c r="D450" s="202" t="str">
        <f>IF('Frais de personnel'!$D450="","",'Frais de personnel'!$D450)</f>
        <v/>
      </c>
      <c r="E450" s="180" t="str">
        <f>IF('Frais de personnel'!$E450="","",'Frais de personnel'!$E450)</f>
        <v/>
      </c>
      <c r="F450" s="273" t="str">
        <f>IF('Frais de personnel'!F450="","",'Frais de personnel'!F450)</f>
        <v/>
      </c>
      <c r="G450" s="273" t="str">
        <f>IF('Frais de personnel'!G450="","",'Frais de personnel'!G450)</f>
        <v/>
      </c>
      <c r="H450" s="203" t="str">
        <f>IF('Frais de personnel'!$H450="","",'Frais de personnel'!$H450)</f>
        <v/>
      </c>
      <c r="I450" s="89" t="str">
        <f>IF('Frais de personnel'!$I450="","",'Frais de personnel'!$I450)</f>
        <v/>
      </c>
      <c r="J450" s="89" t="str">
        <f>IF('Frais de personnel'!$J450="","",'Frais de personnel'!$J450)</f>
        <v/>
      </c>
      <c r="K450" s="204" t="str">
        <f>IF('Frais de personnel'!$K450=0,"",'Frais de personnel'!$K450)</f>
        <v/>
      </c>
      <c r="L450" s="88"/>
      <c r="M450" s="69"/>
      <c r="N450" s="69"/>
      <c r="O450" s="69"/>
      <c r="P450" s="284" t="str">
        <f t="shared" si="37"/>
        <v/>
      </c>
      <c r="Q450" s="524" t="str">
        <f t="shared" si="38"/>
        <v/>
      </c>
      <c r="R450" s="84" t="str">
        <f t="shared" si="36"/>
        <v/>
      </c>
      <c r="S450" s="436"/>
      <c r="T450" s="196" t="str">
        <f t="shared" si="39"/>
        <v/>
      </c>
      <c r="U450" s="274" t="str">
        <f t="shared" si="40"/>
        <v/>
      </c>
      <c r="V450" s="185"/>
      <c r="W450" s="435" t="str">
        <f>IF(K450="","",IF(U450="",Listes!$A$70,IF(AND(K450&lt;U450,V450=""),Listes!$A$71,IF(AND(Q450&lt;P450,V450=""),Listes!$A$72,IF(AND(U450&lt;&gt;"",U450&lt;K450,S450=""),Listes!$A$73,IF(X450="",Listes!$A$74,""))))))</f>
        <v/>
      </c>
      <c r="X450" s="90"/>
      <c r="Y450" s="158">
        <f t="shared" si="41"/>
        <v>0</v>
      </c>
    </row>
    <row r="451" spans="1:32" ht="20.100000000000001" customHeight="1" x14ac:dyDescent="0.25">
      <c r="A451" s="174">
        <v>445</v>
      </c>
      <c r="B451" s="201" t="str">
        <f>IF('Frais de personnel'!$B451="","",'Frais de personnel'!$B451)</f>
        <v/>
      </c>
      <c r="C451" s="201" t="str">
        <f>IF('Frais de personnel'!$C451="","",'Frais de personnel'!$C451)</f>
        <v/>
      </c>
      <c r="D451" s="202" t="str">
        <f>IF('Frais de personnel'!$D451="","",'Frais de personnel'!$D451)</f>
        <v/>
      </c>
      <c r="E451" s="180" t="str">
        <f>IF('Frais de personnel'!$E451="","",'Frais de personnel'!$E451)</f>
        <v/>
      </c>
      <c r="F451" s="273" t="str">
        <f>IF('Frais de personnel'!F451="","",'Frais de personnel'!F451)</f>
        <v/>
      </c>
      <c r="G451" s="273" t="str">
        <f>IF('Frais de personnel'!G451="","",'Frais de personnel'!G451)</f>
        <v/>
      </c>
      <c r="H451" s="203" t="str">
        <f>IF('Frais de personnel'!$H451="","",'Frais de personnel'!$H451)</f>
        <v/>
      </c>
      <c r="I451" s="89" t="str">
        <f>IF('Frais de personnel'!$I451="","",'Frais de personnel'!$I451)</f>
        <v/>
      </c>
      <c r="J451" s="89" t="str">
        <f>IF('Frais de personnel'!$J451="","",'Frais de personnel'!$J451)</f>
        <v/>
      </c>
      <c r="K451" s="204" t="str">
        <f>IF('Frais de personnel'!$K451=0,"",'Frais de personnel'!$K451)</f>
        <v/>
      </c>
      <c r="L451" s="88"/>
      <c r="M451" s="69"/>
      <c r="N451" s="69"/>
      <c r="O451" s="69"/>
      <c r="P451" s="284" t="str">
        <f t="shared" si="37"/>
        <v/>
      </c>
      <c r="Q451" s="524" t="str">
        <f t="shared" si="38"/>
        <v/>
      </c>
      <c r="R451" s="84" t="str">
        <f t="shared" si="36"/>
        <v/>
      </c>
      <c r="S451" s="436"/>
      <c r="T451" s="196" t="str">
        <f t="shared" si="39"/>
        <v/>
      </c>
      <c r="U451" s="274" t="str">
        <f t="shared" si="40"/>
        <v/>
      </c>
      <c r="V451" s="185"/>
      <c r="W451" s="435" t="str">
        <f>IF(K451="","",IF(U451="",Listes!$A$70,IF(AND(K451&lt;U451,V451=""),Listes!$A$71,IF(AND(Q451&lt;P451,V451=""),Listes!$A$72,IF(AND(U451&lt;&gt;"",U451&lt;K451,S451=""),Listes!$A$73,IF(X451="",Listes!$A$74,""))))))</f>
        <v/>
      </c>
      <c r="X451" s="90"/>
      <c r="Y451" s="158">
        <f t="shared" si="41"/>
        <v>0</v>
      </c>
    </row>
    <row r="452" spans="1:32" ht="20.100000000000001" customHeight="1" x14ac:dyDescent="0.25">
      <c r="A452" s="174">
        <v>446</v>
      </c>
      <c r="B452" s="201" t="str">
        <f>IF('Frais de personnel'!$B452="","",'Frais de personnel'!$B452)</f>
        <v/>
      </c>
      <c r="C452" s="201" t="str">
        <f>IF('Frais de personnel'!$C452="","",'Frais de personnel'!$C452)</f>
        <v/>
      </c>
      <c r="D452" s="202" t="str">
        <f>IF('Frais de personnel'!$D452="","",'Frais de personnel'!$D452)</f>
        <v/>
      </c>
      <c r="E452" s="180" t="str">
        <f>IF('Frais de personnel'!$E452="","",'Frais de personnel'!$E452)</f>
        <v/>
      </c>
      <c r="F452" s="273" t="str">
        <f>IF('Frais de personnel'!F452="","",'Frais de personnel'!F452)</f>
        <v/>
      </c>
      <c r="G452" s="273" t="str">
        <f>IF('Frais de personnel'!G452="","",'Frais de personnel'!G452)</f>
        <v/>
      </c>
      <c r="H452" s="203" t="str">
        <f>IF('Frais de personnel'!$H452="","",'Frais de personnel'!$H452)</f>
        <v/>
      </c>
      <c r="I452" s="89" t="str">
        <f>IF('Frais de personnel'!$I452="","",'Frais de personnel'!$I452)</f>
        <v/>
      </c>
      <c r="J452" s="89" t="str">
        <f>IF('Frais de personnel'!$J452="","",'Frais de personnel'!$J452)</f>
        <v/>
      </c>
      <c r="K452" s="204" t="str">
        <f>IF('Frais de personnel'!$K452=0,"",'Frais de personnel'!$K452)</f>
        <v/>
      </c>
      <c r="L452" s="88"/>
      <c r="M452" s="69"/>
      <c r="N452" s="69"/>
      <c r="O452" s="69"/>
      <c r="P452" s="284" t="str">
        <f t="shared" si="37"/>
        <v/>
      </c>
      <c r="Q452" s="524" t="str">
        <f t="shared" si="38"/>
        <v/>
      </c>
      <c r="R452" s="84" t="str">
        <f t="shared" si="36"/>
        <v/>
      </c>
      <c r="S452" s="436"/>
      <c r="T452" s="196" t="str">
        <f t="shared" si="39"/>
        <v/>
      </c>
      <c r="U452" s="274" t="str">
        <f t="shared" si="40"/>
        <v/>
      </c>
      <c r="V452" s="185"/>
      <c r="W452" s="435" t="str">
        <f>IF(K452="","",IF(U452="",Listes!$A$70,IF(AND(K452&lt;U452,V452=""),Listes!$A$71,IF(AND(Q452&lt;P452,V452=""),Listes!$A$72,IF(AND(U452&lt;&gt;"",U452&lt;K452,S452=""),Listes!$A$73,IF(X452="",Listes!$A$74,""))))))</f>
        <v/>
      </c>
      <c r="X452" s="90"/>
      <c r="Y452" s="158">
        <f t="shared" si="41"/>
        <v>0</v>
      </c>
    </row>
    <row r="453" spans="1:32" ht="20.100000000000001" customHeight="1" x14ac:dyDescent="0.25">
      <c r="A453" s="174">
        <v>447</v>
      </c>
      <c r="B453" s="201" t="str">
        <f>IF('Frais de personnel'!$B453="","",'Frais de personnel'!$B453)</f>
        <v/>
      </c>
      <c r="C453" s="201" t="str">
        <f>IF('Frais de personnel'!$C453="","",'Frais de personnel'!$C453)</f>
        <v/>
      </c>
      <c r="D453" s="202" t="str">
        <f>IF('Frais de personnel'!$D453="","",'Frais de personnel'!$D453)</f>
        <v/>
      </c>
      <c r="E453" s="180" t="str">
        <f>IF('Frais de personnel'!$E453="","",'Frais de personnel'!$E453)</f>
        <v/>
      </c>
      <c r="F453" s="273" t="str">
        <f>IF('Frais de personnel'!F453="","",'Frais de personnel'!F453)</f>
        <v/>
      </c>
      <c r="G453" s="273" t="str">
        <f>IF('Frais de personnel'!G453="","",'Frais de personnel'!G453)</f>
        <v/>
      </c>
      <c r="H453" s="203" t="str">
        <f>IF('Frais de personnel'!$H453="","",'Frais de personnel'!$H453)</f>
        <v/>
      </c>
      <c r="I453" s="89" t="str">
        <f>IF('Frais de personnel'!$I453="","",'Frais de personnel'!$I453)</f>
        <v/>
      </c>
      <c r="J453" s="89" t="str">
        <f>IF('Frais de personnel'!$J453="","",'Frais de personnel'!$J453)</f>
        <v/>
      </c>
      <c r="K453" s="204" t="str">
        <f>IF('Frais de personnel'!$K453=0,"",'Frais de personnel'!$K453)</f>
        <v/>
      </c>
      <c r="L453" s="88"/>
      <c r="M453" s="69"/>
      <c r="N453" s="69"/>
      <c r="O453" s="69"/>
      <c r="P453" s="284" t="str">
        <f t="shared" si="37"/>
        <v/>
      </c>
      <c r="Q453" s="524" t="str">
        <f t="shared" si="38"/>
        <v/>
      </c>
      <c r="R453" s="84" t="str">
        <f t="shared" si="36"/>
        <v/>
      </c>
      <c r="S453" s="436"/>
      <c r="T453" s="196" t="str">
        <f t="shared" si="39"/>
        <v/>
      </c>
      <c r="U453" s="274" t="str">
        <f t="shared" si="40"/>
        <v/>
      </c>
      <c r="V453" s="185"/>
      <c r="W453" s="435" t="str">
        <f>IF(K453="","",IF(U453="",Listes!$A$70,IF(AND(K453&lt;U453,V453=""),Listes!$A$71,IF(AND(Q453&lt;P453,V453=""),Listes!$A$72,IF(AND(U453&lt;&gt;"",U453&lt;K453,S453=""),Listes!$A$73,IF(X453="",Listes!$A$74,""))))))</f>
        <v/>
      </c>
      <c r="X453" s="90"/>
      <c r="Y453" s="158">
        <f t="shared" si="41"/>
        <v>0</v>
      </c>
    </row>
    <row r="454" spans="1:32" ht="20.100000000000001" customHeight="1" x14ac:dyDescent="0.25">
      <c r="A454" s="174">
        <v>448</v>
      </c>
      <c r="B454" s="201" t="str">
        <f>IF('Frais de personnel'!$B454="","",'Frais de personnel'!$B454)</f>
        <v/>
      </c>
      <c r="C454" s="201" t="str">
        <f>IF('Frais de personnel'!$C454="","",'Frais de personnel'!$C454)</f>
        <v/>
      </c>
      <c r="D454" s="202" t="str">
        <f>IF('Frais de personnel'!$D454="","",'Frais de personnel'!$D454)</f>
        <v/>
      </c>
      <c r="E454" s="180" t="str">
        <f>IF('Frais de personnel'!$E454="","",'Frais de personnel'!$E454)</f>
        <v/>
      </c>
      <c r="F454" s="273" t="str">
        <f>IF('Frais de personnel'!F454="","",'Frais de personnel'!F454)</f>
        <v/>
      </c>
      <c r="G454" s="273" t="str">
        <f>IF('Frais de personnel'!G454="","",'Frais de personnel'!G454)</f>
        <v/>
      </c>
      <c r="H454" s="203" t="str">
        <f>IF('Frais de personnel'!$H454="","",'Frais de personnel'!$H454)</f>
        <v/>
      </c>
      <c r="I454" s="89" t="str">
        <f>IF('Frais de personnel'!$I454="","",'Frais de personnel'!$I454)</f>
        <v/>
      </c>
      <c r="J454" s="89" t="str">
        <f>IF('Frais de personnel'!$J454="","",'Frais de personnel'!$J454)</f>
        <v/>
      </c>
      <c r="K454" s="204" t="str">
        <f>IF('Frais de personnel'!$K454=0,"",'Frais de personnel'!$K454)</f>
        <v/>
      </c>
      <c r="L454" s="88"/>
      <c r="M454" s="69"/>
      <c r="N454" s="69"/>
      <c r="O454" s="69"/>
      <c r="P454" s="284" t="str">
        <f t="shared" si="37"/>
        <v/>
      </c>
      <c r="Q454" s="524" t="str">
        <f t="shared" si="38"/>
        <v/>
      </c>
      <c r="R454" s="84" t="str">
        <f t="shared" si="36"/>
        <v/>
      </c>
      <c r="S454" s="436"/>
      <c r="T454" s="196" t="str">
        <f t="shared" si="39"/>
        <v/>
      </c>
      <c r="U454" s="274" t="str">
        <f t="shared" si="40"/>
        <v/>
      </c>
      <c r="V454" s="185"/>
      <c r="W454" s="435" t="str">
        <f>IF(K454="","",IF(U454="",Listes!$A$70,IF(AND(K454&lt;U454,V454=""),Listes!$A$71,IF(AND(Q454&lt;P454,V454=""),Listes!$A$72,IF(AND(U454&lt;&gt;"",U454&lt;K454,S454=""),Listes!$A$73,IF(X454="",Listes!$A$74,""))))))</f>
        <v/>
      </c>
      <c r="X454" s="90"/>
      <c r="Y454" s="158">
        <f t="shared" si="41"/>
        <v>0</v>
      </c>
    </row>
    <row r="455" spans="1:32" ht="20.100000000000001" customHeight="1" x14ac:dyDescent="0.25">
      <c r="A455" s="174">
        <v>449</v>
      </c>
      <c r="B455" s="201" t="str">
        <f>IF('Frais de personnel'!$B455="","",'Frais de personnel'!$B455)</f>
        <v/>
      </c>
      <c r="C455" s="201" t="str">
        <f>IF('Frais de personnel'!$C455="","",'Frais de personnel'!$C455)</f>
        <v/>
      </c>
      <c r="D455" s="202" t="str">
        <f>IF('Frais de personnel'!$D455="","",'Frais de personnel'!$D455)</f>
        <v/>
      </c>
      <c r="E455" s="180" t="str">
        <f>IF('Frais de personnel'!$E455="","",'Frais de personnel'!$E455)</f>
        <v/>
      </c>
      <c r="F455" s="273" t="str">
        <f>IF('Frais de personnel'!F455="","",'Frais de personnel'!F455)</f>
        <v/>
      </c>
      <c r="G455" s="273" t="str">
        <f>IF('Frais de personnel'!G455="","",'Frais de personnel'!G455)</f>
        <v/>
      </c>
      <c r="H455" s="203" t="str">
        <f>IF('Frais de personnel'!$H455="","",'Frais de personnel'!$H455)</f>
        <v/>
      </c>
      <c r="I455" s="89" t="str">
        <f>IF('Frais de personnel'!$I455="","",'Frais de personnel'!$I455)</f>
        <v/>
      </c>
      <c r="J455" s="89" t="str">
        <f>IF('Frais de personnel'!$J455="","",'Frais de personnel'!$J455)</f>
        <v/>
      </c>
      <c r="K455" s="204" t="str">
        <f>IF('Frais de personnel'!$K455=0,"",'Frais de personnel'!$K455)</f>
        <v/>
      </c>
      <c r="L455" s="88"/>
      <c r="M455" s="69"/>
      <c r="N455" s="69"/>
      <c r="O455" s="69"/>
      <c r="P455" s="284" t="str">
        <f t="shared" si="37"/>
        <v/>
      </c>
      <c r="Q455" s="524" t="str">
        <f t="shared" si="38"/>
        <v/>
      </c>
      <c r="R455" s="84" t="str">
        <f t="shared" ref="R455:R506" si="42">IF($E455="","",IF(OR(($L455=0),($M455=0)),0,$L455/$M455*$N455))</f>
        <v/>
      </c>
      <c r="S455" s="436"/>
      <c r="T455" s="196" t="str">
        <f t="shared" si="39"/>
        <v/>
      </c>
      <c r="U455" s="274" t="str">
        <f t="shared" si="40"/>
        <v/>
      </c>
      <c r="V455" s="185"/>
      <c r="W455" s="435" t="str">
        <f>IF(K455="","",IF(U455="",Listes!$A$70,IF(AND(K455&lt;U455,V455=""),Listes!$A$71,IF(AND(Q455&lt;P455,V455=""),Listes!$A$72,IF(AND(U455&lt;&gt;"",U455&lt;K455,S455=""),Listes!$A$73,IF(X455="",Listes!$A$74,""))))))</f>
        <v/>
      </c>
      <c r="X455" s="90"/>
      <c r="Y455" s="158">
        <f t="shared" si="41"/>
        <v>0</v>
      </c>
    </row>
    <row r="456" spans="1:32" ht="20.100000000000001" customHeight="1" x14ac:dyDescent="0.25">
      <c r="A456" s="174">
        <v>450</v>
      </c>
      <c r="B456" s="201" t="str">
        <f>IF('Frais de personnel'!$B456="","",'Frais de personnel'!$B456)</f>
        <v/>
      </c>
      <c r="C456" s="201" t="str">
        <f>IF('Frais de personnel'!$C456="","",'Frais de personnel'!$C456)</f>
        <v/>
      </c>
      <c r="D456" s="202" t="str">
        <f>IF('Frais de personnel'!$D456="","",'Frais de personnel'!$D456)</f>
        <v/>
      </c>
      <c r="E456" s="180" t="str">
        <f>IF('Frais de personnel'!$E456="","",'Frais de personnel'!$E456)</f>
        <v/>
      </c>
      <c r="F456" s="273" t="str">
        <f>IF('Frais de personnel'!F456="","",'Frais de personnel'!F456)</f>
        <v/>
      </c>
      <c r="G456" s="273" t="str">
        <f>IF('Frais de personnel'!G456="","",'Frais de personnel'!G456)</f>
        <v/>
      </c>
      <c r="H456" s="203" t="str">
        <f>IF('Frais de personnel'!$H456="","",'Frais de personnel'!$H456)</f>
        <v/>
      </c>
      <c r="I456" s="89" t="str">
        <f>IF('Frais de personnel'!$I456="","",'Frais de personnel'!$I456)</f>
        <v/>
      </c>
      <c r="J456" s="89" t="str">
        <f>IF('Frais de personnel'!$J456="","",'Frais de personnel'!$J456)</f>
        <v/>
      </c>
      <c r="K456" s="204" t="str">
        <f>IF('Frais de personnel'!$K456=0,"",'Frais de personnel'!$K456)</f>
        <v/>
      </c>
      <c r="L456" s="88"/>
      <c r="M456" s="69"/>
      <c r="N456" s="69"/>
      <c r="O456" s="69"/>
      <c r="P456" s="284" t="str">
        <f t="shared" ref="P456:P506" si="43">IF(O456="KO","",IF(K456="","",F456))</f>
        <v/>
      </c>
      <c r="Q456" s="524" t="str">
        <f t="shared" ref="Q456:Q506" si="44">IF(O456="KO","",IF(K456="","",G456))</f>
        <v/>
      </c>
      <c r="R456" s="84" t="str">
        <f t="shared" si="42"/>
        <v/>
      </c>
      <c r="S456" s="436"/>
      <c r="T456" s="196" t="str">
        <f t="shared" ref="T456:T506" si="45">IF(J456="","",IF(E456="Salaire technicien",MIN(60000/1607*N456,60000),IF(E456="Salaire ingénieur",MIN(80000/1607*N456,80000))))</f>
        <v/>
      </c>
      <c r="U456" s="274" t="str">
        <f t="shared" ref="U456:U506" si="46">IF(MIN(R456,T456)=0,"",MIN(R456,T456))</f>
        <v/>
      </c>
      <c r="V456" s="185"/>
      <c r="W456" s="435" t="str">
        <f>IF(K456="","",IF(U456="",Listes!$A$70,IF(AND(K456&lt;U456,V456=""),Listes!$A$71,IF(AND(Q456&lt;P456,V456=""),Listes!$A$72,IF(AND(U456&lt;&gt;"",U456&lt;K456,S456=""),Listes!$A$73,IF(X456="",Listes!$A$74,""))))))</f>
        <v/>
      </c>
      <c r="X456" s="90"/>
      <c r="Y456" s="158">
        <f t="shared" ref="Y456:Y506" si="47">IF(AND(B456&lt;&gt;"",W456&lt;&gt;""),1,0)</f>
        <v>0</v>
      </c>
    </row>
    <row r="457" spans="1:32" ht="20.100000000000001" customHeight="1" x14ac:dyDescent="0.25">
      <c r="A457" s="174">
        <v>451</v>
      </c>
      <c r="B457" s="201" t="str">
        <f>IF('Frais de personnel'!$B457="","",'Frais de personnel'!$B457)</f>
        <v/>
      </c>
      <c r="C457" s="201" t="str">
        <f>IF('Frais de personnel'!$C457="","",'Frais de personnel'!$C457)</f>
        <v/>
      </c>
      <c r="D457" s="202" t="str">
        <f>IF('Frais de personnel'!$D457="","",'Frais de personnel'!$D457)</f>
        <v/>
      </c>
      <c r="E457" s="180" t="str">
        <f>IF('Frais de personnel'!$E457="","",'Frais de personnel'!$E457)</f>
        <v/>
      </c>
      <c r="F457" s="273" t="str">
        <f>IF('Frais de personnel'!F457="","",'Frais de personnel'!F457)</f>
        <v/>
      </c>
      <c r="G457" s="273" t="str">
        <f>IF('Frais de personnel'!G457="","",'Frais de personnel'!G457)</f>
        <v/>
      </c>
      <c r="H457" s="203" t="str">
        <f>IF('Frais de personnel'!$H457="","",'Frais de personnel'!$H457)</f>
        <v/>
      </c>
      <c r="I457" s="89" t="str">
        <f>IF('Frais de personnel'!$I457="","",'Frais de personnel'!$I457)</f>
        <v/>
      </c>
      <c r="J457" s="89" t="str">
        <f>IF('Frais de personnel'!$J457="","",'Frais de personnel'!$J457)</f>
        <v/>
      </c>
      <c r="K457" s="204" t="str">
        <f>IF('Frais de personnel'!$K457=0,"",'Frais de personnel'!$K457)</f>
        <v/>
      </c>
      <c r="L457" s="88"/>
      <c r="M457" s="69"/>
      <c r="N457" s="69"/>
      <c r="O457" s="69"/>
      <c r="P457" s="284" t="str">
        <f t="shared" si="43"/>
        <v/>
      </c>
      <c r="Q457" s="524" t="str">
        <f t="shared" si="44"/>
        <v/>
      </c>
      <c r="R457" s="84" t="str">
        <f t="shared" si="42"/>
        <v/>
      </c>
      <c r="S457" s="436"/>
      <c r="T457" s="196" t="str">
        <f t="shared" si="45"/>
        <v/>
      </c>
      <c r="U457" s="274" t="str">
        <f t="shared" si="46"/>
        <v/>
      </c>
      <c r="V457" s="185"/>
      <c r="W457" s="435" t="str">
        <f>IF(K457="","",IF(U457="",Listes!$A$70,IF(AND(K457&lt;U457,V457=""),Listes!$A$71,IF(AND(Q457&lt;P457,V457=""),Listes!$A$72,IF(AND(U457&lt;&gt;"",U457&lt;K457,S457=""),Listes!$A$73,IF(X457="",Listes!$A$74,""))))))</f>
        <v/>
      </c>
      <c r="X457" s="90"/>
      <c r="Y457" s="158">
        <f t="shared" si="47"/>
        <v>0</v>
      </c>
    </row>
    <row r="458" spans="1:32" ht="20.100000000000001" customHeight="1" x14ac:dyDescent="0.3">
      <c r="A458" s="174">
        <v>452</v>
      </c>
      <c r="B458" s="201" t="str">
        <f>IF('Frais de personnel'!$B458="","",'Frais de personnel'!$B458)</f>
        <v/>
      </c>
      <c r="C458" s="201" t="str">
        <f>IF('Frais de personnel'!$C458="","",'Frais de personnel'!$C458)</f>
        <v/>
      </c>
      <c r="D458" s="202" t="str">
        <f>IF('Frais de personnel'!$D458="","",'Frais de personnel'!$D458)</f>
        <v/>
      </c>
      <c r="E458" s="180" t="str">
        <f>IF('Frais de personnel'!$E458="","",'Frais de personnel'!$E458)</f>
        <v/>
      </c>
      <c r="F458" s="273" t="str">
        <f>IF('Frais de personnel'!F458="","",'Frais de personnel'!F458)</f>
        <v/>
      </c>
      <c r="G458" s="273" t="str">
        <f>IF('Frais de personnel'!G458="","",'Frais de personnel'!G458)</f>
        <v/>
      </c>
      <c r="H458" s="203" t="str">
        <f>IF('Frais de personnel'!$H458="","",'Frais de personnel'!$H458)</f>
        <v/>
      </c>
      <c r="I458" s="89" t="str">
        <f>IF('Frais de personnel'!$I458="","",'Frais de personnel'!$I458)</f>
        <v/>
      </c>
      <c r="J458" s="89" t="str">
        <f>IF('Frais de personnel'!$J458="","",'Frais de personnel'!$J458)</f>
        <v/>
      </c>
      <c r="K458" s="204" t="str">
        <f>IF('Frais de personnel'!$K458=0,"",'Frais de personnel'!$K458)</f>
        <v/>
      </c>
      <c r="L458" s="88"/>
      <c r="M458" s="69"/>
      <c r="N458" s="69"/>
      <c r="O458" s="69"/>
      <c r="P458" s="284" t="str">
        <f t="shared" si="43"/>
        <v/>
      </c>
      <c r="Q458" s="524" t="str">
        <f t="shared" si="44"/>
        <v/>
      </c>
      <c r="R458" s="84" t="str">
        <f t="shared" si="42"/>
        <v/>
      </c>
      <c r="S458" s="436"/>
      <c r="T458" s="196" t="str">
        <f t="shared" si="45"/>
        <v/>
      </c>
      <c r="U458" s="274" t="str">
        <f t="shared" si="46"/>
        <v/>
      </c>
      <c r="V458" s="185"/>
      <c r="W458" s="435" t="str">
        <f>IF(K458="","",IF(U458="",Listes!$A$70,IF(AND(K458&lt;U458,V458=""),Listes!$A$71,IF(AND(Q458&lt;P458,V458=""),Listes!$A$72,IF(AND(U458&lt;&gt;"",U458&lt;K458,S458=""),Listes!$A$73,IF(X458="",Listes!$A$74,""))))))</f>
        <v/>
      </c>
      <c r="X458" s="90"/>
      <c r="Y458" s="158">
        <f t="shared" si="47"/>
        <v>0</v>
      </c>
      <c r="AA458" s="177"/>
      <c r="AB458" s="177"/>
      <c r="AC458" s="177"/>
      <c r="AD458" s="177"/>
      <c r="AE458" s="177"/>
      <c r="AF458" s="177"/>
    </row>
    <row r="459" spans="1:32" ht="20.100000000000001" customHeight="1" x14ac:dyDescent="0.25">
      <c r="A459" s="174">
        <v>453</v>
      </c>
      <c r="B459" s="201" t="str">
        <f>IF('Frais de personnel'!$B459="","",'Frais de personnel'!$B459)</f>
        <v/>
      </c>
      <c r="C459" s="201" t="str">
        <f>IF('Frais de personnel'!$C459="","",'Frais de personnel'!$C459)</f>
        <v/>
      </c>
      <c r="D459" s="202" t="str">
        <f>IF('Frais de personnel'!$D459="","",'Frais de personnel'!$D459)</f>
        <v/>
      </c>
      <c r="E459" s="180" t="str">
        <f>IF('Frais de personnel'!$E459="","",'Frais de personnel'!$E459)</f>
        <v/>
      </c>
      <c r="F459" s="273" t="str">
        <f>IF('Frais de personnel'!F459="","",'Frais de personnel'!F459)</f>
        <v/>
      </c>
      <c r="G459" s="273" t="str">
        <f>IF('Frais de personnel'!G459="","",'Frais de personnel'!G459)</f>
        <v/>
      </c>
      <c r="H459" s="203" t="str">
        <f>IF('Frais de personnel'!$H459="","",'Frais de personnel'!$H459)</f>
        <v/>
      </c>
      <c r="I459" s="89" t="str">
        <f>IF('Frais de personnel'!$I459="","",'Frais de personnel'!$I459)</f>
        <v/>
      </c>
      <c r="J459" s="89" t="str">
        <f>IF('Frais de personnel'!$J459="","",'Frais de personnel'!$J459)</f>
        <v/>
      </c>
      <c r="K459" s="204" t="str">
        <f>IF('Frais de personnel'!$K459=0,"",'Frais de personnel'!$K459)</f>
        <v/>
      </c>
      <c r="L459" s="88"/>
      <c r="M459" s="69"/>
      <c r="N459" s="69"/>
      <c r="O459" s="69"/>
      <c r="P459" s="284" t="str">
        <f t="shared" si="43"/>
        <v/>
      </c>
      <c r="Q459" s="524" t="str">
        <f t="shared" si="44"/>
        <v/>
      </c>
      <c r="R459" s="84" t="str">
        <f t="shared" si="42"/>
        <v/>
      </c>
      <c r="S459" s="436"/>
      <c r="T459" s="196" t="str">
        <f t="shared" si="45"/>
        <v/>
      </c>
      <c r="U459" s="274" t="str">
        <f t="shared" si="46"/>
        <v/>
      </c>
      <c r="V459" s="185"/>
      <c r="W459" s="435" t="str">
        <f>IF(K459="","",IF(U459="",Listes!$A$70,IF(AND(K459&lt;U459,V459=""),Listes!$A$71,IF(AND(Q459&lt;P459,V459=""),Listes!$A$72,IF(AND(U459&lt;&gt;"",U459&lt;K459,S459=""),Listes!$A$73,IF(X459="",Listes!$A$74,""))))))</f>
        <v/>
      </c>
      <c r="X459" s="90"/>
      <c r="Y459" s="158">
        <f t="shared" si="47"/>
        <v>0</v>
      </c>
    </row>
    <row r="460" spans="1:32" ht="20.100000000000001" customHeight="1" x14ac:dyDescent="0.25">
      <c r="A460" s="174">
        <v>454</v>
      </c>
      <c r="B460" s="201" t="str">
        <f>IF('Frais de personnel'!$B460="","",'Frais de personnel'!$B460)</f>
        <v/>
      </c>
      <c r="C460" s="201" t="str">
        <f>IF('Frais de personnel'!$C460="","",'Frais de personnel'!$C460)</f>
        <v/>
      </c>
      <c r="D460" s="202" t="str">
        <f>IF('Frais de personnel'!$D460="","",'Frais de personnel'!$D460)</f>
        <v/>
      </c>
      <c r="E460" s="180" t="str">
        <f>IF('Frais de personnel'!$E460="","",'Frais de personnel'!$E460)</f>
        <v/>
      </c>
      <c r="F460" s="273" t="str">
        <f>IF('Frais de personnel'!F460="","",'Frais de personnel'!F460)</f>
        <v/>
      </c>
      <c r="G460" s="273" t="str">
        <f>IF('Frais de personnel'!G460="","",'Frais de personnel'!G460)</f>
        <v/>
      </c>
      <c r="H460" s="203" t="str">
        <f>IF('Frais de personnel'!$H460="","",'Frais de personnel'!$H460)</f>
        <v/>
      </c>
      <c r="I460" s="89" t="str">
        <f>IF('Frais de personnel'!$I460="","",'Frais de personnel'!$I460)</f>
        <v/>
      </c>
      <c r="J460" s="89" t="str">
        <f>IF('Frais de personnel'!$J460="","",'Frais de personnel'!$J460)</f>
        <v/>
      </c>
      <c r="K460" s="204" t="str">
        <f>IF('Frais de personnel'!$K460=0,"",'Frais de personnel'!$K460)</f>
        <v/>
      </c>
      <c r="L460" s="88"/>
      <c r="M460" s="69"/>
      <c r="N460" s="69"/>
      <c r="O460" s="69"/>
      <c r="P460" s="284" t="str">
        <f t="shared" si="43"/>
        <v/>
      </c>
      <c r="Q460" s="524" t="str">
        <f t="shared" si="44"/>
        <v/>
      </c>
      <c r="R460" s="84" t="str">
        <f t="shared" si="42"/>
        <v/>
      </c>
      <c r="S460" s="436"/>
      <c r="T460" s="196" t="str">
        <f t="shared" si="45"/>
        <v/>
      </c>
      <c r="U460" s="274" t="str">
        <f t="shared" si="46"/>
        <v/>
      </c>
      <c r="V460" s="185"/>
      <c r="W460" s="435" t="str">
        <f>IF(K460="","",IF(U460="",Listes!$A$70,IF(AND(K460&lt;U460,V460=""),Listes!$A$71,IF(AND(Q460&lt;P460,V460=""),Listes!$A$72,IF(AND(U460&lt;&gt;"",U460&lt;K460,S460=""),Listes!$A$73,IF(X460="",Listes!$A$74,""))))))</f>
        <v/>
      </c>
      <c r="X460" s="90"/>
      <c r="Y460" s="158">
        <f t="shared" si="47"/>
        <v>0</v>
      </c>
    </row>
    <row r="461" spans="1:32" ht="20.100000000000001" customHeight="1" x14ac:dyDescent="0.25">
      <c r="A461" s="174">
        <v>455</v>
      </c>
      <c r="B461" s="201" t="str">
        <f>IF('Frais de personnel'!$B461="","",'Frais de personnel'!$B461)</f>
        <v/>
      </c>
      <c r="C461" s="201" t="str">
        <f>IF('Frais de personnel'!$C461="","",'Frais de personnel'!$C461)</f>
        <v/>
      </c>
      <c r="D461" s="202" t="str">
        <f>IF('Frais de personnel'!$D461="","",'Frais de personnel'!$D461)</f>
        <v/>
      </c>
      <c r="E461" s="180" t="str">
        <f>IF('Frais de personnel'!$E461="","",'Frais de personnel'!$E461)</f>
        <v/>
      </c>
      <c r="F461" s="273" t="str">
        <f>IF('Frais de personnel'!F461="","",'Frais de personnel'!F461)</f>
        <v/>
      </c>
      <c r="G461" s="273" t="str">
        <f>IF('Frais de personnel'!G461="","",'Frais de personnel'!G461)</f>
        <v/>
      </c>
      <c r="H461" s="203" t="str">
        <f>IF('Frais de personnel'!$H461="","",'Frais de personnel'!$H461)</f>
        <v/>
      </c>
      <c r="I461" s="89" t="str">
        <f>IF('Frais de personnel'!$I461="","",'Frais de personnel'!$I461)</f>
        <v/>
      </c>
      <c r="J461" s="89" t="str">
        <f>IF('Frais de personnel'!$J461="","",'Frais de personnel'!$J461)</f>
        <v/>
      </c>
      <c r="K461" s="204" t="str">
        <f>IF('Frais de personnel'!$K461=0,"",'Frais de personnel'!$K461)</f>
        <v/>
      </c>
      <c r="L461" s="88"/>
      <c r="M461" s="69"/>
      <c r="N461" s="69"/>
      <c r="O461" s="69"/>
      <c r="P461" s="284" t="str">
        <f t="shared" si="43"/>
        <v/>
      </c>
      <c r="Q461" s="524" t="str">
        <f t="shared" si="44"/>
        <v/>
      </c>
      <c r="R461" s="84" t="str">
        <f t="shared" si="42"/>
        <v/>
      </c>
      <c r="S461" s="436"/>
      <c r="T461" s="196" t="str">
        <f t="shared" si="45"/>
        <v/>
      </c>
      <c r="U461" s="274" t="str">
        <f t="shared" si="46"/>
        <v/>
      </c>
      <c r="V461" s="185"/>
      <c r="W461" s="435" t="str">
        <f>IF(K461="","",IF(U461="",Listes!$A$70,IF(AND(K461&lt;U461,V461=""),Listes!$A$71,IF(AND(Q461&lt;P461,V461=""),Listes!$A$72,IF(AND(U461&lt;&gt;"",U461&lt;K461,S461=""),Listes!$A$73,IF(X461="",Listes!$A$74,""))))))</f>
        <v/>
      </c>
      <c r="X461" s="90"/>
      <c r="Y461" s="158">
        <f t="shared" si="47"/>
        <v>0</v>
      </c>
    </row>
    <row r="462" spans="1:32" ht="20.100000000000001" customHeight="1" x14ac:dyDescent="0.25">
      <c r="A462" s="174">
        <v>456</v>
      </c>
      <c r="B462" s="201" t="str">
        <f>IF('Frais de personnel'!$B462="","",'Frais de personnel'!$B462)</f>
        <v/>
      </c>
      <c r="C462" s="201" t="str">
        <f>IF('Frais de personnel'!$C462="","",'Frais de personnel'!$C462)</f>
        <v/>
      </c>
      <c r="D462" s="202" t="str">
        <f>IF('Frais de personnel'!$D462="","",'Frais de personnel'!$D462)</f>
        <v/>
      </c>
      <c r="E462" s="180" t="str">
        <f>IF('Frais de personnel'!$E462="","",'Frais de personnel'!$E462)</f>
        <v/>
      </c>
      <c r="F462" s="273" t="str">
        <f>IF('Frais de personnel'!F462="","",'Frais de personnel'!F462)</f>
        <v/>
      </c>
      <c r="G462" s="273" t="str">
        <f>IF('Frais de personnel'!G462="","",'Frais de personnel'!G462)</f>
        <v/>
      </c>
      <c r="H462" s="203" t="str">
        <f>IF('Frais de personnel'!$H462="","",'Frais de personnel'!$H462)</f>
        <v/>
      </c>
      <c r="I462" s="89" t="str">
        <f>IF('Frais de personnel'!$I462="","",'Frais de personnel'!$I462)</f>
        <v/>
      </c>
      <c r="J462" s="89" t="str">
        <f>IF('Frais de personnel'!$J462="","",'Frais de personnel'!$J462)</f>
        <v/>
      </c>
      <c r="K462" s="204" t="str">
        <f>IF('Frais de personnel'!$K462=0,"",'Frais de personnel'!$K462)</f>
        <v/>
      </c>
      <c r="L462" s="88"/>
      <c r="M462" s="69"/>
      <c r="N462" s="69"/>
      <c r="O462" s="69"/>
      <c r="P462" s="284" t="str">
        <f t="shared" si="43"/>
        <v/>
      </c>
      <c r="Q462" s="524" t="str">
        <f t="shared" si="44"/>
        <v/>
      </c>
      <c r="R462" s="84" t="str">
        <f t="shared" si="42"/>
        <v/>
      </c>
      <c r="S462" s="436"/>
      <c r="T462" s="196" t="str">
        <f t="shared" si="45"/>
        <v/>
      </c>
      <c r="U462" s="274" t="str">
        <f t="shared" si="46"/>
        <v/>
      </c>
      <c r="V462" s="185"/>
      <c r="W462" s="435" t="str">
        <f>IF(K462="","",IF(U462="",Listes!$A$70,IF(AND(K462&lt;U462,V462=""),Listes!$A$71,IF(AND(Q462&lt;P462,V462=""),Listes!$A$72,IF(AND(U462&lt;&gt;"",U462&lt;K462,S462=""),Listes!$A$73,IF(X462="",Listes!$A$74,""))))))</f>
        <v/>
      </c>
      <c r="X462" s="90"/>
      <c r="Y462" s="158">
        <f t="shared" si="47"/>
        <v>0</v>
      </c>
    </row>
    <row r="463" spans="1:32" ht="20.100000000000001" customHeight="1" x14ac:dyDescent="0.25">
      <c r="A463" s="174">
        <v>457</v>
      </c>
      <c r="B463" s="201" t="str">
        <f>IF('Frais de personnel'!$B463="","",'Frais de personnel'!$B463)</f>
        <v/>
      </c>
      <c r="C463" s="201" t="str">
        <f>IF('Frais de personnel'!$C463="","",'Frais de personnel'!$C463)</f>
        <v/>
      </c>
      <c r="D463" s="202" t="str">
        <f>IF('Frais de personnel'!$D463="","",'Frais de personnel'!$D463)</f>
        <v/>
      </c>
      <c r="E463" s="180" t="str">
        <f>IF('Frais de personnel'!$E463="","",'Frais de personnel'!$E463)</f>
        <v/>
      </c>
      <c r="F463" s="273" t="str">
        <f>IF('Frais de personnel'!F463="","",'Frais de personnel'!F463)</f>
        <v/>
      </c>
      <c r="G463" s="273" t="str">
        <f>IF('Frais de personnel'!G463="","",'Frais de personnel'!G463)</f>
        <v/>
      </c>
      <c r="H463" s="203" t="str">
        <f>IF('Frais de personnel'!$H463="","",'Frais de personnel'!$H463)</f>
        <v/>
      </c>
      <c r="I463" s="89" t="str">
        <f>IF('Frais de personnel'!$I463="","",'Frais de personnel'!$I463)</f>
        <v/>
      </c>
      <c r="J463" s="89" t="str">
        <f>IF('Frais de personnel'!$J463="","",'Frais de personnel'!$J463)</f>
        <v/>
      </c>
      <c r="K463" s="204" t="str">
        <f>IF('Frais de personnel'!$K463=0,"",'Frais de personnel'!$K463)</f>
        <v/>
      </c>
      <c r="L463" s="88"/>
      <c r="M463" s="69"/>
      <c r="N463" s="69"/>
      <c r="O463" s="69"/>
      <c r="P463" s="284" t="str">
        <f t="shared" si="43"/>
        <v/>
      </c>
      <c r="Q463" s="524" t="str">
        <f t="shared" si="44"/>
        <v/>
      </c>
      <c r="R463" s="84" t="str">
        <f t="shared" si="42"/>
        <v/>
      </c>
      <c r="S463" s="436"/>
      <c r="T463" s="196" t="str">
        <f t="shared" si="45"/>
        <v/>
      </c>
      <c r="U463" s="274" t="str">
        <f t="shared" si="46"/>
        <v/>
      </c>
      <c r="V463" s="185"/>
      <c r="W463" s="435" t="str">
        <f>IF(K463="","",IF(U463="",Listes!$A$70,IF(AND(K463&lt;U463,V463=""),Listes!$A$71,IF(AND(Q463&lt;P463,V463=""),Listes!$A$72,IF(AND(U463&lt;&gt;"",U463&lt;K463,S463=""),Listes!$A$73,IF(X463="",Listes!$A$74,""))))))</f>
        <v/>
      </c>
      <c r="X463" s="90"/>
      <c r="Y463" s="158">
        <f t="shared" si="47"/>
        <v>0</v>
      </c>
    </row>
    <row r="464" spans="1:32" ht="20.100000000000001" customHeight="1" x14ac:dyDescent="0.25">
      <c r="A464" s="174">
        <v>458</v>
      </c>
      <c r="B464" s="201" t="str">
        <f>IF('Frais de personnel'!$B464="","",'Frais de personnel'!$B464)</f>
        <v/>
      </c>
      <c r="C464" s="201" t="str">
        <f>IF('Frais de personnel'!$C464="","",'Frais de personnel'!$C464)</f>
        <v/>
      </c>
      <c r="D464" s="202" t="str">
        <f>IF('Frais de personnel'!$D464="","",'Frais de personnel'!$D464)</f>
        <v/>
      </c>
      <c r="E464" s="180" t="str">
        <f>IF('Frais de personnel'!$E464="","",'Frais de personnel'!$E464)</f>
        <v/>
      </c>
      <c r="F464" s="273" t="str">
        <f>IF('Frais de personnel'!F464="","",'Frais de personnel'!F464)</f>
        <v/>
      </c>
      <c r="G464" s="273" t="str">
        <f>IF('Frais de personnel'!G464="","",'Frais de personnel'!G464)</f>
        <v/>
      </c>
      <c r="H464" s="203" t="str">
        <f>IF('Frais de personnel'!$H464="","",'Frais de personnel'!$H464)</f>
        <v/>
      </c>
      <c r="I464" s="89" t="str">
        <f>IF('Frais de personnel'!$I464="","",'Frais de personnel'!$I464)</f>
        <v/>
      </c>
      <c r="J464" s="89" t="str">
        <f>IF('Frais de personnel'!$J464="","",'Frais de personnel'!$J464)</f>
        <v/>
      </c>
      <c r="K464" s="204" t="str">
        <f>IF('Frais de personnel'!$K464=0,"",'Frais de personnel'!$K464)</f>
        <v/>
      </c>
      <c r="L464" s="88"/>
      <c r="M464" s="69"/>
      <c r="N464" s="69"/>
      <c r="O464" s="69"/>
      <c r="P464" s="284" t="str">
        <f t="shared" si="43"/>
        <v/>
      </c>
      <c r="Q464" s="524" t="str">
        <f t="shared" si="44"/>
        <v/>
      </c>
      <c r="R464" s="84" t="str">
        <f t="shared" si="42"/>
        <v/>
      </c>
      <c r="S464" s="436"/>
      <c r="T464" s="196" t="str">
        <f t="shared" si="45"/>
        <v/>
      </c>
      <c r="U464" s="274" t="str">
        <f t="shared" si="46"/>
        <v/>
      </c>
      <c r="V464" s="185"/>
      <c r="W464" s="435" t="str">
        <f>IF(K464="","",IF(U464="",Listes!$A$70,IF(AND(K464&lt;U464,V464=""),Listes!$A$71,IF(AND(Q464&lt;P464,V464=""),Listes!$A$72,IF(AND(U464&lt;&gt;"",U464&lt;K464,S464=""),Listes!$A$73,IF(X464="",Listes!$A$74,""))))))</f>
        <v/>
      </c>
      <c r="X464" s="90"/>
      <c r="Y464" s="158">
        <f t="shared" si="47"/>
        <v>0</v>
      </c>
    </row>
    <row r="465" spans="1:25" ht="20.100000000000001" customHeight="1" x14ac:dyDescent="0.25">
      <c r="A465" s="174">
        <v>459</v>
      </c>
      <c r="B465" s="201" t="str">
        <f>IF('Frais de personnel'!$B465="","",'Frais de personnel'!$B465)</f>
        <v/>
      </c>
      <c r="C465" s="201" t="str">
        <f>IF('Frais de personnel'!$C465="","",'Frais de personnel'!$C465)</f>
        <v/>
      </c>
      <c r="D465" s="202" t="str">
        <f>IF('Frais de personnel'!$D465="","",'Frais de personnel'!$D465)</f>
        <v/>
      </c>
      <c r="E465" s="180" t="str">
        <f>IF('Frais de personnel'!$E465="","",'Frais de personnel'!$E465)</f>
        <v/>
      </c>
      <c r="F465" s="273" t="str">
        <f>IF('Frais de personnel'!F465="","",'Frais de personnel'!F465)</f>
        <v/>
      </c>
      <c r="G465" s="273" t="str">
        <f>IF('Frais de personnel'!G465="","",'Frais de personnel'!G465)</f>
        <v/>
      </c>
      <c r="H465" s="203" t="str">
        <f>IF('Frais de personnel'!$H465="","",'Frais de personnel'!$H465)</f>
        <v/>
      </c>
      <c r="I465" s="89" t="str">
        <f>IF('Frais de personnel'!$I465="","",'Frais de personnel'!$I465)</f>
        <v/>
      </c>
      <c r="J465" s="89" t="str">
        <f>IF('Frais de personnel'!$J465="","",'Frais de personnel'!$J465)</f>
        <v/>
      </c>
      <c r="K465" s="204" t="str">
        <f>IF('Frais de personnel'!$K465=0,"",'Frais de personnel'!$K465)</f>
        <v/>
      </c>
      <c r="L465" s="88"/>
      <c r="M465" s="69"/>
      <c r="N465" s="69"/>
      <c r="O465" s="69"/>
      <c r="P465" s="284" t="str">
        <f t="shared" si="43"/>
        <v/>
      </c>
      <c r="Q465" s="524" t="str">
        <f t="shared" si="44"/>
        <v/>
      </c>
      <c r="R465" s="84" t="str">
        <f t="shared" si="42"/>
        <v/>
      </c>
      <c r="S465" s="436"/>
      <c r="T465" s="196" t="str">
        <f t="shared" si="45"/>
        <v/>
      </c>
      <c r="U465" s="274" t="str">
        <f t="shared" si="46"/>
        <v/>
      </c>
      <c r="V465" s="185"/>
      <c r="W465" s="435" t="str">
        <f>IF(K465="","",IF(U465="",Listes!$A$70,IF(AND(K465&lt;U465,V465=""),Listes!$A$71,IF(AND(Q465&lt;P465,V465=""),Listes!$A$72,IF(AND(U465&lt;&gt;"",U465&lt;K465,S465=""),Listes!$A$73,IF(X465="",Listes!$A$74,""))))))</f>
        <v/>
      </c>
      <c r="X465" s="90"/>
      <c r="Y465" s="158">
        <f t="shared" si="47"/>
        <v>0</v>
      </c>
    </row>
    <row r="466" spans="1:25" ht="20.100000000000001" customHeight="1" x14ac:dyDescent="0.25">
      <c r="A466" s="174">
        <v>460</v>
      </c>
      <c r="B466" s="201" t="str">
        <f>IF('Frais de personnel'!$B466="","",'Frais de personnel'!$B466)</f>
        <v/>
      </c>
      <c r="C466" s="201" t="str">
        <f>IF('Frais de personnel'!$C466="","",'Frais de personnel'!$C466)</f>
        <v/>
      </c>
      <c r="D466" s="202" t="str">
        <f>IF('Frais de personnel'!$D466="","",'Frais de personnel'!$D466)</f>
        <v/>
      </c>
      <c r="E466" s="180" t="str">
        <f>IF('Frais de personnel'!$E466="","",'Frais de personnel'!$E466)</f>
        <v/>
      </c>
      <c r="F466" s="273" t="str">
        <f>IF('Frais de personnel'!F466="","",'Frais de personnel'!F466)</f>
        <v/>
      </c>
      <c r="G466" s="273" t="str">
        <f>IF('Frais de personnel'!G466="","",'Frais de personnel'!G466)</f>
        <v/>
      </c>
      <c r="H466" s="203" t="str">
        <f>IF('Frais de personnel'!$H466="","",'Frais de personnel'!$H466)</f>
        <v/>
      </c>
      <c r="I466" s="89" t="str">
        <f>IF('Frais de personnel'!$I466="","",'Frais de personnel'!$I466)</f>
        <v/>
      </c>
      <c r="J466" s="89" t="str">
        <f>IF('Frais de personnel'!$J466="","",'Frais de personnel'!$J466)</f>
        <v/>
      </c>
      <c r="K466" s="204" t="str">
        <f>IF('Frais de personnel'!$K466=0,"",'Frais de personnel'!$K466)</f>
        <v/>
      </c>
      <c r="L466" s="88"/>
      <c r="M466" s="69"/>
      <c r="N466" s="69"/>
      <c r="O466" s="69"/>
      <c r="P466" s="284" t="str">
        <f t="shared" si="43"/>
        <v/>
      </c>
      <c r="Q466" s="524" t="str">
        <f t="shared" si="44"/>
        <v/>
      </c>
      <c r="R466" s="84" t="str">
        <f t="shared" si="42"/>
        <v/>
      </c>
      <c r="S466" s="436"/>
      <c r="T466" s="196" t="str">
        <f t="shared" si="45"/>
        <v/>
      </c>
      <c r="U466" s="274" t="str">
        <f t="shared" si="46"/>
        <v/>
      </c>
      <c r="V466" s="185"/>
      <c r="W466" s="435" t="str">
        <f>IF(K466="","",IF(U466="",Listes!$A$70,IF(AND(K466&lt;U466,V466=""),Listes!$A$71,IF(AND(Q466&lt;P466,V466=""),Listes!$A$72,IF(AND(U466&lt;&gt;"",U466&lt;K466,S466=""),Listes!$A$73,IF(X466="",Listes!$A$74,""))))))</f>
        <v/>
      </c>
      <c r="X466" s="90"/>
      <c r="Y466" s="158">
        <f t="shared" si="47"/>
        <v>0</v>
      </c>
    </row>
    <row r="467" spans="1:25" ht="20.100000000000001" customHeight="1" x14ac:dyDescent="0.25">
      <c r="A467" s="174">
        <v>461</v>
      </c>
      <c r="B467" s="201" t="str">
        <f>IF('Frais de personnel'!$B467="","",'Frais de personnel'!$B467)</f>
        <v/>
      </c>
      <c r="C467" s="201" t="str">
        <f>IF('Frais de personnel'!$C467="","",'Frais de personnel'!$C467)</f>
        <v/>
      </c>
      <c r="D467" s="202" t="str">
        <f>IF('Frais de personnel'!$D467="","",'Frais de personnel'!$D467)</f>
        <v/>
      </c>
      <c r="E467" s="180" t="str">
        <f>IF('Frais de personnel'!$E467="","",'Frais de personnel'!$E467)</f>
        <v/>
      </c>
      <c r="F467" s="273" t="str">
        <f>IF('Frais de personnel'!F467="","",'Frais de personnel'!F467)</f>
        <v/>
      </c>
      <c r="G467" s="273" t="str">
        <f>IF('Frais de personnel'!G467="","",'Frais de personnel'!G467)</f>
        <v/>
      </c>
      <c r="H467" s="203" t="str">
        <f>IF('Frais de personnel'!$H467="","",'Frais de personnel'!$H467)</f>
        <v/>
      </c>
      <c r="I467" s="89" t="str">
        <f>IF('Frais de personnel'!$I467="","",'Frais de personnel'!$I467)</f>
        <v/>
      </c>
      <c r="J467" s="89" t="str">
        <f>IF('Frais de personnel'!$J467="","",'Frais de personnel'!$J467)</f>
        <v/>
      </c>
      <c r="K467" s="204" t="str">
        <f>IF('Frais de personnel'!$K467=0,"",'Frais de personnel'!$K467)</f>
        <v/>
      </c>
      <c r="L467" s="88"/>
      <c r="M467" s="69"/>
      <c r="N467" s="69"/>
      <c r="O467" s="69"/>
      <c r="P467" s="284" t="str">
        <f t="shared" si="43"/>
        <v/>
      </c>
      <c r="Q467" s="524" t="str">
        <f t="shared" si="44"/>
        <v/>
      </c>
      <c r="R467" s="84" t="str">
        <f t="shared" si="42"/>
        <v/>
      </c>
      <c r="S467" s="436"/>
      <c r="T467" s="196" t="str">
        <f t="shared" si="45"/>
        <v/>
      </c>
      <c r="U467" s="274" t="str">
        <f t="shared" si="46"/>
        <v/>
      </c>
      <c r="V467" s="185"/>
      <c r="W467" s="435" t="str">
        <f>IF(K467="","",IF(U467="",Listes!$A$70,IF(AND(K467&lt;U467,V467=""),Listes!$A$71,IF(AND(Q467&lt;P467,V467=""),Listes!$A$72,IF(AND(U467&lt;&gt;"",U467&lt;K467,S467=""),Listes!$A$73,IF(X467="",Listes!$A$74,""))))))</f>
        <v/>
      </c>
      <c r="X467" s="90"/>
      <c r="Y467" s="158">
        <f t="shared" si="47"/>
        <v>0</v>
      </c>
    </row>
    <row r="468" spans="1:25" ht="20.100000000000001" customHeight="1" x14ac:dyDescent="0.25">
      <c r="A468" s="174">
        <v>462</v>
      </c>
      <c r="B468" s="201" t="str">
        <f>IF('Frais de personnel'!$B468="","",'Frais de personnel'!$B468)</f>
        <v/>
      </c>
      <c r="C468" s="201" t="str">
        <f>IF('Frais de personnel'!$C468="","",'Frais de personnel'!$C468)</f>
        <v/>
      </c>
      <c r="D468" s="202" t="str">
        <f>IF('Frais de personnel'!$D468="","",'Frais de personnel'!$D468)</f>
        <v/>
      </c>
      <c r="E468" s="180" t="str">
        <f>IF('Frais de personnel'!$E468="","",'Frais de personnel'!$E468)</f>
        <v/>
      </c>
      <c r="F468" s="273" t="str">
        <f>IF('Frais de personnel'!F468="","",'Frais de personnel'!F468)</f>
        <v/>
      </c>
      <c r="G468" s="273" t="str">
        <f>IF('Frais de personnel'!G468="","",'Frais de personnel'!G468)</f>
        <v/>
      </c>
      <c r="H468" s="203" t="str">
        <f>IF('Frais de personnel'!$H468="","",'Frais de personnel'!$H468)</f>
        <v/>
      </c>
      <c r="I468" s="89" t="str">
        <f>IF('Frais de personnel'!$I468="","",'Frais de personnel'!$I468)</f>
        <v/>
      </c>
      <c r="J468" s="89" t="str">
        <f>IF('Frais de personnel'!$J468="","",'Frais de personnel'!$J468)</f>
        <v/>
      </c>
      <c r="K468" s="204" t="str">
        <f>IF('Frais de personnel'!$K468=0,"",'Frais de personnel'!$K468)</f>
        <v/>
      </c>
      <c r="L468" s="88"/>
      <c r="M468" s="69"/>
      <c r="N468" s="69"/>
      <c r="O468" s="69"/>
      <c r="P468" s="284" t="str">
        <f t="shared" si="43"/>
        <v/>
      </c>
      <c r="Q468" s="524" t="str">
        <f t="shared" si="44"/>
        <v/>
      </c>
      <c r="R468" s="84" t="str">
        <f t="shared" si="42"/>
        <v/>
      </c>
      <c r="S468" s="436"/>
      <c r="T468" s="196" t="str">
        <f t="shared" si="45"/>
        <v/>
      </c>
      <c r="U468" s="274" t="str">
        <f t="shared" si="46"/>
        <v/>
      </c>
      <c r="V468" s="185"/>
      <c r="W468" s="435" t="str">
        <f>IF(K468="","",IF(U468="",Listes!$A$70,IF(AND(K468&lt;U468,V468=""),Listes!$A$71,IF(AND(Q468&lt;P468,V468=""),Listes!$A$72,IF(AND(U468&lt;&gt;"",U468&lt;K468,S468=""),Listes!$A$73,IF(X468="",Listes!$A$74,""))))))</f>
        <v/>
      </c>
      <c r="X468" s="90"/>
      <c r="Y468" s="158">
        <f t="shared" si="47"/>
        <v>0</v>
      </c>
    </row>
    <row r="469" spans="1:25" ht="20.100000000000001" customHeight="1" x14ac:dyDescent="0.25">
      <c r="A469" s="174">
        <v>463</v>
      </c>
      <c r="B469" s="201" t="str">
        <f>IF('Frais de personnel'!$B469="","",'Frais de personnel'!$B469)</f>
        <v/>
      </c>
      <c r="C469" s="201" t="str">
        <f>IF('Frais de personnel'!$C469="","",'Frais de personnel'!$C469)</f>
        <v/>
      </c>
      <c r="D469" s="202" t="str">
        <f>IF('Frais de personnel'!$D469="","",'Frais de personnel'!$D469)</f>
        <v/>
      </c>
      <c r="E469" s="180" t="str">
        <f>IF('Frais de personnel'!$E469="","",'Frais de personnel'!$E469)</f>
        <v/>
      </c>
      <c r="F469" s="273" t="str">
        <f>IF('Frais de personnel'!F469="","",'Frais de personnel'!F469)</f>
        <v/>
      </c>
      <c r="G469" s="273" t="str">
        <f>IF('Frais de personnel'!G469="","",'Frais de personnel'!G469)</f>
        <v/>
      </c>
      <c r="H469" s="203" t="str">
        <f>IF('Frais de personnel'!$H469="","",'Frais de personnel'!$H469)</f>
        <v/>
      </c>
      <c r="I469" s="89" t="str">
        <f>IF('Frais de personnel'!$I469="","",'Frais de personnel'!$I469)</f>
        <v/>
      </c>
      <c r="J469" s="89" t="str">
        <f>IF('Frais de personnel'!$J469="","",'Frais de personnel'!$J469)</f>
        <v/>
      </c>
      <c r="K469" s="204" t="str">
        <f>IF('Frais de personnel'!$K469=0,"",'Frais de personnel'!$K469)</f>
        <v/>
      </c>
      <c r="L469" s="88"/>
      <c r="M469" s="69"/>
      <c r="N469" s="69"/>
      <c r="O469" s="69"/>
      <c r="P469" s="284" t="str">
        <f t="shared" si="43"/>
        <v/>
      </c>
      <c r="Q469" s="524" t="str">
        <f t="shared" si="44"/>
        <v/>
      </c>
      <c r="R469" s="84" t="str">
        <f t="shared" si="42"/>
        <v/>
      </c>
      <c r="S469" s="436"/>
      <c r="T469" s="196" t="str">
        <f t="shared" si="45"/>
        <v/>
      </c>
      <c r="U469" s="274" t="str">
        <f t="shared" si="46"/>
        <v/>
      </c>
      <c r="V469" s="185"/>
      <c r="W469" s="435" t="str">
        <f>IF(K469="","",IF(U469="",Listes!$A$70,IF(AND(K469&lt;U469,V469=""),Listes!$A$71,IF(AND(Q469&lt;P469,V469=""),Listes!$A$72,IF(AND(U469&lt;&gt;"",U469&lt;K469,S469=""),Listes!$A$73,IF(X469="",Listes!$A$74,""))))))</f>
        <v/>
      </c>
      <c r="X469" s="90"/>
      <c r="Y469" s="158">
        <f t="shared" si="47"/>
        <v>0</v>
      </c>
    </row>
    <row r="470" spans="1:25" ht="20.100000000000001" customHeight="1" x14ac:dyDescent="0.25">
      <c r="A470" s="174">
        <v>464</v>
      </c>
      <c r="B470" s="201" t="str">
        <f>IF('Frais de personnel'!$B470="","",'Frais de personnel'!$B470)</f>
        <v/>
      </c>
      <c r="C470" s="201" t="str">
        <f>IF('Frais de personnel'!$C470="","",'Frais de personnel'!$C470)</f>
        <v/>
      </c>
      <c r="D470" s="202" t="str">
        <f>IF('Frais de personnel'!$D470="","",'Frais de personnel'!$D470)</f>
        <v/>
      </c>
      <c r="E470" s="180" t="str">
        <f>IF('Frais de personnel'!$E470="","",'Frais de personnel'!$E470)</f>
        <v/>
      </c>
      <c r="F470" s="273" t="str">
        <f>IF('Frais de personnel'!F470="","",'Frais de personnel'!F470)</f>
        <v/>
      </c>
      <c r="G470" s="273" t="str">
        <f>IF('Frais de personnel'!G470="","",'Frais de personnel'!G470)</f>
        <v/>
      </c>
      <c r="H470" s="203" t="str">
        <f>IF('Frais de personnel'!$H470="","",'Frais de personnel'!$H470)</f>
        <v/>
      </c>
      <c r="I470" s="89" t="str">
        <f>IF('Frais de personnel'!$I470="","",'Frais de personnel'!$I470)</f>
        <v/>
      </c>
      <c r="J470" s="89" t="str">
        <f>IF('Frais de personnel'!$J470="","",'Frais de personnel'!$J470)</f>
        <v/>
      </c>
      <c r="K470" s="204" t="str">
        <f>IF('Frais de personnel'!$K470=0,"",'Frais de personnel'!$K470)</f>
        <v/>
      </c>
      <c r="L470" s="88"/>
      <c r="M470" s="69"/>
      <c r="N470" s="69"/>
      <c r="O470" s="69"/>
      <c r="P470" s="284" t="str">
        <f t="shared" si="43"/>
        <v/>
      </c>
      <c r="Q470" s="524" t="str">
        <f t="shared" si="44"/>
        <v/>
      </c>
      <c r="R470" s="84" t="str">
        <f t="shared" si="42"/>
        <v/>
      </c>
      <c r="S470" s="436"/>
      <c r="T470" s="196" t="str">
        <f t="shared" si="45"/>
        <v/>
      </c>
      <c r="U470" s="274" t="str">
        <f t="shared" si="46"/>
        <v/>
      </c>
      <c r="V470" s="185"/>
      <c r="W470" s="435" t="str">
        <f>IF(K470="","",IF(U470="",Listes!$A$70,IF(AND(K470&lt;U470,V470=""),Listes!$A$71,IF(AND(Q470&lt;P470,V470=""),Listes!$A$72,IF(AND(U470&lt;&gt;"",U470&lt;K470,S470=""),Listes!$A$73,IF(X470="",Listes!$A$74,""))))))</f>
        <v/>
      </c>
      <c r="X470" s="90"/>
      <c r="Y470" s="158">
        <f t="shared" si="47"/>
        <v>0</v>
      </c>
    </row>
    <row r="471" spans="1:25" ht="20.100000000000001" customHeight="1" x14ac:dyDescent="0.25">
      <c r="A471" s="174">
        <v>465</v>
      </c>
      <c r="B471" s="201" t="str">
        <f>IF('Frais de personnel'!$B471="","",'Frais de personnel'!$B471)</f>
        <v/>
      </c>
      <c r="C471" s="201" t="str">
        <f>IF('Frais de personnel'!$C471="","",'Frais de personnel'!$C471)</f>
        <v/>
      </c>
      <c r="D471" s="202" t="str">
        <f>IF('Frais de personnel'!$D471="","",'Frais de personnel'!$D471)</f>
        <v/>
      </c>
      <c r="E471" s="180" t="str">
        <f>IF('Frais de personnel'!$E471="","",'Frais de personnel'!$E471)</f>
        <v/>
      </c>
      <c r="F471" s="273" t="str">
        <f>IF('Frais de personnel'!F471="","",'Frais de personnel'!F471)</f>
        <v/>
      </c>
      <c r="G471" s="273" t="str">
        <f>IF('Frais de personnel'!G471="","",'Frais de personnel'!G471)</f>
        <v/>
      </c>
      <c r="H471" s="203" t="str">
        <f>IF('Frais de personnel'!$H471="","",'Frais de personnel'!$H471)</f>
        <v/>
      </c>
      <c r="I471" s="89" t="str">
        <f>IF('Frais de personnel'!$I471="","",'Frais de personnel'!$I471)</f>
        <v/>
      </c>
      <c r="J471" s="89" t="str">
        <f>IF('Frais de personnel'!$J471="","",'Frais de personnel'!$J471)</f>
        <v/>
      </c>
      <c r="K471" s="204" t="str">
        <f>IF('Frais de personnel'!$K471=0,"",'Frais de personnel'!$K471)</f>
        <v/>
      </c>
      <c r="L471" s="88"/>
      <c r="M471" s="69"/>
      <c r="N471" s="69"/>
      <c r="O471" s="69"/>
      <c r="P471" s="284" t="str">
        <f t="shared" si="43"/>
        <v/>
      </c>
      <c r="Q471" s="524" t="str">
        <f t="shared" si="44"/>
        <v/>
      </c>
      <c r="R471" s="84" t="str">
        <f t="shared" si="42"/>
        <v/>
      </c>
      <c r="S471" s="436"/>
      <c r="T471" s="196" t="str">
        <f t="shared" si="45"/>
        <v/>
      </c>
      <c r="U471" s="274" t="str">
        <f t="shared" si="46"/>
        <v/>
      </c>
      <c r="V471" s="185"/>
      <c r="W471" s="435" t="str">
        <f>IF(K471="","",IF(U471="",Listes!$A$70,IF(AND(K471&lt;U471,V471=""),Listes!$A$71,IF(AND(Q471&lt;P471,V471=""),Listes!$A$72,IF(AND(U471&lt;&gt;"",U471&lt;K471,S471=""),Listes!$A$73,IF(X471="",Listes!$A$74,""))))))</f>
        <v/>
      </c>
      <c r="X471" s="90"/>
      <c r="Y471" s="158">
        <f t="shared" si="47"/>
        <v>0</v>
      </c>
    </row>
    <row r="472" spans="1:25" ht="20.100000000000001" customHeight="1" x14ac:dyDescent="0.25">
      <c r="A472" s="174">
        <v>466</v>
      </c>
      <c r="B472" s="201" t="str">
        <f>IF('Frais de personnel'!$B472="","",'Frais de personnel'!$B472)</f>
        <v/>
      </c>
      <c r="C472" s="201" t="str">
        <f>IF('Frais de personnel'!$C472="","",'Frais de personnel'!$C472)</f>
        <v/>
      </c>
      <c r="D472" s="202" t="str">
        <f>IF('Frais de personnel'!$D472="","",'Frais de personnel'!$D472)</f>
        <v/>
      </c>
      <c r="E472" s="180" t="str">
        <f>IF('Frais de personnel'!$E472="","",'Frais de personnel'!$E472)</f>
        <v/>
      </c>
      <c r="F472" s="273" t="str">
        <f>IF('Frais de personnel'!F472="","",'Frais de personnel'!F472)</f>
        <v/>
      </c>
      <c r="G472" s="273" t="str">
        <f>IF('Frais de personnel'!G472="","",'Frais de personnel'!G472)</f>
        <v/>
      </c>
      <c r="H472" s="203" t="str">
        <f>IF('Frais de personnel'!$H472="","",'Frais de personnel'!$H472)</f>
        <v/>
      </c>
      <c r="I472" s="89" t="str">
        <f>IF('Frais de personnel'!$I472="","",'Frais de personnel'!$I472)</f>
        <v/>
      </c>
      <c r="J472" s="89" t="str">
        <f>IF('Frais de personnel'!$J472="","",'Frais de personnel'!$J472)</f>
        <v/>
      </c>
      <c r="K472" s="204" t="str">
        <f>IF('Frais de personnel'!$K472=0,"",'Frais de personnel'!$K472)</f>
        <v/>
      </c>
      <c r="L472" s="88"/>
      <c r="M472" s="69"/>
      <c r="N472" s="69"/>
      <c r="O472" s="69"/>
      <c r="P472" s="284" t="str">
        <f t="shared" si="43"/>
        <v/>
      </c>
      <c r="Q472" s="524" t="str">
        <f t="shared" si="44"/>
        <v/>
      </c>
      <c r="R472" s="84" t="str">
        <f t="shared" si="42"/>
        <v/>
      </c>
      <c r="S472" s="436"/>
      <c r="T472" s="196" t="str">
        <f t="shared" si="45"/>
        <v/>
      </c>
      <c r="U472" s="274" t="str">
        <f t="shared" si="46"/>
        <v/>
      </c>
      <c r="V472" s="185"/>
      <c r="W472" s="435" t="str">
        <f>IF(K472="","",IF(U472="",Listes!$A$70,IF(AND(K472&lt;U472,V472=""),Listes!$A$71,IF(AND(Q472&lt;P472,V472=""),Listes!$A$72,IF(AND(U472&lt;&gt;"",U472&lt;K472,S472=""),Listes!$A$73,IF(X472="",Listes!$A$74,""))))))</f>
        <v/>
      </c>
      <c r="X472" s="90"/>
      <c r="Y472" s="158">
        <f t="shared" si="47"/>
        <v>0</v>
      </c>
    </row>
    <row r="473" spans="1:25" ht="20.100000000000001" customHeight="1" x14ac:dyDescent="0.25">
      <c r="A473" s="174">
        <v>467</v>
      </c>
      <c r="B473" s="201" t="str">
        <f>IF('Frais de personnel'!$B473="","",'Frais de personnel'!$B473)</f>
        <v/>
      </c>
      <c r="C473" s="201" t="str">
        <f>IF('Frais de personnel'!$C473="","",'Frais de personnel'!$C473)</f>
        <v/>
      </c>
      <c r="D473" s="202" t="str">
        <f>IF('Frais de personnel'!$D473="","",'Frais de personnel'!$D473)</f>
        <v/>
      </c>
      <c r="E473" s="180" t="str">
        <f>IF('Frais de personnel'!$E473="","",'Frais de personnel'!$E473)</f>
        <v/>
      </c>
      <c r="F473" s="273" t="str">
        <f>IF('Frais de personnel'!F473="","",'Frais de personnel'!F473)</f>
        <v/>
      </c>
      <c r="G473" s="273" t="str">
        <f>IF('Frais de personnel'!G473="","",'Frais de personnel'!G473)</f>
        <v/>
      </c>
      <c r="H473" s="203" t="str">
        <f>IF('Frais de personnel'!$H473="","",'Frais de personnel'!$H473)</f>
        <v/>
      </c>
      <c r="I473" s="89" t="str">
        <f>IF('Frais de personnel'!$I473="","",'Frais de personnel'!$I473)</f>
        <v/>
      </c>
      <c r="J473" s="89" t="str">
        <f>IF('Frais de personnel'!$J473="","",'Frais de personnel'!$J473)</f>
        <v/>
      </c>
      <c r="K473" s="204" t="str">
        <f>IF('Frais de personnel'!$K473=0,"",'Frais de personnel'!$K473)</f>
        <v/>
      </c>
      <c r="L473" s="88"/>
      <c r="M473" s="69"/>
      <c r="N473" s="69"/>
      <c r="O473" s="69"/>
      <c r="P473" s="284" t="str">
        <f t="shared" si="43"/>
        <v/>
      </c>
      <c r="Q473" s="524" t="str">
        <f t="shared" si="44"/>
        <v/>
      </c>
      <c r="R473" s="84" t="str">
        <f t="shared" si="42"/>
        <v/>
      </c>
      <c r="S473" s="436"/>
      <c r="T473" s="196" t="str">
        <f t="shared" si="45"/>
        <v/>
      </c>
      <c r="U473" s="274" t="str">
        <f t="shared" si="46"/>
        <v/>
      </c>
      <c r="V473" s="185"/>
      <c r="W473" s="435" t="str">
        <f>IF(K473="","",IF(U473="",Listes!$A$70,IF(AND(K473&lt;U473,V473=""),Listes!$A$71,IF(AND(Q473&lt;P473,V473=""),Listes!$A$72,IF(AND(U473&lt;&gt;"",U473&lt;K473,S473=""),Listes!$A$73,IF(X473="",Listes!$A$74,""))))))</f>
        <v/>
      </c>
      <c r="X473" s="90"/>
      <c r="Y473" s="158">
        <f t="shared" si="47"/>
        <v>0</v>
      </c>
    </row>
    <row r="474" spans="1:25" ht="20.100000000000001" customHeight="1" x14ac:dyDescent="0.25">
      <c r="A474" s="174">
        <v>468</v>
      </c>
      <c r="B474" s="201" t="str">
        <f>IF('Frais de personnel'!$B474="","",'Frais de personnel'!$B474)</f>
        <v/>
      </c>
      <c r="C474" s="201" t="str">
        <f>IF('Frais de personnel'!$C474="","",'Frais de personnel'!$C474)</f>
        <v/>
      </c>
      <c r="D474" s="202" t="str">
        <f>IF('Frais de personnel'!$D474="","",'Frais de personnel'!$D474)</f>
        <v/>
      </c>
      <c r="E474" s="180" t="str">
        <f>IF('Frais de personnel'!$E474="","",'Frais de personnel'!$E474)</f>
        <v/>
      </c>
      <c r="F474" s="273" t="str">
        <f>IF('Frais de personnel'!F474="","",'Frais de personnel'!F474)</f>
        <v/>
      </c>
      <c r="G474" s="273" t="str">
        <f>IF('Frais de personnel'!G474="","",'Frais de personnel'!G474)</f>
        <v/>
      </c>
      <c r="H474" s="203" t="str">
        <f>IF('Frais de personnel'!$H474="","",'Frais de personnel'!$H474)</f>
        <v/>
      </c>
      <c r="I474" s="89" t="str">
        <f>IF('Frais de personnel'!$I474="","",'Frais de personnel'!$I474)</f>
        <v/>
      </c>
      <c r="J474" s="89" t="str">
        <f>IF('Frais de personnel'!$J474="","",'Frais de personnel'!$J474)</f>
        <v/>
      </c>
      <c r="K474" s="204" t="str">
        <f>IF('Frais de personnel'!$K474=0,"",'Frais de personnel'!$K474)</f>
        <v/>
      </c>
      <c r="L474" s="88"/>
      <c r="M474" s="69"/>
      <c r="N474" s="69"/>
      <c r="O474" s="69"/>
      <c r="P474" s="284" t="str">
        <f t="shared" si="43"/>
        <v/>
      </c>
      <c r="Q474" s="524" t="str">
        <f t="shared" si="44"/>
        <v/>
      </c>
      <c r="R474" s="84" t="str">
        <f t="shared" si="42"/>
        <v/>
      </c>
      <c r="S474" s="436"/>
      <c r="T474" s="196" t="str">
        <f t="shared" si="45"/>
        <v/>
      </c>
      <c r="U474" s="274" t="str">
        <f t="shared" si="46"/>
        <v/>
      </c>
      <c r="V474" s="185"/>
      <c r="W474" s="435" t="str">
        <f>IF(K474="","",IF(U474="",Listes!$A$70,IF(AND(K474&lt;U474,V474=""),Listes!$A$71,IF(AND(Q474&lt;P474,V474=""),Listes!$A$72,IF(AND(U474&lt;&gt;"",U474&lt;K474,S474=""),Listes!$A$73,IF(X474="",Listes!$A$74,""))))))</f>
        <v/>
      </c>
      <c r="X474" s="90"/>
      <c r="Y474" s="158">
        <f t="shared" si="47"/>
        <v>0</v>
      </c>
    </row>
    <row r="475" spans="1:25" ht="20.100000000000001" customHeight="1" x14ac:dyDescent="0.25">
      <c r="A475" s="174">
        <v>469</v>
      </c>
      <c r="B475" s="201" t="str">
        <f>IF('Frais de personnel'!$B475="","",'Frais de personnel'!$B475)</f>
        <v/>
      </c>
      <c r="C475" s="201" t="str">
        <f>IF('Frais de personnel'!$C475="","",'Frais de personnel'!$C475)</f>
        <v/>
      </c>
      <c r="D475" s="202" t="str">
        <f>IF('Frais de personnel'!$D475="","",'Frais de personnel'!$D475)</f>
        <v/>
      </c>
      <c r="E475" s="180" t="str">
        <f>IF('Frais de personnel'!$E475="","",'Frais de personnel'!$E475)</f>
        <v/>
      </c>
      <c r="F475" s="273" t="str">
        <f>IF('Frais de personnel'!F475="","",'Frais de personnel'!F475)</f>
        <v/>
      </c>
      <c r="G475" s="273" t="str">
        <f>IF('Frais de personnel'!G475="","",'Frais de personnel'!G475)</f>
        <v/>
      </c>
      <c r="H475" s="203" t="str">
        <f>IF('Frais de personnel'!$H475="","",'Frais de personnel'!$H475)</f>
        <v/>
      </c>
      <c r="I475" s="89" t="str">
        <f>IF('Frais de personnel'!$I475="","",'Frais de personnel'!$I475)</f>
        <v/>
      </c>
      <c r="J475" s="89" t="str">
        <f>IF('Frais de personnel'!$J475="","",'Frais de personnel'!$J475)</f>
        <v/>
      </c>
      <c r="K475" s="204" t="str">
        <f>IF('Frais de personnel'!$K475=0,"",'Frais de personnel'!$K475)</f>
        <v/>
      </c>
      <c r="L475" s="88"/>
      <c r="M475" s="69"/>
      <c r="N475" s="69"/>
      <c r="O475" s="69"/>
      <c r="P475" s="284" t="str">
        <f t="shared" si="43"/>
        <v/>
      </c>
      <c r="Q475" s="524" t="str">
        <f t="shared" si="44"/>
        <v/>
      </c>
      <c r="R475" s="84" t="str">
        <f t="shared" si="42"/>
        <v/>
      </c>
      <c r="S475" s="436"/>
      <c r="T475" s="196" t="str">
        <f t="shared" si="45"/>
        <v/>
      </c>
      <c r="U475" s="274" t="str">
        <f t="shared" si="46"/>
        <v/>
      </c>
      <c r="V475" s="185"/>
      <c r="W475" s="435" t="str">
        <f>IF(K475="","",IF(U475="",Listes!$A$70,IF(AND(K475&lt;U475,V475=""),Listes!$A$71,IF(AND(Q475&lt;P475,V475=""),Listes!$A$72,IF(AND(U475&lt;&gt;"",U475&lt;K475,S475=""),Listes!$A$73,IF(X475="",Listes!$A$74,""))))))</f>
        <v/>
      </c>
      <c r="X475" s="90"/>
      <c r="Y475" s="158">
        <f t="shared" si="47"/>
        <v>0</v>
      </c>
    </row>
    <row r="476" spans="1:25" ht="20.100000000000001" customHeight="1" x14ac:dyDescent="0.25">
      <c r="A476" s="174">
        <v>470</v>
      </c>
      <c r="B476" s="201" t="str">
        <f>IF('Frais de personnel'!$B476="","",'Frais de personnel'!$B476)</f>
        <v/>
      </c>
      <c r="C476" s="201" t="str">
        <f>IF('Frais de personnel'!$C476="","",'Frais de personnel'!$C476)</f>
        <v/>
      </c>
      <c r="D476" s="202" t="str">
        <f>IF('Frais de personnel'!$D476="","",'Frais de personnel'!$D476)</f>
        <v/>
      </c>
      <c r="E476" s="180" t="str">
        <f>IF('Frais de personnel'!$E476="","",'Frais de personnel'!$E476)</f>
        <v/>
      </c>
      <c r="F476" s="273" t="str">
        <f>IF('Frais de personnel'!F476="","",'Frais de personnel'!F476)</f>
        <v/>
      </c>
      <c r="G476" s="273" t="str">
        <f>IF('Frais de personnel'!G476="","",'Frais de personnel'!G476)</f>
        <v/>
      </c>
      <c r="H476" s="203" t="str">
        <f>IF('Frais de personnel'!$H476="","",'Frais de personnel'!$H476)</f>
        <v/>
      </c>
      <c r="I476" s="89" t="str">
        <f>IF('Frais de personnel'!$I476="","",'Frais de personnel'!$I476)</f>
        <v/>
      </c>
      <c r="J476" s="89" t="str">
        <f>IF('Frais de personnel'!$J476="","",'Frais de personnel'!$J476)</f>
        <v/>
      </c>
      <c r="K476" s="204" t="str">
        <f>IF('Frais de personnel'!$K476=0,"",'Frais de personnel'!$K476)</f>
        <v/>
      </c>
      <c r="L476" s="88"/>
      <c r="M476" s="69"/>
      <c r="N476" s="69"/>
      <c r="O476" s="69"/>
      <c r="P476" s="284" t="str">
        <f t="shared" si="43"/>
        <v/>
      </c>
      <c r="Q476" s="524" t="str">
        <f t="shared" si="44"/>
        <v/>
      </c>
      <c r="R476" s="84" t="str">
        <f t="shared" si="42"/>
        <v/>
      </c>
      <c r="S476" s="436"/>
      <c r="T476" s="196" t="str">
        <f t="shared" si="45"/>
        <v/>
      </c>
      <c r="U476" s="274" t="str">
        <f t="shared" si="46"/>
        <v/>
      </c>
      <c r="V476" s="185"/>
      <c r="W476" s="435" t="str">
        <f>IF(K476="","",IF(U476="",Listes!$A$70,IF(AND(K476&lt;U476,V476=""),Listes!$A$71,IF(AND(Q476&lt;P476,V476=""),Listes!$A$72,IF(AND(U476&lt;&gt;"",U476&lt;K476,S476=""),Listes!$A$73,IF(X476="",Listes!$A$74,""))))))</f>
        <v/>
      </c>
      <c r="X476" s="90"/>
      <c r="Y476" s="158">
        <f t="shared" si="47"/>
        <v>0</v>
      </c>
    </row>
    <row r="477" spans="1:25" ht="20.100000000000001" customHeight="1" x14ac:dyDescent="0.25">
      <c r="A477" s="174">
        <v>471</v>
      </c>
      <c r="B477" s="201" t="str">
        <f>IF('Frais de personnel'!$B477="","",'Frais de personnel'!$B477)</f>
        <v/>
      </c>
      <c r="C477" s="201" t="str">
        <f>IF('Frais de personnel'!$C477="","",'Frais de personnel'!$C477)</f>
        <v/>
      </c>
      <c r="D477" s="202" t="str">
        <f>IF('Frais de personnel'!$D477="","",'Frais de personnel'!$D477)</f>
        <v/>
      </c>
      <c r="E477" s="180" t="str">
        <f>IF('Frais de personnel'!$E477="","",'Frais de personnel'!$E477)</f>
        <v/>
      </c>
      <c r="F477" s="273" t="str">
        <f>IF('Frais de personnel'!F477="","",'Frais de personnel'!F477)</f>
        <v/>
      </c>
      <c r="G477" s="273" t="str">
        <f>IF('Frais de personnel'!G477="","",'Frais de personnel'!G477)</f>
        <v/>
      </c>
      <c r="H477" s="203" t="str">
        <f>IF('Frais de personnel'!$H477="","",'Frais de personnel'!$H477)</f>
        <v/>
      </c>
      <c r="I477" s="89" t="str">
        <f>IF('Frais de personnel'!$I477="","",'Frais de personnel'!$I477)</f>
        <v/>
      </c>
      <c r="J477" s="89" t="str">
        <f>IF('Frais de personnel'!$J477="","",'Frais de personnel'!$J477)</f>
        <v/>
      </c>
      <c r="K477" s="204" t="str">
        <f>IF('Frais de personnel'!$K477=0,"",'Frais de personnel'!$K477)</f>
        <v/>
      </c>
      <c r="L477" s="88"/>
      <c r="M477" s="69"/>
      <c r="N477" s="69"/>
      <c r="O477" s="69"/>
      <c r="P477" s="284" t="str">
        <f t="shared" si="43"/>
        <v/>
      </c>
      <c r="Q477" s="524" t="str">
        <f t="shared" si="44"/>
        <v/>
      </c>
      <c r="R477" s="84" t="str">
        <f t="shared" si="42"/>
        <v/>
      </c>
      <c r="S477" s="436"/>
      <c r="T477" s="196" t="str">
        <f t="shared" si="45"/>
        <v/>
      </c>
      <c r="U477" s="274" t="str">
        <f t="shared" si="46"/>
        <v/>
      </c>
      <c r="V477" s="185"/>
      <c r="W477" s="435" t="str">
        <f>IF(K477="","",IF(U477="",Listes!$A$70,IF(AND(K477&lt;U477,V477=""),Listes!$A$71,IF(AND(Q477&lt;P477,V477=""),Listes!$A$72,IF(AND(U477&lt;&gt;"",U477&lt;K477,S477=""),Listes!$A$73,IF(X477="",Listes!$A$74,""))))))</f>
        <v/>
      </c>
      <c r="X477" s="90"/>
      <c r="Y477" s="158">
        <f t="shared" si="47"/>
        <v>0</v>
      </c>
    </row>
    <row r="478" spans="1:25" ht="20.100000000000001" customHeight="1" x14ac:dyDescent="0.25">
      <c r="A478" s="174">
        <v>472</v>
      </c>
      <c r="B478" s="201" t="str">
        <f>IF('Frais de personnel'!$B478="","",'Frais de personnel'!$B478)</f>
        <v/>
      </c>
      <c r="C478" s="201" t="str">
        <f>IF('Frais de personnel'!$C478="","",'Frais de personnel'!$C478)</f>
        <v/>
      </c>
      <c r="D478" s="202" t="str">
        <f>IF('Frais de personnel'!$D478="","",'Frais de personnel'!$D478)</f>
        <v/>
      </c>
      <c r="E478" s="180" t="str">
        <f>IF('Frais de personnel'!$E478="","",'Frais de personnel'!$E478)</f>
        <v/>
      </c>
      <c r="F478" s="273" t="str">
        <f>IF('Frais de personnel'!F478="","",'Frais de personnel'!F478)</f>
        <v/>
      </c>
      <c r="G478" s="273" t="str">
        <f>IF('Frais de personnel'!G478="","",'Frais de personnel'!G478)</f>
        <v/>
      </c>
      <c r="H478" s="203" t="str">
        <f>IF('Frais de personnel'!$H478="","",'Frais de personnel'!$H478)</f>
        <v/>
      </c>
      <c r="I478" s="89" t="str">
        <f>IF('Frais de personnel'!$I478="","",'Frais de personnel'!$I478)</f>
        <v/>
      </c>
      <c r="J478" s="89" t="str">
        <f>IF('Frais de personnel'!$J478="","",'Frais de personnel'!$J478)</f>
        <v/>
      </c>
      <c r="K478" s="204" t="str">
        <f>IF('Frais de personnel'!$K478=0,"",'Frais de personnel'!$K478)</f>
        <v/>
      </c>
      <c r="L478" s="88"/>
      <c r="M478" s="69"/>
      <c r="N478" s="69"/>
      <c r="O478" s="69"/>
      <c r="P478" s="284" t="str">
        <f t="shared" si="43"/>
        <v/>
      </c>
      <c r="Q478" s="524" t="str">
        <f t="shared" si="44"/>
        <v/>
      </c>
      <c r="R478" s="84" t="str">
        <f t="shared" si="42"/>
        <v/>
      </c>
      <c r="S478" s="436"/>
      <c r="T478" s="196" t="str">
        <f t="shared" si="45"/>
        <v/>
      </c>
      <c r="U478" s="274" t="str">
        <f t="shared" si="46"/>
        <v/>
      </c>
      <c r="V478" s="185"/>
      <c r="W478" s="435" t="str">
        <f>IF(K478="","",IF(U478="",Listes!$A$70,IF(AND(K478&lt;U478,V478=""),Listes!$A$71,IF(AND(Q478&lt;P478,V478=""),Listes!$A$72,IF(AND(U478&lt;&gt;"",U478&lt;K478,S478=""),Listes!$A$73,IF(X478="",Listes!$A$74,""))))))</f>
        <v/>
      </c>
      <c r="X478" s="90"/>
      <c r="Y478" s="158">
        <f t="shared" si="47"/>
        <v>0</v>
      </c>
    </row>
    <row r="479" spans="1:25" ht="20.100000000000001" customHeight="1" x14ac:dyDescent="0.25">
      <c r="A479" s="174">
        <v>473</v>
      </c>
      <c r="B479" s="201" t="str">
        <f>IF('Frais de personnel'!$B479="","",'Frais de personnel'!$B479)</f>
        <v/>
      </c>
      <c r="C479" s="201" t="str">
        <f>IF('Frais de personnel'!$C479="","",'Frais de personnel'!$C479)</f>
        <v/>
      </c>
      <c r="D479" s="202" t="str">
        <f>IF('Frais de personnel'!$D479="","",'Frais de personnel'!$D479)</f>
        <v/>
      </c>
      <c r="E479" s="180" t="str">
        <f>IF('Frais de personnel'!$E479="","",'Frais de personnel'!$E479)</f>
        <v/>
      </c>
      <c r="F479" s="273" t="str">
        <f>IF('Frais de personnel'!F479="","",'Frais de personnel'!F479)</f>
        <v/>
      </c>
      <c r="G479" s="273" t="str">
        <f>IF('Frais de personnel'!G479="","",'Frais de personnel'!G479)</f>
        <v/>
      </c>
      <c r="H479" s="203" t="str">
        <f>IF('Frais de personnel'!$H479="","",'Frais de personnel'!$H479)</f>
        <v/>
      </c>
      <c r="I479" s="89" t="str">
        <f>IF('Frais de personnel'!$I479="","",'Frais de personnel'!$I479)</f>
        <v/>
      </c>
      <c r="J479" s="89" t="str">
        <f>IF('Frais de personnel'!$J479="","",'Frais de personnel'!$J479)</f>
        <v/>
      </c>
      <c r="K479" s="204" t="str">
        <f>IF('Frais de personnel'!$K479=0,"",'Frais de personnel'!$K479)</f>
        <v/>
      </c>
      <c r="L479" s="88"/>
      <c r="M479" s="69"/>
      <c r="N479" s="69"/>
      <c r="O479" s="69"/>
      <c r="P479" s="284" t="str">
        <f t="shared" si="43"/>
        <v/>
      </c>
      <c r="Q479" s="524" t="str">
        <f t="shared" si="44"/>
        <v/>
      </c>
      <c r="R479" s="84" t="str">
        <f t="shared" si="42"/>
        <v/>
      </c>
      <c r="S479" s="436"/>
      <c r="T479" s="196" t="str">
        <f t="shared" si="45"/>
        <v/>
      </c>
      <c r="U479" s="274" t="str">
        <f t="shared" si="46"/>
        <v/>
      </c>
      <c r="V479" s="185"/>
      <c r="W479" s="435" t="str">
        <f>IF(K479="","",IF(U479="",Listes!$A$70,IF(AND(K479&lt;U479,V479=""),Listes!$A$71,IF(AND(Q479&lt;P479,V479=""),Listes!$A$72,IF(AND(U479&lt;&gt;"",U479&lt;K479,S479=""),Listes!$A$73,IF(X479="",Listes!$A$74,""))))))</f>
        <v/>
      </c>
      <c r="X479" s="90"/>
      <c r="Y479" s="158">
        <f t="shared" si="47"/>
        <v>0</v>
      </c>
    </row>
    <row r="480" spans="1:25" ht="20.100000000000001" customHeight="1" x14ac:dyDescent="0.25">
      <c r="A480" s="174">
        <v>474</v>
      </c>
      <c r="B480" s="201" t="str">
        <f>IF('Frais de personnel'!$B480="","",'Frais de personnel'!$B480)</f>
        <v/>
      </c>
      <c r="C480" s="201" t="str">
        <f>IF('Frais de personnel'!$C480="","",'Frais de personnel'!$C480)</f>
        <v/>
      </c>
      <c r="D480" s="202" t="str">
        <f>IF('Frais de personnel'!$D480="","",'Frais de personnel'!$D480)</f>
        <v/>
      </c>
      <c r="E480" s="180" t="str">
        <f>IF('Frais de personnel'!$E480="","",'Frais de personnel'!$E480)</f>
        <v/>
      </c>
      <c r="F480" s="273" t="str">
        <f>IF('Frais de personnel'!F480="","",'Frais de personnel'!F480)</f>
        <v/>
      </c>
      <c r="G480" s="273" t="str">
        <f>IF('Frais de personnel'!G480="","",'Frais de personnel'!G480)</f>
        <v/>
      </c>
      <c r="H480" s="203" t="str">
        <f>IF('Frais de personnel'!$H480="","",'Frais de personnel'!$H480)</f>
        <v/>
      </c>
      <c r="I480" s="89" t="str">
        <f>IF('Frais de personnel'!$I480="","",'Frais de personnel'!$I480)</f>
        <v/>
      </c>
      <c r="J480" s="89" t="str">
        <f>IF('Frais de personnel'!$J480="","",'Frais de personnel'!$J480)</f>
        <v/>
      </c>
      <c r="K480" s="204" t="str">
        <f>IF('Frais de personnel'!$K480=0,"",'Frais de personnel'!$K480)</f>
        <v/>
      </c>
      <c r="L480" s="88"/>
      <c r="M480" s="69"/>
      <c r="N480" s="69"/>
      <c r="O480" s="69"/>
      <c r="P480" s="284" t="str">
        <f t="shared" si="43"/>
        <v/>
      </c>
      <c r="Q480" s="524" t="str">
        <f t="shared" si="44"/>
        <v/>
      </c>
      <c r="R480" s="84" t="str">
        <f t="shared" si="42"/>
        <v/>
      </c>
      <c r="S480" s="436"/>
      <c r="T480" s="196" t="str">
        <f t="shared" si="45"/>
        <v/>
      </c>
      <c r="U480" s="274" t="str">
        <f t="shared" si="46"/>
        <v/>
      </c>
      <c r="V480" s="185"/>
      <c r="W480" s="435" t="str">
        <f>IF(K480="","",IF(U480="",Listes!$A$70,IF(AND(K480&lt;U480,V480=""),Listes!$A$71,IF(AND(Q480&lt;P480,V480=""),Listes!$A$72,IF(AND(U480&lt;&gt;"",U480&lt;K480,S480=""),Listes!$A$73,IF(X480="",Listes!$A$74,""))))))</f>
        <v/>
      </c>
      <c r="X480" s="90"/>
      <c r="Y480" s="158">
        <f t="shared" si="47"/>
        <v>0</v>
      </c>
    </row>
    <row r="481" spans="1:25" ht="20.100000000000001" customHeight="1" x14ac:dyDescent="0.25">
      <c r="A481" s="174">
        <v>475</v>
      </c>
      <c r="B481" s="201" t="str">
        <f>IF('Frais de personnel'!$B481="","",'Frais de personnel'!$B481)</f>
        <v/>
      </c>
      <c r="C481" s="201" t="str">
        <f>IF('Frais de personnel'!$C481="","",'Frais de personnel'!$C481)</f>
        <v/>
      </c>
      <c r="D481" s="202" t="str">
        <f>IF('Frais de personnel'!$D481="","",'Frais de personnel'!$D481)</f>
        <v/>
      </c>
      <c r="E481" s="180" t="str">
        <f>IF('Frais de personnel'!$E481="","",'Frais de personnel'!$E481)</f>
        <v/>
      </c>
      <c r="F481" s="273" t="str">
        <f>IF('Frais de personnel'!F481="","",'Frais de personnel'!F481)</f>
        <v/>
      </c>
      <c r="G481" s="273" t="str">
        <f>IF('Frais de personnel'!G481="","",'Frais de personnel'!G481)</f>
        <v/>
      </c>
      <c r="H481" s="203" t="str">
        <f>IF('Frais de personnel'!$H481="","",'Frais de personnel'!$H481)</f>
        <v/>
      </c>
      <c r="I481" s="89" t="str">
        <f>IF('Frais de personnel'!$I481="","",'Frais de personnel'!$I481)</f>
        <v/>
      </c>
      <c r="J481" s="89" t="str">
        <f>IF('Frais de personnel'!$J481="","",'Frais de personnel'!$J481)</f>
        <v/>
      </c>
      <c r="K481" s="204" t="str">
        <f>IF('Frais de personnel'!$K481=0,"",'Frais de personnel'!$K481)</f>
        <v/>
      </c>
      <c r="L481" s="88"/>
      <c r="M481" s="69"/>
      <c r="N481" s="69"/>
      <c r="O481" s="69"/>
      <c r="P481" s="284" t="str">
        <f t="shared" si="43"/>
        <v/>
      </c>
      <c r="Q481" s="524" t="str">
        <f t="shared" si="44"/>
        <v/>
      </c>
      <c r="R481" s="84" t="str">
        <f t="shared" si="42"/>
        <v/>
      </c>
      <c r="S481" s="436"/>
      <c r="T481" s="196" t="str">
        <f t="shared" si="45"/>
        <v/>
      </c>
      <c r="U481" s="274" t="str">
        <f t="shared" si="46"/>
        <v/>
      </c>
      <c r="V481" s="185"/>
      <c r="W481" s="435" t="str">
        <f>IF(K481="","",IF(U481="",Listes!$A$70,IF(AND(K481&lt;U481,V481=""),Listes!$A$71,IF(AND(Q481&lt;P481,V481=""),Listes!$A$72,IF(AND(U481&lt;&gt;"",U481&lt;K481,S481=""),Listes!$A$73,IF(X481="",Listes!$A$74,""))))))</f>
        <v/>
      </c>
      <c r="X481" s="90"/>
      <c r="Y481" s="158">
        <f t="shared" si="47"/>
        <v>0</v>
      </c>
    </row>
    <row r="482" spans="1:25" ht="20.100000000000001" customHeight="1" x14ac:dyDescent="0.25">
      <c r="A482" s="174">
        <v>476</v>
      </c>
      <c r="B482" s="201" t="str">
        <f>IF('Frais de personnel'!$B482="","",'Frais de personnel'!$B482)</f>
        <v/>
      </c>
      <c r="C482" s="201" t="str">
        <f>IF('Frais de personnel'!$C482="","",'Frais de personnel'!$C482)</f>
        <v/>
      </c>
      <c r="D482" s="202" t="str">
        <f>IF('Frais de personnel'!$D482="","",'Frais de personnel'!$D482)</f>
        <v/>
      </c>
      <c r="E482" s="180" t="str">
        <f>IF('Frais de personnel'!$E482="","",'Frais de personnel'!$E482)</f>
        <v/>
      </c>
      <c r="F482" s="273" t="str">
        <f>IF('Frais de personnel'!F482="","",'Frais de personnel'!F482)</f>
        <v/>
      </c>
      <c r="G482" s="273" t="str">
        <f>IF('Frais de personnel'!G482="","",'Frais de personnel'!G482)</f>
        <v/>
      </c>
      <c r="H482" s="203" t="str">
        <f>IF('Frais de personnel'!$H482="","",'Frais de personnel'!$H482)</f>
        <v/>
      </c>
      <c r="I482" s="89" t="str">
        <f>IF('Frais de personnel'!$I482="","",'Frais de personnel'!$I482)</f>
        <v/>
      </c>
      <c r="J482" s="89" t="str">
        <f>IF('Frais de personnel'!$J482="","",'Frais de personnel'!$J482)</f>
        <v/>
      </c>
      <c r="K482" s="204" t="str">
        <f>IF('Frais de personnel'!$K482=0,"",'Frais de personnel'!$K482)</f>
        <v/>
      </c>
      <c r="L482" s="88"/>
      <c r="M482" s="69"/>
      <c r="N482" s="69"/>
      <c r="O482" s="69"/>
      <c r="P482" s="284" t="str">
        <f t="shared" si="43"/>
        <v/>
      </c>
      <c r="Q482" s="524" t="str">
        <f t="shared" si="44"/>
        <v/>
      </c>
      <c r="R482" s="84" t="str">
        <f t="shared" si="42"/>
        <v/>
      </c>
      <c r="S482" s="436"/>
      <c r="T482" s="196" t="str">
        <f t="shared" si="45"/>
        <v/>
      </c>
      <c r="U482" s="274" t="str">
        <f t="shared" si="46"/>
        <v/>
      </c>
      <c r="V482" s="185"/>
      <c r="W482" s="435" t="str">
        <f>IF(K482="","",IF(U482="",Listes!$A$70,IF(AND(K482&lt;U482,V482=""),Listes!$A$71,IF(AND(Q482&lt;P482,V482=""),Listes!$A$72,IF(AND(U482&lt;&gt;"",U482&lt;K482,S482=""),Listes!$A$73,IF(X482="",Listes!$A$74,""))))))</f>
        <v/>
      </c>
      <c r="X482" s="90"/>
      <c r="Y482" s="158">
        <f t="shared" si="47"/>
        <v>0</v>
      </c>
    </row>
    <row r="483" spans="1:25" ht="20.100000000000001" customHeight="1" x14ac:dyDescent="0.25">
      <c r="A483" s="174">
        <v>477</v>
      </c>
      <c r="B483" s="201" t="str">
        <f>IF('Frais de personnel'!$B483="","",'Frais de personnel'!$B483)</f>
        <v/>
      </c>
      <c r="C483" s="201" t="str">
        <f>IF('Frais de personnel'!$C483="","",'Frais de personnel'!$C483)</f>
        <v/>
      </c>
      <c r="D483" s="202" t="str">
        <f>IF('Frais de personnel'!$D483="","",'Frais de personnel'!$D483)</f>
        <v/>
      </c>
      <c r="E483" s="180" t="str">
        <f>IF('Frais de personnel'!$E483="","",'Frais de personnel'!$E483)</f>
        <v/>
      </c>
      <c r="F483" s="273" t="str">
        <f>IF('Frais de personnel'!F483="","",'Frais de personnel'!F483)</f>
        <v/>
      </c>
      <c r="G483" s="273" t="str">
        <f>IF('Frais de personnel'!G483="","",'Frais de personnel'!G483)</f>
        <v/>
      </c>
      <c r="H483" s="203" t="str">
        <f>IF('Frais de personnel'!$H483="","",'Frais de personnel'!$H483)</f>
        <v/>
      </c>
      <c r="I483" s="89" t="str">
        <f>IF('Frais de personnel'!$I483="","",'Frais de personnel'!$I483)</f>
        <v/>
      </c>
      <c r="J483" s="89" t="str">
        <f>IF('Frais de personnel'!$J483="","",'Frais de personnel'!$J483)</f>
        <v/>
      </c>
      <c r="K483" s="204" t="str">
        <f>IF('Frais de personnel'!$K483=0,"",'Frais de personnel'!$K483)</f>
        <v/>
      </c>
      <c r="L483" s="88"/>
      <c r="M483" s="69"/>
      <c r="N483" s="69"/>
      <c r="O483" s="69"/>
      <c r="P483" s="284" t="str">
        <f t="shared" si="43"/>
        <v/>
      </c>
      <c r="Q483" s="524" t="str">
        <f t="shared" si="44"/>
        <v/>
      </c>
      <c r="R483" s="84" t="str">
        <f t="shared" si="42"/>
        <v/>
      </c>
      <c r="S483" s="436"/>
      <c r="T483" s="196" t="str">
        <f t="shared" si="45"/>
        <v/>
      </c>
      <c r="U483" s="274" t="str">
        <f t="shared" si="46"/>
        <v/>
      </c>
      <c r="V483" s="185"/>
      <c r="W483" s="435" t="str">
        <f>IF(K483="","",IF(U483="",Listes!$A$70,IF(AND(K483&lt;U483,V483=""),Listes!$A$71,IF(AND(Q483&lt;P483,V483=""),Listes!$A$72,IF(AND(U483&lt;&gt;"",U483&lt;K483,S483=""),Listes!$A$73,IF(X483="",Listes!$A$74,""))))))</f>
        <v/>
      </c>
      <c r="X483" s="90"/>
      <c r="Y483" s="158">
        <f t="shared" si="47"/>
        <v>0</v>
      </c>
    </row>
    <row r="484" spans="1:25" ht="20.100000000000001" customHeight="1" x14ac:dyDescent="0.25">
      <c r="A484" s="174">
        <v>478</v>
      </c>
      <c r="B484" s="201" t="str">
        <f>IF('Frais de personnel'!$B484="","",'Frais de personnel'!$B484)</f>
        <v/>
      </c>
      <c r="C484" s="201" t="str">
        <f>IF('Frais de personnel'!$C484="","",'Frais de personnel'!$C484)</f>
        <v/>
      </c>
      <c r="D484" s="202" t="str">
        <f>IF('Frais de personnel'!$D484="","",'Frais de personnel'!$D484)</f>
        <v/>
      </c>
      <c r="E484" s="180" t="str">
        <f>IF('Frais de personnel'!$E484="","",'Frais de personnel'!$E484)</f>
        <v/>
      </c>
      <c r="F484" s="273" t="str">
        <f>IF('Frais de personnel'!F484="","",'Frais de personnel'!F484)</f>
        <v/>
      </c>
      <c r="G484" s="273" t="str">
        <f>IF('Frais de personnel'!G484="","",'Frais de personnel'!G484)</f>
        <v/>
      </c>
      <c r="H484" s="203" t="str">
        <f>IF('Frais de personnel'!$H484="","",'Frais de personnel'!$H484)</f>
        <v/>
      </c>
      <c r="I484" s="89" t="str">
        <f>IF('Frais de personnel'!$I484="","",'Frais de personnel'!$I484)</f>
        <v/>
      </c>
      <c r="J484" s="89" t="str">
        <f>IF('Frais de personnel'!$J484="","",'Frais de personnel'!$J484)</f>
        <v/>
      </c>
      <c r="K484" s="204" t="str">
        <f>IF('Frais de personnel'!$K484=0,"",'Frais de personnel'!$K484)</f>
        <v/>
      </c>
      <c r="L484" s="88"/>
      <c r="M484" s="69"/>
      <c r="N484" s="69"/>
      <c r="O484" s="69"/>
      <c r="P484" s="284" t="str">
        <f t="shared" si="43"/>
        <v/>
      </c>
      <c r="Q484" s="524" t="str">
        <f t="shared" si="44"/>
        <v/>
      </c>
      <c r="R484" s="84" t="str">
        <f t="shared" si="42"/>
        <v/>
      </c>
      <c r="S484" s="436"/>
      <c r="T484" s="196" t="str">
        <f t="shared" si="45"/>
        <v/>
      </c>
      <c r="U484" s="274" t="str">
        <f t="shared" si="46"/>
        <v/>
      </c>
      <c r="V484" s="185"/>
      <c r="W484" s="435" t="str">
        <f>IF(K484="","",IF(U484="",Listes!$A$70,IF(AND(K484&lt;U484,V484=""),Listes!$A$71,IF(AND(Q484&lt;P484,V484=""),Listes!$A$72,IF(AND(U484&lt;&gt;"",U484&lt;K484,S484=""),Listes!$A$73,IF(X484="",Listes!$A$74,""))))))</f>
        <v/>
      </c>
      <c r="X484" s="90"/>
      <c r="Y484" s="158">
        <f t="shared" si="47"/>
        <v>0</v>
      </c>
    </row>
    <row r="485" spans="1:25" ht="20.100000000000001" customHeight="1" x14ac:dyDescent="0.25">
      <c r="A485" s="174">
        <v>479</v>
      </c>
      <c r="B485" s="201" t="str">
        <f>IF('Frais de personnel'!$B485="","",'Frais de personnel'!$B485)</f>
        <v/>
      </c>
      <c r="C485" s="201" t="str">
        <f>IF('Frais de personnel'!$C485="","",'Frais de personnel'!$C485)</f>
        <v/>
      </c>
      <c r="D485" s="202" t="str">
        <f>IF('Frais de personnel'!$D485="","",'Frais de personnel'!$D485)</f>
        <v/>
      </c>
      <c r="E485" s="180" t="str">
        <f>IF('Frais de personnel'!$E485="","",'Frais de personnel'!$E485)</f>
        <v/>
      </c>
      <c r="F485" s="273" t="str">
        <f>IF('Frais de personnel'!F485="","",'Frais de personnel'!F485)</f>
        <v/>
      </c>
      <c r="G485" s="273" t="str">
        <f>IF('Frais de personnel'!G485="","",'Frais de personnel'!G485)</f>
        <v/>
      </c>
      <c r="H485" s="203" t="str">
        <f>IF('Frais de personnel'!$H485="","",'Frais de personnel'!$H485)</f>
        <v/>
      </c>
      <c r="I485" s="89" t="str">
        <f>IF('Frais de personnel'!$I485="","",'Frais de personnel'!$I485)</f>
        <v/>
      </c>
      <c r="J485" s="89" t="str">
        <f>IF('Frais de personnel'!$J485="","",'Frais de personnel'!$J485)</f>
        <v/>
      </c>
      <c r="K485" s="204" t="str">
        <f>IF('Frais de personnel'!$K485=0,"",'Frais de personnel'!$K485)</f>
        <v/>
      </c>
      <c r="L485" s="88"/>
      <c r="M485" s="69"/>
      <c r="N485" s="69"/>
      <c r="O485" s="69"/>
      <c r="P485" s="284" t="str">
        <f t="shared" si="43"/>
        <v/>
      </c>
      <c r="Q485" s="524" t="str">
        <f t="shared" si="44"/>
        <v/>
      </c>
      <c r="R485" s="84" t="str">
        <f t="shared" si="42"/>
        <v/>
      </c>
      <c r="S485" s="436"/>
      <c r="T485" s="196" t="str">
        <f t="shared" si="45"/>
        <v/>
      </c>
      <c r="U485" s="274" t="str">
        <f t="shared" si="46"/>
        <v/>
      </c>
      <c r="V485" s="185"/>
      <c r="W485" s="435" t="str">
        <f>IF(K485="","",IF(U485="",Listes!$A$70,IF(AND(K485&lt;U485,V485=""),Listes!$A$71,IF(AND(Q485&lt;P485,V485=""),Listes!$A$72,IF(AND(U485&lt;&gt;"",U485&lt;K485,S485=""),Listes!$A$73,IF(X485="",Listes!$A$74,""))))))</f>
        <v/>
      </c>
      <c r="X485" s="90"/>
      <c r="Y485" s="158">
        <f t="shared" si="47"/>
        <v>0</v>
      </c>
    </row>
    <row r="486" spans="1:25" ht="20.100000000000001" customHeight="1" x14ac:dyDescent="0.25">
      <c r="A486" s="174">
        <v>480</v>
      </c>
      <c r="B486" s="201" t="str">
        <f>IF('Frais de personnel'!$B486="","",'Frais de personnel'!$B486)</f>
        <v/>
      </c>
      <c r="C486" s="201" t="str">
        <f>IF('Frais de personnel'!$C486="","",'Frais de personnel'!$C486)</f>
        <v/>
      </c>
      <c r="D486" s="202" t="str">
        <f>IF('Frais de personnel'!$D486="","",'Frais de personnel'!$D486)</f>
        <v/>
      </c>
      <c r="E486" s="180" t="str">
        <f>IF('Frais de personnel'!$E486="","",'Frais de personnel'!$E486)</f>
        <v/>
      </c>
      <c r="F486" s="273" t="str">
        <f>IF('Frais de personnel'!F486="","",'Frais de personnel'!F486)</f>
        <v/>
      </c>
      <c r="G486" s="273" t="str">
        <f>IF('Frais de personnel'!G486="","",'Frais de personnel'!G486)</f>
        <v/>
      </c>
      <c r="H486" s="203" t="str">
        <f>IF('Frais de personnel'!$H486="","",'Frais de personnel'!$H486)</f>
        <v/>
      </c>
      <c r="I486" s="89" t="str">
        <f>IF('Frais de personnel'!$I486="","",'Frais de personnel'!$I486)</f>
        <v/>
      </c>
      <c r="J486" s="89" t="str">
        <f>IF('Frais de personnel'!$J486="","",'Frais de personnel'!$J486)</f>
        <v/>
      </c>
      <c r="K486" s="204" t="str">
        <f>IF('Frais de personnel'!$K486=0,"",'Frais de personnel'!$K486)</f>
        <v/>
      </c>
      <c r="L486" s="88"/>
      <c r="M486" s="69"/>
      <c r="N486" s="69"/>
      <c r="O486" s="69"/>
      <c r="P486" s="284" t="str">
        <f t="shared" si="43"/>
        <v/>
      </c>
      <c r="Q486" s="524" t="str">
        <f t="shared" si="44"/>
        <v/>
      </c>
      <c r="R486" s="84" t="str">
        <f t="shared" si="42"/>
        <v/>
      </c>
      <c r="S486" s="436"/>
      <c r="T486" s="196" t="str">
        <f t="shared" si="45"/>
        <v/>
      </c>
      <c r="U486" s="274" t="str">
        <f t="shared" si="46"/>
        <v/>
      </c>
      <c r="V486" s="185"/>
      <c r="W486" s="435" t="str">
        <f>IF(K486="","",IF(U486="",Listes!$A$70,IF(AND(K486&lt;U486,V486=""),Listes!$A$71,IF(AND(Q486&lt;P486,V486=""),Listes!$A$72,IF(AND(U486&lt;&gt;"",U486&lt;K486,S486=""),Listes!$A$73,IF(X486="",Listes!$A$74,""))))))</f>
        <v/>
      </c>
      <c r="X486" s="90"/>
      <c r="Y486" s="158">
        <f t="shared" si="47"/>
        <v>0</v>
      </c>
    </row>
    <row r="487" spans="1:25" ht="20.100000000000001" customHeight="1" x14ac:dyDescent="0.25">
      <c r="A487" s="174">
        <v>481</v>
      </c>
      <c r="B487" s="201" t="str">
        <f>IF('Frais de personnel'!$B487="","",'Frais de personnel'!$B487)</f>
        <v/>
      </c>
      <c r="C487" s="201" t="str">
        <f>IF('Frais de personnel'!$C487="","",'Frais de personnel'!$C487)</f>
        <v/>
      </c>
      <c r="D487" s="202" t="str">
        <f>IF('Frais de personnel'!$D487="","",'Frais de personnel'!$D487)</f>
        <v/>
      </c>
      <c r="E487" s="180" t="str">
        <f>IF('Frais de personnel'!$E487="","",'Frais de personnel'!$E487)</f>
        <v/>
      </c>
      <c r="F487" s="273" t="str">
        <f>IF('Frais de personnel'!F487="","",'Frais de personnel'!F487)</f>
        <v/>
      </c>
      <c r="G487" s="273" t="str">
        <f>IF('Frais de personnel'!G487="","",'Frais de personnel'!G487)</f>
        <v/>
      </c>
      <c r="H487" s="203" t="str">
        <f>IF('Frais de personnel'!$H487="","",'Frais de personnel'!$H487)</f>
        <v/>
      </c>
      <c r="I487" s="89" t="str">
        <f>IF('Frais de personnel'!$I487="","",'Frais de personnel'!$I487)</f>
        <v/>
      </c>
      <c r="J487" s="89" t="str">
        <f>IF('Frais de personnel'!$J487="","",'Frais de personnel'!$J487)</f>
        <v/>
      </c>
      <c r="K487" s="204" t="str">
        <f>IF('Frais de personnel'!$K487=0,"",'Frais de personnel'!$K487)</f>
        <v/>
      </c>
      <c r="L487" s="88"/>
      <c r="M487" s="69"/>
      <c r="N487" s="69"/>
      <c r="O487" s="69"/>
      <c r="P487" s="284" t="str">
        <f t="shared" si="43"/>
        <v/>
      </c>
      <c r="Q487" s="524" t="str">
        <f t="shared" si="44"/>
        <v/>
      </c>
      <c r="R487" s="84" t="str">
        <f t="shared" si="42"/>
        <v/>
      </c>
      <c r="S487" s="436"/>
      <c r="T487" s="196" t="str">
        <f t="shared" si="45"/>
        <v/>
      </c>
      <c r="U487" s="274" t="str">
        <f t="shared" si="46"/>
        <v/>
      </c>
      <c r="V487" s="185"/>
      <c r="W487" s="435" t="str">
        <f>IF(K487="","",IF(U487="",Listes!$A$70,IF(AND(K487&lt;U487,V487=""),Listes!$A$71,IF(AND(Q487&lt;P487,V487=""),Listes!$A$72,IF(AND(U487&lt;&gt;"",U487&lt;K487,S487=""),Listes!$A$73,IF(X487="",Listes!$A$74,""))))))</f>
        <v/>
      </c>
      <c r="X487" s="90"/>
      <c r="Y487" s="158">
        <f t="shared" si="47"/>
        <v>0</v>
      </c>
    </row>
    <row r="488" spans="1:25" ht="20.100000000000001" customHeight="1" x14ac:dyDescent="0.25">
      <c r="A488" s="174">
        <v>482</v>
      </c>
      <c r="B488" s="201" t="str">
        <f>IF('Frais de personnel'!$B488="","",'Frais de personnel'!$B488)</f>
        <v/>
      </c>
      <c r="C488" s="201" t="str">
        <f>IF('Frais de personnel'!$C488="","",'Frais de personnel'!$C488)</f>
        <v/>
      </c>
      <c r="D488" s="202" t="str">
        <f>IF('Frais de personnel'!$D488="","",'Frais de personnel'!$D488)</f>
        <v/>
      </c>
      <c r="E488" s="180" t="str">
        <f>IF('Frais de personnel'!$E488="","",'Frais de personnel'!$E488)</f>
        <v/>
      </c>
      <c r="F488" s="273" t="str">
        <f>IF('Frais de personnel'!F488="","",'Frais de personnel'!F488)</f>
        <v/>
      </c>
      <c r="G488" s="273" t="str">
        <f>IF('Frais de personnel'!G488="","",'Frais de personnel'!G488)</f>
        <v/>
      </c>
      <c r="H488" s="203" t="str">
        <f>IF('Frais de personnel'!$H488="","",'Frais de personnel'!$H488)</f>
        <v/>
      </c>
      <c r="I488" s="89" t="str">
        <f>IF('Frais de personnel'!$I488="","",'Frais de personnel'!$I488)</f>
        <v/>
      </c>
      <c r="J488" s="89" t="str">
        <f>IF('Frais de personnel'!$J488="","",'Frais de personnel'!$J488)</f>
        <v/>
      </c>
      <c r="K488" s="204" t="str">
        <f>IF('Frais de personnel'!$K488=0,"",'Frais de personnel'!$K488)</f>
        <v/>
      </c>
      <c r="L488" s="88"/>
      <c r="M488" s="69"/>
      <c r="N488" s="69"/>
      <c r="O488" s="69"/>
      <c r="P488" s="284" t="str">
        <f t="shared" si="43"/>
        <v/>
      </c>
      <c r="Q488" s="524" t="str">
        <f t="shared" si="44"/>
        <v/>
      </c>
      <c r="R488" s="84" t="str">
        <f t="shared" si="42"/>
        <v/>
      </c>
      <c r="S488" s="436"/>
      <c r="T488" s="196" t="str">
        <f t="shared" si="45"/>
        <v/>
      </c>
      <c r="U488" s="274" t="str">
        <f t="shared" si="46"/>
        <v/>
      </c>
      <c r="V488" s="185"/>
      <c r="W488" s="435" t="str">
        <f>IF(K488="","",IF(U488="",Listes!$A$70,IF(AND(K488&lt;U488,V488=""),Listes!$A$71,IF(AND(Q488&lt;P488,V488=""),Listes!$A$72,IF(AND(U488&lt;&gt;"",U488&lt;K488,S488=""),Listes!$A$73,IF(X488="",Listes!$A$74,""))))))</f>
        <v/>
      </c>
      <c r="X488" s="90"/>
      <c r="Y488" s="158">
        <f t="shared" si="47"/>
        <v>0</v>
      </c>
    </row>
    <row r="489" spans="1:25" ht="20.100000000000001" customHeight="1" x14ac:dyDescent="0.25">
      <c r="A489" s="174">
        <v>483</v>
      </c>
      <c r="B489" s="201" t="str">
        <f>IF('Frais de personnel'!$B489="","",'Frais de personnel'!$B489)</f>
        <v/>
      </c>
      <c r="C489" s="201" t="str">
        <f>IF('Frais de personnel'!$C489="","",'Frais de personnel'!$C489)</f>
        <v/>
      </c>
      <c r="D489" s="202" t="str">
        <f>IF('Frais de personnel'!$D489="","",'Frais de personnel'!$D489)</f>
        <v/>
      </c>
      <c r="E489" s="180" t="str">
        <f>IF('Frais de personnel'!$E489="","",'Frais de personnel'!$E489)</f>
        <v/>
      </c>
      <c r="F489" s="273" t="str">
        <f>IF('Frais de personnel'!F489="","",'Frais de personnel'!F489)</f>
        <v/>
      </c>
      <c r="G489" s="273" t="str">
        <f>IF('Frais de personnel'!G489="","",'Frais de personnel'!G489)</f>
        <v/>
      </c>
      <c r="H489" s="203" t="str">
        <f>IF('Frais de personnel'!$H489="","",'Frais de personnel'!$H489)</f>
        <v/>
      </c>
      <c r="I489" s="89" t="str">
        <f>IF('Frais de personnel'!$I489="","",'Frais de personnel'!$I489)</f>
        <v/>
      </c>
      <c r="J489" s="89" t="str">
        <f>IF('Frais de personnel'!$J489="","",'Frais de personnel'!$J489)</f>
        <v/>
      </c>
      <c r="K489" s="204" t="str">
        <f>IF('Frais de personnel'!$K489=0,"",'Frais de personnel'!$K489)</f>
        <v/>
      </c>
      <c r="L489" s="88"/>
      <c r="M489" s="69"/>
      <c r="N489" s="69"/>
      <c r="O489" s="69"/>
      <c r="P489" s="284" t="str">
        <f t="shared" si="43"/>
        <v/>
      </c>
      <c r="Q489" s="524" t="str">
        <f t="shared" si="44"/>
        <v/>
      </c>
      <c r="R489" s="84" t="str">
        <f t="shared" si="42"/>
        <v/>
      </c>
      <c r="S489" s="436"/>
      <c r="T489" s="196" t="str">
        <f t="shared" si="45"/>
        <v/>
      </c>
      <c r="U489" s="274" t="str">
        <f t="shared" si="46"/>
        <v/>
      </c>
      <c r="V489" s="185"/>
      <c r="W489" s="435" t="str">
        <f>IF(K489="","",IF(U489="",Listes!$A$70,IF(AND(K489&lt;U489,V489=""),Listes!$A$71,IF(AND(Q489&lt;P489,V489=""),Listes!$A$72,IF(AND(U489&lt;&gt;"",U489&lt;K489,S489=""),Listes!$A$73,IF(X489="",Listes!$A$74,""))))))</f>
        <v/>
      </c>
      <c r="X489" s="90"/>
      <c r="Y489" s="158">
        <f t="shared" si="47"/>
        <v>0</v>
      </c>
    </row>
    <row r="490" spans="1:25" ht="20.100000000000001" customHeight="1" x14ac:dyDescent="0.25">
      <c r="A490" s="174">
        <v>484</v>
      </c>
      <c r="B490" s="201" t="str">
        <f>IF('Frais de personnel'!$B490="","",'Frais de personnel'!$B490)</f>
        <v/>
      </c>
      <c r="C490" s="201" t="str">
        <f>IF('Frais de personnel'!$C490="","",'Frais de personnel'!$C490)</f>
        <v/>
      </c>
      <c r="D490" s="202" t="str">
        <f>IF('Frais de personnel'!$D490="","",'Frais de personnel'!$D490)</f>
        <v/>
      </c>
      <c r="E490" s="180" t="str">
        <f>IF('Frais de personnel'!$E490="","",'Frais de personnel'!$E490)</f>
        <v/>
      </c>
      <c r="F490" s="273" t="str">
        <f>IF('Frais de personnel'!F490="","",'Frais de personnel'!F490)</f>
        <v/>
      </c>
      <c r="G490" s="273" t="str">
        <f>IF('Frais de personnel'!G490="","",'Frais de personnel'!G490)</f>
        <v/>
      </c>
      <c r="H490" s="203" t="str">
        <f>IF('Frais de personnel'!$H490="","",'Frais de personnel'!$H490)</f>
        <v/>
      </c>
      <c r="I490" s="89" t="str">
        <f>IF('Frais de personnel'!$I490="","",'Frais de personnel'!$I490)</f>
        <v/>
      </c>
      <c r="J490" s="89" t="str">
        <f>IF('Frais de personnel'!$J490="","",'Frais de personnel'!$J490)</f>
        <v/>
      </c>
      <c r="K490" s="204" t="str">
        <f>IF('Frais de personnel'!$K490=0,"",'Frais de personnel'!$K490)</f>
        <v/>
      </c>
      <c r="L490" s="88"/>
      <c r="M490" s="69"/>
      <c r="N490" s="69"/>
      <c r="O490" s="69"/>
      <c r="P490" s="284" t="str">
        <f t="shared" si="43"/>
        <v/>
      </c>
      <c r="Q490" s="524" t="str">
        <f t="shared" si="44"/>
        <v/>
      </c>
      <c r="R490" s="84" t="str">
        <f t="shared" si="42"/>
        <v/>
      </c>
      <c r="S490" s="436"/>
      <c r="T490" s="196" t="str">
        <f t="shared" si="45"/>
        <v/>
      </c>
      <c r="U490" s="274" t="str">
        <f t="shared" si="46"/>
        <v/>
      </c>
      <c r="V490" s="185"/>
      <c r="W490" s="435" t="str">
        <f>IF(K490="","",IF(U490="",Listes!$A$70,IF(AND(K490&lt;U490,V490=""),Listes!$A$71,IF(AND(Q490&lt;P490,V490=""),Listes!$A$72,IF(AND(U490&lt;&gt;"",U490&lt;K490,S490=""),Listes!$A$73,IF(X490="",Listes!$A$74,""))))))</f>
        <v/>
      </c>
      <c r="X490" s="90"/>
      <c r="Y490" s="158">
        <f t="shared" si="47"/>
        <v>0</v>
      </c>
    </row>
    <row r="491" spans="1:25" ht="20.100000000000001" customHeight="1" x14ac:dyDescent="0.25">
      <c r="A491" s="174">
        <v>485</v>
      </c>
      <c r="B491" s="201" t="str">
        <f>IF('Frais de personnel'!$B491="","",'Frais de personnel'!$B491)</f>
        <v/>
      </c>
      <c r="C491" s="201" t="str">
        <f>IF('Frais de personnel'!$C491="","",'Frais de personnel'!$C491)</f>
        <v/>
      </c>
      <c r="D491" s="202" t="str">
        <f>IF('Frais de personnel'!$D491="","",'Frais de personnel'!$D491)</f>
        <v/>
      </c>
      <c r="E491" s="180" t="str">
        <f>IF('Frais de personnel'!$E491="","",'Frais de personnel'!$E491)</f>
        <v/>
      </c>
      <c r="F491" s="273" t="str">
        <f>IF('Frais de personnel'!F491="","",'Frais de personnel'!F491)</f>
        <v/>
      </c>
      <c r="G491" s="273" t="str">
        <f>IF('Frais de personnel'!G491="","",'Frais de personnel'!G491)</f>
        <v/>
      </c>
      <c r="H491" s="203" t="str">
        <f>IF('Frais de personnel'!$H491="","",'Frais de personnel'!$H491)</f>
        <v/>
      </c>
      <c r="I491" s="89" t="str">
        <f>IF('Frais de personnel'!$I491="","",'Frais de personnel'!$I491)</f>
        <v/>
      </c>
      <c r="J491" s="89" t="str">
        <f>IF('Frais de personnel'!$J491="","",'Frais de personnel'!$J491)</f>
        <v/>
      </c>
      <c r="K491" s="204" t="str">
        <f>IF('Frais de personnel'!$K491=0,"",'Frais de personnel'!$K491)</f>
        <v/>
      </c>
      <c r="L491" s="88"/>
      <c r="M491" s="69"/>
      <c r="N491" s="69"/>
      <c r="O491" s="69"/>
      <c r="P491" s="284" t="str">
        <f t="shared" si="43"/>
        <v/>
      </c>
      <c r="Q491" s="524" t="str">
        <f t="shared" si="44"/>
        <v/>
      </c>
      <c r="R491" s="84" t="str">
        <f t="shared" si="42"/>
        <v/>
      </c>
      <c r="S491" s="436"/>
      <c r="T491" s="196" t="str">
        <f t="shared" si="45"/>
        <v/>
      </c>
      <c r="U491" s="274" t="str">
        <f t="shared" si="46"/>
        <v/>
      </c>
      <c r="V491" s="185"/>
      <c r="W491" s="435" t="str">
        <f>IF(K491="","",IF(U491="",Listes!$A$70,IF(AND(K491&lt;U491,V491=""),Listes!$A$71,IF(AND(Q491&lt;P491,V491=""),Listes!$A$72,IF(AND(U491&lt;&gt;"",U491&lt;K491,S491=""),Listes!$A$73,IF(X491="",Listes!$A$74,""))))))</f>
        <v/>
      </c>
      <c r="X491" s="90"/>
      <c r="Y491" s="158">
        <f t="shared" si="47"/>
        <v>0</v>
      </c>
    </row>
    <row r="492" spans="1:25" ht="20.100000000000001" customHeight="1" x14ac:dyDescent="0.25">
      <c r="A492" s="174">
        <v>486</v>
      </c>
      <c r="B492" s="201" t="str">
        <f>IF('Frais de personnel'!$B492="","",'Frais de personnel'!$B492)</f>
        <v/>
      </c>
      <c r="C492" s="201" t="str">
        <f>IF('Frais de personnel'!$C492="","",'Frais de personnel'!$C492)</f>
        <v/>
      </c>
      <c r="D492" s="202" t="str">
        <f>IF('Frais de personnel'!$D492="","",'Frais de personnel'!$D492)</f>
        <v/>
      </c>
      <c r="E492" s="180" t="str">
        <f>IF('Frais de personnel'!$E492="","",'Frais de personnel'!$E492)</f>
        <v/>
      </c>
      <c r="F492" s="273" t="str">
        <f>IF('Frais de personnel'!F492="","",'Frais de personnel'!F492)</f>
        <v/>
      </c>
      <c r="G492" s="273" t="str">
        <f>IF('Frais de personnel'!G492="","",'Frais de personnel'!G492)</f>
        <v/>
      </c>
      <c r="H492" s="203" t="str">
        <f>IF('Frais de personnel'!$H492="","",'Frais de personnel'!$H492)</f>
        <v/>
      </c>
      <c r="I492" s="89" t="str">
        <f>IF('Frais de personnel'!$I492="","",'Frais de personnel'!$I492)</f>
        <v/>
      </c>
      <c r="J492" s="89" t="str">
        <f>IF('Frais de personnel'!$J492="","",'Frais de personnel'!$J492)</f>
        <v/>
      </c>
      <c r="K492" s="204" t="str">
        <f>IF('Frais de personnel'!$K492=0,"",'Frais de personnel'!$K492)</f>
        <v/>
      </c>
      <c r="L492" s="88"/>
      <c r="M492" s="69"/>
      <c r="N492" s="69"/>
      <c r="O492" s="69"/>
      <c r="P492" s="284" t="str">
        <f t="shared" si="43"/>
        <v/>
      </c>
      <c r="Q492" s="524" t="str">
        <f t="shared" si="44"/>
        <v/>
      </c>
      <c r="R492" s="84" t="str">
        <f t="shared" si="42"/>
        <v/>
      </c>
      <c r="S492" s="436"/>
      <c r="T492" s="196" t="str">
        <f t="shared" si="45"/>
        <v/>
      </c>
      <c r="U492" s="274" t="str">
        <f t="shared" si="46"/>
        <v/>
      </c>
      <c r="V492" s="185"/>
      <c r="W492" s="435" t="str">
        <f>IF(K492="","",IF(U492="",Listes!$A$70,IF(AND(K492&lt;U492,V492=""),Listes!$A$71,IF(AND(Q492&lt;P492,V492=""),Listes!$A$72,IF(AND(U492&lt;&gt;"",U492&lt;K492,S492=""),Listes!$A$73,IF(X492="",Listes!$A$74,""))))))</f>
        <v/>
      </c>
      <c r="X492" s="90"/>
      <c r="Y492" s="158">
        <f t="shared" si="47"/>
        <v>0</v>
      </c>
    </row>
    <row r="493" spans="1:25" ht="20.100000000000001" customHeight="1" x14ac:dyDescent="0.25">
      <c r="A493" s="174">
        <v>487</v>
      </c>
      <c r="B493" s="201" t="str">
        <f>IF('Frais de personnel'!$B493="","",'Frais de personnel'!$B493)</f>
        <v/>
      </c>
      <c r="C493" s="201" t="str">
        <f>IF('Frais de personnel'!$C493="","",'Frais de personnel'!$C493)</f>
        <v/>
      </c>
      <c r="D493" s="202" t="str">
        <f>IF('Frais de personnel'!$D493="","",'Frais de personnel'!$D493)</f>
        <v/>
      </c>
      <c r="E493" s="180" t="str">
        <f>IF('Frais de personnel'!$E493="","",'Frais de personnel'!$E493)</f>
        <v/>
      </c>
      <c r="F493" s="273" t="str">
        <f>IF('Frais de personnel'!F493="","",'Frais de personnel'!F493)</f>
        <v/>
      </c>
      <c r="G493" s="273" t="str">
        <f>IF('Frais de personnel'!G493="","",'Frais de personnel'!G493)</f>
        <v/>
      </c>
      <c r="H493" s="203" t="str">
        <f>IF('Frais de personnel'!$H493="","",'Frais de personnel'!$H493)</f>
        <v/>
      </c>
      <c r="I493" s="89" t="str">
        <f>IF('Frais de personnel'!$I493="","",'Frais de personnel'!$I493)</f>
        <v/>
      </c>
      <c r="J493" s="89" t="str">
        <f>IF('Frais de personnel'!$J493="","",'Frais de personnel'!$J493)</f>
        <v/>
      </c>
      <c r="K493" s="204" t="str">
        <f>IF('Frais de personnel'!$K493=0,"",'Frais de personnel'!$K493)</f>
        <v/>
      </c>
      <c r="L493" s="88"/>
      <c r="M493" s="69"/>
      <c r="N493" s="69"/>
      <c r="O493" s="69"/>
      <c r="P493" s="284" t="str">
        <f t="shared" si="43"/>
        <v/>
      </c>
      <c r="Q493" s="524" t="str">
        <f t="shared" si="44"/>
        <v/>
      </c>
      <c r="R493" s="84" t="str">
        <f t="shared" si="42"/>
        <v/>
      </c>
      <c r="S493" s="436"/>
      <c r="T493" s="196" t="str">
        <f t="shared" si="45"/>
        <v/>
      </c>
      <c r="U493" s="274" t="str">
        <f t="shared" si="46"/>
        <v/>
      </c>
      <c r="V493" s="185"/>
      <c r="W493" s="435" t="str">
        <f>IF(K493="","",IF(U493="",Listes!$A$70,IF(AND(K493&lt;U493,V493=""),Listes!$A$71,IF(AND(Q493&lt;P493,V493=""),Listes!$A$72,IF(AND(U493&lt;&gt;"",U493&lt;K493,S493=""),Listes!$A$73,IF(X493="",Listes!$A$74,""))))))</f>
        <v/>
      </c>
      <c r="X493" s="90"/>
      <c r="Y493" s="158">
        <f t="shared" si="47"/>
        <v>0</v>
      </c>
    </row>
    <row r="494" spans="1:25" ht="20.100000000000001" customHeight="1" x14ac:dyDescent="0.25">
      <c r="A494" s="174">
        <v>488</v>
      </c>
      <c r="B494" s="201" t="str">
        <f>IF('Frais de personnel'!$B494="","",'Frais de personnel'!$B494)</f>
        <v/>
      </c>
      <c r="C494" s="201" t="str">
        <f>IF('Frais de personnel'!$C494="","",'Frais de personnel'!$C494)</f>
        <v/>
      </c>
      <c r="D494" s="202" t="str">
        <f>IF('Frais de personnel'!$D494="","",'Frais de personnel'!$D494)</f>
        <v/>
      </c>
      <c r="E494" s="180" t="str">
        <f>IF('Frais de personnel'!$E494="","",'Frais de personnel'!$E494)</f>
        <v/>
      </c>
      <c r="F494" s="273" t="str">
        <f>IF('Frais de personnel'!F494="","",'Frais de personnel'!F494)</f>
        <v/>
      </c>
      <c r="G494" s="273" t="str">
        <f>IF('Frais de personnel'!G494="","",'Frais de personnel'!G494)</f>
        <v/>
      </c>
      <c r="H494" s="203" t="str">
        <f>IF('Frais de personnel'!$H494="","",'Frais de personnel'!$H494)</f>
        <v/>
      </c>
      <c r="I494" s="89" t="str">
        <f>IF('Frais de personnel'!$I494="","",'Frais de personnel'!$I494)</f>
        <v/>
      </c>
      <c r="J494" s="89" t="str">
        <f>IF('Frais de personnel'!$J494="","",'Frais de personnel'!$J494)</f>
        <v/>
      </c>
      <c r="K494" s="204" t="str">
        <f>IF('Frais de personnel'!$K494=0,"",'Frais de personnel'!$K494)</f>
        <v/>
      </c>
      <c r="L494" s="88"/>
      <c r="M494" s="69"/>
      <c r="N494" s="69"/>
      <c r="O494" s="69"/>
      <c r="P494" s="284" t="str">
        <f t="shared" si="43"/>
        <v/>
      </c>
      <c r="Q494" s="524" t="str">
        <f t="shared" si="44"/>
        <v/>
      </c>
      <c r="R494" s="84" t="str">
        <f t="shared" si="42"/>
        <v/>
      </c>
      <c r="S494" s="436"/>
      <c r="T494" s="196" t="str">
        <f t="shared" si="45"/>
        <v/>
      </c>
      <c r="U494" s="274" t="str">
        <f t="shared" si="46"/>
        <v/>
      </c>
      <c r="V494" s="185"/>
      <c r="W494" s="435" t="str">
        <f>IF(K494="","",IF(U494="",Listes!$A$70,IF(AND(K494&lt;U494,V494=""),Listes!$A$71,IF(AND(Q494&lt;P494,V494=""),Listes!$A$72,IF(AND(U494&lt;&gt;"",U494&lt;K494,S494=""),Listes!$A$73,IF(X494="",Listes!$A$74,""))))))</f>
        <v/>
      </c>
      <c r="X494" s="90"/>
      <c r="Y494" s="158">
        <f t="shared" si="47"/>
        <v>0</v>
      </c>
    </row>
    <row r="495" spans="1:25" ht="20.100000000000001" customHeight="1" x14ac:dyDescent="0.25">
      <c r="A495" s="174">
        <v>489</v>
      </c>
      <c r="B495" s="201" t="str">
        <f>IF('Frais de personnel'!$B495="","",'Frais de personnel'!$B495)</f>
        <v/>
      </c>
      <c r="C495" s="201" t="str">
        <f>IF('Frais de personnel'!$C495="","",'Frais de personnel'!$C495)</f>
        <v/>
      </c>
      <c r="D495" s="202" t="str">
        <f>IF('Frais de personnel'!$D495="","",'Frais de personnel'!$D495)</f>
        <v/>
      </c>
      <c r="E495" s="180" t="str">
        <f>IF('Frais de personnel'!$E495="","",'Frais de personnel'!$E495)</f>
        <v/>
      </c>
      <c r="F495" s="273" t="str">
        <f>IF('Frais de personnel'!F495="","",'Frais de personnel'!F495)</f>
        <v/>
      </c>
      <c r="G495" s="273" t="str">
        <f>IF('Frais de personnel'!G495="","",'Frais de personnel'!G495)</f>
        <v/>
      </c>
      <c r="H495" s="203" t="str">
        <f>IF('Frais de personnel'!$H495="","",'Frais de personnel'!$H495)</f>
        <v/>
      </c>
      <c r="I495" s="89" t="str">
        <f>IF('Frais de personnel'!$I495="","",'Frais de personnel'!$I495)</f>
        <v/>
      </c>
      <c r="J495" s="89" t="str">
        <f>IF('Frais de personnel'!$J495="","",'Frais de personnel'!$J495)</f>
        <v/>
      </c>
      <c r="K495" s="204" t="str">
        <f>IF('Frais de personnel'!$K495=0,"",'Frais de personnel'!$K495)</f>
        <v/>
      </c>
      <c r="L495" s="88"/>
      <c r="M495" s="69"/>
      <c r="N495" s="69"/>
      <c r="O495" s="69"/>
      <c r="P495" s="284" t="str">
        <f t="shared" si="43"/>
        <v/>
      </c>
      <c r="Q495" s="524" t="str">
        <f t="shared" si="44"/>
        <v/>
      </c>
      <c r="R495" s="84" t="str">
        <f t="shared" si="42"/>
        <v/>
      </c>
      <c r="S495" s="436"/>
      <c r="T495" s="196" t="str">
        <f t="shared" si="45"/>
        <v/>
      </c>
      <c r="U495" s="274" t="str">
        <f t="shared" si="46"/>
        <v/>
      </c>
      <c r="V495" s="185"/>
      <c r="W495" s="435" t="str">
        <f>IF(K495="","",IF(U495="",Listes!$A$70,IF(AND(K495&lt;U495,V495=""),Listes!$A$71,IF(AND(Q495&lt;P495,V495=""),Listes!$A$72,IF(AND(U495&lt;&gt;"",U495&lt;K495,S495=""),Listes!$A$73,IF(X495="",Listes!$A$74,""))))))</f>
        <v/>
      </c>
      <c r="X495" s="90"/>
      <c r="Y495" s="158">
        <f t="shared" si="47"/>
        <v>0</v>
      </c>
    </row>
    <row r="496" spans="1:25" ht="20.100000000000001" customHeight="1" x14ac:dyDescent="0.25">
      <c r="A496" s="174">
        <v>490</v>
      </c>
      <c r="B496" s="201" t="str">
        <f>IF('Frais de personnel'!$B496="","",'Frais de personnel'!$B496)</f>
        <v/>
      </c>
      <c r="C496" s="201" t="str">
        <f>IF('Frais de personnel'!$C496="","",'Frais de personnel'!$C496)</f>
        <v/>
      </c>
      <c r="D496" s="202" t="str">
        <f>IF('Frais de personnel'!$D496="","",'Frais de personnel'!$D496)</f>
        <v/>
      </c>
      <c r="E496" s="180" t="str">
        <f>IF('Frais de personnel'!$E496="","",'Frais de personnel'!$E496)</f>
        <v/>
      </c>
      <c r="F496" s="273" t="str">
        <f>IF('Frais de personnel'!F496="","",'Frais de personnel'!F496)</f>
        <v/>
      </c>
      <c r="G496" s="273" t="str">
        <f>IF('Frais de personnel'!G496="","",'Frais de personnel'!G496)</f>
        <v/>
      </c>
      <c r="H496" s="203" t="str">
        <f>IF('Frais de personnel'!$H496="","",'Frais de personnel'!$H496)</f>
        <v/>
      </c>
      <c r="I496" s="89" t="str">
        <f>IF('Frais de personnel'!$I496="","",'Frais de personnel'!$I496)</f>
        <v/>
      </c>
      <c r="J496" s="89" t="str">
        <f>IF('Frais de personnel'!$J496="","",'Frais de personnel'!$J496)</f>
        <v/>
      </c>
      <c r="K496" s="204" t="str">
        <f>IF('Frais de personnel'!$K496=0,"",'Frais de personnel'!$K496)</f>
        <v/>
      </c>
      <c r="L496" s="88"/>
      <c r="M496" s="69"/>
      <c r="N496" s="69"/>
      <c r="O496" s="69"/>
      <c r="P496" s="284" t="str">
        <f t="shared" si="43"/>
        <v/>
      </c>
      <c r="Q496" s="524" t="str">
        <f t="shared" si="44"/>
        <v/>
      </c>
      <c r="R496" s="84" t="str">
        <f t="shared" si="42"/>
        <v/>
      </c>
      <c r="S496" s="436"/>
      <c r="T496" s="196" t="str">
        <f t="shared" si="45"/>
        <v/>
      </c>
      <c r="U496" s="274" t="str">
        <f t="shared" si="46"/>
        <v/>
      </c>
      <c r="V496" s="185"/>
      <c r="W496" s="435" t="str">
        <f>IF(K496="","",IF(U496="",Listes!$A$70,IF(AND(K496&lt;U496,V496=""),Listes!$A$71,IF(AND(Q496&lt;P496,V496=""),Listes!$A$72,IF(AND(U496&lt;&gt;"",U496&lt;K496,S496=""),Listes!$A$73,IF(X496="",Listes!$A$74,""))))))</f>
        <v/>
      </c>
      <c r="X496" s="90"/>
      <c r="Y496" s="158">
        <f t="shared" si="47"/>
        <v>0</v>
      </c>
    </row>
    <row r="497" spans="1:32" ht="20.100000000000001" customHeight="1" x14ac:dyDescent="0.25">
      <c r="A497" s="174">
        <v>491</v>
      </c>
      <c r="B497" s="201" t="str">
        <f>IF('Frais de personnel'!$B497="","",'Frais de personnel'!$B497)</f>
        <v/>
      </c>
      <c r="C497" s="201" t="str">
        <f>IF('Frais de personnel'!$C497="","",'Frais de personnel'!$C497)</f>
        <v/>
      </c>
      <c r="D497" s="202" t="str">
        <f>IF('Frais de personnel'!$D497="","",'Frais de personnel'!$D497)</f>
        <v/>
      </c>
      <c r="E497" s="180" t="str">
        <f>IF('Frais de personnel'!$E497="","",'Frais de personnel'!$E497)</f>
        <v/>
      </c>
      <c r="F497" s="273" t="str">
        <f>IF('Frais de personnel'!F497="","",'Frais de personnel'!F497)</f>
        <v/>
      </c>
      <c r="G497" s="273" t="str">
        <f>IF('Frais de personnel'!G497="","",'Frais de personnel'!G497)</f>
        <v/>
      </c>
      <c r="H497" s="203" t="str">
        <f>IF('Frais de personnel'!$H497="","",'Frais de personnel'!$H497)</f>
        <v/>
      </c>
      <c r="I497" s="89" t="str">
        <f>IF('Frais de personnel'!$I497="","",'Frais de personnel'!$I497)</f>
        <v/>
      </c>
      <c r="J497" s="89" t="str">
        <f>IF('Frais de personnel'!$J497="","",'Frais de personnel'!$J497)</f>
        <v/>
      </c>
      <c r="K497" s="204" t="str">
        <f>IF('Frais de personnel'!$K497=0,"",'Frais de personnel'!$K497)</f>
        <v/>
      </c>
      <c r="L497" s="88"/>
      <c r="M497" s="69"/>
      <c r="N497" s="69"/>
      <c r="O497" s="69"/>
      <c r="P497" s="284" t="str">
        <f t="shared" si="43"/>
        <v/>
      </c>
      <c r="Q497" s="524" t="str">
        <f t="shared" si="44"/>
        <v/>
      </c>
      <c r="R497" s="84" t="str">
        <f t="shared" si="42"/>
        <v/>
      </c>
      <c r="S497" s="436"/>
      <c r="T497" s="196" t="str">
        <f t="shared" si="45"/>
        <v/>
      </c>
      <c r="U497" s="274" t="str">
        <f t="shared" si="46"/>
        <v/>
      </c>
      <c r="V497" s="185"/>
      <c r="W497" s="435" t="str">
        <f>IF(K497="","",IF(U497="",Listes!$A$70,IF(AND(K497&lt;U497,V497=""),Listes!$A$71,IF(AND(Q497&lt;P497,V497=""),Listes!$A$72,IF(AND(U497&lt;&gt;"",U497&lt;K497,S497=""),Listes!$A$73,IF(X497="",Listes!$A$74,""))))))</f>
        <v/>
      </c>
      <c r="X497" s="90"/>
      <c r="Y497" s="158">
        <f t="shared" si="47"/>
        <v>0</v>
      </c>
    </row>
    <row r="498" spans="1:32" ht="20.100000000000001" customHeight="1" x14ac:dyDescent="0.25">
      <c r="A498" s="174">
        <v>492</v>
      </c>
      <c r="B498" s="201" t="str">
        <f>IF('Frais de personnel'!$B498="","",'Frais de personnel'!$B498)</f>
        <v/>
      </c>
      <c r="C498" s="201" t="str">
        <f>IF('Frais de personnel'!$C498="","",'Frais de personnel'!$C498)</f>
        <v/>
      </c>
      <c r="D498" s="202" t="str">
        <f>IF('Frais de personnel'!$D498="","",'Frais de personnel'!$D498)</f>
        <v/>
      </c>
      <c r="E498" s="180" t="str">
        <f>IF('Frais de personnel'!$E498="","",'Frais de personnel'!$E498)</f>
        <v/>
      </c>
      <c r="F498" s="273" t="str">
        <f>IF('Frais de personnel'!F498="","",'Frais de personnel'!F498)</f>
        <v/>
      </c>
      <c r="G498" s="273" t="str">
        <f>IF('Frais de personnel'!G498="","",'Frais de personnel'!G498)</f>
        <v/>
      </c>
      <c r="H498" s="203" t="str">
        <f>IF('Frais de personnel'!$H498="","",'Frais de personnel'!$H498)</f>
        <v/>
      </c>
      <c r="I498" s="89" t="str">
        <f>IF('Frais de personnel'!$I498="","",'Frais de personnel'!$I498)</f>
        <v/>
      </c>
      <c r="J498" s="89" t="str">
        <f>IF('Frais de personnel'!$J498="","",'Frais de personnel'!$J498)</f>
        <v/>
      </c>
      <c r="K498" s="204" t="str">
        <f>IF('Frais de personnel'!$K498=0,"",'Frais de personnel'!$K498)</f>
        <v/>
      </c>
      <c r="L498" s="88"/>
      <c r="M498" s="69"/>
      <c r="N498" s="69"/>
      <c r="O498" s="69"/>
      <c r="P498" s="284" t="str">
        <f t="shared" si="43"/>
        <v/>
      </c>
      <c r="Q498" s="524" t="str">
        <f t="shared" si="44"/>
        <v/>
      </c>
      <c r="R498" s="84" t="str">
        <f t="shared" si="42"/>
        <v/>
      </c>
      <c r="S498" s="436"/>
      <c r="T498" s="196" t="str">
        <f t="shared" si="45"/>
        <v/>
      </c>
      <c r="U498" s="274" t="str">
        <f t="shared" si="46"/>
        <v/>
      </c>
      <c r="V498" s="185"/>
      <c r="W498" s="435" t="str">
        <f>IF(K498="","",IF(U498="",Listes!$A$70,IF(AND(K498&lt;U498,V498=""),Listes!$A$71,IF(AND(Q498&lt;P498,V498=""),Listes!$A$72,IF(AND(U498&lt;&gt;"",U498&lt;K498,S498=""),Listes!$A$73,IF(X498="",Listes!$A$74,""))))))</f>
        <v/>
      </c>
      <c r="X498" s="90"/>
      <c r="Y498" s="158">
        <f t="shared" si="47"/>
        <v>0</v>
      </c>
    </row>
    <row r="499" spans="1:32" ht="20.100000000000001" customHeight="1" x14ac:dyDescent="0.25">
      <c r="A499" s="174">
        <v>493</v>
      </c>
      <c r="B499" s="201" t="str">
        <f>IF('Frais de personnel'!$B499="","",'Frais de personnel'!$B499)</f>
        <v/>
      </c>
      <c r="C499" s="201" t="str">
        <f>IF('Frais de personnel'!$C499="","",'Frais de personnel'!$C499)</f>
        <v/>
      </c>
      <c r="D499" s="202" t="str">
        <f>IF('Frais de personnel'!$D499="","",'Frais de personnel'!$D499)</f>
        <v/>
      </c>
      <c r="E499" s="180" t="str">
        <f>IF('Frais de personnel'!$E499="","",'Frais de personnel'!$E499)</f>
        <v/>
      </c>
      <c r="F499" s="273" t="str">
        <f>IF('Frais de personnel'!F499="","",'Frais de personnel'!F499)</f>
        <v/>
      </c>
      <c r="G499" s="273" t="str">
        <f>IF('Frais de personnel'!G499="","",'Frais de personnel'!G499)</f>
        <v/>
      </c>
      <c r="H499" s="203" t="str">
        <f>IF('Frais de personnel'!$H499="","",'Frais de personnel'!$H499)</f>
        <v/>
      </c>
      <c r="I499" s="89" t="str">
        <f>IF('Frais de personnel'!$I499="","",'Frais de personnel'!$I499)</f>
        <v/>
      </c>
      <c r="J499" s="89" t="str">
        <f>IF('Frais de personnel'!$J499="","",'Frais de personnel'!$J499)</f>
        <v/>
      </c>
      <c r="K499" s="204" t="str">
        <f>IF('Frais de personnel'!$K499=0,"",'Frais de personnel'!$K499)</f>
        <v/>
      </c>
      <c r="L499" s="88"/>
      <c r="M499" s="69"/>
      <c r="N499" s="69"/>
      <c r="O499" s="69"/>
      <c r="P499" s="284" t="str">
        <f t="shared" si="43"/>
        <v/>
      </c>
      <c r="Q499" s="524" t="str">
        <f t="shared" si="44"/>
        <v/>
      </c>
      <c r="R499" s="84" t="str">
        <f t="shared" si="42"/>
        <v/>
      </c>
      <c r="S499" s="436"/>
      <c r="T499" s="196" t="str">
        <f t="shared" si="45"/>
        <v/>
      </c>
      <c r="U499" s="274" t="str">
        <f t="shared" si="46"/>
        <v/>
      </c>
      <c r="V499" s="185"/>
      <c r="W499" s="435" t="str">
        <f>IF(K499="","",IF(U499="",Listes!$A$70,IF(AND(K499&lt;U499,V499=""),Listes!$A$71,IF(AND(Q499&lt;P499,V499=""),Listes!$A$72,IF(AND(U499&lt;&gt;"",U499&lt;K499,S499=""),Listes!$A$73,IF(X499="",Listes!$A$74,""))))))</f>
        <v/>
      </c>
      <c r="X499" s="90"/>
      <c r="Y499" s="158">
        <f t="shared" si="47"/>
        <v>0</v>
      </c>
    </row>
    <row r="500" spans="1:32" ht="20.100000000000001" customHeight="1" x14ac:dyDescent="0.25">
      <c r="A500" s="174">
        <v>494</v>
      </c>
      <c r="B500" s="201" t="str">
        <f>IF('Frais de personnel'!$B500="","",'Frais de personnel'!$B500)</f>
        <v/>
      </c>
      <c r="C500" s="201" t="str">
        <f>IF('Frais de personnel'!$C500="","",'Frais de personnel'!$C500)</f>
        <v/>
      </c>
      <c r="D500" s="202" t="str">
        <f>IF('Frais de personnel'!$D500="","",'Frais de personnel'!$D500)</f>
        <v/>
      </c>
      <c r="E500" s="180" t="str">
        <f>IF('Frais de personnel'!$E500="","",'Frais de personnel'!$E500)</f>
        <v/>
      </c>
      <c r="F500" s="273" t="str">
        <f>IF('Frais de personnel'!F500="","",'Frais de personnel'!F500)</f>
        <v/>
      </c>
      <c r="G500" s="273" t="str">
        <f>IF('Frais de personnel'!G500="","",'Frais de personnel'!G500)</f>
        <v/>
      </c>
      <c r="H500" s="203" t="str">
        <f>IF('Frais de personnel'!$H500="","",'Frais de personnel'!$H500)</f>
        <v/>
      </c>
      <c r="I500" s="89" t="str">
        <f>IF('Frais de personnel'!$I500="","",'Frais de personnel'!$I500)</f>
        <v/>
      </c>
      <c r="J500" s="89" t="str">
        <f>IF('Frais de personnel'!$J500="","",'Frais de personnel'!$J500)</f>
        <v/>
      </c>
      <c r="K500" s="204" t="str">
        <f>IF('Frais de personnel'!$K500=0,"",'Frais de personnel'!$K500)</f>
        <v/>
      </c>
      <c r="L500" s="88"/>
      <c r="M500" s="69"/>
      <c r="N500" s="69"/>
      <c r="O500" s="69"/>
      <c r="P500" s="284" t="str">
        <f t="shared" si="43"/>
        <v/>
      </c>
      <c r="Q500" s="524" t="str">
        <f t="shared" si="44"/>
        <v/>
      </c>
      <c r="R500" s="84" t="str">
        <f t="shared" si="42"/>
        <v/>
      </c>
      <c r="S500" s="436"/>
      <c r="T500" s="196" t="str">
        <f t="shared" si="45"/>
        <v/>
      </c>
      <c r="U500" s="274" t="str">
        <f t="shared" si="46"/>
        <v/>
      </c>
      <c r="V500" s="185"/>
      <c r="W500" s="435" t="str">
        <f>IF(K500="","",IF(U500="",Listes!$A$70,IF(AND(K500&lt;U500,V500=""),Listes!$A$71,IF(AND(Q500&lt;P500,V500=""),Listes!$A$72,IF(AND(U500&lt;&gt;"",U500&lt;K500,S500=""),Listes!$A$73,IF(X500="",Listes!$A$74,""))))))</f>
        <v/>
      </c>
      <c r="X500" s="90"/>
      <c r="Y500" s="158">
        <f t="shared" si="47"/>
        <v>0</v>
      </c>
    </row>
    <row r="501" spans="1:32" ht="20.100000000000001" customHeight="1" x14ac:dyDescent="0.25">
      <c r="A501" s="174">
        <v>495</v>
      </c>
      <c r="B501" s="201" t="str">
        <f>IF('Frais de personnel'!$B501="","",'Frais de personnel'!$B501)</f>
        <v/>
      </c>
      <c r="C501" s="201" t="str">
        <f>IF('Frais de personnel'!$C501="","",'Frais de personnel'!$C501)</f>
        <v/>
      </c>
      <c r="D501" s="202" t="str">
        <f>IF('Frais de personnel'!$D501="","",'Frais de personnel'!$D501)</f>
        <v/>
      </c>
      <c r="E501" s="180" t="str">
        <f>IF('Frais de personnel'!$E501="","",'Frais de personnel'!$E501)</f>
        <v/>
      </c>
      <c r="F501" s="273" t="str">
        <f>IF('Frais de personnel'!F501="","",'Frais de personnel'!F501)</f>
        <v/>
      </c>
      <c r="G501" s="273" t="str">
        <f>IF('Frais de personnel'!G501="","",'Frais de personnel'!G501)</f>
        <v/>
      </c>
      <c r="H501" s="203" t="str">
        <f>IF('Frais de personnel'!$H501="","",'Frais de personnel'!$H501)</f>
        <v/>
      </c>
      <c r="I501" s="89" t="str">
        <f>IF('Frais de personnel'!$I501="","",'Frais de personnel'!$I501)</f>
        <v/>
      </c>
      <c r="J501" s="89" t="str">
        <f>IF('Frais de personnel'!$J501="","",'Frais de personnel'!$J501)</f>
        <v/>
      </c>
      <c r="K501" s="204" t="str">
        <f>IF('Frais de personnel'!$K501=0,"",'Frais de personnel'!$K501)</f>
        <v/>
      </c>
      <c r="L501" s="88"/>
      <c r="M501" s="69"/>
      <c r="N501" s="69"/>
      <c r="O501" s="69"/>
      <c r="P501" s="284" t="str">
        <f t="shared" si="43"/>
        <v/>
      </c>
      <c r="Q501" s="524" t="str">
        <f t="shared" si="44"/>
        <v/>
      </c>
      <c r="R501" s="84" t="str">
        <f t="shared" si="42"/>
        <v/>
      </c>
      <c r="S501" s="436"/>
      <c r="T501" s="196" t="str">
        <f t="shared" si="45"/>
        <v/>
      </c>
      <c r="U501" s="274" t="str">
        <f t="shared" si="46"/>
        <v/>
      </c>
      <c r="V501" s="185"/>
      <c r="W501" s="435" t="str">
        <f>IF(K501="","",IF(U501="",Listes!$A$70,IF(AND(K501&lt;U501,V501=""),Listes!$A$71,IF(AND(Q501&lt;P501,V501=""),Listes!$A$72,IF(AND(U501&lt;&gt;"",U501&lt;K501,S501=""),Listes!$A$73,IF(X501="",Listes!$A$74,""))))))</f>
        <v/>
      </c>
      <c r="X501" s="90"/>
      <c r="Y501" s="158">
        <f t="shared" si="47"/>
        <v>0</v>
      </c>
    </row>
    <row r="502" spans="1:32" ht="20.100000000000001" customHeight="1" x14ac:dyDescent="0.25">
      <c r="A502" s="174">
        <v>496</v>
      </c>
      <c r="B502" s="201" t="str">
        <f>IF('Frais de personnel'!$B502="","",'Frais de personnel'!$B502)</f>
        <v/>
      </c>
      <c r="C502" s="201" t="str">
        <f>IF('Frais de personnel'!$C502="","",'Frais de personnel'!$C502)</f>
        <v/>
      </c>
      <c r="D502" s="202" t="str">
        <f>IF('Frais de personnel'!$D502="","",'Frais de personnel'!$D502)</f>
        <v/>
      </c>
      <c r="E502" s="180" t="str">
        <f>IF('Frais de personnel'!$E502="","",'Frais de personnel'!$E502)</f>
        <v/>
      </c>
      <c r="F502" s="273" t="str">
        <f>IF('Frais de personnel'!F502="","",'Frais de personnel'!F502)</f>
        <v/>
      </c>
      <c r="G502" s="273" t="str">
        <f>IF('Frais de personnel'!G502="","",'Frais de personnel'!G502)</f>
        <v/>
      </c>
      <c r="H502" s="203" t="str">
        <f>IF('Frais de personnel'!$H502="","",'Frais de personnel'!$H502)</f>
        <v/>
      </c>
      <c r="I502" s="89" t="str">
        <f>IF('Frais de personnel'!$I502="","",'Frais de personnel'!$I502)</f>
        <v/>
      </c>
      <c r="J502" s="89" t="str">
        <f>IF('Frais de personnel'!$J502="","",'Frais de personnel'!$J502)</f>
        <v/>
      </c>
      <c r="K502" s="204" t="str">
        <f>IF('Frais de personnel'!$K502=0,"",'Frais de personnel'!$K502)</f>
        <v/>
      </c>
      <c r="L502" s="88"/>
      <c r="M502" s="69"/>
      <c r="N502" s="69"/>
      <c r="O502" s="69"/>
      <c r="P502" s="284" t="str">
        <f t="shared" si="43"/>
        <v/>
      </c>
      <c r="Q502" s="524" t="str">
        <f t="shared" si="44"/>
        <v/>
      </c>
      <c r="R502" s="84" t="str">
        <f t="shared" si="42"/>
        <v/>
      </c>
      <c r="S502" s="436"/>
      <c r="T502" s="196" t="str">
        <f t="shared" si="45"/>
        <v/>
      </c>
      <c r="U502" s="274" t="str">
        <f t="shared" si="46"/>
        <v/>
      </c>
      <c r="V502" s="185"/>
      <c r="W502" s="435" t="str">
        <f>IF(K502="","",IF(U502="",Listes!$A$70,IF(AND(K502&lt;U502,V502=""),Listes!$A$71,IF(AND(Q502&lt;P502,V502=""),Listes!$A$72,IF(AND(U502&lt;&gt;"",U502&lt;K502,S502=""),Listes!$A$73,IF(X502="",Listes!$A$74,""))))))</f>
        <v/>
      </c>
      <c r="X502" s="90"/>
      <c r="Y502" s="158">
        <f t="shared" si="47"/>
        <v>0</v>
      </c>
    </row>
    <row r="503" spans="1:32" ht="20.100000000000001" customHeight="1" x14ac:dyDescent="0.25">
      <c r="A503" s="174">
        <v>497</v>
      </c>
      <c r="B503" s="201" t="str">
        <f>IF('Frais de personnel'!$B503="","",'Frais de personnel'!$B503)</f>
        <v/>
      </c>
      <c r="C503" s="201" t="str">
        <f>IF('Frais de personnel'!$C503="","",'Frais de personnel'!$C503)</f>
        <v/>
      </c>
      <c r="D503" s="202" t="str">
        <f>IF('Frais de personnel'!$D503="","",'Frais de personnel'!$D503)</f>
        <v/>
      </c>
      <c r="E503" s="180" t="str">
        <f>IF('Frais de personnel'!$E503="","",'Frais de personnel'!$E503)</f>
        <v/>
      </c>
      <c r="F503" s="273" t="str">
        <f>IF('Frais de personnel'!F503="","",'Frais de personnel'!F503)</f>
        <v/>
      </c>
      <c r="G503" s="273" t="str">
        <f>IF('Frais de personnel'!G503="","",'Frais de personnel'!G503)</f>
        <v/>
      </c>
      <c r="H503" s="203" t="str">
        <f>IF('Frais de personnel'!$H503="","",'Frais de personnel'!$H503)</f>
        <v/>
      </c>
      <c r="I503" s="89" t="str">
        <f>IF('Frais de personnel'!$I503="","",'Frais de personnel'!$I503)</f>
        <v/>
      </c>
      <c r="J503" s="89" t="str">
        <f>IF('Frais de personnel'!$J503="","",'Frais de personnel'!$J503)</f>
        <v/>
      </c>
      <c r="K503" s="204" t="str">
        <f>IF('Frais de personnel'!$K503=0,"",'Frais de personnel'!$K503)</f>
        <v/>
      </c>
      <c r="L503" s="88"/>
      <c r="M503" s="69"/>
      <c r="N503" s="69"/>
      <c r="O503" s="69"/>
      <c r="P503" s="284" t="str">
        <f t="shared" si="43"/>
        <v/>
      </c>
      <c r="Q503" s="524" t="str">
        <f t="shared" si="44"/>
        <v/>
      </c>
      <c r="R503" s="84" t="str">
        <f t="shared" si="42"/>
        <v/>
      </c>
      <c r="S503" s="436"/>
      <c r="T503" s="196" t="str">
        <f t="shared" si="45"/>
        <v/>
      </c>
      <c r="U503" s="274" t="str">
        <f t="shared" si="46"/>
        <v/>
      </c>
      <c r="V503" s="185"/>
      <c r="W503" s="435" t="str">
        <f>IF(K503="","",IF(U503="",Listes!$A$70,IF(AND(K503&lt;U503,V503=""),Listes!$A$71,IF(AND(Q503&lt;P503,V503=""),Listes!$A$72,IF(AND(U503&lt;&gt;"",U503&lt;K503,S503=""),Listes!$A$73,IF(X503="",Listes!$A$74,""))))))</f>
        <v/>
      </c>
      <c r="X503" s="90"/>
      <c r="Y503" s="158">
        <f t="shared" si="47"/>
        <v>0</v>
      </c>
    </row>
    <row r="504" spans="1:32" ht="20.100000000000001" customHeight="1" x14ac:dyDescent="0.25">
      <c r="A504" s="174">
        <v>498</v>
      </c>
      <c r="B504" s="201" t="str">
        <f>IF('Frais de personnel'!$B504="","",'Frais de personnel'!$B504)</f>
        <v/>
      </c>
      <c r="C504" s="201" t="str">
        <f>IF('Frais de personnel'!$C504="","",'Frais de personnel'!$C504)</f>
        <v/>
      </c>
      <c r="D504" s="202" t="str">
        <f>IF('Frais de personnel'!$D504="","",'Frais de personnel'!$D504)</f>
        <v/>
      </c>
      <c r="E504" s="180" t="str">
        <f>IF('Frais de personnel'!$E504="","",'Frais de personnel'!$E504)</f>
        <v/>
      </c>
      <c r="F504" s="273" t="str">
        <f>IF('Frais de personnel'!F504="","",'Frais de personnel'!F504)</f>
        <v/>
      </c>
      <c r="G504" s="273" t="str">
        <f>IF('Frais de personnel'!G504="","",'Frais de personnel'!G504)</f>
        <v/>
      </c>
      <c r="H504" s="203" t="str">
        <f>IF('Frais de personnel'!$H504="","",'Frais de personnel'!$H504)</f>
        <v/>
      </c>
      <c r="I504" s="89" t="str">
        <f>IF('Frais de personnel'!$I504="","",'Frais de personnel'!$I504)</f>
        <v/>
      </c>
      <c r="J504" s="89" t="str">
        <f>IF('Frais de personnel'!$J504="","",'Frais de personnel'!$J504)</f>
        <v/>
      </c>
      <c r="K504" s="204" t="str">
        <f>IF('Frais de personnel'!$K504=0,"",'Frais de personnel'!$K504)</f>
        <v/>
      </c>
      <c r="L504" s="88"/>
      <c r="M504" s="69"/>
      <c r="N504" s="69"/>
      <c r="O504" s="69"/>
      <c r="P504" s="284" t="str">
        <f t="shared" si="43"/>
        <v/>
      </c>
      <c r="Q504" s="524" t="str">
        <f t="shared" si="44"/>
        <v/>
      </c>
      <c r="R504" s="84" t="str">
        <f t="shared" si="42"/>
        <v/>
      </c>
      <c r="S504" s="436"/>
      <c r="T504" s="196" t="str">
        <f t="shared" si="45"/>
        <v/>
      </c>
      <c r="U504" s="274" t="str">
        <f t="shared" si="46"/>
        <v/>
      </c>
      <c r="V504" s="185"/>
      <c r="W504" s="435" t="str">
        <f>IF(K504="","",IF(U504="",Listes!$A$70,IF(AND(K504&lt;U504,V504=""),Listes!$A$71,IF(AND(Q504&lt;P504,V504=""),Listes!$A$72,IF(AND(U504&lt;&gt;"",U504&lt;K504,S504=""),Listes!$A$73,IF(X504="",Listes!$A$74,""))))))</f>
        <v/>
      </c>
      <c r="X504" s="90"/>
      <c r="Y504" s="158">
        <f t="shared" si="47"/>
        <v>0</v>
      </c>
    </row>
    <row r="505" spans="1:32" ht="20.100000000000001" customHeight="1" x14ac:dyDescent="0.25">
      <c r="A505" s="174">
        <v>499</v>
      </c>
      <c r="B505" s="201" t="str">
        <f>IF('Frais de personnel'!$B505="","",'Frais de personnel'!$B505)</f>
        <v/>
      </c>
      <c r="C505" s="201" t="str">
        <f>IF('Frais de personnel'!$C505="","",'Frais de personnel'!$C505)</f>
        <v/>
      </c>
      <c r="D505" s="202" t="str">
        <f>IF('Frais de personnel'!$D505="","",'Frais de personnel'!$D505)</f>
        <v/>
      </c>
      <c r="E505" s="180" t="str">
        <f>IF('Frais de personnel'!$E505="","",'Frais de personnel'!$E505)</f>
        <v/>
      </c>
      <c r="F505" s="273" t="str">
        <f>IF('Frais de personnel'!F505="","",'Frais de personnel'!F505)</f>
        <v/>
      </c>
      <c r="G505" s="273" t="str">
        <f>IF('Frais de personnel'!G505="","",'Frais de personnel'!G505)</f>
        <v/>
      </c>
      <c r="H505" s="203" t="str">
        <f>IF('Frais de personnel'!$H505="","",'Frais de personnel'!$H505)</f>
        <v/>
      </c>
      <c r="I505" s="89" t="str">
        <f>IF('Frais de personnel'!$I505="","",'Frais de personnel'!$I505)</f>
        <v/>
      </c>
      <c r="J505" s="89" t="str">
        <f>IF('Frais de personnel'!$J505="","",'Frais de personnel'!$J505)</f>
        <v/>
      </c>
      <c r="K505" s="204" t="str">
        <f>IF('Frais de personnel'!$K505=0,"",'Frais de personnel'!$K505)</f>
        <v/>
      </c>
      <c r="L505" s="88"/>
      <c r="M505" s="69"/>
      <c r="N505" s="69"/>
      <c r="O505" s="69"/>
      <c r="P505" s="284" t="str">
        <f t="shared" si="43"/>
        <v/>
      </c>
      <c r="Q505" s="524" t="str">
        <f t="shared" si="44"/>
        <v/>
      </c>
      <c r="R505" s="84" t="str">
        <f t="shared" si="42"/>
        <v/>
      </c>
      <c r="S505" s="436"/>
      <c r="T505" s="196" t="str">
        <f t="shared" si="45"/>
        <v/>
      </c>
      <c r="U505" s="274" t="str">
        <f t="shared" si="46"/>
        <v/>
      </c>
      <c r="V505" s="185"/>
      <c r="W505" s="435" t="str">
        <f>IF(K505="","",IF(U505="",Listes!$A$70,IF(AND(K505&lt;U505,V505=""),Listes!$A$71,IF(AND(Q505&lt;P505,V505=""),Listes!$A$72,IF(AND(U505&lt;&gt;"",U505&lt;K505,S505=""),Listes!$A$73,IF(X505="",Listes!$A$74,""))))))</f>
        <v/>
      </c>
      <c r="X505" s="90"/>
      <c r="Y505" s="158">
        <f t="shared" si="47"/>
        <v>0</v>
      </c>
    </row>
    <row r="506" spans="1:32" ht="20.100000000000001" customHeight="1" thickBot="1" x14ac:dyDescent="0.3">
      <c r="A506" s="175">
        <v>500</v>
      </c>
      <c r="B506" s="205" t="str">
        <f>IF('Frais de personnel'!$B506="","",'Frais de personnel'!$B506)</f>
        <v/>
      </c>
      <c r="C506" s="205" t="str">
        <f>IF('Frais de personnel'!$C506="","",'Frais de personnel'!$C506)</f>
        <v/>
      </c>
      <c r="D506" s="206" t="str">
        <f>IF('Frais de personnel'!$D506="","",'Frais de personnel'!$D506)</f>
        <v/>
      </c>
      <c r="E506" s="183" t="str">
        <f>IF('Frais de personnel'!$E506="","",'Frais de personnel'!$E506)</f>
        <v/>
      </c>
      <c r="F506" s="273" t="str">
        <f>IF('Frais de personnel'!F506="","",'Frais de personnel'!F506)</f>
        <v/>
      </c>
      <c r="G506" s="273" t="str">
        <f>IF('Frais de personnel'!G506="","",'Frais de personnel'!G506)</f>
        <v/>
      </c>
      <c r="H506" s="207" t="str">
        <f>IF('Frais de personnel'!$H506="","",'Frais de personnel'!$H506)</f>
        <v/>
      </c>
      <c r="I506" s="102" t="str">
        <f>IF('Frais de personnel'!$I506="","",'Frais de personnel'!$I506)</f>
        <v/>
      </c>
      <c r="J506" s="102" t="str">
        <f>IF('Frais de personnel'!$J506="","",'Frais de personnel'!$J506)</f>
        <v/>
      </c>
      <c r="K506" s="208" t="str">
        <f>IF('Frais de personnel'!$K506=0,"",'Frais de personnel'!$K506)</f>
        <v/>
      </c>
      <c r="L506" s="103"/>
      <c r="M506" s="104"/>
      <c r="N506" s="104"/>
      <c r="O506" s="104"/>
      <c r="P506" s="284" t="str">
        <f t="shared" si="43"/>
        <v/>
      </c>
      <c r="Q506" s="524" t="str">
        <f t="shared" si="44"/>
        <v/>
      </c>
      <c r="R506" s="84" t="str">
        <f t="shared" si="42"/>
        <v/>
      </c>
      <c r="S506" s="436"/>
      <c r="T506" s="196" t="str">
        <f t="shared" si="45"/>
        <v/>
      </c>
      <c r="U506" s="274" t="str">
        <f t="shared" si="46"/>
        <v/>
      </c>
      <c r="V506" s="185"/>
      <c r="W506" s="435" t="str">
        <f>IF(K506="","",IF(U506="",Listes!$A$70,IF(AND(K506&lt;U506,V506=""),Listes!$A$71,IF(AND(Q506&lt;P506,V506=""),Listes!$A$72,IF(AND(U506&lt;&gt;"",U506&lt;K506,S506=""),Listes!$A$73,IF(X506="",Listes!$A$74,""))))))</f>
        <v/>
      </c>
      <c r="X506" s="90"/>
      <c r="Y506" s="158">
        <f t="shared" si="47"/>
        <v>0</v>
      </c>
    </row>
    <row r="507" spans="1:32" s="177" customFormat="1" ht="20.100000000000001" customHeight="1" thickBot="1" x14ac:dyDescent="0.35">
      <c r="H507" s="198"/>
      <c r="I507" s="199"/>
      <c r="J507" s="158"/>
      <c r="K507" s="158"/>
      <c r="L507" s="158"/>
      <c r="U507" s="81">
        <f>SUM(U7:U506)</f>
        <v>0</v>
      </c>
      <c r="X507" s="179"/>
      <c r="AA507" s="158"/>
      <c r="AB507" s="158"/>
      <c r="AC507" s="158"/>
      <c r="AD507" s="158"/>
      <c r="AE507" s="158"/>
      <c r="AF507" s="158"/>
    </row>
    <row r="529" hidden="1" x14ac:dyDescent="0.25"/>
  </sheetData>
  <sheetProtection algorithmName="SHA-512" hashValue="DVlxZ5qrJG0YjA43bpMg1uEz4163sk9abP/cPEf1nyEY2GLizId3NEXrBpnGITeD9VbpOgcR1lcfs5JBtSEszQ==" saltValue="eLQychNv2RmuDngFK3RB6Q==" spinCount="100000" sheet="1" objects="1" scenarios="1"/>
  <mergeCells count="8">
    <mergeCell ref="J6:K6"/>
    <mergeCell ref="Q6:R6"/>
    <mergeCell ref="T6:U6"/>
    <mergeCell ref="A1:X1"/>
    <mergeCell ref="A2:X2"/>
    <mergeCell ref="A3:A4"/>
    <mergeCell ref="H4:J4"/>
    <mergeCell ref="L4:N4"/>
  </mergeCells>
  <conditionalFormatting sqref="A7:X506">
    <cfRule type="expression" dxfId="26" priority="15">
      <formula>$X7="Oui"</formula>
    </cfRule>
  </conditionalFormatting>
  <dataValidations count="6">
    <dataValidation type="list" allowBlank="1" showInputMessage="1" showErrorMessage="1" sqref="X7:X506">
      <formula1>"Oui"</formula1>
    </dataValidation>
    <dataValidation type="decimal" operator="greaterThan" allowBlank="1" showInputMessage="1" showErrorMessage="1" sqref="K8:K506 H8:H506 K5 L7:L506 R7:R506">
      <formula1>0</formula1>
    </dataValidation>
    <dataValidation type="decimal" operator="greaterThan" allowBlank="1" showInputMessage="1" showErrorMessage="1" sqref="M7:N506">
      <formula1>-1</formula1>
    </dataValidation>
    <dataValidation operator="greaterThanOrEqual" allowBlank="1" showInputMessage="1" showErrorMessage="1" sqref="T7:T506"/>
    <dataValidation operator="greaterThan" allowBlank="1" showInputMessage="1" showErrorMessage="1" sqref="U7:U506 P7:Q506"/>
    <dataValidation type="list" operator="greaterThan" allowBlank="1" showInputMessage="1" showErrorMessage="1" sqref="O7:O506">
      <formula1>"OK,KO"</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449C05B6-A2D6-4E66-AF2E-69CEE5983473}">
            <xm:f>B7&lt;&gt;'Frais de personnel'!B7</xm:f>
            <x14:dxf>
              <font>
                <color rgb="FFFF0000"/>
              </font>
            </x14:dxf>
          </x14:cfRule>
          <xm:sqref>B7:K7 B8:E506 H8:K506</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Listes!$B$3:$B$6</xm:f>
          </x14:formula1>
          <xm:sqref>E8:E506</xm:sqref>
        </x14:dataValidation>
        <x14:dataValidation type="list" allowBlank="1" showInputMessage="1" showErrorMessage="1">
          <x14:formula1>
            <xm:f>Listes!$A$11:$A$28</xm:f>
          </x14:formula1>
          <xm:sqref>S7:S506</xm:sqref>
        </x14:dataValidation>
        <x14:dataValidation type="list" showInputMessage="1" showErrorMessage="1">
          <x14:formula1>
            <xm:f>Listes!$B$3:$B$4</xm:f>
          </x14:formula1>
          <xm:sqref>E5:G5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theme="5" tint="0.59999389629810485"/>
    <pageSetUpPr fitToPage="1"/>
  </sheetPr>
  <dimension ref="A1:Z507"/>
  <sheetViews>
    <sheetView topLeftCell="O1" zoomScaleNormal="100" workbookViewId="0">
      <pane ySplit="6" topLeftCell="A7" activePane="bottomLeft" state="frozen"/>
      <selection activeCell="E17" sqref="E17"/>
      <selection pane="bottomLeft" activeCell="Q7" sqref="Q7"/>
    </sheetView>
  </sheetViews>
  <sheetFormatPr baseColWidth="10" defaultColWidth="11.42578125" defaultRowHeight="15" x14ac:dyDescent="0.25"/>
  <cols>
    <col min="1" max="1" width="10.7109375" style="158" customWidth="1"/>
    <col min="2" max="2" width="50.7109375" style="158" customWidth="1"/>
    <col min="3" max="3" width="30.7109375" style="158" customWidth="1"/>
    <col min="4" max="4" width="20.7109375" style="158" customWidth="1"/>
    <col min="5" max="5" width="32.7109375" style="158" bestFit="1" customWidth="1"/>
    <col min="6" max="6" width="32.7109375" style="158" customWidth="1"/>
    <col min="7" max="8" width="19.85546875" style="158" customWidth="1"/>
    <col min="9" max="9" width="17.7109375" style="158" customWidth="1"/>
    <col min="10" max="10" width="8.7109375" style="158" bestFit="1" customWidth="1"/>
    <col min="11" max="13" width="17.7109375" style="158" customWidth="1"/>
    <col min="14" max="14" width="72.28515625" style="158" bestFit="1" customWidth="1"/>
    <col min="15" max="16" width="17.7109375" style="158" customWidth="1"/>
    <col min="17" max="17" width="55.42578125" style="158" customWidth="1"/>
    <col min="18" max="18" width="60.85546875" style="158" customWidth="1"/>
    <col min="19" max="19" width="10.7109375" style="158" customWidth="1"/>
    <col min="20" max="20" width="11.42578125" style="158"/>
    <col min="21" max="21" width="33" style="158" bestFit="1" customWidth="1"/>
    <col min="22" max="22" width="27.7109375" style="158" customWidth="1"/>
    <col min="23" max="23" width="21.7109375" style="158" customWidth="1"/>
    <col min="24" max="24" width="40.85546875" style="158" customWidth="1"/>
    <col min="25" max="25" width="27.5703125" style="158" customWidth="1"/>
    <col min="26" max="26" width="35" style="158" customWidth="1"/>
    <col min="27" max="16384" width="11.42578125" style="158"/>
  </cols>
  <sheetData>
    <row r="1" spans="1:20" ht="29.25" thickBot="1" x14ac:dyDescent="0.3">
      <c r="A1" s="429" t="s">
        <v>170</v>
      </c>
      <c r="B1" s="430"/>
      <c r="C1" s="430"/>
      <c r="D1" s="430"/>
      <c r="E1" s="430"/>
      <c r="F1" s="430"/>
      <c r="G1" s="430"/>
      <c r="H1" s="430"/>
      <c r="I1" s="430"/>
      <c r="J1" s="430"/>
      <c r="K1" s="430"/>
      <c r="L1" s="430"/>
      <c r="M1" s="430"/>
      <c r="N1" s="430"/>
      <c r="O1" s="430"/>
      <c r="P1" s="430"/>
      <c r="Q1" s="430"/>
      <c r="R1" s="430"/>
      <c r="S1" s="431"/>
    </row>
    <row r="2" spans="1:20" ht="45" customHeight="1" thickBot="1" x14ac:dyDescent="0.3">
      <c r="A2" s="432" t="s">
        <v>160</v>
      </c>
      <c r="B2" s="433"/>
      <c r="C2" s="433"/>
      <c r="D2" s="433"/>
      <c r="E2" s="433"/>
      <c r="F2" s="433"/>
      <c r="G2" s="433"/>
      <c r="H2" s="433"/>
      <c r="I2" s="433"/>
      <c r="J2" s="433"/>
      <c r="K2" s="433"/>
      <c r="L2" s="433"/>
      <c r="M2" s="433"/>
      <c r="N2" s="433"/>
      <c r="O2" s="433"/>
      <c r="P2" s="433"/>
      <c r="Q2" s="433"/>
      <c r="R2" s="433"/>
      <c r="S2" s="434"/>
    </row>
    <row r="3" spans="1:20" ht="45" x14ac:dyDescent="0.25">
      <c r="A3" s="659" t="s">
        <v>0</v>
      </c>
      <c r="B3" s="159" t="s">
        <v>94</v>
      </c>
      <c r="C3" s="159" t="s">
        <v>95</v>
      </c>
      <c r="D3" s="159" t="s">
        <v>46</v>
      </c>
      <c r="E3" s="159" t="s">
        <v>40</v>
      </c>
      <c r="F3" s="189" t="s">
        <v>138</v>
      </c>
      <c r="G3" s="244" t="s">
        <v>236</v>
      </c>
      <c r="H3" s="244" t="s">
        <v>239</v>
      </c>
      <c r="I3" s="189" t="s">
        <v>290</v>
      </c>
      <c r="J3" s="160" t="s">
        <v>255</v>
      </c>
      <c r="K3" s="160" t="s">
        <v>303</v>
      </c>
      <c r="L3" s="160" t="s">
        <v>304</v>
      </c>
      <c r="M3" s="160" t="s">
        <v>50</v>
      </c>
      <c r="N3" s="160" t="s">
        <v>5</v>
      </c>
      <c r="O3" s="160" t="s">
        <v>175</v>
      </c>
      <c r="P3" s="160" t="s">
        <v>153</v>
      </c>
      <c r="Q3" s="160" t="s">
        <v>23</v>
      </c>
      <c r="R3" s="263" t="s">
        <v>288</v>
      </c>
      <c r="S3" s="161" t="s">
        <v>57</v>
      </c>
    </row>
    <row r="4" spans="1:20" ht="25.5" x14ac:dyDescent="0.25">
      <c r="A4" s="660"/>
      <c r="B4" s="212" t="s">
        <v>131</v>
      </c>
      <c r="C4" s="680" t="s">
        <v>133</v>
      </c>
      <c r="D4" s="681"/>
      <c r="E4" s="212" t="s">
        <v>84</v>
      </c>
      <c r="F4" s="212" t="s">
        <v>139</v>
      </c>
      <c r="G4" s="212"/>
      <c r="H4" s="212"/>
      <c r="I4" s="212" t="s">
        <v>96</v>
      </c>
      <c r="J4" s="162"/>
      <c r="K4" s="162"/>
      <c r="L4" s="162"/>
      <c r="M4" s="213"/>
      <c r="N4" s="162" t="s">
        <v>56</v>
      </c>
      <c r="O4" s="213"/>
      <c r="P4" s="213"/>
      <c r="Q4" s="162"/>
      <c r="R4" s="277" t="str">
        <f>IF(T6&gt;0,"Une ou plusieurs lignes ne sont pas instruites","")</f>
        <v/>
      </c>
      <c r="S4" s="214"/>
    </row>
    <row r="5" spans="1:20" ht="20.100000000000001" customHeight="1" thickBot="1" x14ac:dyDescent="0.3">
      <c r="A5" s="164" t="s">
        <v>36</v>
      </c>
      <c r="B5" s="165" t="s">
        <v>132</v>
      </c>
      <c r="C5" s="165" t="s">
        <v>140</v>
      </c>
      <c r="D5" s="165" t="s">
        <v>134</v>
      </c>
      <c r="E5" s="165" t="s">
        <v>69</v>
      </c>
      <c r="F5" s="165" t="s">
        <v>135</v>
      </c>
      <c r="G5" s="512"/>
      <c r="H5" s="512"/>
      <c r="I5" s="438">
        <v>2500</v>
      </c>
      <c r="J5" s="165"/>
      <c r="K5" s="512"/>
      <c r="L5" s="512"/>
      <c r="M5" s="507">
        <v>2500</v>
      </c>
      <c r="N5" s="165" t="s">
        <v>15</v>
      </c>
      <c r="O5" s="194">
        <v>1900</v>
      </c>
      <c r="P5" s="194">
        <v>1900</v>
      </c>
      <c r="Q5" s="167"/>
      <c r="R5" s="264"/>
      <c r="S5" s="168" t="s">
        <v>58</v>
      </c>
      <c r="T5" s="158" t="s">
        <v>253</v>
      </c>
    </row>
    <row r="6" spans="1:20" ht="20.100000000000001" customHeight="1" thickBot="1" x14ac:dyDescent="0.35">
      <c r="A6" s="449"/>
      <c r="B6" s="450"/>
      <c r="C6" s="450"/>
      <c r="D6" s="450"/>
      <c r="E6" s="451"/>
      <c r="F6" s="451"/>
      <c r="G6" s="91" t="s">
        <v>300</v>
      </c>
      <c r="H6" s="667">
        <f>SUM(I7:I506)</f>
        <v>0</v>
      </c>
      <c r="I6" s="666"/>
      <c r="J6" s="467"/>
      <c r="K6" s="91" t="s">
        <v>301</v>
      </c>
      <c r="L6" s="667">
        <f>SUM(M7:M506)</f>
        <v>0</v>
      </c>
      <c r="M6" s="666"/>
      <c r="N6" s="91" t="s">
        <v>302</v>
      </c>
      <c r="O6" s="682">
        <f>SUM(P7:P506)</f>
        <v>0</v>
      </c>
      <c r="P6" s="683"/>
      <c r="Q6" s="451"/>
      <c r="R6" s="465"/>
      <c r="S6" s="456"/>
      <c r="T6" s="158">
        <f>SUM(T7:T506)</f>
        <v>0</v>
      </c>
    </row>
    <row r="7" spans="1:20" ht="20.100000000000001" customHeight="1" x14ac:dyDescent="0.25">
      <c r="A7" s="173">
        <v>1</v>
      </c>
      <c r="B7" s="181" t="str">
        <f>IF('Frais réels'!B7="","",'Frais réels'!B7)</f>
        <v/>
      </c>
      <c r="C7" s="181" t="str">
        <f>IF('Frais réels'!C7="","",'Frais réels'!C7)</f>
        <v/>
      </c>
      <c r="D7" s="181" t="str">
        <f>IF('Frais réels'!D7="","",'Frais réels'!D7)</f>
        <v/>
      </c>
      <c r="E7" s="181" t="str">
        <f>IF('Frais réels'!E7="","",'Frais réels'!E7)</f>
        <v/>
      </c>
      <c r="F7" s="181" t="str">
        <f>IF('Frais réels'!F7="","",'Frais réels'!F7)</f>
        <v/>
      </c>
      <c r="G7" s="526" t="str">
        <f>IF('Frais réels'!G7="","",'Frais réels'!G7)</f>
        <v/>
      </c>
      <c r="H7" s="532" t="str">
        <f>IF('Frais réels'!H7="","",'Frais réels'!H7)</f>
        <v/>
      </c>
      <c r="I7" s="181" t="str">
        <f>IF('Frais réels'!I7="","",'Frais réels'!I7)</f>
        <v/>
      </c>
      <c r="J7" s="530"/>
      <c r="K7" s="527" t="str">
        <f>IF(OR($J7="",I7=""),"",IF(J7="KO","",G7))</f>
        <v/>
      </c>
      <c r="L7" s="527"/>
      <c r="M7" s="528"/>
      <c r="N7" s="182"/>
      <c r="O7" s="215" t="str">
        <f t="shared" ref="O7" si="0">IF(F7="Aller - Retour Mayotte - Hexagone",IF(1900=0,"",1900),IF(F7="Aller - Retour Mayotte - La Réunion",IF(700=0,"",700),IF(F7="Aller - Retour Mayotte - Caraïbes",IF(2200=0,"",2200),IF(E7="Billets de train",IF(M7=0,"",""),IF(E7="","")))))</f>
        <v/>
      </c>
      <c r="P7" s="211" t="str">
        <f t="shared" ref="P7" si="1">IF(M7="", "", IF(MIN(M7,O7)=0, "", MIN(M7,O7)))</f>
        <v/>
      </c>
      <c r="Q7" s="222"/>
      <c r="R7" s="435" t="str">
        <f>IF(I7="","",IF(OR(J7="",K7="",L7=""),Listes!$A$69,IF(AND(M7="",J7&lt;&gt;""),Listes!$A$70,IF(AND(I7&lt;M7,Q7=""),Listes!$A$71,IF(AND(L7&lt;K7,Q7=""),Listes!$A$72,IF(AND(M7&lt;&gt;"",M7&lt;I7,N7=""),Listes!$A$73,IF(AND(S7="",OR(J7&lt;&gt;"",K7&lt;&gt;"",L7&lt;&gt;"")),Listes!$A$74,"")))))))</f>
        <v/>
      </c>
      <c r="S7" s="90"/>
      <c r="T7" s="158">
        <f>IF(AND(I7&lt;&gt;"",R7&lt;&gt;""),1,0)</f>
        <v>0</v>
      </c>
    </row>
    <row r="8" spans="1:20" ht="20.100000000000001" customHeight="1" x14ac:dyDescent="0.25">
      <c r="A8" s="174">
        <v>2</v>
      </c>
      <c r="B8" s="181" t="str">
        <f>IF('Frais réels'!B8="","",'Frais réels'!B8)</f>
        <v/>
      </c>
      <c r="C8" s="181" t="str">
        <f>IF('Frais réels'!C8="","",'Frais réels'!C8)</f>
        <v/>
      </c>
      <c r="D8" s="181" t="str">
        <f>IF('Frais réels'!D8="","",'Frais réels'!D8)</f>
        <v/>
      </c>
      <c r="E8" s="181" t="str">
        <f>IF('Frais réels'!E8="","",'Frais réels'!E8)</f>
        <v/>
      </c>
      <c r="F8" s="181" t="str">
        <f>IF('Frais réels'!F8="","",'Frais réels'!F8)</f>
        <v/>
      </c>
      <c r="G8" s="526" t="str">
        <f>IF('Frais réels'!G8="","",'Frais réels'!G8)</f>
        <v/>
      </c>
      <c r="H8" s="526" t="str">
        <f>IF('Frais réels'!H8="","",'Frais réels'!H8)</f>
        <v/>
      </c>
      <c r="I8" s="181" t="str">
        <f>IF('Frais réels'!I8="","",'Frais réels'!I8)</f>
        <v/>
      </c>
      <c r="J8" s="530"/>
      <c r="K8" s="527" t="str">
        <f>IF(OR($J8="",I8=""),"",IF(J8="KO","",G8))</f>
        <v/>
      </c>
      <c r="L8" s="527"/>
      <c r="M8" s="529"/>
      <c r="N8" s="182"/>
      <c r="O8" s="215" t="str">
        <f t="shared" ref="O8:O71" si="2">IF(F8="Aller - Retour Mayotte - Hexagone",IF(1900=0,"",1900),IF(F8="Aller - Retour Mayotte - La Réunion",IF(700=0,"",700),IF(F8="Aller - Retour Mayotte - Caraïbes",IF(2200=0,"",2200),IF(E8="Billets de train",IF(M8=0,"",""),IF(E8="","")))))</f>
        <v/>
      </c>
      <c r="P8" s="211" t="str">
        <f t="shared" ref="P8:P71" si="3">IF(M8="", "", IF(MIN(M8,O8)=0, "", MIN(M8,O8)))</f>
        <v/>
      </c>
      <c r="Q8" s="222"/>
      <c r="R8" s="435" t="str">
        <f>IF(I8="","",IF(OR(J8="",K8="",L8=""),Listes!$A$69,IF(AND(M8="",J8&lt;&gt;""),Listes!$A$70,IF(AND(I8&lt;M8,Q8=""),Listes!$A$71,IF(AND(L8&lt;K8,Q8=""),Listes!$A$72,IF(AND(M8&lt;&gt;"",M8&lt;I8,N8=""),Listes!$A$73,IF(AND(S8="",OR(J8&lt;&gt;"",K8&lt;&gt;"",L8&lt;&gt;"")),Listes!$A$74,"")))))))</f>
        <v/>
      </c>
      <c r="S8" s="90"/>
      <c r="T8" s="158">
        <f t="shared" ref="T8:T71" si="4">IF(AND(I8&lt;&gt;"",R8&lt;&gt;""),1,0)</f>
        <v>0</v>
      </c>
    </row>
    <row r="9" spans="1:20" ht="20.100000000000001" customHeight="1" x14ac:dyDescent="0.25">
      <c r="A9" s="174">
        <v>3</v>
      </c>
      <c r="B9" s="181" t="str">
        <f>IF('Frais réels'!B9="","",'Frais réels'!B9)</f>
        <v/>
      </c>
      <c r="C9" s="181" t="str">
        <f>IF('Frais réels'!C9="","",'Frais réels'!C9)</f>
        <v/>
      </c>
      <c r="D9" s="181" t="str">
        <f>IF('Frais réels'!D9="","",'Frais réels'!D9)</f>
        <v/>
      </c>
      <c r="E9" s="181" t="str">
        <f>IF('Frais réels'!E9="","",'Frais réels'!E9)</f>
        <v/>
      </c>
      <c r="F9" s="181" t="str">
        <f>IF('Frais réels'!F9="","",'Frais réels'!F9)</f>
        <v/>
      </c>
      <c r="G9" s="526" t="str">
        <f>IF('Frais réels'!G9="","",'Frais réels'!G9)</f>
        <v/>
      </c>
      <c r="H9" s="526" t="str">
        <f>IF('Frais réels'!H9="","",'Frais réels'!H9)</f>
        <v/>
      </c>
      <c r="I9" s="181" t="str">
        <f>IF('Frais réels'!I9="","",'Frais réels'!I9)</f>
        <v/>
      </c>
      <c r="J9" s="530"/>
      <c r="K9" s="527" t="str">
        <f t="shared" ref="K9:K71" si="5">IF(OR($J9="",I9=""),"",IF(J9="KO","",G9))</f>
        <v/>
      </c>
      <c r="L9" s="527" t="str">
        <f t="shared" ref="L9:L71" si="6">IF(OR($J9="",I9=""),"",IF(J9="KO","",H9))</f>
        <v/>
      </c>
      <c r="M9" s="529"/>
      <c r="N9" s="182"/>
      <c r="O9" s="215" t="str">
        <f t="shared" si="2"/>
        <v/>
      </c>
      <c r="P9" s="211" t="str">
        <f t="shared" si="3"/>
        <v/>
      </c>
      <c r="Q9" s="222"/>
      <c r="R9" s="435" t="str">
        <f>IF(I9="","",IF(OR(J9="",K9="",L9=""),Listes!$A$69,IF(AND(M9="",J9&lt;&gt;""),Listes!$A$70,IF(AND(I9&lt;M9,Q9=""),Listes!$A$71,IF(AND(L9&lt;K9,Q9=""),Listes!$A$72,IF(AND(M9&lt;&gt;"",M9&lt;I9,N9=""),Listes!$A$73,IF(AND(S9="",OR(J9&lt;&gt;"",K9&lt;&gt;"",L9&lt;&gt;"")),Listes!$A$74,"")))))))</f>
        <v/>
      </c>
      <c r="S9" s="90"/>
      <c r="T9" s="158">
        <f t="shared" si="4"/>
        <v>0</v>
      </c>
    </row>
    <row r="10" spans="1:20" ht="20.100000000000001" customHeight="1" x14ac:dyDescent="0.25">
      <c r="A10" s="174">
        <v>4</v>
      </c>
      <c r="B10" s="181" t="str">
        <f>IF('Frais réels'!B10="","",'Frais réels'!B10)</f>
        <v/>
      </c>
      <c r="C10" s="181" t="str">
        <f>IF('Frais réels'!C10="","",'Frais réels'!C10)</f>
        <v/>
      </c>
      <c r="D10" s="181" t="str">
        <f>IF('Frais réels'!D10="","",'Frais réels'!D10)</f>
        <v/>
      </c>
      <c r="E10" s="181" t="str">
        <f>IF('Frais réels'!E10="","",'Frais réels'!E10)</f>
        <v/>
      </c>
      <c r="F10" s="181" t="str">
        <f>IF('Frais réels'!F10="","",'Frais réels'!F10)</f>
        <v/>
      </c>
      <c r="G10" s="526" t="str">
        <f>IF('Frais réels'!G10="","",'Frais réels'!G10)</f>
        <v/>
      </c>
      <c r="H10" s="526" t="str">
        <f>IF('Frais réels'!H10="","",'Frais réels'!H10)</f>
        <v/>
      </c>
      <c r="I10" s="181" t="str">
        <f>IF('Frais réels'!I10="","",'Frais réels'!I10)</f>
        <v/>
      </c>
      <c r="J10" s="530"/>
      <c r="K10" s="527" t="str">
        <f t="shared" si="5"/>
        <v/>
      </c>
      <c r="L10" s="527" t="str">
        <f t="shared" si="6"/>
        <v/>
      </c>
      <c r="M10" s="529"/>
      <c r="N10" s="182"/>
      <c r="O10" s="215" t="str">
        <f t="shared" si="2"/>
        <v/>
      </c>
      <c r="P10" s="211" t="str">
        <f t="shared" si="3"/>
        <v/>
      </c>
      <c r="Q10" s="222"/>
      <c r="R10" s="435" t="str">
        <f>IF(I10="","",IF(OR(J10="",K10="",L10=""),Listes!$A$69,IF(AND(M10="",J10&lt;&gt;""),Listes!$A$70,IF(AND(I10&lt;M10,Q10=""),Listes!$A$71,IF(AND(L10&lt;K10,Q10=""),Listes!$A$72,IF(AND(M10&lt;&gt;"",M10&lt;I10,N10=""),Listes!$A$73,IF(AND(S10="",OR(J10&lt;&gt;"",K10&lt;&gt;"",L10&lt;&gt;"")),Listes!$A$74,"")))))))</f>
        <v/>
      </c>
      <c r="S10" s="90"/>
      <c r="T10" s="158">
        <f t="shared" si="4"/>
        <v>0</v>
      </c>
    </row>
    <row r="11" spans="1:20" ht="20.100000000000001" customHeight="1" x14ac:dyDescent="0.25">
      <c r="A11" s="174">
        <v>5</v>
      </c>
      <c r="B11" s="181" t="str">
        <f>IF('Frais réels'!B11="","",'Frais réels'!B11)</f>
        <v/>
      </c>
      <c r="C11" s="181" t="str">
        <f>IF('Frais réels'!C11="","",'Frais réels'!C11)</f>
        <v/>
      </c>
      <c r="D11" s="181" t="str">
        <f>IF('Frais réels'!D11="","",'Frais réels'!D11)</f>
        <v/>
      </c>
      <c r="E11" s="181" t="str">
        <f>IF('Frais réels'!E11="","",'Frais réels'!E11)</f>
        <v/>
      </c>
      <c r="F11" s="181" t="str">
        <f>IF('Frais réels'!F11="","",'Frais réels'!F11)</f>
        <v/>
      </c>
      <c r="G11" s="526" t="str">
        <f>IF('Frais réels'!G11="","",'Frais réels'!G11)</f>
        <v/>
      </c>
      <c r="H11" s="526" t="str">
        <f>IF('Frais réels'!H11="","",'Frais réels'!H11)</f>
        <v/>
      </c>
      <c r="I11" s="181" t="str">
        <f>IF('Frais réels'!I11="","",'Frais réels'!I11)</f>
        <v/>
      </c>
      <c r="J11" s="530"/>
      <c r="K11" s="527" t="str">
        <f t="shared" si="5"/>
        <v/>
      </c>
      <c r="L11" s="527" t="str">
        <f t="shared" si="6"/>
        <v/>
      </c>
      <c r="M11" s="529"/>
      <c r="N11" s="182"/>
      <c r="O11" s="215" t="str">
        <f t="shared" si="2"/>
        <v/>
      </c>
      <c r="P11" s="211" t="str">
        <f t="shared" si="3"/>
        <v/>
      </c>
      <c r="Q11" s="222"/>
      <c r="R11" s="435" t="str">
        <f>IF(I11="","",IF(OR(J11="",K11="",L11=""),Listes!$A$69,IF(AND(M11="",J11&lt;&gt;""),Listes!$A$70,IF(AND(I11&lt;M11,Q11=""),Listes!$A$71,IF(AND(L11&lt;K11,Q11=""),Listes!$A$72,IF(AND(M11&lt;&gt;"",M11&lt;I11,N11=""),Listes!$A$73,IF(AND(S11="",OR(J11&lt;&gt;"",K11&lt;&gt;"",L11&lt;&gt;"")),Listes!$A$74,"")))))))</f>
        <v/>
      </c>
      <c r="S11" s="90"/>
      <c r="T11" s="158">
        <f t="shared" si="4"/>
        <v>0</v>
      </c>
    </row>
    <row r="12" spans="1:20" ht="20.100000000000001" customHeight="1" x14ac:dyDescent="0.25">
      <c r="A12" s="174">
        <v>6</v>
      </c>
      <c r="B12" s="181" t="str">
        <f>IF('Frais réels'!B12="","",'Frais réels'!B12)</f>
        <v/>
      </c>
      <c r="C12" s="181" t="str">
        <f>IF('Frais réels'!C12="","",'Frais réels'!C12)</f>
        <v/>
      </c>
      <c r="D12" s="181" t="str">
        <f>IF('Frais réels'!D12="","",'Frais réels'!D12)</f>
        <v/>
      </c>
      <c r="E12" s="181" t="str">
        <f>IF('Frais réels'!E12="","",'Frais réels'!E12)</f>
        <v/>
      </c>
      <c r="F12" s="181" t="str">
        <f>IF('Frais réels'!F12="","",'Frais réels'!F12)</f>
        <v/>
      </c>
      <c r="G12" s="526" t="str">
        <f>IF('Frais réels'!G12="","",'Frais réels'!G12)</f>
        <v/>
      </c>
      <c r="H12" s="526" t="str">
        <f>IF('Frais réels'!H12="","",'Frais réels'!H12)</f>
        <v/>
      </c>
      <c r="I12" s="181" t="str">
        <f>IF('Frais réels'!I12="","",'Frais réels'!I12)</f>
        <v/>
      </c>
      <c r="J12" s="530"/>
      <c r="K12" s="527" t="str">
        <f t="shared" si="5"/>
        <v/>
      </c>
      <c r="L12" s="527" t="str">
        <f t="shared" si="6"/>
        <v/>
      </c>
      <c r="M12" s="529"/>
      <c r="N12" s="182"/>
      <c r="O12" s="215" t="str">
        <f t="shared" si="2"/>
        <v/>
      </c>
      <c r="P12" s="211" t="str">
        <f t="shared" si="3"/>
        <v/>
      </c>
      <c r="Q12" s="222"/>
      <c r="R12" s="435" t="str">
        <f>IF(I12="","",IF(OR(J12="",K12="",L12=""),Listes!$A$69,IF(AND(M12="",J12&lt;&gt;""),Listes!$A$70,IF(AND(I12&lt;M12,Q12=""),Listes!$A$71,IF(AND(L12&lt;K12,Q12=""),Listes!$A$72,IF(AND(M12&lt;&gt;"",M12&lt;I12,N12=""),Listes!$A$73,IF(AND(S12="",OR(J12&lt;&gt;"",K12&lt;&gt;"",L12&lt;&gt;"")),Listes!$A$74,"")))))))</f>
        <v/>
      </c>
      <c r="S12" s="90"/>
      <c r="T12" s="158">
        <f t="shared" si="4"/>
        <v>0</v>
      </c>
    </row>
    <row r="13" spans="1:20" ht="20.100000000000001" customHeight="1" x14ac:dyDescent="0.25">
      <c r="A13" s="174">
        <v>7</v>
      </c>
      <c r="B13" s="181" t="str">
        <f>IF('Frais réels'!B13="","",'Frais réels'!B13)</f>
        <v/>
      </c>
      <c r="C13" s="181" t="str">
        <f>IF('Frais réels'!C13="","",'Frais réels'!C13)</f>
        <v/>
      </c>
      <c r="D13" s="181" t="str">
        <f>IF('Frais réels'!D13="","",'Frais réels'!D13)</f>
        <v/>
      </c>
      <c r="E13" s="181" t="str">
        <f>IF('Frais réels'!E13="","",'Frais réels'!E13)</f>
        <v/>
      </c>
      <c r="F13" s="181" t="str">
        <f>IF('Frais réels'!F13="","",'Frais réels'!F13)</f>
        <v/>
      </c>
      <c r="G13" s="526" t="str">
        <f>IF('Frais réels'!G13="","",'Frais réels'!G13)</f>
        <v/>
      </c>
      <c r="H13" s="526" t="str">
        <f>IF('Frais réels'!H13="","",'Frais réels'!H13)</f>
        <v/>
      </c>
      <c r="I13" s="181" t="str">
        <f>IF('Frais réels'!I13="","",'Frais réels'!I13)</f>
        <v/>
      </c>
      <c r="J13" s="530"/>
      <c r="K13" s="527" t="str">
        <f t="shared" si="5"/>
        <v/>
      </c>
      <c r="L13" s="527" t="str">
        <f t="shared" si="6"/>
        <v/>
      </c>
      <c r="M13" s="529"/>
      <c r="N13" s="182"/>
      <c r="O13" s="215" t="str">
        <f t="shared" si="2"/>
        <v/>
      </c>
      <c r="P13" s="211" t="str">
        <f t="shared" si="3"/>
        <v/>
      </c>
      <c r="Q13" s="222"/>
      <c r="R13" s="435" t="str">
        <f>IF(I13="","",IF(OR(J13="",K13="",L13=""),Listes!$A$69,IF(AND(M13="",J13&lt;&gt;""),Listes!$A$70,IF(AND(I13&lt;M13,Q13=""),Listes!$A$71,IF(AND(L13&lt;K13,Q13=""),Listes!$A$72,IF(AND(M13&lt;&gt;"",M13&lt;I13,N13=""),Listes!$A$73,IF(AND(S13="",OR(J13&lt;&gt;"",K13&lt;&gt;"",L13&lt;&gt;"")),Listes!$A$74,"")))))))</f>
        <v/>
      </c>
      <c r="S13" s="90"/>
      <c r="T13" s="158">
        <f t="shared" si="4"/>
        <v>0</v>
      </c>
    </row>
    <row r="14" spans="1:20" ht="20.100000000000001" customHeight="1" x14ac:dyDescent="0.25">
      <c r="A14" s="174">
        <v>8</v>
      </c>
      <c r="B14" s="181" t="str">
        <f>IF('Frais réels'!B14="","",'Frais réels'!B14)</f>
        <v/>
      </c>
      <c r="C14" s="181" t="str">
        <f>IF('Frais réels'!C14="","",'Frais réels'!C14)</f>
        <v/>
      </c>
      <c r="D14" s="181" t="str">
        <f>IF('Frais réels'!D14="","",'Frais réels'!D14)</f>
        <v/>
      </c>
      <c r="E14" s="181" t="str">
        <f>IF('Frais réels'!E14="","",'Frais réels'!E14)</f>
        <v/>
      </c>
      <c r="F14" s="181" t="str">
        <f>IF('Frais réels'!F14="","",'Frais réels'!F14)</f>
        <v/>
      </c>
      <c r="G14" s="526" t="str">
        <f>IF('Frais réels'!G14="","",'Frais réels'!G14)</f>
        <v/>
      </c>
      <c r="H14" s="526" t="str">
        <f>IF('Frais réels'!H14="","",'Frais réels'!H14)</f>
        <v/>
      </c>
      <c r="I14" s="181" t="str">
        <f>IF('Frais réels'!I14="","",'Frais réels'!I14)</f>
        <v/>
      </c>
      <c r="J14" s="530"/>
      <c r="K14" s="527" t="str">
        <f t="shared" si="5"/>
        <v/>
      </c>
      <c r="L14" s="527" t="str">
        <f t="shared" si="6"/>
        <v/>
      </c>
      <c r="M14" s="529"/>
      <c r="N14" s="182"/>
      <c r="O14" s="215" t="str">
        <f t="shared" si="2"/>
        <v/>
      </c>
      <c r="P14" s="211" t="str">
        <f t="shared" si="3"/>
        <v/>
      </c>
      <c r="Q14" s="222"/>
      <c r="R14" s="435" t="str">
        <f>IF(I14="","",IF(OR(J14="",K14="",L14=""),Listes!$A$69,IF(AND(M14="",J14&lt;&gt;""),Listes!$A$70,IF(AND(I14&lt;M14,Q14=""),Listes!$A$71,IF(AND(L14&lt;K14,Q14=""),Listes!$A$72,IF(AND(M14&lt;&gt;"",M14&lt;I14,N14=""),Listes!$A$73,IF(AND(S14="",OR(J14&lt;&gt;"",K14&lt;&gt;"",L14&lt;&gt;"")),Listes!$A$74,"")))))))</f>
        <v/>
      </c>
      <c r="S14" s="90"/>
      <c r="T14" s="158">
        <f t="shared" si="4"/>
        <v>0</v>
      </c>
    </row>
    <row r="15" spans="1:20" ht="20.100000000000001" customHeight="1" x14ac:dyDescent="0.25">
      <c r="A15" s="174">
        <v>9</v>
      </c>
      <c r="B15" s="181" t="str">
        <f>IF('Frais réels'!B15="","",'Frais réels'!B15)</f>
        <v/>
      </c>
      <c r="C15" s="181" t="str">
        <f>IF('Frais réels'!C15="","",'Frais réels'!C15)</f>
        <v/>
      </c>
      <c r="D15" s="181" t="str">
        <f>IF('Frais réels'!D15="","",'Frais réels'!D15)</f>
        <v/>
      </c>
      <c r="E15" s="181" t="str">
        <f>IF('Frais réels'!E15="","",'Frais réels'!E15)</f>
        <v/>
      </c>
      <c r="F15" s="181" t="str">
        <f>IF('Frais réels'!F15="","",'Frais réels'!F15)</f>
        <v/>
      </c>
      <c r="G15" s="526" t="str">
        <f>IF('Frais réels'!G15="","",'Frais réels'!G15)</f>
        <v/>
      </c>
      <c r="H15" s="526" t="str">
        <f>IF('Frais réels'!H15="","",'Frais réels'!H15)</f>
        <v/>
      </c>
      <c r="I15" s="181" t="str">
        <f>IF('Frais réels'!I15="","",'Frais réels'!I15)</f>
        <v/>
      </c>
      <c r="J15" s="530"/>
      <c r="K15" s="527" t="str">
        <f t="shared" si="5"/>
        <v/>
      </c>
      <c r="L15" s="527" t="str">
        <f t="shared" si="6"/>
        <v/>
      </c>
      <c r="M15" s="529"/>
      <c r="N15" s="182"/>
      <c r="O15" s="215" t="str">
        <f t="shared" si="2"/>
        <v/>
      </c>
      <c r="P15" s="211" t="str">
        <f t="shared" si="3"/>
        <v/>
      </c>
      <c r="Q15" s="222"/>
      <c r="R15" s="435" t="str">
        <f>IF(I15="","",IF(OR(J15="",K15="",L15=""),Listes!$A$69,IF(AND(M15="",J15&lt;&gt;""),Listes!$A$70,IF(AND(I15&lt;M15,Q15=""),Listes!$A$71,IF(AND(L15&lt;K15,Q15=""),Listes!$A$72,IF(AND(M15&lt;&gt;"",M15&lt;I15,N15=""),Listes!$A$73,IF(AND(S15="",OR(J15&lt;&gt;"",K15&lt;&gt;"",L15&lt;&gt;"")),Listes!$A$74,"")))))))</f>
        <v/>
      </c>
      <c r="S15" s="90"/>
      <c r="T15" s="158">
        <f t="shared" si="4"/>
        <v>0</v>
      </c>
    </row>
    <row r="16" spans="1:20" ht="20.100000000000001" customHeight="1" x14ac:dyDescent="0.25">
      <c r="A16" s="174">
        <v>10</v>
      </c>
      <c r="B16" s="181" t="str">
        <f>IF('Frais réels'!B16="","",'Frais réels'!B16)</f>
        <v/>
      </c>
      <c r="C16" s="181" t="str">
        <f>IF('Frais réels'!C16="","",'Frais réels'!C16)</f>
        <v/>
      </c>
      <c r="D16" s="181" t="str">
        <f>IF('Frais réels'!D16="","",'Frais réels'!D16)</f>
        <v/>
      </c>
      <c r="E16" s="181" t="str">
        <f>IF('Frais réels'!E16="","",'Frais réels'!E16)</f>
        <v/>
      </c>
      <c r="F16" s="181" t="str">
        <f>IF('Frais réels'!F16="","",'Frais réels'!F16)</f>
        <v/>
      </c>
      <c r="G16" s="526" t="str">
        <f>IF('Frais réels'!G16="","",'Frais réels'!G16)</f>
        <v/>
      </c>
      <c r="H16" s="526" t="str">
        <f>IF('Frais réels'!H16="","",'Frais réels'!H16)</f>
        <v/>
      </c>
      <c r="I16" s="181" t="str">
        <f>IF('Frais réels'!I16="","",'Frais réels'!I16)</f>
        <v/>
      </c>
      <c r="J16" s="530"/>
      <c r="K16" s="527" t="str">
        <f t="shared" si="5"/>
        <v/>
      </c>
      <c r="L16" s="527" t="str">
        <f t="shared" si="6"/>
        <v/>
      </c>
      <c r="M16" s="529"/>
      <c r="N16" s="182"/>
      <c r="O16" s="215" t="str">
        <f t="shared" si="2"/>
        <v/>
      </c>
      <c r="P16" s="211" t="str">
        <f t="shared" si="3"/>
        <v/>
      </c>
      <c r="Q16" s="222"/>
      <c r="R16" s="435" t="str">
        <f>IF(I16="","",IF(OR(J16="",K16="",L16=""),Listes!$A$69,IF(AND(M16="",J16&lt;&gt;""),Listes!$A$70,IF(AND(I16&lt;M16,Q16=""),Listes!$A$71,IF(AND(L16&lt;K16,Q16=""),Listes!$A$72,IF(AND(M16&lt;&gt;"",M16&lt;I16,N16=""),Listes!$A$73,IF(AND(S16="",OR(J16&lt;&gt;"",K16&lt;&gt;"",L16&lt;&gt;"")),Listes!$A$74,"")))))))</f>
        <v/>
      </c>
      <c r="S16" s="90"/>
      <c r="T16" s="158">
        <f t="shared" si="4"/>
        <v>0</v>
      </c>
    </row>
    <row r="17" spans="1:20" ht="20.100000000000001" customHeight="1" x14ac:dyDescent="0.25">
      <c r="A17" s="174">
        <v>11</v>
      </c>
      <c r="B17" s="181" t="str">
        <f>IF('Frais réels'!B17="","",'Frais réels'!B17)</f>
        <v/>
      </c>
      <c r="C17" s="181" t="str">
        <f>IF('Frais réels'!C17="","",'Frais réels'!C17)</f>
        <v/>
      </c>
      <c r="D17" s="181" t="str">
        <f>IF('Frais réels'!D17="","",'Frais réels'!D17)</f>
        <v/>
      </c>
      <c r="E17" s="181" t="str">
        <f>IF('Frais réels'!E17="","",'Frais réels'!E17)</f>
        <v/>
      </c>
      <c r="F17" s="181" t="str">
        <f>IF('Frais réels'!F17="","",'Frais réels'!F17)</f>
        <v/>
      </c>
      <c r="G17" s="526" t="str">
        <f>IF('Frais réels'!G17="","",'Frais réels'!G17)</f>
        <v/>
      </c>
      <c r="H17" s="526" t="str">
        <f>IF('Frais réels'!H17="","",'Frais réels'!H17)</f>
        <v/>
      </c>
      <c r="I17" s="181" t="str">
        <f>IF('Frais réels'!I17="","",'Frais réels'!I17)</f>
        <v/>
      </c>
      <c r="J17" s="530"/>
      <c r="K17" s="527" t="str">
        <f t="shared" si="5"/>
        <v/>
      </c>
      <c r="L17" s="527" t="str">
        <f t="shared" si="6"/>
        <v/>
      </c>
      <c r="M17" s="529"/>
      <c r="N17" s="182"/>
      <c r="O17" s="215" t="str">
        <f t="shared" si="2"/>
        <v/>
      </c>
      <c r="P17" s="211" t="str">
        <f t="shared" si="3"/>
        <v/>
      </c>
      <c r="Q17" s="222"/>
      <c r="R17" s="435" t="str">
        <f>IF(I17="","",IF(OR(J17="",K17="",L17=""),Listes!$A$69,IF(AND(M17="",J17&lt;&gt;""),Listes!$A$70,IF(AND(I17&lt;M17,Q17=""),Listes!$A$71,IF(AND(L17&lt;K17,Q17=""),Listes!$A$72,IF(AND(M17&lt;&gt;"",M17&lt;I17,N17=""),Listes!$A$73,IF(AND(S17="",OR(J17&lt;&gt;"",K17&lt;&gt;"",L17&lt;&gt;"")),Listes!$A$74,"")))))))</f>
        <v/>
      </c>
      <c r="S17" s="90"/>
      <c r="T17" s="158">
        <f t="shared" si="4"/>
        <v>0</v>
      </c>
    </row>
    <row r="18" spans="1:20" ht="20.100000000000001" customHeight="1" x14ac:dyDescent="0.25">
      <c r="A18" s="174">
        <v>12</v>
      </c>
      <c r="B18" s="181" t="str">
        <f>IF('Frais réels'!B18="","",'Frais réels'!B18)</f>
        <v/>
      </c>
      <c r="C18" s="181" t="str">
        <f>IF('Frais réels'!C18="","",'Frais réels'!C18)</f>
        <v/>
      </c>
      <c r="D18" s="181" t="str">
        <f>IF('Frais réels'!D18="","",'Frais réels'!D18)</f>
        <v/>
      </c>
      <c r="E18" s="181" t="str">
        <f>IF('Frais réels'!E18="","",'Frais réels'!E18)</f>
        <v/>
      </c>
      <c r="F18" s="181" t="str">
        <f>IF('Frais réels'!F18="","",'Frais réels'!F18)</f>
        <v/>
      </c>
      <c r="G18" s="526" t="str">
        <f>IF('Frais réels'!G18="","",'Frais réels'!G18)</f>
        <v/>
      </c>
      <c r="H18" s="526" t="str">
        <f>IF('Frais réels'!H18="","",'Frais réels'!H18)</f>
        <v/>
      </c>
      <c r="I18" s="181" t="str">
        <f>IF('Frais réels'!I18="","",'Frais réels'!I18)</f>
        <v/>
      </c>
      <c r="J18" s="530"/>
      <c r="K18" s="527" t="str">
        <f t="shared" si="5"/>
        <v/>
      </c>
      <c r="L18" s="527" t="str">
        <f t="shared" si="6"/>
        <v/>
      </c>
      <c r="M18" s="529"/>
      <c r="N18" s="182"/>
      <c r="O18" s="215" t="str">
        <f t="shared" si="2"/>
        <v/>
      </c>
      <c r="P18" s="211" t="str">
        <f t="shared" si="3"/>
        <v/>
      </c>
      <c r="Q18" s="222"/>
      <c r="R18" s="435" t="str">
        <f>IF(I18="","",IF(OR(J18="",K18="",L18=""),Listes!$A$69,IF(AND(M18="",J18&lt;&gt;""),Listes!$A$70,IF(AND(I18&lt;M18,Q18=""),Listes!$A$71,IF(AND(L18&lt;K18,Q18=""),Listes!$A$72,IF(AND(M18&lt;&gt;"",M18&lt;I18,N18=""),Listes!$A$73,IF(AND(S18="",OR(J18&lt;&gt;"",K18&lt;&gt;"",L18&lt;&gt;"")),Listes!$A$74,"")))))))</f>
        <v/>
      </c>
      <c r="S18" s="90"/>
      <c r="T18" s="158">
        <f t="shared" si="4"/>
        <v>0</v>
      </c>
    </row>
    <row r="19" spans="1:20" ht="20.100000000000001" customHeight="1" x14ac:dyDescent="0.25">
      <c r="A19" s="174">
        <v>13</v>
      </c>
      <c r="B19" s="181" t="str">
        <f>IF('Frais réels'!B19="","",'Frais réels'!B19)</f>
        <v/>
      </c>
      <c r="C19" s="181" t="str">
        <f>IF('Frais réels'!C19="","",'Frais réels'!C19)</f>
        <v/>
      </c>
      <c r="D19" s="181" t="str">
        <f>IF('Frais réels'!D19="","",'Frais réels'!D19)</f>
        <v/>
      </c>
      <c r="E19" s="181" t="str">
        <f>IF('Frais réels'!E19="","",'Frais réels'!E19)</f>
        <v/>
      </c>
      <c r="F19" s="181" t="str">
        <f>IF('Frais réels'!F19="","",'Frais réels'!F19)</f>
        <v/>
      </c>
      <c r="G19" s="526" t="str">
        <f>IF('Frais réels'!G19="","",'Frais réels'!G19)</f>
        <v/>
      </c>
      <c r="H19" s="526" t="str">
        <f>IF('Frais réels'!H19="","",'Frais réels'!H19)</f>
        <v/>
      </c>
      <c r="I19" s="181" t="str">
        <f>IF('Frais réels'!I19="","",'Frais réels'!I19)</f>
        <v/>
      </c>
      <c r="J19" s="530"/>
      <c r="K19" s="527" t="str">
        <f t="shared" si="5"/>
        <v/>
      </c>
      <c r="L19" s="527" t="str">
        <f t="shared" si="6"/>
        <v/>
      </c>
      <c r="M19" s="529"/>
      <c r="N19" s="182"/>
      <c r="O19" s="215" t="str">
        <f t="shared" si="2"/>
        <v/>
      </c>
      <c r="P19" s="211" t="str">
        <f t="shared" si="3"/>
        <v/>
      </c>
      <c r="Q19" s="222"/>
      <c r="R19" s="435" t="str">
        <f>IF(I19="","",IF(OR(J19="",K19="",L19=""),Listes!$A$69,IF(AND(M19="",J19&lt;&gt;""),Listes!$A$70,IF(AND(I19&lt;M19,Q19=""),Listes!$A$71,IF(AND(L19&lt;K19,Q19=""),Listes!$A$72,IF(AND(M19&lt;&gt;"",M19&lt;I19,N19=""),Listes!$A$73,IF(AND(S19="",OR(J19&lt;&gt;"",K19&lt;&gt;"",L19&lt;&gt;"")),Listes!$A$74,"")))))))</f>
        <v/>
      </c>
      <c r="S19" s="90"/>
      <c r="T19" s="158">
        <f t="shared" si="4"/>
        <v>0</v>
      </c>
    </row>
    <row r="20" spans="1:20" ht="20.100000000000001" customHeight="1" x14ac:dyDescent="0.25">
      <c r="A20" s="174">
        <v>14</v>
      </c>
      <c r="B20" s="181" t="str">
        <f>IF('Frais réels'!B20="","",'Frais réels'!B20)</f>
        <v/>
      </c>
      <c r="C20" s="181" t="str">
        <f>IF('Frais réels'!C20="","",'Frais réels'!C20)</f>
        <v/>
      </c>
      <c r="D20" s="181" t="str">
        <f>IF('Frais réels'!D20="","",'Frais réels'!D20)</f>
        <v/>
      </c>
      <c r="E20" s="181" t="str">
        <f>IF('Frais réels'!E20="","",'Frais réels'!E20)</f>
        <v/>
      </c>
      <c r="F20" s="181" t="str">
        <f>IF('Frais réels'!F20="","",'Frais réels'!F20)</f>
        <v/>
      </c>
      <c r="G20" s="526" t="str">
        <f>IF('Frais réels'!G20="","",'Frais réels'!G20)</f>
        <v/>
      </c>
      <c r="H20" s="526" t="str">
        <f>IF('Frais réels'!H20="","",'Frais réels'!H20)</f>
        <v/>
      </c>
      <c r="I20" s="181" t="str">
        <f>IF('Frais réels'!I20="","",'Frais réels'!I20)</f>
        <v/>
      </c>
      <c r="J20" s="530"/>
      <c r="K20" s="527" t="str">
        <f t="shared" si="5"/>
        <v/>
      </c>
      <c r="L20" s="527" t="str">
        <f t="shared" si="6"/>
        <v/>
      </c>
      <c r="M20" s="529"/>
      <c r="N20" s="182"/>
      <c r="O20" s="215" t="str">
        <f t="shared" si="2"/>
        <v/>
      </c>
      <c r="P20" s="211" t="str">
        <f t="shared" si="3"/>
        <v/>
      </c>
      <c r="Q20" s="222"/>
      <c r="R20" s="435" t="str">
        <f>IF(I20="","",IF(OR(J20="",K20="",L20=""),Listes!$A$69,IF(AND(M20="",J20&lt;&gt;""),Listes!$A$70,IF(AND(I20&lt;M20,Q20=""),Listes!$A$71,IF(AND(L20&lt;K20,Q20=""),Listes!$A$72,IF(AND(M20&lt;&gt;"",M20&lt;I20,N20=""),Listes!$A$73,IF(AND(S20="",OR(J20&lt;&gt;"",K20&lt;&gt;"",L20&lt;&gt;"")),Listes!$A$74,"")))))))</f>
        <v/>
      </c>
      <c r="S20" s="90"/>
      <c r="T20" s="158">
        <f t="shared" si="4"/>
        <v>0</v>
      </c>
    </row>
    <row r="21" spans="1:20" ht="20.100000000000001" customHeight="1" x14ac:dyDescent="0.25">
      <c r="A21" s="174">
        <v>15</v>
      </c>
      <c r="B21" s="181" t="str">
        <f>IF('Frais réels'!B21="","",'Frais réels'!B21)</f>
        <v/>
      </c>
      <c r="C21" s="181" t="str">
        <f>IF('Frais réels'!C21="","",'Frais réels'!C21)</f>
        <v/>
      </c>
      <c r="D21" s="181" t="str">
        <f>IF('Frais réels'!D21="","",'Frais réels'!D21)</f>
        <v/>
      </c>
      <c r="E21" s="181" t="str">
        <f>IF('Frais réels'!E21="","",'Frais réels'!E21)</f>
        <v/>
      </c>
      <c r="F21" s="181" t="str">
        <f>IF('Frais réels'!F21="","",'Frais réels'!F21)</f>
        <v/>
      </c>
      <c r="G21" s="526" t="str">
        <f>IF('Frais réels'!G21="","",'Frais réels'!G21)</f>
        <v/>
      </c>
      <c r="H21" s="526" t="str">
        <f>IF('Frais réels'!H21="","",'Frais réels'!H21)</f>
        <v/>
      </c>
      <c r="I21" s="181" t="str">
        <f>IF('Frais réels'!I21="","",'Frais réels'!I21)</f>
        <v/>
      </c>
      <c r="J21" s="530"/>
      <c r="K21" s="527" t="str">
        <f t="shared" si="5"/>
        <v/>
      </c>
      <c r="L21" s="527" t="str">
        <f t="shared" si="6"/>
        <v/>
      </c>
      <c r="M21" s="529"/>
      <c r="N21" s="182"/>
      <c r="O21" s="215" t="str">
        <f t="shared" si="2"/>
        <v/>
      </c>
      <c r="P21" s="211" t="str">
        <f t="shared" si="3"/>
        <v/>
      </c>
      <c r="Q21" s="222"/>
      <c r="R21" s="435" t="str">
        <f>IF(I21="","",IF(OR(J21="",K21="",L21=""),Listes!$A$69,IF(AND(M21="",J21&lt;&gt;""),Listes!$A$70,IF(AND(I21&lt;M21,Q21=""),Listes!$A$71,IF(AND(L21&lt;K21,Q21=""),Listes!$A$72,IF(AND(M21&lt;&gt;"",M21&lt;I21,N21=""),Listes!$A$73,IF(AND(S21="",OR(J21&lt;&gt;"",K21&lt;&gt;"",L21&lt;&gt;"")),Listes!$A$74,"")))))))</f>
        <v/>
      </c>
      <c r="S21" s="90"/>
      <c r="T21" s="158">
        <f t="shared" si="4"/>
        <v>0</v>
      </c>
    </row>
    <row r="22" spans="1:20" ht="20.100000000000001" customHeight="1" x14ac:dyDescent="0.25">
      <c r="A22" s="174">
        <v>16</v>
      </c>
      <c r="B22" s="181" t="str">
        <f>IF('Frais réels'!B22="","",'Frais réels'!B22)</f>
        <v/>
      </c>
      <c r="C22" s="181" t="str">
        <f>IF('Frais réels'!C22="","",'Frais réels'!C22)</f>
        <v/>
      </c>
      <c r="D22" s="181" t="str">
        <f>IF('Frais réels'!D22="","",'Frais réels'!D22)</f>
        <v/>
      </c>
      <c r="E22" s="181" t="str">
        <f>IF('Frais réels'!E22="","",'Frais réels'!E22)</f>
        <v/>
      </c>
      <c r="F22" s="181" t="str">
        <f>IF('Frais réels'!F22="","",'Frais réels'!F22)</f>
        <v/>
      </c>
      <c r="G22" s="526" t="str">
        <f>IF('Frais réels'!G22="","",'Frais réels'!G22)</f>
        <v/>
      </c>
      <c r="H22" s="526" t="str">
        <f>IF('Frais réels'!H22="","",'Frais réels'!H22)</f>
        <v/>
      </c>
      <c r="I22" s="181" t="str">
        <f>IF('Frais réels'!I22="","",'Frais réels'!I22)</f>
        <v/>
      </c>
      <c r="J22" s="530"/>
      <c r="K22" s="527" t="str">
        <f t="shared" si="5"/>
        <v/>
      </c>
      <c r="L22" s="527" t="str">
        <f t="shared" si="6"/>
        <v/>
      </c>
      <c r="M22" s="529"/>
      <c r="N22" s="182"/>
      <c r="O22" s="215" t="str">
        <f t="shared" si="2"/>
        <v/>
      </c>
      <c r="P22" s="211" t="str">
        <f t="shared" si="3"/>
        <v/>
      </c>
      <c r="Q22" s="222"/>
      <c r="R22" s="435" t="str">
        <f>IF(I22="","",IF(OR(J22="",K22="",L22=""),Listes!$A$69,IF(AND(M22="",J22&lt;&gt;""),Listes!$A$70,IF(AND(I22&lt;M22,Q22=""),Listes!$A$71,IF(AND(L22&lt;K22,Q22=""),Listes!$A$72,IF(AND(M22&lt;&gt;"",M22&lt;I22,N22=""),Listes!$A$73,IF(AND(S22="",OR(J22&lt;&gt;"",K22&lt;&gt;"",L22&lt;&gt;"")),Listes!$A$74,"")))))))</f>
        <v/>
      </c>
      <c r="S22" s="90"/>
      <c r="T22" s="158">
        <f t="shared" si="4"/>
        <v>0</v>
      </c>
    </row>
    <row r="23" spans="1:20" ht="20.100000000000001" customHeight="1" x14ac:dyDescent="0.25">
      <c r="A23" s="174">
        <v>17</v>
      </c>
      <c r="B23" s="181" t="str">
        <f>IF('Frais réels'!B23="","",'Frais réels'!B23)</f>
        <v/>
      </c>
      <c r="C23" s="181" t="str">
        <f>IF('Frais réels'!C23="","",'Frais réels'!C23)</f>
        <v/>
      </c>
      <c r="D23" s="181" t="str">
        <f>IF('Frais réels'!D23="","",'Frais réels'!D23)</f>
        <v/>
      </c>
      <c r="E23" s="181" t="str">
        <f>IF('Frais réels'!E23="","",'Frais réels'!E23)</f>
        <v/>
      </c>
      <c r="F23" s="181" t="str">
        <f>IF('Frais réels'!F23="","",'Frais réels'!F23)</f>
        <v/>
      </c>
      <c r="G23" s="526" t="str">
        <f>IF('Frais réels'!G23="","",'Frais réels'!G23)</f>
        <v/>
      </c>
      <c r="H23" s="526" t="str">
        <f>IF('Frais réels'!H23="","",'Frais réels'!H23)</f>
        <v/>
      </c>
      <c r="I23" s="181" t="str">
        <f>IF('Frais réels'!I23="","",'Frais réels'!I23)</f>
        <v/>
      </c>
      <c r="J23" s="530"/>
      <c r="K23" s="527" t="str">
        <f t="shared" si="5"/>
        <v/>
      </c>
      <c r="L23" s="527" t="str">
        <f t="shared" si="6"/>
        <v/>
      </c>
      <c r="M23" s="529"/>
      <c r="N23" s="182"/>
      <c r="O23" s="215" t="str">
        <f t="shared" si="2"/>
        <v/>
      </c>
      <c r="P23" s="211" t="str">
        <f t="shared" si="3"/>
        <v/>
      </c>
      <c r="Q23" s="222"/>
      <c r="R23" s="435" t="str">
        <f>IF(I23="","",IF(OR(J23="",K23="",L23=""),Listes!$A$69,IF(AND(M23="",J23&lt;&gt;""),Listes!$A$70,IF(AND(I23&lt;M23,Q23=""),Listes!$A$71,IF(AND(L23&lt;K23,Q23=""),Listes!$A$72,IF(AND(M23&lt;&gt;"",M23&lt;I23,N23=""),Listes!$A$73,IF(AND(S23="",OR(J23&lt;&gt;"",K23&lt;&gt;"",L23&lt;&gt;"")),Listes!$A$74,"")))))))</f>
        <v/>
      </c>
      <c r="S23" s="90"/>
      <c r="T23" s="158">
        <f t="shared" si="4"/>
        <v>0</v>
      </c>
    </row>
    <row r="24" spans="1:20" ht="20.100000000000001" customHeight="1" x14ac:dyDescent="0.25">
      <c r="A24" s="174">
        <v>18</v>
      </c>
      <c r="B24" s="181" t="str">
        <f>IF('Frais réels'!B24="","",'Frais réels'!B24)</f>
        <v/>
      </c>
      <c r="C24" s="181" t="str">
        <f>IF('Frais réels'!C24="","",'Frais réels'!C24)</f>
        <v/>
      </c>
      <c r="D24" s="181" t="str">
        <f>IF('Frais réels'!D24="","",'Frais réels'!D24)</f>
        <v/>
      </c>
      <c r="E24" s="181" t="str">
        <f>IF('Frais réels'!E24="","",'Frais réels'!E24)</f>
        <v/>
      </c>
      <c r="F24" s="181" t="str">
        <f>IF('Frais réels'!F24="","",'Frais réels'!F24)</f>
        <v/>
      </c>
      <c r="G24" s="526" t="str">
        <f>IF('Frais réels'!G24="","",'Frais réels'!G24)</f>
        <v/>
      </c>
      <c r="H24" s="526" t="str">
        <f>IF('Frais réels'!H24="","",'Frais réels'!H24)</f>
        <v/>
      </c>
      <c r="I24" s="181" t="str">
        <f>IF('Frais réels'!I24="","",'Frais réels'!I24)</f>
        <v/>
      </c>
      <c r="J24" s="530"/>
      <c r="K24" s="527" t="str">
        <f t="shared" si="5"/>
        <v/>
      </c>
      <c r="L24" s="527" t="str">
        <f t="shared" si="6"/>
        <v/>
      </c>
      <c r="M24" s="529"/>
      <c r="N24" s="182"/>
      <c r="O24" s="215" t="str">
        <f t="shared" si="2"/>
        <v/>
      </c>
      <c r="P24" s="211" t="str">
        <f t="shared" si="3"/>
        <v/>
      </c>
      <c r="Q24" s="222"/>
      <c r="R24" s="435" t="str">
        <f>IF(I24="","",IF(OR(J24="",K24="",L24=""),Listes!$A$69,IF(AND(M24="",J24&lt;&gt;""),Listes!$A$70,IF(AND(I24&lt;M24,Q24=""),Listes!$A$71,IF(AND(L24&lt;K24,Q24=""),Listes!$A$72,IF(AND(M24&lt;&gt;"",M24&lt;I24,N24=""),Listes!$A$73,IF(AND(S24="",OR(J24&lt;&gt;"",K24&lt;&gt;"",L24&lt;&gt;"")),Listes!$A$74,"")))))))</f>
        <v/>
      </c>
      <c r="S24" s="90"/>
      <c r="T24" s="158">
        <f t="shared" si="4"/>
        <v>0</v>
      </c>
    </row>
    <row r="25" spans="1:20" ht="20.100000000000001" customHeight="1" x14ac:dyDescent="0.25">
      <c r="A25" s="174">
        <v>19</v>
      </c>
      <c r="B25" s="181" t="str">
        <f>IF('Frais réels'!B25="","",'Frais réels'!B25)</f>
        <v/>
      </c>
      <c r="C25" s="181" t="str">
        <f>IF('Frais réels'!C25="","",'Frais réels'!C25)</f>
        <v/>
      </c>
      <c r="D25" s="181" t="str">
        <f>IF('Frais réels'!D25="","",'Frais réels'!D25)</f>
        <v/>
      </c>
      <c r="E25" s="181" t="str">
        <f>IF('Frais réels'!E25="","",'Frais réels'!E25)</f>
        <v/>
      </c>
      <c r="F25" s="181" t="str">
        <f>IF('Frais réels'!F25="","",'Frais réels'!F25)</f>
        <v/>
      </c>
      <c r="G25" s="526" t="str">
        <f>IF('Frais réels'!G25="","",'Frais réels'!G25)</f>
        <v/>
      </c>
      <c r="H25" s="526" t="str">
        <f>IF('Frais réels'!H25="","",'Frais réels'!H25)</f>
        <v/>
      </c>
      <c r="I25" s="181" t="str">
        <f>IF('Frais réels'!I25="","",'Frais réels'!I25)</f>
        <v/>
      </c>
      <c r="J25" s="530"/>
      <c r="K25" s="527" t="str">
        <f t="shared" si="5"/>
        <v/>
      </c>
      <c r="L25" s="527" t="str">
        <f t="shared" si="6"/>
        <v/>
      </c>
      <c r="M25" s="529"/>
      <c r="N25" s="182"/>
      <c r="O25" s="215" t="str">
        <f t="shared" si="2"/>
        <v/>
      </c>
      <c r="P25" s="211" t="str">
        <f t="shared" si="3"/>
        <v/>
      </c>
      <c r="Q25" s="222"/>
      <c r="R25" s="435" t="str">
        <f>IF(I25="","",IF(OR(J25="",K25="",L25=""),Listes!$A$69,IF(AND(M25="",J25&lt;&gt;""),Listes!$A$70,IF(AND(I25&lt;M25,Q25=""),Listes!$A$71,IF(AND(L25&lt;K25,Q25=""),Listes!$A$72,IF(AND(M25&lt;&gt;"",M25&lt;I25,N25=""),Listes!$A$73,IF(AND(S25="",OR(J25&lt;&gt;"",K25&lt;&gt;"",L25&lt;&gt;"")),Listes!$A$74,"")))))))</f>
        <v/>
      </c>
      <c r="S25" s="90"/>
      <c r="T25" s="158">
        <f t="shared" si="4"/>
        <v>0</v>
      </c>
    </row>
    <row r="26" spans="1:20" ht="20.100000000000001" customHeight="1" x14ac:dyDescent="0.25">
      <c r="A26" s="174">
        <v>20</v>
      </c>
      <c r="B26" s="181" t="str">
        <f>IF('Frais réels'!B26="","",'Frais réels'!B26)</f>
        <v/>
      </c>
      <c r="C26" s="181" t="str">
        <f>IF('Frais réels'!C26="","",'Frais réels'!C26)</f>
        <v/>
      </c>
      <c r="D26" s="181" t="str">
        <f>IF('Frais réels'!D26="","",'Frais réels'!D26)</f>
        <v/>
      </c>
      <c r="E26" s="181" t="str">
        <f>IF('Frais réels'!E26="","",'Frais réels'!E26)</f>
        <v/>
      </c>
      <c r="F26" s="181" t="str">
        <f>IF('Frais réels'!F26="","",'Frais réels'!F26)</f>
        <v/>
      </c>
      <c r="G26" s="526" t="str">
        <f>IF('Frais réels'!G26="","",'Frais réels'!G26)</f>
        <v/>
      </c>
      <c r="H26" s="526" t="str">
        <f>IF('Frais réels'!H26="","",'Frais réels'!H26)</f>
        <v/>
      </c>
      <c r="I26" s="181" t="str">
        <f>IF('Frais réels'!I26="","",'Frais réels'!I26)</f>
        <v/>
      </c>
      <c r="J26" s="530"/>
      <c r="K26" s="527" t="str">
        <f t="shared" si="5"/>
        <v/>
      </c>
      <c r="L26" s="527" t="str">
        <f t="shared" si="6"/>
        <v/>
      </c>
      <c r="M26" s="529"/>
      <c r="N26" s="182"/>
      <c r="O26" s="215" t="str">
        <f t="shared" si="2"/>
        <v/>
      </c>
      <c r="P26" s="211" t="str">
        <f t="shared" si="3"/>
        <v/>
      </c>
      <c r="Q26" s="222"/>
      <c r="R26" s="435" t="str">
        <f>IF(I26="","",IF(OR(J26="",K26="",L26=""),Listes!$A$69,IF(AND(M26="",J26&lt;&gt;""),Listes!$A$70,IF(AND(I26&lt;M26,Q26=""),Listes!$A$71,IF(AND(L26&lt;K26,Q26=""),Listes!$A$72,IF(AND(M26&lt;&gt;"",M26&lt;I26,N26=""),Listes!$A$73,IF(AND(S26="",OR(J26&lt;&gt;"",K26&lt;&gt;"",L26&lt;&gt;"")),Listes!$A$74,"")))))))</f>
        <v/>
      </c>
      <c r="S26" s="90"/>
      <c r="T26" s="158">
        <f t="shared" si="4"/>
        <v>0</v>
      </c>
    </row>
    <row r="27" spans="1:20" ht="20.100000000000001" customHeight="1" x14ac:dyDescent="0.25">
      <c r="A27" s="174">
        <v>21</v>
      </c>
      <c r="B27" s="181" t="str">
        <f>IF('Frais réels'!B27="","",'Frais réels'!B27)</f>
        <v/>
      </c>
      <c r="C27" s="181" t="str">
        <f>IF('Frais réels'!C27="","",'Frais réels'!C27)</f>
        <v/>
      </c>
      <c r="D27" s="181" t="str">
        <f>IF('Frais réels'!D27="","",'Frais réels'!D27)</f>
        <v/>
      </c>
      <c r="E27" s="181" t="str">
        <f>IF('Frais réels'!E27="","",'Frais réels'!E27)</f>
        <v/>
      </c>
      <c r="F27" s="181" t="str">
        <f>IF('Frais réels'!F27="","",'Frais réels'!F27)</f>
        <v/>
      </c>
      <c r="G27" s="526" t="str">
        <f>IF('Frais réels'!G27="","",'Frais réels'!G27)</f>
        <v/>
      </c>
      <c r="H27" s="526" t="str">
        <f>IF('Frais réels'!H27="","",'Frais réels'!H27)</f>
        <v/>
      </c>
      <c r="I27" s="181" t="str">
        <f>IF('Frais réels'!I27="","",'Frais réels'!I27)</f>
        <v/>
      </c>
      <c r="J27" s="530"/>
      <c r="K27" s="527" t="str">
        <f t="shared" si="5"/>
        <v/>
      </c>
      <c r="L27" s="527" t="str">
        <f t="shared" si="6"/>
        <v/>
      </c>
      <c r="M27" s="529"/>
      <c r="N27" s="182"/>
      <c r="O27" s="215" t="str">
        <f t="shared" si="2"/>
        <v/>
      </c>
      <c r="P27" s="211" t="str">
        <f t="shared" si="3"/>
        <v/>
      </c>
      <c r="Q27" s="222"/>
      <c r="R27" s="435" t="str">
        <f>IF(I27="","",IF(OR(J27="",K27="",L27=""),Listes!$A$69,IF(AND(M27="",J27&lt;&gt;""),Listes!$A$70,IF(AND(I27&lt;M27,Q27=""),Listes!$A$71,IF(AND(L27&lt;K27,Q27=""),Listes!$A$72,IF(AND(M27&lt;&gt;"",M27&lt;I27,N27=""),Listes!$A$73,IF(AND(S27="",OR(J27&lt;&gt;"",K27&lt;&gt;"",L27&lt;&gt;"")),Listes!$A$74,"")))))))</f>
        <v/>
      </c>
      <c r="S27" s="90"/>
      <c r="T27" s="158">
        <f t="shared" si="4"/>
        <v>0</v>
      </c>
    </row>
    <row r="28" spans="1:20" ht="20.100000000000001" customHeight="1" x14ac:dyDescent="0.25">
      <c r="A28" s="174">
        <v>22</v>
      </c>
      <c r="B28" s="181" t="str">
        <f>IF('Frais réels'!B28="","",'Frais réels'!B28)</f>
        <v/>
      </c>
      <c r="C28" s="181" t="str">
        <f>IF('Frais réels'!C28="","",'Frais réels'!C28)</f>
        <v/>
      </c>
      <c r="D28" s="181" t="str">
        <f>IF('Frais réels'!D28="","",'Frais réels'!D28)</f>
        <v/>
      </c>
      <c r="E28" s="181" t="str">
        <f>IF('Frais réels'!E28="","",'Frais réels'!E28)</f>
        <v/>
      </c>
      <c r="F28" s="181" t="str">
        <f>IF('Frais réels'!F28="","",'Frais réels'!F28)</f>
        <v/>
      </c>
      <c r="G28" s="526" t="str">
        <f>IF('Frais réels'!G28="","",'Frais réels'!G28)</f>
        <v/>
      </c>
      <c r="H28" s="526" t="str">
        <f>IF('Frais réels'!H28="","",'Frais réels'!H28)</f>
        <v/>
      </c>
      <c r="I28" s="181" t="str">
        <f>IF('Frais réels'!I28="","",'Frais réels'!I28)</f>
        <v/>
      </c>
      <c r="J28" s="530"/>
      <c r="K28" s="527" t="str">
        <f t="shared" si="5"/>
        <v/>
      </c>
      <c r="L28" s="527" t="str">
        <f t="shared" si="6"/>
        <v/>
      </c>
      <c r="M28" s="529"/>
      <c r="N28" s="182"/>
      <c r="O28" s="215" t="str">
        <f t="shared" si="2"/>
        <v/>
      </c>
      <c r="P28" s="211" t="str">
        <f t="shared" si="3"/>
        <v/>
      </c>
      <c r="Q28" s="222"/>
      <c r="R28" s="435" t="str">
        <f>IF(I28="","",IF(OR(J28="",K28="",L28=""),Listes!$A$69,IF(AND(M28="",J28&lt;&gt;""),Listes!$A$70,IF(AND(I28&lt;M28,Q28=""),Listes!$A$71,IF(AND(L28&lt;K28,Q28=""),Listes!$A$72,IF(AND(M28&lt;&gt;"",M28&lt;I28,N28=""),Listes!$A$73,IF(AND(S28="",OR(J28&lt;&gt;"",K28&lt;&gt;"",L28&lt;&gt;"")),Listes!$A$74,"")))))))</f>
        <v/>
      </c>
      <c r="S28" s="90"/>
      <c r="T28" s="158">
        <f t="shared" si="4"/>
        <v>0</v>
      </c>
    </row>
    <row r="29" spans="1:20" ht="20.100000000000001" customHeight="1" x14ac:dyDescent="0.25">
      <c r="A29" s="174">
        <v>23</v>
      </c>
      <c r="B29" s="181" t="str">
        <f>IF('Frais réels'!B29="","",'Frais réels'!B29)</f>
        <v/>
      </c>
      <c r="C29" s="181" t="str">
        <f>IF('Frais réels'!C29="","",'Frais réels'!C29)</f>
        <v/>
      </c>
      <c r="D29" s="181" t="str">
        <f>IF('Frais réels'!D29="","",'Frais réels'!D29)</f>
        <v/>
      </c>
      <c r="E29" s="181" t="str">
        <f>IF('Frais réels'!E29="","",'Frais réels'!E29)</f>
        <v/>
      </c>
      <c r="F29" s="181" t="str">
        <f>IF('Frais réels'!F29="","",'Frais réels'!F29)</f>
        <v/>
      </c>
      <c r="G29" s="526" t="str">
        <f>IF('Frais réels'!G29="","",'Frais réels'!G29)</f>
        <v/>
      </c>
      <c r="H29" s="526" t="str">
        <f>IF('Frais réels'!H29="","",'Frais réels'!H29)</f>
        <v/>
      </c>
      <c r="I29" s="181" t="str">
        <f>IF('Frais réels'!I29="","",'Frais réels'!I29)</f>
        <v/>
      </c>
      <c r="J29" s="530"/>
      <c r="K29" s="527" t="str">
        <f t="shared" si="5"/>
        <v/>
      </c>
      <c r="L29" s="527" t="str">
        <f t="shared" si="6"/>
        <v/>
      </c>
      <c r="M29" s="529"/>
      <c r="N29" s="182"/>
      <c r="O29" s="215" t="str">
        <f t="shared" si="2"/>
        <v/>
      </c>
      <c r="P29" s="211" t="str">
        <f t="shared" si="3"/>
        <v/>
      </c>
      <c r="Q29" s="222"/>
      <c r="R29" s="435" t="str">
        <f>IF(I29="","",IF(OR(J29="",K29="",L29=""),Listes!$A$69,IF(AND(M29="",J29&lt;&gt;""),Listes!$A$70,IF(AND(I29&lt;M29,Q29=""),Listes!$A$71,IF(AND(L29&lt;K29,Q29=""),Listes!$A$72,IF(AND(M29&lt;&gt;"",M29&lt;I29,N29=""),Listes!$A$73,IF(AND(S29="",OR(J29&lt;&gt;"",K29&lt;&gt;"",L29&lt;&gt;"")),Listes!$A$74,"")))))))</f>
        <v/>
      </c>
      <c r="S29" s="90"/>
      <c r="T29" s="158">
        <f t="shared" si="4"/>
        <v>0</v>
      </c>
    </row>
    <row r="30" spans="1:20" ht="20.100000000000001" customHeight="1" x14ac:dyDescent="0.25">
      <c r="A30" s="174">
        <v>24</v>
      </c>
      <c r="B30" s="181" t="str">
        <f>IF('Frais réels'!B30="","",'Frais réels'!B30)</f>
        <v/>
      </c>
      <c r="C30" s="181" t="str">
        <f>IF('Frais réels'!C30="","",'Frais réels'!C30)</f>
        <v/>
      </c>
      <c r="D30" s="181" t="str">
        <f>IF('Frais réels'!D30="","",'Frais réels'!D30)</f>
        <v/>
      </c>
      <c r="E30" s="181" t="str">
        <f>IF('Frais réels'!E30="","",'Frais réels'!E30)</f>
        <v/>
      </c>
      <c r="F30" s="181" t="str">
        <f>IF('Frais réels'!F30="","",'Frais réels'!F30)</f>
        <v/>
      </c>
      <c r="G30" s="526" t="str">
        <f>IF('Frais réels'!G30="","",'Frais réels'!G30)</f>
        <v/>
      </c>
      <c r="H30" s="526" t="str">
        <f>IF('Frais réels'!H30="","",'Frais réels'!H30)</f>
        <v/>
      </c>
      <c r="I30" s="181" t="str">
        <f>IF('Frais réels'!I30="","",'Frais réels'!I30)</f>
        <v/>
      </c>
      <c r="J30" s="530"/>
      <c r="K30" s="527" t="str">
        <f t="shared" si="5"/>
        <v/>
      </c>
      <c r="L30" s="527" t="str">
        <f t="shared" si="6"/>
        <v/>
      </c>
      <c r="M30" s="529"/>
      <c r="N30" s="182"/>
      <c r="O30" s="215" t="str">
        <f t="shared" si="2"/>
        <v/>
      </c>
      <c r="P30" s="211" t="str">
        <f t="shared" si="3"/>
        <v/>
      </c>
      <c r="Q30" s="222"/>
      <c r="R30" s="435" t="str">
        <f>IF(I30="","",IF(OR(J30="",K30="",L30=""),Listes!$A$69,IF(AND(M30="",J30&lt;&gt;""),Listes!$A$70,IF(AND(I30&lt;M30,Q30=""),Listes!$A$71,IF(AND(L30&lt;K30,Q30=""),Listes!$A$72,IF(AND(M30&lt;&gt;"",M30&lt;I30,N30=""),Listes!$A$73,IF(AND(S30="",OR(J30&lt;&gt;"",K30&lt;&gt;"",L30&lt;&gt;"")),Listes!$A$74,"")))))))</f>
        <v/>
      </c>
      <c r="S30" s="90"/>
      <c r="T30" s="158">
        <f t="shared" si="4"/>
        <v>0</v>
      </c>
    </row>
    <row r="31" spans="1:20" ht="20.100000000000001" customHeight="1" x14ac:dyDescent="0.25">
      <c r="A31" s="174">
        <v>25</v>
      </c>
      <c r="B31" s="181" t="str">
        <f>IF('Frais réels'!B31="","",'Frais réels'!B31)</f>
        <v/>
      </c>
      <c r="C31" s="181" t="str">
        <f>IF('Frais réels'!C31="","",'Frais réels'!C31)</f>
        <v/>
      </c>
      <c r="D31" s="181" t="str">
        <f>IF('Frais réels'!D31="","",'Frais réels'!D31)</f>
        <v/>
      </c>
      <c r="E31" s="181" t="str">
        <f>IF('Frais réels'!E31="","",'Frais réels'!E31)</f>
        <v/>
      </c>
      <c r="F31" s="181" t="str">
        <f>IF('Frais réels'!F31="","",'Frais réels'!F31)</f>
        <v/>
      </c>
      <c r="G31" s="526" t="str">
        <f>IF('Frais réels'!G31="","",'Frais réels'!G31)</f>
        <v/>
      </c>
      <c r="H31" s="526" t="str">
        <f>IF('Frais réels'!H31="","",'Frais réels'!H31)</f>
        <v/>
      </c>
      <c r="I31" s="181" t="str">
        <f>IF('Frais réels'!I31="","",'Frais réels'!I31)</f>
        <v/>
      </c>
      <c r="J31" s="530"/>
      <c r="K31" s="527" t="str">
        <f t="shared" si="5"/>
        <v/>
      </c>
      <c r="L31" s="527" t="str">
        <f t="shared" si="6"/>
        <v/>
      </c>
      <c r="M31" s="529"/>
      <c r="N31" s="182"/>
      <c r="O31" s="215" t="str">
        <f t="shared" si="2"/>
        <v/>
      </c>
      <c r="P31" s="211" t="str">
        <f t="shared" si="3"/>
        <v/>
      </c>
      <c r="Q31" s="222"/>
      <c r="R31" s="435" t="str">
        <f>IF(I31="","",IF(OR(J31="",K31="",L31=""),Listes!$A$69,IF(AND(M31="",J31&lt;&gt;""),Listes!$A$70,IF(AND(I31&lt;M31,Q31=""),Listes!$A$71,IF(AND(L31&lt;K31,Q31=""),Listes!$A$72,IF(AND(M31&lt;&gt;"",M31&lt;I31,N31=""),Listes!$A$73,IF(AND(S31="",OR(J31&lt;&gt;"",K31&lt;&gt;"",L31&lt;&gt;"")),Listes!$A$74,"")))))))</f>
        <v/>
      </c>
      <c r="S31" s="90"/>
      <c r="T31" s="158">
        <f t="shared" si="4"/>
        <v>0</v>
      </c>
    </row>
    <row r="32" spans="1:20" ht="20.100000000000001" customHeight="1" x14ac:dyDescent="0.25">
      <c r="A32" s="174">
        <v>26</v>
      </c>
      <c r="B32" s="181" t="str">
        <f>IF('Frais réels'!B32="","",'Frais réels'!B32)</f>
        <v/>
      </c>
      <c r="C32" s="181" t="str">
        <f>IF('Frais réels'!C32="","",'Frais réels'!C32)</f>
        <v/>
      </c>
      <c r="D32" s="181" t="str">
        <f>IF('Frais réels'!D32="","",'Frais réels'!D32)</f>
        <v/>
      </c>
      <c r="E32" s="181" t="str">
        <f>IF('Frais réels'!E32="","",'Frais réels'!E32)</f>
        <v/>
      </c>
      <c r="F32" s="181" t="str">
        <f>IF('Frais réels'!F32="","",'Frais réels'!F32)</f>
        <v/>
      </c>
      <c r="G32" s="526" t="str">
        <f>IF('Frais réels'!G32="","",'Frais réels'!G32)</f>
        <v/>
      </c>
      <c r="H32" s="526" t="str">
        <f>IF('Frais réels'!H32="","",'Frais réels'!H32)</f>
        <v/>
      </c>
      <c r="I32" s="181" t="str">
        <f>IF('Frais réels'!I32="","",'Frais réels'!I32)</f>
        <v/>
      </c>
      <c r="J32" s="530"/>
      <c r="K32" s="527" t="str">
        <f t="shared" si="5"/>
        <v/>
      </c>
      <c r="L32" s="527" t="str">
        <f t="shared" si="6"/>
        <v/>
      </c>
      <c r="M32" s="529"/>
      <c r="N32" s="182"/>
      <c r="O32" s="215" t="str">
        <f t="shared" si="2"/>
        <v/>
      </c>
      <c r="P32" s="211" t="str">
        <f t="shared" si="3"/>
        <v/>
      </c>
      <c r="Q32" s="222"/>
      <c r="R32" s="435" t="str">
        <f>IF(I32="","",IF(OR(J32="",K32="",L32=""),Listes!$A$69,IF(AND(M32="",J32&lt;&gt;""),Listes!$A$70,IF(AND(I32&lt;M32,Q32=""),Listes!$A$71,IF(AND(L32&lt;K32,Q32=""),Listes!$A$72,IF(AND(M32&lt;&gt;"",M32&lt;I32,N32=""),Listes!$A$73,IF(AND(S32="",OR(J32&lt;&gt;"",K32&lt;&gt;"",L32&lt;&gt;"")),Listes!$A$74,"")))))))</f>
        <v/>
      </c>
      <c r="S32" s="90"/>
      <c r="T32" s="158">
        <f t="shared" si="4"/>
        <v>0</v>
      </c>
    </row>
    <row r="33" spans="1:20" ht="20.100000000000001" customHeight="1" x14ac:dyDescent="0.25">
      <c r="A33" s="174">
        <v>27</v>
      </c>
      <c r="B33" s="181" t="str">
        <f>IF('Frais réels'!B33="","",'Frais réels'!B33)</f>
        <v/>
      </c>
      <c r="C33" s="181" t="str">
        <f>IF('Frais réels'!C33="","",'Frais réels'!C33)</f>
        <v/>
      </c>
      <c r="D33" s="181" t="str">
        <f>IF('Frais réels'!D33="","",'Frais réels'!D33)</f>
        <v/>
      </c>
      <c r="E33" s="181" t="str">
        <f>IF('Frais réels'!E33="","",'Frais réels'!E33)</f>
        <v/>
      </c>
      <c r="F33" s="181" t="str">
        <f>IF('Frais réels'!F33="","",'Frais réels'!F33)</f>
        <v/>
      </c>
      <c r="G33" s="526" t="str">
        <f>IF('Frais réels'!G33="","",'Frais réels'!G33)</f>
        <v/>
      </c>
      <c r="H33" s="526" t="str">
        <f>IF('Frais réels'!H33="","",'Frais réels'!H33)</f>
        <v/>
      </c>
      <c r="I33" s="181" t="str">
        <f>IF('Frais réels'!I33="","",'Frais réels'!I33)</f>
        <v/>
      </c>
      <c r="J33" s="530"/>
      <c r="K33" s="527" t="str">
        <f t="shared" si="5"/>
        <v/>
      </c>
      <c r="L33" s="527" t="str">
        <f t="shared" si="6"/>
        <v/>
      </c>
      <c r="M33" s="529"/>
      <c r="N33" s="182"/>
      <c r="O33" s="215" t="str">
        <f t="shared" si="2"/>
        <v/>
      </c>
      <c r="P33" s="211" t="str">
        <f t="shared" si="3"/>
        <v/>
      </c>
      <c r="Q33" s="222"/>
      <c r="R33" s="435" t="str">
        <f>IF(I33="","",IF(OR(J33="",K33="",L33=""),Listes!$A$69,IF(AND(M33="",J33&lt;&gt;""),Listes!$A$70,IF(AND(I33&lt;M33,Q33=""),Listes!$A$71,IF(AND(L33&lt;K33,Q33=""),Listes!$A$72,IF(AND(M33&lt;&gt;"",M33&lt;I33,N33=""),Listes!$A$73,IF(AND(S33="",OR(J33&lt;&gt;"",K33&lt;&gt;"",L33&lt;&gt;"")),Listes!$A$74,"")))))))</f>
        <v/>
      </c>
      <c r="S33" s="90"/>
      <c r="T33" s="158">
        <f t="shared" si="4"/>
        <v>0</v>
      </c>
    </row>
    <row r="34" spans="1:20" ht="20.100000000000001" customHeight="1" x14ac:dyDescent="0.25">
      <c r="A34" s="174">
        <v>28</v>
      </c>
      <c r="B34" s="181" t="str">
        <f>IF('Frais réels'!B34="","",'Frais réels'!B34)</f>
        <v/>
      </c>
      <c r="C34" s="181" t="str">
        <f>IF('Frais réels'!C34="","",'Frais réels'!C34)</f>
        <v/>
      </c>
      <c r="D34" s="181" t="str">
        <f>IF('Frais réels'!D34="","",'Frais réels'!D34)</f>
        <v/>
      </c>
      <c r="E34" s="181" t="str">
        <f>IF('Frais réels'!E34="","",'Frais réels'!E34)</f>
        <v/>
      </c>
      <c r="F34" s="181" t="str">
        <f>IF('Frais réels'!F34="","",'Frais réels'!F34)</f>
        <v/>
      </c>
      <c r="G34" s="526" t="str">
        <f>IF('Frais réels'!G34="","",'Frais réels'!G34)</f>
        <v/>
      </c>
      <c r="H34" s="526" t="str">
        <f>IF('Frais réels'!H34="","",'Frais réels'!H34)</f>
        <v/>
      </c>
      <c r="I34" s="181" t="str">
        <f>IF('Frais réels'!I34="","",'Frais réels'!I34)</f>
        <v/>
      </c>
      <c r="J34" s="530"/>
      <c r="K34" s="527" t="str">
        <f t="shared" si="5"/>
        <v/>
      </c>
      <c r="L34" s="527" t="str">
        <f t="shared" si="6"/>
        <v/>
      </c>
      <c r="M34" s="529"/>
      <c r="N34" s="182"/>
      <c r="O34" s="215" t="str">
        <f t="shared" si="2"/>
        <v/>
      </c>
      <c r="P34" s="211" t="str">
        <f t="shared" si="3"/>
        <v/>
      </c>
      <c r="Q34" s="222"/>
      <c r="R34" s="435" t="str">
        <f>IF(I34="","",IF(OR(J34="",K34="",L34=""),Listes!$A$69,IF(AND(M34="",J34&lt;&gt;""),Listes!$A$70,IF(AND(I34&lt;M34,Q34=""),Listes!$A$71,IF(AND(L34&lt;K34,Q34=""),Listes!$A$72,IF(AND(M34&lt;&gt;"",M34&lt;I34,N34=""),Listes!$A$73,IF(AND(S34="",OR(J34&lt;&gt;"",K34&lt;&gt;"",L34&lt;&gt;"")),Listes!$A$74,"")))))))</f>
        <v/>
      </c>
      <c r="S34" s="90"/>
      <c r="T34" s="158">
        <f t="shared" si="4"/>
        <v>0</v>
      </c>
    </row>
    <row r="35" spans="1:20" ht="20.100000000000001" customHeight="1" x14ac:dyDescent="0.25">
      <c r="A35" s="174">
        <v>29</v>
      </c>
      <c r="B35" s="181" t="str">
        <f>IF('Frais réels'!B35="","",'Frais réels'!B35)</f>
        <v/>
      </c>
      <c r="C35" s="181" t="str">
        <f>IF('Frais réels'!C35="","",'Frais réels'!C35)</f>
        <v/>
      </c>
      <c r="D35" s="181" t="str">
        <f>IF('Frais réels'!D35="","",'Frais réels'!D35)</f>
        <v/>
      </c>
      <c r="E35" s="181" t="str">
        <f>IF('Frais réels'!E35="","",'Frais réels'!E35)</f>
        <v/>
      </c>
      <c r="F35" s="181" t="str">
        <f>IF('Frais réels'!F35="","",'Frais réels'!F35)</f>
        <v/>
      </c>
      <c r="G35" s="526" t="str">
        <f>IF('Frais réels'!G35="","",'Frais réels'!G35)</f>
        <v/>
      </c>
      <c r="H35" s="526" t="str">
        <f>IF('Frais réels'!H35="","",'Frais réels'!H35)</f>
        <v/>
      </c>
      <c r="I35" s="181" t="str">
        <f>IF('Frais réels'!I35="","",'Frais réels'!I35)</f>
        <v/>
      </c>
      <c r="J35" s="530"/>
      <c r="K35" s="527" t="str">
        <f t="shared" si="5"/>
        <v/>
      </c>
      <c r="L35" s="527" t="str">
        <f t="shared" si="6"/>
        <v/>
      </c>
      <c r="M35" s="529"/>
      <c r="N35" s="182"/>
      <c r="O35" s="215" t="str">
        <f t="shared" si="2"/>
        <v/>
      </c>
      <c r="P35" s="211" t="str">
        <f t="shared" si="3"/>
        <v/>
      </c>
      <c r="Q35" s="222"/>
      <c r="R35" s="435" t="str">
        <f>IF(I35="","",IF(OR(J35="",K35="",L35=""),Listes!$A$69,IF(AND(M35="",J35&lt;&gt;""),Listes!$A$70,IF(AND(I35&lt;M35,Q35=""),Listes!$A$71,IF(AND(L35&lt;K35,Q35=""),Listes!$A$72,IF(AND(M35&lt;&gt;"",M35&lt;I35,N35=""),Listes!$A$73,IF(AND(S35="",OR(J35&lt;&gt;"",K35&lt;&gt;"",L35&lt;&gt;"")),Listes!$A$74,"")))))))</f>
        <v/>
      </c>
      <c r="S35" s="90"/>
      <c r="T35" s="158">
        <f t="shared" si="4"/>
        <v>0</v>
      </c>
    </row>
    <row r="36" spans="1:20" ht="20.100000000000001" customHeight="1" x14ac:dyDescent="0.25">
      <c r="A36" s="174">
        <v>30</v>
      </c>
      <c r="B36" s="181" t="str">
        <f>IF('Frais réels'!B36="","",'Frais réels'!B36)</f>
        <v/>
      </c>
      <c r="C36" s="181" t="str">
        <f>IF('Frais réels'!C36="","",'Frais réels'!C36)</f>
        <v/>
      </c>
      <c r="D36" s="181" t="str">
        <f>IF('Frais réels'!D36="","",'Frais réels'!D36)</f>
        <v/>
      </c>
      <c r="E36" s="181" t="str">
        <f>IF('Frais réels'!E36="","",'Frais réels'!E36)</f>
        <v/>
      </c>
      <c r="F36" s="181" t="str">
        <f>IF('Frais réels'!F36="","",'Frais réels'!F36)</f>
        <v/>
      </c>
      <c r="G36" s="526" t="str">
        <f>IF('Frais réels'!G36="","",'Frais réels'!G36)</f>
        <v/>
      </c>
      <c r="H36" s="526" t="str">
        <f>IF('Frais réels'!H36="","",'Frais réels'!H36)</f>
        <v/>
      </c>
      <c r="I36" s="181" t="str">
        <f>IF('Frais réels'!I36="","",'Frais réels'!I36)</f>
        <v/>
      </c>
      <c r="J36" s="530"/>
      <c r="K36" s="527" t="str">
        <f t="shared" si="5"/>
        <v/>
      </c>
      <c r="L36" s="527" t="str">
        <f t="shared" si="6"/>
        <v/>
      </c>
      <c r="M36" s="529"/>
      <c r="N36" s="182"/>
      <c r="O36" s="215" t="str">
        <f t="shared" si="2"/>
        <v/>
      </c>
      <c r="P36" s="211" t="str">
        <f t="shared" si="3"/>
        <v/>
      </c>
      <c r="Q36" s="222"/>
      <c r="R36" s="435" t="str">
        <f>IF(I36="","",IF(OR(J36="",K36="",L36=""),Listes!$A$69,IF(AND(M36="",J36&lt;&gt;""),Listes!$A$70,IF(AND(I36&lt;M36,Q36=""),Listes!$A$71,IF(AND(L36&lt;K36,Q36=""),Listes!$A$72,IF(AND(M36&lt;&gt;"",M36&lt;I36,N36=""),Listes!$A$73,IF(AND(S36="",OR(J36&lt;&gt;"",K36&lt;&gt;"",L36&lt;&gt;"")),Listes!$A$74,"")))))))</f>
        <v/>
      </c>
      <c r="S36" s="90"/>
      <c r="T36" s="158">
        <f t="shared" si="4"/>
        <v>0</v>
      </c>
    </row>
    <row r="37" spans="1:20" ht="20.100000000000001" customHeight="1" x14ac:dyDescent="0.25">
      <c r="A37" s="174">
        <v>31</v>
      </c>
      <c r="B37" s="181" t="str">
        <f>IF('Frais réels'!B37="","",'Frais réels'!B37)</f>
        <v/>
      </c>
      <c r="C37" s="181" t="str">
        <f>IF('Frais réels'!C37="","",'Frais réels'!C37)</f>
        <v/>
      </c>
      <c r="D37" s="181" t="str">
        <f>IF('Frais réels'!D37="","",'Frais réels'!D37)</f>
        <v/>
      </c>
      <c r="E37" s="181" t="str">
        <f>IF('Frais réels'!E37="","",'Frais réels'!E37)</f>
        <v/>
      </c>
      <c r="F37" s="181" t="str">
        <f>IF('Frais réels'!F37="","",'Frais réels'!F37)</f>
        <v/>
      </c>
      <c r="G37" s="526" t="str">
        <f>IF('Frais réels'!G37="","",'Frais réels'!G37)</f>
        <v/>
      </c>
      <c r="H37" s="526" t="str">
        <f>IF('Frais réels'!H37="","",'Frais réels'!H37)</f>
        <v/>
      </c>
      <c r="I37" s="181" t="str">
        <f>IF('Frais réels'!I37="","",'Frais réels'!I37)</f>
        <v/>
      </c>
      <c r="J37" s="530"/>
      <c r="K37" s="527" t="str">
        <f t="shared" si="5"/>
        <v/>
      </c>
      <c r="L37" s="527" t="str">
        <f t="shared" si="6"/>
        <v/>
      </c>
      <c r="M37" s="529"/>
      <c r="N37" s="182"/>
      <c r="O37" s="215" t="str">
        <f t="shared" si="2"/>
        <v/>
      </c>
      <c r="P37" s="211" t="str">
        <f t="shared" si="3"/>
        <v/>
      </c>
      <c r="Q37" s="222"/>
      <c r="R37" s="435" t="str">
        <f>IF(I37="","",IF(OR(J37="",K37="",L37=""),Listes!$A$69,IF(AND(M37="",J37&lt;&gt;""),Listes!$A$70,IF(AND(I37&lt;M37,Q37=""),Listes!$A$71,IF(AND(L37&lt;K37,Q37=""),Listes!$A$72,IF(AND(M37&lt;&gt;"",M37&lt;I37,N37=""),Listes!$A$73,IF(AND(S37="",OR(J37&lt;&gt;"",K37&lt;&gt;"",L37&lt;&gt;"")),Listes!$A$74,"")))))))</f>
        <v/>
      </c>
      <c r="S37" s="90"/>
      <c r="T37" s="158">
        <f t="shared" si="4"/>
        <v>0</v>
      </c>
    </row>
    <row r="38" spans="1:20" ht="20.100000000000001" customHeight="1" x14ac:dyDescent="0.25">
      <c r="A38" s="174">
        <v>32</v>
      </c>
      <c r="B38" s="181" t="str">
        <f>IF('Frais réels'!B38="","",'Frais réels'!B38)</f>
        <v/>
      </c>
      <c r="C38" s="181" t="str">
        <f>IF('Frais réels'!C38="","",'Frais réels'!C38)</f>
        <v/>
      </c>
      <c r="D38" s="181" t="str">
        <f>IF('Frais réels'!D38="","",'Frais réels'!D38)</f>
        <v/>
      </c>
      <c r="E38" s="181" t="str">
        <f>IF('Frais réels'!E38="","",'Frais réels'!E38)</f>
        <v/>
      </c>
      <c r="F38" s="181" t="str">
        <f>IF('Frais réels'!F38="","",'Frais réels'!F38)</f>
        <v/>
      </c>
      <c r="G38" s="526" t="str">
        <f>IF('Frais réels'!G38="","",'Frais réels'!G38)</f>
        <v/>
      </c>
      <c r="H38" s="526" t="str">
        <f>IF('Frais réels'!H38="","",'Frais réels'!H38)</f>
        <v/>
      </c>
      <c r="I38" s="181" t="str">
        <f>IF('Frais réels'!I38="","",'Frais réels'!I38)</f>
        <v/>
      </c>
      <c r="J38" s="530"/>
      <c r="K38" s="527" t="str">
        <f t="shared" si="5"/>
        <v/>
      </c>
      <c r="L38" s="527" t="str">
        <f t="shared" si="6"/>
        <v/>
      </c>
      <c r="M38" s="529"/>
      <c r="N38" s="182"/>
      <c r="O38" s="215" t="str">
        <f t="shared" si="2"/>
        <v/>
      </c>
      <c r="P38" s="211" t="str">
        <f t="shared" si="3"/>
        <v/>
      </c>
      <c r="Q38" s="222"/>
      <c r="R38" s="435" t="str">
        <f>IF(I38="","",IF(OR(J38="",K38="",L38=""),Listes!$A$69,IF(AND(M38="",J38&lt;&gt;""),Listes!$A$70,IF(AND(I38&lt;M38,Q38=""),Listes!$A$71,IF(AND(L38&lt;K38,Q38=""),Listes!$A$72,IF(AND(M38&lt;&gt;"",M38&lt;I38,N38=""),Listes!$A$73,IF(AND(S38="",OR(J38&lt;&gt;"",K38&lt;&gt;"",L38&lt;&gt;"")),Listes!$A$74,"")))))))</f>
        <v/>
      </c>
      <c r="S38" s="90"/>
      <c r="T38" s="158">
        <f t="shared" si="4"/>
        <v>0</v>
      </c>
    </row>
    <row r="39" spans="1:20" ht="20.100000000000001" customHeight="1" x14ac:dyDescent="0.25">
      <c r="A39" s="174">
        <v>33</v>
      </c>
      <c r="B39" s="181" t="str">
        <f>IF('Frais réels'!B39="","",'Frais réels'!B39)</f>
        <v/>
      </c>
      <c r="C39" s="181" t="str">
        <f>IF('Frais réels'!C39="","",'Frais réels'!C39)</f>
        <v/>
      </c>
      <c r="D39" s="181" t="str">
        <f>IF('Frais réels'!D39="","",'Frais réels'!D39)</f>
        <v/>
      </c>
      <c r="E39" s="181" t="str">
        <f>IF('Frais réels'!E39="","",'Frais réels'!E39)</f>
        <v/>
      </c>
      <c r="F39" s="181" t="str">
        <f>IF('Frais réels'!F39="","",'Frais réels'!F39)</f>
        <v/>
      </c>
      <c r="G39" s="526" t="str">
        <f>IF('Frais réels'!G39="","",'Frais réels'!G39)</f>
        <v/>
      </c>
      <c r="H39" s="526" t="str">
        <f>IF('Frais réels'!H39="","",'Frais réels'!H39)</f>
        <v/>
      </c>
      <c r="I39" s="181" t="str">
        <f>IF('Frais réels'!I39="","",'Frais réels'!I39)</f>
        <v/>
      </c>
      <c r="J39" s="530"/>
      <c r="K39" s="527" t="str">
        <f t="shared" si="5"/>
        <v/>
      </c>
      <c r="L39" s="527" t="str">
        <f t="shared" si="6"/>
        <v/>
      </c>
      <c r="M39" s="529"/>
      <c r="N39" s="182"/>
      <c r="O39" s="215" t="str">
        <f t="shared" si="2"/>
        <v/>
      </c>
      <c r="P39" s="211" t="str">
        <f t="shared" si="3"/>
        <v/>
      </c>
      <c r="Q39" s="222"/>
      <c r="R39" s="435" t="str">
        <f>IF(I39="","",IF(OR(J39="",K39="",L39=""),Listes!$A$69,IF(AND(M39="",J39&lt;&gt;""),Listes!$A$70,IF(AND(I39&lt;M39,Q39=""),Listes!$A$71,IF(AND(L39&lt;K39,Q39=""),Listes!$A$72,IF(AND(M39&lt;&gt;"",M39&lt;I39,N39=""),Listes!$A$73,IF(AND(S39="",OR(J39&lt;&gt;"",K39&lt;&gt;"",L39&lt;&gt;"")),Listes!$A$74,"")))))))</f>
        <v/>
      </c>
      <c r="S39" s="90"/>
      <c r="T39" s="158">
        <f t="shared" si="4"/>
        <v>0</v>
      </c>
    </row>
    <row r="40" spans="1:20" ht="20.100000000000001" customHeight="1" x14ac:dyDescent="0.25">
      <c r="A40" s="174">
        <v>34</v>
      </c>
      <c r="B40" s="181" t="str">
        <f>IF('Frais réels'!B40="","",'Frais réels'!B40)</f>
        <v/>
      </c>
      <c r="C40" s="181" t="str">
        <f>IF('Frais réels'!C40="","",'Frais réels'!C40)</f>
        <v/>
      </c>
      <c r="D40" s="181" t="str">
        <f>IF('Frais réels'!D40="","",'Frais réels'!D40)</f>
        <v/>
      </c>
      <c r="E40" s="181" t="str">
        <f>IF('Frais réels'!E40="","",'Frais réels'!E40)</f>
        <v/>
      </c>
      <c r="F40" s="181" t="str">
        <f>IF('Frais réels'!F40="","",'Frais réels'!F40)</f>
        <v/>
      </c>
      <c r="G40" s="526" t="str">
        <f>IF('Frais réels'!G40="","",'Frais réels'!G40)</f>
        <v/>
      </c>
      <c r="H40" s="526" t="str">
        <f>IF('Frais réels'!H40="","",'Frais réels'!H40)</f>
        <v/>
      </c>
      <c r="I40" s="181" t="str">
        <f>IF('Frais réels'!I40="","",'Frais réels'!I40)</f>
        <v/>
      </c>
      <c r="J40" s="530"/>
      <c r="K40" s="527" t="str">
        <f t="shared" si="5"/>
        <v/>
      </c>
      <c r="L40" s="527" t="str">
        <f t="shared" si="6"/>
        <v/>
      </c>
      <c r="M40" s="529"/>
      <c r="N40" s="182"/>
      <c r="O40" s="215" t="str">
        <f t="shared" si="2"/>
        <v/>
      </c>
      <c r="P40" s="211" t="str">
        <f t="shared" si="3"/>
        <v/>
      </c>
      <c r="Q40" s="222"/>
      <c r="R40" s="435" t="str">
        <f>IF(I40="","",IF(OR(J40="",K40="",L40=""),Listes!$A$69,IF(AND(M40="",J40&lt;&gt;""),Listes!$A$70,IF(AND(I40&lt;M40,Q40=""),Listes!$A$71,IF(AND(L40&lt;K40,Q40=""),Listes!$A$72,IF(AND(M40&lt;&gt;"",M40&lt;I40,N40=""),Listes!$A$73,IF(AND(S40="",OR(J40&lt;&gt;"",K40&lt;&gt;"",L40&lt;&gt;"")),Listes!$A$74,"")))))))</f>
        <v/>
      </c>
      <c r="S40" s="90"/>
      <c r="T40" s="158">
        <f t="shared" si="4"/>
        <v>0</v>
      </c>
    </row>
    <row r="41" spans="1:20" ht="20.100000000000001" customHeight="1" x14ac:dyDescent="0.25">
      <c r="A41" s="174">
        <v>35</v>
      </c>
      <c r="B41" s="181" t="str">
        <f>IF('Frais réels'!B41="","",'Frais réels'!B41)</f>
        <v/>
      </c>
      <c r="C41" s="181" t="str">
        <f>IF('Frais réels'!C41="","",'Frais réels'!C41)</f>
        <v/>
      </c>
      <c r="D41" s="181" t="str">
        <f>IF('Frais réels'!D41="","",'Frais réels'!D41)</f>
        <v/>
      </c>
      <c r="E41" s="181" t="str">
        <f>IF('Frais réels'!E41="","",'Frais réels'!E41)</f>
        <v/>
      </c>
      <c r="F41" s="181" t="str">
        <f>IF('Frais réels'!F41="","",'Frais réels'!F41)</f>
        <v/>
      </c>
      <c r="G41" s="526" t="str">
        <f>IF('Frais réels'!G41="","",'Frais réels'!G41)</f>
        <v/>
      </c>
      <c r="H41" s="526" t="str">
        <f>IF('Frais réels'!H41="","",'Frais réels'!H41)</f>
        <v/>
      </c>
      <c r="I41" s="181" t="str">
        <f>IF('Frais réels'!I41="","",'Frais réels'!I41)</f>
        <v/>
      </c>
      <c r="J41" s="530"/>
      <c r="K41" s="527" t="str">
        <f t="shared" si="5"/>
        <v/>
      </c>
      <c r="L41" s="527" t="str">
        <f t="shared" si="6"/>
        <v/>
      </c>
      <c r="M41" s="529"/>
      <c r="N41" s="182"/>
      <c r="O41" s="215" t="str">
        <f t="shared" si="2"/>
        <v/>
      </c>
      <c r="P41" s="211" t="str">
        <f t="shared" si="3"/>
        <v/>
      </c>
      <c r="Q41" s="222"/>
      <c r="R41" s="435" t="str">
        <f>IF(I41="","",IF(OR(J41="",K41="",L41=""),Listes!$A$69,IF(AND(M41="",J41&lt;&gt;""),Listes!$A$70,IF(AND(I41&lt;M41,Q41=""),Listes!$A$71,IF(AND(L41&lt;K41,Q41=""),Listes!$A$72,IF(AND(M41&lt;&gt;"",M41&lt;I41,N41=""),Listes!$A$73,IF(AND(S41="",OR(J41&lt;&gt;"",K41&lt;&gt;"",L41&lt;&gt;"")),Listes!$A$74,"")))))))</f>
        <v/>
      </c>
      <c r="S41" s="90"/>
      <c r="T41" s="158">
        <f t="shared" si="4"/>
        <v>0</v>
      </c>
    </row>
    <row r="42" spans="1:20" ht="20.100000000000001" customHeight="1" x14ac:dyDescent="0.25">
      <c r="A42" s="174">
        <v>36</v>
      </c>
      <c r="B42" s="181" t="str">
        <f>IF('Frais réels'!B42="","",'Frais réels'!B42)</f>
        <v/>
      </c>
      <c r="C42" s="181" t="str">
        <f>IF('Frais réels'!C42="","",'Frais réels'!C42)</f>
        <v/>
      </c>
      <c r="D42" s="181" t="str">
        <f>IF('Frais réels'!D42="","",'Frais réels'!D42)</f>
        <v/>
      </c>
      <c r="E42" s="181" t="str">
        <f>IF('Frais réels'!E42="","",'Frais réels'!E42)</f>
        <v/>
      </c>
      <c r="F42" s="181" t="str">
        <f>IF('Frais réels'!F42="","",'Frais réels'!F42)</f>
        <v/>
      </c>
      <c r="G42" s="526" t="str">
        <f>IF('Frais réels'!G42="","",'Frais réels'!G42)</f>
        <v/>
      </c>
      <c r="H42" s="526" t="str">
        <f>IF('Frais réels'!H42="","",'Frais réels'!H42)</f>
        <v/>
      </c>
      <c r="I42" s="181" t="str">
        <f>IF('Frais réels'!I42="","",'Frais réels'!I42)</f>
        <v/>
      </c>
      <c r="J42" s="530"/>
      <c r="K42" s="527" t="str">
        <f t="shared" si="5"/>
        <v/>
      </c>
      <c r="L42" s="527" t="str">
        <f t="shared" si="6"/>
        <v/>
      </c>
      <c r="M42" s="529"/>
      <c r="N42" s="182"/>
      <c r="O42" s="215" t="str">
        <f t="shared" si="2"/>
        <v/>
      </c>
      <c r="P42" s="211" t="str">
        <f t="shared" si="3"/>
        <v/>
      </c>
      <c r="Q42" s="222"/>
      <c r="R42" s="435" t="str">
        <f>IF(I42="","",IF(OR(J42="",K42="",L42=""),Listes!$A$69,IF(AND(M42="",J42&lt;&gt;""),Listes!$A$70,IF(AND(I42&lt;M42,Q42=""),Listes!$A$71,IF(AND(L42&lt;K42,Q42=""),Listes!$A$72,IF(AND(M42&lt;&gt;"",M42&lt;I42,N42=""),Listes!$A$73,IF(AND(S42="",OR(J42&lt;&gt;"",K42&lt;&gt;"",L42&lt;&gt;"")),Listes!$A$74,"")))))))</f>
        <v/>
      </c>
      <c r="S42" s="90"/>
      <c r="T42" s="158">
        <f t="shared" si="4"/>
        <v>0</v>
      </c>
    </row>
    <row r="43" spans="1:20" ht="20.100000000000001" customHeight="1" x14ac:dyDescent="0.25">
      <c r="A43" s="174">
        <v>37</v>
      </c>
      <c r="B43" s="181" t="str">
        <f>IF('Frais réels'!B43="","",'Frais réels'!B43)</f>
        <v/>
      </c>
      <c r="C43" s="181" t="str">
        <f>IF('Frais réels'!C43="","",'Frais réels'!C43)</f>
        <v/>
      </c>
      <c r="D43" s="181" t="str">
        <f>IF('Frais réels'!D43="","",'Frais réels'!D43)</f>
        <v/>
      </c>
      <c r="E43" s="181" t="str">
        <f>IF('Frais réels'!E43="","",'Frais réels'!E43)</f>
        <v/>
      </c>
      <c r="F43" s="181" t="str">
        <f>IF('Frais réels'!F43="","",'Frais réels'!F43)</f>
        <v/>
      </c>
      <c r="G43" s="526" t="str">
        <f>IF('Frais réels'!G43="","",'Frais réels'!G43)</f>
        <v/>
      </c>
      <c r="H43" s="526" t="str">
        <f>IF('Frais réels'!H43="","",'Frais réels'!H43)</f>
        <v/>
      </c>
      <c r="I43" s="181" t="str">
        <f>IF('Frais réels'!I43="","",'Frais réels'!I43)</f>
        <v/>
      </c>
      <c r="J43" s="530"/>
      <c r="K43" s="527" t="str">
        <f t="shared" si="5"/>
        <v/>
      </c>
      <c r="L43" s="527" t="str">
        <f t="shared" si="6"/>
        <v/>
      </c>
      <c r="M43" s="529"/>
      <c r="N43" s="182"/>
      <c r="O43" s="215" t="str">
        <f t="shared" si="2"/>
        <v/>
      </c>
      <c r="P43" s="211" t="str">
        <f t="shared" si="3"/>
        <v/>
      </c>
      <c r="Q43" s="222"/>
      <c r="R43" s="435" t="str">
        <f>IF(I43="","",IF(OR(J43="",K43="",L43=""),Listes!$A$69,IF(AND(M43="",J43&lt;&gt;""),Listes!$A$70,IF(AND(I43&lt;M43,Q43=""),Listes!$A$71,IF(AND(L43&lt;K43,Q43=""),Listes!$A$72,IF(AND(M43&lt;&gt;"",M43&lt;I43,N43=""),Listes!$A$73,IF(AND(S43="",OR(J43&lt;&gt;"",K43&lt;&gt;"",L43&lt;&gt;"")),Listes!$A$74,"")))))))</f>
        <v/>
      </c>
      <c r="S43" s="90"/>
      <c r="T43" s="158">
        <f t="shared" si="4"/>
        <v>0</v>
      </c>
    </row>
    <row r="44" spans="1:20" ht="20.100000000000001" customHeight="1" x14ac:dyDescent="0.25">
      <c r="A44" s="174">
        <v>38</v>
      </c>
      <c r="B44" s="181" t="str">
        <f>IF('Frais réels'!B44="","",'Frais réels'!B44)</f>
        <v/>
      </c>
      <c r="C44" s="181" t="str">
        <f>IF('Frais réels'!C44="","",'Frais réels'!C44)</f>
        <v/>
      </c>
      <c r="D44" s="181" t="str">
        <f>IF('Frais réels'!D44="","",'Frais réels'!D44)</f>
        <v/>
      </c>
      <c r="E44" s="181" t="str">
        <f>IF('Frais réels'!E44="","",'Frais réels'!E44)</f>
        <v/>
      </c>
      <c r="F44" s="181" t="str">
        <f>IF('Frais réels'!F44="","",'Frais réels'!F44)</f>
        <v/>
      </c>
      <c r="G44" s="526" t="str">
        <f>IF('Frais réels'!G44="","",'Frais réels'!G44)</f>
        <v/>
      </c>
      <c r="H44" s="526" t="str">
        <f>IF('Frais réels'!H44="","",'Frais réels'!H44)</f>
        <v/>
      </c>
      <c r="I44" s="181" t="str">
        <f>IF('Frais réels'!I44="","",'Frais réels'!I44)</f>
        <v/>
      </c>
      <c r="J44" s="530"/>
      <c r="K44" s="527" t="str">
        <f t="shared" si="5"/>
        <v/>
      </c>
      <c r="L44" s="527" t="str">
        <f t="shared" si="6"/>
        <v/>
      </c>
      <c r="M44" s="529"/>
      <c r="N44" s="182"/>
      <c r="O44" s="215" t="str">
        <f t="shared" si="2"/>
        <v/>
      </c>
      <c r="P44" s="211" t="str">
        <f t="shared" si="3"/>
        <v/>
      </c>
      <c r="Q44" s="222"/>
      <c r="R44" s="435" t="str">
        <f>IF(I44="","",IF(OR(J44="",K44="",L44=""),Listes!$A$69,IF(AND(M44="",J44&lt;&gt;""),Listes!$A$70,IF(AND(I44&lt;M44,Q44=""),Listes!$A$71,IF(AND(L44&lt;K44,Q44=""),Listes!$A$72,IF(AND(M44&lt;&gt;"",M44&lt;I44,N44=""),Listes!$A$73,IF(AND(S44="",OR(J44&lt;&gt;"",K44&lt;&gt;"",L44&lt;&gt;"")),Listes!$A$74,"")))))))</f>
        <v/>
      </c>
      <c r="S44" s="90"/>
      <c r="T44" s="158">
        <f t="shared" si="4"/>
        <v>0</v>
      </c>
    </row>
    <row r="45" spans="1:20" ht="20.100000000000001" customHeight="1" x14ac:dyDescent="0.25">
      <c r="A45" s="174">
        <v>39</v>
      </c>
      <c r="B45" s="181" t="str">
        <f>IF('Frais réels'!B45="","",'Frais réels'!B45)</f>
        <v/>
      </c>
      <c r="C45" s="181" t="str">
        <f>IF('Frais réels'!C45="","",'Frais réels'!C45)</f>
        <v/>
      </c>
      <c r="D45" s="181" t="str">
        <f>IF('Frais réels'!D45="","",'Frais réels'!D45)</f>
        <v/>
      </c>
      <c r="E45" s="181" t="str">
        <f>IF('Frais réels'!E45="","",'Frais réels'!E45)</f>
        <v/>
      </c>
      <c r="F45" s="181" t="str">
        <f>IF('Frais réels'!F45="","",'Frais réels'!F45)</f>
        <v/>
      </c>
      <c r="G45" s="526" t="str">
        <f>IF('Frais réels'!G45="","",'Frais réels'!G45)</f>
        <v/>
      </c>
      <c r="H45" s="526" t="str">
        <f>IF('Frais réels'!H45="","",'Frais réels'!H45)</f>
        <v/>
      </c>
      <c r="I45" s="181" t="str">
        <f>IF('Frais réels'!I45="","",'Frais réels'!I45)</f>
        <v/>
      </c>
      <c r="J45" s="530"/>
      <c r="K45" s="527" t="str">
        <f t="shared" si="5"/>
        <v/>
      </c>
      <c r="L45" s="527" t="str">
        <f t="shared" si="6"/>
        <v/>
      </c>
      <c r="M45" s="529"/>
      <c r="N45" s="182"/>
      <c r="O45" s="215" t="str">
        <f t="shared" si="2"/>
        <v/>
      </c>
      <c r="P45" s="211" t="str">
        <f t="shared" si="3"/>
        <v/>
      </c>
      <c r="Q45" s="222"/>
      <c r="R45" s="435" t="str">
        <f>IF(I45="","",IF(OR(J45="",K45="",L45=""),Listes!$A$69,IF(AND(M45="",J45&lt;&gt;""),Listes!$A$70,IF(AND(I45&lt;M45,Q45=""),Listes!$A$71,IF(AND(L45&lt;K45,Q45=""),Listes!$A$72,IF(AND(M45&lt;&gt;"",M45&lt;I45,N45=""),Listes!$A$73,IF(AND(S45="",OR(J45&lt;&gt;"",K45&lt;&gt;"",L45&lt;&gt;"")),Listes!$A$74,"")))))))</f>
        <v/>
      </c>
      <c r="S45" s="90"/>
      <c r="T45" s="158">
        <f t="shared" si="4"/>
        <v>0</v>
      </c>
    </row>
    <row r="46" spans="1:20" ht="20.100000000000001" customHeight="1" x14ac:dyDescent="0.25">
      <c r="A46" s="174">
        <v>40</v>
      </c>
      <c r="B46" s="181" t="str">
        <f>IF('Frais réels'!B46="","",'Frais réels'!B46)</f>
        <v/>
      </c>
      <c r="C46" s="181" t="str">
        <f>IF('Frais réels'!C46="","",'Frais réels'!C46)</f>
        <v/>
      </c>
      <c r="D46" s="181" t="str">
        <f>IF('Frais réels'!D46="","",'Frais réels'!D46)</f>
        <v/>
      </c>
      <c r="E46" s="181" t="str">
        <f>IF('Frais réels'!E46="","",'Frais réels'!E46)</f>
        <v/>
      </c>
      <c r="F46" s="181" t="str">
        <f>IF('Frais réels'!F46="","",'Frais réels'!F46)</f>
        <v/>
      </c>
      <c r="G46" s="526" t="str">
        <f>IF('Frais réels'!G46="","",'Frais réels'!G46)</f>
        <v/>
      </c>
      <c r="H46" s="526" t="str">
        <f>IF('Frais réels'!H46="","",'Frais réels'!H46)</f>
        <v/>
      </c>
      <c r="I46" s="181" t="str">
        <f>IF('Frais réels'!I46="","",'Frais réels'!I46)</f>
        <v/>
      </c>
      <c r="J46" s="530"/>
      <c r="K46" s="527" t="str">
        <f t="shared" si="5"/>
        <v/>
      </c>
      <c r="L46" s="527" t="str">
        <f t="shared" si="6"/>
        <v/>
      </c>
      <c r="M46" s="529"/>
      <c r="N46" s="182"/>
      <c r="O46" s="215" t="str">
        <f t="shared" si="2"/>
        <v/>
      </c>
      <c r="P46" s="211" t="str">
        <f t="shared" si="3"/>
        <v/>
      </c>
      <c r="Q46" s="222"/>
      <c r="R46" s="435" t="str">
        <f>IF(I46="","",IF(OR(J46="",K46="",L46=""),Listes!$A$69,IF(AND(M46="",J46&lt;&gt;""),Listes!$A$70,IF(AND(I46&lt;M46,Q46=""),Listes!$A$71,IF(AND(L46&lt;K46,Q46=""),Listes!$A$72,IF(AND(M46&lt;&gt;"",M46&lt;I46,N46=""),Listes!$A$73,IF(AND(S46="",OR(J46&lt;&gt;"",K46&lt;&gt;"",L46&lt;&gt;"")),Listes!$A$74,"")))))))</f>
        <v/>
      </c>
      <c r="S46" s="90"/>
      <c r="T46" s="158">
        <f t="shared" si="4"/>
        <v>0</v>
      </c>
    </row>
    <row r="47" spans="1:20" ht="20.100000000000001" customHeight="1" x14ac:dyDescent="0.25">
      <c r="A47" s="174">
        <v>41</v>
      </c>
      <c r="B47" s="181" t="str">
        <f>IF('Frais réels'!B47="","",'Frais réels'!B47)</f>
        <v/>
      </c>
      <c r="C47" s="181" t="str">
        <f>IF('Frais réels'!C47="","",'Frais réels'!C47)</f>
        <v/>
      </c>
      <c r="D47" s="181" t="str">
        <f>IF('Frais réels'!D47="","",'Frais réels'!D47)</f>
        <v/>
      </c>
      <c r="E47" s="181" t="str">
        <f>IF('Frais réels'!E47="","",'Frais réels'!E47)</f>
        <v/>
      </c>
      <c r="F47" s="181" t="str">
        <f>IF('Frais réels'!F47="","",'Frais réels'!F47)</f>
        <v/>
      </c>
      <c r="G47" s="526" t="str">
        <f>IF('Frais réels'!G47="","",'Frais réels'!G47)</f>
        <v/>
      </c>
      <c r="H47" s="526" t="str">
        <f>IF('Frais réels'!H47="","",'Frais réels'!H47)</f>
        <v/>
      </c>
      <c r="I47" s="181" t="str">
        <f>IF('Frais réels'!I47="","",'Frais réels'!I47)</f>
        <v/>
      </c>
      <c r="J47" s="530"/>
      <c r="K47" s="527" t="str">
        <f t="shared" si="5"/>
        <v/>
      </c>
      <c r="L47" s="527" t="str">
        <f t="shared" si="6"/>
        <v/>
      </c>
      <c r="M47" s="529"/>
      <c r="N47" s="182"/>
      <c r="O47" s="215" t="str">
        <f t="shared" si="2"/>
        <v/>
      </c>
      <c r="P47" s="211" t="str">
        <f t="shared" si="3"/>
        <v/>
      </c>
      <c r="Q47" s="222"/>
      <c r="R47" s="435" t="str">
        <f>IF(I47="","",IF(OR(J47="",K47="",L47=""),Listes!$A$69,IF(AND(M47="",J47&lt;&gt;""),Listes!$A$70,IF(AND(I47&lt;M47,Q47=""),Listes!$A$71,IF(AND(L47&lt;K47,Q47=""),Listes!$A$72,IF(AND(M47&lt;&gt;"",M47&lt;I47,N47=""),Listes!$A$73,IF(AND(S47="",OR(J47&lt;&gt;"",K47&lt;&gt;"",L47&lt;&gt;"")),Listes!$A$74,"")))))))</f>
        <v/>
      </c>
      <c r="S47" s="90"/>
      <c r="T47" s="158">
        <f t="shared" si="4"/>
        <v>0</v>
      </c>
    </row>
    <row r="48" spans="1:20" ht="20.100000000000001" customHeight="1" x14ac:dyDescent="0.25">
      <c r="A48" s="174">
        <v>42</v>
      </c>
      <c r="B48" s="181" t="str">
        <f>IF('Frais réels'!B48="","",'Frais réels'!B48)</f>
        <v/>
      </c>
      <c r="C48" s="181" t="str">
        <f>IF('Frais réels'!C48="","",'Frais réels'!C48)</f>
        <v/>
      </c>
      <c r="D48" s="181" t="str">
        <f>IF('Frais réels'!D48="","",'Frais réels'!D48)</f>
        <v/>
      </c>
      <c r="E48" s="181" t="str">
        <f>IF('Frais réels'!E48="","",'Frais réels'!E48)</f>
        <v/>
      </c>
      <c r="F48" s="181" t="str">
        <f>IF('Frais réels'!F48="","",'Frais réels'!F48)</f>
        <v/>
      </c>
      <c r="G48" s="526" t="str">
        <f>IF('Frais réels'!G48="","",'Frais réels'!G48)</f>
        <v/>
      </c>
      <c r="H48" s="526" t="str">
        <f>IF('Frais réels'!H48="","",'Frais réels'!H48)</f>
        <v/>
      </c>
      <c r="I48" s="181" t="str">
        <f>IF('Frais réels'!I48="","",'Frais réels'!I48)</f>
        <v/>
      </c>
      <c r="J48" s="530"/>
      <c r="K48" s="527" t="str">
        <f t="shared" si="5"/>
        <v/>
      </c>
      <c r="L48" s="527" t="str">
        <f t="shared" si="6"/>
        <v/>
      </c>
      <c r="M48" s="529"/>
      <c r="N48" s="182"/>
      <c r="O48" s="215" t="str">
        <f t="shared" si="2"/>
        <v/>
      </c>
      <c r="P48" s="211" t="str">
        <f t="shared" si="3"/>
        <v/>
      </c>
      <c r="Q48" s="222"/>
      <c r="R48" s="435" t="str">
        <f>IF(I48="","",IF(OR(J48="",K48="",L48=""),Listes!$A$69,IF(AND(M48="",J48&lt;&gt;""),Listes!$A$70,IF(AND(I48&lt;M48,Q48=""),Listes!$A$71,IF(AND(L48&lt;K48,Q48=""),Listes!$A$72,IF(AND(M48&lt;&gt;"",M48&lt;I48,N48=""),Listes!$A$73,IF(AND(S48="",OR(J48&lt;&gt;"",K48&lt;&gt;"",L48&lt;&gt;"")),Listes!$A$74,"")))))))</f>
        <v/>
      </c>
      <c r="S48" s="90"/>
      <c r="T48" s="158">
        <f t="shared" si="4"/>
        <v>0</v>
      </c>
    </row>
    <row r="49" spans="1:20" ht="20.100000000000001" customHeight="1" x14ac:dyDescent="0.25">
      <c r="A49" s="174">
        <v>43</v>
      </c>
      <c r="B49" s="181" t="str">
        <f>IF('Frais réels'!B49="","",'Frais réels'!B49)</f>
        <v/>
      </c>
      <c r="C49" s="181" t="str">
        <f>IF('Frais réels'!C49="","",'Frais réels'!C49)</f>
        <v/>
      </c>
      <c r="D49" s="181" t="str">
        <f>IF('Frais réels'!D49="","",'Frais réels'!D49)</f>
        <v/>
      </c>
      <c r="E49" s="181" t="str">
        <f>IF('Frais réels'!E49="","",'Frais réels'!E49)</f>
        <v/>
      </c>
      <c r="F49" s="181" t="str">
        <f>IF('Frais réels'!F49="","",'Frais réels'!F49)</f>
        <v/>
      </c>
      <c r="G49" s="526" t="str">
        <f>IF('Frais réels'!G49="","",'Frais réels'!G49)</f>
        <v/>
      </c>
      <c r="H49" s="526" t="str">
        <f>IF('Frais réels'!H49="","",'Frais réels'!H49)</f>
        <v/>
      </c>
      <c r="I49" s="181" t="str">
        <f>IF('Frais réels'!I49="","",'Frais réels'!I49)</f>
        <v/>
      </c>
      <c r="J49" s="530"/>
      <c r="K49" s="527" t="str">
        <f t="shared" si="5"/>
        <v/>
      </c>
      <c r="L49" s="527" t="str">
        <f t="shared" si="6"/>
        <v/>
      </c>
      <c r="M49" s="529"/>
      <c r="N49" s="182"/>
      <c r="O49" s="215" t="str">
        <f t="shared" si="2"/>
        <v/>
      </c>
      <c r="P49" s="211" t="str">
        <f t="shared" si="3"/>
        <v/>
      </c>
      <c r="Q49" s="222"/>
      <c r="R49" s="435" t="str">
        <f>IF(I49="","",IF(OR(J49="",K49="",L49=""),Listes!$A$69,IF(AND(M49="",J49&lt;&gt;""),Listes!$A$70,IF(AND(I49&lt;M49,Q49=""),Listes!$A$71,IF(AND(L49&lt;K49,Q49=""),Listes!$A$72,IF(AND(M49&lt;&gt;"",M49&lt;I49,N49=""),Listes!$A$73,IF(AND(S49="",OR(J49&lt;&gt;"",K49&lt;&gt;"",L49&lt;&gt;"")),Listes!$A$74,"")))))))</f>
        <v/>
      </c>
      <c r="S49" s="90"/>
      <c r="T49" s="158">
        <f t="shared" si="4"/>
        <v>0</v>
      </c>
    </row>
    <row r="50" spans="1:20" ht="20.100000000000001" customHeight="1" x14ac:dyDescent="0.25">
      <c r="A50" s="174">
        <v>44</v>
      </c>
      <c r="B50" s="181" t="str">
        <f>IF('Frais réels'!B50="","",'Frais réels'!B50)</f>
        <v/>
      </c>
      <c r="C50" s="181" t="str">
        <f>IF('Frais réels'!C50="","",'Frais réels'!C50)</f>
        <v/>
      </c>
      <c r="D50" s="181" t="str">
        <f>IF('Frais réels'!D50="","",'Frais réels'!D50)</f>
        <v/>
      </c>
      <c r="E50" s="181" t="str">
        <f>IF('Frais réels'!E50="","",'Frais réels'!E50)</f>
        <v/>
      </c>
      <c r="F50" s="181" t="str">
        <f>IF('Frais réels'!F50="","",'Frais réels'!F50)</f>
        <v/>
      </c>
      <c r="G50" s="526" t="str">
        <f>IF('Frais réels'!G50="","",'Frais réels'!G50)</f>
        <v/>
      </c>
      <c r="H50" s="526" t="str">
        <f>IF('Frais réels'!H50="","",'Frais réels'!H50)</f>
        <v/>
      </c>
      <c r="I50" s="181" t="str">
        <f>IF('Frais réels'!I50="","",'Frais réels'!I50)</f>
        <v/>
      </c>
      <c r="J50" s="530"/>
      <c r="K50" s="527" t="str">
        <f t="shared" si="5"/>
        <v/>
      </c>
      <c r="L50" s="527" t="str">
        <f t="shared" si="6"/>
        <v/>
      </c>
      <c r="M50" s="529"/>
      <c r="N50" s="182"/>
      <c r="O50" s="215" t="str">
        <f t="shared" si="2"/>
        <v/>
      </c>
      <c r="P50" s="211" t="str">
        <f t="shared" si="3"/>
        <v/>
      </c>
      <c r="Q50" s="222"/>
      <c r="R50" s="435" t="str">
        <f>IF(I50="","",IF(OR(J50="",K50="",L50=""),Listes!$A$69,IF(AND(M50="",J50&lt;&gt;""),Listes!$A$70,IF(AND(I50&lt;M50,Q50=""),Listes!$A$71,IF(AND(L50&lt;K50,Q50=""),Listes!$A$72,IF(AND(M50&lt;&gt;"",M50&lt;I50,N50=""),Listes!$A$73,IF(AND(S50="",OR(J50&lt;&gt;"",K50&lt;&gt;"",L50&lt;&gt;"")),Listes!$A$74,"")))))))</f>
        <v/>
      </c>
      <c r="S50" s="90"/>
      <c r="T50" s="158">
        <f t="shared" si="4"/>
        <v>0</v>
      </c>
    </row>
    <row r="51" spans="1:20" ht="20.100000000000001" customHeight="1" x14ac:dyDescent="0.25">
      <c r="A51" s="174">
        <v>45</v>
      </c>
      <c r="B51" s="181" t="str">
        <f>IF('Frais réels'!B51="","",'Frais réels'!B51)</f>
        <v/>
      </c>
      <c r="C51" s="181" t="str">
        <f>IF('Frais réels'!C51="","",'Frais réels'!C51)</f>
        <v/>
      </c>
      <c r="D51" s="181" t="str">
        <f>IF('Frais réels'!D51="","",'Frais réels'!D51)</f>
        <v/>
      </c>
      <c r="E51" s="181" t="str">
        <f>IF('Frais réels'!E51="","",'Frais réels'!E51)</f>
        <v/>
      </c>
      <c r="F51" s="181" t="str">
        <f>IF('Frais réels'!F51="","",'Frais réels'!F51)</f>
        <v/>
      </c>
      <c r="G51" s="526" t="str">
        <f>IF('Frais réels'!G51="","",'Frais réels'!G51)</f>
        <v/>
      </c>
      <c r="H51" s="526" t="str">
        <f>IF('Frais réels'!H51="","",'Frais réels'!H51)</f>
        <v/>
      </c>
      <c r="I51" s="181" t="str">
        <f>IF('Frais réels'!I51="","",'Frais réels'!I51)</f>
        <v/>
      </c>
      <c r="J51" s="530"/>
      <c r="K51" s="527" t="str">
        <f t="shared" si="5"/>
        <v/>
      </c>
      <c r="L51" s="527" t="str">
        <f t="shared" si="6"/>
        <v/>
      </c>
      <c r="M51" s="529"/>
      <c r="N51" s="182"/>
      <c r="O51" s="215" t="str">
        <f t="shared" si="2"/>
        <v/>
      </c>
      <c r="P51" s="211" t="str">
        <f t="shared" si="3"/>
        <v/>
      </c>
      <c r="Q51" s="222"/>
      <c r="R51" s="435" t="str">
        <f>IF(I51="","",IF(OR(J51="",K51="",L51=""),Listes!$A$69,IF(AND(M51="",J51&lt;&gt;""),Listes!$A$70,IF(AND(I51&lt;M51,Q51=""),Listes!$A$71,IF(AND(L51&lt;K51,Q51=""),Listes!$A$72,IF(AND(M51&lt;&gt;"",M51&lt;I51,N51=""),Listes!$A$73,IF(AND(S51="",OR(J51&lt;&gt;"",K51&lt;&gt;"",L51&lt;&gt;"")),Listes!$A$74,"")))))))</f>
        <v/>
      </c>
      <c r="S51" s="90"/>
      <c r="T51" s="158">
        <f t="shared" si="4"/>
        <v>0</v>
      </c>
    </row>
    <row r="52" spans="1:20" ht="20.100000000000001" customHeight="1" x14ac:dyDescent="0.25">
      <c r="A52" s="174">
        <v>46</v>
      </c>
      <c r="B52" s="181" t="str">
        <f>IF('Frais réels'!B52="","",'Frais réels'!B52)</f>
        <v/>
      </c>
      <c r="C52" s="181" t="str">
        <f>IF('Frais réels'!C52="","",'Frais réels'!C52)</f>
        <v/>
      </c>
      <c r="D52" s="181" t="str">
        <f>IF('Frais réels'!D52="","",'Frais réels'!D52)</f>
        <v/>
      </c>
      <c r="E52" s="181" t="str">
        <f>IF('Frais réels'!E52="","",'Frais réels'!E52)</f>
        <v/>
      </c>
      <c r="F52" s="181" t="str">
        <f>IF('Frais réels'!F52="","",'Frais réels'!F52)</f>
        <v/>
      </c>
      <c r="G52" s="526" t="str">
        <f>IF('Frais réels'!G52="","",'Frais réels'!G52)</f>
        <v/>
      </c>
      <c r="H52" s="526" t="str">
        <f>IF('Frais réels'!H52="","",'Frais réels'!H52)</f>
        <v/>
      </c>
      <c r="I52" s="181" t="str">
        <f>IF('Frais réels'!I52="","",'Frais réels'!I52)</f>
        <v/>
      </c>
      <c r="J52" s="530"/>
      <c r="K52" s="527" t="str">
        <f t="shared" si="5"/>
        <v/>
      </c>
      <c r="L52" s="527" t="str">
        <f t="shared" si="6"/>
        <v/>
      </c>
      <c r="M52" s="529"/>
      <c r="N52" s="182"/>
      <c r="O52" s="215" t="str">
        <f t="shared" si="2"/>
        <v/>
      </c>
      <c r="P52" s="211" t="str">
        <f t="shared" si="3"/>
        <v/>
      </c>
      <c r="Q52" s="222"/>
      <c r="R52" s="435" t="str">
        <f>IF(I52="","",IF(OR(J52="",K52="",L52=""),Listes!$A$69,IF(AND(M52="",J52&lt;&gt;""),Listes!$A$70,IF(AND(I52&lt;M52,Q52=""),Listes!$A$71,IF(AND(L52&lt;K52,Q52=""),Listes!$A$72,IF(AND(M52&lt;&gt;"",M52&lt;I52,N52=""),Listes!$A$73,IF(AND(S52="",OR(J52&lt;&gt;"",K52&lt;&gt;"",L52&lt;&gt;"")),Listes!$A$74,"")))))))</f>
        <v/>
      </c>
      <c r="S52" s="90"/>
      <c r="T52" s="158">
        <f t="shared" si="4"/>
        <v>0</v>
      </c>
    </row>
    <row r="53" spans="1:20" ht="20.100000000000001" customHeight="1" x14ac:dyDescent="0.25">
      <c r="A53" s="174">
        <v>47</v>
      </c>
      <c r="B53" s="181" t="str">
        <f>IF('Frais réels'!B53="","",'Frais réels'!B53)</f>
        <v/>
      </c>
      <c r="C53" s="181" t="str">
        <f>IF('Frais réels'!C53="","",'Frais réels'!C53)</f>
        <v/>
      </c>
      <c r="D53" s="181" t="str">
        <f>IF('Frais réels'!D53="","",'Frais réels'!D53)</f>
        <v/>
      </c>
      <c r="E53" s="181" t="str">
        <f>IF('Frais réels'!E53="","",'Frais réels'!E53)</f>
        <v/>
      </c>
      <c r="F53" s="181" t="str">
        <f>IF('Frais réels'!F53="","",'Frais réels'!F53)</f>
        <v/>
      </c>
      <c r="G53" s="526" t="str">
        <f>IF('Frais réels'!G53="","",'Frais réels'!G53)</f>
        <v/>
      </c>
      <c r="H53" s="526" t="str">
        <f>IF('Frais réels'!H53="","",'Frais réels'!H53)</f>
        <v/>
      </c>
      <c r="I53" s="181" t="str">
        <f>IF('Frais réels'!I53="","",'Frais réels'!I53)</f>
        <v/>
      </c>
      <c r="J53" s="530"/>
      <c r="K53" s="527" t="str">
        <f t="shared" si="5"/>
        <v/>
      </c>
      <c r="L53" s="527" t="str">
        <f t="shared" si="6"/>
        <v/>
      </c>
      <c r="M53" s="529"/>
      <c r="N53" s="182"/>
      <c r="O53" s="215" t="str">
        <f t="shared" si="2"/>
        <v/>
      </c>
      <c r="P53" s="211" t="str">
        <f t="shared" si="3"/>
        <v/>
      </c>
      <c r="Q53" s="222"/>
      <c r="R53" s="435" t="str">
        <f>IF(I53="","",IF(OR(J53="",K53="",L53=""),Listes!$A$69,IF(AND(M53="",J53&lt;&gt;""),Listes!$A$70,IF(AND(I53&lt;M53,Q53=""),Listes!$A$71,IF(AND(L53&lt;K53,Q53=""),Listes!$A$72,IF(AND(M53&lt;&gt;"",M53&lt;I53,N53=""),Listes!$A$73,IF(AND(S53="",OR(J53&lt;&gt;"",K53&lt;&gt;"",L53&lt;&gt;"")),Listes!$A$74,"")))))))</f>
        <v/>
      </c>
      <c r="S53" s="90"/>
      <c r="T53" s="158">
        <f t="shared" si="4"/>
        <v>0</v>
      </c>
    </row>
    <row r="54" spans="1:20" ht="20.100000000000001" customHeight="1" x14ac:dyDescent="0.25">
      <c r="A54" s="174">
        <v>48</v>
      </c>
      <c r="B54" s="181" t="str">
        <f>IF('Frais réels'!B54="","",'Frais réels'!B54)</f>
        <v/>
      </c>
      <c r="C54" s="181" t="str">
        <f>IF('Frais réels'!C54="","",'Frais réels'!C54)</f>
        <v/>
      </c>
      <c r="D54" s="181" t="str">
        <f>IF('Frais réels'!D54="","",'Frais réels'!D54)</f>
        <v/>
      </c>
      <c r="E54" s="181" t="str">
        <f>IF('Frais réels'!E54="","",'Frais réels'!E54)</f>
        <v/>
      </c>
      <c r="F54" s="181" t="str">
        <f>IF('Frais réels'!F54="","",'Frais réels'!F54)</f>
        <v/>
      </c>
      <c r="G54" s="526" t="str">
        <f>IF('Frais réels'!G54="","",'Frais réels'!G54)</f>
        <v/>
      </c>
      <c r="H54" s="526" t="str">
        <f>IF('Frais réels'!H54="","",'Frais réels'!H54)</f>
        <v/>
      </c>
      <c r="I54" s="181" t="str">
        <f>IF('Frais réels'!I54="","",'Frais réels'!I54)</f>
        <v/>
      </c>
      <c r="J54" s="530"/>
      <c r="K54" s="527" t="str">
        <f t="shared" si="5"/>
        <v/>
      </c>
      <c r="L54" s="527" t="str">
        <f t="shared" si="6"/>
        <v/>
      </c>
      <c r="M54" s="529"/>
      <c r="N54" s="182"/>
      <c r="O54" s="215" t="str">
        <f t="shared" si="2"/>
        <v/>
      </c>
      <c r="P54" s="211" t="str">
        <f t="shared" si="3"/>
        <v/>
      </c>
      <c r="Q54" s="222"/>
      <c r="R54" s="435" t="str">
        <f>IF(I54="","",IF(OR(J54="",K54="",L54=""),Listes!$A$69,IF(AND(M54="",J54&lt;&gt;""),Listes!$A$70,IF(AND(I54&lt;M54,Q54=""),Listes!$A$71,IF(AND(L54&lt;K54,Q54=""),Listes!$A$72,IF(AND(M54&lt;&gt;"",M54&lt;I54,N54=""),Listes!$A$73,IF(AND(S54="",OR(J54&lt;&gt;"",K54&lt;&gt;"",L54&lt;&gt;"")),Listes!$A$74,"")))))))</f>
        <v/>
      </c>
      <c r="S54" s="90"/>
      <c r="T54" s="158">
        <f t="shared" si="4"/>
        <v>0</v>
      </c>
    </row>
    <row r="55" spans="1:20" ht="20.100000000000001" customHeight="1" x14ac:dyDescent="0.25">
      <c r="A55" s="174">
        <v>49</v>
      </c>
      <c r="B55" s="181" t="str">
        <f>IF('Frais réels'!B55="","",'Frais réels'!B55)</f>
        <v/>
      </c>
      <c r="C55" s="181" t="str">
        <f>IF('Frais réels'!C55="","",'Frais réels'!C55)</f>
        <v/>
      </c>
      <c r="D55" s="181" t="str">
        <f>IF('Frais réels'!D55="","",'Frais réels'!D55)</f>
        <v/>
      </c>
      <c r="E55" s="181" t="str">
        <f>IF('Frais réels'!E55="","",'Frais réels'!E55)</f>
        <v/>
      </c>
      <c r="F55" s="181" t="str">
        <f>IF('Frais réels'!F55="","",'Frais réels'!F55)</f>
        <v/>
      </c>
      <c r="G55" s="526" t="str">
        <f>IF('Frais réels'!G55="","",'Frais réels'!G55)</f>
        <v/>
      </c>
      <c r="H55" s="526" t="str">
        <f>IF('Frais réels'!H55="","",'Frais réels'!H55)</f>
        <v/>
      </c>
      <c r="I55" s="181" t="str">
        <f>IF('Frais réels'!I55="","",'Frais réels'!I55)</f>
        <v/>
      </c>
      <c r="J55" s="530"/>
      <c r="K55" s="527" t="str">
        <f t="shared" si="5"/>
        <v/>
      </c>
      <c r="L55" s="527" t="str">
        <f t="shared" si="6"/>
        <v/>
      </c>
      <c r="M55" s="529"/>
      <c r="N55" s="182"/>
      <c r="O55" s="215" t="str">
        <f t="shared" si="2"/>
        <v/>
      </c>
      <c r="P55" s="211" t="str">
        <f t="shared" si="3"/>
        <v/>
      </c>
      <c r="Q55" s="222"/>
      <c r="R55" s="435" t="str">
        <f>IF(I55="","",IF(OR(J55="",K55="",L55=""),Listes!$A$69,IF(AND(M55="",J55&lt;&gt;""),Listes!$A$70,IF(AND(I55&lt;M55,Q55=""),Listes!$A$71,IF(AND(L55&lt;K55,Q55=""),Listes!$A$72,IF(AND(M55&lt;&gt;"",M55&lt;I55,N55=""),Listes!$A$73,IF(AND(S55="",OR(J55&lt;&gt;"",K55&lt;&gt;"",L55&lt;&gt;"")),Listes!$A$74,"")))))))</f>
        <v/>
      </c>
      <c r="S55" s="90"/>
      <c r="T55" s="158">
        <f t="shared" si="4"/>
        <v>0</v>
      </c>
    </row>
    <row r="56" spans="1:20" ht="20.100000000000001" customHeight="1" x14ac:dyDescent="0.25">
      <c r="A56" s="174">
        <v>50</v>
      </c>
      <c r="B56" s="181" t="str">
        <f>IF('Frais réels'!B56="","",'Frais réels'!B56)</f>
        <v/>
      </c>
      <c r="C56" s="181" t="str">
        <f>IF('Frais réels'!C56="","",'Frais réels'!C56)</f>
        <v/>
      </c>
      <c r="D56" s="181" t="str">
        <f>IF('Frais réels'!D56="","",'Frais réels'!D56)</f>
        <v/>
      </c>
      <c r="E56" s="181" t="str">
        <f>IF('Frais réels'!E56="","",'Frais réels'!E56)</f>
        <v/>
      </c>
      <c r="F56" s="181" t="str">
        <f>IF('Frais réels'!F56="","",'Frais réels'!F56)</f>
        <v/>
      </c>
      <c r="G56" s="526" t="str">
        <f>IF('Frais réels'!G56="","",'Frais réels'!G56)</f>
        <v/>
      </c>
      <c r="H56" s="526" t="str">
        <f>IF('Frais réels'!H56="","",'Frais réels'!H56)</f>
        <v/>
      </c>
      <c r="I56" s="181" t="str">
        <f>IF('Frais réels'!I56="","",'Frais réels'!I56)</f>
        <v/>
      </c>
      <c r="J56" s="530"/>
      <c r="K56" s="527" t="str">
        <f t="shared" si="5"/>
        <v/>
      </c>
      <c r="L56" s="527" t="str">
        <f t="shared" si="6"/>
        <v/>
      </c>
      <c r="M56" s="529"/>
      <c r="N56" s="182"/>
      <c r="O56" s="215" t="str">
        <f t="shared" si="2"/>
        <v/>
      </c>
      <c r="P56" s="211" t="str">
        <f t="shared" si="3"/>
        <v/>
      </c>
      <c r="Q56" s="222"/>
      <c r="R56" s="435" t="str">
        <f>IF(I56="","",IF(OR(J56="",K56="",L56=""),Listes!$A$69,IF(AND(M56="",J56&lt;&gt;""),Listes!$A$70,IF(AND(I56&lt;M56,Q56=""),Listes!$A$71,IF(AND(L56&lt;K56,Q56=""),Listes!$A$72,IF(AND(M56&lt;&gt;"",M56&lt;I56,N56=""),Listes!$A$73,IF(AND(S56="",OR(J56&lt;&gt;"",K56&lt;&gt;"",L56&lt;&gt;"")),Listes!$A$74,"")))))))</f>
        <v/>
      </c>
      <c r="S56" s="90"/>
      <c r="T56" s="158">
        <f t="shared" si="4"/>
        <v>0</v>
      </c>
    </row>
    <row r="57" spans="1:20" ht="20.100000000000001" customHeight="1" x14ac:dyDescent="0.25">
      <c r="A57" s="174">
        <v>51</v>
      </c>
      <c r="B57" s="181" t="str">
        <f>IF('Frais réels'!B57="","",'Frais réels'!B57)</f>
        <v/>
      </c>
      <c r="C57" s="181" t="str">
        <f>IF('Frais réels'!C57="","",'Frais réels'!C57)</f>
        <v/>
      </c>
      <c r="D57" s="181" t="str">
        <f>IF('Frais réels'!D57="","",'Frais réels'!D57)</f>
        <v/>
      </c>
      <c r="E57" s="181" t="str">
        <f>IF('Frais réels'!E57="","",'Frais réels'!E57)</f>
        <v/>
      </c>
      <c r="F57" s="181" t="str">
        <f>IF('Frais réels'!F57="","",'Frais réels'!F57)</f>
        <v/>
      </c>
      <c r="G57" s="526" t="str">
        <f>IF('Frais réels'!G57="","",'Frais réels'!G57)</f>
        <v/>
      </c>
      <c r="H57" s="526" t="str">
        <f>IF('Frais réels'!H57="","",'Frais réels'!H57)</f>
        <v/>
      </c>
      <c r="I57" s="181" t="str">
        <f>IF('Frais réels'!I57="","",'Frais réels'!I57)</f>
        <v/>
      </c>
      <c r="J57" s="530"/>
      <c r="K57" s="527" t="str">
        <f t="shared" si="5"/>
        <v/>
      </c>
      <c r="L57" s="527" t="str">
        <f t="shared" si="6"/>
        <v/>
      </c>
      <c r="M57" s="529"/>
      <c r="N57" s="182"/>
      <c r="O57" s="215" t="str">
        <f t="shared" si="2"/>
        <v/>
      </c>
      <c r="P57" s="211" t="str">
        <f t="shared" si="3"/>
        <v/>
      </c>
      <c r="Q57" s="222"/>
      <c r="R57" s="435" t="str">
        <f>IF(I57="","",IF(OR(J57="",K57="",L57=""),Listes!$A$69,IF(AND(M57="",J57&lt;&gt;""),Listes!$A$70,IF(AND(I57&lt;M57,Q57=""),Listes!$A$71,IF(AND(L57&lt;K57,Q57=""),Listes!$A$72,IF(AND(M57&lt;&gt;"",M57&lt;I57,N57=""),Listes!$A$73,IF(AND(S57="",OR(J57&lt;&gt;"",K57&lt;&gt;"",L57&lt;&gt;"")),Listes!$A$74,"")))))))</f>
        <v/>
      </c>
      <c r="S57" s="90"/>
      <c r="T57" s="158">
        <f t="shared" si="4"/>
        <v>0</v>
      </c>
    </row>
    <row r="58" spans="1:20" ht="20.100000000000001" customHeight="1" x14ac:dyDescent="0.25">
      <c r="A58" s="174">
        <v>52</v>
      </c>
      <c r="B58" s="181" t="str">
        <f>IF('Frais réels'!B58="","",'Frais réels'!B58)</f>
        <v/>
      </c>
      <c r="C58" s="181" t="str">
        <f>IF('Frais réels'!C58="","",'Frais réels'!C58)</f>
        <v/>
      </c>
      <c r="D58" s="181" t="str">
        <f>IF('Frais réels'!D58="","",'Frais réels'!D58)</f>
        <v/>
      </c>
      <c r="E58" s="181" t="str">
        <f>IF('Frais réels'!E58="","",'Frais réels'!E58)</f>
        <v/>
      </c>
      <c r="F58" s="181" t="str">
        <f>IF('Frais réels'!F58="","",'Frais réels'!F58)</f>
        <v/>
      </c>
      <c r="G58" s="526" t="str">
        <f>IF('Frais réels'!G58="","",'Frais réels'!G58)</f>
        <v/>
      </c>
      <c r="H58" s="526" t="str">
        <f>IF('Frais réels'!H58="","",'Frais réels'!H58)</f>
        <v/>
      </c>
      <c r="I58" s="181" t="str">
        <f>IF('Frais réels'!I58="","",'Frais réels'!I58)</f>
        <v/>
      </c>
      <c r="J58" s="530"/>
      <c r="K58" s="527" t="str">
        <f t="shared" si="5"/>
        <v/>
      </c>
      <c r="L58" s="527" t="str">
        <f t="shared" si="6"/>
        <v/>
      </c>
      <c r="M58" s="529"/>
      <c r="N58" s="182"/>
      <c r="O58" s="215" t="str">
        <f t="shared" si="2"/>
        <v/>
      </c>
      <c r="P58" s="211" t="str">
        <f t="shared" si="3"/>
        <v/>
      </c>
      <c r="Q58" s="222"/>
      <c r="R58" s="435" t="str">
        <f>IF(I58="","",IF(OR(J58="",K58="",L58=""),Listes!$A$69,IF(AND(M58="",J58&lt;&gt;""),Listes!$A$70,IF(AND(I58&lt;M58,Q58=""),Listes!$A$71,IF(AND(L58&lt;K58,Q58=""),Listes!$A$72,IF(AND(M58&lt;&gt;"",M58&lt;I58,N58=""),Listes!$A$73,IF(AND(S58="",OR(J58&lt;&gt;"",K58&lt;&gt;"",L58&lt;&gt;"")),Listes!$A$74,"")))))))</f>
        <v/>
      </c>
      <c r="S58" s="90"/>
      <c r="T58" s="158">
        <f t="shared" si="4"/>
        <v>0</v>
      </c>
    </row>
    <row r="59" spans="1:20" ht="20.100000000000001" customHeight="1" x14ac:dyDescent="0.25">
      <c r="A59" s="174">
        <v>53</v>
      </c>
      <c r="B59" s="181" t="str">
        <f>IF('Frais réels'!B59="","",'Frais réels'!B59)</f>
        <v/>
      </c>
      <c r="C59" s="181" t="str">
        <f>IF('Frais réels'!C59="","",'Frais réels'!C59)</f>
        <v/>
      </c>
      <c r="D59" s="181" t="str">
        <f>IF('Frais réels'!D59="","",'Frais réels'!D59)</f>
        <v/>
      </c>
      <c r="E59" s="181" t="str">
        <f>IF('Frais réels'!E59="","",'Frais réels'!E59)</f>
        <v/>
      </c>
      <c r="F59" s="181" t="str">
        <f>IF('Frais réels'!F59="","",'Frais réels'!F59)</f>
        <v/>
      </c>
      <c r="G59" s="526" t="str">
        <f>IF('Frais réels'!G59="","",'Frais réels'!G59)</f>
        <v/>
      </c>
      <c r="H59" s="526" t="str">
        <f>IF('Frais réels'!H59="","",'Frais réels'!H59)</f>
        <v/>
      </c>
      <c r="I59" s="181" t="str">
        <f>IF('Frais réels'!I59="","",'Frais réels'!I59)</f>
        <v/>
      </c>
      <c r="J59" s="530"/>
      <c r="K59" s="527" t="str">
        <f t="shared" si="5"/>
        <v/>
      </c>
      <c r="L59" s="527" t="str">
        <f t="shared" si="6"/>
        <v/>
      </c>
      <c r="M59" s="529"/>
      <c r="N59" s="182"/>
      <c r="O59" s="215" t="str">
        <f t="shared" si="2"/>
        <v/>
      </c>
      <c r="P59" s="211" t="str">
        <f t="shared" si="3"/>
        <v/>
      </c>
      <c r="Q59" s="222"/>
      <c r="R59" s="435" t="str">
        <f>IF(I59="","",IF(OR(J59="",K59="",L59=""),Listes!$A$69,IF(AND(M59="",J59&lt;&gt;""),Listes!$A$70,IF(AND(I59&lt;M59,Q59=""),Listes!$A$71,IF(AND(L59&lt;K59,Q59=""),Listes!$A$72,IF(AND(M59&lt;&gt;"",M59&lt;I59,N59=""),Listes!$A$73,IF(AND(S59="",OR(J59&lt;&gt;"",K59&lt;&gt;"",L59&lt;&gt;"")),Listes!$A$74,"")))))))</f>
        <v/>
      </c>
      <c r="S59" s="90"/>
      <c r="T59" s="158">
        <f t="shared" si="4"/>
        <v>0</v>
      </c>
    </row>
    <row r="60" spans="1:20" ht="20.100000000000001" customHeight="1" x14ac:dyDescent="0.25">
      <c r="A60" s="174">
        <v>54</v>
      </c>
      <c r="B60" s="181" t="str">
        <f>IF('Frais réels'!B60="","",'Frais réels'!B60)</f>
        <v/>
      </c>
      <c r="C60" s="181" t="str">
        <f>IF('Frais réels'!C60="","",'Frais réels'!C60)</f>
        <v/>
      </c>
      <c r="D60" s="181" t="str">
        <f>IF('Frais réels'!D60="","",'Frais réels'!D60)</f>
        <v/>
      </c>
      <c r="E60" s="181" t="str">
        <f>IF('Frais réels'!E60="","",'Frais réels'!E60)</f>
        <v/>
      </c>
      <c r="F60" s="181" t="str">
        <f>IF('Frais réels'!F60="","",'Frais réels'!F60)</f>
        <v/>
      </c>
      <c r="G60" s="526" t="str">
        <f>IF('Frais réels'!G60="","",'Frais réels'!G60)</f>
        <v/>
      </c>
      <c r="H60" s="526" t="str">
        <f>IF('Frais réels'!H60="","",'Frais réels'!H60)</f>
        <v/>
      </c>
      <c r="I60" s="181" t="str">
        <f>IF('Frais réels'!I60="","",'Frais réels'!I60)</f>
        <v/>
      </c>
      <c r="J60" s="530"/>
      <c r="K60" s="527" t="str">
        <f t="shared" si="5"/>
        <v/>
      </c>
      <c r="L60" s="527" t="str">
        <f t="shared" si="6"/>
        <v/>
      </c>
      <c r="M60" s="529"/>
      <c r="N60" s="182"/>
      <c r="O60" s="215" t="str">
        <f t="shared" si="2"/>
        <v/>
      </c>
      <c r="P60" s="211" t="str">
        <f t="shared" si="3"/>
        <v/>
      </c>
      <c r="Q60" s="222"/>
      <c r="R60" s="435" t="str">
        <f>IF(I60="","",IF(OR(J60="",K60="",L60=""),Listes!$A$69,IF(AND(M60="",J60&lt;&gt;""),Listes!$A$70,IF(AND(I60&lt;M60,Q60=""),Listes!$A$71,IF(AND(L60&lt;K60,Q60=""),Listes!$A$72,IF(AND(M60&lt;&gt;"",M60&lt;I60,N60=""),Listes!$A$73,IF(AND(S60="",OR(J60&lt;&gt;"",K60&lt;&gt;"",L60&lt;&gt;"")),Listes!$A$74,"")))))))</f>
        <v/>
      </c>
      <c r="S60" s="90"/>
      <c r="T60" s="158">
        <f t="shared" si="4"/>
        <v>0</v>
      </c>
    </row>
    <row r="61" spans="1:20" ht="20.100000000000001" customHeight="1" x14ac:dyDescent="0.25">
      <c r="A61" s="174">
        <v>55</v>
      </c>
      <c r="B61" s="181" t="str">
        <f>IF('Frais réels'!B61="","",'Frais réels'!B61)</f>
        <v/>
      </c>
      <c r="C61" s="181" t="str">
        <f>IF('Frais réels'!C61="","",'Frais réels'!C61)</f>
        <v/>
      </c>
      <c r="D61" s="181" t="str">
        <f>IF('Frais réels'!D61="","",'Frais réels'!D61)</f>
        <v/>
      </c>
      <c r="E61" s="181" t="str">
        <f>IF('Frais réels'!E61="","",'Frais réels'!E61)</f>
        <v/>
      </c>
      <c r="F61" s="181" t="str">
        <f>IF('Frais réels'!F61="","",'Frais réels'!F61)</f>
        <v/>
      </c>
      <c r="G61" s="526" t="str">
        <f>IF('Frais réels'!G61="","",'Frais réels'!G61)</f>
        <v/>
      </c>
      <c r="H61" s="526" t="str">
        <f>IF('Frais réels'!H61="","",'Frais réels'!H61)</f>
        <v/>
      </c>
      <c r="I61" s="181" t="str">
        <f>IF('Frais réels'!I61="","",'Frais réels'!I61)</f>
        <v/>
      </c>
      <c r="J61" s="530"/>
      <c r="K61" s="527" t="str">
        <f t="shared" si="5"/>
        <v/>
      </c>
      <c r="L61" s="527" t="str">
        <f t="shared" si="6"/>
        <v/>
      </c>
      <c r="M61" s="529"/>
      <c r="N61" s="182"/>
      <c r="O61" s="215" t="str">
        <f t="shared" si="2"/>
        <v/>
      </c>
      <c r="P61" s="211" t="str">
        <f t="shared" si="3"/>
        <v/>
      </c>
      <c r="Q61" s="222"/>
      <c r="R61" s="435" t="str">
        <f>IF(I61="","",IF(OR(J61="",K61="",L61=""),Listes!$A$69,IF(AND(M61="",J61&lt;&gt;""),Listes!$A$70,IF(AND(I61&lt;M61,Q61=""),Listes!$A$71,IF(AND(L61&lt;K61,Q61=""),Listes!$A$72,IF(AND(M61&lt;&gt;"",M61&lt;I61,N61=""),Listes!$A$73,IF(AND(S61="",OR(J61&lt;&gt;"",K61&lt;&gt;"",L61&lt;&gt;"")),Listes!$A$74,"")))))))</f>
        <v/>
      </c>
      <c r="S61" s="90"/>
      <c r="T61" s="158">
        <f t="shared" si="4"/>
        <v>0</v>
      </c>
    </row>
    <row r="62" spans="1:20" ht="20.100000000000001" customHeight="1" x14ac:dyDescent="0.25">
      <c r="A62" s="174">
        <v>56</v>
      </c>
      <c r="B62" s="181" t="str">
        <f>IF('Frais réels'!B62="","",'Frais réels'!B62)</f>
        <v/>
      </c>
      <c r="C62" s="181" t="str">
        <f>IF('Frais réels'!C62="","",'Frais réels'!C62)</f>
        <v/>
      </c>
      <c r="D62" s="181" t="str">
        <f>IF('Frais réels'!D62="","",'Frais réels'!D62)</f>
        <v/>
      </c>
      <c r="E62" s="181" t="str">
        <f>IF('Frais réels'!E62="","",'Frais réels'!E62)</f>
        <v/>
      </c>
      <c r="F62" s="181" t="str">
        <f>IF('Frais réels'!F62="","",'Frais réels'!F62)</f>
        <v/>
      </c>
      <c r="G62" s="526" t="str">
        <f>IF('Frais réels'!G62="","",'Frais réels'!G62)</f>
        <v/>
      </c>
      <c r="H62" s="526" t="str">
        <f>IF('Frais réels'!H62="","",'Frais réels'!H62)</f>
        <v/>
      </c>
      <c r="I62" s="181" t="str">
        <f>IF('Frais réels'!I62="","",'Frais réels'!I62)</f>
        <v/>
      </c>
      <c r="J62" s="530"/>
      <c r="K62" s="527" t="str">
        <f t="shared" si="5"/>
        <v/>
      </c>
      <c r="L62" s="527" t="str">
        <f t="shared" si="6"/>
        <v/>
      </c>
      <c r="M62" s="529"/>
      <c r="N62" s="182"/>
      <c r="O62" s="215" t="str">
        <f t="shared" si="2"/>
        <v/>
      </c>
      <c r="P62" s="211" t="str">
        <f t="shared" si="3"/>
        <v/>
      </c>
      <c r="Q62" s="222"/>
      <c r="R62" s="435" t="str">
        <f>IF(I62="","",IF(OR(J62="",K62="",L62=""),Listes!$A$69,IF(AND(M62="",J62&lt;&gt;""),Listes!$A$70,IF(AND(I62&lt;M62,Q62=""),Listes!$A$71,IF(AND(L62&lt;K62,Q62=""),Listes!$A$72,IF(AND(M62&lt;&gt;"",M62&lt;I62,N62=""),Listes!$A$73,IF(AND(S62="",OR(J62&lt;&gt;"",K62&lt;&gt;"",L62&lt;&gt;"")),Listes!$A$74,"")))))))</f>
        <v/>
      </c>
      <c r="S62" s="90"/>
      <c r="T62" s="158">
        <f t="shared" si="4"/>
        <v>0</v>
      </c>
    </row>
    <row r="63" spans="1:20" ht="20.100000000000001" customHeight="1" x14ac:dyDescent="0.25">
      <c r="A63" s="174">
        <v>57</v>
      </c>
      <c r="B63" s="181" t="str">
        <f>IF('Frais réels'!B63="","",'Frais réels'!B63)</f>
        <v/>
      </c>
      <c r="C63" s="181" t="str">
        <f>IF('Frais réels'!C63="","",'Frais réels'!C63)</f>
        <v/>
      </c>
      <c r="D63" s="181" t="str">
        <f>IF('Frais réels'!D63="","",'Frais réels'!D63)</f>
        <v/>
      </c>
      <c r="E63" s="181" t="str">
        <f>IF('Frais réels'!E63="","",'Frais réels'!E63)</f>
        <v/>
      </c>
      <c r="F63" s="181" t="str">
        <f>IF('Frais réels'!F63="","",'Frais réels'!F63)</f>
        <v/>
      </c>
      <c r="G63" s="526" t="str">
        <f>IF('Frais réels'!G63="","",'Frais réels'!G63)</f>
        <v/>
      </c>
      <c r="H63" s="526" t="str">
        <f>IF('Frais réels'!H63="","",'Frais réels'!H63)</f>
        <v/>
      </c>
      <c r="I63" s="181" t="str">
        <f>IF('Frais réels'!I63="","",'Frais réels'!I63)</f>
        <v/>
      </c>
      <c r="J63" s="530"/>
      <c r="K63" s="527" t="str">
        <f t="shared" si="5"/>
        <v/>
      </c>
      <c r="L63" s="527" t="str">
        <f t="shared" si="6"/>
        <v/>
      </c>
      <c r="M63" s="529"/>
      <c r="N63" s="182"/>
      <c r="O63" s="215" t="str">
        <f t="shared" si="2"/>
        <v/>
      </c>
      <c r="P63" s="211" t="str">
        <f t="shared" si="3"/>
        <v/>
      </c>
      <c r="Q63" s="222"/>
      <c r="R63" s="435" t="str">
        <f>IF(I63="","",IF(OR(J63="",K63="",L63=""),Listes!$A$69,IF(AND(M63="",J63&lt;&gt;""),Listes!$A$70,IF(AND(I63&lt;M63,Q63=""),Listes!$A$71,IF(AND(L63&lt;K63,Q63=""),Listes!$A$72,IF(AND(M63&lt;&gt;"",M63&lt;I63,N63=""),Listes!$A$73,IF(AND(S63="",OR(J63&lt;&gt;"",K63&lt;&gt;"",L63&lt;&gt;"")),Listes!$A$74,"")))))))</f>
        <v/>
      </c>
      <c r="S63" s="90"/>
      <c r="T63" s="158">
        <f t="shared" si="4"/>
        <v>0</v>
      </c>
    </row>
    <row r="64" spans="1:20" ht="20.100000000000001" customHeight="1" x14ac:dyDescent="0.25">
      <c r="A64" s="174">
        <v>58</v>
      </c>
      <c r="B64" s="181" t="str">
        <f>IF('Frais réels'!B64="","",'Frais réels'!B64)</f>
        <v/>
      </c>
      <c r="C64" s="181" t="str">
        <f>IF('Frais réels'!C64="","",'Frais réels'!C64)</f>
        <v/>
      </c>
      <c r="D64" s="181" t="str">
        <f>IF('Frais réels'!D64="","",'Frais réels'!D64)</f>
        <v/>
      </c>
      <c r="E64" s="181" t="str">
        <f>IF('Frais réels'!E64="","",'Frais réels'!E64)</f>
        <v/>
      </c>
      <c r="F64" s="181" t="str">
        <f>IF('Frais réels'!F64="","",'Frais réels'!F64)</f>
        <v/>
      </c>
      <c r="G64" s="526" t="str">
        <f>IF('Frais réels'!G64="","",'Frais réels'!G64)</f>
        <v/>
      </c>
      <c r="H64" s="526" t="str">
        <f>IF('Frais réels'!H64="","",'Frais réels'!H64)</f>
        <v/>
      </c>
      <c r="I64" s="181" t="str">
        <f>IF('Frais réels'!I64="","",'Frais réels'!I64)</f>
        <v/>
      </c>
      <c r="J64" s="530"/>
      <c r="K64" s="527" t="str">
        <f t="shared" si="5"/>
        <v/>
      </c>
      <c r="L64" s="527" t="str">
        <f t="shared" si="6"/>
        <v/>
      </c>
      <c r="M64" s="529"/>
      <c r="N64" s="182"/>
      <c r="O64" s="215" t="str">
        <f t="shared" si="2"/>
        <v/>
      </c>
      <c r="P64" s="211" t="str">
        <f t="shared" si="3"/>
        <v/>
      </c>
      <c r="Q64" s="222"/>
      <c r="R64" s="435" t="str">
        <f>IF(I64="","",IF(OR(J64="",K64="",L64=""),Listes!$A$69,IF(AND(M64="",J64&lt;&gt;""),Listes!$A$70,IF(AND(I64&lt;M64,Q64=""),Listes!$A$71,IF(AND(L64&lt;K64,Q64=""),Listes!$A$72,IF(AND(M64&lt;&gt;"",M64&lt;I64,N64=""),Listes!$A$73,IF(AND(S64="",OR(J64&lt;&gt;"",K64&lt;&gt;"",L64&lt;&gt;"")),Listes!$A$74,"")))))))</f>
        <v/>
      </c>
      <c r="S64" s="90"/>
      <c r="T64" s="158">
        <f t="shared" si="4"/>
        <v>0</v>
      </c>
    </row>
    <row r="65" spans="1:20" ht="20.100000000000001" customHeight="1" x14ac:dyDescent="0.25">
      <c r="A65" s="174">
        <v>59</v>
      </c>
      <c r="B65" s="181" t="str">
        <f>IF('Frais réels'!B65="","",'Frais réels'!B65)</f>
        <v/>
      </c>
      <c r="C65" s="181" t="str">
        <f>IF('Frais réels'!C65="","",'Frais réels'!C65)</f>
        <v/>
      </c>
      <c r="D65" s="181" t="str">
        <f>IF('Frais réels'!D65="","",'Frais réels'!D65)</f>
        <v/>
      </c>
      <c r="E65" s="181" t="str">
        <f>IF('Frais réels'!E65="","",'Frais réels'!E65)</f>
        <v/>
      </c>
      <c r="F65" s="181" t="str">
        <f>IF('Frais réels'!F65="","",'Frais réels'!F65)</f>
        <v/>
      </c>
      <c r="G65" s="526" t="str">
        <f>IF('Frais réels'!G65="","",'Frais réels'!G65)</f>
        <v/>
      </c>
      <c r="H65" s="526" t="str">
        <f>IF('Frais réels'!H65="","",'Frais réels'!H65)</f>
        <v/>
      </c>
      <c r="I65" s="181" t="str">
        <f>IF('Frais réels'!I65="","",'Frais réels'!I65)</f>
        <v/>
      </c>
      <c r="J65" s="530"/>
      <c r="K65" s="527" t="str">
        <f t="shared" si="5"/>
        <v/>
      </c>
      <c r="L65" s="527" t="str">
        <f t="shared" si="6"/>
        <v/>
      </c>
      <c r="M65" s="529"/>
      <c r="N65" s="182"/>
      <c r="O65" s="215" t="str">
        <f t="shared" si="2"/>
        <v/>
      </c>
      <c r="P65" s="211" t="str">
        <f t="shared" si="3"/>
        <v/>
      </c>
      <c r="Q65" s="222"/>
      <c r="R65" s="435" t="str">
        <f>IF(I65="","",IF(OR(J65="",K65="",L65=""),Listes!$A$69,IF(AND(M65="",J65&lt;&gt;""),Listes!$A$70,IF(AND(I65&lt;M65,Q65=""),Listes!$A$71,IF(AND(L65&lt;K65,Q65=""),Listes!$A$72,IF(AND(M65&lt;&gt;"",M65&lt;I65,N65=""),Listes!$A$73,IF(AND(S65="",OR(J65&lt;&gt;"",K65&lt;&gt;"",L65&lt;&gt;"")),Listes!$A$74,"")))))))</f>
        <v/>
      </c>
      <c r="S65" s="90"/>
      <c r="T65" s="158">
        <f t="shared" si="4"/>
        <v>0</v>
      </c>
    </row>
    <row r="66" spans="1:20" ht="20.100000000000001" customHeight="1" x14ac:dyDescent="0.25">
      <c r="A66" s="174">
        <v>60</v>
      </c>
      <c r="B66" s="181" t="str">
        <f>IF('Frais réels'!B66="","",'Frais réels'!B66)</f>
        <v/>
      </c>
      <c r="C66" s="181" t="str">
        <f>IF('Frais réels'!C66="","",'Frais réels'!C66)</f>
        <v/>
      </c>
      <c r="D66" s="181" t="str">
        <f>IF('Frais réels'!D66="","",'Frais réels'!D66)</f>
        <v/>
      </c>
      <c r="E66" s="181" t="str">
        <f>IF('Frais réels'!E66="","",'Frais réels'!E66)</f>
        <v/>
      </c>
      <c r="F66" s="181" t="str">
        <f>IF('Frais réels'!F66="","",'Frais réels'!F66)</f>
        <v/>
      </c>
      <c r="G66" s="526" t="str">
        <f>IF('Frais réels'!G66="","",'Frais réels'!G66)</f>
        <v/>
      </c>
      <c r="H66" s="526" t="str">
        <f>IF('Frais réels'!H66="","",'Frais réels'!H66)</f>
        <v/>
      </c>
      <c r="I66" s="181" t="str">
        <f>IF('Frais réels'!I66="","",'Frais réels'!I66)</f>
        <v/>
      </c>
      <c r="J66" s="530"/>
      <c r="K66" s="527" t="str">
        <f t="shared" si="5"/>
        <v/>
      </c>
      <c r="L66" s="527" t="str">
        <f t="shared" si="6"/>
        <v/>
      </c>
      <c r="M66" s="529"/>
      <c r="N66" s="182"/>
      <c r="O66" s="215" t="str">
        <f t="shared" si="2"/>
        <v/>
      </c>
      <c r="P66" s="211" t="str">
        <f t="shared" si="3"/>
        <v/>
      </c>
      <c r="Q66" s="222"/>
      <c r="R66" s="435" t="str">
        <f>IF(I66="","",IF(OR(J66="",K66="",L66=""),Listes!$A$69,IF(AND(M66="",J66&lt;&gt;""),Listes!$A$70,IF(AND(I66&lt;M66,Q66=""),Listes!$A$71,IF(AND(L66&lt;K66,Q66=""),Listes!$A$72,IF(AND(M66&lt;&gt;"",M66&lt;I66,N66=""),Listes!$A$73,IF(AND(S66="",OR(J66&lt;&gt;"",K66&lt;&gt;"",L66&lt;&gt;"")),Listes!$A$74,"")))))))</f>
        <v/>
      </c>
      <c r="S66" s="90"/>
      <c r="T66" s="158">
        <f t="shared" si="4"/>
        <v>0</v>
      </c>
    </row>
    <row r="67" spans="1:20" ht="20.100000000000001" customHeight="1" x14ac:dyDescent="0.25">
      <c r="A67" s="174">
        <v>61</v>
      </c>
      <c r="B67" s="181" t="str">
        <f>IF('Frais réels'!B67="","",'Frais réels'!B67)</f>
        <v/>
      </c>
      <c r="C67" s="181" t="str">
        <f>IF('Frais réels'!C67="","",'Frais réels'!C67)</f>
        <v/>
      </c>
      <c r="D67" s="181" t="str">
        <f>IF('Frais réels'!D67="","",'Frais réels'!D67)</f>
        <v/>
      </c>
      <c r="E67" s="181" t="str">
        <f>IF('Frais réels'!E67="","",'Frais réels'!E67)</f>
        <v/>
      </c>
      <c r="F67" s="181" t="str">
        <f>IF('Frais réels'!F67="","",'Frais réels'!F67)</f>
        <v/>
      </c>
      <c r="G67" s="526" t="str">
        <f>IF('Frais réels'!G67="","",'Frais réels'!G67)</f>
        <v/>
      </c>
      <c r="H67" s="526" t="str">
        <f>IF('Frais réels'!H67="","",'Frais réels'!H67)</f>
        <v/>
      </c>
      <c r="I67" s="181" t="str">
        <f>IF('Frais réels'!I67="","",'Frais réels'!I67)</f>
        <v/>
      </c>
      <c r="J67" s="530"/>
      <c r="K67" s="527" t="str">
        <f t="shared" si="5"/>
        <v/>
      </c>
      <c r="L67" s="527" t="str">
        <f t="shared" si="6"/>
        <v/>
      </c>
      <c r="M67" s="529"/>
      <c r="N67" s="182"/>
      <c r="O67" s="215" t="str">
        <f t="shared" si="2"/>
        <v/>
      </c>
      <c r="P67" s="211" t="str">
        <f t="shared" si="3"/>
        <v/>
      </c>
      <c r="Q67" s="222"/>
      <c r="R67" s="435" t="str">
        <f>IF(I67="","",IF(OR(J67="",K67="",L67=""),Listes!$A$69,IF(AND(M67="",J67&lt;&gt;""),Listes!$A$70,IF(AND(I67&lt;M67,Q67=""),Listes!$A$71,IF(AND(L67&lt;K67,Q67=""),Listes!$A$72,IF(AND(M67&lt;&gt;"",M67&lt;I67,N67=""),Listes!$A$73,IF(AND(S67="",OR(J67&lt;&gt;"",K67&lt;&gt;"",L67&lt;&gt;"")),Listes!$A$74,"")))))))</f>
        <v/>
      </c>
      <c r="S67" s="90"/>
      <c r="T67" s="158">
        <f t="shared" si="4"/>
        <v>0</v>
      </c>
    </row>
    <row r="68" spans="1:20" ht="20.100000000000001" customHeight="1" x14ac:dyDescent="0.25">
      <c r="A68" s="174">
        <v>62</v>
      </c>
      <c r="B68" s="181" t="str">
        <f>IF('Frais réels'!B68="","",'Frais réels'!B68)</f>
        <v/>
      </c>
      <c r="C68" s="181" t="str">
        <f>IF('Frais réels'!C68="","",'Frais réels'!C68)</f>
        <v/>
      </c>
      <c r="D68" s="181" t="str">
        <f>IF('Frais réels'!D68="","",'Frais réels'!D68)</f>
        <v/>
      </c>
      <c r="E68" s="181" t="str">
        <f>IF('Frais réels'!E68="","",'Frais réels'!E68)</f>
        <v/>
      </c>
      <c r="F68" s="181" t="str">
        <f>IF('Frais réels'!F68="","",'Frais réels'!F68)</f>
        <v/>
      </c>
      <c r="G68" s="526" t="str">
        <f>IF('Frais réels'!G68="","",'Frais réels'!G68)</f>
        <v/>
      </c>
      <c r="H68" s="526" t="str">
        <f>IF('Frais réels'!H68="","",'Frais réels'!H68)</f>
        <v/>
      </c>
      <c r="I68" s="181" t="str">
        <f>IF('Frais réels'!I68="","",'Frais réels'!I68)</f>
        <v/>
      </c>
      <c r="J68" s="530"/>
      <c r="K68" s="527" t="str">
        <f t="shared" si="5"/>
        <v/>
      </c>
      <c r="L68" s="527" t="str">
        <f t="shared" si="6"/>
        <v/>
      </c>
      <c r="M68" s="529"/>
      <c r="N68" s="182"/>
      <c r="O68" s="215" t="str">
        <f t="shared" si="2"/>
        <v/>
      </c>
      <c r="P68" s="211" t="str">
        <f t="shared" si="3"/>
        <v/>
      </c>
      <c r="Q68" s="222"/>
      <c r="R68" s="435" t="str">
        <f>IF(I68="","",IF(OR(J68="",K68="",L68=""),Listes!$A$69,IF(AND(M68="",J68&lt;&gt;""),Listes!$A$70,IF(AND(I68&lt;M68,Q68=""),Listes!$A$71,IF(AND(L68&lt;K68,Q68=""),Listes!$A$72,IF(AND(M68&lt;&gt;"",M68&lt;I68,N68=""),Listes!$A$73,IF(AND(S68="",OR(J68&lt;&gt;"",K68&lt;&gt;"",L68&lt;&gt;"")),Listes!$A$74,"")))))))</f>
        <v/>
      </c>
      <c r="S68" s="90"/>
      <c r="T68" s="158">
        <f t="shared" si="4"/>
        <v>0</v>
      </c>
    </row>
    <row r="69" spans="1:20" ht="20.100000000000001" customHeight="1" x14ac:dyDescent="0.25">
      <c r="A69" s="174">
        <v>63</v>
      </c>
      <c r="B69" s="181" t="str">
        <f>IF('Frais réels'!B69="","",'Frais réels'!B69)</f>
        <v/>
      </c>
      <c r="C69" s="181" t="str">
        <f>IF('Frais réels'!C69="","",'Frais réels'!C69)</f>
        <v/>
      </c>
      <c r="D69" s="181" t="str">
        <f>IF('Frais réels'!D69="","",'Frais réels'!D69)</f>
        <v/>
      </c>
      <c r="E69" s="181" t="str">
        <f>IF('Frais réels'!E69="","",'Frais réels'!E69)</f>
        <v/>
      </c>
      <c r="F69" s="181" t="str">
        <f>IF('Frais réels'!F69="","",'Frais réels'!F69)</f>
        <v/>
      </c>
      <c r="G69" s="526" t="str">
        <f>IF('Frais réels'!G69="","",'Frais réels'!G69)</f>
        <v/>
      </c>
      <c r="H69" s="526" t="str">
        <f>IF('Frais réels'!H69="","",'Frais réels'!H69)</f>
        <v/>
      </c>
      <c r="I69" s="181" t="str">
        <f>IF('Frais réels'!I69="","",'Frais réels'!I69)</f>
        <v/>
      </c>
      <c r="J69" s="530"/>
      <c r="K69" s="527" t="str">
        <f t="shared" si="5"/>
        <v/>
      </c>
      <c r="L69" s="527" t="str">
        <f t="shared" si="6"/>
        <v/>
      </c>
      <c r="M69" s="529"/>
      <c r="N69" s="182"/>
      <c r="O69" s="215" t="str">
        <f t="shared" si="2"/>
        <v/>
      </c>
      <c r="P69" s="211" t="str">
        <f t="shared" si="3"/>
        <v/>
      </c>
      <c r="Q69" s="222"/>
      <c r="R69" s="435" t="str">
        <f>IF(I69="","",IF(OR(J69="",K69="",L69=""),Listes!$A$69,IF(AND(M69="",J69&lt;&gt;""),Listes!$A$70,IF(AND(I69&lt;M69,Q69=""),Listes!$A$71,IF(AND(L69&lt;K69,Q69=""),Listes!$A$72,IF(AND(M69&lt;&gt;"",M69&lt;I69,N69=""),Listes!$A$73,IF(AND(S69="",OR(J69&lt;&gt;"",K69&lt;&gt;"",L69&lt;&gt;"")),Listes!$A$74,"")))))))</f>
        <v/>
      </c>
      <c r="S69" s="90"/>
      <c r="T69" s="158">
        <f t="shared" si="4"/>
        <v>0</v>
      </c>
    </row>
    <row r="70" spans="1:20" ht="20.100000000000001" customHeight="1" x14ac:dyDescent="0.25">
      <c r="A70" s="174">
        <v>64</v>
      </c>
      <c r="B70" s="181" t="str">
        <f>IF('Frais réels'!B70="","",'Frais réels'!B70)</f>
        <v/>
      </c>
      <c r="C70" s="181" t="str">
        <f>IF('Frais réels'!C70="","",'Frais réels'!C70)</f>
        <v/>
      </c>
      <c r="D70" s="181" t="str">
        <f>IF('Frais réels'!D70="","",'Frais réels'!D70)</f>
        <v/>
      </c>
      <c r="E70" s="181" t="str">
        <f>IF('Frais réels'!E70="","",'Frais réels'!E70)</f>
        <v/>
      </c>
      <c r="F70" s="181" t="str">
        <f>IF('Frais réels'!F70="","",'Frais réels'!F70)</f>
        <v/>
      </c>
      <c r="G70" s="526" t="str">
        <f>IF('Frais réels'!G70="","",'Frais réels'!G70)</f>
        <v/>
      </c>
      <c r="H70" s="526" t="str">
        <f>IF('Frais réels'!H70="","",'Frais réels'!H70)</f>
        <v/>
      </c>
      <c r="I70" s="181" t="str">
        <f>IF('Frais réels'!I70="","",'Frais réels'!I70)</f>
        <v/>
      </c>
      <c r="J70" s="530"/>
      <c r="K70" s="527" t="str">
        <f t="shared" si="5"/>
        <v/>
      </c>
      <c r="L70" s="527" t="str">
        <f t="shared" si="6"/>
        <v/>
      </c>
      <c r="M70" s="529"/>
      <c r="N70" s="182"/>
      <c r="O70" s="215" t="str">
        <f t="shared" si="2"/>
        <v/>
      </c>
      <c r="P70" s="211" t="str">
        <f t="shared" si="3"/>
        <v/>
      </c>
      <c r="Q70" s="222"/>
      <c r="R70" s="435" t="str">
        <f>IF(I70="","",IF(OR(J70="",K70="",L70=""),Listes!$A$69,IF(AND(M70="",J70&lt;&gt;""),Listes!$A$70,IF(AND(I70&lt;M70,Q70=""),Listes!$A$71,IF(AND(L70&lt;K70,Q70=""),Listes!$A$72,IF(AND(M70&lt;&gt;"",M70&lt;I70,N70=""),Listes!$A$73,IF(AND(S70="",OR(J70&lt;&gt;"",K70&lt;&gt;"",L70&lt;&gt;"")),Listes!$A$74,"")))))))</f>
        <v/>
      </c>
      <c r="S70" s="90"/>
      <c r="T70" s="158">
        <f t="shared" si="4"/>
        <v>0</v>
      </c>
    </row>
    <row r="71" spans="1:20" ht="20.100000000000001" customHeight="1" x14ac:dyDescent="0.25">
      <c r="A71" s="174">
        <v>65</v>
      </c>
      <c r="B71" s="181" t="str">
        <f>IF('Frais réels'!B71="","",'Frais réels'!B71)</f>
        <v/>
      </c>
      <c r="C71" s="181" t="str">
        <f>IF('Frais réels'!C71="","",'Frais réels'!C71)</f>
        <v/>
      </c>
      <c r="D71" s="181" t="str">
        <f>IF('Frais réels'!D71="","",'Frais réels'!D71)</f>
        <v/>
      </c>
      <c r="E71" s="181" t="str">
        <f>IF('Frais réels'!E71="","",'Frais réels'!E71)</f>
        <v/>
      </c>
      <c r="F71" s="181" t="str">
        <f>IF('Frais réels'!F71="","",'Frais réels'!F71)</f>
        <v/>
      </c>
      <c r="G71" s="526" t="str">
        <f>IF('Frais réels'!G71="","",'Frais réels'!G71)</f>
        <v/>
      </c>
      <c r="H71" s="526" t="str">
        <f>IF('Frais réels'!H71="","",'Frais réels'!H71)</f>
        <v/>
      </c>
      <c r="I71" s="181" t="str">
        <f>IF('Frais réels'!I71="","",'Frais réels'!I71)</f>
        <v/>
      </c>
      <c r="J71" s="530"/>
      <c r="K71" s="527" t="str">
        <f t="shared" si="5"/>
        <v/>
      </c>
      <c r="L71" s="527" t="str">
        <f t="shared" si="6"/>
        <v/>
      </c>
      <c r="M71" s="529"/>
      <c r="N71" s="182"/>
      <c r="O71" s="215" t="str">
        <f t="shared" si="2"/>
        <v/>
      </c>
      <c r="P71" s="211" t="str">
        <f t="shared" si="3"/>
        <v/>
      </c>
      <c r="Q71" s="222"/>
      <c r="R71" s="435" t="str">
        <f>IF(I71="","",IF(OR(J71="",K71="",L71=""),Listes!$A$69,IF(AND(M71="",J71&lt;&gt;""),Listes!$A$70,IF(AND(I71&lt;M71,Q71=""),Listes!$A$71,IF(AND(L71&lt;K71,Q71=""),Listes!$A$72,IF(AND(M71&lt;&gt;"",M71&lt;I71,N71=""),Listes!$A$73,IF(AND(S71="",OR(J71&lt;&gt;"",K71&lt;&gt;"",L71&lt;&gt;"")),Listes!$A$74,"")))))))</f>
        <v/>
      </c>
      <c r="S71" s="90"/>
      <c r="T71" s="158">
        <f t="shared" si="4"/>
        <v>0</v>
      </c>
    </row>
    <row r="72" spans="1:20" ht="20.100000000000001" customHeight="1" x14ac:dyDescent="0.25">
      <c r="A72" s="174">
        <v>66</v>
      </c>
      <c r="B72" s="181" t="str">
        <f>IF('Frais réels'!B72="","",'Frais réels'!B72)</f>
        <v/>
      </c>
      <c r="C72" s="181" t="str">
        <f>IF('Frais réels'!C72="","",'Frais réels'!C72)</f>
        <v/>
      </c>
      <c r="D72" s="181" t="str">
        <f>IF('Frais réels'!D72="","",'Frais réels'!D72)</f>
        <v/>
      </c>
      <c r="E72" s="181" t="str">
        <f>IF('Frais réels'!E72="","",'Frais réels'!E72)</f>
        <v/>
      </c>
      <c r="F72" s="181" t="str">
        <f>IF('Frais réels'!F72="","",'Frais réels'!F72)</f>
        <v/>
      </c>
      <c r="G72" s="526" t="str">
        <f>IF('Frais réels'!G72="","",'Frais réels'!G72)</f>
        <v/>
      </c>
      <c r="H72" s="526" t="str">
        <f>IF('Frais réels'!H72="","",'Frais réels'!H72)</f>
        <v/>
      </c>
      <c r="I72" s="181" t="str">
        <f>IF('Frais réels'!I72="","",'Frais réels'!I72)</f>
        <v/>
      </c>
      <c r="J72" s="530"/>
      <c r="K72" s="527" t="str">
        <f t="shared" ref="K72:K135" si="7">IF(OR($J72="",I72=""),"",IF(J72="KO","",G72))</f>
        <v/>
      </c>
      <c r="L72" s="527" t="str">
        <f t="shared" ref="L72:L135" si="8">IF(OR($J72="",I72=""),"",IF(J72="KO","",H72))</f>
        <v/>
      </c>
      <c r="M72" s="529"/>
      <c r="N72" s="182"/>
      <c r="O72" s="215" t="str">
        <f t="shared" ref="O72:O135" si="9">IF(F72="Aller - Retour Mayotte - Hexagone",IF(1900=0,"",1900),IF(F72="Aller - Retour Mayotte - La Réunion",IF(700=0,"",700),IF(F72="Aller - Retour Mayotte - Caraïbes",IF(2200=0,"",2200),IF(E72="Billets de train",IF(M72=0,"",""),IF(E72="","")))))</f>
        <v/>
      </c>
      <c r="P72" s="211" t="str">
        <f t="shared" ref="P72:P135" si="10">IF(M72="", "", IF(MIN(M72,O72)=0, "", MIN(M72,O72)))</f>
        <v/>
      </c>
      <c r="Q72" s="222"/>
      <c r="R72" s="435" t="str">
        <f>IF(I72="","",IF(OR(J72="",K72="",L72=""),Listes!$A$69,IF(AND(M72="",J72&lt;&gt;""),Listes!$A$70,IF(AND(I72&lt;M72,Q72=""),Listes!$A$71,IF(AND(L72&lt;K72,Q72=""),Listes!$A$72,IF(AND(M72&lt;&gt;"",M72&lt;I72,N72=""),Listes!$A$73,IF(AND(S72="",OR(J72&lt;&gt;"",K72&lt;&gt;"",L72&lt;&gt;"")),Listes!$A$74,"")))))))</f>
        <v/>
      </c>
      <c r="S72" s="90"/>
      <c r="T72" s="158">
        <f t="shared" ref="T72:T135" si="11">IF(AND(I72&lt;&gt;"",R72&lt;&gt;""),1,0)</f>
        <v>0</v>
      </c>
    </row>
    <row r="73" spans="1:20" ht="20.100000000000001" customHeight="1" x14ac:dyDescent="0.25">
      <c r="A73" s="174">
        <v>67</v>
      </c>
      <c r="B73" s="181" t="str">
        <f>IF('Frais réels'!B73="","",'Frais réels'!B73)</f>
        <v/>
      </c>
      <c r="C73" s="181" t="str">
        <f>IF('Frais réels'!C73="","",'Frais réels'!C73)</f>
        <v/>
      </c>
      <c r="D73" s="181" t="str">
        <f>IF('Frais réels'!D73="","",'Frais réels'!D73)</f>
        <v/>
      </c>
      <c r="E73" s="181" t="str">
        <f>IF('Frais réels'!E73="","",'Frais réels'!E73)</f>
        <v/>
      </c>
      <c r="F73" s="181" t="str">
        <f>IF('Frais réels'!F73="","",'Frais réels'!F73)</f>
        <v/>
      </c>
      <c r="G73" s="526" t="str">
        <f>IF('Frais réels'!G73="","",'Frais réels'!G73)</f>
        <v/>
      </c>
      <c r="H73" s="526" t="str">
        <f>IF('Frais réels'!H73="","",'Frais réels'!H73)</f>
        <v/>
      </c>
      <c r="I73" s="181" t="str">
        <f>IF('Frais réels'!I73="","",'Frais réels'!I73)</f>
        <v/>
      </c>
      <c r="J73" s="530"/>
      <c r="K73" s="527" t="str">
        <f t="shared" si="7"/>
        <v/>
      </c>
      <c r="L73" s="527" t="str">
        <f t="shared" si="8"/>
        <v/>
      </c>
      <c r="M73" s="529"/>
      <c r="N73" s="182"/>
      <c r="O73" s="215" t="str">
        <f t="shared" si="9"/>
        <v/>
      </c>
      <c r="P73" s="211" t="str">
        <f t="shared" si="10"/>
        <v/>
      </c>
      <c r="Q73" s="222"/>
      <c r="R73" s="435" t="str">
        <f>IF(I73="","",IF(OR(J73="",K73="",L73=""),Listes!$A$69,IF(AND(M73="",J73&lt;&gt;""),Listes!$A$70,IF(AND(I73&lt;M73,Q73=""),Listes!$A$71,IF(AND(L73&lt;K73,Q73=""),Listes!$A$72,IF(AND(M73&lt;&gt;"",M73&lt;I73,N73=""),Listes!$A$73,IF(AND(S73="",OR(J73&lt;&gt;"",K73&lt;&gt;"",L73&lt;&gt;"")),Listes!$A$74,"")))))))</f>
        <v/>
      </c>
      <c r="S73" s="90"/>
      <c r="T73" s="158">
        <f t="shared" si="11"/>
        <v>0</v>
      </c>
    </row>
    <row r="74" spans="1:20" ht="20.100000000000001" customHeight="1" x14ac:dyDescent="0.25">
      <c r="A74" s="174">
        <v>68</v>
      </c>
      <c r="B74" s="181" t="str">
        <f>IF('Frais réels'!B74="","",'Frais réels'!B74)</f>
        <v/>
      </c>
      <c r="C74" s="181" t="str">
        <f>IF('Frais réels'!C74="","",'Frais réels'!C74)</f>
        <v/>
      </c>
      <c r="D74" s="181" t="str">
        <f>IF('Frais réels'!D74="","",'Frais réels'!D74)</f>
        <v/>
      </c>
      <c r="E74" s="181" t="str">
        <f>IF('Frais réels'!E74="","",'Frais réels'!E74)</f>
        <v/>
      </c>
      <c r="F74" s="181" t="str">
        <f>IF('Frais réels'!F74="","",'Frais réels'!F74)</f>
        <v/>
      </c>
      <c r="G74" s="526" t="str">
        <f>IF('Frais réels'!G74="","",'Frais réels'!G74)</f>
        <v/>
      </c>
      <c r="H74" s="526" t="str">
        <f>IF('Frais réels'!H74="","",'Frais réels'!H74)</f>
        <v/>
      </c>
      <c r="I74" s="181" t="str">
        <f>IF('Frais réels'!I74="","",'Frais réels'!I74)</f>
        <v/>
      </c>
      <c r="J74" s="530"/>
      <c r="K74" s="527" t="str">
        <f t="shared" si="7"/>
        <v/>
      </c>
      <c r="L74" s="527" t="str">
        <f t="shared" si="8"/>
        <v/>
      </c>
      <c r="M74" s="529"/>
      <c r="N74" s="182"/>
      <c r="O74" s="215" t="str">
        <f t="shared" si="9"/>
        <v/>
      </c>
      <c r="P74" s="211" t="str">
        <f t="shared" si="10"/>
        <v/>
      </c>
      <c r="Q74" s="222"/>
      <c r="R74" s="435" t="str">
        <f>IF(I74="","",IF(OR(J74="",K74="",L74=""),Listes!$A$69,IF(AND(M74="",J74&lt;&gt;""),Listes!$A$70,IF(AND(I74&lt;M74,Q74=""),Listes!$A$71,IF(AND(L74&lt;K74,Q74=""),Listes!$A$72,IF(AND(M74&lt;&gt;"",M74&lt;I74,N74=""),Listes!$A$73,IF(AND(S74="",OR(J74&lt;&gt;"",K74&lt;&gt;"",L74&lt;&gt;"")),Listes!$A$74,"")))))))</f>
        <v/>
      </c>
      <c r="S74" s="90"/>
      <c r="T74" s="158">
        <f t="shared" si="11"/>
        <v>0</v>
      </c>
    </row>
    <row r="75" spans="1:20" ht="20.100000000000001" customHeight="1" x14ac:dyDescent="0.25">
      <c r="A75" s="174">
        <v>69</v>
      </c>
      <c r="B75" s="181" t="str">
        <f>IF('Frais réels'!B75="","",'Frais réels'!B75)</f>
        <v/>
      </c>
      <c r="C75" s="181" t="str">
        <f>IF('Frais réels'!C75="","",'Frais réels'!C75)</f>
        <v/>
      </c>
      <c r="D75" s="181" t="str">
        <f>IF('Frais réels'!D75="","",'Frais réels'!D75)</f>
        <v/>
      </c>
      <c r="E75" s="181" t="str">
        <f>IF('Frais réels'!E75="","",'Frais réels'!E75)</f>
        <v/>
      </c>
      <c r="F75" s="181" t="str">
        <f>IF('Frais réels'!F75="","",'Frais réels'!F75)</f>
        <v/>
      </c>
      <c r="G75" s="526" t="str">
        <f>IF('Frais réels'!G75="","",'Frais réels'!G75)</f>
        <v/>
      </c>
      <c r="H75" s="526" t="str">
        <f>IF('Frais réels'!H75="","",'Frais réels'!H75)</f>
        <v/>
      </c>
      <c r="I75" s="181" t="str">
        <f>IF('Frais réels'!I75="","",'Frais réels'!I75)</f>
        <v/>
      </c>
      <c r="J75" s="530"/>
      <c r="K75" s="527" t="str">
        <f t="shared" si="7"/>
        <v/>
      </c>
      <c r="L75" s="527" t="str">
        <f t="shared" si="8"/>
        <v/>
      </c>
      <c r="M75" s="529"/>
      <c r="N75" s="182"/>
      <c r="O75" s="215" t="str">
        <f t="shared" si="9"/>
        <v/>
      </c>
      <c r="P75" s="211" t="str">
        <f t="shared" si="10"/>
        <v/>
      </c>
      <c r="Q75" s="222"/>
      <c r="R75" s="435" t="str">
        <f>IF(I75="","",IF(OR(J75="",K75="",L75=""),Listes!$A$69,IF(AND(M75="",J75&lt;&gt;""),Listes!$A$70,IF(AND(I75&lt;M75,Q75=""),Listes!$A$71,IF(AND(L75&lt;K75,Q75=""),Listes!$A$72,IF(AND(M75&lt;&gt;"",M75&lt;I75,N75=""),Listes!$A$73,IF(AND(S75="",OR(J75&lt;&gt;"",K75&lt;&gt;"",L75&lt;&gt;"")),Listes!$A$74,"")))))))</f>
        <v/>
      </c>
      <c r="S75" s="90"/>
      <c r="T75" s="158">
        <f t="shared" si="11"/>
        <v>0</v>
      </c>
    </row>
    <row r="76" spans="1:20" ht="20.100000000000001" customHeight="1" x14ac:dyDescent="0.25">
      <c r="A76" s="174">
        <v>70</v>
      </c>
      <c r="B76" s="181" t="str">
        <f>IF('Frais réels'!B76="","",'Frais réels'!B76)</f>
        <v/>
      </c>
      <c r="C76" s="181" t="str">
        <f>IF('Frais réels'!C76="","",'Frais réels'!C76)</f>
        <v/>
      </c>
      <c r="D76" s="181" t="str">
        <f>IF('Frais réels'!D76="","",'Frais réels'!D76)</f>
        <v/>
      </c>
      <c r="E76" s="181" t="str">
        <f>IF('Frais réels'!E76="","",'Frais réels'!E76)</f>
        <v/>
      </c>
      <c r="F76" s="181" t="str">
        <f>IF('Frais réels'!F76="","",'Frais réels'!F76)</f>
        <v/>
      </c>
      <c r="G76" s="526" t="str">
        <f>IF('Frais réels'!G76="","",'Frais réels'!G76)</f>
        <v/>
      </c>
      <c r="H76" s="526" t="str">
        <f>IF('Frais réels'!H76="","",'Frais réels'!H76)</f>
        <v/>
      </c>
      <c r="I76" s="181" t="str">
        <f>IF('Frais réels'!I76="","",'Frais réels'!I76)</f>
        <v/>
      </c>
      <c r="J76" s="530"/>
      <c r="K76" s="527" t="str">
        <f t="shared" si="7"/>
        <v/>
      </c>
      <c r="L76" s="527" t="str">
        <f t="shared" si="8"/>
        <v/>
      </c>
      <c r="M76" s="529"/>
      <c r="N76" s="182"/>
      <c r="O76" s="215" t="str">
        <f t="shared" si="9"/>
        <v/>
      </c>
      <c r="P76" s="211" t="str">
        <f t="shared" si="10"/>
        <v/>
      </c>
      <c r="Q76" s="222"/>
      <c r="R76" s="435" t="str">
        <f>IF(I76="","",IF(OR(J76="",K76="",L76=""),Listes!$A$69,IF(AND(M76="",J76&lt;&gt;""),Listes!$A$70,IF(AND(I76&lt;M76,Q76=""),Listes!$A$71,IF(AND(L76&lt;K76,Q76=""),Listes!$A$72,IF(AND(M76&lt;&gt;"",M76&lt;I76,N76=""),Listes!$A$73,IF(AND(S76="",OR(J76&lt;&gt;"",K76&lt;&gt;"",L76&lt;&gt;"")),Listes!$A$74,"")))))))</f>
        <v/>
      </c>
      <c r="S76" s="90"/>
      <c r="T76" s="158">
        <f t="shared" si="11"/>
        <v>0</v>
      </c>
    </row>
    <row r="77" spans="1:20" ht="20.100000000000001" customHeight="1" x14ac:dyDescent="0.25">
      <c r="A77" s="174">
        <v>71</v>
      </c>
      <c r="B77" s="181" t="str">
        <f>IF('Frais réels'!B77="","",'Frais réels'!B77)</f>
        <v/>
      </c>
      <c r="C77" s="181" t="str">
        <f>IF('Frais réels'!C77="","",'Frais réels'!C77)</f>
        <v/>
      </c>
      <c r="D77" s="181" t="str">
        <f>IF('Frais réels'!D77="","",'Frais réels'!D77)</f>
        <v/>
      </c>
      <c r="E77" s="181" t="str">
        <f>IF('Frais réels'!E77="","",'Frais réels'!E77)</f>
        <v/>
      </c>
      <c r="F77" s="181" t="str">
        <f>IF('Frais réels'!F77="","",'Frais réels'!F77)</f>
        <v/>
      </c>
      <c r="G77" s="526" t="str">
        <f>IF('Frais réels'!G77="","",'Frais réels'!G77)</f>
        <v/>
      </c>
      <c r="H77" s="526" t="str">
        <f>IF('Frais réels'!H77="","",'Frais réels'!H77)</f>
        <v/>
      </c>
      <c r="I77" s="181" t="str">
        <f>IF('Frais réels'!I77="","",'Frais réels'!I77)</f>
        <v/>
      </c>
      <c r="J77" s="530"/>
      <c r="K77" s="527" t="str">
        <f t="shared" si="7"/>
        <v/>
      </c>
      <c r="L77" s="527" t="str">
        <f t="shared" si="8"/>
        <v/>
      </c>
      <c r="M77" s="529"/>
      <c r="N77" s="182"/>
      <c r="O77" s="215" t="str">
        <f t="shared" si="9"/>
        <v/>
      </c>
      <c r="P77" s="211" t="str">
        <f t="shared" si="10"/>
        <v/>
      </c>
      <c r="Q77" s="222"/>
      <c r="R77" s="435" t="str">
        <f>IF(I77="","",IF(OR(J77="",K77="",L77=""),Listes!$A$69,IF(AND(M77="",J77&lt;&gt;""),Listes!$A$70,IF(AND(I77&lt;M77,Q77=""),Listes!$A$71,IF(AND(L77&lt;K77,Q77=""),Listes!$A$72,IF(AND(M77&lt;&gt;"",M77&lt;I77,N77=""),Listes!$A$73,IF(AND(S77="",OR(J77&lt;&gt;"",K77&lt;&gt;"",L77&lt;&gt;"")),Listes!$A$74,"")))))))</f>
        <v/>
      </c>
      <c r="S77" s="90"/>
      <c r="T77" s="158">
        <f t="shared" si="11"/>
        <v>0</v>
      </c>
    </row>
    <row r="78" spans="1:20" ht="20.100000000000001" customHeight="1" x14ac:dyDescent="0.25">
      <c r="A78" s="174">
        <v>72</v>
      </c>
      <c r="B78" s="181" t="str">
        <f>IF('Frais réels'!B78="","",'Frais réels'!B78)</f>
        <v/>
      </c>
      <c r="C78" s="181" t="str">
        <f>IF('Frais réels'!C78="","",'Frais réels'!C78)</f>
        <v/>
      </c>
      <c r="D78" s="181" t="str">
        <f>IF('Frais réels'!D78="","",'Frais réels'!D78)</f>
        <v/>
      </c>
      <c r="E78" s="181" t="str">
        <f>IF('Frais réels'!E78="","",'Frais réels'!E78)</f>
        <v/>
      </c>
      <c r="F78" s="181" t="str">
        <f>IF('Frais réels'!F78="","",'Frais réels'!F78)</f>
        <v/>
      </c>
      <c r="G78" s="526" t="str">
        <f>IF('Frais réels'!G78="","",'Frais réels'!G78)</f>
        <v/>
      </c>
      <c r="H78" s="526" t="str">
        <f>IF('Frais réels'!H78="","",'Frais réels'!H78)</f>
        <v/>
      </c>
      <c r="I78" s="181" t="str">
        <f>IF('Frais réels'!I78="","",'Frais réels'!I78)</f>
        <v/>
      </c>
      <c r="J78" s="530"/>
      <c r="K78" s="527" t="str">
        <f t="shared" si="7"/>
        <v/>
      </c>
      <c r="L78" s="527" t="str">
        <f t="shared" si="8"/>
        <v/>
      </c>
      <c r="M78" s="529"/>
      <c r="N78" s="182"/>
      <c r="O78" s="215" t="str">
        <f t="shared" si="9"/>
        <v/>
      </c>
      <c r="P78" s="211" t="str">
        <f t="shared" si="10"/>
        <v/>
      </c>
      <c r="Q78" s="222"/>
      <c r="R78" s="435" t="str">
        <f>IF(I78="","",IF(OR(J78="",K78="",L78=""),Listes!$A$69,IF(AND(M78="",J78&lt;&gt;""),Listes!$A$70,IF(AND(I78&lt;M78,Q78=""),Listes!$A$71,IF(AND(L78&lt;K78,Q78=""),Listes!$A$72,IF(AND(M78&lt;&gt;"",M78&lt;I78,N78=""),Listes!$A$73,IF(AND(S78="",OR(J78&lt;&gt;"",K78&lt;&gt;"",L78&lt;&gt;"")),Listes!$A$74,"")))))))</f>
        <v/>
      </c>
      <c r="S78" s="90"/>
      <c r="T78" s="158">
        <f t="shared" si="11"/>
        <v>0</v>
      </c>
    </row>
    <row r="79" spans="1:20" ht="20.100000000000001" customHeight="1" x14ac:dyDescent="0.25">
      <c r="A79" s="174">
        <v>73</v>
      </c>
      <c r="B79" s="181" t="str">
        <f>IF('Frais réels'!B79="","",'Frais réels'!B79)</f>
        <v/>
      </c>
      <c r="C79" s="181" t="str">
        <f>IF('Frais réels'!C79="","",'Frais réels'!C79)</f>
        <v/>
      </c>
      <c r="D79" s="181" t="str">
        <f>IF('Frais réels'!D79="","",'Frais réels'!D79)</f>
        <v/>
      </c>
      <c r="E79" s="181" t="str">
        <f>IF('Frais réels'!E79="","",'Frais réels'!E79)</f>
        <v/>
      </c>
      <c r="F79" s="181" t="str">
        <f>IF('Frais réels'!F79="","",'Frais réels'!F79)</f>
        <v/>
      </c>
      <c r="G79" s="526" t="str">
        <f>IF('Frais réels'!G79="","",'Frais réels'!G79)</f>
        <v/>
      </c>
      <c r="H79" s="526" t="str">
        <f>IF('Frais réels'!H79="","",'Frais réels'!H79)</f>
        <v/>
      </c>
      <c r="I79" s="181" t="str">
        <f>IF('Frais réels'!I79="","",'Frais réels'!I79)</f>
        <v/>
      </c>
      <c r="J79" s="530"/>
      <c r="K79" s="527" t="str">
        <f t="shared" si="7"/>
        <v/>
      </c>
      <c r="L79" s="527" t="str">
        <f t="shared" si="8"/>
        <v/>
      </c>
      <c r="M79" s="529"/>
      <c r="N79" s="182"/>
      <c r="O79" s="215" t="str">
        <f t="shared" si="9"/>
        <v/>
      </c>
      <c r="P79" s="211" t="str">
        <f t="shared" si="10"/>
        <v/>
      </c>
      <c r="Q79" s="222"/>
      <c r="R79" s="435" t="str">
        <f>IF(I79="","",IF(OR(J79="",K79="",L79=""),Listes!$A$69,IF(AND(M79="",J79&lt;&gt;""),Listes!$A$70,IF(AND(I79&lt;M79,Q79=""),Listes!$A$71,IF(AND(L79&lt;K79,Q79=""),Listes!$A$72,IF(AND(M79&lt;&gt;"",M79&lt;I79,N79=""),Listes!$A$73,IF(AND(S79="",OR(J79&lt;&gt;"",K79&lt;&gt;"",L79&lt;&gt;"")),Listes!$A$74,"")))))))</f>
        <v/>
      </c>
      <c r="S79" s="90"/>
      <c r="T79" s="158">
        <f t="shared" si="11"/>
        <v>0</v>
      </c>
    </row>
    <row r="80" spans="1:20" ht="20.100000000000001" customHeight="1" x14ac:dyDescent="0.25">
      <c r="A80" s="174">
        <v>74</v>
      </c>
      <c r="B80" s="181" t="str">
        <f>IF('Frais réels'!B80="","",'Frais réels'!B80)</f>
        <v/>
      </c>
      <c r="C80" s="181" t="str">
        <f>IF('Frais réels'!C80="","",'Frais réels'!C80)</f>
        <v/>
      </c>
      <c r="D80" s="181" t="str">
        <f>IF('Frais réels'!D80="","",'Frais réels'!D80)</f>
        <v/>
      </c>
      <c r="E80" s="181" t="str">
        <f>IF('Frais réels'!E80="","",'Frais réels'!E80)</f>
        <v/>
      </c>
      <c r="F80" s="181" t="str">
        <f>IF('Frais réels'!F80="","",'Frais réels'!F80)</f>
        <v/>
      </c>
      <c r="G80" s="526" t="str">
        <f>IF('Frais réels'!G80="","",'Frais réels'!G80)</f>
        <v/>
      </c>
      <c r="H80" s="526" t="str">
        <f>IF('Frais réels'!H80="","",'Frais réels'!H80)</f>
        <v/>
      </c>
      <c r="I80" s="181" t="str">
        <f>IF('Frais réels'!I80="","",'Frais réels'!I80)</f>
        <v/>
      </c>
      <c r="J80" s="530"/>
      <c r="K80" s="527" t="str">
        <f t="shared" si="7"/>
        <v/>
      </c>
      <c r="L80" s="527" t="str">
        <f t="shared" si="8"/>
        <v/>
      </c>
      <c r="M80" s="529"/>
      <c r="N80" s="182"/>
      <c r="O80" s="215" t="str">
        <f t="shared" si="9"/>
        <v/>
      </c>
      <c r="P80" s="211" t="str">
        <f t="shared" si="10"/>
        <v/>
      </c>
      <c r="Q80" s="222"/>
      <c r="R80" s="435" t="str">
        <f>IF(I80="","",IF(OR(J80="",K80="",L80=""),Listes!$A$69,IF(AND(M80="",J80&lt;&gt;""),Listes!$A$70,IF(AND(I80&lt;M80,Q80=""),Listes!$A$71,IF(AND(L80&lt;K80,Q80=""),Listes!$A$72,IF(AND(M80&lt;&gt;"",M80&lt;I80,N80=""),Listes!$A$73,IF(AND(S80="",OR(J80&lt;&gt;"",K80&lt;&gt;"",L80&lt;&gt;"")),Listes!$A$74,"")))))))</f>
        <v/>
      </c>
      <c r="S80" s="90"/>
      <c r="T80" s="158">
        <f t="shared" si="11"/>
        <v>0</v>
      </c>
    </row>
    <row r="81" spans="1:20" ht="20.100000000000001" customHeight="1" x14ac:dyDescent="0.25">
      <c r="A81" s="174">
        <v>75</v>
      </c>
      <c r="B81" s="181" t="str">
        <f>IF('Frais réels'!B81="","",'Frais réels'!B81)</f>
        <v/>
      </c>
      <c r="C81" s="181" t="str">
        <f>IF('Frais réels'!C81="","",'Frais réels'!C81)</f>
        <v/>
      </c>
      <c r="D81" s="181" t="str">
        <f>IF('Frais réels'!D81="","",'Frais réels'!D81)</f>
        <v/>
      </c>
      <c r="E81" s="181" t="str">
        <f>IF('Frais réels'!E81="","",'Frais réels'!E81)</f>
        <v/>
      </c>
      <c r="F81" s="181" t="str">
        <f>IF('Frais réels'!F81="","",'Frais réels'!F81)</f>
        <v/>
      </c>
      <c r="G81" s="526" t="str">
        <f>IF('Frais réels'!G81="","",'Frais réels'!G81)</f>
        <v/>
      </c>
      <c r="H81" s="526" t="str">
        <f>IF('Frais réels'!H81="","",'Frais réels'!H81)</f>
        <v/>
      </c>
      <c r="I81" s="181" t="str">
        <f>IF('Frais réels'!I81="","",'Frais réels'!I81)</f>
        <v/>
      </c>
      <c r="J81" s="530"/>
      <c r="K81" s="527" t="str">
        <f t="shared" si="7"/>
        <v/>
      </c>
      <c r="L81" s="527" t="str">
        <f t="shared" si="8"/>
        <v/>
      </c>
      <c r="M81" s="529"/>
      <c r="N81" s="182"/>
      <c r="O81" s="215" t="str">
        <f t="shared" si="9"/>
        <v/>
      </c>
      <c r="P81" s="211" t="str">
        <f t="shared" si="10"/>
        <v/>
      </c>
      <c r="Q81" s="222"/>
      <c r="R81" s="435" t="str">
        <f>IF(I81="","",IF(OR(J81="",K81="",L81=""),Listes!$A$69,IF(AND(M81="",J81&lt;&gt;""),Listes!$A$70,IF(AND(I81&lt;M81,Q81=""),Listes!$A$71,IF(AND(L81&lt;K81,Q81=""),Listes!$A$72,IF(AND(M81&lt;&gt;"",M81&lt;I81,N81=""),Listes!$A$73,IF(AND(S81="",OR(J81&lt;&gt;"",K81&lt;&gt;"",L81&lt;&gt;"")),Listes!$A$74,"")))))))</f>
        <v/>
      </c>
      <c r="S81" s="90"/>
      <c r="T81" s="158">
        <f t="shared" si="11"/>
        <v>0</v>
      </c>
    </row>
    <row r="82" spans="1:20" ht="20.100000000000001" customHeight="1" x14ac:dyDescent="0.25">
      <c r="A82" s="174">
        <v>76</v>
      </c>
      <c r="B82" s="181" t="str">
        <f>IF('Frais réels'!B82="","",'Frais réels'!B82)</f>
        <v/>
      </c>
      <c r="C82" s="181" t="str">
        <f>IF('Frais réels'!C82="","",'Frais réels'!C82)</f>
        <v/>
      </c>
      <c r="D82" s="181" t="str">
        <f>IF('Frais réels'!D82="","",'Frais réels'!D82)</f>
        <v/>
      </c>
      <c r="E82" s="181" t="str">
        <f>IF('Frais réels'!E82="","",'Frais réels'!E82)</f>
        <v/>
      </c>
      <c r="F82" s="181" t="str">
        <f>IF('Frais réels'!F82="","",'Frais réels'!F82)</f>
        <v/>
      </c>
      <c r="G82" s="526" t="str">
        <f>IF('Frais réels'!G82="","",'Frais réels'!G82)</f>
        <v/>
      </c>
      <c r="H82" s="526" t="str">
        <f>IF('Frais réels'!H82="","",'Frais réels'!H82)</f>
        <v/>
      </c>
      <c r="I82" s="181" t="str">
        <f>IF('Frais réels'!I82="","",'Frais réels'!I82)</f>
        <v/>
      </c>
      <c r="J82" s="530"/>
      <c r="K82" s="527" t="str">
        <f t="shared" si="7"/>
        <v/>
      </c>
      <c r="L82" s="527" t="str">
        <f t="shared" si="8"/>
        <v/>
      </c>
      <c r="M82" s="529"/>
      <c r="N82" s="182"/>
      <c r="O82" s="215" t="str">
        <f t="shared" si="9"/>
        <v/>
      </c>
      <c r="P82" s="211" t="str">
        <f t="shared" si="10"/>
        <v/>
      </c>
      <c r="Q82" s="222"/>
      <c r="R82" s="435" t="str">
        <f>IF(I82="","",IF(OR(J82="",K82="",L82=""),Listes!$A$69,IF(AND(M82="",J82&lt;&gt;""),Listes!$A$70,IF(AND(I82&lt;M82,Q82=""),Listes!$A$71,IF(AND(L82&lt;K82,Q82=""),Listes!$A$72,IF(AND(M82&lt;&gt;"",M82&lt;I82,N82=""),Listes!$A$73,IF(AND(S82="",OR(J82&lt;&gt;"",K82&lt;&gt;"",L82&lt;&gt;"")),Listes!$A$74,"")))))))</f>
        <v/>
      </c>
      <c r="S82" s="90"/>
      <c r="T82" s="158">
        <f t="shared" si="11"/>
        <v>0</v>
      </c>
    </row>
    <row r="83" spans="1:20" ht="20.100000000000001" customHeight="1" x14ac:dyDescent="0.25">
      <c r="A83" s="174">
        <v>77</v>
      </c>
      <c r="B83" s="181" t="str">
        <f>IF('Frais réels'!B83="","",'Frais réels'!B83)</f>
        <v/>
      </c>
      <c r="C83" s="181" t="str">
        <f>IF('Frais réels'!C83="","",'Frais réels'!C83)</f>
        <v/>
      </c>
      <c r="D83" s="181" t="str">
        <f>IF('Frais réels'!D83="","",'Frais réels'!D83)</f>
        <v/>
      </c>
      <c r="E83" s="181" t="str">
        <f>IF('Frais réels'!E83="","",'Frais réels'!E83)</f>
        <v/>
      </c>
      <c r="F83" s="181" t="str">
        <f>IF('Frais réels'!F83="","",'Frais réels'!F83)</f>
        <v/>
      </c>
      <c r="G83" s="526" t="str">
        <f>IF('Frais réels'!G83="","",'Frais réels'!G83)</f>
        <v/>
      </c>
      <c r="H83" s="526" t="str">
        <f>IF('Frais réels'!H83="","",'Frais réels'!H83)</f>
        <v/>
      </c>
      <c r="I83" s="181" t="str">
        <f>IF('Frais réels'!I83="","",'Frais réels'!I83)</f>
        <v/>
      </c>
      <c r="J83" s="530"/>
      <c r="K83" s="527" t="str">
        <f t="shared" si="7"/>
        <v/>
      </c>
      <c r="L83" s="527" t="str">
        <f t="shared" si="8"/>
        <v/>
      </c>
      <c r="M83" s="529"/>
      <c r="N83" s="182"/>
      <c r="O83" s="215" t="str">
        <f t="shared" si="9"/>
        <v/>
      </c>
      <c r="P83" s="211" t="str">
        <f t="shared" si="10"/>
        <v/>
      </c>
      <c r="Q83" s="222"/>
      <c r="R83" s="435" t="str">
        <f>IF(I83="","",IF(OR(J83="",K83="",L83=""),Listes!$A$69,IF(AND(M83="",J83&lt;&gt;""),Listes!$A$70,IF(AND(I83&lt;M83,Q83=""),Listes!$A$71,IF(AND(L83&lt;K83,Q83=""),Listes!$A$72,IF(AND(M83&lt;&gt;"",M83&lt;I83,N83=""),Listes!$A$73,IF(AND(S83="",OR(J83&lt;&gt;"",K83&lt;&gt;"",L83&lt;&gt;"")),Listes!$A$74,"")))))))</f>
        <v/>
      </c>
      <c r="S83" s="90"/>
      <c r="T83" s="158">
        <f t="shared" si="11"/>
        <v>0</v>
      </c>
    </row>
    <row r="84" spans="1:20" ht="20.100000000000001" customHeight="1" x14ac:dyDescent="0.25">
      <c r="A84" s="174">
        <v>78</v>
      </c>
      <c r="B84" s="181" t="str">
        <f>IF('Frais réels'!B84="","",'Frais réels'!B84)</f>
        <v/>
      </c>
      <c r="C84" s="181" t="str">
        <f>IF('Frais réels'!C84="","",'Frais réels'!C84)</f>
        <v/>
      </c>
      <c r="D84" s="181" t="str">
        <f>IF('Frais réels'!D84="","",'Frais réels'!D84)</f>
        <v/>
      </c>
      <c r="E84" s="181" t="str">
        <f>IF('Frais réels'!E84="","",'Frais réels'!E84)</f>
        <v/>
      </c>
      <c r="F84" s="181" t="str">
        <f>IF('Frais réels'!F84="","",'Frais réels'!F84)</f>
        <v/>
      </c>
      <c r="G84" s="526" t="str">
        <f>IF('Frais réels'!G84="","",'Frais réels'!G84)</f>
        <v/>
      </c>
      <c r="H84" s="526" t="str">
        <f>IF('Frais réels'!H84="","",'Frais réels'!H84)</f>
        <v/>
      </c>
      <c r="I84" s="181" t="str">
        <f>IF('Frais réels'!I84="","",'Frais réels'!I84)</f>
        <v/>
      </c>
      <c r="J84" s="530"/>
      <c r="K84" s="527" t="str">
        <f t="shared" si="7"/>
        <v/>
      </c>
      <c r="L84" s="527" t="str">
        <f t="shared" si="8"/>
        <v/>
      </c>
      <c r="M84" s="529"/>
      <c r="N84" s="182"/>
      <c r="O84" s="215" t="str">
        <f t="shared" si="9"/>
        <v/>
      </c>
      <c r="P84" s="211" t="str">
        <f t="shared" si="10"/>
        <v/>
      </c>
      <c r="Q84" s="222"/>
      <c r="R84" s="435" t="str">
        <f>IF(I84="","",IF(OR(J84="",K84="",L84=""),Listes!$A$69,IF(AND(M84="",J84&lt;&gt;""),Listes!$A$70,IF(AND(I84&lt;M84,Q84=""),Listes!$A$71,IF(AND(L84&lt;K84,Q84=""),Listes!$A$72,IF(AND(M84&lt;&gt;"",M84&lt;I84,N84=""),Listes!$A$73,IF(AND(S84="",OR(J84&lt;&gt;"",K84&lt;&gt;"",L84&lt;&gt;"")),Listes!$A$74,"")))))))</f>
        <v/>
      </c>
      <c r="S84" s="90"/>
      <c r="T84" s="158">
        <f t="shared" si="11"/>
        <v>0</v>
      </c>
    </row>
    <row r="85" spans="1:20" ht="20.100000000000001" customHeight="1" x14ac:dyDescent="0.25">
      <c r="A85" s="174">
        <v>79</v>
      </c>
      <c r="B85" s="181" t="str">
        <f>IF('Frais réels'!B85="","",'Frais réels'!B85)</f>
        <v/>
      </c>
      <c r="C85" s="181" t="str">
        <f>IF('Frais réels'!C85="","",'Frais réels'!C85)</f>
        <v/>
      </c>
      <c r="D85" s="181" t="str">
        <f>IF('Frais réels'!D85="","",'Frais réels'!D85)</f>
        <v/>
      </c>
      <c r="E85" s="181" t="str">
        <f>IF('Frais réels'!E85="","",'Frais réels'!E85)</f>
        <v/>
      </c>
      <c r="F85" s="181" t="str">
        <f>IF('Frais réels'!F85="","",'Frais réels'!F85)</f>
        <v/>
      </c>
      <c r="G85" s="526" t="str">
        <f>IF('Frais réels'!G85="","",'Frais réels'!G85)</f>
        <v/>
      </c>
      <c r="H85" s="526" t="str">
        <f>IF('Frais réels'!H85="","",'Frais réels'!H85)</f>
        <v/>
      </c>
      <c r="I85" s="181" t="str">
        <f>IF('Frais réels'!I85="","",'Frais réels'!I85)</f>
        <v/>
      </c>
      <c r="J85" s="530"/>
      <c r="K85" s="527" t="str">
        <f t="shared" si="7"/>
        <v/>
      </c>
      <c r="L85" s="527" t="str">
        <f t="shared" si="8"/>
        <v/>
      </c>
      <c r="M85" s="529"/>
      <c r="N85" s="182"/>
      <c r="O85" s="215" t="str">
        <f t="shared" si="9"/>
        <v/>
      </c>
      <c r="P85" s="211" t="str">
        <f t="shared" si="10"/>
        <v/>
      </c>
      <c r="Q85" s="222"/>
      <c r="R85" s="435" t="str">
        <f>IF(I85="","",IF(OR(J85="",K85="",L85=""),Listes!$A$69,IF(AND(M85="",J85&lt;&gt;""),Listes!$A$70,IF(AND(I85&lt;M85,Q85=""),Listes!$A$71,IF(AND(L85&lt;K85,Q85=""),Listes!$A$72,IF(AND(M85&lt;&gt;"",M85&lt;I85,N85=""),Listes!$A$73,IF(AND(S85="",OR(J85&lt;&gt;"",K85&lt;&gt;"",L85&lt;&gt;"")),Listes!$A$74,"")))))))</f>
        <v/>
      </c>
      <c r="S85" s="90"/>
      <c r="T85" s="158">
        <f t="shared" si="11"/>
        <v>0</v>
      </c>
    </row>
    <row r="86" spans="1:20" ht="20.100000000000001" customHeight="1" x14ac:dyDescent="0.25">
      <c r="A86" s="174">
        <v>80</v>
      </c>
      <c r="B86" s="181" t="str">
        <f>IF('Frais réels'!B86="","",'Frais réels'!B86)</f>
        <v/>
      </c>
      <c r="C86" s="181" t="str">
        <f>IF('Frais réels'!C86="","",'Frais réels'!C86)</f>
        <v/>
      </c>
      <c r="D86" s="181" t="str">
        <f>IF('Frais réels'!D86="","",'Frais réels'!D86)</f>
        <v/>
      </c>
      <c r="E86" s="181" t="str">
        <f>IF('Frais réels'!E86="","",'Frais réels'!E86)</f>
        <v/>
      </c>
      <c r="F86" s="181" t="str">
        <f>IF('Frais réels'!F86="","",'Frais réels'!F86)</f>
        <v/>
      </c>
      <c r="G86" s="526" t="str">
        <f>IF('Frais réels'!G86="","",'Frais réels'!G86)</f>
        <v/>
      </c>
      <c r="H86" s="526" t="str">
        <f>IF('Frais réels'!H86="","",'Frais réels'!H86)</f>
        <v/>
      </c>
      <c r="I86" s="181" t="str">
        <f>IF('Frais réels'!I86="","",'Frais réels'!I86)</f>
        <v/>
      </c>
      <c r="J86" s="530"/>
      <c r="K86" s="527" t="str">
        <f t="shared" si="7"/>
        <v/>
      </c>
      <c r="L86" s="527" t="str">
        <f t="shared" si="8"/>
        <v/>
      </c>
      <c r="M86" s="529"/>
      <c r="N86" s="182"/>
      <c r="O86" s="215" t="str">
        <f t="shared" si="9"/>
        <v/>
      </c>
      <c r="P86" s="211" t="str">
        <f t="shared" si="10"/>
        <v/>
      </c>
      <c r="Q86" s="222"/>
      <c r="R86" s="435" t="str">
        <f>IF(I86="","",IF(OR(J86="",K86="",L86=""),Listes!$A$69,IF(AND(M86="",J86&lt;&gt;""),Listes!$A$70,IF(AND(I86&lt;M86,Q86=""),Listes!$A$71,IF(AND(L86&lt;K86,Q86=""),Listes!$A$72,IF(AND(M86&lt;&gt;"",M86&lt;I86,N86=""),Listes!$A$73,IF(AND(S86="",OR(J86&lt;&gt;"",K86&lt;&gt;"",L86&lt;&gt;"")),Listes!$A$74,"")))))))</f>
        <v/>
      </c>
      <c r="S86" s="90"/>
      <c r="T86" s="158">
        <f t="shared" si="11"/>
        <v>0</v>
      </c>
    </row>
    <row r="87" spans="1:20" ht="20.100000000000001" customHeight="1" x14ac:dyDescent="0.25">
      <c r="A87" s="174">
        <v>81</v>
      </c>
      <c r="B87" s="181" t="str">
        <f>IF('Frais réels'!B87="","",'Frais réels'!B87)</f>
        <v/>
      </c>
      <c r="C87" s="181" t="str">
        <f>IF('Frais réels'!C87="","",'Frais réels'!C87)</f>
        <v/>
      </c>
      <c r="D87" s="181" t="str">
        <f>IF('Frais réels'!D87="","",'Frais réels'!D87)</f>
        <v/>
      </c>
      <c r="E87" s="181" t="str">
        <f>IF('Frais réels'!E87="","",'Frais réels'!E87)</f>
        <v/>
      </c>
      <c r="F87" s="181" t="str">
        <f>IF('Frais réels'!F87="","",'Frais réels'!F87)</f>
        <v/>
      </c>
      <c r="G87" s="526" t="str">
        <f>IF('Frais réels'!G87="","",'Frais réels'!G87)</f>
        <v/>
      </c>
      <c r="H87" s="526" t="str">
        <f>IF('Frais réels'!H87="","",'Frais réels'!H87)</f>
        <v/>
      </c>
      <c r="I87" s="181" t="str">
        <f>IF('Frais réels'!I87="","",'Frais réels'!I87)</f>
        <v/>
      </c>
      <c r="J87" s="530"/>
      <c r="K87" s="527" t="str">
        <f t="shared" si="7"/>
        <v/>
      </c>
      <c r="L87" s="527" t="str">
        <f t="shared" si="8"/>
        <v/>
      </c>
      <c r="M87" s="529"/>
      <c r="N87" s="182"/>
      <c r="O87" s="215" t="str">
        <f t="shared" si="9"/>
        <v/>
      </c>
      <c r="P87" s="211" t="str">
        <f t="shared" si="10"/>
        <v/>
      </c>
      <c r="Q87" s="222"/>
      <c r="R87" s="435" t="str">
        <f>IF(I87="","",IF(OR(J87="",K87="",L87=""),Listes!$A$69,IF(AND(M87="",J87&lt;&gt;""),Listes!$A$70,IF(AND(I87&lt;M87,Q87=""),Listes!$A$71,IF(AND(L87&lt;K87,Q87=""),Listes!$A$72,IF(AND(M87&lt;&gt;"",M87&lt;I87,N87=""),Listes!$A$73,IF(AND(S87="",OR(J87&lt;&gt;"",K87&lt;&gt;"",L87&lt;&gt;"")),Listes!$A$74,"")))))))</f>
        <v/>
      </c>
      <c r="S87" s="90"/>
      <c r="T87" s="158">
        <f t="shared" si="11"/>
        <v>0</v>
      </c>
    </row>
    <row r="88" spans="1:20" ht="20.100000000000001" customHeight="1" x14ac:dyDescent="0.25">
      <c r="A88" s="174">
        <v>82</v>
      </c>
      <c r="B88" s="181" t="str">
        <f>IF('Frais réels'!B88="","",'Frais réels'!B88)</f>
        <v/>
      </c>
      <c r="C88" s="181" t="str">
        <f>IF('Frais réels'!C88="","",'Frais réels'!C88)</f>
        <v/>
      </c>
      <c r="D88" s="181" t="str">
        <f>IF('Frais réels'!D88="","",'Frais réels'!D88)</f>
        <v/>
      </c>
      <c r="E88" s="181" t="str">
        <f>IF('Frais réels'!E88="","",'Frais réels'!E88)</f>
        <v/>
      </c>
      <c r="F88" s="181" t="str">
        <f>IF('Frais réels'!F88="","",'Frais réels'!F88)</f>
        <v/>
      </c>
      <c r="G88" s="526" t="str">
        <f>IF('Frais réels'!G88="","",'Frais réels'!G88)</f>
        <v/>
      </c>
      <c r="H88" s="526" t="str">
        <f>IF('Frais réels'!H88="","",'Frais réels'!H88)</f>
        <v/>
      </c>
      <c r="I88" s="181" t="str">
        <f>IF('Frais réels'!I88="","",'Frais réels'!I88)</f>
        <v/>
      </c>
      <c r="J88" s="530"/>
      <c r="K88" s="527" t="str">
        <f t="shared" si="7"/>
        <v/>
      </c>
      <c r="L88" s="527" t="str">
        <f t="shared" si="8"/>
        <v/>
      </c>
      <c r="M88" s="529"/>
      <c r="N88" s="182"/>
      <c r="O88" s="215" t="str">
        <f t="shared" si="9"/>
        <v/>
      </c>
      <c r="P88" s="211" t="str">
        <f t="shared" si="10"/>
        <v/>
      </c>
      <c r="Q88" s="222"/>
      <c r="R88" s="435" t="str">
        <f>IF(I88="","",IF(OR(J88="",K88="",L88=""),Listes!$A$69,IF(AND(M88="",J88&lt;&gt;""),Listes!$A$70,IF(AND(I88&lt;M88,Q88=""),Listes!$A$71,IF(AND(L88&lt;K88,Q88=""),Listes!$A$72,IF(AND(M88&lt;&gt;"",M88&lt;I88,N88=""),Listes!$A$73,IF(AND(S88="",OR(J88&lt;&gt;"",K88&lt;&gt;"",L88&lt;&gt;"")),Listes!$A$74,"")))))))</f>
        <v/>
      </c>
      <c r="S88" s="90"/>
      <c r="T88" s="158">
        <f t="shared" si="11"/>
        <v>0</v>
      </c>
    </row>
    <row r="89" spans="1:20" ht="20.100000000000001" customHeight="1" x14ac:dyDescent="0.25">
      <c r="A89" s="174">
        <v>83</v>
      </c>
      <c r="B89" s="181" t="str">
        <f>IF('Frais réels'!B89="","",'Frais réels'!B89)</f>
        <v/>
      </c>
      <c r="C89" s="181" t="str">
        <f>IF('Frais réels'!C89="","",'Frais réels'!C89)</f>
        <v/>
      </c>
      <c r="D89" s="181" t="str">
        <f>IF('Frais réels'!D89="","",'Frais réels'!D89)</f>
        <v/>
      </c>
      <c r="E89" s="181" t="str">
        <f>IF('Frais réels'!E89="","",'Frais réels'!E89)</f>
        <v/>
      </c>
      <c r="F89" s="181" t="str">
        <f>IF('Frais réels'!F89="","",'Frais réels'!F89)</f>
        <v/>
      </c>
      <c r="G89" s="526" t="str">
        <f>IF('Frais réels'!G89="","",'Frais réels'!G89)</f>
        <v/>
      </c>
      <c r="H89" s="526" t="str">
        <f>IF('Frais réels'!H89="","",'Frais réels'!H89)</f>
        <v/>
      </c>
      <c r="I89" s="181" t="str">
        <f>IF('Frais réels'!I89="","",'Frais réels'!I89)</f>
        <v/>
      </c>
      <c r="J89" s="530"/>
      <c r="K89" s="527" t="str">
        <f t="shared" si="7"/>
        <v/>
      </c>
      <c r="L89" s="527" t="str">
        <f t="shared" si="8"/>
        <v/>
      </c>
      <c r="M89" s="529"/>
      <c r="N89" s="182"/>
      <c r="O89" s="215" t="str">
        <f t="shared" si="9"/>
        <v/>
      </c>
      <c r="P89" s="211" t="str">
        <f t="shared" si="10"/>
        <v/>
      </c>
      <c r="Q89" s="222"/>
      <c r="R89" s="435" t="str">
        <f>IF(I89="","",IF(OR(J89="",K89="",L89=""),Listes!$A$69,IF(AND(M89="",J89&lt;&gt;""),Listes!$A$70,IF(AND(I89&lt;M89,Q89=""),Listes!$A$71,IF(AND(L89&lt;K89,Q89=""),Listes!$A$72,IF(AND(M89&lt;&gt;"",M89&lt;I89,N89=""),Listes!$A$73,IF(AND(S89="",OR(J89&lt;&gt;"",K89&lt;&gt;"",L89&lt;&gt;"")),Listes!$A$74,"")))))))</f>
        <v/>
      </c>
      <c r="S89" s="90"/>
      <c r="T89" s="158">
        <f t="shared" si="11"/>
        <v>0</v>
      </c>
    </row>
    <row r="90" spans="1:20" ht="20.100000000000001" customHeight="1" x14ac:dyDescent="0.25">
      <c r="A90" s="174">
        <v>84</v>
      </c>
      <c r="B90" s="181" t="str">
        <f>IF('Frais réels'!B90="","",'Frais réels'!B90)</f>
        <v/>
      </c>
      <c r="C90" s="181" t="str">
        <f>IF('Frais réels'!C90="","",'Frais réels'!C90)</f>
        <v/>
      </c>
      <c r="D90" s="181" t="str">
        <f>IF('Frais réels'!D90="","",'Frais réels'!D90)</f>
        <v/>
      </c>
      <c r="E90" s="181" t="str">
        <f>IF('Frais réels'!E90="","",'Frais réels'!E90)</f>
        <v/>
      </c>
      <c r="F90" s="181" t="str">
        <f>IF('Frais réels'!F90="","",'Frais réels'!F90)</f>
        <v/>
      </c>
      <c r="G90" s="526" t="str">
        <f>IF('Frais réels'!G90="","",'Frais réels'!G90)</f>
        <v/>
      </c>
      <c r="H90" s="526" t="str">
        <f>IF('Frais réels'!H90="","",'Frais réels'!H90)</f>
        <v/>
      </c>
      <c r="I90" s="181" t="str">
        <f>IF('Frais réels'!I90="","",'Frais réels'!I90)</f>
        <v/>
      </c>
      <c r="J90" s="530"/>
      <c r="K90" s="527" t="str">
        <f t="shared" si="7"/>
        <v/>
      </c>
      <c r="L90" s="527" t="str">
        <f t="shared" si="8"/>
        <v/>
      </c>
      <c r="M90" s="529"/>
      <c r="N90" s="182"/>
      <c r="O90" s="215" t="str">
        <f t="shared" si="9"/>
        <v/>
      </c>
      <c r="P90" s="211" t="str">
        <f t="shared" si="10"/>
        <v/>
      </c>
      <c r="Q90" s="222"/>
      <c r="R90" s="435" t="str">
        <f>IF(I90="","",IF(OR(J90="",K90="",L90=""),Listes!$A$69,IF(AND(M90="",J90&lt;&gt;""),Listes!$A$70,IF(AND(I90&lt;M90,Q90=""),Listes!$A$71,IF(AND(L90&lt;K90,Q90=""),Listes!$A$72,IF(AND(M90&lt;&gt;"",M90&lt;I90,N90=""),Listes!$A$73,IF(AND(S90="",OR(J90&lt;&gt;"",K90&lt;&gt;"",L90&lt;&gt;"")),Listes!$A$74,"")))))))</f>
        <v/>
      </c>
      <c r="S90" s="90"/>
      <c r="T90" s="158">
        <f t="shared" si="11"/>
        <v>0</v>
      </c>
    </row>
    <row r="91" spans="1:20" ht="20.100000000000001" customHeight="1" x14ac:dyDescent="0.25">
      <c r="A91" s="174">
        <v>85</v>
      </c>
      <c r="B91" s="181" t="str">
        <f>IF('Frais réels'!B91="","",'Frais réels'!B91)</f>
        <v/>
      </c>
      <c r="C91" s="181" t="str">
        <f>IF('Frais réels'!C91="","",'Frais réels'!C91)</f>
        <v/>
      </c>
      <c r="D91" s="181" t="str">
        <f>IF('Frais réels'!D91="","",'Frais réels'!D91)</f>
        <v/>
      </c>
      <c r="E91" s="181" t="str">
        <f>IF('Frais réels'!E91="","",'Frais réels'!E91)</f>
        <v/>
      </c>
      <c r="F91" s="181" t="str">
        <f>IF('Frais réels'!F91="","",'Frais réels'!F91)</f>
        <v/>
      </c>
      <c r="G91" s="526" t="str">
        <f>IF('Frais réels'!G91="","",'Frais réels'!G91)</f>
        <v/>
      </c>
      <c r="H91" s="526" t="str">
        <f>IF('Frais réels'!H91="","",'Frais réels'!H91)</f>
        <v/>
      </c>
      <c r="I91" s="181" t="str">
        <f>IF('Frais réels'!I91="","",'Frais réels'!I91)</f>
        <v/>
      </c>
      <c r="J91" s="530"/>
      <c r="K91" s="527" t="str">
        <f t="shared" si="7"/>
        <v/>
      </c>
      <c r="L91" s="527" t="str">
        <f t="shared" si="8"/>
        <v/>
      </c>
      <c r="M91" s="529"/>
      <c r="N91" s="182"/>
      <c r="O91" s="215" t="str">
        <f t="shared" si="9"/>
        <v/>
      </c>
      <c r="P91" s="211" t="str">
        <f t="shared" si="10"/>
        <v/>
      </c>
      <c r="Q91" s="222"/>
      <c r="R91" s="435" t="str">
        <f>IF(I91="","",IF(OR(J91="",K91="",L91=""),Listes!$A$69,IF(AND(M91="",J91&lt;&gt;""),Listes!$A$70,IF(AND(I91&lt;M91,Q91=""),Listes!$A$71,IF(AND(L91&lt;K91,Q91=""),Listes!$A$72,IF(AND(M91&lt;&gt;"",M91&lt;I91,N91=""),Listes!$A$73,IF(AND(S91="",OR(J91&lt;&gt;"",K91&lt;&gt;"",L91&lt;&gt;"")),Listes!$A$74,"")))))))</f>
        <v/>
      </c>
      <c r="S91" s="90"/>
      <c r="T91" s="158">
        <f t="shared" si="11"/>
        <v>0</v>
      </c>
    </row>
    <row r="92" spans="1:20" ht="20.100000000000001" customHeight="1" x14ac:dyDescent="0.25">
      <c r="A92" s="174">
        <v>86</v>
      </c>
      <c r="B92" s="181" t="str">
        <f>IF('Frais réels'!B92="","",'Frais réels'!B92)</f>
        <v/>
      </c>
      <c r="C92" s="181" t="str">
        <f>IF('Frais réels'!C92="","",'Frais réels'!C92)</f>
        <v/>
      </c>
      <c r="D92" s="181" t="str">
        <f>IF('Frais réels'!D92="","",'Frais réels'!D92)</f>
        <v/>
      </c>
      <c r="E92" s="181" t="str">
        <f>IF('Frais réels'!E92="","",'Frais réels'!E92)</f>
        <v/>
      </c>
      <c r="F92" s="181" t="str">
        <f>IF('Frais réels'!F92="","",'Frais réels'!F92)</f>
        <v/>
      </c>
      <c r="G92" s="526" t="str">
        <f>IF('Frais réels'!G92="","",'Frais réels'!G92)</f>
        <v/>
      </c>
      <c r="H92" s="526" t="str">
        <f>IF('Frais réels'!H92="","",'Frais réels'!H92)</f>
        <v/>
      </c>
      <c r="I92" s="181" t="str">
        <f>IF('Frais réels'!I92="","",'Frais réels'!I92)</f>
        <v/>
      </c>
      <c r="J92" s="530"/>
      <c r="K92" s="527" t="str">
        <f t="shared" si="7"/>
        <v/>
      </c>
      <c r="L92" s="527" t="str">
        <f t="shared" si="8"/>
        <v/>
      </c>
      <c r="M92" s="529"/>
      <c r="N92" s="182"/>
      <c r="O92" s="215" t="str">
        <f t="shared" si="9"/>
        <v/>
      </c>
      <c r="P92" s="211" t="str">
        <f t="shared" si="10"/>
        <v/>
      </c>
      <c r="Q92" s="222"/>
      <c r="R92" s="435" t="str">
        <f>IF(I92="","",IF(OR(J92="",K92="",L92=""),Listes!$A$69,IF(AND(M92="",J92&lt;&gt;""),Listes!$A$70,IF(AND(I92&lt;M92,Q92=""),Listes!$A$71,IF(AND(L92&lt;K92,Q92=""),Listes!$A$72,IF(AND(M92&lt;&gt;"",M92&lt;I92,N92=""),Listes!$A$73,IF(AND(S92="",OR(J92&lt;&gt;"",K92&lt;&gt;"",L92&lt;&gt;"")),Listes!$A$74,"")))))))</f>
        <v/>
      </c>
      <c r="S92" s="90"/>
      <c r="T92" s="158">
        <f t="shared" si="11"/>
        <v>0</v>
      </c>
    </row>
    <row r="93" spans="1:20" ht="20.100000000000001" customHeight="1" x14ac:dyDescent="0.25">
      <c r="A93" s="174">
        <v>87</v>
      </c>
      <c r="B93" s="181" t="str">
        <f>IF('Frais réels'!B93="","",'Frais réels'!B93)</f>
        <v/>
      </c>
      <c r="C93" s="181" t="str">
        <f>IF('Frais réels'!C93="","",'Frais réels'!C93)</f>
        <v/>
      </c>
      <c r="D93" s="181" t="str">
        <f>IF('Frais réels'!D93="","",'Frais réels'!D93)</f>
        <v/>
      </c>
      <c r="E93" s="181" t="str">
        <f>IF('Frais réels'!E93="","",'Frais réels'!E93)</f>
        <v/>
      </c>
      <c r="F93" s="181" t="str">
        <f>IF('Frais réels'!F93="","",'Frais réels'!F93)</f>
        <v/>
      </c>
      <c r="G93" s="526" t="str">
        <f>IF('Frais réels'!G93="","",'Frais réels'!G93)</f>
        <v/>
      </c>
      <c r="H93" s="526" t="str">
        <f>IF('Frais réels'!H93="","",'Frais réels'!H93)</f>
        <v/>
      </c>
      <c r="I93" s="181" t="str">
        <f>IF('Frais réels'!I93="","",'Frais réels'!I93)</f>
        <v/>
      </c>
      <c r="J93" s="530"/>
      <c r="K93" s="527" t="str">
        <f t="shared" si="7"/>
        <v/>
      </c>
      <c r="L93" s="527" t="str">
        <f t="shared" si="8"/>
        <v/>
      </c>
      <c r="M93" s="529"/>
      <c r="N93" s="182"/>
      <c r="O93" s="215" t="str">
        <f t="shared" si="9"/>
        <v/>
      </c>
      <c r="P93" s="211" t="str">
        <f t="shared" si="10"/>
        <v/>
      </c>
      <c r="Q93" s="222"/>
      <c r="R93" s="435" t="str">
        <f>IF(I93="","",IF(OR(J93="",K93="",L93=""),Listes!$A$69,IF(AND(M93="",J93&lt;&gt;""),Listes!$A$70,IF(AND(I93&lt;M93,Q93=""),Listes!$A$71,IF(AND(L93&lt;K93,Q93=""),Listes!$A$72,IF(AND(M93&lt;&gt;"",M93&lt;I93,N93=""),Listes!$A$73,IF(AND(S93="",OR(J93&lt;&gt;"",K93&lt;&gt;"",L93&lt;&gt;"")),Listes!$A$74,"")))))))</f>
        <v/>
      </c>
      <c r="S93" s="90"/>
      <c r="T93" s="158">
        <f t="shared" si="11"/>
        <v>0</v>
      </c>
    </row>
    <row r="94" spans="1:20" ht="20.100000000000001" customHeight="1" x14ac:dyDescent="0.25">
      <c r="A94" s="174">
        <v>88</v>
      </c>
      <c r="B94" s="181" t="str">
        <f>IF('Frais réels'!B94="","",'Frais réels'!B94)</f>
        <v/>
      </c>
      <c r="C94" s="181" t="str">
        <f>IF('Frais réels'!C94="","",'Frais réels'!C94)</f>
        <v/>
      </c>
      <c r="D94" s="181" t="str">
        <f>IF('Frais réels'!D94="","",'Frais réels'!D94)</f>
        <v/>
      </c>
      <c r="E94" s="181" t="str">
        <f>IF('Frais réels'!E94="","",'Frais réels'!E94)</f>
        <v/>
      </c>
      <c r="F94" s="181" t="str">
        <f>IF('Frais réels'!F94="","",'Frais réels'!F94)</f>
        <v/>
      </c>
      <c r="G94" s="526" t="str">
        <f>IF('Frais réels'!G94="","",'Frais réels'!G94)</f>
        <v/>
      </c>
      <c r="H94" s="526" t="str">
        <f>IF('Frais réels'!H94="","",'Frais réels'!H94)</f>
        <v/>
      </c>
      <c r="I94" s="181" t="str">
        <f>IF('Frais réels'!I94="","",'Frais réels'!I94)</f>
        <v/>
      </c>
      <c r="J94" s="530"/>
      <c r="K94" s="527" t="str">
        <f t="shared" si="7"/>
        <v/>
      </c>
      <c r="L94" s="527" t="str">
        <f t="shared" si="8"/>
        <v/>
      </c>
      <c r="M94" s="529"/>
      <c r="N94" s="182"/>
      <c r="O94" s="215" t="str">
        <f t="shared" si="9"/>
        <v/>
      </c>
      <c r="P94" s="211" t="str">
        <f t="shared" si="10"/>
        <v/>
      </c>
      <c r="Q94" s="222"/>
      <c r="R94" s="435" t="str">
        <f>IF(I94="","",IF(OR(J94="",K94="",L94=""),Listes!$A$69,IF(AND(M94="",J94&lt;&gt;""),Listes!$A$70,IF(AND(I94&lt;M94,Q94=""),Listes!$A$71,IF(AND(L94&lt;K94,Q94=""),Listes!$A$72,IF(AND(M94&lt;&gt;"",M94&lt;I94,N94=""),Listes!$A$73,IF(AND(S94="",OR(J94&lt;&gt;"",K94&lt;&gt;"",L94&lt;&gt;"")),Listes!$A$74,"")))))))</f>
        <v/>
      </c>
      <c r="S94" s="90"/>
      <c r="T94" s="158">
        <f t="shared" si="11"/>
        <v>0</v>
      </c>
    </row>
    <row r="95" spans="1:20" ht="20.100000000000001" customHeight="1" x14ac:dyDescent="0.25">
      <c r="A95" s="174">
        <v>89</v>
      </c>
      <c r="B95" s="181" t="str">
        <f>IF('Frais réels'!B95="","",'Frais réels'!B95)</f>
        <v/>
      </c>
      <c r="C95" s="181" t="str">
        <f>IF('Frais réels'!C95="","",'Frais réels'!C95)</f>
        <v/>
      </c>
      <c r="D95" s="181" t="str">
        <f>IF('Frais réels'!D95="","",'Frais réels'!D95)</f>
        <v/>
      </c>
      <c r="E95" s="181" t="str">
        <f>IF('Frais réels'!E95="","",'Frais réels'!E95)</f>
        <v/>
      </c>
      <c r="F95" s="181" t="str">
        <f>IF('Frais réels'!F95="","",'Frais réels'!F95)</f>
        <v/>
      </c>
      <c r="G95" s="526" t="str">
        <f>IF('Frais réels'!G95="","",'Frais réels'!G95)</f>
        <v/>
      </c>
      <c r="H95" s="526" t="str">
        <f>IF('Frais réels'!H95="","",'Frais réels'!H95)</f>
        <v/>
      </c>
      <c r="I95" s="181" t="str">
        <f>IF('Frais réels'!I95="","",'Frais réels'!I95)</f>
        <v/>
      </c>
      <c r="J95" s="530"/>
      <c r="K95" s="527" t="str">
        <f t="shared" si="7"/>
        <v/>
      </c>
      <c r="L95" s="527" t="str">
        <f t="shared" si="8"/>
        <v/>
      </c>
      <c r="M95" s="529"/>
      <c r="N95" s="182"/>
      <c r="O95" s="215" t="str">
        <f t="shared" si="9"/>
        <v/>
      </c>
      <c r="P95" s="211" t="str">
        <f t="shared" si="10"/>
        <v/>
      </c>
      <c r="Q95" s="222"/>
      <c r="R95" s="435" t="str">
        <f>IF(I95="","",IF(OR(J95="",K95="",L95=""),Listes!$A$69,IF(AND(M95="",J95&lt;&gt;""),Listes!$A$70,IF(AND(I95&lt;M95,Q95=""),Listes!$A$71,IF(AND(L95&lt;K95,Q95=""),Listes!$A$72,IF(AND(M95&lt;&gt;"",M95&lt;I95,N95=""),Listes!$A$73,IF(AND(S95="",OR(J95&lt;&gt;"",K95&lt;&gt;"",L95&lt;&gt;"")),Listes!$A$74,"")))))))</f>
        <v/>
      </c>
      <c r="S95" s="90"/>
      <c r="T95" s="158">
        <f t="shared" si="11"/>
        <v>0</v>
      </c>
    </row>
    <row r="96" spans="1:20" ht="20.100000000000001" customHeight="1" x14ac:dyDescent="0.25">
      <c r="A96" s="174">
        <v>90</v>
      </c>
      <c r="B96" s="181" t="str">
        <f>IF('Frais réels'!B96="","",'Frais réels'!B96)</f>
        <v/>
      </c>
      <c r="C96" s="181" t="str">
        <f>IF('Frais réels'!C96="","",'Frais réels'!C96)</f>
        <v/>
      </c>
      <c r="D96" s="181" t="str">
        <f>IF('Frais réels'!D96="","",'Frais réels'!D96)</f>
        <v/>
      </c>
      <c r="E96" s="181" t="str">
        <f>IF('Frais réels'!E96="","",'Frais réels'!E96)</f>
        <v/>
      </c>
      <c r="F96" s="181" t="str">
        <f>IF('Frais réels'!F96="","",'Frais réels'!F96)</f>
        <v/>
      </c>
      <c r="G96" s="526" t="str">
        <f>IF('Frais réels'!G96="","",'Frais réels'!G96)</f>
        <v/>
      </c>
      <c r="H96" s="526" t="str">
        <f>IF('Frais réels'!H96="","",'Frais réels'!H96)</f>
        <v/>
      </c>
      <c r="I96" s="181" t="str">
        <f>IF('Frais réels'!I96="","",'Frais réels'!I96)</f>
        <v/>
      </c>
      <c r="J96" s="530"/>
      <c r="K96" s="527" t="str">
        <f t="shared" si="7"/>
        <v/>
      </c>
      <c r="L96" s="527" t="str">
        <f t="shared" si="8"/>
        <v/>
      </c>
      <c r="M96" s="529"/>
      <c r="N96" s="182"/>
      <c r="O96" s="215" t="str">
        <f t="shared" si="9"/>
        <v/>
      </c>
      <c r="P96" s="211" t="str">
        <f t="shared" si="10"/>
        <v/>
      </c>
      <c r="Q96" s="222"/>
      <c r="R96" s="435" t="str">
        <f>IF(I96="","",IF(OR(J96="",K96="",L96=""),Listes!$A$69,IF(AND(M96="",J96&lt;&gt;""),Listes!$A$70,IF(AND(I96&lt;M96,Q96=""),Listes!$A$71,IF(AND(L96&lt;K96,Q96=""),Listes!$A$72,IF(AND(M96&lt;&gt;"",M96&lt;I96,N96=""),Listes!$A$73,IF(AND(S96="",OR(J96&lt;&gt;"",K96&lt;&gt;"",L96&lt;&gt;"")),Listes!$A$74,"")))))))</f>
        <v/>
      </c>
      <c r="S96" s="90"/>
      <c r="T96" s="158">
        <f t="shared" si="11"/>
        <v>0</v>
      </c>
    </row>
    <row r="97" spans="1:20" ht="20.100000000000001" customHeight="1" x14ac:dyDescent="0.25">
      <c r="A97" s="174">
        <v>91</v>
      </c>
      <c r="B97" s="181" t="str">
        <f>IF('Frais réels'!B97="","",'Frais réels'!B97)</f>
        <v/>
      </c>
      <c r="C97" s="181" t="str">
        <f>IF('Frais réels'!C97="","",'Frais réels'!C97)</f>
        <v/>
      </c>
      <c r="D97" s="181" t="str">
        <f>IF('Frais réels'!D97="","",'Frais réels'!D97)</f>
        <v/>
      </c>
      <c r="E97" s="181" t="str">
        <f>IF('Frais réels'!E97="","",'Frais réels'!E97)</f>
        <v/>
      </c>
      <c r="F97" s="181" t="str">
        <f>IF('Frais réels'!F97="","",'Frais réels'!F97)</f>
        <v/>
      </c>
      <c r="G97" s="526" t="str">
        <f>IF('Frais réels'!G97="","",'Frais réels'!G97)</f>
        <v/>
      </c>
      <c r="H97" s="526" t="str">
        <f>IF('Frais réels'!H97="","",'Frais réels'!H97)</f>
        <v/>
      </c>
      <c r="I97" s="181" t="str">
        <f>IF('Frais réels'!I97="","",'Frais réels'!I97)</f>
        <v/>
      </c>
      <c r="J97" s="530"/>
      <c r="K97" s="527" t="str">
        <f t="shared" si="7"/>
        <v/>
      </c>
      <c r="L97" s="527" t="str">
        <f t="shared" si="8"/>
        <v/>
      </c>
      <c r="M97" s="529"/>
      <c r="N97" s="182"/>
      <c r="O97" s="215" t="str">
        <f t="shared" si="9"/>
        <v/>
      </c>
      <c r="P97" s="211" t="str">
        <f t="shared" si="10"/>
        <v/>
      </c>
      <c r="Q97" s="222"/>
      <c r="R97" s="435" t="str">
        <f>IF(I97="","",IF(OR(J97="",K97="",L97=""),Listes!$A$69,IF(AND(M97="",J97&lt;&gt;""),Listes!$A$70,IF(AND(I97&lt;M97,Q97=""),Listes!$A$71,IF(AND(L97&lt;K97,Q97=""),Listes!$A$72,IF(AND(M97&lt;&gt;"",M97&lt;I97,N97=""),Listes!$A$73,IF(AND(S97="",OR(J97&lt;&gt;"",K97&lt;&gt;"",L97&lt;&gt;"")),Listes!$A$74,"")))))))</f>
        <v/>
      </c>
      <c r="S97" s="90"/>
      <c r="T97" s="158">
        <f t="shared" si="11"/>
        <v>0</v>
      </c>
    </row>
    <row r="98" spans="1:20" ht="20.100000000000001" customHeight="1" x14ac:dyDescent="0.25">
      <c r="A98" s="174">
        <v>92</v>
      </c>
      <c r="B98" s="181" t="str">
        <f>IF('Frais réels'!B98="","",'Frais réels'!B98)</f>
        <v/>
      </c>
      <c r="C98" s="181" t="str">
        <f>IF('Frais réels'!C98="","",'Frais réels'!C98)</f>
        <v/>
      </c>
      <c r="D98" s="181" t="str">
        <f>IF('Frais réels'!D98="","",'Frais réels'!D98)</f>
        <v/>
      </c>
      <c r="E98" s="181" t="str">
        <f>IF('Frais réels'!E98="","",'Frais réels'!E98)</f>
        <v/>
      </c>
      <c r="F98" s="181" t="str">
        <f>IF('Frais réels'!F98="","",'Frais réels'!F98)</f>
        <v/>
      </c>
      <c r="G98" s="526" t="str">
        <f>IF('Frais réels'!G98="","",'Frais réels'!G98)</f>
        <v/>
      </c>
      <c r="H98" s="526" t="str">
        <f>IF('Frais réels'!H98="","",'Frais réels'!H98)</f>
        <v/>
      </c>
      <c r="I98" s="181" t="str">
        <f>IF('Frais réels'!I98="","",'Frais réels'!I98)</f>
        <v/>
      </c>
      <c r="J98" s="530"/>
      <c r="K98" s="527" t="str">
        <f t="shared" si="7"/>
        <v/>
      </c>
      <c r="L98" s="527" t="str">
        <f t="shared" si="8"/>
        <v/>
      </c>
      <c r="M98" s="529"/>
      <c r="N98" s="182"/>
      <c r="O98" s="215" t="str">
        <f t="shared" si="9"/>
        <v/>
      </c>
      <c r="P98" s="211" t="str">
        <f t="shared" si="10"/>
        <v/>
      </c>
      <c r="Q98" s="222"/>
      <c r="R98" s="435" t="str">
        <f>IF(I98="","",IF(OR(J98="",K98="",L98=""),Listes!$A$69,IF(AND(M98="",J98&lt;&gt;""),Listes!$A$70,IF(AND(I98&lt;M98,Q98=""),Listes!$A$71,IF(AND(L98&lt;K98,Q98=""),Listes!$A$72,IF(AND(M98&lt;&gt;"",M98&lt;I98,N98=""),Listes!$A$73,IF(AND(S98="",OR(J98&lt;&gt;"",K98&lt;&gt;"",L98&lt;&gt;"")),Listes!$A$74,"")))))))</f>
        <v/>
      </c>
      <c r="S98" s="90"/>
      <c r="T98" s="158">
        <f t="shared" si="11"/>
        <v>0</v>
      </c>
    </row>
    <row r="99" spans="1:20" ht="20.100000000000001" customHeight="1" x14ac:dyDescent="0.25">
      <c r="A99" s="174">
        <v>93</v>
      </c>
      <c r="B99" s="181" t="str">
        <f>IF('Frais réels'!B99="","",'Frais réels'!B99)</f>
        <v/>
      </c>
      <c r="C99" s="181" t="str">
        <f>IF('Frais réels'!C99="","",'Frais réels'!C99)</f>
        <v/>
      </c>
      <c r="D99" s="181" t="str">
        <f>IF('Frais réels'!D99="","",'Frais réels'!D99)</f>
        <v/>
      </c>
      <c r="E99" s="181" t="str">
        <f>IF('Frais réels'!E99="","",'Frais réels'!E99)</f>
        <v/>
      </c>
      <c r="F99" s="181" t="str">
        <f>IF('Frais réels'!F99="","",'Frais réels'!F99)</f>
        <v/>
      </c>
      <c r="G99" s="526" t="str">
        <f>IF('Frais réels'!G99="","",'Frais réels'!G99)</f>
        <v/>
      </c>
      <c r="H99" s="526" t="str">
        <f>IF('Frais réels'!H99="","",'Frais réels'!H99)</f>
        <v/>
      </c>
      <c r="I99" s="181" t="str">
        <f>IF('Frais réels'!I99="","",'Frais réels'!I99)</f>
        <v/>
      </c>
      <c r="J99" s="530"/>
      <c r="K99" s="527" t="str">
        <f t="shared" si="7"/>
        <v/>
      </c>
      <c r="L99" s="527" t="str">
        <f t="shared" si="8"/>
        <v/>
      </c>
      <c r="M99" s="529"/>
      <c r="N99" s="182"/>
      <c r="O99" s="215" t="str">
        <f t="shared" si="9"/>
        <v/>
      </c>
      <c r="P99" s="211" t="str">
        <f t="shared" si="10"/>
        <v/>
      </c>
      <c r="Q99" s="222"/>
      <c r="R99" s="435" t="str">
        <f>IF(I99="","",IF(OR(J99="",K99="",L99=""),Listes!$A$69,IF(AND(M99="",J99&lt;&gt;""),Listes!$A$70,IF(AND(I99&lt;M99,Q99=""),Listes!$A$71,IF(AND(L99&lt;K99,Q99=""),Listes!$A$72,IF(AND(M99&lt;&gt;"",M99&lt;I99,N99=""),Listes!$A$73,IF(AND(S99="",OR(J99&lt;&gt;"",K99&lt;&gt;"",L99&lt;&gt;"")),Listes!$A$74,"")))))))</f>
        <v/>
      </c>
      <c r="S99" s="90"/>
      <c r="T99" s="158">
        <f t="shared" si="11"/>
        <v>0</v>
      </c>
    </row>
    <row r="100" spans="1:20" ht="20.100000000000001" customHeight="1" x14ac:dyDescent="0.25">
      <c r="A100" s="174">
        <v>94</v>
      </c>
      <c r="B100" s="181" t="str">
        <f>IF('Frais réels'!B100="","",'Frais réels'!B100)</f>
        <v/>
      </c>
      <c r="C100" s="181" t="str">
        <f>IF('Frais réels'!C100="","",'Frais réels'!C100)</f>
        <v/>
      </c>
      <c r="D100" s="181" t="str">
        <f>IF('Frais réels'!D100="","",'Frais réels'!D100)</f>
        <v/>
      </c>
      <c r="E100" s="181" t="str">
        <f>IF('Frais réels'!E100="","",'Frais réels'!E100)</f>
        <v/>
      </c>
      <c r="F100" s="181" t="str">
        <f>IF('Frais réels'!F100="","",'Frais réels'!F100)</f>
        <v/>
      </c>
      <c r="G100" s="526" t="str">
        <f>IF('Frais réels'!G100="","",'Frais réels'!G100)</f>
        <v/>
      </c>
      <c r="H100" s="526" t="str">
        <f>IF('Frais réels'!H100="","",'Frais réels'!H100)</f>
        <v/>
      </c>
      <c r="I100" s="181" t="str">
        <f>IF('Frais réels'!I100="","",'Frais réels'!I100)</f>
        <v/>
      </c>
      <c r="J100" s="530"/>
      <c r="K100" s="527" t="str">
        <f t="shared" si="7"/>
        <v/>
      </c>
      <c r="L100" s="527" t="str">
        <f t="shared" si="8"/>
        <v/>
      </c>
      <c r="M100" s="529"/>
      <c r="N100" s="182"/>
      <c r="O100" s="215" t="str">
        <f t="shared" si="9"/>
        <v/>
      </c>
      <c r="P100" s="211" t="str">
        <f t="shared" si="10"/>
        <v/>
      </c>
      <c r="Q100" s="222"/>
      <c r="R100" s="435" t="str">
        <f>IF(I100="","",IF(OR(J100="",K100="",L100=""),Listes!$A$69,IF(AND(M100="",J100&lt;&gt;""),Listes!$A$70,IF(AND(I100&lt;M100,Q100=""),Listes!$A$71,IF(AND(L100&lt;K100,Q100=""),Listes!$A$72,IF(AND(M100&lt;&gt;"",M100&lt;I100,N100=""),Listes!$A$73,IF(AND(S100="",OR(J100&lt;&gt;"",K100&lt;&gt;"",L100&lt;&gt;"")),Listes!$A$74,"")))))))</f>
        <v/>
      </c>
      <c r="S100" s="90"/>
      <c r="T100" s="158">
        <f t="shared" si="11"/>
        <v>0</v>
      </c>
    </row>
    <row r="101" spans="1:20" ht="20.100000000000001" customHeight="1" x14ac:dyDescent="0.25">
      <c r="A101" s="174">
        <v>95</v>
      </c>
      <c r="B101" s="181" t="str">
        <f>IF('Frais réels'!B101="","",'Frais réels'!B101)</f>
        <v/>
      </c>
      <c r="C101" s="181" t="str">
        <f>IF('Frais réels'!C101="","",'Frais réels'!C101)</f>
        <v/>
      </c>
      <c r="D101" s="181" t="str">
        <f>IF('Frais réels'!D101="","",'Frais réels'!D101)</f>
        <v/>
      </c>
      <c r="E101" s="181" t="str">
        <f>IF('Frais réels'!E101="","",'Frais réels'!E101)</f>
        <v/>
      </c>
      <c r="F101" s="181" t="str">
        <f>IF('Frais réels'!F101="","",'Frais réels'!F101)</f>
        <v/>
      </c>
      <c r="G101" s="526" t="str">
        <f>IF('Frais réels'!G101="","",'Frais réels'!G101)</f>
        <v/>
      </c>
      <c r="H101" s="526" t="str">
        <f>IF('Frais réels'!H101="","",'Frais réels'!H101)</f>
        <v/>
      </c>
      <c r="I101" s="181" t="str">
        <f>IF('Frais réels'!I101="","",'Frais réels'!I101)</f>
        <v/>
      </c>
      <c r="J101" s="530"/>
      <c r="K101" s="527" t="str">
        <f t="shared" si="7"/>
        <v/>
      </c>
      <c r="L101" s="527" t="str">
        <f t="shared" si="8"/>
        <v/>
      </c>
      <c r="M101" s="529"/>
      <c r="N101" s="182"/>
      <c r="O101" s="215" t="str">
        <f t="shared" si="9"/>
        <v/>
      </c>
      <c r="P101" s="211" t="str">
        <f t="shared" si="10"/>
        <v/>
      </c>
      <c r="Q101" s="222"/>
      <c r="R101" s="435" t="str">
        <f>IF(I101="","",IF(OR(J101="",K101="",L101=""),Listes!$A$69,IF(AND(M101="",J101&lt;&gt;""),Listes!$A$70,IF(AND(I101&lt;M101,Q101=""),Listes!$A$71,IF(AND(L101&lt;K101,Q101=""),Listes!$A$72,IF(AND(M101&lt;&gt;"",M101&lt;I101,N101=""),Listes!$A$73,IF(AND(S101="",OR(J101&lt;&gt;"",K101&lt;&gt;"",L101&lt;&gt;"")),Listes!$A$74,"")))))))</f>
        <v/>
      </c>
      <c r="S101" s="90"/>
      <c r="T101" s="158">
        <f t="shared" si="11"/>
        <v>0</v>
      </c>
    </row>
    <row r="102" spans="1:20" ht="20.100000000000001" customHeight="1" x14ac:dyDescent="0.25">
      <c r="A102" s="174">
        <v>96</v>
      </c>
      <c r="B102" s="181" t="str">
        <f>IF('Frais réels'!B102="","",'Frais réels'!B102)</f>
        <v/>
      </c>
      <c r="C102" s="181" t="str">
        <f>IF('Frais réels'!C102="","",'Frais réels'!C102)</f>
        <v/>
      </c>
      <c r="D102" s="181" t="str">
        <f>IF('Frais réels'!D102="","",'Frais réels'!D102)</f>
        <v/>
      </c>
      <c r="E102" s="181" t="str">
        <f>IF('Frais réels'!E102="","",'Frais réels'!E102)</f>
        <v/>
      </c>
      <c r="F102" s="181" t="str">
        <f>IF('Frais réels'!F102="","",'Frais réels'!F102)</f>
        <v/>
      </c>
      <c r="G102" s="526" t="str">
        <f>IF('Frais réels'!G102="","",'Frais réels'!G102)</f>
        <v/>
      </c>
      <c r="H102" s="526" t="str">
        <f>IF('Frais réels'!H102="","",'Frais réels'!H102)</f>
        <v/>
      </c>
      <c r="I102" s="181" t="str">
        <f>IF('Frais réels'!I102="","",'Frais réels'!I102)</f>
        <v/>
      </c>
      <c r="J102" s="530"/>
      <c r="K102" s="527" t="str">
        <f t="shared" si="7"/>
        <v/>
      </c>
      <c r="L102" s="527" t="str">
        <f t="shared" si="8"/>
        <v/>
      </c>
      <c r="M102" s="529"/>
      <c r="N102" s="182"/>
      <c r="O102" s="215" t="str">
        <f t="shared" si="9"/>
        <v/>
      </c>
      <c r="P102" s="211" t="str">
        <f t="shared" si="10"/>
        <v/>
      </c>
      <c r="Q102" s="222"/>
      <c r="R102" s="435" t="str">
        <f>IF(I102="","",IF(OR(J102="",K102="",L102=""),Listes!$A$69,IF(AND(M102="",J102&lt;&gt;""),Listes!$A$70,IF(AND(I102&lt;M102,Q102=""),Listes!$A$71,IF(AND(L102&lt;K102,Q102=""),Listes!$A$72,IF(AND(M102&lt;&gt;"",M102&lt;I102,N102=""),Listes!$A$73,IF(AND(S102="",OR(J102&lt;&gt;"",K102&lt;&gt;"",L102&lt;&gt;"")),Listes!$A$74,"")))))))</f>
        <v/>
      </c>
      <c r="S102" s="90"/>
      <c r="T102" s="158">
        <f t="shared" si="11"/>
        <v>0</v>
      </c>
    </row>
    <row r="103" spans="1:20" ht="20.100000000000001" customHeight="1" x14ac:dyDescent="0.25">
      <c r="A103" s="174">
        <v>97</v>
      </c>
      <c r="B103" s="181" t="str">
        <f>IF('Frais réels'!B103="","",'Frais réels'!B103)</f>
        <v/>
      </c>
      <c r="C103" s="181" t="str">
        <f>IF('Frais réels'!C103="","",'Frais réels'!C103)</f>
        <v/>
      </c>
      <c r="D103" s="181" t="str">
        <f>IF('Frais réels'!D103="","",'Frais réels'!D103)</f>
        <v/>
      </c>
      <c r="E103" s="181" t="str">
        <f>IF('Frais réels'!E103="","",'Frais réels'!E103)</f>
        <v/>
      </c>
      <c r="F103" s="181" t="str">
        <f>IF('Frais réels'!F103="","",'Frais réels'!F103)</f>
        <v/>
      </c>
      <c r="G103" s="526" t="str">
        <f>IF('Frais réels'!G103="","",'Frais réels'!G103)</f>
        <v/>
      </c>
      <c r="H103" s="526" t="str">
        <f>IF('Frais réels'!H103="","",'Frais réels'!H103)</f>
        <v/>
      </c>
      <c r="I103" s="181" t="str">
        <f>IF('Frais réels'!I103="","",'Frais réels'!I103)</f>
        <v/>
      </c>
      <c r="J103" s="530"/>
      <c r="K103" s="527" t="str">
        <f t="shared" si="7"/>
        <v/>
      </c>
      <c r="L103" s="527" t="str">
        <f t="shared" si="8"/>
        <v/>
      </c>
      <c r="M103" s="529"/>
      <c r="N103" s="182"/>
      <c r="O103" s="215" t="str">
        <f t="shared" si="9"/>
        <v/>
      </c>
      <c r="P103" s="211" t="str">
        <f t="shared" si="10"/>
        <v/>
      </c>
      <c r="Q103" s="222"/>
      <c r="R103" s="435" t="str">
        <f>IF(I103="","",IF(OR(J103="",K103="",L103=""),Listes!$A$69,IF(AND(M103="",J103&lt;&gt;""),Listes!$A$70,IF(AND(I103&lt;M103,Q103=""),Listes!$A$71,IF(AND(L103&lt;K103,Q103=""),Listes!$A$72,IF(AND(M103&lt;&gt;"",M103&lt;I103,N103=""),Listes!$A$73,IF(AND(S103="",OR(J103&lt;&gt;"",K103&lt;&gt;"",L103&lt;&gt;"")),Listes!$A$74,"")))))))</f>
        <v/>
      </c>
      <c r="S103" s="90"/>
      <c r="T103" s="158">
        <f t="shared" si="11"/>
        <v>0</v>
      </c>
    </row>
    <row r="104" spans="1:20" ht="20.100000000000001" customHeight="1" x14ac:dyDescent="0.25">
      <c r="A104" s="174">
        <v>98</v>
      </c>
      <c r="B104" s="181" t="str">
        <f>IF('Frais réels'!B104="","",'Frais réels'!B104)</f>
        <v/>
      </c>
      <c r="C104" s="181" t="str">
        <f>IF('Frais réels'!C104="","",'Frais réels'!C104)</f>
        <v/>
      </c>
      <c r="D104" s="181" t="str">
        <f>IF('Frais réels'!D104="","",'Frais réels'!D104)</f>
        <v/>
      </c>
      <c r="E104" s="181" t="str">
        <f>IF('Frais réels'!E104="","",'Frais réels'!E104)</f>
        <v/>
      </c>
      <c r="F104" s="181" t="str">
        <f>IF('Frais réels'!F104="","",'Frais réels'!F104)</f>
        <v/>
      </c>
      <c r="G104" s="526" t="str">
        <f>IF('Frais réels'!G104="","",'Frais réels'!G104)</f>
        <v/>
      </c>
      <c r="H104" s="526" t="str">
        <f>IF('Frais réels'!H104="","",'Frais réels'!H104)</f>
        <v/>
      </c>
      <c r="I104" s="181" t="str">
        <f>IF('Frais réels'!I104="","",'Frais réels'!I104)</f>
        <v/>
      </c>
      <c r="J104" s="530"/>
      <c r="K104" s="527" t="str">
        <f t="shared" si="7"/>
        <v/>
      </c>
      <c r="L104" s="527" t="str">
        <f t="shared" si="8"/>
        <v/>
      </c>
      <c r="M104" s="529"/>
      <c r="N104" s="182"/>
      <c r="O104" s="215" t="str">
        <f t="shared" si="9"/>
        <v/>
      </c>
      <c r="P104" s="211" t="str">
        <f t="shared" si="10"/>
        <v/>
      </c>
      <c r="Q104" s="222"/>
      <c r="R104" s="435" t="str">
        <f>IF(I104="","",IF(OR(J104="",K104="",L104=""),Listes!$A$69,IF(AND(M104="",J104&lt;&gt;""),Listes!$A$70,IF(AND(I104&lt;M104,Q104=""),Listes!$A$71,IF(AND(L104&lt;K104,Q104=""),Listes!$A$72,IF(AND(M104&lt;&gt;"",M104&lt;I104,N104=""),Listes!$A$73,IF(AND(S104="",OR(J104&lt;&gt;"",K104&lt;&gt;"",L104&lt;&gt;"")),Listes!$A$74,"")))))))</f>
        <v/>
      </c>
      <c r="S104" s="90"/>
      <c r="T104" s="158">
        <f t="shared" si="11"/>
        <v>0</v>
      </c>
    </row>
    <row r="105" spans="1:20" ht="20.100000000000001" customHeight="1" x14ac:dyDescent="0.25">
      <c r="A105" s="174">
        <v>99</v>
      </c>
      <c r="B105" s="181" t="str">
        <f>IF('Frais réels'!B105="","",'Frais réels'!B105)</f>
        <v/>
      </c>
      <c r="C105" s="181" t="str">
        <f>IF('Frais réels'!C105="","",'Frais réels'!C105)</f>
        <v/>
      </c>
      <c r="D105" s="181" t="str">
        <f>IF('Frais réels'!D105="","",'Frais réels'!D105)</f>
        <v/>
      </c>
      <c r="E105" s="181" t="str">
        <f>IF('Frais réels'!E105="","",'Frais réels'!E105)</f>
        <v/>
      </c>
      <c r="F105" s="181" t="str">
        <f>IF('Frais réels'!F105="","",'Frais réels'!F105)</f>
        <v/>
      </c>
      <c r="G105" s="526" t="str">
        <f>IF('Frais réels'!G105="","",'Frais réels'!G105)</f>
        <v/>
      </c>
      <c r="H105" s="526" t="str">
        <f>IF('Frais réels'!H105="","",'Frais réels'!H105)</f>
        <v/>
      </c>
      <c r="I105" s="181" t="str">
        <f>IF('Frais réels'!I105="","",'Frais réels'!I105)</f>
        <v/>
      </c>
      <c r="J105" s="530"/>
      <c r="K105" s="527" t="str">
        <f t="shared" si="7"/>
        <v/>
      </c>
      <c r="L105" s="527" t="str">
        <f t="shared" si="8"/>
        <v/>
      </c>
      <c r="M105" s="529"/>
      <c r="N105" s="182"/>
      <c r="O105" s="215" t="str">
        <f t="shared" si="9"/>
        <v/>
      </c>
      <c r="P105" s="211" t="str">
        <f t="shared" si="10"/>
        <v/>
      </c>
      <c r="Q105" s="222"/>
      <c r="R105" s="435" t="str">
        <f>IF(I105="","",IF(OR(J105="",K105="",L105=""),Listes!$A$69,IF(AND(M105="",J105&lt;&gt;""),Listes!$A$70,IF(AND(I105&lt;M105,Q105=""),Listes!$A$71,IF(AND(L105&lt;K105,Q105=""),Listes!$A$72,IF(AND(M105&lt;&gt;"",M105&lt;I105,N105=""),Listes!$A$73,IF(AND(S105="",OR(J105&lt;&gt;"",K105&lt;&gt;"",L105&lt;&gt;"")),Listes!$A$74,"")))))))</f>
        <v/>
      </c>
      <c r="S105" s="90"/>
      <c r="T105" s="158">
        <f t="shared" si="11"/>
        <v>0</v>
      </c>
    </row>
    <row r="106" spans="1:20" ht="20.100000000000001" customHeight="1" x14ac:dyDescent="0.25">
      <c r="A106" s="174">
        <v>100</v>
      </c>
      <c r="B106" s="181" t="str">
        <f>IF('Frais réels'!B106="","",'Frais réels'!B106)</f>
        <v/>
      </c>
      <c r="C106" s="181" t="str">
        <f>IF('Frais réels'!C106="","",'Frais réels'!C106)</f>
        <v/>
      </c>
      <c r="D106" s="181" t="str">
        <f>IF('Frais réels'!D106="","",'Frais réels'!D106)</f>
        <v/>
      </c>
      <c r="E106" s="181" t="str">
        <f>IF('Frais réels'!E106="","",'Frais réels'!E106)</f>
        <v/>
      </c>
      <c r="F106" s="181" t="str">
        <f>IF('Frais réels'!F106="","",'Frais réels'!F106)</f>
        <v/>
      </c>
      <c r="G106" s="526" t="str">
        <f>IF('Frais réels'!G106="","",'Frais réels'!G106)</f>
        <v/>
      </c>
      <c r="H106" s="526" t="str">
        <f>IF('Frais réels'!H106="","",'Frais réels'!H106)</f>
        <v/>
      </c>
      <c r="I106" s="181" t="str">
        <f>IF('Frais réels'!I106="","",'Frais réels'!I106)</f>
        <v/>
      </c>
      <c r="J106" s="530"/>
      <c r="K106" s="527" t="str">
        <f t="shared" si="7"/>
        <v/>
      </c>
      <c r="L106" s="527" t="str">
        <f t="shared" si="8"/>
        <v/>
      </c>
      <c r="M106" s="529"/>
      <c r="N106" s="182"/>
      <c r="O106" s="215" t="str">
        <f t="shared" si="9"/>
        <v/>
      </c>
      <c r="P106" s="211" t="str">
        <f t="shared" si="10"/>
        <v/>
      </c>
      <c r="Q106" s="222"/>
      <c r="R106" s="435" t="str">
        <f>IF(I106="","",IF(OR(J106="",K106="",L106=""),Listes!$A$69,IF(AND(M106="",J106&lt;&gt;""),Listes!$A$70,IF(AND(I106&lt;M106,Q106=""),Listes!$A$71,IF(AND(L106&lt;K106,Q106=""),Listes!$A$72,IF(AND(M106&lt;&gt;"",M106&lt;I106,N106=""),Listes!$A$73,IF(AND(S106="",OR(J106&lt;&gt;"",K106&lt;&gt;"",L106&lt;&gt;"")),Listes!$A$74,"")))))))</f>
        <v/>
      </c>
      <c r="S106" s="90"/>
      <c r="T106" s="158">
        <f t="shared" si="11"/>
        <v>0</v>
      </c>
    </row>
    <row r="107" spans="1:20" ht="20.100000000000001" customHeight="1" x14ac:dyDescent="0.25">
      <c r="A107" s="174">
        <v>101</v>
      </c>
      <c r="B107" s="181" t="str">
        <f>IF('Frais réels'!B107="","",'Frais réels'!B107)</f>
        <v/>
      </c>
      <c r="C107" s="181" t="str">
        <f>IF('Frais réels'!C107="","",'Frais réels'!C107)</f>
        <v/>
      </c>
      <c r="D107" s="181" t="str">
        <f>IF('Frais réels'!D107="","",'Frais réels'!D107)</f>
        <v/>
      </c>
      <c r="E107" s="181" t="str">
        <f>IF('Frais réels'!E107="","",'Frais réels'!E107)</f>
        <v/>
      </c>
      <c r="F107" s="181" t="str">
        <f>IF('Frais réels'!F107="","",'Frais réels'!F107)</f>
        <v/>
      </c>
      <c r="G107" s="526" t="str">
        <f>IF('Frais réels'!G107="","",'Frais réels'!G107)</f>
        <v/>
      </c>
      <c r="H107" s="526" t="str">
        <f>IF('Frais réels'!H107="","",'Frais réels'!H107)</f>
        <v/>
      </c>
      <c r="I107" s="181" t="str">
        <f>IF('Frais réels'!I107="","",'Frais réels'!I107)</f>
        <v/>
      </c>
      <c r="J107" s="530"/>
      <c r="K107" s="527" t="str">
        <f t="shared" si="7"/>
        <v/>
      </c>
      <c r="L107" s="527" t="str">
        <f t="shared" si="8"/>
        <v/>
      </c>
      <c r="M107" s="529"/>
      <c r="N107" s="182"/>
      <c r="O107" s="215" t="str">
        <f t="shared" si="9"/>
        <v/>
      </c>
      <c r="P107" s="211" t="str">
        <f t="shared" si="10"/>
        <v/>
      </c>
      <c r="Q107" s="222"/>
      <c r="R107" s="435" t="str">
        <f>IF(I107="","",IF(OR(J107="",K107="",L107=""),Listes!$A$69,IF(AND(M107="",J107&lt;&gt;""),Listes!$A$70,IF(AND(I107&lt;M107,Q107=""),Listes!$A$71,IF(AND(L107&lt;K107,Q107=""),Listes!$A$72,IF(AND(M107&lt;&gt;"",M107&lt;I107,N107=""),Listes!$A$73,IF(AND(S107="",OR(J107&lt;&gt;"",K107&lt;&gt;"",L107&lt;&gt;"")),Listes!$A$74,"")))))))</f>
        <v/>
      </c>
      <c r="S107" s="90"/>
      <c r="T107" s="158">
        <f t="shared" si="11"/>
        <v>0</v>
      </c>
    </row>
    <row r="108" spans="1:20" ht="20.100000000000001" customHeight="1" x14ac:dyDescent="0.25">
      <c r="A108" s="174">
        <v>102</v>
      </c>
      <c r="B108" s="181" t="str">
        <f>IF('Frais réels'!B108="","",'Frais réels'!B108)</f>
        <v/>
      </c>
      <c r="C108" s="181" t="str">
        <f>IF('Frais réels'!C108="","",'Frais réels'!C108)</f>
        <v/>
      </c>
      <c r="D108" s="181" t="str">
        <f>IF('Frais réels'!D108="","",'Frais réels'!D108)</f>
        <v/>
      </c>
      <c r="E108" s="181" t="str">
        <f>IF('Frais réels'!E108="","",'Frais réels'!E108)</f>
        <v/>
      </c>
      <c r="F108" s="181" t="str">
        <f>IF('Frais réels'!F108="","",'Frais réels'!F108)</f>
        <v/>
      </c>
      <c r="G108" s="526" t="str">
        <f>IF('Frais réels'!G108="","",'Frais réels'!G108)</f>
        <v/>
      </c>
      <c r="H108" s="526" t="str">
        <f>IF('Frais réels'!H108="","",'Frais réels'!H108)</f>
        <v/>
      </c>
      <c r="I108" s="181" t="str">
        <f>IF('Frais réels'!I108="","",'Frais réels'!I108)</f>
        <v/>
      </c>
      <c r="J108" s="530"/>
      <c r="K108" s="527" t="str">
        <f t="shared" si="7"/>
        <v/>
      </c>
      <c r="L108" s="527" t="str">
        <f t="shared" si="8"/>
        <v/>
      </c>
      <c r="M108" s="529"/>
      <c r="N108" s="182"/>
      <c r="O108" s="215" t="str">
        <f t="shared" si="9"/>
        <v/>
      </c>
      <c r="P108" s="211" t="str">
        <f t="shared" si="10"/>
        <v/>
      </c>
      <c r="Q108" s="222"/>
      <c r="R108" s="435" t="str">
        <f>IF(I108="","",IF(OR(J108="",K108="",L108=""),Listes!$A$69,IF(AND(M108="",J108&lt;&gt;""),Listes!$A$70,IF(AND(I108&lt;M108,Q108=""),Listes!$A$71,IF(AND(L108&lt;K108,Q108=""),Listes!$A$72,IF(AND(M108&lt;&gt;"",M108&lt;I108,N108=""),Listes!$A$73,IF(AND(S108="",OR(J108&lt;&gt;"",K108&lt;&gt;"",L108&lt;&gt;"")),Listes!$A$74,"")))))))</f>
        <v/>
      </c>
      <c r="S108" s="90"/>
      <c r="T108" s="158">
        <f t="shared" si="11"/>
        <v>0</v>
      </c>
    </row>
    <row r="109" spans="1:20" ht="20.100000000000001" customHeight="1" x14ac:dyDescent="0.25">
      <c r="A109" s="174">
        <v>103</v>
      </c>
      <c r="B109" s="181" t="str">
        <f>IF('Frais réels'!B109="","",'Frais réels'!B109)</f>
        <v/>
      </c>
      <c r="C109" s="181" t="str">
        <f>IF('Frais réels'!C109="","",'Frais réels'!C109)</f>
        <v/>
      </c>
      <c r="D109" s="181" t="str">
        <f>IF('Frais réels'!D109="","",'Frais réels'!D109)</f>
        <v/>
      </c>
      <c r="E109" s="181" t="str">
        <f>IF('Frais réels'!E109="","",'Frais réels'!E109)</f>
        <v/>
      </c>
      <c r="F109" s="181" t="str">
        <f>IF('Frais réels'!F109="","",'Frais réels'!F109)</f>
        <v/>
      </c>
      <c r="G109" s="526" t="str">
        <f>IF('Frais réels'!G109="","",'Frais réels'!G109)</f>
        <v/>
      </c>
      <c r="H109" s="526" t="str">
        <f>IF('Frais réels'!H109="","",'Frais réels'!H109)</f>
        <v/>
      </c>
      <c r="I109" s="181" t="str">
        <f>IF('Frais réels'!I109="","",'Frais réels'!I109)</f>
        <v/>
      </c>
      <c r="J109" s="530"/>
      <c r="K109" s="527" t="str">
        <f t="shared" si="7"/>
        <v/>
      </c>
      <c r="L109" s="527" t="str">
        <f t="shared" si="8"/>
        <v/>
      </c>
      <c r="M109" s="529"/>
      <c r="N109" s="182"/>
      <c r="O109" s="215" t="str">
        <f t="shared" si="9"/>
        <v/>
      </c>
      <c r="P109" s="211" t="str">
        <f t="shared" si="10"/>
        <v/>
      </c>
      <c r="Q109" s="222"/>
      <c r="R109" s="435" t="str">
        <f>IF(I109="","",IF(OR(J109="",K109="",L109=""),Listes!$A$69,IF(AND(M109="",J109&lt;&gt;""),Listes!$A$70,IF(AND(I109&lt;M109,Q109=""),Listes!$A$71,IF(AND(L109&lt;K109,Q109=""),Listes!$A$72,IF(AND(M109&lt;&gt;"",M109&lt;I109,N109=""),Listes!$A$73,IF(AND(S109="",OR(J109&lt;&gt;"",K109&lt;&gt;"",L109&lt;&gt;"")),Listes!$A$74,"")))))))</f>
        <v/>
      </c>
      <c r="S109" s="90"/>
      <c r="T109" s="158">
        <f t="shared" si="11"/>
        <v>0</v>
      </c>
    </row>
    <row r="110" spans="1:20" ht="20.100000000000001" customHeight="1" x14ac:dyDescent="0.25">
      <c r="A110" s="174">
        <v>104</v>
      </c>
      <c r="B110" s="181" t="str">
        <f>IF('Frais réels'!B110="","",'Frais réels'!B110)</f>
        <v/>
      </c>
      <c r="C110" s="181" t="str">
        <f>IF('Frais réels'!C110="","",'Frais réels'!C110)</f>
        <v/>
      </c>
      <c r="D110" s="181" t="str">
        <f>IF('Frais réels'!D110="","",'Frais réels'!D110)</f>
        <v/>
      </c>
      <c r="E110" s="181" t="str">
        <f>IF('Frais réels'!E110="","",'Frais réels'!E110)</f>
        <v/>
      </c>
      <c r="F110" s="181" t="str">
        <f>IF('Frais réels'!F110="","",'Frais réels'!F110)</f>
        <v/>
      </c>
      <c r="G110" s="526" t="str">
        <f>IF('Frais réels'!G110="","",'Frais réels'!G110)</f>
        <v/>
      </c>
      <c r="H110" s="526" t="str">
        <f>IF('Frais réels'!H110="","",'Frais réels'!H110)</f>
        <v/>
      </c>
      <c r="I110" s="181" t="str">
        <f>IF('Frais réels'!I110="","",'Frais réels'!I110)</f>
        <v/>
      </c>
      <c r="J110" s="530"/>
      <c r="K110" s="527" t="str">
        <f t="shared" si="7"/>
        <v/>
      </c>
      <c r="L110" s="527" t="str">
        <f t="shared" si="8"/>
        <v/>
      </c>
      <c r="M110" s="529"/>
      <c r="N110" s="182"/>
      <c r="O110" s="215" t="str">
        <f t="shared" si="9"/>
        <v/>
      </c>
      <c r="P110" s="211" t="str">
        <f t="shared" si="10"/>
        <v/>
      </c>
      <c r="Q110" s="222"/>
      <c r="R110" s="435" t="str">
        <f>IF(I110="","",IF(OR(J110="",K110="",L110=""),Listes!$A$69,IF(AND(M110="",J110&lt;&gt;""),Listes!$A$70,IF(AND(I110&lt;M110,Q110=""),Listes!$A$71,IF(AND(L110&lt;K110,Q110=""),Listes!$A$72,IF(AND(M110&lt;&gt;"",M110&lt;I110,N110=""),Listes!$A$73,IF(AND(S110="",OR(J110&lt;&gt;"",K110&lt;&gt;"",L110&lt;&gt;"")),Listes!$A$74,"")))))))</f>
        <v/>
      </c>
      <c r="S110" s="90"/>
      <c r="T110" s="158">
        <f t="shared" si="11"/>
        <v>0</v>
      </c>
    </row>
    <row r="111" spans="1:20" ht="20.100000000000001" customHeight="1" x14ac:dyDescent="0.25">
      <c r="A111" s="174">
        <v>105</v>
      </c>
      <c r="B111" s="181" t="str">
        <f>IF('Frais réels'!B111="","",'Frais réels'!B111)</f>
        <v/>
      </c>
      <c r="C111" s="181" t="str">
        <f>IF('Frais réels'!C111="","",'Frais réels'!C111)</f>
        <v/>
      </c>
      <c r="D111" s="181" t="str">
        <f>IF('Frais réels'!D111="","",'Frais réels'!D111)</f>
        <v/>
      </c>
      <c r="E111" s="181" t="str">
        <f>IF('Frais réels'!E111="","",'Frais réels'!E111)</f>
        <v/>
      </c>
      <c r="F111" s="181" t="str">
        <f>IF('Frais réels'!F111="","",'Frais réels'!F111)</f>
        <v/>
      </c>
      <c r="G111" s="526" t="str">
        <f>IF('Frais réels'!G111="","",'Frais réels'!G111)</f>
        <v/>
      </c>
      <c r="H111" s="526" t="str">
        <f>IF('Frais réels'!H111="","",'Frais réels'!H111)</f>
        <v/>
      </c>
      <c r="I111" s="181" t="str">
        <f>IF('Frais réels'!I111="","",'Frais réels'!I111)</f>
        <v/>
      </c>
      <c r="J111" s="530"/>
      <c r="K111" s="527" t="str">
        <f t="shared" si="7"/>
        <v/>
      </c>
      <c r="L111" s="527" t="str">
        <f t="shared" si="8"/>
        <v/>
      </c>
      <c r="M111" s="529"/>
      <c r="N111" s="182"/>
      <c r="O111" s="215" t="str">
        <f t="shared" si="9"/>
        <v/>
      </c>
      <c r="P111" s="211" t="str">
        <f t="shared" si="10"/>
        <v/>
      </c>
      <c r="Q111" s="222"/>
      <c r="R111" s="435" t="str">
        <f>IF(I111="","",IF(OR(J111="",K111="",L111=""),Listes!$A$69,IF(AND(M111="",J111&lt;&gt;""),Listes!$A$70,IF(AND(I111&lt;M111,Q111=""),Listes!$A$71,IF(AND(L111&lt;K111,Q111=""),Listes!$A$72,IF(AND(M111&lt;&gt;"",M111&lt;I111,N111=""),Listes!$A$73,IF(AND(S111="",OR(J111&lt;&gt;"",K111&lt;&gt;"",L111&lt;&gt;"")),Listes!$A$74,"")))))))</f>
        <v/>
      </c>
      <c r="S111" s="90"/>
      <c r="T111" s="158">
        <f t="shared" si="11"/>
        <v>0</v>
      </c>
    </row>
    <row r="112" spans="1:20" ht="20.100000000000001" customHeight="1" x14ac:dyDescent="0.25">
      <c r="A112" s="174">
        <v>106</v>
      </c>
      <c r="B112" s="181" t="str">
        <f>IF('Frais réels'!B112="","",'Frais réels'!B112)</f>
        <v/>
      </c>
      <c r="C112" s="181" t="str">
        <f>IF('Frais réels'!C112="","",'Frais réels'!C112)</f>
        <v/>
      </c>
      <c r="D112" s="181" t="str">
        <f>IF('Frais réels'!D112="","",'Frais réels'!D112)</f>
        <v/>
      </c>
      <c r="E112" s="181" t="str">
        <f>IF('Frais réels'!E112="","",'Frais réels'!E112)</f>
        <v/>
      </c>
      <c r="F112" s="181" t="str">
        <f>IF('Frais réels'!F112="","",'Frais réels'!F112)</f>
        <v/>
      </c>
      <c r="G112" s="526" t="str">
        <f>IF('Frais réels'!G112="","",'Frais réels'!G112)</f>
        <v/>
      </c>
      <c r="H112" s="526" t="str">
        <f>IF('Frais réels'!H112="","",'Frais réels'!H112)</f>
        <v/>
      </c>
      <c r="I112" s="181" t="str">
        <f>IF('Frais réels'!I112="","",'Frais réels'!I112)</f>
        <v/>
      </c>
      <c r="J112" s="530"/>
      <c r="K112" s="527" t="str">
        <f t="shared" si="7"/>
        <v/>
      </c>
      <c r="L112" s="527" t="str">
        <f t="shared" si="8"/>
        <v/>
      </c>
      <c r="M112" s="529"/>
      <c r="N112" s="182"/>
      <c r="O112" s="215" t="str">
        <f t="shared" si="9"/>
        <v/>
      </c>
      <c r="P112" s="211" t="str">
        <f t="shared" si="10"/>
        <v/>
      </c>
      <c r="Q112" s="222"/>
      <c r="R112" s="435" t="str">
        <f>IF(I112="","",IF(OR(J112="",K112="",L112=""),Listes!$A$69,IF(AND(M112="",J112&lt;&gt;""),Listes!$A$70,IF(AND(I112&lt;M112,Q112=""),Listes!$A$71,IF(AND(L112&lt;K112,Q112=""),Listes!$A$72,IF(AND(M112&lt;&gt;"",M112&lt;I112,N112=""),Listes!$A$73,IF(AND(S112="",OR(J112&lt;&gt;"",K112&lt;&gt;"",L112&lt;&gt;"")),Listes!$A$74,"")))))))</f>
        <v/>
      </c>
      <c r="S112" s="90"/>
      <c r="T112" s="158">
        <f t="shared" si="11"/>
        <v>0</v>
      </c>
    </row>
    <row r="113" spans="1:20" ht="20.100000000000001" customHeight="1" x14ac:dyDescent="0.25">
      <c r="A113" s="174">
        <v>107</v>
      </c>
      <c r="B113" s="181" t="str">
        <f>IF('Frais réels'!B113="","",'Frais réels'!B113)</f>
        <v/>
      </c>
      <c r="C113" s="181" t="str">
        <f>IF('Frais réels'!C113="","",'Frais réels'!C113)</f>
        <v/>
      </c>
      <c r="D113" s="181" t="str">
        <f>IF('Frais réels'!D113="","",'Frais réels'!D113)</f>
        <v/>
      </c>
      <c r="E113" s="181" t="str">
        <f>IF('Frais réels'!E113="","",'Frais réels'!E113)</f>
        <v/>
      </c>
      <c r="F113" s="181" t="str">
        <f>IF('Frais réels'!F113="","",'Frais réels'!F113)</f>
        <v/>
      </c>
      <c r="G113" s="526" t="str">
        <f>IF('Frais réels'!G113="","",'Frais réels'!G113)</f>
        <v/>
      </c>
      <c r="H113" s="526" t="str">
        <f>IF('Frais réels'!H113="","",'Frais réels'!H113)</f>
        <v/>
      </c>
      <c r="I113" s="181" t="str">
        <f>IF('Frais réels'!I113="","",'Frais réels'!I113)</f>
        <v/>
      </c>
      <c r="J113" s="530"/>
      <c r="K113" s="527" t="str">
        <f t="shared" si="7"/>
        <v/>
      </c>
      <c r="L113" s="527" t="str">
        <f t="shared" si="8"/>
        <v/>
      </c>
      <c r="M113" s="529"/>
      <c r="N113" s="182"/>
      <c r="O113" s="215" t="str">
        <f t="shared" si="9"/>
        <v/>
      </c>
      <c r="P113" s="211" t="str">
        <f t="shared" si="10"/>
        <v/>
      </c>
      <c r="Q113" s="222"/>
      <c r="R113" s="435" t="str">
        <f>IF(I113="","",IF(OR(J113="",K113="",L113=""),Listes!$A$69,IF(AND(M113="",J113&lt;&gt;""),Listes!$A$70,IF(AND(I113&lt;M113,Q113=""),Listes!$A$71,IF(AND(L113&lt;K113,Q113=""),Listes!$A$72,IF(AND(M113&lt;&gt;"",M113&lt;I113,N113=""),Listes!$A$73,IF(AND(S113="",OR(J113&lt;&gt;"",K113&lt;&gt;"",L113&lt;&gt;"")),Listes!$A$74,"")))))))</f>
        <v/>
      </c>
      <c r="S113" s="90"/>
      <c r="T113" s="158">
        <f t="shared" si="11"/>
        <v>0</v>
      </c>
    </row>
    <row r="114" spans="1:20" ht="20.100000000000001" customHeight="1" x14ac:dyDescent="0.25">
      <c r="A114" s="174">
        <v>108</v>
      </c>
      <c r="B114" s="181" t="str">
        <f>IF('Frais réels'!B114="","",'Frais réels'!B114)</f>
        <v/>
      </c>
      <c r="C114" s="181" t="str">
        <f>IF('Frais réels'!C114="","",'Frais réels'!C114)</f>
        <v/>
      </c>
      <c r="D114" s="181" t="str">
        <f>IF('Frais réels'!D114="","",'Frais réels'!D114)</f>
        <v/>
      </c>
      <c r="E114" s="181" t="str">
        <f>IF('Frais réels'!E114="","",'Frais réels'!E114)</f>
        <v/>
      </c>
      <c r="F114" s="181" t="str">
        <f>IF('Frais réels'!F114="","",'Frais réels'!F114)</f>
        <v/>
      </c>
      <c r="G114" s="526" t="str">
        <f>IF('Frais réels'!G114="","",'Frais réels'!G114)</f>
        <v/>
      </c>
      <c r="H114" s="526" t="str">
        <f>IF('Frais réels'!H114="","",'Frais réels'!H114)</f>
        <v/>
      </c>
      <c r="I114" s="181" t="str">
        <f>IF('Frais réels'!I114="","",'Frais réels'!I114)</f>
        <v/>
      </c>
      <c r="J114" s="530"/>
      <c r="K114" s="527" t="str">
        <f t="shared" si="7"/>
        <v/>
      </c>
      <c r="L114" s="527" t="str">
        <f t="shared" si="8"/>
        <v/>
      </c>
      <c r="M114" s="529"/>
      <c r="N114" s="182"/>
      <c r="O114" s="215" t="str">
        <f t="shared" si="9"/>
        <v/>
      </c>
      <c r="P114" s="211" t="str">
        <f t="shared" si="10"/>
        <v/>
      </c>
      <c r="Q114" s="222"/>
      <c r="R114" s="435" t="str">
        <f>IF(I114="","",IF(OR(J114="",K114="",L114=""),Listes!$A$69,IF(AND(M114="",J114&lt;&gt;""),Listes!$A$70,IF(AND(I114&lt;M114,Q114=""),Listes!$A$71,IF(AND(L114&lt;K114,Q114=""),Listes!$A$72,IF(AND(M114&lt;&gt;"",M114&lt;I114,N114=""),Listes!$A$73,IF(AND(S114="",OR(J114&lt;&gt;"",K114&lt;&gt;"",L114&lt;&gt;"")),Listes!$A$74,"")))))))</f>
        <v/>
      </c>
      <c r="S114" s="90"/>
      <c r="T114" s="158">
        <f t="shared" si="11"/>
        <v>0</v>
      </c>
    </row>
    <row r="115" spans="1:20" ht="20.100000000000001" customHeight="1" x14ac:dyDescent="0.25">
      <c r="A115" s="174">
        <v>109</v>
      </c>
      <c r="B115" s="181" t="str">
        <f>IF('Frais réels'!B115="","",'Frais réels'!B115)</f>
        <v/>
      </c>
      <c r="C115" s="181" t="str">
        <f>IF('Frais réels'!C115="","",'Frais réels'!C115)</f>
        <v/>
      </c>
      <c r="D115" s="181" t="str">
        <f>IF('Frais réels'!D115="","",'Frais réels'!D115)</f>
        <v/>
      </c>
      <c r="E115" s="181" t="str">
        <f>IF('Frais réels'!E115="","",'Frais réels'!E115)</f>
        <v/>
      </c>
      <c r="F115" s="181" t="str">
        <f>IF('Frais réels'!F115="","",'Frais réels'!F115)</f>
        <v/>
      </c>
      <c r="G115" s="526" t="str">
        <f>IF('Frais réels'!G115="","",'Frais réels'!G115)</f>
        <v/>
      </c>
      <c r="H115" s="526" t="str">
        <f>IF('Frais réels'!H115="","",'Frais réels'!H115)</f>
        <v/>
      </c>
      <c r="I115" s="181" t="str">
        <f>IF('Frais réels'!I115="","",'Frais réels'!I115)</f>
        <v/>
      </c>
      <c r="J115" s="530"/>
      <c r="K115" s="527" t="str">
        <f t="shared" si="7"/>
        <v/>
      </c>
      <c r="L115" s="527" t="str">
        <f t="shared" si="8"/>
        <v/>
      </c>
      <c r="M115" s="529"/>
      <c r="N115" s="182"/>
      <c r="O115" s="215" t="str">
        <f t="shared" si="9"/>
        <v/>
      </c>
      <c r="P115" s="211" t="str">
        <f t="shared" si="10"/>
        <v/>
      </c>
      <c r="Q115" s="222"/>
      <c r="R115" s="435" t="str">
        <f>IF(I115="","",IF(OR(J115="",K115="",L115=""),Listes!$A$69,IF(AND(M115="",J115&lt;&gt;""),Listes!$A$70,IF(AND(I115&lt;M115,Q115=""),Listes!$A$71,IF(AND(L115&lt;K115,Q115=""),Listes!$A$72,IF(AND(M115&lt;&gt;"",M115&lt;I115,N115=""),Listes!$A$73,IF(AND(S115="",OR(J115&lt;&gt;"",K115&lt;&gt;"",L115&lt;&gt;"")),Listes!$A$74,"")))))))</f>
        <v/>
      </c>
      <c r="S115" s="90"/>
      <c r="T115" s="158">
        <f t="shared" si="11"/>
        <v>0</v>
      </c>
    </row>
    <row r="116" spans="1:20" ht="20.100000000000001" customHeight="1" x14ac:dyDescent="0.25">
      <c r="A116" s="174">
        <v>110</v>
      </c>
      <c r="B116" s="181" t="str">
        <f>IF('Frais réels'!B116="","",'Frais réels'!B116)</f>
        <v/>
      </c>
      <c r="C116" s="181" t="str">
        <f>IF('Frais réels'!C116="","",'Frais réels'!C116)</f>
        <v/>
      </c>
      <c r="D116" s="181" t="str">
        <f>IF('Frais réels'!D116="","",'Frais réels'!D116)</f>
        <v/>
      </c>
      <c r="E116" s="181" t="str">
        <f>IF('Frais réels'!E116="","",'Frais réels'!E116)</f>
        <v/>
      </c>
      <c r="F116" s="181" t="str">
        <f>IF('Frais réels'!F116="","",'Frais réels'!F116)</f>
        <v/>
      </c>
      <c r="G116" s="526" t="str">
        <f>IF('Frais réels'!G116="","",'Frais réels'!G116)</f>
        <v/>
      </c>
      <c r="H116" s="526" t="str">
        <f>IF('Frais réels'!H116="","",'Frais réels'!H116)</f>
        <v/>
      </c>
      <c r="I116" s="181" t="str">
        <f>IF('Frais réels'!I116="","",'Frais réels'!I116)</f>
        <v/>
      </c>
      <c r="J116" s="530"/>
      <c r="K116" s="527" t="str">
        <f t="shared" si="7"/>
        <v/>
      </c>
      <c r="L116" s="527" t="str">
        <f t="shared" si="8"/>
        <v/>
      </c>
      <c r="M116" s="529"/>
      <c r="N116" s="182"/>
      <c r="O116" s="215" t="str">
        <f t="shared" si="9"/>
        <v/>
      </c>
      <c r="P116" s="211" t="str">
        <f t="shared" si="10"/>
        <v/>
      </c>
      <c r="Q116" s="222"/>
      <c r="R116" s="435" t="str">
        <f>IF(I116="","",IF(OR(J116="",K116="",L116=""),Listes!$A$69,IF(AND(M116="",J116&lt;&gt;""),Listes!$A$70,IF(AND(I116&lt;M116,Q116=""),Listes!$A$71,IF(AND(L116&lt;K116,Q116=""),Listes!$A$72,IF(AND(M116&lt;&gt;"",M116&lt;I116,N116=""),Listes!$A$73,IF(AND(S116="",OR(J116&lt;&gt;"",K116&lt;&gt;"",L116&lt;&gt;"")),Listes!$A$74,"")))))))</f>
        <v/>
      </c>
      <c r="S116" s="90"/>
      <c r="T116" s="158">
        <f t="shared" si="11"/>
        <v>0</v>
      </c>
    </row>
    <row r="117" spans="1:20" ht="20.100000000000001" customHeight="1" x14ac:dyDescent="0.25">
      <c r="A117" s="174">
        <v>111</v>
      </c>
      <c r="B117" s="181" t="str">
        <f>IF('Frais réels'!B117="","",'Frais réels'!B117)</f>
        <v/>
      </c>
      <c r="C117" s="181" t="str">
        <f>IF('Frais réels'!C117="","",'Frais réels'!C117)</f>
        <v/>
      </c>
      <c r="D117" s="181" t="str">
        <f>IF('Frais réels'!D117="","",'Frais réels'!D117)</f>
        <v/>
      </c>
      <c r="E117" s="181" t="str">
        <f>IF('Frais réels'!E117="","",'Frais réels'!E117)</f>
        <v/>
      </c>
      <c r="F117" s="181" t="str">
        <f>IF('Frais réels'!F117="","",'Frais réels'!F117)</f>
        <v/>
      </c>
      <c r="G117" s="526" t="str">
        <f>IF('Frais réels'!G117="","",'Frais réels'!G117)</f>
        <v/>
      </c>
      <c r="H117" s="526" t="str">
        <f>IF('Frais réels'!H117="","",'Frais réels'!H117)</f>
        <v/>
      </c>
      <c r="I117" s="181" t="str">
        <f>IF('Frais réels'!I117="","",'Frais réels'!I117)</f>
        <v/>
      </c>
      <c r="J117" s="530"/>
      <c r="K117" s="527" t="str">
        <f t="shared" si="7"/>
        <v/>
      </c>
      <c r="L117" s="527" t="str">
        <f t="shared" si="8"/>
        <v/>
      </c>
      <c r="M117" s="529"/>
      <c r="N117" s="182"/>
      <c r="O117" s="215" t="str">
        <f t="shared" si="9"/>
        <v/>
      </c>
      <c r="P117" s="211" t="str">
        <f t="shared" si="10"/>
        <v/>
      </c>
      <c r="Q117" s="222"/>
      <c r="R117" s="435" t="str">
        <f>IF(I117="","",IF(OR(J117="",K117="",L117=""),Listes!$A$69,IF(AND(M117="",J117&lt;&gt;""),Listes!$A$70,IF(AND(I117&lt;M117,Q117=""),Listes!$A$71,IF(AND(L117&lt;K117,Q117=""),Listes!$A$72,IF(AND(M117&lt;&gt;"",M117&lt;I117,N117=""),Listes!$A$73,IF(AND(S117="",OR(J117&lt;&gt;"",K117&lt;&gt;"",L117&lt;&gt;"")),Listes!$A$74,"")))))))</f>
        <v/>
      </c>
      <c r="S117" s="90"/>
      <c r="T117" s="158">
        <f t="shared" si="11"/>
        <v>0</v>
      </c>
    </row>
    <row r="118" spans="1:20" ht="20.100000000000001" customHeight="1" x14ac:dyDescent="0.25">
      <c r="A118" s="174">
        <v>112</v>
      </c>
      <c r="B118" s="181" t="str">
        <f>IF('Frais réels'!B118="","",'Frais réels'!B118)</f>
        <v/>
      </c>
      <c r="C118" s="181" t="str">
        <f>IF('Frais réels'!C118="","",'Frais réels'!C118)</f>
        <v/>
      </c>
      <c r="D118" s="181" t="str">
        <f>IF('Frais réels'!D118="","",'Frais réels'!D118)</f>
        <v/>
      </c>
      <c r="E118" s="181" t="str">
        <f>IF('Frais réels'!E118="","",'Frais réels'!E118)</f>
        <v/>
      </c>
      <c r="F118" s="181" t="str">
        <f>IF('Frais réels'!F118="","",'Frais réels'!F118)</f>
        <v/>
      </c>
      <c r="G118" s="526" t="str">
        <f>IF('Frais réels'!G118="","",'Frais réels'!G118)</f>
        <v/>
      </c>
      <c r="H118" s="526" t="str">
        <f>IF('Frais réels'!H118="","",'Frais réels'!H118)</f>
        <v/>
      </c>
      <c r="I118" s="181" t="str">
        <f>IF('Frais réels'!I118="","",'Frais réels'!I118)</f>
        <v/>
      </c>
      <c r="J118" s="530"/>
      <c r="K118" s="527" t="str">
        <f t="shared" si="7"/>
        <v/>
      </c>
      <c r="L118" s="527" t="str">
        <f t="shared" si="8"/>
        <v/>
      </c>
      <c r="M118" s="529"/>
      <c r="N118" s="182"/>
      <c r="O118" s="215" t="str">
        <f t="shared" si="9"/>
        <v/>
      </c>
      <c r="P118" s="211" t="str">
        <f t="shared" si="10"/>
        <v/>
      </c>
      <c r="Q118" s="222"/>
      <c r="R118" s="435" t="str">
        <f>IF(I118="","",IF(OR(J118="",K118="",L118=""),Listes!$A$69,IF(AND(M118="",J118&lt;&gt;""),Listes!$A$70,IF(AND(I118&lt;M118,Q118=""),Listes!$A$71,IF(AND(L118&lt;K118,Q118=""),Listes!$A$72,IF(AND(M118&lt;&gt;"",M118&lt;I118,N118=""),Listes!$A$73,IF(AND(S118="",OR(J118&lt;&gt;"",K118&lt;&gt;"",L118&lt;&gt;"")),Listes!$A$74,"")))))))</f>
        <v/>
      </c>
      <c r="S118" s="90"/>
      <c r="T118" s="158">
        <f t="shared" si="11"/>
        <v>0</v>
      </c>
    </row>
    <row r="119" spans="1:20" ht="20.100000000000001" customHeight="1" x14ac:dyDescent="0.25">
      <c r="A119" s="174">
        <v>113</v>
      </c>
      <c r="B119" s="181" t="str">
        <f>IF('Frais réels'!B119="","",'Frais réels'!B119)</f>
        <v/>
      </c>
      <c r="C119" s="181" t="str">
        <f>IF('Frais réels'!C119="","",'Frais réels'!C119)</f>
        <v/>
      </c>
      <c r="D119" s="181" t="str">
        <f>IF('Frais réels'!D119="","",'Frais réels'!D119)</f>
        <v/>
      </c>
      <c r="E119" s="181" t="str">
        <f>IF('Frais réels'!E119="","",'Frais réels'!E119)</f>
        <v/>
      </c>
      <c r="F119" s="181" t="str">
        <f>IF('Frais réels'!F119="","",'Frais réels'!F119)</f>
        <v/>
      </c>
      <c r="G119" s="526" t="str">
        <f>IF('Frais réels'!G119="","",'Frais réels'!G119)</f>
        <v/>
      </c>
      <c r="H119" s="526" t="str">
        <f>IF('Frais réels'!H119="","",'Frais réels'!H119)</f>
        <v/>
      </c>
      <c r="I119" s="181" t="str">
        <f>IF('Frais réels'!I119="","",'Frais réels'!I119)</f>
        <v/>
      </c>
      <c r="J119" s="530"/>
      <c r="K119" s="527" t="str">
        <f t="shared" si="7"/>
        <v/>
      </c>
      <c r="L119" s="527" t="str">
        <f t="shared" si="8"/>
        <v/>
      </c>
      <c r="M119" s="529"/>
      <c r="N119" s="182"/>
      <c r="O119" s="215" t="str">
        <f t="shared" si="9"/>
        <v/>
      </c>
      <c r="P119" s="211" t="str">
        <f t="shared" si="10"/>
        <v/>
      </c>
      <c r="Q119" s="222"/>
      <c r="R119" s="435" t="str">
        <f>IF(I119="","",IF(OR(J119="",K119="",L119=""),Listes!$A$69,IF(AND(M119="",J119&lt;&gt;""),Listes!$A$70,IF(AND(I119&lt;M119,Q119=""),Listes!$A$71,IF(AND(L119&lt;K119,Q119=""),Listes!$A$72,IF(AND(M119&lt;&gt;"",M119&lt;I119,N119=""),Listes!$A$73,IF(AND(S119="",OR(J119&lt;&gt;"",K119&lt;&gt;"",L119&lt;&gt;"")),Listes!$A$74,"")))))))</f>
        <v/>
      </c>
      <c r="S119" s="90"/>
      <c r="T119" s="158">
        <f t="shared" si="11"/>
        <v>0</v>
      </c>
    </row>
    <row r="120" spans="1:20" ht="20.100000000000001" customHeight="1" x14ac:dyDescent="0.25">
      <c r="A120" s="174">
        <v>114</v>
      </c>
      <c r="B120" s="181" t="str">
        <f>IF('Frais réels'!B120="","",'Frais réels'!B120)</f>
        <v/>
      </c>
      <c r="C120" s="181" t="str">
        <f>IF('Frais réels'!C120="","",'Frais réels'!C120)</f>
        <v/>
      </c>
      <c r="D120" s="181" t="str">
        <f>IF('Frais réels'!D120="","",'Frais réels'!D120)</f>
        <v/>
      </c>
      <c r="E120" s="181" t="str">
        <f>IF('Frais réels'!E120="","",'Frais réels'!E120)</f>
        <v/>
      </c>
      <c r="F120" s="181" t="str">
        <f>IF('Frais réels'!F120="","",'Frais réels'!F120)</f>
        <v/>
      </c>
      <c r="G120" s="526" t="str">
        <f>IF('Frais réels'!G120="","",'Frais réels'!G120)</f>
        <v/>
      </c>
      <c r="H120" s="526" t="str">
        <f>IF('Frais réels'!H120="","",'Frais réels'!H120)</f>
        <v/>
      </c>
      <c r="I120" s="181" t="str">
        <f>IF('Frais réels'!I120="","",'Frais réels'!I120)</f>
        <v/>
      </c>
      <c r="J120" s="530"/>
      <c r="K120" s="527" t="str">
        <f t="shared" si="7"/>
        <v/>
      </c>
      <c r="L120" s="527" t="str">
        <f t="shared" si="8"/>
        <v/>
      </c>
      <c r="M120" s="529"/>
      <c r="N120" s="182"/>
      <c r="O120" s="215" t="str">
        <f t="shared" si="9"/>
        <v/>
      </c>
      <c r="P120" s="211" t="str">
        <f t="shared" si="10"/>
        <v/>
      </c>
      <c r="Q120" s="222"/>
      <c r="R120" s="435" t="str">
        <f>IF(I120="","",IF(OR(J120="",K120="",L120=""),Listes!$A$69,IF(AND(M120="",J120&lt;&gt;""),Listes!$A$70,IF(AND(I120&lt;M120,Q120=""),Listes!$A$71,IF(AND(L120&lt;K120,Q120=""),Listes!$A$72,IF(AND(M120&lt;&gt;"",M120&lt;I120,N120=""),Listes!$A$73,IF(AND(S120="",OR(J120&lt;&gt;"",K120&lt;&gt;"",L120&lt;&gt;"")),Listes!$A$74,"")))))))</f>
        <v/>
      </c>
      <c r="S120" s="90"/>
      <c r="T120" s="158">
        <f t="shared" si="11"/>
        <v>0</v>
      </c>
    </row>
    <row r="121" spans="1:20" ht="20.100000000000001" customHeight="1" x14ac:dyDescent="0.25">
      <c r="A121" s="174">
        <v>115</v>
      </c>
      <c r="B121" s="181" t="str">
        <f>IF('Frais réels'!B121="","",'Frais réels'!B121)</f>
        <v/>
      </c>
      <c r="C121" s="181" t="str">
        <f>IF('Frais réels'!C121="","",'Frais réels'!C121)</f>
        <v/>
      </c>
      <c r="D121" s="181" t="str">
        <f>IF('Frais réels'!D121="","",'Frais réels'!D121)</f>
        <v/>
      </c>
      <c r="E121" s="181" t="str">
        <f>IF('Frais réels'!E121="","",'Frais réels'!E121)</f>
        <v/>
      </c>
      <c r="F121" s="181" t="str">
        <f>IF('Frais réels'!F121="","",'Frais réels'!F121)</f>
        <v/>
      </c>
      <c r="G121" s="526" t="str">
        <f>IF('Frais réels'!G121="","",'Frais réels'!G121)</f>
        <v/>
      </c>
      <c r="H121" s="526" t="str">
        <f>IF('Frais réels'!H121="","",'Frais réels'!H121)</f>
        <v/>
      </c>
      <c r="I121" s="181" t="str">
        <f>IF('Frais réels'!I121="","",'Frais réels'!I121)</f>
        <v/>
      </c>
      <c r="J121" s="530"/>
      <c r="K121" s="527" t="str">
        <f t="shared" si="7"/>
        <v/>
      </c>
      <c r="L121" s="527" t="str">
        <f t="shared" si="8"/>
        <v/>
      </c>
      <c r="M121" s="529"/>
      <c r="N121" s="182"/>
      <c r="O121" s="215" t="str">
        <f t="shared" si="9"/>
        <v/>
      </c>
      <c r="P121" s="211" t="str">
        <f t="shared" si="10"/>
        <v/>
      </c>
      <c r="Q121" s="222"/>
      <c r="R121" s="435" t="str">
        <f>IF(I121="","",IF(OR(J121="",K121="",L121=""),Listes!$A$69,IF(AND(M121="",J121&lt;&gt;""),Listes!$A$70,IF(AND(I121&lt;M121,Q121=""),Listes!$A$71,IF(AND(L121&lt;K121,Q121=""),Listes!$A$72,IF(AND(M121&lt;&gt;"",M121&lt;I121,N121=""),Listes!$A$73,IF(AND(S121="",OR(J121&lt;&gt;"",K121&lt;&gt;"",L121&lt;&gt;"")),Listes!$A$74,"")))))))</f>
        <v/>
      </c>
      <c r="S121" s="90"/>
      <c r="T121" s="158">
        <f t="shared" si="11"/>
        <v>0</v>
      </c>
    </row>
    <row r="122" spans="1:20" ht="20.100000000000001" customHeight="1" x14ac:dyDescent="0.25">
      <c r="A122" s="174">
        <v>116</v>
      </c>
      <c r="B122" s="181" t="str">
        <f>IF('Frais réels'!B122="","",'Frais réels'!B122)</f>
        <v/>
      </c>
      <c r="C122" s="181" t="str">
        <f>IF('Frais réels'!C122="","",'Frais réels'!C122)</f>
        <v/>
      </c>
      <c r="D122" s="181" t="str">
        <f>IF('Frais réels'!D122="","",'Frais réels'!D122)</f>
        <v/>
      </c>
      <c r="E122" s="181" t="str">
        <f>IF('Frais réels'!E122="","",'Frais réels'!E122)</f>
        <v/>
      </c>
      <c r="F122" s="181" t="str">
        <f>IF('Frais réels'!F122="","",'Frais réels'!F122)</f>
        <v/>
      </c>
      <c r="G122" s="526" t="str">
        <f>IF('Frais réels'!G122="","",'Frais réels'!G122)</f>
        <v/>
      </c>
      <c r="H122" s="526" t="str">
        <f>IF('Frais réels'!H122="","",'Frais réels'!H122)</f>
        <v/>
      </c>
      <c r="I122" s="181" t="str">
        <f>IF('Frais réels'!I122="","",'Frais réels'!I122)</f>
        <v/>
      </c>
      <c r="J122" s="530"/>
      <c r="K122" s="527" t="str">
        <f t="shared" si="7"/>
        <v/>
      </c>
      <c r="L122" s="527" t="str">
        <f t="shared" si="8"/>
        <v/>
      </c>
      <c r="M122" s="529"/>
      <c r="N122" s="182"/>
      <c r="O122" s="215" t="str">
        <f t="shared" si="9"/>
        <v/>
      </c>
      <c r="P122" s="211" t="str">
        <f t="shared" si="10"/>
        <v/>
      </c>
      <c r="Q122" s="222"/>
      <c r="R122" s="435" t="str">
        <f>IF(I122="","",IF(OR(J122="",K122="",L122=""),Listes!$A$69,IF(AND(M122="",J122&lt;&gt;""),Listes!$A$70,IF(AND(I122&lt;M122,Q122=""),Listes!$A$71,IF(AND(L122&lt;K122,Q122=""),Listes!$A$72,IF(AND(M122&lt;&gt;"",M122&lt;I122,N122=""),Listes!$A$73,IF(AND(S122="",OR(J122&lt;&gt;"",K122&lt;&gt;"",L122&lt;&gt;"")),Listes!$A$74,"")))))))</f>
        <v/>
      </c>
      <c r="S122" s="90"/>
      <c r="T122" s="158">
        <f t="shared" si="11"/>
        <v>0</v>
      </c>
    </row>
    <row r="123" spans="1:20" ht="20.100000000000001" customHeight="1" x14ac:dyDescent="0.25">
      <c r="A123" s="174">
        <v>117</v>
      </c>
      <c r="B123" s="181" t="str">
        <f>IF('Frais réels'!B123="","",'Frais réels'!B123)</f>
        <v/>
      </c>
      <c r="C123" s="181" t="str">
        <f>IF('Frais réels'!C123="","",'Frais réels'!C123)</f>
        <v/>
      </c>
      <c r="D123" s="181" t="str">
        <f>IF('Frais réels'!D123="","",'Frais réels'!D123)</f>
        <v/>
      </c>
      <c r="E123" s="181" t="str">
        <f>IF('Frais réels'!E123="","",'Frais réels'!E123)</f>
        <v/>
      </c>
      <c r="F123" s="181" t="str">
        <f>IF('Frais réels'!F123="","",'Frais réels'!F123)</f>
        <v/>
      </c>
      <c r="G123" s="526" t="str">
        <f>IF('Frais réels'!G123="","",'Frais réels'!G123)</f>
        <v/>
      </c>
      <c r="H123" s="526" t="str">
        <f>IF('Frais réels'!H123="","",'Frais réels'!H123)</f>
        <v/>
      </c>
      <c r="I123" s="181" t="str">
        <f>IF('Frais réels'!I123="","",'Frais réels'!I123)</f>
        <v/>
      </c>
      <c r="J123" s="530"/>
      <c r="K123" s="527" t="str">
        <f t="shared" si="7"/>
        <v/>
      </c>
      <c r="L123" s="527" t="str">
        <f t="shared" si="8"/>
        <v/>
      </c>
      <c r="M123" s="529"/>
      <c r="N123" s="182"/>
      <c r="O123" s="215" t="str">
        <f t="shared" si="9"/>
        <v/>
      </c>
      <c r="P123" s="211" t="str">
        <f t="shared" si="10"/>
        <v/>
      </c>
      <c r="Q123" s="222"/>
      <c r="R123" s="435" t="str">
        <f>IF(I123="","",IF(OR(J123="",K123="",L123=""),Listes!$A$69,IF(AND(M123="",J123&lt;&gt;""),Listes!$A$70,IF(AND(I123&lt;M123,Q123=""),Listes!$A$71,IF(AND(L123&lt;K123,Q123=""),Listes!$A$72,IF(AND(M123&lt;&gt;"",M123&lt;I123,N123=""),Listes!$A$73,IF(AND(S123="",OR(J123&lt;&gt;"",K123&lt;&gt;"",L123&lt;&gt;"")),Listes!$A$74,"")))))))</f>
        <v/>
      </c>
      <c r="S123" s="90"/>
      <c r="T123" s="158">
        <f t="shared" si="11"/>
        <v>0</v>
      </c>
    </row>
    <row r="124" spans="1:20" ht="20.100000000000001" customHeight="1" x14ac:dyDescent="0.25">
      <c r="A124" s="174">
        <v>118</v>
      </c>
      <c r="B124" s="181" t="str">
        <f>IF('Frais réels'!B124="","",'Frais réels'!B124)</f>
        <v/>
      </c>
      <c r="C124" s="181" t="str">
        <f>IF('Frais réels'!C124="","",'Frais réels'!C124)</f>
        <v/>
      </c>
      <c r="D124" s="181" t="str">
        <f>IF('Frais réels'!D124="","",'Frais réels'!D124)</f>
        <v/>
      </c>
      <c r="E124" s="181" t="str">
        <f>IF('Frais réels'!E124="","",'Frais réels'!E124)</f>
        <v/>
      </c>
      <c r="F124" s="181" t="str">
        <f>IF('Frais réels'!F124="","",'Frais réels'!F124)</f>
        <v/>
      </c>
      <c r="G124" s="526" t="str">
        <f>IF('Frais réels'!G124="","",'Frais réels'!G124)</f>
        <v/>
      </c>
      <c r="H124" s="526" t="str">
        <f>IF('Frais réels'!H124="","",'Frais réels'!H124)</f>
        <v/>
      </c>
      <c r="I124" s="181" t="str">
        <f>IF('Frais réels'!I124="","",'Frais réels'!I124)</f>
        <v/>
      </c>
      <c r="J124" s="530"/>
      <c r="K124" s="527" t="str">
        <f t="shared" si="7"/>
        <v/>
      </c>
      <c r="L124" s="527" t="str">
        <f t="shared" si="8"/>
        <v/>
      </c>
      <c r="M124" s="529"/>
      <c r="N124" s="182"/>
      <c r="O124" s="215" t="str">
        <f t="shared" si="9"/>
        <v/>
      </c>
      <c r="P124" s="211" t="str">
        <f t="shared" si="10"/>
        <v/>
      </c>
      <c r="Q124" s="222"/>
      <c r="R124" s="435" t="str">
        <f>IF(I124="","",IF(OR(J124="",K124="",L124=""),Listes!$A$69,IF(AND(M124="",J124&lt;&gt;""),Listes!$A$70,IF(AND(I124&lt;M124,Q124=""),Listes!$A$71,IF(AND(L124&lt;K124,Q124=""),Listes!$A$72,IF(AND(M124&lt;&gt;"",M124&lt;I124,N124=""),Listes!$A$73,IF(AND(S124="",OR(J124&lt;&gt;"",K124&lt;&gt;"",L124&lt;&gt;"")),Listes!$A$74,"")))))))</f>
        <v/>
      </c>
      <c r="S124" s="90"/>
      <c r="T124" s="158">
        <f t="shared" si="11"/>
        <v>0</v>
      </c>
    </row>
    <row r="125" spans="1:20" ht="20.100000000000001" customHeight="1" x14ac:dyDescent="0.25">
      <c r="A125" s="174">
        <v>119</v>
      </c>
      <c r="B125" s="181" t="str">
        <f>IF('Frais réels'!B125="","",'Frais réels'!B125)</f>
        <v/>
      </c>
      <c r="C125" s="181" t="str">
        <f>IF('Frais réels'!C125="","",'Frais réels'!C125)</f>
        <v/>
      </c>
      <c r="D125" s="181" t="str">
        <f>IF('Frais réels'!D125="","",'Frais réels'!D125)</f>
        <v/>
      </c>
      <c r="E125" s="181" t="str">
        <f>IF('Frais réels'!E125="","",'Frais réels'!E125)</f>
        <v/>
      </c>
      <c r="F125" s="181" t="str">
        <f>IF('Frais réels'!F125="","",'Frais réels'!F125)</f>
        <v/>
      </c>
      <c r="G125" s="526" t="str">
        <f>IF('Frais réels'!G125="","",'Frais réels'!G125)</f>
        <v/>
      </c>
      <c r="H125" s="526" t="str">
        <f>IF('Frais réels'!H125="","",'Frais réels'!H125)</f>
        <v/>
      </c>
      <c r="I125" s="181" t="str">
        <f>IF('Frais réels'!I125="","",'Frais réels'!I125)</f>
        <v/>
      </c>
      <c r="J125" s="530"/>
      <c r="K125" s="527" t="str">
        <f t="shared" si="7"/>
        <v/>
      </c>
      <c r="L125" s="527" t="str">
        <f t="shared" si="8"/>
        <v/>
      </c>
      <c r="M125" s="529"/>
      <c r="N125" s="182"/>
      <c r="O125" s="215" t="str">
        <f t="shared" si="9"/>
        <v/>
      </c>
      <c r="P125" s="211" t="str">
        <f t="shared" si="10"/>
        <v/>
      </c>
      <c r="Q125" s="222"/>
      <c r="R125" s="435" t="str">
        <f>IF(I125="","",IF(OR(J125="",K125="",L125=""),Listes!$A$69,IF(AND(M125="",J125&lt;&gt;""),Listes!$A$70,IF(AND(I125&lt;M125,Q125=""),Listes!$A$71,IF(AND(L125&lt;K125,Q125=""),Listes!$A$72,IF(AND(M125&lt;&gt;"",M125&lt;I125,N125=""),Listes!$A$73,IF(AND(S125="",OR(J125&lt;&gt;"",K125&lt;&gt;"",L125&lt;&gt;"")),Listes!$A$74,"")))))))</f>
        <v/>
      </c>
      <c r="S125" s="90"/>
      <c r="T125" s="158">
        <f t="shared" si="11"/>
        <v>0</v>
      </c>
    </row>
    <row r="126" spans="1:20" ht="20.100000000000001" customHeight="1" x14ac:dyDescent="0.25">
      <c r="A126" s="174">
        <v>120</v>
      </c>
      <c r="B126" s="181" t="str">
        <f>IF('Frais réels'!B126="","",'Frais réels'!B126)</f>
        <v/>
      </c>
      <c r="C126" s="181" t="str">
        <f>IF('Frais réels'!C126="","",'Frais réels'!C126)</f>
        <v/>
      </c>
      <c r="D126" s="181" t="str">
        <f>IF('Frais réels'!D126="","",'Frais réels'!D126)</f>
        <v/>
      </c>
      <c r="E126" s="181" t="str">
        <f>IF('Frais réels'!E126="","",'Frais réels'!E126)</f>
        <v/>
      </c>
      <c r="F126" s="181" t="str">
        <f>IF('Frais réels'!F126="","",'Frais réels'!F126)</f>
        <v/>
      </c>
      <c r="G126" s="526" t="str">
        <f>IF('Frais réels'!G126="","",'Frais réels'!G126)</f>
        <v/>
      </c>
      <c r="H126" s="526" t="str">
        <f>IF('Frais réels'!H126="","",'Frais réels'!H126)</f>
        <v/>
      </c>
      <c r="I126" s="181" t="str">
        <f>IF('Frais réels'!I126="","",'Frais réels'!I126)</f>
        <v/>
      </c>
      <c r="J126" s="530"/>
      <c r="K126" s="527" t="str">
        <f t="shared" si="7"/>
        <v/>
      </c>
      <c r="L126" s="527" t="str">
        <f t="shared" si="8"/>
        <v/>
      </c>
      <c r="M126" s="529"/>
      <c r="N126" s="182"/>
      <c r="O126" s="215" t="str">
        <f t="shared" si="9"/>
        <v/>
      </c>
      <c r="P126" s="211" t="str">
        <f t="shared" si="10"/>
        <v/>
      </c>
      <c r="Q126" s="222"/>
      <c r="R126" s="435" t="str">
        <f>IF(I126="","",IF(OR(J126="",K126="",L126=""),Listes!$A$69,IF(AND(M126="",J126&lt;&gt;""),Listes!$A$70,IF(AND(I126&lt;M126,Q126=""),Listes!$A$71,IF(AND(L126&lt;K126,Q126=""),Listes!$A$72,IF(AND(M126&lt;&gt;"",M126&lt;I126,N126=""),Listes!$A$73,IF(AND(S126="",OR(J126&lt;&gt;"",K126&lt;&gt;"",L126&lt;&gt;"")),Listes!$A$74,"")))))))</f>
        <v/>
      </c>
      <c r="S126" s="90"/>
      <c r="T126" s="158">
        <f t="shared" si="11"/>
        <v>0</v>
      </c>
    </row>
    <row r="127" spans="1:20" ht="20.100000000000001" customHeight="1" x14ac:dyDescent="0.25">
      <c r="A127" s="174">
        <v>121</v>
      </c>
      <c r="B127" s="181" t="str">
        <f>IF('Frais réels'!B127="","",'Frais réels'!B127)</f>
        <v/>
      </c>
      <c r="C127" s="181" t="str">
        <f>IF('Frais réels'!C127="","",'Frais réels'!C127)</f>
        <v/>
      </c>
      <c r="D127" s="181" t="str">
        <f>IF('Frais réels'!D127="","",'Frais réels'!D127)</f>
        <v/>
      </c>
      <c r="E127" s="181" t="str">
        <f>IF('Frais réels'!E127="","",'Frais réels'!E127)</f>
        <v/>
      </c>
      <c r="F127" s="181" t="str">
        <f>IF('Frais réels'!F127="","",'Frais réels'!F127)</f>
        <v/>
      </c>
      <c r="G127" s="526" t="str">
        <f>IF('Frais réels'!G127="","",'Frais réels'!G127)</f>
        <v/>
      </c>
      <c r="H127" s="526" t="str">
        <f>IF('Frais réels'!H127="","",'Frais réels'!H127)</f>
        <v/>
      </c>
      <c r="I127" s="181" t="str">
        <f>IF('Frais réels'!I127="","",'Frais réels'!I127)</f>
        <v/>
      </c>
      <c r="J127" s="530"/>
      <c r="K127" s="527" t="str">
        <f t="shared" si="7"/>
        <v/>
      </c>
      <c r="L127" s="527" t="str">
        <f t="shared" si="8"/>
        <v/>
      </c>
      <c r="M127" s="529"/>
      <c r="N127" s="182"/>
      <c r="O127" s="215" t="str">
        <f t="shared" si="9"/>
        <v/>
      </c>
      <c r="P127" s="211" t="str">
        <f t="shared" si="10"/>
        <v/>
      </c>
      <c r="Q127" s="222"/>
      <c r="R127" s="435" t="str">
        <f>IF(I127="","",IF(OR(J127="",K127="",L127=""),Listes!$A$69,IF(AND(M127="",J127&lt;&gt;""),Listes!$A$70,IF(AND(I127&lt;M127,Q127=""),Listes!$A$71,IF(AND(L127&lt;K127,Q127=""),Listes!$A$72,IF(AND(M127&lt;&gt;"",M127&lt;I127,N127=""),Listes!$A$73,IF(AND(S127="",OR(J127&lt;&gt;"",K127&lt;&gt;"",L127&lt;&gt;"")),Listes!$A$74,"")))))))</f>
        <v/>
      </c>
      <c r="S127" s="90"/>
      <c r="T127" s="158">
        <f t="shared" si="11"/>
        <v>0</v>
      </c>
    </row>
    <row r="128" spans="1:20" ht="20.100000000000001" customHeight="1" x14ac:dyDescent="0.25">
      <c r="A128" s="174">
        <v>122</v>
      </c>
      <c r="B128" s="181" t="str">
        <f>IF('Frais réels'!B128="","",'Frais réels'!B128)</f>
        <v/>
      </c>
      <c r="C128" s="181" t="str">
        <f>IF('Frais réels'!C128="","",'Frais réels'!C128)</f>
        <v/>
      </c>
      <c r="D128" s="181" t="str">
        <f>IF('Frais réels'!D128="","",'Frais réels'!D128)</f>
        <v/>
      </c>
      <c r="E128" s="181" t="str">
        <f>IF('Frais réels'!E128="","",'Frais réels'!E128)</f>
        <v/>
      </c>
      <c r="F128" s="181" t="str">
        <f>IF('Frais réels'!F128="","",'Frais réels'!F128)</f>
        <v/>
      </c>
      <c r="G128" s="526" t="str">
        <f>IF('Frais réels'!G128="","",'Frais réels'!G128)</f>
        <v/>
      </c>
      <c r="H128" s="526" t="str">
        <f>IF('Frais réels'!H128="","",'Frais réels'!H128)</f>
        <v/>
      </c>
      <c r="I128" s="181" t="str">
        <f>IF('Frais réels'!I128="","",'Frais réels'!I128)</f>
        <v/>
      </c>
      <c r="J128" s="530"/>
      <c r="K128" s="527" t="str">
        <f t="shared" si="7"/>
        <v/>
      </c>
      <c r="L128" s="527" t="str">
        <f t="shared" si="8"/>
        <v/>
      </c>
      <c r="M128" s="529"/>
      <c r="N128" s="182"/>
      <c r="O128" s="215" t="str">
        <f t="shared" si="9"/>
        <v/>
      </c>
      <c r="P128" s="211" t="str">
        <f t="shared" si="10"/>
        <v/>
      </c>
      <c r="Q128" s="222"/>
      <c r="R128" s="435" t="str">
        <f>IF(I128="","",IF(OR(J128="",K128="",L128=""),Listes!$A$69,IF(AND(M128="",J128&lt;&gt;""),Listes!$A$70,IF(AND(I128&lt;M128,Q128=""),Listes!$A$71,IF(AND(L128&lt;K128,Q128=""),Listes!$A$72,IF(AND(M128&lt;&gt;"",M128&lt;I128,N128=""),Listes!$A$73,IF(AND(S128="",OR(J128&lt;&gt;"",K128&lt;&gt;"",L128&lt;&gt;"")),Listes!$A$74,"")))))))</f>
        <v/>
      </c>
      <c r="S128" s="90"/>
      <c r="T128" s="158">
        <f t="shared" si="11"/>
        <v>0</v>
      </c>
    </row>
    <row r="129" spans="1:20" ht="20.100000000000001" customHeight="1" x14ac:dyDescent="0.25">
      <c r="A129" s="174">
        <v>123</v>
      </c>
      <c r="B129" s="181" t="str">
        <f>IF('Frais réels'!B129="","",'Frais réels'!B129)</f>
        <v/>
      </c>
      <c r="C129" s="181" t="str">
        <f>IF('Frais réels'!C129="","",'Frais réels'!C129)</f>
        <v/>
      </c>
      <c r="D129" s="181" t="str">
        <f>IF('Frais réels'!D129="","",'Frais réels'!D129)</f>
        <v/>
      </c>
      <c r="E129" s="181" t="str">
        <f>IF('Frais réels'!E129="","",'Frais réels'!E129)</f>
        <v/>
      </c>
      <c r="F129" s="181" t="str">
        <f>IF('Frais réels'!F129="","",'Frais réels'!F129)</f>
        <v/>
      </c>
      <c r="G129" s="526" t="str">
        <f>IF('Frais réels'!G129="","",'Frais réels'!G129)</f>
        <v/>
      </c>
      <c r="H129" s="526" t="str">
        <f>IF('Frais réels'!H129="","",'Frais réels'!H129)</f>
        <v/>
      </c>
      <c r="I129" s="181" t="str">
        <f>IF('Frais réels'!I129="","",'Frais réels'!I129)</f>
        <v/>
      </c>
      <c r="J129" s="530"/>
      <c r="K129" s="527" t="str">
        <f t="shared" si="7"/>
        <v/>
      </c>
      <c r="L129" s="527" t="str">
        <f t="shared" si="8"/>
        <v/>
      </c>
      <c r="M129" s="529"/>
      <c r="N129" s="182"/>
      <c r="O129" s="215" t="str">
        <f t="shared" si="9"/>
        <v/>
      </c>
      <c r="P129" s="211" t="str">
        <f t="shared" si="10"/>
        <v/>
      </c>
      <c r="Q129" s="222"/>
      <c r="R129" s="435" t="str">
        <f>IF(I129="","",IF(OR(J129="",K129="",L129=""),Listes!$A$69,IF(AND(M129="",J129&lt;&gt;""),Listes!$A$70,IF(AND(I129&lt;M129,Q129=""),Listes!$A$71,IF(AND(L129&lt;K129,Q129=""),Listes!$A$72,IF(AND(M129&lt;&gt;"",M129&lt;I129,N129=""),Listes!$A$73,IF(AND(S129="",OR(J129&lt;&gt;"",K129&lt;&gt;"",L129&lt;&gt;"")),Listes!$A$74,"")))))))</f>
        <v/>
      </c>
      <c r="S129" s="90"/>
      <c r="T129" s="158">
        <f t="shared" si="11"/>
        <v>0</v>
      </c>
    </row>
    <row r="130" spans="1:20" ht="20.100000000000001" customHeight="1" x14ac:dyDescent="0.25">
      <c r="A130" s="174">
        <v>124</v>
      </c>
      <c r="B130" s="181" t="str">
        <f>IF('Frais réels'!B130="","",'Frais réels'!B130)</f>
        <v/>
      </c>
      <c r="C130" s="181" t="str">
        <f>IF('Frais réels'!C130="","",'Frais réels'!C130)</f>
        <v/>
      </c>
      <c r="D130" s="181" t="str">
        <f>IF('Frais réels'!D130="","",'Frais réels'!D130)</f>
        <v/>
      </c>
      <c r="E130" s="181" t="str">
        <f>IF('Frais réels'!E130="","",'Frais réels'!E130)</f>
        <v/>
      </c>
      <c r="F130" s="181" t="str">
        <f>IF('Frais réels'!F130="","",'Frais réels'!F130)</f>
        <v/>
      </c>
      <c r="G130" s="526" t="str">
        <f>IF('Frais réels'!G130="","",'Frais réels'!G130)</f>
        <v/>
      </c>
      <c r="H130" s="526" t="str">
        <f>IF('Frais réels'!H130="","",'Frais réels'!H130)</f>
        <v/>
      </c>
      <c r="I130" s="181" t="str">
        <f>IF('Frais réels'!I130="","",'Frais réels'!I130)</f>
        <v/>
      </c>
      <c r="J130" s="530"/>
      <c r="K130" s="527" t="str">
        <f t="shared" si="7"/>
        <v/>
      </c>
      <c r="L130" s="527" t="str">
        <f t="shared" si="8"/>
        <v/>
      </c>
      <c r="M130" s="529"/>
      <c r="N130" s="182"/>
      <c r="O130" s="215" t="str">
        <f t="shared" si="9"/>
        <v/>
      </c>
      <c r="P130" s="211" t="str">
        <f t="shared" si="10"/>
        <v/>
      </c>
      <c r="Q130" s="222"/>
      <c r="R130" s="435" t="str">
        <f>IF(I130="","",IF(OR(J130="",K130="",L130=""),Listes!$A$69,IF(AND(M130="",J130&lt;&gt;""),Listes!$A$70,IF(AND(I130&lt;M130,Q130=""),Listes!$A$71,IF(AND(L130&lt;K130,Q130=""),Listes!$A$72,IF(AND(M130&lt;&gt;"",M130&lt;I130,N130=""),Listes!$A$73,IF(AND(S130="",OR(J130&lt;&gt;"",K130&lt;&gt;"",L130&lt;&gt;"")),Listes!$A$74,"")))))))</f>
        <v/>
      </c>
      <c r="S130" s="90"/>
      <c r="T130" s="158">
        <f t="shared" si="11"/>
        <v>0</v>
      </c>
    </row>
    <row r="131" spans="1:20" ht="20.100000000000001" customHeight="1" x14ac:dyDescent="0.25">
      <c r="A131" s="174">
        <v>125</v>
      </c>
      <c r="B131" s="181" t="str">
        <f>IF('Frais réels'!B131="","",'Frais réels'!B131)</f>
        <v/>
      </c>
      <c r="C131" s="181" t="str">
        <f>IF('Frais réels'!C131="","",'Frais réels'!C131)</f>
        <v/>
      </c>
      <c r="D131" s="181" t="str">
        <f>IF('Frais réels'!D131="","",'Frais réels'!D131)</f>
        <v/>
      </c>
      <c r="E131" s="181" t="str">
        <f>IF('Frais réels'!E131="","",'Frais réels'!E131)</f>
        <v/>
      </c>
      <c r="F131" s="181" t="str">
        <f>IF('Frais réels'!F131="","",'Frais réels'!F131)</f>
        <v/>
      </c>
      <c r="G131" s="526" t="str">
        <f>IF('Frais réels'!G131="","",'Frais réels'!G131)</f>
        <v/>
      </c>
      <c r="H131" s="526" t="str">
        <f>IF('Frais réels'!H131="","",'Frais réels'!H131)</f>
        <v/>
      </c>
      <c r="I131" s="181" t="str">
        <f>IF('Frais réels'!I131="","",'Frais réels'!I131)</f>
        <v/>
      </c>
      <c r="J131" s="530"/>
      <c r="K131" s="527" t="str">
        <f t="shared" si="7"/>
        <v/>
      </c>
      <c r="L131" s="527" t="str">
        <f t="shared" si="8"/>
        <v/>
      </c>
      <c r="M131" s="529"/>
      <c r="N131" s="182"/>
      <c r="O131" s="215" t="str">
        <f t="shared" si="9"/>
        <v/>
      </c>
      <c r="P131" s="211" t="str">
        <f t="shared" si="10"/>
        <v/>
      </c>
      <c r="Q131" s="222"/>
      <c r="R131" s="435" t="str">
        <f>IF(I131="","",IF(OR(J131="",K131="",L131=""),Listes!$A$69,IF(AND(M131="",J131&lt;&gt;""),Listes!$A$70,IF(AND(I131&lt;M131,Q131=""),Listes!$A$71,IF(AND(L131&lt;K131,Q131=""),Listes!$A$72,IF(AND(M131&lt;&gt;"",M131&lt;I131,N131=""),Listes!$A$73,IF(AND(S131="",OR(J131&lt;&gt;"",K131&lt;&gt;"",L131&lt;&gt;"")),Listes!$A$74,"")))))))</f>
        <v/>
      </c>
      <c r="S131" s="90"/>
      <c r="T131" s="158">
        <f t="shared" si="11"/>
        <v>0</v>
      </c>
    </row>
    <row r="132" spans="1:20" ht="20.100000000000001" customHeight="1" x14ac:dyDescent="0.25">
      <c r="A132" s="174">
        <v>126</v>
      </c>
      <c r="B132" s="181" t="str">
        <f>IF('Frais réels'!B132="","",'Frais réels'!B132)</f>
        <v/>
      </c>
      <c r="C132" s="181" t="str">
        <f>IF('Frais réels'!C132="","",'Frais réels'!C132)</f>
        <v/>
      </c>
      <c r="D132" s="181" t="str">
        <f>IF('Frais réels'!D132="","",'Frais réels'!D132)</f>
        <v/>
      </c>
      <c r="E132" s="181" t="str">
        <f>IF('Frais réels'!E132="","",'Frais réels'!E132)</f>
        <v/>
      </c>
      <c r="F132" s="181" t="str">
        <f>IF('Frais réels'!F132="","",'Frais réels'!F132)</f>
        <v/>
      </c>
      <c r="G132" s="526" t="str">
        <f>IF('Frais réels'!G132="","",'Frais réels'!G132)</f>
        <v/>
      </c>
      <c r="H132" s="526" t="str">
        <f>IF('Frais réels'!H132="","",'Frais réels'!H132)</f>
        <v/>
      </c>
      <c r="I132" s="181" t="str">
        <f>IF('Frais réels'!I132="","",'Frais réels'!I132)</f>
        <v/>
      </c>
      <c r="J132" s="530"/>
      <c r="K132" s="527" t="str">
        <f t="shared" si="7"/>
        <v/>
      </c>
      <c r="L132" s="527" t="str">
        <f t="shared" si="8"/>
        <v/>
      </c>
      <c r="M132" s="529"/>
      <c r="N132" s="182"/>
      <c r="O132" s="215" t="str">
        <f t="shared" si="9"/>
        <v/>
      </c>
      <c r="P132" s="211" t="str">
        <f t="shared" si="10"/>
        <v/>
      </c>
      <c r="Q132" s="222"/>
      <c r="R132" s="435" t="str">
        <f>IF(I132="","",IF(OR(J132="",K132="",L132=""),Listes!$A$69,IF(AND(M132="",J132&lt;&gt;""),Listes!$A$70,IF(AND(I132&lt;M132,Q132=""),Listes!$A$71,IF(AND(L132&lt;K132,Q132=""),Listes!$A$72,IF(AND(M132&lt;&gt;"",M132&lt;I132,N132=""),Listes!$A$73,IF(AND(S132="",OR(J132&lt;&gt;"",K132&lt;&gt;"",L132&lt;&gt;"")),Listes!$A$74,"")))))))</f>
        <v/>
      </c>
      <c r="S132" s="90"/>
      <c r="T132" s="158">
        <f t="shared" si="11"/>
        <v>0</v>
      </c>
    </row>
    <row r="133" spans="1:20" ht="20.100000000000001" customHeight="1" x14ac:dyDescent="0.25">
      <c r="A133" s="174">
        <v>127</v>
      </c>
      <c r="B133" s="181" t="str">
        <f>IF('Frais réels'!B133="","",'Frais réels'!B133)</f>
        <v/>
      </c>
      <c r="C133" s="181" t="str">
        <f>IF('Frais réels'!C133="","",'Frais réels'!C133)</f>
        <v/>
      </c>
      <c r="D133" s="181" t="str">
        <f>IF('Frais réels'!D133="","",'Frais réels'!D133)</f>
        <v/>
      </c>
      <c r="E133" s="181" t="str">
        <f>IF('Frais réels'!E133="","",'Frais réels'!E133)</f>
        <v/>
      </c>
      <c r="F133" s="181" t="str">
        <f>IF('Frais réels'!F133="","",'Frais réels'!F133)</f>
        <v/>
      </c>
      <c r="G133" s="526" t="str">
        <f>IF('Frais réels'!G133="","",'Frais réels'!G133)</f>
        <v/>
      </c>
      <c r="H133" s="526" t="str">
        <f>IF('Frais réels'!H133="","",'Frais réels'!H133)</f>
        <v/>
      </c>
      <c r="I133" s="181" t="str">
        <f>IF('Frais réels'!I133="","",'Frais réels'!I133)</f>
        <v/>
      </c>
      <c r="J133" s="530"/>
      <c r="K133" s="527" t="str">
        <f t="shared" si="7"/>
        <v/>
      </c>
      <c r="L133" s="527" t="str">
        <f t="shared" si="8"/>
        <v/>
      </c>
      <c r="M133" s="529"/>
      <c r="N133" s="182"/>
      <c r="O133" s="215" t="str">
        <f t="shared" si="9"/>
        <v/>
      </c>
      <c r="P133" s="211" t="str">
        <f t="shared" si="10"/>
        <v/>
      </c>
      <c r="Q133" s="222"/>
      <c r="R133" s="435" t="str">
        <f>IF(I133="","",IF(OR(J133="",K133="",L133=""),Listes!$A$69,IF(AND(M133="",J133&lt;&gt;""),Listes!$A$70,IF(AND(I133&lt;M133,Q133=""),Listes!$A$71,IF(AND(L133&lt;K133,Q133=""),Listes!$A$72,IF(AND(M133&lt;&gt;"",M133&lt;I133,N133=""),Listes!$A$73,IF(AND(S133="",OR(J133&lt;&gt;"",K133&lt;&gt;"",L133&lt;&gt;"")),Listes!$A$74,"")))))))</f>
        <v/>
      </c>
      <c r="S133" s="90"/>
      <c r="T133" s="158">
        <f t="shared" si="11"/>
        <v>0</v>
      </c>
    </row>
    <row r="134" spans="1:20" ht="20.100000000000001" customHeight="1" x14ac:dyDescent="0.25">
      <c r="A134" s="174">
        <v>128</v>
      </c>
      <c r="B134" s="181" t="str">
        <f>IF('Frais réels'!B134="","",'Frais réels'!B134)</f>
        <v/>
      </c>
      <c r="C134" s="181" t="str">
        <f>IF('Frais réels'!C134="","",'Frais réels'!C134)</f>
        <v/>
      </c>
      <c r="D134" s="181" t="str">
        <f>IF('Frais réels'!D134="","",'Frais réels'!D134)</f>
        <v/>
      </c>
      <c r="E134" s="181" t="str">
        <f>IF('Frais réels'!E134="","",'Frais réels'!E134)</f>
        <v/>
      </c>
      <c r="F134" s="181" t="str">
        <f>IF('Frais réels'!F134="","",'Frais réels'!F134)</f>
        <v/>
      </c>
      <c r="G134" s="526" t="str">
        <f>IF('Frais réels'!G134="","",'Frais réels'!G134)</f>
        <v/>
      </c>
      <c r="H134" s="526" t="str">
        <f>IF('Frais réels'!H134="","",'Frais réels'!H134)</f>
        <v/>
      </c>
      <c r="I134" s="181" t="str">
        <f>IF('Frais réels'!I134="","",'Frais réels'!I134)</f>
        <v/>
      </c>
      <c r="J134" s="530"/>
      <c r="K134" s="527" t="str">
        <f t="shared" si="7"/>
        <v/>
      </c>
      <c r="L134" s="527" t="str">
        <f t="shared" si="8"/>
        <v/>
      </c>
      <c r="M134" s="529"/>
      <c r="N134" s="182"/>
      <c r="O134" s="215" t="str">
        <f t="shared" si="9"/>
        <v/>
      </c>
      <c r="P134" s="211" t="str">
        <f t="shared" si="10"/>
        <v/>
      </c>
      <c r="Q134" s="222"/>
      <c r="R134" s="435" t="str">
        <f>IF(I134="","",IF(OR(J134="",K134="",L134=""),Listes!$A$69,IF(AND(M134="",J134&lt;&gt;""),Listes!$A$70,IF(AND(I134&lt;M134,Q134=""),Listes!$A$71,IF(AND(L134&lt;K134,Q134=""),Listes!$A$72,IF(AND(M134&lt;&gt;"",M134&lt;I134,N134=""),Listes!$A$73,IF(AND(S134="",OR(J134&lt;&gt;"",K134&lt;&gt;"",L134&lt;&gt;"")),Listes!$A$74,"")))))))</f>
        <v/>
      </c>
      <c r="S134" s="90"/>
      <c r="T134" s="158">
        <f t="shared" si="11"/>
        <v>0</v>
      </c>
    </row>
    <row r="135" spans="1:20" ht="20.100000000000001" customHeight="1" x14ac:dyDescent="0.25">
      <c r="A135" s="174">
        <v>129</v>
      </c>
      <c r="B135" s="181" t="str">
        <f>IF('Frais réels'!B135="","",'Frais réels'!B135)</f>
        <v/>
      </c>
      <c r="C135" s="181" t="str">
        <f>IF('Frais réels'!C135="","",'Frais réels'!C135)</f>
        <v/>
      </c>
      <c r="D135" s="181" t="str">
        <f>IF('Frais réels'!D135="","",'Frais réels'!D135)</f>
        <v/>
      </c>
      <c r="E135" s="181" t="str">
        <f>IF('Frais réels'!E135="","",'Frais réels'!E135)</f>
        <v/>
      </c>
      <c r="F135" s="181" t="str">
        <f>IF('Frais réels'!F135="","",'Frais réels'!F135)</f>
        <v/>
      </c>
      <c r="G135" s="526" t="str">
        <f>IF('Frais réels'!G135="","",'Frais réels'!G135)</f>
        <v/>
      </c>
      <c r="H135" s="526" t="str">
        <f>IF('Frais réels'!H135="","",'Frais réels'!H135)</f>
        <v/>
      </c>
      <c r="I135" s="181" t="str">
        <f>IF('Frais réels'!I135="","",'Frais réels'!I135)</f>
        <v/>
      </c>
      <c r="J135" s="530"/>
      <c r="K135" s="527" t="str">
        <f t="shared" si="7"/>
        <v/>
      </c>
      <c r="L135" s="527" t="str">
        <f t="shared" si="8"/>
        <v/>
      </c>
      <c r="M135" s="529"/>
      <c r="N135" s="182"/>
      <c r="O135" s="215" t="str">
        <f t="shared" si="9"/>
        <v/>
      </c>
      <c r="P135" s="211" t="str">
        <f t="shared" si="10"/>
        <v/>
      </c>
      <c r="Q135" s="222"/>
      <c r="R135" s="435" t="str">
        <f>IF(I135="","",IF(OR(J135="",K135="",L135=""),Listes!$A$69,IF(AND(M135="",J135&lt;&gt;""),Listes!$A$70,IF(AND(I135&lt;M135,Q135=""),Listes!$A$71,IF(AND(L135&lt;K135,Q135=""),Listes!$A$72,IF(AND(M135&lt;&gt;"",M135&lt;I135,N135=""),Listes!$A$73,IF(AND(S135="",OR(J135&lt;&gt;"",K135&lt;&gt;"",L135&lt;&gt;"")),Listes!$A$74,"")))))))</f>
        <v/>
      </c>
      <c r="S135" s="90"/>
      <c r="T135" s="158">
        <f t="shared" si="11"/>
        <v>0</v>
      </c>
    </row>
    <row r="136" spans="1:20" ht="20.100000000000001" customHeight="1" x14ac:dyDescent="0.25">
      <c r="A136" s="174">
        <v>130</v>
      </c>
      <c r="B136" s="181" t="str">
        <f>IF('Frais réels'!B136="","",'Frais réels'!B136)</f>
        <v/>
      </c>
      <c r="C136" s="181" t="str">
        <f>IF('Frais réels'!C136="","",'Frais réels'!C136)</f>
        <v/>
      </c>
      <c r="D136" s="181" t="str">
        <f>IF('Frais réels'!D136="","",'Frais réels'!D136)</f>
        <v/>
      </c>
      <c r="E136" s="181" t="str">
        <f>IF('Frais réels'!E136="","",'Frais réels'!E136)</f>
        <v/>
      </c>
      <c r="F136" s="181" t="str">
        <f>IF('Frais réels'!F136="","",'Frais réels'!F136)</f>
        <v/>
      </c>
      <c r="G136" s="526" t="str">
        <f>IF('Frais réels'!G136="","",'Frais réels'!G136)</f>
        <v/>
      </c>
      <c r="H136" s="526" t="str">
        <f>IF('Frais réels'!H136="","",'Frais réels'!H136)</f>
        <v/>
      </c>
      <c r="I136" s="181" t="str">
        <f>IF('Frais réels'!I136="","",'Frais réels'!I136)</f>
        <v/>
      </c>
      <c r="J136" s="530"/>
      <c r="K136" s="527" t="str">
        <f t="shared" ref="K136:K199" si="12">IF(OR($J136="",I136=""),"",IF(J136="KO","",G136))</f>
        <v/>
      </c>
      <c r="L136" s="527" t="str">
        <f t="shared" ref="L136:L199" si="13">IF(OR($J136="",I136=""),"",IF(J136="KO","",H136))</f>
        <v/>
      </c>
      <c r="M136" s="529"/>
      <c r="N136" s="182"/>
      <c r="O136" s="215" t="str">
        <f t="shared" ref="O136:O199" si="14">IF(F136="Aller - Retour Mayotte - Hexagone",IF(1900=0,"",1900),IF(F136="Aller - Retour Mayotte - La Réunion",IF(700=0,"",700),IF(F136="Aller - Retour Mayotte - Caraïbes",IF(2200=0,"",2200),IF(E136="Billets de train",IF(M136=0,"",""),IF(E136="","")))))</f>
        <v/>
      </c>
      <c r="P136" s="211" t="str">
        <f t="shared" ref="P136:P199" si="15">IF(M136="", "", IF(MIN(M136,O136)=0, "", MIN(M136,O136)))</f>
        <v/>
      </c>
      <c r="Q136" s="222"/>
      <c r="R136" s="435" t="str">
        <f>IF(I136="","",IF(OR(J136="",K136="",L136=""),Listes!$A$69,IF(AND(M136="",J136&lt;&gt;""),Listes!$A$70,IF(AND(I136&lt;M136,Q136=""),Listes!$A$71,IF(AND(L136&lt;K136,Q136=""),Listes!$A$72,IF(AND(M136&lt;&gt;"",M136&lt;I136,N136=""),Listes!$A$73,IF(AND(S136="",OR(J136&lt;&gt;"",K136&lt;&gt;"",L136&lt;&gt;"")),Listes!$A$74,"")))))))</f>
        <v/>
      </c>
      <c r="S136" s="90"/>
      <c r="T136" s="158">
        <f t="shared" ref="T136:T199" si="16">IF(AND(I136&lt;&gt;"",R136&lt;&gt;""),1,0)</f>
        <v>0</v>
      </c>
    </row>
    <row r="137" spans="1:20" ht="20.100000000000001" customHeight="1" x14ac:dyDescent="0.25">
      <c r="A137" s="174">
        <v>131</v>
      </c>
      <c r="B137" s="181" t="str">
        <f>IF('Frais réels'!B137="","",'Frais réels'!B137)</f>
        <v/>
      </c>
      <c r="C137" s="181" t="str">
        <f>IF('Frais réels'!C137="","",'Frais réels'!C137)</f>
        <v/>
      </c>
      <c r="D137" s="181" t="str">
        <f>IF('Frais réels'!D137="","",'Frais réels'!D137)</f>
        <v/>
      </c>
      <c r="E137" s="181" t="str">
        <f>IF('Frais réels'!E137="","",'Frais réels'!E137)</f>
        <v/>
      </c>
      <c r="F137" s="181" t="str">
        <f>IF('Frais réels'!F137="","",'Frais réels'!F137)</f>
        <v/>
      </c>
      <c r="G137" s="526" t="str">
        <f>IF('Frais réels'!G137="","",'Frais réels'!G137)</f>
        <v/>
      </c>
      <c r="H137" s="526" t="str">
        <f>IF('Frais réels'!H137="","",'Frais réels'!H137)</f>
        <v/>
      </c>
      <c r="I137" s="181" t="str">
        <f>IF('Frais réels'!I137="","",'Frais réels'!I137)</f>
        <v/>
      </c>
      <c r="J137" s="530"/>
      <c r="K137" s="527" t="str">
        <f t="shared" si="12"/>
        <v/>
      </c>
      <c r="L137" s="527" t="str">
        <f t="shared" si="13"/>
        <v/>
      </c>
      <c r="M137" s="529"/>
      <c r="N137" s="182"/>
      <c r="O137" s="215" t="str">
        <f t="shared" si="14"/>
        <v/>
      </c>
      <c r="P137" s="211" t="str">
        <f t="shared" si="15"/>
        <v/>
      </c>
      <c r="Q137" s="222"/>
      <c r="R137" s="435" t="str">
        <f>IF(I137="","",IF(OR(J137="",K137="",L137=""),Listes!$A$69,IF(AND(M137="",J137&lt;&gt;""),Listes!$A$70,IF(AND(I137&lt;M137,Q137=""),Listes!$A$71,IF(AND(L137&lt;K137,Q137=""),Listes!$A$72,IF(AND(M137&lt;&gt;"",M137&lt;I137,N137=""),Listes!$A$73,IF(AND(S137="",OR(J137&lt;&gt;"",K137&lt;&gt;"",L137&lt;&gt;"")),Listes!$A$74,"")))))))</f>
        <v/>
      </c>
      <c r="S137" s="90"/>
      <c r="T137" s="158">
        <f t="shared" si="16"/>
        <v>0</v>
      </c>
    </row>
    <row r="138" spans="1:20" ht="20.100000000000001" customHeight="1" x14ac:dyDescent="0.25">
      <c r="A138" s="174">
        <v>132</v>
      </c>
      <c r="B138" s="181" t="str">
        <f>IF('Frais réels'!B138="","",'Frais réels'!B138)</f>
        <v/>
      </c>
      <c r="C138" s="181" t="str">
        <f>IF('Frais réels'!C138="","",'Frais réels'!C138)</f>
        <v/>
      </c>
      <c r="D138" s="181" t="str">
        <f>IF('Frais réels'!D138="","",'Frais réels'!D138)</f>
        <v/>
      </c>
      <c r="E138" s="181" t="str">
        <f>IF('Frais réels'!E138="","",'Frais réels'!E138)</f>
        <v/>
      </c>
      <c r="F138" s="181" t="str">
        <f>IF('Frais réels'!F138="","",'Frais réels'!F138)</f>
        <v/>
      </c>
      <c r="G138" s="526" t="str">
        <f>IF('Frais réels'!G138="","",'Frais réels'!G138)</f>
        <v/>
      </c>
      <c r="H138" s="526" t="str">
        <f>IF('Frais réels'!H138="","",'Frais réels'!H138)</f>
        <v/>
      </c>
      <c r="I138" s="181" t="str">
        <f>IF('Frais réels'!I138="","",'Frais réels'!I138)</f>
        <v/>
      </c>
      <c r="J138" s="530"/>
      <c r="K138" s="527" t="str">
        <f t="shared" si="12"/>
        <v/>
      </c>
      <c r="L138" s="527" t="str">
        <f t="shared" si="13"/>
        <v/>
      </c>
      <c r="M138" s="529"/>
      <c r="N138" s="182"/>
      <c r="O138" s="215" t="str">
        <f t="shared" si="14"/>
        <v/>
      </c>
      <c r="P138" s="211" t="str">
        <f t="shared" si="15"/>
        <v/>
      </c>
      <c r="Q138" s="222"/>
      <c r="R138" s="435" t="str">
        <f>IF(I138="","",IF(OR(J138="",K138="",L138=""),Listes!$A$69,IF(AND(M138="",J138&lt;&gt;""),Listes!$A$70,IF(AND(I138&lt;M138,Q138=""),Listes!$A$71,IF(AND(L138&lt;K138,Q138=""),Listes!$A$72,IF(AND(M138&lt;&gt;"",M138&lt;I138,N138=""),Listes!$A$73,IF(AND(S138="",OR(J138&lt;&gt;"",K138&lt;&gt;"",L138&lt;&gt;"")),Listes!$A$74,"")))))))</f>
        <v/>
      </c>
      <c r="S138" s="90"/>
      <c r="T138" s="158">
        <f t="shared" si="16"/>
        <v>0</v>
      </c>
    </row>
    <row r="139" spans="1:20" ht="20.100000000000001" customHeight="1" x14ac:dyDescent="0.25">
      <c r="A139" s="174">
        <v>133</v>
      </c>
      <c r="B139" s="181" t="str">
        <f>IF('Frais réels'!B139="","",'Frais réels'!B139)</f>
        <v/>
      </c>
      <c r="C139" s="181" t="str">
        <f>IF('Frais réels'!C139="","",'Frais réels'!C139)</f>
        <v/>
      </c>
      <c r="D139" s="181" t="str">
        <f>IF('Frais réels'!D139="","",'Frais réels'!D139)</f>
        <v/>
      </c>
      <c r="E139" s="181" t="str">
        <f>IF('Frais réels'!E139="","",'Frais réels'!E139)</f>
        <v/>
      </c>
      <c r="F139" s="181" t="str">
        <f>IF('Frais réels'!F139="","",'Frais réels'!F139)</f>
        <v/>
      </c>
      <c r="G139" s="526" t="str">
        <f>IF('Frais réels'!G139="","",'Frais réels'!G139)</f>
        <v/>
      </c>
      <c r="H139" s="526" t="str">
        <f>IF('Frais réels'!H139="","",'Frais réels'!H139)</f>
        <v/>
      </c>
      <c r="I139" s="181" t="str">
        <f>IF('Frais réels'!I139="","",'Frais réels'!I139)</f>
        <v/>
      </c>
      <c r="J139" s="530"/>
      <c r="K139" s="527" t="str">
        <f t="shared" si="12"/>
        <v/>
      </c>
      <c r="L139" s="527" t="str">
        <f t="shared" si="13"/>
        <v/>
      </c>
      <c r="M139" s="529"/>
      <c r="N139" s="182"/>
      <c r="O139" s="215" t="str">
        <f t="shared" si="14"/>
        <v/>
      </c>
      <c r="P139" s="211" t="str">
        <f t="shared" si="15"/>
        <v/>
      </c>
      <c r="Q139" s="222"/>
      <c r="R139" s="435" t="str">
        <f>IF(I139="","",IF(OR(J139="",K139="",L139=""),Listes!$A$69,IF(AND(M139="",J139&lt;&gt;""),Listes!$A$70,IF(AND(I139&lt;M139,Q139=""),Listes!$A$71,IF(AND(L139&lt;K139,Q139=""),Listes!$A$72,IF(AND(M139&lt;&gt;"",M139&lt;I139,N139=""),Listes!$A$73,IF(AND(S139="",OR(J139&lt;&gt;"",K139&lt;&gt;"",L139&lt;&gt;"")),Listes!$A$74,"")))))))</f>
        <v/>
      </c>
      <c r="S139" s="90"/>
      <c r="T139" s="158">
        <f t="shared" si="16"/>
        <v>0</v>
      </c>
    </row>
    <row r="140" spans="1:20" ht="20.100000000000001" customHeight="1" x14ac:dyDescent="0.25">
      <c r="A140" s="174">
        <v>134</v>
      </c>
      <c r="B140" s="181" t="str">
        <f>IF('Frais réels'!B140="","",'Frais réels'!B140)</f>
        <v/>
      </c>
      <c r="C140" s="181" t="str">
        <f>IF('Frais réels'!C140="","",'Frais réels'!C140)</f>
        <v/>
      </c>
      <c r="D140" s="181" t="str">
        <f>IF('Frais réels'!D140="","",'Frais réels'!D140)</f>
        <v/>
      </c>
      <c r="E140" s="181" t="str">
        <f>IF('Frais réels'!E140="","",'Frais réels'!E140)</f>
        <v/>
      </c>
      <c r="F140" s="181" t="str">
        <f>IF('Frais réels'!F140="","",'Frais réels'!F140)</f>
        <v/>
      </c>
      <c r="G140" s="526" t="str">
        <f>IF('Frais réels'!G140="","",'Frais réels'!G140)</f>
        <v/>
      </c>
      <c r="H140" s="526" t="str">
        <f>IF('Frais réels'!H140="","",'Frais réels'!H140)</f>
        <v/>
      </c>
      <c r="I140" s="181" t="str">
        <f>IF('Frais réels'!I140="","",'Frais réels'!I140)</f>
        <v/>
      </c>
      <c r="J140" s="530"/>
      <c r="K140" s="527" t="str">
        <f t="shared" si="12"/>
        <v/>
      </c>
      <c r="L140" s="527" t="str">
        <f t="shared" si="13"/>
        <v/>
      </c>
      <c r="M140" s="529"/>
      <c r="N140" s="182"/>
      <c r="O140" s="215" t="str">
        <f t="shared" si="14"/>
        <v/>
      </c>
      <c r="P140" s="211" t="str">
        <f t="shared" si="15"/>
        <v/>
      </c>
      <c r="Q140" s="222"/>
      <c r="R140" s="435" t="str">
        <f>IF(I140="","",IF(OR(J140="",K140="",L140=""),Listes!$A$69,IF(AND(M140="",J140&lt;&gt;""),Listes!$A$70,IF(AND(I140&lt;M140,Q140=""),Listes!$A$71,IF(AND(L140&lt;K140,Q140=""),Listes!$A$72,IF(AND(M140&lt;&gt;"",M140&lt;I140,N140=""),Listes!$A$73,IF(AND(S140="",OR(J140&lt;&gt;"",K140&lt;&gt;"",L140&lt;&gt;"")),Listes!$A$74,"")))))))</f>
        <v/>
      </c>
      <c r="S140" s="90"/>
      <c r="T140" s="158">
        <f t="shared" si="16"/>
        <v>0</v>
      </c>
    </row>
    <row r="141" spans="1:20" ht="20.100000000000001" customHeight="1" x14ac:dyDescent="0.25">
      <c r="A141" s="174">
        <v>135</v>
      </c>
      <c r="B141" s="181" t="str">
        <f>IF('Frais réels'!B141="","",'Frais réels'!B141)</f>
        <v/>
      </c>
      <c r="C141" s="181" t="str">
        <f>IF('Frais réels'!C141="","",'Frais réels'!C141)</f>
        <v/>
      </c>
      <c r="D141" s="181" t="str">
        <f>IF('Frais réels'!D141="","",'Frais réels'!D141)</f>
        <v/>
      </c>
      <c r="E141" s="181" t="str">
        <f>IF('Frais réels'!E141="","",'Frais réels'!E141)</f>
        <v/>
      </c>
      <c r="F141" s="181" t="str">
        <f>IF('Frais réels'!F141="","",'Frais réels'!F141)</f>
        <v/>
      </c>
      <c r="G141" s="526" t="str">
        <f>IF('Frais réels'!G141="","",'Frais réels'!G141)</f>
        <v/>
      </c>
      <c r="H141" s="526" t="str">
        <f>IF('Frais réels'!H141="","",'Frais réels'!H141)</f>
        <v/>
      </c>
      <c r="I141" s="181" t="str">
        <f>IF('Frais réels'!I141="","",'Frais réels'!I141)</f>
        <v/>
      </c>
      <c r="J141" s="530"/>
      <c r="K141" s="527" t="str">
        <f t="shared" si="12"/>
        <v/>
      </c>
      <c r="L141" s="527" t="str">
        <f t="shared" si="13"/>
        <v/>
      </c>
      <c r="M141" s="529"/>
      <c r="N141" s="182"/>
      <c r="O141" s="215" t="str">
        <f t="shared" si="14"/>
        <v/>
      </c>
      <c r="P141" s="211" t="str">
        <f t="shared" si="15"/>
        <v/>
      </c>
      <c r="Q141" s="222"/>
      <c r="R141" s="435" t="str">
        <f>IF(I141="","",IF(OR(J141="",K141="",L141=""),Listes!$A$69,IF(AND(M141="",J141&lt;&gt;""),Listes!$A$70,IF(AND(I141&lt;M141,Q141=""),Listes!$A$71,IF(AND(L141&lt;K141,Q141=""),Listes!$A$72,IF(AND(M141&lt;&gt;"",M141&lt;I141,N141=""),Listes!$A$73,IF(AND(S141="",OR(J141&lt;&gt;"",K141&lt;&gt;"",L141&lt;&gt;"")),Listes!$A$74,"")))))))</f>
        <v/>
      </c>
      <c r="S141" s="90"/>
      <c r="T141" s="158">
        <f t="shared" si="16"/>
        <v>0</v>
      </c>
    </row>
    <row r="142" spans="1:20" ht="20.100000000000001" customHeight="1" x14ac:dyDescent="0.25">
      <c r="A142" s="174">
        <v>136</v>
      </c>
      <c r="B142" s="181" t="str">
        <f>IF('Frais réels'!B142="","",'Frais réels'!B142)</f>
        <v/>
      </c>
      <c r="C142" s="181" t="str">
        <f>IF('Frais réels'!C142="","",'Frais réels'!C142)</f>
        <v/>
      </c>
      <c r="D142" s="181" t="str">
        <f>IF('Frais réels'!D142="","",'Frais réels'!D142)</f>
        <v/>
      </c>
      <c r="E142" s="181" t="str">
        <f>IF('Frais réels'!E142="","",'Frais réels'!E142)</f>
        <v/>
      </c>
      <c r="F142" s="181" t="str">
        <f>IF('Frais réels'!F142="","",'Frais réels'!F142)</f>
        <v/>
      </c>
      <c r="G142" s="526" t="str">
        <f>IF('Frais réels'!G142="","",'Frais réels'!G142)</f>
        <v/>
      </c>
      <c r="H142" s="526" t="str">
        <f>IF('Frais réels'!H142="","",'Frais réels'!H142)</f>
        <v/>
      </c>
      <c r="I142" s="181" t="str">
        <f>IF('Frais réels'!I142="","",'Frais réels'!I142)</f>
        <v/>
      </c>
      <c r="J142" s="530"/>
      <c r="K142" s="527" t="str">
        <f t="shared" si="12"/>
        <v/>
      </c>
      <c r="L142" s="527" t="str">
        <f t="shared" si="13"/>
        <v/>
      </c>
      <c r="M142" s="529"/>
      <c r="N142" s="182"/>
      <c r="O142" s="215" t="str">
        <f t="shared" si="14"/>
        <v/>
      </c>
      <c r="P142" s="211" t="str">
        <f t="shared" si="15"/>
        <v/>
      </c>
      <c r="Q142" s="222"/>
      <c r="R142" s="435" t="str">
        <f>IF(I142="","",IF(OR(J142="",K142="",L142=""),Listes!$A$69,IF(AND(M142="",J142&lt;&gt;""),Listes!$A$70,IF(AND(I142&lt;M142,Q142=""),Listes!$A$71,IF(AND(L142&lt;K142,Q142=""),Listes!$A$72,IF(AND(M142&lt;&gt;"",M142&lt;I142,N142=""),Listes!$A$73,IF(AND(S142="",OR(J142&lt;&gt;"",K142&lt;&gt;"",L142&lt;&gt;"")),Listes!$A$74,"")))))))</f>
        <v/>
      </c>
      <c r="S142" s="90"/>
      <c r="T142" s="158">
        <f t="shared" si="16"/>
        <v>0</v>
      </c>
    </row>
    <row r="143" spans="1:20" ht="20.100000000000001" customHeight="1" x14ac:dyDescent="0.25">
      <c r="A143" s="174">
        <v>137</v>
      </c>
      <c r="B143" s="181" t="str">
        <f>IF('Frais réels'!B143="","",'Frais réels'!B143)</f>
        <v/>
      </c>
      <c r="C143" s="181" t="str">
        <f>IF('Frais réels'!C143="","",'Frais réels'!C143)</f>
        <v/>
      </c>
      <c r="D143" s="181" t="str">
        <f>IF('Frais réels'!D143="","",'Frais réels'!D143)</f>
        <v/>
      </c>
      <c r="E143" s="181" t="str">
        <f>IF('Frais réels'!E143="","",'Frais réels'!E143)</f>
        <v/>
      </c>
      <c r="F143" s="181" t="str">
        <f>IF('Frais réels'!F143="","",'Frais réels'!F143)</f>
        <v/>
      </c>
      <c r="G143" s="526" t="str">
        <f>IF('Frais réels'!G143="","",'Frais réels'!G143)</f>
        <v/>
      </c>
      <c r="H143" s="526" t="str">
        <f>IF('Frais réels'!H143="","",'Frais réels'!H143)</f>
        <v/>
      </c>
      <c r="I143" s="181" t="str">
        <f>IF('Frais réels'!I143="","",'Frais réels'!I143)</f>
        <v/>
      </c>
      <c r="J143" s="530"/>
      <c r="K143" s="527" t="str">
        <f t="shared" si="12"/>
        <v/>
      </c>
      <c r="L143" s="527" t="str">
        <f t="shared" si="13"/>
        <v/>
      </c>
      <c r="M143" s="529"/>
      <c r="N143" s="182"/>
      <c r="O143" s="215" t="str">
        <f t="shared" si="14"/>
        <v/>
      </c>
      <c r="P143" s="211" t="str">
        <f t="shared" si="15"/>
        <v/>
      </c>
      <c r="Q143" s="222"/>
      <c r="R143" s="435" t="str">
        <f>IF(I143="","",IF(OR(J143="",K143="",L143=""),Listes!$A$69,IF(AND(M143="",J143&lt;&gt;""),Listes!$A$70,IF(AND(I143&lt;M143,Q143=""),Listes!$A$71,IF(AND(L143&lt;K143,Q143=""),Listes!$A$72,IF(AND(M143&lt;&gt;"",M143&lt;I143,N143=""),Listes!$A$73,IF(AND(S143="",OR(J143&lt;&gt;"",K143&lt;&gt;"",L143&lt;&gt;"")),Listes!$A$74,"")))))))</f>
        <v/>
      </c>
      <c r="S143" s="90"/>
      <c r="T143" s="158">
        <f t="shared" si="16"/>
        <v>0</v>
      </c>
    </row>
    <row r="144" spans="1:20" ht="20.100000000000001" customHeight="1" x14ac:dyDescent="0.25">
      <c r="A144" s="174">
        <v>138</v>
      </c>
      <c r="B144" s="181" t="str">
        <f>IF('Frais réels'!B144="","",'Frais réels'!B144)</f>
        <v/>
      </c>
      <c r="C144" s="181" t="str">
        <f>IF('Frais réels'!C144="","",'Frais réels'!C144)</f>
        <v/>
      </c>
      <c r="D144" s="181" t="str">
        <f>IF('Frais réels'!D144="","",'Frais réels'!D144)</f>
        <v/>
      </c>
      <c r="E144" s="181" t="str">
        <f>IF('Frais réels'!E144="","",'Frais réels'!E144)</f>
        <v/>
      </c>
      <c r="F144" s="181" t="str">
        <f>IF('Frais réels'!F144="","",'Frais réels'!F144)</f>
        <v/>
      </c>
      <c r="G144" s="526" t="str">
        <f>IF('Frais réels'!G144="","",'Frais réels'!G144)</f>
        <v/>
      </c>
      <c r="H144" s="526" t="str">
        <f>IF('Frais réels'!H144="","",'Frais réels'!H144)</f>
        <v/>
      </c>
      <c r="I144" s="181" t="str">
        <f>IF('Frais réels'!I144="","",'Frais réels'!I144)</f>
        <v/>
      </c>
      <c r="J144" s="530"/>
      <c r="K144" s="527" t="str">
        <f t="shared" si="12"/>
        <v/>
      </c>
      <c r="L144" s="527" t="str">
        <f t="shared" si="13"/>
        <v/>
      </c>
      <c r="M144" s="529"/>
      <c r="N144" s="182"/>
      <c r="O144" s="215" t="str">
        <f t="shared" si="14"/>
        <v/>
      </c>
      <c r="P144" s="211" t="str">
        <f t="shared" si="15"/>
        <v/>
      </c>
      <c r="Q144" s="222"/>
      <c r="R144" s="435" t="str">
        <f>IF(I144="","",IF(OR(J144="",K144="",L144=""),Listes!$A$69,IF(AND(M144="",J144&lt;&gt;""),Listes!$A$70,IF(AND(I144&lt;M144,Q144=""),Listes!$A$71,IF(AND(L144&lt;K144,Q144=""),Listes!$A$72,IF(AND(M144&lt;&gt;"",M144&lt;I144,N144=""),Listes!$A$73,IF(AND(S144="",OR(J144&lt;&gt;"",K144&lt;&gt;"",L144&lt;&gt;"")),Listes!$A$74,"")))))))</f>
        <v/>
      </c>
      <c r="S144" s="90"/>
      <c r="T144" s="158">
        <f t="shared" si="16"/>
        <v>0</v>
      </c>
    </row>
    <row r="145" spans="1:20" ht="20.100000000000001" customHeight="1" x14ac:dyDescent="0.25">
      <c r="A145" s="174">
        <v>139</v>
      </c>
      <c r="B145" s="181" t="str">
        <f>IF('Frais réels'!B145="","",'Frais réels'!B145)</f>
        <v/>
      </c>
      <c r="C145" s="181" t="str">
        <f>IF('Frais réels'!C145="","",'Frais réels'!C145)</f>
        <v/>
      </c>
      <c r="D145" s="181" t="str">
        <f>IF('Frais réels'!D145="","",'Frais réels'!D145)</f>
        <v/>
      </c>
      <c r="E145" s="181" t="str">
        <f>IF('Frais réels'!E145="","",'Frais réels'!E145)</f>
        <v/>
      </c>
      <c r="F145" s="181" t="str">
        <f>IF('Frais réels'!F145="","",'Frais réels'!F145)</f>
        <v/>
      </c>
      <c r="G145" s="526" t="str">
        <f>IF('Frais réels'!G145="","",'Frais réels'!G145)</f>
        <v/>
      </c>
      <c r="H145" s="526" t="str">
        <f>IF('Frais réels'!H145="","",'Frais réels'!H145)</f>
        <v/>
      </c>
      <c r="I145" s="181" t="str">
        <f>IF('Frais réels'!I145="","",'Frais réels'!I145)</f>
        <v/>
      </c>
      <c r="J145" s="530"/>
      <c r="K145" s="527" t="str">
        <f t="shared" si="12"/>
        <v/>
      </c>
      <c r="L145" s="527" t="str">
        <f t="shared" si="13"/>
        <v/>
      </c>
      <c r="M145" s="529"/>
      <c r="N145" s="182"/>
      <c r="O145" s="215" t="str">
        <f t="shared" si="14"/>
        <v/>
      </c>
      <c r="P145" s="211" t="str">
        <f t="shared" si="15"/>
        <v/>
      </c>
      <c r="Q145" s="222"/>
      <c r="R145" s="435" t="str">
        <f>IF(I145="","",IF(OR(J145="",K145="",L145=""),Listes!$A$69,IF(AND(M145="",J145&lt;&gt;""),Listes!$A$70,IF(AND(I145&lt;M145,Q145=""),Listes!$A$71,IF(AND(L145&lt;K145,Q145=""),Listes!$A$72,IF(AND(M145&lt;&gt;"",M145&lt;I145,N145=""),Listes!$A$73,IF(AND(S145="",OR(J145&lt;&gt;"",K145&lt;&gt;"",L145&lt;&gt;"")),Listes!$A$74,"")))))))</f>
        <v/>
      </c>
      <c r="S145" s="90"/>
      <c r="T145" s="158">
        <f t="shared" si="16"/>
        <v>0</v>
      </c>
    </row>
    <row r="146" spans="1:20" ht="20.100000000000001" customHeight="1" x14ac:dyDescent="0.25">
      <c r="A146" s="174">
        <v>140</v>
      </c>
      <c r="B146" s="181" t="str">
        <f>IF('Frais réels'!B146="","",'Frais réels'!B146)</f>
        <v/>
      </c>
      <c r="C146" s="181" t="str">
        <f>IF('Frais réels'!C146="","",'Frais réels'!C146)</f>
        <v/>
      </c>
      <c r="D146" s="181" t="str">
        <f>IF('Frais réels'!D146="","",'Frais réels'!D146)</f>
        <v/>
      </c>
      <c r="E146" s="181" t="str">
        <f>IF('Frais réels'!E146="","",'Frais réels'!E146)</f>
        <v/>
      </c>
      <c r="F146" s="181" t="str">
        <f>IF('Frais réels'!F146="","",'Frais réels'!F146)</f>
        <v/>
      </c>
      <c r="G146" s="526" t="str">
        <f>IF('Frais réels'!G146="","",'Frais réels'!G146)</f>
        <v/>
      </c>
      <c r="H146" s="526" t="str">
        <f>IF('Frais réels'!H146="","",'Frais réels'!H146)</f>
        <v/>
      </c>
      <c r="I146" s="181" t="str">
        <f>IF('Frais réels'!I146="","",'Frais réels'!I146)</f>
        <v/>
      </c>
      <c r="J146" s="530"/>
      <c r="K146" s="527" t="str">
        <f t="shared" si="12"/>
        <v/>
      </c>
      <c r="L146" s="527" t="str">
        <f t="shared" si="13"/>
        <v/>
      </c>
      <c r="M146" s="529"/>
      <c r="N146" s="182"/>
      <c r="O146" s="215" t="str">
        <f t="shared" si="14"/>
        <v/>
      </c>
      <c r="P146" s="211" t="str">
        <f t="shared" si="15"/>
        <v/>
      </c>
      <c r="Q146" s="222"/>
      <c r="R146" s="435" t="str">
        <f>IF(I146="","",IF(OR(J146="",K146="",L146=""),Listes!$A$69,IF(AND(M146="",J146&lt;&gt;""),Listes!$A$70,IF(AND(I146&lt;M146,Q146=""),Listes!$A$71,IF(AND(L146&lt;K146,Q146=""),Listes!$A$72,IF(AND(M146&lt;&gt;"",M146&lt;I146,N146=""),Listes!$A$73,IF(AND(S146="",OR(J146&lt;&gt;"",K146&lt;&gt;"",L146&lt;&gt;"")),Listes!$A$74,"")))))))</f>
        <v/>
      </c>
      <c r="S146" s="90"/>
      <c r="T146" s="158">
        <f t="shared" si="16"/>
        <v>0</v>
      </c>
    </row>
    <row r="147" spans="1:20" ht="20.100000000000001" customHeight="1" x14ac:dyDescent="0.25">
      <c r="A147" s="174">
        <v>141</v>
      </c>
      <c r="B147" s="181" t="str">
        <f>IF('Frais réels'!B147="","",'Frais réels'!B147)</f>
        <v/>
      </c>
      <c r="C147" s="181" t="str">
        <f>IF('Frais réels'!C147="","",'Frais réels'!C147)</f>
        <v/>
      </c>
      <c r="D147" s="181" t="str">
        <f>IF('Frais réels'!D147="","",'Frais réels'!D147)</f>
        <v/>
      </c>
      <c r="E147" s="181" t="str">
        <f>IF('Frais réels'!E147="","",'Frais réels'!E147)</f>
        <v/>
      </c>
      <c r="F147" s="181" t="str">
        <f>IF('Frais réels'!F147="","",'Frais réels'!F147)</f>
        <v/>
      </c>
      <c r="G147" s="526" t="str">
        <f>IF('Frais réels'!G147="","",'Frais réels'!G147)</f>
        <v/>
      </c>
      <c r="H147" s="526" t="str">
        <f>IF('Frais réels'!H147="","",'Frais réels'!H147)</f>
        <v/>
      </c>
      <c r="I147" s="181" t="str">
        <f>IF('Frais réels'!I147="","",'Frais réels'!I147)</f>
        <v/>
      </c>
      <c r="J147" s="530"/>
      <c r="K147" s="527" t="str">
        <f t="shared" si="12"/>
        <v/>
      </c>
      <c r="L147" s="527" t="str">
        <f t="shared" si="13"/>
        <v/>
      </c>
      <c r="M147" s="529"/>
      <c r="N147" s="182"/>
      <c r="O147" s="215" t="str">
        <f t="shared" si="14"/>
        <v/>
      </c>
      <c r="P147" s="211" t="str">
        <f t="shared" si="15"/>
        <v/>
      </c>
      <c r="Q147" s="222"/>
      <c r="R147" s="435" t="str">
        <f>IF(I147="","",IF(OR(J147="",K147="",L147=""),Listes!$A$69,IF(AND(M147="",J147&lt;&gt;""),Listes!$A$70,IF(AND(I147&lt;M147,Q147=""),Listes!$A$71,IF(AND(L147&lt;K147,Q147=""),Listes!$A$72,IF(AND(M147&lt;&gt;"",M147&lt;I147,N147=""),Listes!$A$73,IF(AND(S147="",OR(J147&lt;&gt;"",K147&lt;&gt;"",L147&lt;&gt;"")),Listes!$A$74,"")))))))</f>
        <v/>
      </c>
      <c r="S147" s="90"/>
      <c r="T147" s="158">
        <f t="shared" si="16"/>
        <v>0</v>
      </c>
    </row>
    <row r="148" spans="1:20" ht="20.100000000000001" customHeight="1" x14ac:dyDescent="0.25">
      <c r="A148" s="174">
        <v>142</v>
      </c>
      <c r="B148" s="181" t="str">
        <f>IF('Frais réels'!B148="","",'Frais réels'!B148)</f>
        <v/>
      </c>
      <c r="C148" s="181" t="str">
        <f>IF('Frais réels'!C148="","",'Frais réels'!C148)</f>
        <v/>
      </c>
      <c r="D148" s="181" t="str">
        <f>IF('Frais réels'!D148="","",'Frais réels'!D148)</f>
        <v/>
      </c>
      <c r="E148" s="181" t="str">
        <f>IF('Frais réels'!E148="","",'Frais réels'!E148)</f>
        <v/>
      </c>
      <c r="F148" s="181" t="str">
        <f>IF('Frais réels'!F148="","",'Frais réels'!F148)</f>
        <v/>
      </c>
      <c r="G148" s="526" t="str">
        <f>IF('Frais réels'!G148="","",'Frais réels'!G148)</f>
        <v/>
      </c>
      <c r="H148" s="526" t="str">
        <f>IF('Frais réels'!H148="","",'Frais réels'!H148)</f>
        <v/>
      </c>
      <c r="I148" s="181" t="str">
        <f>IF('Frais réels'!I148="","",'Frais réels'!I148)</f>
        <v/>
      </c>
      <c r="J148" s="530"/>
      <c r="K148" s="527" t="str">
        <f t="shared" si="12"/>
        <v/>
      </c>
      <c r="L148" s="527" t="str">
        <f t="shared" si="13"/>
        <v/>
      </c>
      <c r="M148" s="529"/>
      <c r="N148" s="182"/>
      <c r="O148" s="215" t="str">
        <f t="shared" si="14"/>
        <v/>
      </c>
      <c r="P148" s="211" t="str">
        <f t="shared" si="15"/>
        <v/>
      </c>
      <c r="Q148" s="222"/>
      <c r="R148" s="435" t="str">
        <f>IF(I148="","",IF(OR(J148="",K148="",L148=""),Listes!$A$69,IF(AND(M148="",J148&lt;&gt;""),Listes!$A$70,IF(AND(I148&lt;M148,Q148=""),Listes!$A$71,IF(AND(L148&lt;K148,Q148=""),Listes!$A$72,IF(AND(M148&lt;&gt;"",M148&lt;I148,N148=""),Listes!$A$73,IF(AND(S148="",OR(J148&lt;&gt;"",K148&lt;&gt;"",L148&lt;&gt;"")),Listes!$A$74,"")))))))</f>
        <v/>
      </c>
      <c r="S148" s="90"/>
      <c r="T148" s="158">
        <f t="shared" si="16"/>
        <v>0</v>
      </c>
    </row>
    <row r="149" spans="1:20" ht="20.100000000000001" customHeight="1" x14ac:dyDescent="0.25">
      <c r="A149" s="174">
        <v>143</v>
      </c>
      <c r="B149" s="181" t="str">
        <f>IF('Frais réels'!B149="","",'Frais réels'!B149)</f>
        <v/>
      </c>
      <c r="C149" s="181" t="str">
        <f>IF('Frais réels'!C149="","",'Frais réels'!C149)</f>
        <v/>
      </c>
      <c r="D149" s="181" t="str">
        <f>IF('Frais réels'!D149="","",'Frais réels'!D149)</f>
        <v/>
      </c>
      <c r="E149" s="181" t="str">
        <f>IF('Frais réels'!E149="","",'Frais réels'!E149)</f>
        <v/>
      </c>
      <c r="F149" s="181" t="str">
        <f>IF('Frais réels'!F149="","",'Frais réels'!F149)</f>
        <v/>
      </c>
      <c r="G149" s="526" t="str">
        <f>IF('Frais réels'!G149="","",'Frais réels'!G149)</f>
        <v/>
      </c>
      <c r="H149" s="526" t="str">
        <f>IF('Frais réels'!H149="","",'Frais réels'!H149)</f>
        <v/>
      </c>
      <c r="I149" s="181" t="str">
        <f>IF('Frais réels'!I149="","",'Frais réels'!I149)</f>
        <v/>
      </c>
      <c r="J149" s="530"/>
      <c r="K149" s="527" t="str">
        <f t="shared" si="12"/>
        <v/>
      </c>
      <c r="L149" s="527" t="str">
        <f t="shared" si="13"/>
        <v/>
      </c>
      <c r="M149" s="529"/>
      <c r="N149" s="182"/>
      <c r="O149" s="215" t="str">
        <f t="shared" si="14"/>
        <v/>
      </c>
      <c r="P149" s="211" t="str">
        <f t="shared" si="15"/>
        <v/>
      </c>
      <c r="Q149" s="222"/>
      <c r="R149" s="435" t="str">
        <f>IF(I149="","",IF(OR(J149="",K149="",L149=""),Listes!$A$69,IF(AND(M149="",J149&lt;&gt;""),Listes!$A$70,IF(AND(I149&lt;M149,Q149=""),Listes!$A$71,IF(AND(L149&lt;K149,Q149=""),Listes!$A$72,IF(AND(M149&lt;&gt;"",M149&lt;I149,N149=""),Listes!$A$73,IF(AND(S149="",OR(J149&lt;&gt;"",K149&lt;&gt;"",L149&lt;&gt;"")),Listes!$A$74,"")))))))</f>
        <v/>
      </c>
      <c r="S149" s="90"/>
      <c r="T149" s="158">
        <f t="shared" si="16"/>
        <v>0</v>
      </c>
    </row>
    <row r="150" spans="1:20" ht="20.100000000000001" customHeight="1" x14ac:dyDescent="0.25">
      <c r="A150" s="174">
        <v>144</v>
      </c>
      <c r="B150" s="181" t="str">
        <f>IF('Frais réels'!B150="","",'Frais réels'!B150)</f>
        <v/>
      </c>
      <c r="C150" s="181" t="str">
        <f>IF('Frais réels'!C150="","",'Frais réels'!C150)</f>
        <v/>
      </c>
      <c r="D150" s="181" t="str">
        <f>IF('Frais réels'!D150="","",'Frais réels'!D150)</f>
        <v/>
      </c>
      <c r="E150" s="181" t="str">
        <f>IF('Frais réels'!E150="","",'Frais réels'!E150)</f>
        <v/>
      </c>
      <c r="F150" s="181" t="str">
        <f>IF('Frais réels'!F150="","",'Frais réels'!F150)</f>
        <v/>
      </c>
      <c r="G150" s="526" t="str">
        <f>IF('Frais réels'!G150="","",'Frais réels'!G150)</f>
        <v/>
      </c>
      <c r="H150" s="526" t="str">
        <f>IF('Frais réels'!H150="","",'Frais réels'!H150)</f>
        <v/>
      </c>
      <c r="I150" s="181" t="str">
        <f>IF('Frais réels'!I150="","",'Frais réels'!I150)</f>
        <v/>
      </c>
      <c r="J150" s="530"/>
      <c r="K150" s="527" t="str">
        <f t="shared" si="12"/>
        <v/>
      </c>
      <c r="L150" s="527" t="str">
        <f t="shared" si="13"/>
        <v/>
      </c>
      <c r="M150" s="529"/>
      <c r="N150" s="182"/>
      <c r="O150" s="215" t="str">
        <f t="shared" si="14"/>
        <v/>
      </c>
      <c r="P150" s="211" t="str">
        <f t="shared" si="15"/>
        <v/>
      </c>
      <c r="Q150" s="222"/>
      <c r="R150" s="435" t="str">
        <f>IF(I150="","",IF(OR(J150="",K150="",L150=""),Listes!$A$69,IF(AND(M150="",J150&lt;&gt;""),Listes!$A$70,IF(AND(I150&lt;M150,Q150=""),Listes!$A$71,IF(AND(L150&lt;K150,Q150=""),Listes!$A$72,IF(AND(M150&lt;&gt;"",M150&lt;I150,N150=""),Listes!$A$73,IF(AND(S150="",OR(J150&lt;&gt;"",K150&lt;&gt;"",L150&lt;&gt;"")),Listes!$A$74,"")))))))</f>
        <v/>
      </c>
      <c r="S150" s="90"/>
      <c r="T150" s="158">
        <f t="shared" si="16"/>
        <v>0</v>
      </c>
    </row>
    <row r="151" spans="1:20" ht="20.100000000000001" customHeight="1" x14ac:dyDescent="0.25">
      <c r="A151" s="174">
        <v>145</v>
      </c>
      <c r="B151" s="181" t="str">
        <f>IF('Frais réels'!B151="","",'Frais réels'!B151)</f>
        <v/>
      </c>
      <c r="C151" s="181" t="str">
        <f>IF('Frais réels'!C151="","",'Frais réels'!C151)</f>
        <v/>
      </c>
      <c r="D151" s="181" t="str">
        <f>IF('Frais réels'!D151="","",'Frais réels'!D151)</f>
        <v/>
      </c>
      <c r="E151" s="181" t="str">
        <f>IF('Frais réels'!E151="","",'Frais réels'!E151)</f>
        <v/>
      </c>
      <c r="F151" s="181" t="str">
        <f>IF('Frais réels'!F151="","",'Frais réels'!F151)</f>
        <v/>
      </c>
      <c r="G151" s="526" t="str">
        <f>IF('Frais réels'!G151="","",'Frais réels'!G151)</f>
        <v/>
      </c>
      <c r="H151" s="526" t="str">
        <f>IF('Frais réels'!H151="","",'Frais réels'!H151)</f>
        <v/>
      </c>
      <c r="I151" s="181" t="str">
        <f>IF('Frais réels'!I151="","",'Frais réels'!I151)</f>
        <v/>
      </c>
      <c r="J151" s="530"/>
      <c r="K151" s="527" t="str">
        <f t="shared" si="12"/>
        <v/>
      </c>
      <c r="L151" s="527" t="str">
        <f t="shared" si="13"/>
        <v/>
      </c>
      <c r="M151" s="529"/>
      <c r="N151" s="182"/>
      <c r="O151" s="215" t="str">
        <f t="shared" si="14"/>
        <v/>
      </c>
      <c r="P151" s="211" t="str">
        <f t="shared" si="15"/>
        <v/>
      </c>
      <c r="Q151" s="222"/>
      <c r="R151" s="435" t="str">
        <f>IF(I151="","",IF(OR(J151="",K151="",L151=""),Listes!$A$69,IF(AND(M151="",J151&lt;&gt;""),Listes!$A$70,IF(AND(I151&lt;M151,Q151=""),Listes!$A$71,IF(AND(L151&lt;K151,Q151=""),Listes!$A$72,IF(AND(M151&lt;&gt;"",M151&lt;I151,N151=""),Listes!$A$73,IF(AND(S151="",OR(J151&lt;&gt;"",K151&lt;&gt;"",L151&lt;&gt;"")),Listes!$A$74,"")))))))</f>
        <v/>
      </c>
      <c r="S151" s="90"/>
      <c r="T151" s="158">
        <f t="shared" si="16"/>
        <v>0</v>
      </c>
    </row>
    <row r="152" spans="1:20" ht="20.100000000000001" customHeight="1" x14ac:dyDescent="0.25">
      <c r="A152" s="174">
        <v>146</v>
      </c>
      <c r="B152" s="181" t="str">
        <f>IF('Frais réels'!B152="","",'Frais réels'!B152)</f>
        <v/>
      </c>
      <c r="C152" s="181" t="str">
        <f>IF('Frais réels'!C152="","",'Frais réels'!C152)</f>
        <v/>
      </c>
      <c r="D152" s="181" t="str">
        <f>IF('Frais réels'!D152="","",'Frais réels'!D152)</f>
        <v/>
      </c>
      <c r="E152" s="181" t="str">
        <f>IF('Frais réels'!E152="","",'Frais réels'!E152)</f>
        <v/>
      </c>
      <c r="F152" s="181" t="str">
        <f>IF('Frais réels'!F152="","",'Frais réels'!F152)</f>
        <v/>
      </c>
      <c r="G152" s="526" t="str">
        <f>IF('Frais réels'!G152="","",'Frais réels'!G152)</f>
        <v/>
      </c>
      <c r="H152" s="526" t="str">
        <f>IF('Frais réels'!H152="","",'Frais réels'!H152)</f>
        <v/>
      </c>
      <c r="I152" s="181" t="str">
        <f>IF('Frais réels'!I152="","",'Frais réels'!I152)</f>
        <v/>
      </c>
      <c r="J152" s="530"/>
      <c r="K152" s="527" t="str">
        <f t="shared" si="12"/>
        <v/>
      </c>
      <c r="L152" s="527" t="str">
        <f t="shared" si="13"/>
        <v/>
      </c>
      <c r="M152" s="529"/>
      <c r="N152" s="182"/>
      <c r="O152" s="215" t="str">
        <f t="shared" si="14"/>
        <v/>
      </c>
      <c r="P152" s="211" t="str">
        <f t="shared" si="15"/>
        <v/>
      </c>
      <c r="Q152" s="222"/>
      <c r="R152" s="435" t="str">
        <f>IF(I152="","",IF(OR(J152="",K152="",L152=""),Listes!$A$69,IF(AND(M152="",J152&lt;&gt;""),Listes!$A$70,IF(AND(I152&lt;M152,Q152=""),Listes!$A$71,IF(AND(L152&lt;K152,Q152=""),Listes!$A$72,IF(AND(M152&lt;&gt;"",M152&lt;I152,N152=""),Listes!$A$73,IF(AND(S152="",OR(J152&lt;&gt;"",K152&lt;&gt;"",L152&lt;&gt;"")),Listes!$A$74,"")))))))</f>
        <v/>
      </c>
      <c r="S152" s="90"/>
      <c r="T152" s="158">
        <f t="shared" si="16"/>
        <v>0</v>
      </c>
    </row>
    <row r="153" spans="1:20" ht="20.100000000000001" customHeight="1" x14ac:dyDescent="0.25">
      <c r="A153" s="174">
        <v>147</v>
      </c>
      <c r="B153" s="181" t="str">
        <f>IF('Frais réels'!B153="","",'Frais réels'!B153)</f>
        <v/>
      </c>
      <c r="C153" s="181" t="str">
        <f>IF('Frais réels'!C153="","",'Frais réels'!C153)</f>
        <v/>
      </c>
      <c r="D153" s="181" t="str">
        <f>IF('Frais réels'!D153="","",'Frais réels'!D153)</f>
        <v/>
      </c>
      <c r="E153" s="181" t="str">
        <f>IF('Frais réels'!E153="","",'Frais réels'!E153)</f>
        <v/>
      </c>
      <c r="F153" s="181" t="str">
        <f>IF('Frais réels'!F153="","",'Frais réels'!F153)</f>
        <v/>
      </c>
      <c r="G153" s="526" t="str">
        <f>IF('Frais réels'!G153="","",'Frais réels'!G153)</f>
        <v/>
      </c>
      <c r="H153" s="526" t="str">
        <f>IF('Frais réels'!H153="","",'Frais réels'!H153)</f>
        <v/>
      </c>
      <c r="I153" s="181" t="str">
        <f>IF('Frais réels'!I153="","",'Frais réels'!I153)</f>
        <v/>
      </c>
      <c r="J153" s="530"/>
      <c r="K153" s="527" t="str">
        <f t="shared" si="12"/>
        <v/>
      </c>
      <c r="L153" s="527" t="str">
        <f t="shared" si="13"/>
        <v/>
      </c>
      <c r="M153" s="529"/>
      <c r="N153" s="182"/>
      <c r="O153" s="215" t="str">
        <f t="shared" si="14"/>
        <v/>
      </c>
      <c r="P153" s="211" t="str">
        <f t="shared" si="15"/>
        <v/>
      </c>
      <c r="Q153" s="222"/>
      <c r="R153" s="435" t="str">
        <f>IF(I153="","",IF(OR(J153="",K153="",L153=""),Listes!$A$69,IF(AND(M153="",J153&lt;&gt;""),Listes!$A$70,IF(AND(I153&lt;M153,Q153=""),Listes!$A$71,IF(AND(L153&lt;K153,Q153=""),Listes!$A$72,IF(AND(M153&lt;&gt;"",M153&lt;I153,N153=""),Listes!$A$73,IF(AND(S153="",OR(J153&lt;&gt;"",K153&lt;&gt;"",L153&lt;&gt;"")),Listes!$A$74,"")))))))</f>
        <v/>
      </c>
      <c r="S153" s="90"/>
      <c r="T153" s="158">
        <f t="shared" si="16"/>
        <v>0</v>
      </c>
    </row>
    <row r="154" spans="1:20" ht="20.100000000000001" customHeight="1" x14ac:dyDescent="0.25">
      <c r="A154" s="174">
        <v>148</v>
      </c>
      <c r="B154" s="181" t="str">
        <f>IF('Frais réels'!B154="","",'Frais réels'!B154)</f>
        <v/>
      </c>
      <c r="C154" s="181" t="str">
        <f>IF('Frais réels'!C154="","",'Frais réels'!C154)</f>
        <v/>
      </c>
      <c r="D154" s="181" t="str">
        <f>IF('Frais réels'!D154="","",'Frais réels'!D154)</f>
        <v/>
      </c>
      <c r="E154" s="181" t="str">
        <f>IF('Frais réels'!E154="","",'Frais réels'!E154)</f>
        <v/>
      </c>
      <c r="F154" s="181" t="str">
        <f>IF('Frais réels'!F154="","",'Frais réels'!F154)</f>
        <v/>
      </c>
      <c r="G154" s="526" t="str">
        <f>IF('Frais réels'!G154="","",'Frais réels'!G154)</f>
        <v/>
      </c>
      <c r="H154" s="526" t="str">
        <f>IF('Frais réels'!H154="","",'Frais réels'!H154)</f>
        <v/>
      </c>
      <c r="I154" s="181" t="str">
        <f>IF('Frais réels'!I154="","",'Frais réels'!I154)</f>
        <v/>
      </c>
      <c r="J154" s="530"/>
      <c r="K154" s="527" t="str">
        <f t="shared" si="12"/>
        <v/>
      </c>
      <c r="L154" s="527" t="str">
        <f t="shared" si="13"/>
        <v/>
      </c>
      <c r="M154" s="529"/>
      <c r="N154" s="182"/>
      <c r="O154" s="215" t="str">
        <f t="shared" si="14"/>
        <v/>
      </c>
      <c r="P154" s="211" t="str">
        <f t="shared" si="15"/>
        <v/>
      </c>
      <c r="Q154" s="222"/>
      <c r="R154" s="435" t="str">
        <f>IF(I154="","",IF(OR(J154="",K154="",L154=""),Listes!$A$69,IF(AND(M154="",J154&lt;&gt;""),Listes!$A$70,IF(AND(I154&lt;M154,Q154=""),Listes!$A$71,IF(AND(L154&lt;K154,Q154=""),Listes!$A$72,IF(AND(M154&lt;&gt;"",M154&lt;I154,N154=""),Listes!$A$73,IF(AND(S154="",OR(J154&lt;&gt;"",K154&lt;&gt;"",L154&lt;&gt;"")),Listes!$A$74,"")))))))</f>
        <v/>
      </c>
      <c r="S154" s="90"/>
      <c r="T154" s="158">
        <f t="shared" si="16"/>
        <v>0</v>
      </c>
    </row>
    <row r="155" spans="1:20" ht="20.100000000000001" customHeight="1" x14ac:dyDescent="0.25">
      <c r="A155" s="174">
        <v>149</v>
      </c>
      <c r="B155" s="181" t="str">
        <f>IF('Frais réels'!B155="","",'Frais réels'!B155)</f>
        <v/>
      </c>
      <c r="C155" s="181" t="str">
        <f>IF('Frais réels'!C155="","",'Frais réels'!C155)</f>
        <v/>
      </c>
      <c r="D155" s="181" t="str">
        <f>IF('Frais réels'!D155="","",'Frais réels'!D155)</f>
        <v/>
      </c>
      <c r="E155" s="181" t="str">
        <f>IF('Frais réels'!E155="","",'Frais réels'!E155)</f>
        <v/>
      </c>
      <c r="F155" s="181" t="str">
        <f>IF('Frais réels'!F155="","",'Frais réels'!F155)</f>
        <v/>
      </c>
      <c r="G155" s="526" t="str">
        <f>IF('Frais réels'!G155="","",'Frais réels'!G155)</f>
        <v/>
      </c>
      <c r="H155" s="526" t="str">
        <f>IF('Frais réels'!H155="","",'Frais réels'!H155)</f>
        <v/>
      </c>
      <c r="I155" s="181" t="str">
        <f>IF('Frais réels'!I155="","",'Frais réels'!I155)</f>
        <v/>
      </c>
      <c r="J155" s="530"/>
      <c r="K155" s="527" t="str">
        <f t="shared" si="12"/>
        <v/>
      </c>
      <c r="L155" s="527" t="str">
        <f t="shared" si="13"/>
        <v/>
      </c>
      <c r="M155" s="529"/>
      <c r="N155" s="182"/>
      <c r="O155" s="215" t="str">
        <f t="shared" si="14"/>
        <v/>
      </c>
      <c r="P155" s="211" t="str">
        <f t="shared" si="15"/>
        <v/>
      </c>
      <c r="Q155" s="222"/>
      <c r="R155" s="435" t="str">
        <f>IF(I155="","",IF(OR(J155="",K155="",L155=""),Listes!$A$69,IF(AND(M155="",J155&lt;&gt;""),Listes!$A$70,IF(AND(I155&lt;M155,Q155=""),Listes!$A$71,IF(AND(L155&lt;K155,Q155=""),Listes!$A$72,IF(AND(M155&lt;&gt;"",M155&lt;I155,N155=""),Listes!$A$73,IF(AND(S155="",OR(J155&lt;&gt;"",K155&lt;&gt;"",L155&lt;&gt;"")),Listes!$A$74,"")))))))</f>
        <v/>
      </c>
      <c r="S155" s="90"/>
      <c r="T155" s="158">
        <f t="shared" si="16"/>
        <v>0</v>
      </c>
    </row>
    <row r="156" spans="1:20" ht="20.100000000000001" customHeight="1" x14ac:dyDescent="0.25">
      <c r="A156" s="174">
        <v>150</v>
      </c>
      <c r="B156" s="181" t="str">
        <f>IF('Frais réels'!B156="","",'Frais réels'!B156)</f>
        <v/>
      </c>
      <c r="C156" s="181" t="str">
        <f>IF('Frais réels'!C156="","",'Frais réels'!C156)</f>
        <v/>
      </c>
      <c r="D156" s="181" t="str">
        <f>IF('Frais réels'!D156="","",'Frais réels'!D156)</f>
        <v/>
      </c>
      <c r="E156" s="181" t="str">
        <f>IF('Frais réels'!E156="","",'Frais réels'!E156)</f>
        <v/>
      </c>
      <c r="F156" s="181" t="str">
        <f>IF('Frais réels'!F156="","",'Frais réels'!F156)</f>
        <v/>
      </c>
      <c r="G156" s="526" t="str">
        <f>IF('Frais réels'!G156="","",'Frais réels'!G156)</f>
        <v/>
      </c>
      <c r="H156" s="526" t="str">
        <f>IF('Frais réels'!H156="","",'Frais réels'!H156)</f>
        <v/>
      </c>
      <c r="I156" s="181" t="str">
        <f>IF('Frais réels'!I156="","",'Frais réels'!I156)</f>
        <v/>
      </c>
      <c r="J156" s="530"/>
      <c r="K156" s="527" t="str">
        <f t="shared" si="12"/>
        <v/>
      </c>
      <c r="L156" s="527" t="str">
        <f t="shared" si="13"/>
        <v/>
      </c>
      <c r="M156" s="529"/>
      <c r="N156" s="182"/>
      <c r="O156" s="215" t="str">
        <f t="shared" si="14"/>
        <v/>
      </c>
      <c r="P156" s="211" t="str">
        <f t="shared" si="15"/>
        <v/>
      </c>
      <c r="Q156" s="222"/>
      <c r="R156" s="435" t="str">
        <f>IF(I156="","",IF(OR(J156="",K156="",L156=""),Listes!$A$69,IF(AND(M156="",J156&lt;&gt;""),Listes!$A$70,IF(AND(I156&lt;M156,Q156=""),Listes!$A$71,IF(AND(L156&lt;K156,Q156=""),Listes!$A$72,IF(AND(M156&lt;&gt;"",M156&lt;I156,N156=""),Listes!$A$73,IF(AND(S156="",OR(J156&lt;&gt;"",K156&lt;&gt;"",L156&lt;&gt;"")),Listes!$A$74,"")))))))</f>
        <v/>
      </c>
      <c r="S156" s="90"/>
      <c r="T156" s="158">
        <f t="shared" si="16"/>
        <v>0</v>
      </c>
    </row>
    <row r="157" spans="1:20" ht="20.100000000000001" customHeight="1" x14ac:dyDescent="0.25">
      <c r="A157" s="174">
        <v>151</v>
      </c>
      <c r="B157" s="181" t="str">
        <f>IF('Frais réels'!B157="","",'Frais réels'!B157)</f>
        <v/>
      </c>
      <c r="C157" s="181" t="str">
        <f>IF('Frais réels'!C157="","",'Frais réels'!C157)</f>
        <v/>
      </c>
      <c r="D157" s="181" t="str">
        <f>IF('Frais réels'!D157="","",'Frais réels'!D157)</f>
        <v/>
      </c>
      <c r="E157" s="181" t="str">
        <f>IF('Frais réels'!E157="","",'Frais réels'!E157)</f>
        <v/>
      </c>
      <c r="F157" s="181" t="str">
        <f>IF('Frais réels'!F157="","",'Frais réels'!F157)</f>
        <v/>
      </c>
      <c r="G157" s="526" t="str">
        <f>IF('Frais réels'!G157="","",'Frais réels'!G157)</f>
        <v/>
      </c>
      <c r="H157" s="526" t="str">
        <f>IF('Frais réels'!H157="","",'Frais réels'!H157)</f>
        <v/>
      </c>
      <c r="I157" s="181" t="str">
        <f>IF('Frais réels'!I157="","",'Frais réels'!I157)</f>
        <v/>
      </c>
      <c r="J157" s="530"/>
      <c r="K157" s="527" t="str">
        <f t="shared" si="12"/>
        <v/>
      </c>
      <c r="L157" s="527" t="str">
        <f t="shared" si="13"/>
        <v/>
      </c>
      <c r="M157" s="529"/>
      <c r="N157" s="182"/>
      <c r="O157" s="215" t="str">
        <f t="shared" si="14"/>
        <v/>
      </c>
      <c r="P157" s="211" t="str">
        <f t="shared" si="15"/>
        <v/>
      </c>
      <c r="Q157" s="222"/>
      <c r="R157" s="435" t="str">
        <f>IF(I157="","",IF(OR(J157="",K157="",L157=""),Listes!$A$69,IF(AND(M157="",J157&lt;&gt;""),Listes!$A$70,IF(AND(I157&lt;M157,Q157=""),Listes!$A$71,IF(AND(L157&lt;K157,Q157=""),Listes!$A$72,IF(AND(M157&lt;&gt;"",M157&lt;I157,N157=""),Listes!$A$73,IF(AND(S157="",OR(J157&lt;&gt;"",K157&lt;&gt;"",L157&lt;&gt;"")),Listes!$A$74,"")))))))</f>
        <v/>
      </c>
      <c r="S157" s="90"/>
      <c r="T157" s="158">
        <f t="shared" si="16"/>
        <v>0</v>
      </c>
    </row>
    <row r="158" spans="1:20" ht="20.100000000000001" customHeight="1" x14ac:dyDescent="0.25">
      <c r="A158" s="174">
        <v>152</v>
      </c>
      <c r="B158" s="181" t="str">
        <f>IF('Frais réels'!B158="","",'Frais réels'!B158)</f>
        <v/>
      </c>
      <c r="C158" s="181" t="str">
        <f>IF('Frais réels'!C158="","",'Frais réels'!C158)</f>
        <v/>
      </c>
      <c r="D158" s="181" t="str">
        <f>IF('Frais réels'!D158="","",'Frais réels'!D158)</f>
        <v/>
      </c>
      <c r="E158" s="181" t="str">
        <f>IF('Frais réels'!E158="","",'Frais réels'!E158)</f>
        <v/>
      </c>
      <c r="F158" s="181" t="str">
        <f>IF('Frais réels'!F158="","",'Frais réels'!F158)</f>
        <v/>
      </c>
      <c r="G158" s="526" t="str">
        <f>IF('Frais réels'!G158="","",'Frais réels'!G158)</f>
        <v/>
      </c>
      <c r="H158" s="526" t="str">
        <f>IF('Frais réels'!H158="","",'Frais réels'!H158)</f>
        <v/>
      </c>
      <c r="I158" s="181" t="str">
        <f>IF('Frais réels'!I158="","",'Frais réels'!I158)</f>
        <v/>
      </c>
      <c r="J158" s="530"/>
      <c r="K158" s="527" t="str">
        <f t="shared" si="12"/>
        <v/>
      </c>
      <c r="L158" s="527" t="str">
        <f t="shared" si="13"/>
        <v/>
      </c>
      <c r="M158" s="529"/>
      <c r="N158" s="182"/>
      <c r="O158" s="215" t="str">
        <f t="shared" si="14"/>
        <v/>
      </c>
      <c r="P158" s="211" t="str">
        <f t="shared" si="15"/>
        <v/>
      </c>
      <c r="Q158" s="222"/>
      <c r="R158" s="435" t="str">
        <f>IF(I158="","",IF(OR(J158="",K158="",L158=""),Listes!$A$69,IF(AND(M158="",J158&lt;&gt;""),Listes!$A$70,IF(AND(I158&lt;M158,Q158=""),Listes!$A$71,IF(AND(L158&lt;K158,Q158=""),Listes!$A$72,IF(AND(M158&lt;&gt;"",M158&lt;I158,N158=""),Listes!$A$73,IF(AND(S158="",OR(J158&lt;&gt;"",K158&lt;&gt;"",L158&lt;&gt;"")),Listes!$A$74,"")))))))</f>
        <v/>
      </c>
      <c r="S158" s="90"/>
      <c r="T158" s="158">
        <f t="shared" si="16"/>
        <v>0</v>
      </c>
    </row>
    <row r="159" spans="1:20" ht="20.100000000000001" customHeight="1" x14ac:dyDescent="0.25">
      <c r="A159" s="174">
        <v>153</v>
      </c>
      <c r="B159" s="181" t="str">
        <f>IF('Frais réels'!B159="","",'Frais réels'!B159)</f>
        <v/>
      </c>
      <c r="C159" s="181" t="str">
        <f>IF('Frais réels'!C159="","",'Frais réels'!C159)</f>
        <v/>
      </c>
      <c r="D159" s="181" t="str">
        <f>IF('Frais réels'!D159="","",'Frais réels'!D159)</f>
        <v/>
      </c>
      <c r="E159" s="181" t="str">
        <f>IF('Frais réels'!E159="","",'Frais réels'!E159)</f>
        <v/>
      </c>
      <c r="F159" s="181" t="str">
        <f>IF('Frais réels'!F159="","",'Frais réels'!F159)</f>
        <v/>
      </c>
      <c r="G159" s="526" t="str">
        <f>IF('Frais réels'!G159="","",'Frais réels'!G159)</f>
        <v/>
      </c>
      <c r="H159" s="526" t="str">
        <f>IF('Frais réels'!H159="","",'Frais réels'!H159)</f>
        <v/>
      </c>
      <c r="I159" s="181" t="str">
        <f>IF('Frais réels'!I159="","",'Frais réels'!I159)</f>
        <v/>
      </c>
      <c r="J159" s="530"/>
      <c r="K159" s="527" t="str">
        <f t="shared" si="12"/>
        <v/>
      </c>
      <c r="L159" s="527" t="str">
        <f t="shared" si="13"/>
        <v/>
      </c>
      <c r="M159" s="529"/>
      <c r="N159" s="182"/>
      <c r="O159" s="215" t="str">
        <f t="shared" si="14"/>
        <v/>
      </c>
      <c r="P159" s="211" t="str">
        <f t="shared" si="15"/>
        <v/>
      </c>
      <c r="Q159" s="222"/>
      <c r="R159" s="435" t="str">
        <f>IF(I159="","",IF(OR(J159="",K159="",L159=""),Listes!$A$69,IF(AND(M159="",J159&lt;&gt;""),Listes!$A$70,IF(AND(I159&lt;M159,Q159=""),Listes!$A$71,IF(AND(L159&lt;K159,Q159=""),Listes!$A$72,IF(AND(M159&lt;&gt;"",M159&lt;I159,N159=""),Listes!$A$73,IF(AND(S159="",OR(J159&lt;&gt;"",K159&lt;&gt;"",L159&lt;&gt;"")),Listes!$A$74,"")))))))</f>
        <v/>
      </c>
      <c r="S159" s="90"/>
      <c r="T159" s="158">
        <f t="shared" si="16"/>
        <v>0</v>
      </c>
    </row>
    <row r="160" spans="1:20" ht="20.100000000000001" customHeight="1" x14ac:dyDescent="0.25">
      <c r="A160" s="174">
        <v>154</v>
      </c>
      <c r="B160" s="181" t="str">
        <f>IF('Frais réels'!B160="","",'Frais réels'!B160)</f>
        <v/>
      </c>
      <c r="C160" s="181" t="str">
        <f>IF('Frais réels'!C160="","",'Frais réels'!C160)</f>
        <v/>
      </c>
      <c r="D160" s="181" t="str">
        <f>IF('Frais réels'!D160="","",'Frais réels'!D160)</f>
        <v/>
      </c>
      <c r="E160" s="181" t="str">
        <f>IF('Frais réels'!E160="","",'Frais réels'!E160)</f>
        <v/>
      </c>
      <c r="F160" s="181" t="str">
        <f>IF('Frais réels'!F160="","",'Frais réels'!F160)</f>
        <v/>
      </c>
      <c r="G160" s="526" t="str">
        <f>IF('Frais réels'!G160="","",'Frais réels'!G160)</f>
        <v/>
      </c>
      <c r="H160" s="526" t="str">
        <f>IF('Frais réels'!H160="","",'Frais réels'!H160)</f>
        <v/>
      </c>
      <c r="I160" s="181" t="str">
        <f>IF('Frais réels'!I160="","",'Frais réels'!I160)</f>
        <v/>
      </c>
      <c r="J160" s="530"/>
      <c r="K160" s="527" t="str">
        <f t="shared" si="12"/>
        <v/>
      </c>
      <c r="L160" s="527" t="str">
        <f t="shared" si="13"/>
        <v/>
      </c>
      <c r="M160" s="529"/>
      <c r="N160" s="182"/>
      <c r="O160" s="215" t="str">
        <f t="shared" si="14"/>
        <v/>
      </c>
      <c r="P160" s="211" t="str">
        <f t="shared" si="15"/>
        <v/>
      </c>
      <c r="Q160" s="222"/>
      <c r="R160" s="435" t="str">
        <f>IF(I160="","",IF(OR(J160="",K160="",L160=""),Listes!$A$69,IF(AND(M160="",J160&lt;&gt;""),Listes!$A$70,IF(AND(I160&lt;M160,Q160=""),Listes!$A$71,IF(AND(L160&lt;K160,Q160=""),Listes!$A$72,IF(AND(M160&lt;&gt;"",M160&lt;I160,N160=""),Listes!$A$73,IF(AND(S160="",OR(J160&lt;&gt;"",K160&lt;&gt;"",L160&lt;&gt;"")),Listes!$A$74,"")))))))</f>
        <v/>
      </c>
      <c r="S160" s="90"/>
      <c r="T160" s="158">
        <f t="shared" si="16"/>
        <v>0</v>
      </c>
    </row>
    <row r="161" spans="1:20" ht="20.100000000000001" customHeight="1" x14ac:dyDescent="0.25">
      <c r="A161" s="174">
        <v>155</v>
      </c>
      <c r="B161" s="181" t="str">
        <f>IF('Frais réels'!B161="","",'Frais réels'!B161)</f>
        <v/>
      </c>
      <c r="C161" s="181" t="str">
        <f>IF('Frais réels'!C161="","",'Frais réels'!C161)</f>
        <v/>
      </c>
      <c r="D161" s="181" t="str">
        <f>IF('Frais réels'!D161="","",'Frais réels'!D161)</f>
        <v/>
      </c>
      <c r="E161" s="181" t="str">
        <f>IF('Frais réels'!E161="","",'Frais réels'!E161)</f>
        <v/>
      </c>
      <c r="F161" s="181" t="str">
        <f>IF('Frais réels'!F161="","",'Frais réels'!F161)</f>
        <v/>
      </c>
      <c r="G161" s="526" t="str">
        <f>IF('Frais réels'!G161="","",'Frais réels'!G161)</f>
        <v/>
      </c>
      <c r="H161" s="526" t="str">
        <f>IF('Frais réels'!H161="","",'Frais réels'!H161)</f>
        <v/>
      </c>
      <c r="I161" s="181" t="str">
        <f>IF('Frais réels'!I161="","",'Frais réels'!I161)</f>
        <v/>
      </c>
      <c r="J161" s="530"/>
      <c r="K161" s="527" t="str">
        <f t="shared" si="12"/>
        <v/>
      </c>
      <c r="L161" s="527" t="str">
        <f t="shared" si="13"/>
        <v/>
      </c>
      <c r="M161" s="529"/>
      <c r="N161" s="182"/>
      <c r="O161" s="215" t="str">
        <f t="shared" si="14"/>
        <v/>
      </c>
      <c r="P161" s="211" t="str">
        <f t="shared" si="15"/>
        <v/>
      </c>
      <c r="Q161" s="222"/>
      <c r="R161" s="435" t="str">
        <f>IF(I161="","",IF(OR(J161="",K161="",L161=""),Listes!$A$69,IF(AND(M161="",J161&lt;&gt;""),Listes!$A$70,IF(AND(I161&lt;M161,Q161=""),Listes!$A$71,IF(AND(L161&lt;K161,Q161=""),Listes!$A$72,IF(AND(M161&lt;&gt;"",M161&lt;I161,N161=""),Listes!$A$73,IF(AND(S161="",OR(J161&lt;&gt;"",K161&lt;&gt;"",L161&lt;&gt;"")),Listes!$A$74,"")))))))</f>
        <v/>
      </c>
      <c r="S161" s="90"/>
      <c r="T161" s="158">
        <f t="shared" si="16"/>
        <v>0</v>
      </c>
    </row>
    <row r="162" spans="1:20" ht="20.100000000000001" customHeight="1" x14ac:dyDescent="0.25">
      <c r="A162" s="174">
        <v>156</v>
      </c>
      <c r="B162" s="181" t="str">
        <f>IF('Frais réels'!B162="","",'Frais réels'!B162)</f>
        <v/>
      </c>
      <c r="C162" s="181" t="str">
        <f>IF('Frais réels'!C162="","",'Frais réels'!C162)</f>
        <v/>
      </c>
      <c r="D162" s="181" t="str">
        <f>IF('Frais réels'!D162="","",'Frais réels'!D162)</f>
        <v/>
      </c>
      <c r="E162" s="181" t="str">
        <f>IF('Frais réels'!E162="","",'Frais réels'!E162)</f>
        <v/>
      </c>
      <c r="F162" s="181" t="str">
        <f>IF('Frais réels'!F162="","",'Frais réels'!F162)</f>
        <v/>
      </c>
      <c r="G162" s="526" t="str">
        <f>IF('Frais réels'!G162="","",'Frais réels'!G162)</f>
        <v/>
      </c>
      <c r="H162" s="526" t="str">
        <f>IF('Frais réels'!H162="","",'Frais réels'!H162)</f>
        <v/>
      </c>
      <c r="I162" s="181" t="str">
        <f>IF('Frais réels'!I162="","",'Frais réels'!I162)</f>
        <v/>
      </c>
      <c r="J162" s="530"/>
      <c r="K162" s="527" t="str">
        <f t="shared" si="12"/>
        <v/>
      </c>
      <c r="L162" s="527" t="str">
        <f t="shared" si="13"/>
        <v/>
      </c>
      <c r="M162" s="529"/>
      <c r="N162" s="182"/>
      <c r="O162" s="215" t="str">
        <f t="shared" si="14"/>
        <v/>
      </c>
      <c r="P162" s="211" t="str">
        <f t="shared" si="15"/>
        <v/>
      </c>
      <c r="Q162" s="222"/>
      <c r="R162" s="435" t="str">
        <f>IF(I162="","",IF(OR(J162="",K162="",L162=""),Listes!$A$69,IF(AND(M162="",J162&lt;&gt;""),Listes!$A$70,IF(AND(I162&lt;M162,Q162=""),Listes!$A$71,IF(AND(L162&lt;K162,Q162=""),Listes!$A$72,IF(AND(M162&lt;&gt;"",M162&lt;I162,N162=""),Listes!$A$73,IF(AND(S162="",OR(J162&lt;&gt;"",K162&lt;&gt;"",L162&lt;&gt;"")),Listes!$A$74,"")))))))</f>
        <v/>
      </c>
      <c r="S162" s="90"/>
      <c r="T162" s="158">
        <f t="shared" si="16"/>
        <v>0</v>
      </c>
    </row>
    <row r="163" spans="1:20" ht="20.100000000000001" customHeight="1" x14ac:dyDescent="0.25">
      <c r="A163" s="174">
        <v>157</v>
      </c>
      <c r="B163" s="181" t="str">
        <f>IF('Frais réels'!B163="","",'Frais réels'!B163)</f>
        <v/>
      </c>
      <c r="C163" s="181" t="str">
        <f>IF('Frais réels'!C163="","",'Frais réels'!C163)</f>
        <v/>
      </c>
      <c r="D163" s="181" t="str">
        <f>IF('Frais réels'!D163="","",'Frais réels'!D163)</f>
        <v/>
      </c>
      <c r="E163" s="181" t="str">
        <f>IF('Frais réels'!E163="","",'Frais réels'!E163)</f>
        <v/>
      </c>
      <c r="F163" s="181" t="str">
        <f>IF('Frais réels'!F163="","",'Frais réels'!F163)</f>
        <v/>
      </c>
      <c r="G163" s="526" t="str">
        <f>IF('Frais réels'!G163="","",'Frais réels'!G163)</f>
        <v/>
      </c>
      <c r="H163" s="526" t="str">
        <f>IF('Frais réels'!H163="","",'Frais réels'!H163)</f>
        <v/>
      </c>
      <c r="I163" s="181" t="str">
        <f>IF('Frais réels'!I163="","",'Frais réels'!I163)</f>
        <v/>
      </c>
      <c r="J163" s="530"/>
      <c r="K163" s="527" t="str">
        <f t="shared" si="12"/>
        <v/>
      </c>
      <c r="L163" s="527" t="str">
        <f t="shared" si="13"/>
        <v/>
      </c>
      <c r="M163" s="529"/>
      <c r="N163" s="182"/>
      <c r="O163" s="215" t="str">
        <f t="shared" si="14"/>
        <v/>
      </c>
      <c r="P163" s="211" t="str">
        <f t="shared" si="15"/>
        <v/>
      </c>
      <c r="Q163" s="222"/>
      <c r="R163" s="435" t="str">
        <f>IF(I163="","",IF(OR(J163="",K163="",L163=""),Listes!$A$69,IF(AND(M163="",J163&lt;&gt;""),Listes!$A$70,IF(AND(I163&lt;M163,Q163=""),Listes!$A$71,IF(AND(L163&lt;K163,Q163=""),Listes!$A$72,IF(AND(M163&lt;&gt;"",M163&lt;I163,N163=""),Listes!$A$73,IF(AND(S163="",OR(J163&lt;&gt;"",K163&lt;&gt;"",L163&lt;&gt;"")),Listes!$A$74,"")))))))</f>
        <v/>
      </c>
      <c r="S163" s="90"/>
      <c r="T163" s="158">
        <f t="shared" si="16"/>
        <v>0</v>
      </c>
    </row>
    <row r="164" spans="1:20" ht="20.100000000000001" customHeight="1" x14ac:dyDescent="0.25">
      <c r="A164" s="174">
        <v>158</v>
      </c>
      <c r="B164" s="181" t="str">
        <f>IF('Frais réels'!B164="","",'Frais réels'!B164)</f>
        <v/>
      </c>
      <c r="C164" s="181" t="str">
        <f>IF('Frais réels'!C164="","",'Frais réels'!C164)</f>
        <v/>
      </c>
      <c r="D164" s="181" t="str">
        <f>IF('Frais réels'!D164="","",'Frais réels'!D164)</f>
        <v/>
      </c>
      <c r="E164" s="181" t="str">
        <f>IF('Frais réels'!E164="","",'Frais réels'!E164)</f>
        <v/>
      </c>
      <c r="F164" s="181" t="str">
        <f>IF('Frais réels'!F164="","",'Frais réels'!F164)</f>
        <v/>
      </c>
      <c r="G164" s="526" t="str">
        <f>IF('Frais réels'!G164="","",'Frais réels'!G164)</f>
        <v/>
      </c>
      <c r="H164" s="526" t="str">
        <f>IF('Frais réels'!H164="","",'Frais réels'!H164)</f>
        <v/>
      </c>
      <c r="I164" s="181" t="str">
        <f>IF('Frais réels'!I164="","",'Frais réels'!I164)</f>
        <v/>
      </c>
      <c r="J164" s="530"/>
      <c r="K164" s="527" t="str">
        <f t="shared" si="12"/>
        <v/>
      </c>
      <c r="L164" s="527" t="str">
        <f t="shared" si="13"/>
        <v/>
      </c>
      <c r="M164" s="529"/>
      <c r="N164" s="182"/>
      <c r="O164" s="215" t="str">
        <f t="shared" si="14"/>
        <v/>
      </c>
      <c r="P164" s="211" t="str">
        <f t="shared" si="15"/>
        <v/>
      </c>
      <c r="Q164" s="222"/>
      <c r="R164" s="435" t="str">
        <f>IF(I164="","",IF(OR(J164="",K164="",L164=""),Listes!$A$69,IF(AND(M164="",J164&lt;&gt;""),Listes!$A$70,IF(AND(I164&lt;M164,Q164=""),Listes!$A$71,IF(AND(L164&lt;K164,Q164=""),Listes!$A$72,IF(AND(M164&lt;&gt;"",M164&lt;I164,N164=""),Listes!$A$73,IF(AND(S164="",OR(J164&lt;&gt;"",K164&lt;&gt;"",L164&lt;&gt;"")),Listes!$A$74,"")))))))</f>
        <v/>
      </c>
      <c r="S164" s="90"/>
      <c r="T164" s="158">
        <f t="shared" si="16"/>
        <v>0</v>
      </c>
    </row>
    <row r="165" spans="1:20" ht="20.100000000000001" customHeight="1" x14ac:dyDescent="0.25">
      <c r="A165" s="174">
        <v>159</v>
      </c>
      <c r="B165" s="181" t="str">
        <f>IF('Frais réels'!B165="","",'Frais réels'!B165)</f>
        <v/>
      </c>
      <c r="C165" s="181" t="str">
        <f>IF('Frais réels'!C165="","",'Frais réels'!C165)</f>
        <v/>
      </c>
      <c r="D165" s="181" t="str">
        <f>IF('Frais réels'!D165="","",'Frais réels'!D165)</f>
        <v/>
      </c>
      <c r="E165" s="181" t="str">
        <f>IF('Frais réels'!E165="","",'Frais réels'!E165)</f>
        <v/>
      </c>
      <c r="F165" s="181" t="str">
        <f>IF('Frais réels'!F165="","",'Frais réels'!F165)</f>
        <v/>
      </c>
      <c r="G165" s="526" t="str">
        <f>IF('Frais réels'!G165="","",'Frais réels'!G165)</f>
        <v/>
      </c>
      <c r="H165" s="526" t="str">
        <f>IF('Frais réels'!H165="","",'Frais réels'!H165)</f>
        <v/>
      </c>
      <c r="I165" s="181" t="str">
        <f>IF('Frais réels'!I165="","",'Frais réels'!I165)</f>
        <v/>
      </c>
      <c r="J165" s="530"/>
      <c r="K165" s="527" t="str">
        <f t="shared" si="12"/>
        <v/>
      </c>
      <c r="L165" s="527" t="str">
        <f t="shared" si="13"/>
        <v/>
      </c>
      <c r="M165" s="529"/>
      <c r="N165" s="182"/>
      <c r="O165" s="215" t="str">
        <f t="shared" si="14"/>
        <v/>
      </c>
      <c r="P165" s="211" t="str">
        <f t="shared" si="15"/>
        <v/>
      </c>
      <c r="Q165" s="222"/>
      <c r="R165" s="435" t="str">
        <f>IF(I165="","",IF(OR(J165="",K165="",L165=""),Listes!$A$69,IF(AND(M165="",J165&lt;&gt;""),Listes!$A$70,IF(AND(I165&lt;M165,Q165=""),Listes!$A$71,IF(AND(L165&lt;K165,Q165=""),Listes!$A$72,IF(AND(M165&lt;&gt;"",M165&lt;I165,N165=""),Listes!$A$73,IF(AND(S165="",OR(J165&lt;&gt;"",K165&lt;&gt;"",L165&lt;&gt;"")),Listes!$A$74,"")))))))</f>
        <v/>
      </c>
      <c r="S165" s="90"/>
      <c r="T165" s="158">
        <f t="shared" si="16"/>
        <v>0</v>
      </c>
    </row>
    <row r="166" spans="1:20" ht="20.100000000000001" customHeight="1" x14ac:dyDescent="0.25">
      <c r="A166" s="174">
        <v>160</v>
      </c>
      <c r="B166" s="181" t="str">
        <f>IF('Frais réels'!B166="","",'Frais réels'!B166)</f>
        <v/>
      </c>
      <c r="C166" s="181" t="str">
        <f>IF('Frais réels'!C166="","",'Frais réels'!C166)</f>
        <v/>
      </c>
      <c r="D166" s="181" t="str">
        <f>IF('Frais réels'!D166="","",'Frais réels'!D166)</f>
        <v/>
      </c>
      <c r="E166" s="181" t="str">
        <f>IF('Frais réels'!E166="","",'Frais réels'!E166)</f>
        <v/>
      </c>
      <c r="F166" s="181" t="str">
        <f>IF('Frais réels'!F166="","",'Frais réels'!F166)</f>
        <v/>
      </c>
      <c r="G166" s="526" t="str">
        <f>IF('Frais réels'!G166="","",'Frais réels'!G166)</f>
        <v/>
      </c>
      <c r="H166" s="526" t="str">
        <f>IF('Frais réels'!H166="","",'Frais réels'!H166)</f>
        <v/>
      </c>
      <c r="I166" s="181" t="str">
        <f>IF('Frais réels'!I166="","",'Frais réels'!I166)</f>
        <v/>
      </c>
      <c r="J166" s="530"/>
      <c r="K166" s="527" t="str">
        <f t="shared" si="12"/>
        <v/>
      </c>
      <c r="L166" s="527" t="str">
        <f t="shared" si="13"/>
        <v/>
      </c>
      <c r="M166" s="529"/>
      <c r="N166" s="182"/>
      <c r="O166" s="215" t="str">
        <f t="shared" si="14"/>
        <v/>
      </c>
      <c r="P166" s="211" t="str">
        <f t="shared" si="15"/>
        <v/>
      </c>
      <c r="Q166" s="222"/>
      <c r="R166" s="435" t="str">
        <f>IF(I166="","",IF(OR(J166="",K166="",L166=""),Listes!$A$69,IF(AND(M166="",J166&lt;&gt;""),Listes!$A$70,IF(AND(I166&lt;M166,Q166=""),Listes!$A$71,IF(AND(L166&lt;K166,Q166=""),Listes!$A$72,IF(AND(M166&lt;&gt;"",M166&lt;I166,N166=""),Listes!$A$73,IF(AND(S166="",OR(J166&lt;&gt;"",K166&lt;&gt;"",L166&lt;&gt;"")),Listes!$A$74,"")))))))</f>
        <v/>
      </c>
      <c r="S166" s="90"/>
      <c r="T166" s="158">
        <f t="shared" si="16"/>
        <v>0</v>
      </c>
    </row>
    <row r="167" spans="1:20" ht="20.100000000000001" customHeight="1" x14ac:dyDescent="0.25">
      <c r="A167" s="174">
        <v>161</v>
      </c>
      <c r="B167" s="181" t="str">
        <f>IF('Frais réels'!B167="","",'Frais réels'!B167)</f>
        <v/>
      </c>
      <c r="C167" s="181" t="str">
        <f>IF('Frais réels'!C167="","",'Frais réels'!C167)</f>
        <v/>
      </c>
      <c r="D167" s="181" t="str">
        <f>IF('Frais réels'!D167="","",'Frais réels'!D167)</f>
        <v/>
      </c>
      <c r="E167" s="181" t="str">
        <f>IF('Frais réels'!E167="","",'Frais réels'!E167)</f>
        <v/>
      </c>
      <c r="F167" s="181" t="str">
        <f>IF('Frais réels'!F167="","",'Frais réels'!F167)</f>
        <v/>
      </c>
      <c r="G167" s="526" t="str">
        <f>IF('Frais réels'!G167="","",'Frais réels'!G167)</f>
        <v/>
      </c>
      <c r="H167" s="526" t="str">
        <f>IF('Frais réels'!H167="","",'Frais réels'!H167)</f>
        <v/>
      </c>
      <c r="I167" s="181" t="str">
        <f>IF('Frais réels'!I167="","",'Frais réels'!I167)</f>
        <v/>
      </c>
      <c r="J167" s="530"/>
      <c r="K167" s="527" t="str">
        <f t="shared" si="12"/>
        <v/>
      </c>
      <c r="L167" s="527" t="str">
        <f t="shared" si="13"/>
        <v/>
      </c>
      <c r="M167" s="529"/>
      <c r="N167" s="182"/>
      <c r="O167" s="215" t="str">
        <f t="shared" si="14"/>
        <v/>
      </c>
      <c r="P167" s="211" t="str">
        <f t="shared" si="15"/>
        <v/>
      </c>
      <c r="Q167" s="222"/>
      <c r="R167" s="435" t="str">
        <f>IF(I167="","",IF(OR(J167="",K167="",L167=""),Listes!$A$69,IF(AND(M167="",J167&lt;&gt;""),Listes!$A$70,IF(AND(I167&lt;M167,Q167=""),Listes!$A$71,IF(AND(L167&lt;K167,Q167=""),Listes!$A$72,IF(AND(M167&lt;&gt;"",M167&lt;I167,N167=""),Listes!$A$73,IF(AND(S167="",OR(J167&lt;&gt;"",K167&lt;&gt;"",L167&lt;&gt;"")),Listes!$A$74,"")))))))</f>
        <v/>
      </c>
      <c r="S167" s="90"/>
      <c r="T167" s="158">
        <f t="shared" si="16"/>
        <v>0</v>
      </c>
    </row>
    <row r="168" spans="1:20" ht="20.100000000000001" customHeight="1" x14ac:dyDescent="0.25">
      <c r="A168" s="174">
        <v>162</v>
      </c>
      <c r="B168" s="181" t="str">
        <f>IF('Frais réels'!B168="","",'Frais réels'!B168)</f>
        <v/>
      </c>
      <c r="C168" s="181" t="str">
        <f>IF('Frais réels'!C168="","",'Frais réels'!C168)</f>
        <v/>
      </c>
      <c r="D168" s="181" t="str">
        <f>IF('Frais réels'!D168="","",'Frais réels'!D168)</f>
        <v/>
      </c>
      <c r="E168" s="181" t="str">
        <f>IF('Frais réels'!E168="","",'Frais réels'!E168)</f>
        <v/>
      </c>
      <c r="F168" s="181" t="str">
        <f>IF('Frais réels'!F168="","",'Frais réels'!F168)</f>
        <v/>
      </c>
      <c r="G168" s="526" t="str">
        <f>IF('Frais réels'!G168="","",'Frais réels'!G168)</f>
        <v/>
      </c>
      <c r="H168" s="526" t="str">
        <f>IF('Frais réels'!H168="","",'Frais réels'!H168)</f>
        <v/>
      </c>
      <c r="I168" s="181" t="str">
        <f>IF('Frais réels'!I168="","",'Frais réels'!I168)</f>
        <v/>
      </c>
      <c r="J168" s="530"/>
      <c r="K168" s="527" t="str">
        <f t="shared" si="12"/>
        <v/>
      </c>
      <c r="L168" s="527" t="str">
        <f t="shared" si="13"/>
        <v/>
      </c>
      <c r="M168" s="529"/>
      <c r="N168" s="182"/>
      <c r="O168" s="215" t="str">
        <f t="shared" si="14"/>
        <v/>
      </c>
      <c r="P168" s="211" t="str">
        <f t="shared" si="15"/>
        <v/>
      </c>
      <c r="Q168" s="222"/>
      <c r="R168" s="435" t="str">
        <f>IF(I168="","",IF(OR(J168="",K168="",L168=""),Listes!$A$69,IF(AND(M168="",J168&lt;&gt;""),Listes!$A$70,IF(AND(I168&lt;M168,Q168=""),Listes!$A$71,IF(AND(L168&lt;K168,Q168=""),Listes!$A$72,IF(AND(M168&lt;&gt;"",M168&lt;I168,N168=""),Listes!$A$73,IF(AND(S168="",OR(J168&lt;&gt;"",K168&lt;&gt;"",L168&lt;&gt;"")),Listes!$A$74,"")))))))</f>
        <v/>
      </c>
      <c r="S168" s="90"/>
      <c r="T168" s="158">
        <f t="shared" si="16"/>
        <v>0</v>
      </c>
    </row>
    <row r="169" spans="1:20" ht="20.100000000000001" customHeight="1" x14ac:dyDescent="0.25">
      <c r="A169" s="174">
        <v>163</v>
      </c>
      <c r="B169" s="181" t="str">
        <f>IF('Frais réels'!B169="","",'Frais réels'!B169)</f>
        <v/>
      </c>
      <c r="C169" s="181" t="str">
        <f>IF('Frais réels'!C169="","",'Frais réels'!C169)</f>
        <v/>
      </c>
      <c r="D169" s="181" t="str">
        <f>IF('Frais réels'!D169="","",'Frais réels'!D169)</f>
        <v/>
      </c>
      <c r="E169" s="181" t="str">
        <f>IF('Frais réels'!E169="","",'Frais réels'!E169)</f>
        <v/>
      </c>
      <c r="F169" s="181" t="str">
        <f>IF('Frais réels'!F169="","",'Frais réels'!F169)</f>
        <v/>
      </c>
      <c r="G169" s="526" t="str">
        <f>IF('Frais réels'!G169="","",'Frais réels'!G169)</f>
        <v/>
      </c>
      <c r="H169" s="526" t="str">
        <f>IF('Frais réels'!H169="","",'Frais réels'!H169)</f>
        <v/>
      </c>
      <c r="I169" s="181" t="str">
        <f>IF('Frais réels'!I169="","",'Frais réels'!I169)</f>
        <v/>
      </c>
      <c r="J169" s="530"/>
      <c r="K169" s="527" t="str">
        <f t="shared" si="12"/>
        <v/>
      </c>
      <c r="L169" s="527" t="str">
        <f t="shared" si="13"/>
        <v/>
      </c>
      <c r="M169" s="529"/>
      <c r="N169" s="182"/>
      <c r="O169" s="215" t="str">
        <f t="shared" si="14"/>
        <v/>
      </c>
      <c r="P169" s="211" t="str">
        <f t="shared" si="15"/>
        <v/>
      </c>
      <c r="Q169" s="222"/>
      <c r="R169" s="435" t="str">
        <f>IF(I169="","",IF(OR(J169="",K169="",L169=""),Listes!$A$69,IF(AND(M169="",J169&lt;&gt;""),Listes!$A$70,IF(AND(I169&lt;M169,Q169=""),Listes!$A$71,IF(AND(L169&lt;K169,Q169=""),Listes!$A$72,IF(AND(M169&lt;&gt;"",M169&lt;I169,N169=""),Listes!$A$73,IF(AND(S169="",OR(J169&lt;&gt;"",K169&lt;&gt;"",L169&lt;&gt;"")),Listes!$A$74,"")))))))</f>
        <v/>
      </c>
      <c r="S169" s="90"/>
      <c r="T169" s="158">
        <f t="shared" si="16"/>
        <v>0</v>
      </c>
    </row>
    <row r="170" spans="1:20" ht="20.100000000000001" customHeight="1" x14ac:dyDescent="0.25">
      <c r="A170" s="174">
        <v>164</v>
      </c>
      <c r="B170" s="181" t="str">
        <f>IF('Frais réels'!B170="","",'Frais réels'!B170)</f>
        <v/>
      </c>
      <c r="C170" s="181" t="str">
        <f>IF('Frais réels'!C170="","",'Frais réels'!C170)</f>
        <v/>
      </c>
      <c r="D170" s="181" t="str">
        <f>IF('Frais réels'!D170="","",'Frais réels'!D170)</f>
        <v/>
      </c>
      <c r="E170" s="181" t="str">
        <f>IF('Frais réels'!E170="","",'Frais réels'!E170)</f>
        <v/>
      </c>
      <c r="F170" s="181" t="str">
        <f>IF('Frais réels'!F170="","",'Frais réels'!F170)</f>
        <v/>
      </c>
      <c r="G170" s="526" t="str">
        <f>IF('Frais réels'!G170="","",'Frais réels'!G170)</f>
        <v/>
      </c>
      <c r="H170" s="526" t="str">
        <f>IF('Frais réels'!H170="","",'Frais réels'!H170)</f>
        <v/>
      </c>
      <c r="I170" s="181" t="str">
        <f>IF('Frais réels'!I170="","",'Frais réels'!I170)</f>
        <v/>
      </c>
      <c r="J170" s="530"/>
      <c r="K170" s="527" t="str">
        <f t="shared" si="12"/>
        <v/>
      </c>
      <c r="L170" s="527" t="str">
        <f t="shared" si="13"/>
        <v/>
      </c>
      <c r="M170" s="529"/>
      <c r="N170" s="182"/>
      <c r="O170" s="215" t="str">
        <f t="shared" si="14"/>
        <v/>
      </c>
      <c r="P170" s="211" t="str">
        <f t="shared" si="15"/>
        <v/>
      </c>
      <c r="Q170" s="222"/>
      <c r="R170" s="435" t="str">
        <f>IF(I170="","",IF(OR(J170="",K170="",L170=""),Listes!$A$69,IF(AND(M170="",J170&lt;&gt;""),Listes!$A$70,IF(AND(I170&lt;M170,Q170=""),Listes!$A$71,IF(AND(L170&lt;K170,Q170=""),Listes!$A$72,IF(AND(M170&lt;&gt;"",M170&lt;I170,N170=""),Listes!$A$73,IF(AND(S170="",OR(J170&lt;&gt;"",K170&lt;&gt;"",L170&lt;&gt;"")),Listes!$A$74,"")))))))</f>
        <v/>
      </c>
      <c r="S170" s="90"/>
      <c r="T170" s="158">
        <f t="shared" si="16"/>
        <v>0</v>
      </c>
    </row>
    <row r="171" spans="1:20" ht="20.100000000000001" customHeight="1" x14ac:dyDescent="0.25">
      <c r="A171" s="174">
        <v>165</v>
      </c>
      <c r="B171" s="181" t="str">
        <f>IF('Frais réels'!B171="","",'Frais réels'!B171)</f>
        <v/>
      </c>
      <c r="C171" s="181" t="str">
        <f>IF('Frais réels'!C171="","",'Frais réels'!C171)</f>
        <v/>
      </c>
      <c r="D171" s="181" t="str">
        <f>IF('Frais réels'!D171="","",'Frais réels'!D171)</f>
        <v/>
      </c>
      <c r="E171" s="181" t="str">
        <f>IF('Frais réels'!E171="","",'Frais réels'!E171)</f>
        <v/>
      </c>
      <c r="F171" s="181" t="str">
        <f>IF('Frais réels'!F171="","",'Frais réels'!F171)</f>
        <v/>
      </c>
      <c r="G171" s="526" t="str">
        <f>IF('Frais réels'!G171="","",'Frais réels'!G171)</f>
        <v/>
      </c>
      <c r="H171" s="526" t="str">
        <f>IF('Frais réels'!H171="","",'Frais réels'!H171)</f>
        <v/>
      </c>
      <c r="I171" s="181" t="str">
        <f>IF('Frais réels'!I171="","",'Frais réels'!I171)</f>
        <v/>
      </c>
      <c r="J171" s="530"/>
      <c r="K171" s="527" t="str">
        <f t="shared" si="12"/>
        <v/>
      </c>
      <c r="L171" s="527" t="str">
        <f t="shared" si="13"/>
        <v/>
      </c>
      <c r="M171" s="529"/>
      <c r="N171" s="182"/>
      <c r="O171" s="215" t="str">
        <f t="shared" si="14"/>
        <v/>
      </c>
      <c r="P171" s="211" t="str">
        <f t="shared" si="15"/>
        <v/>
      </c>
      <c r="Q171" s="222"/>
      <c r="R171" s="435" t="str">
        <f>IF(I171="","",IF(OR(J171="",K171="",L171=""),Listes!$A$69,IF(AND(M171="",J171&lt;&gt;""),Listes!$A$70,IF(AND(I171&lt;M171,Q171=""),Listes!$A$71,IF(AND(L171&lt;K171,Q171=""),Listes!$A$72,IF(AND(M171&lt;&gt;"",M171&lt;I171,N171=""),Listes!$A$73,IF(AND(S171="",OR(J171&lt;&gt;"",K171&lt;&gt;"",L171&lt;&gt;"")),Listes!$A$74,"")))))))</f>
        <v/>
      </c>
      <c r="S171" s="90"/>
      <c r="T171" s="158">
        <f t="shared" si="16"/>
        <v>0</v>
      </c>
    </row>
    <row r="172" spans="1:20" ht="20.100000000000001" customHeight="1" x14ac:dyDescent="0.25">
      <c r="A172" s="174">
        <v>166</v>
      </c>
      <c r="B172" s="181" t="str">
        <f>IF('Frais réels'!B172="","",'Frais réels'!B172)</f>
        <v/>
      </c>
      <c r="C172" s="181" t="str">
        <f>IF('Frais réels'!C172="","",'Frais réels'!C172)</f>
        <v/>
      </c>
      <c r="D172" s="181" t="str">
        <f>IF('Frais réels'!D172="","",'Frais réels'!D172)</f>
        <v/>
      </c>
      <c r="E172" s="181" t="str">
        <f>IF('Frais réels'!E172="","",'Frais réels'!E172)</f>
        <v/>
      </c>
      <c r="F172" s="181" t="str">
        <f>IF('Frais réels'!F172="","",'Frais réels'!F172)</f>
        <v/>
      </c>
      <c r="G172" s="526" t="str">
        <f>IF('Frais réels'!G172="","",'Frais réels'!G172)</f>
        <v/>
      </c>
      <c r="H172" s="526" t="str">
        <f>IF('Frais réels'!H172="","",'Frais réels'!H172)</f>
        <v/>
      </c>
      <c r="I172" s="181" t="str">
        <f>IF('Frais réels'!I172="","",'Frais réels'!I172)</f>
        <v/>
      </c>
      <c r="J172" s="530"/>
      <c r="K172" s="527" t="str">
        <f t="shared" si="12"/>
        <v/>
      </c>
      <c r="L172" s="527" t="str">
        <f t="shared" si="13"/>
        <v/>
      </c>
      <c r="M172" s="529"/>
      <c r="N172" s="182"/>
      <c r="O172" s="215" t="str">
        <f t="shared" si="14"/>
        <v/>
      </c>
      <c r="P172" s="211" t="str">
        <f t="shared" si="15"/>
        <v/>
      </c>
      <c r="Q172" s="222"/>
      <c r="R172" s="435" t="str">
        <f>IF(I172="","",IF(OR(J172="",K172="",L172=""),Listes!$A$69,IF(AND(M172="",J172&lt;&gt;""),Listes!$A$70,IF(AND(I172&lt;M172,Q172=""),Listes!$A$71,IF(AND(L172&lt;K172,Q172=""),Listes!$A$72,IF(AND(M172&lt;&gt;"",M172&lt;I172,N172=""),Listes!$A$73,IF(AND(S172="",OR(J172&lt;&gt;"",K172&lt;&gt;"",L172&lt;&gt;"")),Listes!$A$74,"")))))))</f>
        <v/>
      </c>
      <c r="S172" s="90"/>
      <c r="T172" s="158">
        <f t="shared" si="16"/>
        <v>0</v>
      </c>
    </row>
    <row r="173" spans="1:20" ht="20.100000000000001" customHeight="1" x14ac:dyDescent="0.25">
      <c r="A173" s="174">
        <v>167</v>
      </c>
      <c r="B173" s="181" t="str">
        <f>IF('Frais réels'!B173="","",'Frais réels'!B173)</f>
        <v/>
      </c>
      <c r="C173" s="181" t="str">
        <f>IF('Frais réels'!C173="","",'Frais réels'!C173)</f>
        <v/>
      </c>
      <c r="D173" s="181" t="str">
        <f>IF('Frais réels'!D173="","",'Frais réels'!D173)</f>
        <v/>
      </c>
      <c r="E173" s="181" t="str">
        <f>IF('Frais réels'!E173="","",'Frais réels'!E173)</f>
        <v/>
      </c>
      <c r="F173" s="181" t="str">
        <f>IF('Frais réels'!F173="","",'Frais réels'!F173)</f>
        <v/>
      </c>
      <c r="G173" s="526" t="str">
        <f>IF('Frais réels'!G173="","",'Frais réels'!G173)</f>
        <v/>
      </c>
      <c r="H173" s="526" t="str">
        <f>IF('Frais réels'!H173="","",'Frais réels'!H173)</f>
        <v/>
      </c>
      <c r="I173" s="181" t="str">
        <f>IF('Frais réels'!I173="","",'Frais réels'!I173)</f>
        <v/>
      </c>
      <c r="J173" s="530"/>
      <c r="K173" s="527" t="str">
        <f t="shared" si="12"/>
        <v/>
      </c>
      <c r="L173" s="527" t="str">
        <f t="shared" si="13"/>
        <v/>
      </c>
      <c r="M173" s="529"/>
      <c r="N173" s="182"/>
      <c r="O173" s="215" t="str">
        <f t="shared" si="14"/>
        <v/>
      </c>
      <c r="P173" s="211" t="str">
        <f t="shared" si="15"/>
        <v/>
      </c>
      <c r="Q173" s="222"/>
      <c r="R173" s="435" t="str">
        <f>IF(I173="","",IF(OR(J173="",K173="",L173=""),Listes!$A$69,IF(AND(M173="",J173&lt;&gt;""),Listes!$A$70,IF(AND(I173&lt;M173,Q173=""),Listes!$A$71,IF(AND(L173&lt;K173,Q173=""),Listes!$A$72,IF(AND(M173&lt;&gt;"",M173&lt;I173,N173=""),Listes!$A$73,IF(AND(S173="",OR(J173&lt;&gt;"",K173&lt;&gt;"",L173&lt;&gt;"")),Listes!$A$74,"")))))))</f>
        <v/>
      </c>
      <c r="S173" s="90"/>
      <c r="T173" s="158">
        <f t="shared" si="16"/>
        <v>0</v>
      </c>
    </row>
    <row r="174" spans="1:20" ht="20.100000000000001" customHeight="1" x14ac:dyDescent="0.25">
      <c r="A174" s="174">
        <v>168</v>
      </c>
      <c r="B174" s="181" t="str">
        <f>IF('Frais réels'!B174="","",'Frais réels'!B174)</f>
        <v/>
      </c>
      <c r="C174" s="181" t="str">
        <f>IF('Frais réels'!C174="","",'Frais réels'!C174)</f>
        <v/>
      </c>
      <c r="D174" s="181" t="str">
        <f>IF('Frais réels'!D174="","",'Frais réels'!D174)</f>
        <v/>
      </c>
      <c r="E174" s="181" t="str">
        <f>IF('Frais réels'!E174="","",'Frais réels'!E174)</f>
        <v/>
      </c>
      <c r="F174" s="181" t="str">
        <f>IF('Frais réels'!F174="","",'Frais réels'!F174)</f>
        <v/>
      </c>
      <c r="G174" s="526" t="str">
        <f>IF('Frais réels'!G174="","",'Frais réels'!G174)</f>
        <v/>
      </c>
      <c r="H174" s="526" t="str">
        <f>IF('Frais réels'!H174="","",'Frais réels'!H174)</f>
        <v/>
      </c>
      <c r="I174" s="181" t="str">
        <f>IF('Frais réels'!I174="","",'Frais réels'!I174)</f>
        <v/>
      </c>
      <c r="J174" s="530"/>
      <c r="K174" s="527" t="str">
        <f t="shared" si="12"/>
        <v/>
      </c>
      <c r="L174" s="527" t="str">
        <f t="shared" si="13"/>
        <v/>
      </c>
      <c r="M174" s="529"/>
      <c r="N174" s="182"/>
      <c r="O174" s="215" t="str">
        <f t="shared" si="14"/>
        <v/>
      </c>
      <c r="P174" s="211" t="str">
        <f t="shared" si="15"/>
        <v/>
      </c>
      <c r="Q174" s="222"/>
      <c r="R174" s="435" t="str">
        <f>IF(I174="","",IF(OR(J174="",K174="",L174=""),Listes!$A$69,IF(AND(M174="",J174&lt;&gt;""),Listes!$A$70,IF(AND(I174&lt;M174,Q174=""),Listes!$A$71,IF(AND(L174&lt;K174,Q174=""),Listes!$A$72,IF(AND(M174&lt;&gt;"",M174&lt;I174,N174=""),Listes!$A$73,IF(AND(S174="",OR(J174&lt;&gt;"",K174&lt;&gt;"",L174&lt;&gt;"")),Listes!$A$74,"")))))))</f>
        <v/>
      </c>
      <c r="S174" s="90"/>
      <c r="T174" s="158">
        <f t="shared" si="16"/>
        <v>0</v>
      </c>
    </row>
    <row r="175" spans="1:20" ht="20.100000000000001" customHeight="1" x14ac:dyDescent="0.25">
      <c r="A175" s="174">
        <v>169</v>
      </c>
      <c r="B175" s="181" t="str">
        <f>IF('Frais réels'!B175="","",'Frais réels'!B175)</f>
        <v/>
      </c>
      <c r="C175" s="181" t="str">
        <f>IF('Frais réels'!C175="","",'Frais réels'!C175)</f>
        <v/>
      </c>
      <c r="D175" s="181" t="str">
        <f>IF('Frais réels'!D175="","",'Frais réels'!D175)</f>
        <v/>
      </c>
      <c r="E175" s="181" t="str">
        <f>IF('Frais réels'!E175="","",'Frais réels'!E175)</f>
        <v/>
      </c>
      <c r="F175" s="181" t="str">
        <f>IF('Frais réels'!F175="","",'Frais réels'!F175)</f>
        <v/>
      </c>
      <c r="G175" s="526" t="str">
        <f>IF('Frais réels'!G175="","",'Frais réels'!G175)</f>
        <v/>
      </c>
      <c r="H175" s="526" t="str">
        <f>IF('Frais réels'!H175="","",'Frais réels'!H175)</f>
        <v/>
      </c>
      <c r="I175" s="181" t="str">
        <f>IF('Frais réels'!I175="","",'Frais réels'!I175)</f>
        <v/>
      </c>
      <c r="J175" s="530"/>
      <c r="K175" s="527" t="str">
        <f t="shared" si="12"/>
        <v/>
      </c>
      <c r="L175" s="527" t="str">
        <f t="shared" si="13"/>
        <v/>
      </c>
      <c r="M175" s="529"/>
      <c r="N175" s="182"/>
      <c r="O175" s="215" t="str">
        <f t="shared" si="14"/>
        <v/>
      </c>
      <c r="P175" s="211" t="str">
        <f t="shared" si="15"/>
        <v/>
      </c>
      <c r="Q175" s="222"/>
      <c r="R175" s="435" t="str">
        <f>IF(I175="","",IF(OR(J175="",K175="",L175=""),Listes!$A$69,IF(AND(M175="",J175&lt;&gt;""),Listes!$A$70,IF(AND(I175&lt;M175,Q175=""),Listes!$A$71,IF(AND(L175&lt;K175,Q175=""),Listes!$A$72,IF(AND(M175&lt;&gt;"",M175&lt;I175,N175=""),Listes!$A$73,IF(AND(S175="",OR(J175&lt;&gt;"",K175&lt;&gt;"",L175&lt;&gt;"")),Listes!$A$74,"")))))))</f>
        <v/>
      </c>
      <c r="S175" s="90"/>
      <c r="T175" s="158">
        <f t="shared" si="16"/>
        <v>0</v>
      </c>
    </row>
    <row r="176" spans="1:20" ht="20.100000000000001" customHeight="1" x14ac:dyDescent="0.25">
      <c r="A176" s="174">
        <v>170</v>
      </c>
      <c r="B176" s="181" t="str">
        <f>IF('Frais réels'!B176="","",'Frais réels'!B176)</f>
        <v/>
      </c>
      <c r="C176" s="181" t="str">
        <f>IF('Frais réels'!C176="","",'Frais réels'!C176)</f>
        <v/>
      </c>
      <c r="D176" s="181" t="str">
        <f>IF('Frais réels'!D176="","",'Frais réels'!D176)</f>
        <v/>
      </c>
      <c r="E176" s="181" t="str">
        <f>IF('Frais réels'!E176="","",'Frais réels'!E176)</f>
        <v/>
      </c>
      <c r="F176" s="181" t="str">
        <f>IF('Frais réels'!F176="","",'Frais réels'!F176)</f>
        <v/>
      </c>
      <c r="G176" s="526" t="str">
        <f>IF('Frais réels'!G176="","",'Frais réels'!G176)</f>
        <v/>
      </c>
      <c r="H176" s="526" t="str">
        <f>IF('Frais réels'!H176="","",'Frais réels'!H176)</f>
        <v/>
      </c>
      <c r="I176" s="181" t="str">
        <f>IF('Frais réels'!I176="","",'Frais réels'!I176)</f>
        <v/>
      </c>
      <c r="J176" s="530"/>
      <c r="K176" s="527" t="str">
        <f t="shared" si="12"/>
        <v/>
      </c>
      <c r="L176" s="527" t="str">
        <f t="shared" si="13"/>
        <v/>
      </c>
      <c r="M176" s="529"/>
      <c r="N176" s="182"/>
      <c r="O176" s="215" t="str">
        <f t="shared" si="14"/>
        <v/>
      </c>
      <c r="P176" s="211" t="str">
        <f t="shared" si="15"/>
        <v/>
      </c>
      <c r="Q176" s="222"/>
      <c r="R176" s="435" t="str">
        <f>IF(I176="","",IF(OR(J176="",K176="",L176=""),Listes!$A$69,IF(AND(M176="",J176&lt;&gt;""),Listes!$A$70,IF(AND(I176&lt;M176,Q176=""),Listes!$A$71,IF(AND(L176&lt;K176,Q176=""),Listes!$A$72,IF(AND(M176&lt;&gt;"",M176&lt;I176,N176=""),Listes!$A$73,IF(AND(S176="",OR(J176&lt;&gt;"",K176&lt;&gt;"",L176&lt;&gt;"")),Listes!$A$74,"")))))))</f>
        <v/>
      </c>
      <c r="S176" s="90"/>
      <c r="T176" s="158">
        <f t="shared" si="16"/>
        <v>0</v>
      </c>
    </row>
    <row r="177" spans="1:20" ht="20.100000000000001" customHeight="1" x14ac:dyDescent="0.25">
      <c r="A177" s="174">
        <v>171</v>
      </c>
      <c r="B177" s="181" t="str">
        <f>IF('Frais réels'!B177="","",'Frais réels'!B177)</f>
        <v/>
      </c>
      <c r="C177" s="181" t="str">
        <f>IF('Frais réels'!C177="","",'Frais réels'!C177)</f>
        <v/>
      </c>
      <c r="D177" s="181" t="str">
        <f>IF('Frais réels'!D177="","",'Frais réels'!D177)</f>
        <v/>
      </c>
      <c r="E177" s="181" t="str">
        <f>IF('Frais réels'!E177="","",'Frais réels'!E177)</f>
        <v/>
      </c>
      <c r="F177" s="181" t="str">
        <f>IF('Frais réels'!F177="","",'Frais réels'!F177)</f>
        <v/>
      </c>
      <c r="G177" s="526" t="str">
        <f>IF('Frais réels'!G177="","",'Frais réels'!G177)</f>
        <v/>
      </c>
      <c r="H177" s="526" t="str">
        <f>IF('Frais réels'!H177="","",'Frais réels'!H177)</f>
        <v/>
      </c>
      <c r="I177" s="181" t="str">
        <f>IF('Frais réels'!I177="","",'Frais réels'!I177)</f>
        <v/>
      </c>
      <c r="J177" s="530"/>
      <c r="K177" s="527" t="str">
        <f t="shared" si="12"/>
        <v/>
      </c>
      <c r="L177" s="527" t="str">
        <f t="shared" si="13"/>
        <v/>
      </c>
      <c r="M177" s="529"/>
      <c r="N177" s="182"/>
      <c r="O177" s="215" t="str">
        <f t="shared" si="14"/>
        <v/>
      </c>
      <c r="P177" s="211" t="str">
        <f t="shared" si="15"/>
        <v/>
      </c>
      <c r="Q177" s="222"/>
      <c r="R177" s="435" t="str">
        <f>IF(I177="","",IF(OR(J177="",K177="",L177=""),Listes!$A$69,IF(AND(M177="",J177&lt;&gt;""),Listes!$A$70,IF(AND(I177&lt;M177,Q177=""),Listes!$A$71,IF(AND(L177&lt;K177,Q177=""),Listes!$A$72,IF(AND(M177&lt;&gt;"",M177&lt;I177,N177=""),Listes!$A$73,IF(AND(S177="",OR(J177&lt;&gt;"",K177&lt;&gt;"",L177&lt;&gt;"")),Listes!$A$74,"")))))))</f>
        <v/>
      </c>
      <c r="S177" s="90"/>
      <c r="T177" s="158">
        <f t="shared" si="16"/>
        <v>0</v>
      </c>
    </row>
    <row r="178" spans="1:20" ht="20.100000000000001" customHeight="1" x14ac:dyDescent="0.25">
      <c r="A178" s="174">
        <v>172</v>
      </c>
      <c r="B178" s="181" t="str">
        <f>IF('Frais réels'!B178="","",'Frais réels'!B178)</f>
        <v/>
      </c>
      <c r="C178" s="181" t="str">
        <f>IF('Frais réels'!C178="","",'Frais réels'!C178)</f>
        <v/>
      </c>
      <c r="D178" s="181" t="str">
        <f>IF('Frais réels'!D178="","",'Frais réels'!D178)</f>
        <v/>
      </c>
      <c r="E178" s="181" t="str">
        <f>IF('Frais réels'!E178="","",'Frais réels'!E178)</f>
        <v/>
      </c>
      <c r="F178" s="181" t="str">
        <f>IF('Frais réels'!F178="","",'Frais réels'!F178)</f>
        <v/>
      </c>
      <c r="G178" s="526" t="str">
        <f>IF('Frais réels'!G178="","",'Frais réels'!G178)</f>
        <v/>
      </c>
      <c r="H178" s="526" t="str">
        <f>IF('Frais réels'!H178="","",'Frais réels'!H178)</f>
        <v/>
      </c>
      <c r="I178" s="181" t="str">
        <f>IF('Frais réels'!I178="","",'Frais réels'!I178)</f>
        <v/>
      </c>
      <c r="J178" s="530"/>
      <c r="K178" s="527" t="str">
        <f t="shared" si="12"/>
        <v/>
      </c>
      <c r="L178" s="527" t="str">
        <f t="shared" si="13"/>
        <v/>
      </c>
      <c r="M178" s="529"/>
      <c r="N178" s="182"/>
      <c r="O178" s="215" t="str">
        <f t="shared" si="14"/>
        <v/>
      </c>
      <c r="P178" s="211" t="str">
        <f t="shared" si="15"/>
        <v/>
      </c>
      <c r="Q178" s="222"/>
      <c r="R178" s="435" t="str">
        <f>IF(I178="","",IF(OR(J178="",K178="",L178=""),Listes!$A$69,IF(AND(M178="",J178&lt;&gt;""),Listes!$A$70,IF(AND(I178&lt;M178,Q178=""),Listes!$A$71,IF(AND(L178&lt;K178,Q178=""),Listes!$A$72,IF(AND(M178&lt;&gt;"",M178&lt;I178,N178=""),Listes!$A$73,IF(AND(S178="",OR(J178&lt;&gt;"",K178&lt;&gt;"",L178&lt;&gt;"")),Listes!$A$74,"")))))))</f>
        <v/>
      </c>
      <c r="S178" s="90"/>
      <c r="T178" s="158">
        <f t="shared" si="16"/>
        <v>0</v>
      </c>
    </row>
    <row r="179" spans="1:20" ht="20.100000000000001" customHeight="1" x14ac:dyDescent="0.25">
      <c r="A179" s="174">
        <v>173</v>
      </c>
      <c r="B179" s="181" t="str">
        <f>IF('Frais réels'!B179="","",'Frais réels'!B179)</f>
        <v/>
      </c>
      <c r="C179" s="181" t="str">
        <f>IF('Frais réels'!C179="","",'Frais réels'!C179)</f>
        <v/>
      </c>
      <c r="D179" s="181" t="str">
        <f>IF('Frais réels'!D179="","",'Frais réels'!D179)</f>
        <v/>
      </c>
      <c r="E179" s="181" t="str">
        <f>IF('Frais réels'!E179="","",'Frais réels'!E179)</f>
        <v/>
      </c>
      <c r="F179" s="181" t="str">
        <f>IF('Frais réels'!F179="","",'Frais réels'!F179)</f>
        <v/>
      </c>
      <c r="G179" s="526" t="str">
        <f>IF('Frais réels'!G179="","",'Frais réels'!G179)</f>
        <v/>
      </c>
      <c r="H179" s="526" t="str">
        <f>IF('Frais réels'!H179="","",'Frais réels'!H179)</f>
        <v/>
      </c>
      <c r="I179" s="181" t="str">
        <f>IF('Frais réels'!I179="","",'Frais réels'!I179)</f>
        <v/>
      </c>
      <c r="J179" s="530"/>
      <c r="K179" s="527" t="str">
        <f t="shared" si="12"/>
        <v/>
      </c>
      <c r="L179" s="527" t="str">
        <f t="shared" si="13"/>
        <v/>
      </c>
      <c r="M179" s="529"/>
      <c r="N179" s="182"/>
      <c r="O179" s="215" t="str">
        <f t="shared" si="14"/>
        <v/>
      </c>
      <c r="P179" s="211" t="str">
        <f t="shared" si="15"/>
        <v/>
      </c>
      <c r="Q179" s="222"/>
      <c r="R179" s="435" t="str">
        <f>IF(I179="","",IF(OR(J179="",K179="",L179=""),Listes!$A$69,IF(AND(M179="",J179&lt;&gt;""),Listes!$A$70,IF(AND(I179&lt;M179,Q179=""),Listes!$A$71,IF(AND(L179&lt;K179,Q179=""),Listes!$A$72,IF(AND(M179&lt;&gt;"",M179&lt;I179,N179=""),Listes!$A$73,IF(AND(S179="",OR(J179&lt;&gt;"",K179&lt;&gt;"",L179&lt;&gt;"")),Listes!$A$74,"")))))))</f>
        <v/>
      </c>
      <c r="S179" s="90"/>
      <c r="T179" s="158">
        <f t="shared" si="16"/>
        <v>0</v>
      </c>
    </row>
    <row r="180" spans="1:20" ht="20.100000000000001" customHeight="1" x14ac:dyDescent="0.25">
      <c r="A180" s="174">
        <v>174</v>
      </c>
      <c r="B180" s="181" t="str">
        <f>IF('Frais réels'!B180="","",'Frais réels'!B180)</f>
        <v/>
      </c>
      <c r="C180" s="181" t="str">
        <f>IF('Frais réels'!C180="","",'Frais réels'!C180)</f>
        <v/>
      </c>
      <c r="D180" s="181" t="str">
        <f>IF('Frais réels'!D180="","",'Frais réels'!D180)</f>
        <v/>
      </c>
      <c r="E180" s="181" t="str">
        <f>IF('Frais réels'!E180="","",'Frais réels'!E180)</f>
        <v/>
      </c>
      <c r="F180" s="181" t="str">
        <f>IF('Frais réels'!F180="","",'Frais réels'!F180)</f>
        <v/>
      </c>
      <c r="G180" s="526" t="str">
        <f>IF('Frais réels'!G180="","",'Frais réels'!G180)</f>
        <v/>
      </c>
      <c r="H180" s="526" t="str">
        <f>IF('Frais réels'!H180="","",'Frais réels'!H180)</f>
        <v/>
      </c>
      <c r="I180" s="181" t="str">
        <f>IF('Frais réels'!I180="","",'Frais réels'!I180)</f>
        <v/>
      </c>
      <c r="J180" s="530"/>
      <c r="K180" s="527" t="str">
        <f t="shared" si="12"/>
        <v/>
      </c>
      <c r="L180" s="527" t="str">
        <f t="shared" si="13"/>
        <v/>
      </c>
      <c r="M180" s="529"/>
      <c r="N180" s="182"/>
      <c r="O180" s="215" t="str">
        <f t="shared" si="14"/>
        <v/>
      </c>
      <c r="P180" s="211" t="str">
        <f t="shared" si="15"/>
        <v/>
      </c>
      <c r="Q180" s="222"/>
      <c r="R180" s="435" t="str">
        <f>IF(I180="","",IF(OR(J180="",K180="",L180=""),Listes!$A$69,IF(AND(M180="",J180&lt;&gt;""),Listes!$A$70,IF(AND(I180&lt;M180,Q180=""),Listes!$A$71,IF(AND(L180&lt;K180,Q180=""),Listes!$A$72,IF(AND(M180&lt;&gt;"",M180&lt;I180,N180=""),Listes!$A$73,IF(AND(S180="",OR(J180&lt;&gt;"",K180&lt;&gt;"",L180&lt;&gt;"")),Listes!$A$74,"")))))))</f>
        <v/>
      </c>
      <c r="S180" s="90"/>
      <c r="T180" s="158">
        <f t="shared" si="16"/>
        <v>0</v>
      </c>
    </row>
    <row r="181" spans="1:20" ht="20.100000000000001" customHeight="1" x14ac:dyDescent="0.25">
      <c r="A181" s="174">
        <v>175</v>
      </c>
      <c r="B181" s="181" t="str">
        <f>IF('Frais réels'!B181="","",'Frais réels'!B181)</f>
        <v/>
      </c>
      <c r="C181" s="181" t="str">
        <f>IF('Frais réels'!C181="","",'Frais réels'!C181)</f>
        <v/>
      </c>
      <c r="D181" s="181" t="str">
        <f>IF('Frais réels'!D181="","",'Frais réels'!D181)</f>
        <v/>
      </c>
      <c r="E181" s="181" t="str">
        <f>IF('Frais réels'!E181="","",'Frais réels'!E181)</f>
        <v/>
      </c>
      <c r="F181" s="181" t="str">
        <f>IF('Frais réels'!F181="","",'Frais réels'!F181)</f>
        <v/>
      </c>
      <c r="G181" s="526" t="str">
        <f>IF('Frais réels'!G181="","",'Frais réels'!G181)</f>
        <v/>
      </c>
      <c r="H181" s="526" t="str">
        <f>IF('Frais réels'!H181="","",'Frais réels'!H181)</f>
        <v/>
      </c>
      <c r="I181" s="181" t="str">
        <f>IF('Frais réels'!I181="","",'Frais réels'!I181)</f>
        <v/>
      </c>
      <c r="J181" s="530"/>
      <c r="K181" s="527" t="str">
        <f t="shared" si="12"/>
        <v/>
      </c>
      <c r="L181" s="527" t="str">
        <f t="shared" si="13"/>
        <v/>
      </c>
      <c r="M181" s="529"/>
      <c r="N181" s="182"/>
      <c r="O181" s="215" t="str">
        <f t="shared" si="14"/>
        <v/>
      </c>
      <c r="P181" s="211" t="str">
        <f t="shared" si="15"/>
        <v/>
      </c>
      <c r="Q181" s="222"/>
      <c r="R181" s="435" t="str">
        <f>IF(I181="","",IF(OR(J181="",K181="",L181=""),Listes!$A$69,IF(AND(M181="",J181&lt;&gt;""),Listes!$A$70,IF(AND(I181&lt;M181,Q181=""),Listes!$A$71,IF(AND(L181&lt;K181,Q181=""),Listes!$A$72,IF(AND(M181&lt;&gt;"",M181&lt;I181,N181=""),Listes!$A$73,IF(AND(S181="",OR(J181&lt;&gt;"",K181&lt;&gt;"",L181&lt;&gt;"")),Listes!$A$74,"")))))))</f>
        <v/>
      </c>
      <c r="S181" s="90"/>
      <c r="T181" s="158">
        <f t="shared" si="16"/>
        <v>0</v>
      </c>
    </row>
    <row r="182" spans="1:20" ht="20.100000000000001" customHeight="1" x14ac:dyDescent="0.25">
      <c r="A182" s="174">
        <v>176</v>
      </c>
      <c r="B182" s="181" t="str">
        <f>IF('Frais réels'!B182="","",'Frais réels'!B182)</f>
        <v/>
      </c>
      <c r="C182" s="181" t="str">
        <f>IF('Frais réels'!C182="","",'Frais réels'!C182)</f>
        <v/>
      </c>
      <c r="D182" s="181" t="str">
        <f>IF('Frais réels'!D182="","",'Frais réels'!D182)</f>
        <v/>
      </c>
      <c r="E182" s="181" t="str">
        <f>IF('Frais réels'!E182="","",'Frais réels'!E182)</f>
        <v/>
      </c>
      <c r="F182" s="181" t="str">
        <f>IF('Frais réels'!F182="","",'Frais réels'!F182)</f>
        <v/>
      </c>
      <c r="G182" s="526" t="str">
        <f>IF('Frais réels'!G182="","",'Frais réels'!G182)</f>
        <v/>
      </c>
      <c r="H182" s="526" t="str">
        <f>IF('Frais réels'!H182="","",'Frais réels'!H182)</f>
        <v/>
      </c>
      <c r="I182" s="181" t="str">
        <f>IF('Frais réels'!I182="","",'Frais réels'!I182)</f>
        <v/>
      </c>
      <c r="J182" s="530"/>
      <c r="K182" s="527" t="str">
        <f t="shared" si="12"/>
        <v/>
      </c>
      <c r="L182" s="527" t="str">
        <f t="shared" si="13"/>
        <v/>
      </c>
      <c r="M182" s="529"/>
      <c r="N182" s="182"/>
      <c r="O182" s="215" t="str">
        <f t="shared" si="14"/>
        <v/>
      </c>
      <c r="P182" s="211" t="str">
        <f t="shared" si="15"/>
        <v/>
      </c>
      <c r="Q182" s="222"/>
      <c r="R182" s="435" t="str">
        <f>IF(I182="","",IF(OR(J182="",K182="",L182=""),Listes!$A$69,IF(AND(M182="",J182&lt;&gt;""),Listes!$A$70,IF(AND(I182&lt;M182,Q182=""),Listes!$A$71,IF(AND(L182&lt;K182,Q182=""),Listes!$A$72,IF(AND(M182&lt;&gt;"",M182&lt;I182,N182=""),Listes!$A$73,IF(AND(S182="",OR(J182&lt;&gt;"",K182&lt;&gt;"",L182&lt;&gt;"")),Listes!$A$74,"")))))))</f>
        <v/>
      </c>
      <c r="S182" s="90"/>
      <c r="T182" s="158">
        <f t="shared" si="16"/>
        <v>0</v>
      </c>
    </row>
    <row r="183" spans="1:20" ht="20.100000000000001" customHeight="1" x14ac:dyDescent="0.25">
      <c r="A183" s="174">
        <v>177</v>
      </c>
      <c r="B183" s="181" t="str">
        <f>IF('Frais réels'!B183="","",'Frais réels'!B183)</f>
        <v/>
      </c>
      <c r="C183" s="181" t="str">
        <f>IF('Frais réels'!C183="","",'Frais réels'!C183)</f>
        <v/>
      </c>
      <c r="D183" s="181" t="str">
        <f>IF('Frais réels'!D183="","",'Frais réels'!D183)</f>
        <v/>
      </c>
      <c r="E183" s="181" t="str">
        <f>IF('Frais réels'!E183="","",'Frais réels'!E183)</f>
        <v/>
      </c>
      <c r="F183" s="181" t="str">
        <f>IF('Frais réels'!F183="","",'Frais réels'!F183)</f>
        <v/>
      </c>
      <c r="G183" s="526" t="str">
        <f>IF('Frais réels'!G183="","",'Frais réels'!G183)</f>
        <v/>
      </c>
      <c r="H183" s="526" t="str">
        <f>IF('Frais réels'!H183="","",'Frais réels'!H183)</f>
        <v/>
      </c>
      <c r="I183" s="181" t="str">
        <f>IF('Frais réels'!I183="","",'Frais réels'!I183)</f>
        <v/>
      </c>
      <c r="J183" s="530"/>
      <c r="K183" s="527" t="str">
        <f t="shared" si="12"/>
        <v/>
      </c>
      <c r="L183" s="527" t="str">
        <f t="shared" si="13"/>
        <v/>
      </c>
      <c r="M183" s="529"/>
      <c r="N183" s="182"/>
      <c r="O183" s="215" t="str">
        <f t="shared" si="14"/>
        <v/>
      </c>
      <c r="P183" s="211" t="str">
        <f t="shared" si="15"/>
        <v/>
      </c>
      <c r="Q183" s="222"/>
      <c r="R183" s="435" t="str">
        <f>IF(I183="","",IF(OR(J183="",K183="",L183=""),Listes!$A$69,IF(AND(M183="",J183&lt;&gt;""),Listes!$A$70,IF(AND(I183&lt;M183,Q183=""),Listes!$A$71,IF(AND(L183&lt;K183,Q183=""),Listes!$A$72,IF(AND(M183&lt;&gt;"",M183&lt;I183,N183=""),Listes!$A$73,IF(AND(S183="",OR(J183&lt;&gt;"",K183&lt;&gt;"",L183&lt;&gt;"")),Listes!$A$74,"")))))))</f>
        <v/>
      </c>
      <c r="S183" s="90"/>
      <c r="T183" s="158">
        <f t="shared" si="16"/>
        <v>0</v>
      </c>
    </row>
    <row r="184" spans="1:20" ht="20.100000000000001" customHeight="1" x14ac:dyDescent="0.25">
      <c r="A184" s="174">
        <v>178</v>
      </c>
      <c r="B184" s="181" t="str">
        <f>IF('Frais réels'!B184="","",'Frais réels'!B184)</f>
        <v/>
      </c>
      <c r="C184" s="181" t="str">
        <f>IF('Frais réels'!C184="","",'Frais réels'!C184)</f>
        <v/>
      </c>
      <c r="D184" s="181" t="str">
        <f>IF('Frais réels'!D184="","",'Frais réels'!D184)</f>
        <v/>
      </c>
      <c r="E184" s="181" t="str">
        <f>IF('Frais réels'!E184="","",'Frais réels'!E184)</f>
        <v/>
      </c>
      <c r="F184" s="181" t="str">
        <f>IF('Frais réels'!F184="","",'Frais réels'!F184)</f>
        <v/>
      </c>
      <c r="G184" s="526" t="str">
        <f>IF('Frais réels'!G184="","",'Frais réels'!G184)</f>
        <v/>
      </c>
      <c r="H184" s="526" t="str">
        <f>IF('Frais réels'!H184="","",'Frais réels'!H184)</f>
        <v/>
      </c>
      <c r="I184" s="181" t="str">
        <f>IF('Frais réels'!I184="","",'Frais réels'!I184)</f>
        <v/>
      </c>
      <c r="J184" s="530"/>
      <c r="K184" s="527" t="str">
        <f t="shared" si="12"/>
        <v/>
      </c>
      <c r="L184" s="527" t="str">
        <f t="shared" si="13"/>
        <v/>
      </c>
      <c r="M184" s="529"/>
      <c r="N184" s="182"/>
      <c r="O184" s="215" t="str">
        <f t="shared" si="14"/>
        <v/>
      </c>
      <c r="P184" s="211" t="str">
        <f t="shared" si="15"/>
        <v/>
      </c>
      <c r="Q184" s="222"/>
      <c r="R184" s="435" t="str">
        <f>IF(I184="","",IF(OR(J184="",K184="",L184=""),Listes!$A$69,IF(AND(M184="",J184&lt;&gt;""),Listes!$A$70,IF(AND(I184&lt;M184,Q184=""),Listes!$A$71,IF(AND(L184&lt;K184,Q184=""),Listes!$A$72,IF(AND(M184&lt;&gt;"",M184&lt;I184,N184=""),Listes!$A$73,IF(AND(S184="",OR(J184&lt;&gt;"",K184&lt;&gt;"",L184&lt;&gt;"")),Listes!$A$74,"")))))))</f>
        <v/>
      </c>
      <c r="S184" s="90"/>
      <c r="T184" s="158">
        <f t="shared" si="16"/>
        <v>0</v>
      </c>
    </row>
    <row r="185" spans="1:20" ht="20.100000000000001" customHeight="1" x14ac:dyDescent="0.25">
      <c r="A185" s="174">
        <v>179</v>
      </c>
      <c r="B185" s="181" t="str">
        <f>IF('Frais réels'!B185="","",'Frais réels'!B185)</f>
        <v/>
      </c>
      <c r="C185" s="181" t="str">
        <f>IF('Frais réels'!C185="","",'Frais réels'!C185)</f>
        <v/>
      </c>
      <c r="D185" s="181" t="str">
        <f>IF('Frais réels'!D185="","",'Frais réels'!D185)</f>
        <v/>
      </c>
      <c r="E185" s="181" t="str">
        <f>IF('Frais réels'!E185="","",'Frais réels'!E185)</f>
        <v/>
      </c>
      <c r="F185" s="181" t="str">
        <f>IF('Frais réels'!F185="","",'Frais réels'!F185)</f>
        <v/>
      </c>
      <c r="G185" s="526" t="str">
        <f>IF('Frais réels'!G185="","",'Frais réels'!G185)</f>
        <v/>
      </c>
      <c r="H185" s="526" t="str">
        <f>IF('Frais réels'!H185="","",'Frais réels'!H185)</f>
        <v/>
      </c>
      <c r="I185" s="181" t="str">
        <f>IF('Frais réels'!I185="","",'Frais réels'!I185)</f>
        <v/>
      </c>
      <c r="J185" s="530"/>
      <c r="K185" s="527" t="str">
        <f t="shared" si="12"/>
        <v/>
      </c>
      <c r="L185" s="527" t="str">
        <f t="shared" si="13"/>
        <v/>
      </c>
      <c r="M185" s="529"/>
      <c r="N185" s="182"/>
      <c r="O185" s="215" t="str">
        <f t="shared" si="14"/>
        <v/>
      </c>
      <c r="P185" s="211" t="str">
        <f t="shared" si="15"/>
        <v/>
      </c>
      <c r="Q185" s="222"/>
      <c r="R185" s="435" t="str">
        <f>IF(I185="","",IF(OR(J185="",K185="",L185=""),Listes!$A$69,IF(AND(M185="",J185&lt;&gt;""),Listes!$A$70,IF(AND(I185&lt;M185,Q185=""),Listes!$A$71,IF(AND(L185&lt;K185,Q185=""),Listes!$A$72,IF(AND(M185&lt;&gt;"",M185&lt;I185,N185=""),Listes!$A$73,IF(AND(S185="",OR(J185&lt;&gt;"",K185&lt;&gt;"",L185&lt;&gt;"")),Listes!$A$74,"")))))))</f>
        <v/>
      </c>
      <c r="S185" s="90"/>
      <c r="T185" s="158">
        <f t="shared" si="16"/>
        <v>0</v>
      </c>
    </row>
    <row r="186" spans="1:20" ht="20.100000000000001" customHeight="1" x14ac:dyDescent="0.25">
      <c r="A186" s="174">
        <v>180</v>
      </c>
      <c r="B186" s="181" t="str">
        <f>IF('Frais réels'!B186="","",'Frais réels'!B186)</f>
        <v/>
      </c>
      <c r="C186" s="181" t="str">
        <f>IF('Frais réels'!C186="","",'Frais réels'!C186)</f>
        <v/>
      </c>
      <c r="D186" s="181" t="str">
        <f>IF('Frais réels'!D186="","",'Frais réels'!D186)</f>
        <v/>
      </c>
      <c r="E186" s="181" t="str">
        <f>IF('Frais réels'!E186="","",'Frais réels'!E186)</f>
        <v/>
      </c>
      <c r="F186" s="181" t="str">
        <f>IF('Frais réels'!F186="","",'Frais réels'!F186)</f>
        <v/>
      </c>
      <c r="G186" s="526" t="str">
        <f>IF('Frais réels'!G186="","",'Frais réels'!G186)</f>
        <v/>
      </c>
      <c r="H186" s="526" t="str">
        <f>IF('Frais réels'!H186="","",'Frais réels'!H186)</f>
        <v/>
      </c>
      <c r="I186" s="181" t="str">
        <f>IF('Frais réels'!I186="","",'Frais réels'!I186)</f>
        <v/>
      </c>
      <c r="J186" s="530"/>
      <c r="K186" s="527" t="str">
        <f t="shared" si="12"/>
        <v/>
      </c>
      <c r="L186" s="527" t="str">
        <f t="shared" si="13"/>
        <v/>
      </c>
      <c r="M186" s="529"/>
      <c r="N186" s="182"/>
      <c r="O186" s="215" t="str">
        <f t="shared" si="14"/>
        <v/>
      </c>
      <c r="P186" s="211" t="str">
        <f t="shared" si="15"/>
        <v/>
      </c>
      <c r="Q186" s="222"/>
      <c r="R186" s="435" t="str">
        <f>IF(I186="","",IF(OR(J186="",K186="",L186=""),Listes!$A$69,IF(AND(M186="",J186&lt;&gt;""),Listes!$A$70,IF(AND(I186&lt;M186,Q186=""),Listes!$A$71,IF(AND(L186&lt;K186,Q186=""),Listes!$A$72,IF(AND(M186&lt;&gt;"",M186&lt;I186,N186=""),Listes!$A$73,IF(AND(S186="",OR(J186&lt;&gt;"",K186&lt;&gt;"",L186&lt;&gt;"")),Listes!$A$74,"")))))))</f>
        <v/>
      </c>
      <c r="S186" s="90"/>
      <c r="T186" s="158">
        <f t="shared" si="16"/>
        <v>0</v>
      </c>
    </row>
    <row r="187" spans="1:20" ht="20.100000000000001" customHeight="1" x14ac:dyDescent="0.25">
      <c r="A187" s="174">
        <v>181</v>
      </c>
      <c r="B187" s="181" t="str">
        <f>IF('Frais réels'!B187="","",'Frais réels'!B187)</f>
        <v/>
      </c>
      <c r="C187" s="181" t="str">
        <f>IF('Frais réels'!C187="","",'Frais réels'!C187)</f>
        <v/>
      </c>
      <c r="D187" s="181" t="str">
        <f>IF('Frais réels'!D187="","",'Frais réels'!D187)</f>
        <v/>
      </c>
      <c r="E187" s="181" t="str">
        <f>IF('Frais réels'!E187="","",'Frais réels'!E187)</f>
        <v/>
      </c>
      <c r="F187" s="181" t="str">
        <f>IF('Frais réels'!F187="","",'Frais réels'!F187)</f>
        <v/>
      </c>
      <c r="G187" s="526" t="str">
        <f>IF('Frais réels'!G187="","",'Frais réels'!G187)</f>
        <v/>
      </c>
      <c r="H187" s="526" t="str">
        <f>IF('Frais réels'!H187="","",'Frais réels'!H187)</f>
        <v/>
      </c>
      <c r="I187" s="181" t="str">
        <f>IF('Frais réels'!I187="","",'Frais réels'!I187)</f>
        <v/>
      </c>
      <c r="J187" s="530"/>
      <c r="K187" s="527" t="str">
        <f t="shared" si="12"/>
        <v/>
      </c>
      <c r="L187" s="527" t="str">
        <f t="shared" si="13"/>
        <v/>
      </c>
      <c r="M187" s="529"/>
      <c r="N187" s="182"/>
      <c r="O187" s="215" t="str">
        <f t="shared" si="14"/>
        <v/>
      </c>
      <c r="P187" s="211" t="str">
        <f t="shared" si="15"/>
        <v/>
      </c>
      <c r="Q187" s="222"/>
      <c r="R187" s="435" t="str">
        <f>IF(I187="","",IF(OR(J187="",K187="",L187=""),Listes!$A$69,IF(AND(M187="",J187&lt;&gt;""),Listes!$A$70,IF(AND(I187&lt;M187,Q187=""),Listes!$A$71,IF(AND(L187&lt;K187,Q187=""),Listes!$A$72,IF(AND(M187&lt;&gt;"",M187&lt;I187,N187=""),Listes!$A$73,IF(AND(S187="",OR(J187&lt;&gt;"",K187&lt;&gt;"",L187&lt;&gt;"")),Listes!$A$74,"")))))))</f>
        <v/>
      </c>
      <c r="S187" s="90"/>
      <c r="T187" s="158">
        <f t="shared" si="16"/>
        <v>0</v>
      </c>
    </row>
    <row r="188" spans="1:20" ht="20.100000000000001" customHeight="1" x14ac:dyDescent="0.25">
      <c r="A188" s="174">
        <v>182</v>
      </c>
      <c r="B188" s="181" t="str">
        <f>IF('Frais réels'!B188="","",'Frais réels'!B188)</f>
        <v/>
      </c>
      <c r="C188" s="181" t="str">
        <f>IF('Frais réels'!C188="","",'Frais réels'!C188)</f>
        <v/>
      </c>
      <c r="D188" s="181" t="str">
        <f>IF('Frais réels'!D188="","",'Frais réels'!D188)</f>
        <v/>
      </c>
      <c r="E188" s="181" t="str">
        <f>IF('Frais réels'!E188="","",'Frais réels'!E188)</f>
        <v/>
      </c>
      <c r="F188" s="181" t="str">
        <f>IF('Frais réels'!F188="","",'Frais réels'!F188)</f>
        <v/>
      </c>
      <c r="G188" s="526" t="str">
        <f>IF('Frais réels'!G188="","",'Frais réels'!G188)</f>
        <v/>
      </c>
      <c r="H188" s="526" t="str">
        <f>IF('Frais réels'!H188="","",'Frais réels'!H188)</f>
        <v/>
      </c>
      <c r="I188" s="181" t="str">
        <f>IF('Frais réels'!I188="","",'Frais réels'!I188)</f>
        <v/>
      </c>
      <c r="J188" s="530"/>
      <c r="K188" s="527" t="str">
        <f t="shared" si="12"/>
        <v/>
      </c>
      <c r="L188" s="527" t="str">
        <f t="shared" si="13"/>
        <v/>
      </c>
      <c r="M188" s="529"/>
      <c r="N188" s="182"/>
      <c r="O188" s="215" t="str">
        <f t="shared" si="14"/>
        <v/>
      </c>
      <c r="P188" s="211" t="str">
        <f t="shared" si="15"/>
        <v/>
      </c>
      <c r="Q188" s="222"/>
      <c r="R188" s="435" t="str">
        <f>IF(I188="","",IF(OR(J188="",K188="",L188=""),Listes!$A$69,IF(AND(M188="",J188&lt;&gt;""),Listes!$A$70,IF(AND(I188&lt;M188,Q188=""),Listes!$A$71,IF(AND(L188&lt;K188,Q188=""),Listes!$A$72,IF(AND(M188&lt;&gt;"",M188&lt;I188,N188=""),Listes!$A$73,IF(AND(S188="",OR(J188&lt;&gt;"",K188&lt;&gt;"",L188&lt;&gt;"")),Listes!$A$74,"")))))))</f>
        <v/>
      </c>
      <c r="S188" s="90"/>
      <c r="T188" s="158">
        <f t="shared" si="16"/>
        <v>0</v>
      </c>
    </row>
    <row r="189" spans="1:20" ht="20.100000000000001" customHeight="1" x14ac:dyDescent="0.25">
      <c r="A189" s="174">
        <v>183</v>
      </c>
      <c r="B189" s="181" t="str">
        <f>IF('Frais réels'!B189="","",'Frais réels'!B189)</f>
        <v/>
      </c>
      <c r="C189" s="181" t="str">
        <f>IF('Frais réels'!C189="","",'Frais réels'!C189)</f>
        <v/>
      </c>
      <c r="D189" s="181" t="str">
        <f>IF('Frais réels'!D189="","",'Frais réels'!D189)</f>
        <v/>
      </c>
      <c r="E189" s="181" t="str">
        <f>IF('Frais réels'!E189="","",'Frais réels'!E189)</f>
        <v/>
      </c>
      <c r="F189" s="181" t="str">
        <f>IF('Frais réels'!F189="","",'Frais réels'!F189)</f>
        <v/>
      </c>
      <c r="G189" s="526" t="str">
        <f>IF('Frais réels'!G189="","",'Frais réels'!G189)</f>
        <v/>
      </c>
      <c r="H189" s="526" t="str">
        <f>IF('Frais réels'!H189="","",'Frais réels'!H189)</f>
        <v/>
      </c>
      <c r="I189" s="181" t="str">
        <f>IF('Frais réels'!I189="","",'Frais réels'!I189)</f>
        <v/>
      </c>
      <c r="J189" s="530"/>
      <c r="K189" s="527" t="str">
        <f t="shared" si="12"/>
        <v/>
      </c>
      <c r="L189" s="527" t="str">
        <f t="shared" si="13"/>
        <v/>
      </c>
      <c r="M189" s="529"/>
      <c r="N189" s="182"/>
      <c r="O189" s="215" t="str">
        <f t="shared" si="14"/>
        <v/>
      </c>
      <c r="P189" s="211" t="str">
        <f t="shared" si="15"/>
        <v/>
      </c>
      <c r="Q189" s="222"/>
      <c r="R189" s="435" t="str">
        <f>IF(I189="","",IF(OR(J189="",K189="",L189=""),Listes!$A$69,IF(AND(M189="",J189&lt;&gt;""),Listes!$A$70,IF(AND(I189&lt;M189,Q189=""),Listes!$A$71,IF(AND(L189&lt;K189,Q189=""),Listes!$A$72,IF(AND(M189&lt;&gt;"",M189&lt;I189,N189=""),Listes!$A$73,IF(AND(S189="",OR(J189&lt;&gt;"",K189&lt;&gt;"",L189&lt;&gt;"")),Listes!$A$74,"")))))))</f>
        <v/>
      </c>
      <c r="S189" s="90"/>
      <c r="T189" s="158">
        <f t="shared" si="16"/>
        <v>0</v>
      </c>
    </row>
    <row r="190" spans="1:20" ht="20.100000000000001" customHeight="1" x14ac:dyDescent="0.25">
      <c r="A190" s="174">
        <v>184</v>
      </c>
      <c r="B190" s="181" t="str">
        <f>IF('Frais réels'!B190="","",'Frais réels'!B190)</f>
        <v/>
      </c>
      <c r="C190" s="181" t="str">
        <f>IF('Frais réels'!C190="","",'Frais réels'!C190)</f>
        <v/>
      </c>
      <c r="D190" s="181" t="str">
        <f>IF('Frais réels'!D190="","",'Frais réels'!D190)</f>
        <v/>
      </c>
      <c r="E190" s="181" t="str">
        <f>IF('Frais réels'!E190="","",'Frais réels'!E190)</f>
        <v/>
      </c>
      <c r="F190" s="181" t="str">
        <f>IF('Frais réels'!F190="","",'Frais réels'!F190)</f>
        <v/>
      </c>
      <c r="G190" s="526" t="str">
        <f>IF('Frais réels'!G190="","",'Frais réels'!G190)</f>
        <v/>
      </c>
      <c r="H190" s="526" t="str">
        <f>IF('Frais réels'!H190="","",'Frais réels'!H190)</f>
        <v/>
      </c>
      <c r="I190" s="181" t="str">
        <f>IF('Frais réels'!I190="","",'Frais réels'!I190)</f>
        <v/>
      </c>
      <c r="J190" s="530"/>
      <c r="K190" s="527" t="str">
        <f t="shared" si="12"/>
        <v/>
      </c>
      <c r="L190" s="527" t="str">
        <f t="shared" si="13"/>
        <v/>
      </c>
      <c r="M190" s="529"/>
      <c r="N190" s="182"/>
      <c r="O190" s="215" t="str">
        <f t="shared" si="14"/>
        <v/>
      </c>
      <c r="P190" s="211" t="str">
        <f t="shared" si="15"/>
        <v/>
      </c>
      <c r="Q190" s="222"/>
      <c r="R190" s="435" t="str">
        <f>IF(I190="","",IF(OR(J190="",K190="",L190=""),Listes!$A$69,IF(AND(M190="",J190&lt;&gt;""),Listes!$A$70,IF(AND(I190&lt;M190,Q190=""),Listes!$A$71,IF(AND(L190&lt;K190,Q190=""),Listes!$A$72,IF(AND(M190&lt;&gt;"",M190&lt;I190,N190=""),Listes!$A$73,IF(AND(S190="",OR(J190&lt;&gt;"",K190&lt;&gt;"",L190&lt;&gt;"")),Listes!$A$74,"")))))))</f>
        <v/>
      </c>
      <c r="S190" s="90"/>
      <c r="T190" s="158">
        <f t="shared" si="16"/>
        <v>0</v>
      </c>
    </row>
    <row r="191" spans="1:20" ht="20.100000000000001" customHeight="1" x14ac:dyDescent="0.25">
      <c r="A191" s="174">
        <v>185</v>
      </c>
      <c r="B191" s="181" t="str">
        <f>IF('Frais réels'!B191="","",'Frais réels'!B191)</f>
        <v/>
      </c>
      <c r="C191" s="181" t="str">
        <f>IF('Frais réels'!C191="","",'Frais réels'!C191)</f>
        <v/>
      </c>
      <c r="D191" s="181" t="str">
        <f>IF('Frais réels'!D191="","",'Frais réels'!D191)</f>
        <v/>
      </c>
      <c r="E191" s="181" t="str">
        <f>IF('Frais réels'!E191="","",'Frais réels'!E191)</f>
        <v/>
      </c>
      <c r="F191" s="181" t="str">
        <f>IF('Frais réels'!F191="","",'Frais réels'!F191)</f>
        <v/>
      </c>
      <c r="G191" s="526" t="str">
        <f>IF('Frais réels'!G191="","",'Frais réels'!G191)</f>
        <v/>
      </c>
      <c r="H191" s="526" t="str">
        <f>IF('Frais réels'!H191="","",'Frais réels'!H191)</f>
        <v/>
      </c>
      <c r="I191" s="181" t="str">
        <f>IF('Frais réels'!I191="","",'Frais réels'!I191)</f>
        <v/>
      </c>
      <c r="J191" s="530"/>
      <c r="K191" s="527" t="str">
        <f t="shared" si="12"/>
        <v/>
      </c>
      <c r="L191" s="527" t="str">
        <f t="shared" si="13"/>
        <v/>
      </c>
      <c r="M191" s="529"/>
      <c r="N191" s="182"/>
      <c r="O191" s="215" t="str">
        <f t="shared" si="14"/>
        <v/>
      </c>
      <c r="P191" s="211" t="str">
        <f t="shared" si="15"/>
        <v/>
      </c>
      <c r="Q191" s="222"/>
      <c r="R191" s="435" t="str">
        <f>IF(I191="","",IF(OR(J191="",K191="",L191=""),Listes!$A$69,IF(AND(M191="",J191&lt;&gt;""),Listes!$A$70,IF(AND(I191&lt;M191,Q191=""),Listes!$A$71,IF(AND(L191&lt;K191,Q191=""),Listes!$A$72,IF(AND(M191&lt;&gt;"",M191&lt;I191,N191=""),Listes!$A$73,IF(AND(S191="",OR(J191&lt;&gt;"",K191&lt;&gt;"",L191&lt;&gt;"")),Listes!$A$74,"")))))))</f>
        <v/>
      </c>
      <c r="S191" s="90"/>
      <c r="T191" s="158">
        <f t="shared" si="16"/>
        <v>0</v>
      </c>
    </row>
    <row r="192" spans="1:20" ht="20.100000000000001" customHeight="1" x14ac:dyDescent="0.25">
      <c r="A192" s="174">
        <v>186</v>
      </c>
      <c r="B192" s="181" t="str">
        <f>IF('Frais réels'!B192="","",'Frais réels'!B192)</f>
        <v/>
      </c>
      <c r="C192" s="181" t="str">
        <f>IF('Frais réels'!C192="","",'Frais réels'!C192)</f>
        <v/>
      </c>
      <c r="D192" s="181" t="str">
        <f>IF('Frais réels'!D192="","",'Frais réels'!D192)</f>
        <v/>
      </c>
      <c r="E192" s="181" t="str">
        <f>IF('Frais réels'!E192="","",'Frais réels'!E192)</f>
        <v/>
      </c>
      <c r="F192" s="181" t="str">
        <f>IF('Frais réels'!F192="","",'Frais réels'!F192)</f>
        <v/>
      </c>
      <c r="G192" s="526" t="str">
        <f>IF('Frais réels'!G192="","",'Frais réels'!G192)</f>
        <v/>
      </c>
      <c r="H192" s="526" t="str">
        <f>IF('Frais réels'!H192="","",'Frais réels'!H192)</f>
        <v/>
      </c>
      <c r="I192" s="181" t="str">
        <f>IF('Frais réels'!I192="","",'Frais réels'!I192)</f>
        <v/>
      </c>
      <c r="J192" s="530"/>
      <c r="K192" s="527" t="str">
        <f t="shared" si="12"/>
        <v/>
      </c>
      <c r="L192" s="527" t="str">
        <f t="shared" si="13"/>
        <v/>
      </c>
      <c r="M192" s="529"/>
      <c r="N192" s="182"/>
      <c r="O192" s="215" t="str">
        <f t="shared" si="14"/>
        <v/>
      </c>
      <c r="P192" s="211" t="str">
        <f t="shared" si="15"/>
        <v/>
      </c>
      <c r="Q192" s="222"/>
      <c r="R192" s="435" t="str">
        <f>IF(I192="","",IF(OR(J192="",K192="",L192=""),Listes!$A$69,IF(AND(M192="",J192&lt;&gt;""),Listes!$A$70,IF(AND(I192&lt;M192,Q192=""),Listes!$A$71,IF(AND(L192&lt;K192,Q192=""),Listes!$A$72,IF(AND(M192&lt;&gt;"",M192&lt;I192,N192=""),Listes!$A$73,IF(AND(S192="",OR(J192&lt;&gt;"",K192&lt;&gt;"",L192&lt;&gt;"")),Listes!$A$74,"")))))))</f>
        <v/>
      </c>
      <c r="S192" s="90"/>
      <c r="T192" s="158">
        <f t="shared" si="16"/>
        <v>0</v>
      </c>
    </row>
    <row r="193" spans="1:20" ht="20.100000000000001" customHeight="1" x14ac:dyDescent="0.25">
      <c r="A193" s="174">
        <v>187</v>
      </c>
      <c r="B193" s="181" t="str">
        <f>IF('Frais réels'!B193="","",'Frais réels'!B193)</f>
        <v/>
      </c>
      <c r="C193" s="181" t="str">
        <f>IF('Frais réels'!C193="","",'Frais réels'!C193)</f>
        <v/>
      </c>
      <c r="D193" s="181" t="str">
        <f>IF('Frais réels'!D193="","",'Frais réels'!D193)</f>
        <v/>
      </c>
      <c r="E193" s="181" t="str">
        <f>IF('Frais réels'!E193="","",'Frais réels'!E193)</f>
        <v/>
      </c>
      <c r="F193" s="181" t="str">
        <f>IF('Frais réels'!F193="","",'Frais réels'!F193)</f>
        <v/>
      </c>
      <c r="G193" s="526" t="str">
        <f>IF('Frais réels'!G193="","",'Frais réels'!G193)</f>
        <v/>
      </c>
      <c r="H193" s="526" t="str">
        <f>IF('Frais réels'!H193="","",'Frais réels'!H193)</f>
        <v/>
      </c>
      <c r="I193" s="181" t="str">
        <f>IF('Frais réels'!I193="","",'Frais réels'!I193)</f>
        <v/>
      </c>
      <c r="J193" s="530"/>
      <c r="K193" s="527" t="str">
        <f t="shared" si="12"/>
        <v/>
      </c>
      <c r="L193" s="527" t="str">
        <f t="shared" si="13"/>
        <v/>
      </c>
      <c r="M193" s="529"/>
      <c r="N193" s="182"/>
      <c r="O193" s="215" t="str">
        <f t="shared" si="14"/>
        <v/>
      </c>
      <c r="P193" s="211" t="str">
        <f t="shared" si="15"/>
        <v/>
      </c>
      <c r="Q193" s="222"/>
      <c r="R193" s="435" t="str">
        <f>IF(I193="","",IF(OR(J193="",K193="",L193=""),Listes!$A$69,IF(AND(M193="",J193&lt;&gt;""),Listes!$A$70,IF(AND(I193&lt;M193,Q193=""),Listes!$A$71,IF(AND(L193&lt;K193,Q193=""),Listes!$A$72,IF(AND(M193&lt;&gt;"",M193&lt;I193,N193=""),Listes!$A$73,IF(AND(S193="",OR(J193&lt;&gt;"",K193&lt;&gt;"",L193&lt;&gt;"")),Listes!$A$74,"")))))))</f>
        <v/>
      </c>
      <c r="S193" s="90"/>
      <c r="T193" s="158">
        <f t="shared" si="16"/>
        <v>0</v>
      </c>
    </row>
    <row r="194" spans="1:20" ht="20.100000000000001" customHeight="1" x14ac:dyDescent="0.25">
      <c r="A194" s="174">
        <v>188</v>
      </c>
      <c r="B194" s="181" t="str">
        <f>IF('Frais réels'!B194="","",'Frais réels'!B194)</f>
        <v/>
      </c>
      <c r="C194" s="181" t="str">
        <f>IF('Frais réels'!C194="","",'Frais réels'!C194)</f>
        <v/>
      </c>
      <c r="D194" s="181" t="str">
        <f>IF('Frais réels'!D194="","",'Frais réels'!D194)</f>
        <v/>
      </c>
      <c r="E194" s="181" t="str">
        <f>IF('Frais réels'!E194="","",'Frais réels'!E194)</f>
        <v/>
      </c>
      <c r="F194" s="181" t="str">
        <f>IF('Frais réels'!F194="","",'Frais réels'!F194)</f>
        <v/>
      </c>
      <c r="G194" s="526" t="str">
        <f>IF('Frais réels'!G194="","",'Frais réels'!G194)</f>
        <v/>
      </c>
      <c r="H194" s="526" t="str">
        <f>IF('Frais réels'!H194="","",'Frais réels'!H194)</f>
        <v/>
      </c>
      <c r="I194" s="181" t="str">
        <f>IF('Frais réels'!I194="","",'Frais réels'!I194)</f>
        <v/>
      </c>
      <c r="J194" s="530"/>
      <c r="K194" s="527" t="str">
        <f t="shared" si="12"/>
        <v/>
      </c>
      <c r="L194" s="527" t="str">
        <f t="shared" si="13"/>
        <v/>
      </c>
      <c r="M194" s="529"/>
      <c r="N194" s="182"/>
      <c r="O194" s="215" t="str">
        <f t="shared" si="14"/>
        <v/>
      </c>
      <c r="P194" s="211" t="str">
        <f t="shared" si="15"/>
        <v/>
      </c>
      <c r="Q194" s="222"/>
      <c r="R194" s="435" t="str">
        <f>IF(I194="","",IF(OR(J194="",K194="",L194=""),Listes!$A$69,IF(AND(M194="",J194&lt;&gt;""),Listes!$A$70,IF(AND(I194&lt;M194,Q194=""),Listes!$A$71,IF(AND(L194&lt;K194,Q194=""),Listes!$A$72,IF(AND(M194&lt;&gt;"",M194&lt;I194,N194=""),Listes!$A$73,IF(AND(S194="",OR(J194&lt;&gt;"",K194&lt;&gt;"",L194&lt;&gt;"")),Listes!$A$74,"")))))))</f>
        <v/>
      </c>
      <c r="S194" s="90"/>
      <c r="T194" s="158">
        <f t="shared" si="16"/>
        <v>0</v>
      </c>
    </row>
    <row r="195" spans="1:20" ht="20.100000000000001" customHeight="1" x14ac:dyDescent="0.25">
      <c r="A195" s="174">
        <v>189</v>
      </c>
      <c r="B195" s="181" t="str">
        <f>IF('Frais réels'!B195="","",'Frais réels'!B195)</f>
        <v/>
      </c>
      <c r="C195" s="181" t="str">
        <f>IF('Frais réels'!C195="","",'Frais réels'!C195)</f>
        <v/>
      </c>
      <c r="D195" s="181" t="str">
        <f>IF('Frais réels'!D195="","",'Frais réels'!D195)</f>
        <v/>
      </c>
      <c r="E195" s="181" t="str">
        <f>IF('Frais réels'!E195="","",'Frais réels'!E195)</f>
        <v/>
      </c>
      <c r="F195" s="181" t="str">
        <f>IF('Frais réels'!F195="","",'Frais réels'!F195)</f>
        <v/>
      </c>
      <c r="G195" s="526" t="str">
        <f>IF('Frais réels'!G195="","",'Frais réels'!G195)</f>
        <v/>
      </c>
      <c r="H195" s="526" t="str">
        <f>IF('Frais réels'!H195="","",'Frais réels'!H195)</f>
        <v/>
      </c>
      <c r="I195" s="181" t="str">
        <f>IF('Frais réels'!I195="","",'Frais réels'!I195)</f>
        <v/>
      </c>
      <c r="J195" s="530"/>
      <c r="K195" s="527" t="str">
        <f t="shared" si="12"/>
        <v/>
      </c>
      <c r="L195" s="527" t="str">
        <f t="shared" si="13"/>
        <v/>
      </c>
      <c r="M195" s="529"/>
      <c r="N195" s="182"/>
      <c r="O195" s="215" t="str">
        <f t="shared" si="14"/>
        <v/>
      </c>
      <c r="P195" s="211" t="str">
        <f t="shared" si="15"/>
        <v/>
      </c>
      <c r="Q195" s="222"/>
      <c r="R195" s="435" t="str">
        <f>IF(I195="","",IF(OR(J195="",K195="",L195=""),Listes!$A$69,IF(AND(M195="",J195&lt;&gt;""),Listes!$A$70,IF(AND(I195&lt;M195,Q195=""),Listes!$A$71,IF(AND(L195&lt;K195,Q195=""),Listes!$A$72,IF(AND(M195&lt;&gt;"",M195&lt;I195,N195=""),Listes!$A$73,IF(AND(S195="",OR(J195&lt;&gt;"",K195&lt;&gt;"",L195&lt;&gt;"")),Listes!$A$74,"")))))))</f>
        <v/>
      </c>
      <c r="S195" s="90"/>
      <c r="T195" s="158">
        <f t="shared" si="16"/>
        <v>0</v>
      </c>
    </row>
    <row r="196" spans="1:20" ht="20.100000000000001" customHeight="1" x14ac:dyDescent="0.25">
      <c r="A196" s="174">
        <v>190</v>
      </c>
      <c r="B196" s="181" t="str">
        <f>IF('Frais réels'!B196="","",'Frais réels'!B196)</f>
        <v/>
      </c>
      <c r="C196" s="181" t="str">
        <f>IF('Frais réels'!C196="","",'Frais réels'!C196)</f>
        <v/>
      </c>
      <c r="D196" s="181" t="str">
        <f>IF('Frais réels'!D196="","",'Frais réels'!D196)</f>
        <v/>
      </c>
      <c r="E196" s="181" t="str">
        <f>IF('Frais réels'!E196="","",'Frais réels'!E196)</f>
        <v/>
      </c>
      <c r="F196" s="181" t="str">
        <f>IF('Frais réels'!F196="","",'Frais réels'!F196)</f>
        <v/>
      </c>
      <c r="G196" s="526" t="str">
        <f>IF('Frais réels'!G196="","",'Frais réels'!G196)</f>
        <v/>
      </c>
      <c r="H196" s="526" t="str">
        <f>IF('Frais réels'!H196="","",'Frais réels'!H196)</f>
        <v/>
      </c>
      <c r="I196" s="181" t="str">
        <f>IF('Frais réels'!I196="","",'Frais réels'!I196)</f>
        <v/>
      </c>
      <c r="J196" s="530"/>
      <c r="K196" s="527" t="str">
        <f t="shared" si="12"/>
        <v/>
      </c>
      <c r="L196" s="527" t="str">
        <f t="shared" si="13"/>
        <v/>
      </c>
      <c r="M196" s="529"/>
      <c r="N196" s="182"/>
      <c r="O196" s="215" t="str">
        <f t="shared" si="14"/>
        <v/>
      </c>
      <c r="P196" s="211" t="str">
        <f t="shared" si="15"/>
        <v/>
      </c>
      <c r="Q196" s="222"/>
      <c r="R196" s="435" t="str">
        <f>IF(I196="","",IF(OR(J196="",K196="",L196=""),Listes!$A$69,IF(AND(M196="",J196&lt;&gt;""),Listes!$A$70,IF(AND(I196&lt;M196,Q196=""),Listes!$A$71,IF(AND(L196&lt;K196,Q196=""),Listes!$A$72,IF(AND(M196&lt;&gt;"",M196&lt;I196,N196=""),Listes!$A$73,IF(AND(S196="",OR(J196&lt;&gt;"",K196&lt;&gt;"",L196&lt;&gt;"")),Listes!$A$74,"")))))))</f>
        <v/>
      </c>
      <c r="S196" s="90"/>
      <c r="T196" s="158">
        <f t="shared" si="16"/>
        <v>0</v>
      </c>
    </row>
    <row r="197" spans="1:20" ht="20.100000000000001" customHeight="1" x14ac:dyDescent="0.25">
      <c r="A197" s="174">
        <v>191</v>
      </c>
      <c r="B197" s="181" t="str">
        <f>IF('Frais réels'!B197="","",'Frais réels'!B197)</f>
        <v/>
      </c>
      <c r="C197" s="181" t="str">
        <f>IF('Frais réels'!C197="","",'Frais réels'!C197)</f>
        <v/>
      </c>
      <c r="D197" s="181" t="str">
        <f>IF('Frais réels'!D197="","",'Frais réels'!D197)</f>
        <v/>
      </c>
      <c r="E197" s="181" t="str">
        <f>IF('Frais réels'!E197="","",'Frais réels'!E197)</f>
        <v/>
      </c>
      <c r="F197" s="181" t="str">
        <f>IF('Frais réels'!F197="","",'Frais réels'!F197)</f>
        <v/>
      </c>
      <c r="G197" s="526" t="str">
        <f>IF('Frais réels'!G197="","",'Frais réels'!G197)</f>
        <v/>
      </c>
      <c r="H197" s="526" t="str">
        <f>IF('Frais réels'!H197="","",'Frais réels'!H197)</f>
        <v/>
      </c>
      <c r="I197" s="181" t="str">
        <f>IF('Frais réels'!I197="","",'Frais réels'!I197)</f>
        <v/>
      </c>
      <c r="J197" s="530"/>
      <c r="K197" s="527" t="str">
        <f t="shared" si="12"/>
        <v/>
      </c>
      <c r="L197" s="527" t="str">
        <f t="shared" si="13"/>
        <v/>
      </c>
      <c r="M197" s="529"/>
      <c r="N197" s="182"/>
      <c r="O197" s="215" t="str">
        <f t="shared" si="14"/>
        <v/>
      </c>
      <c r="P197" s="211" t="str">
        <f t="shared" si="15"/>
        <v/>
      </c>
      <c r="Q197" s="222"/>
      <c r="R197" s="435" t="str">
        <f>IF(I197="","",IF(OR(J197="",K197="",L197=""),Listes!$A$69,IF(AND(M197="",J197&lt;&gt;""),Listes!$A$70,IF(AND(I197&lt;M197,Q197=""),Listes!$A$71,IF(AND(L197&lt;K197,Q197=""),Listes!$A$72,IF(AND(M197&lt;&gt;"",M197&lt;I197,N197=""),Listes!$A$73,IF(AND(S197="",OR(J197&lt;&gt;"",K197&lt;&gt;"",L197&lt;&gt;"")),Listes!$A$74,"")))))))</f>
        <v/>
      </c>
      <c r="S197" s="90"/>
      <c r="T197" s="158">
        <f t="shared" si="16"/>
        <v>0</v>
      </c>
    </row>
    <row r="198" spans="1:20" ht="20.100000000000001" customHeight="1" x14ac:dyDescent="0.25">
      <c r="A198" s="174">
        <v>192</v>
      </c>
      <c r="B198" s="181" t="str">
        <f>IF('Frais réels'!B198="","",'Frais réels'!B198)</f>
        <v/>
      </c>
      <c r="C198" s="181" t="str">
        <f>IF('Frais réels'!C198="","",'Frais réels'!C198)</f>
        <v/>
      </c>
      <c r="D198" s="181" t="str">
        <f>IF('Frais réels'!D198="","",'Frais réels'!D198)</f>
        <v/>
      </c>
      <c r="E198" s="181" t="str">
        <f>IF('Frais réels'!E198="","",'Frais réels'!E198)</f>
        <v/>
      </c>
      <c r="F198" s="181" t="str">
        <f>IF('Frais réels'!F198="","",'Frais réels'!F198)</f>
        <v/>
      </c>
      <c r="G198" s="526" t="str">
        <f>IF('Frais réels'!G198="","",'Frais réels'!G198)</f>
        <v/>
      </c>
      <c r="H198" s="526" t="str">
        <f>IF('Frais réels'!H198="","",'Frais réels'!H198)</f>
        <v/>
      </c>
      <c r="I198" s="181" t="str">
        <f>IF('Frais réels'!I198="","",'Frais réels'!I198)</f>
        <v/>
      </c>
      <c r="J198" s="530"/>
      <c r="K198" s="527" t="str">
        <f t="shared" si="12"/>
        <v/>
      </c>
      <c r="L198" s="527" t="str">
        <f t="shared" si="13"/>
        <v/>
      </c>
      <c r="M198" s="529"/>
      <c r="N198" s="182"/>
      <c r="O198" s="215" t="str">
        <f t="shared" si="14"/>
        <v/>
      </c>
      <c r="P198" s="211" t="str">
        <f t="shared" si="15"/>
        <v/>
      </c>
      <c r="Q198" s="222"/>
      <c r="R198" s="435" t="str">
        <f>IF(I198="","",IF(OR(J198="",K198="",L198=""),Listes!$A$69,IF(AND(M198="",J198&lt;&gt;""),Listes!$A$70,IF(AND(I198&lt;M198,Q198=""),Listes!$A$71,IF(AND(L198&lt;K198,Q198=""),Listes!$A$72,IF(AND(M198&lt;&gt;"",M198&lt;I198,N198=""),Listes!$A$73,IF(AND(S198="",OR(J198&lt;&gt;"",K198&lt;&gt;"",L198&lt;&gt;"")),Listes!$A$74,"")))))))</f>
        <v/>
      </c>
      <c r="S198" s="90"/>
      <c r="T198" s="158">
        <f t="shared" si="16"/>
        <v>0</v>
      </c>
    </row>
    <row r="199" spans="1:20" ht="20.100000000000001" customHeight="1" x14ac:dyDescent="0.25">
      <c r="A199" s="174">
        <v>193</v>
      </c>
      <c r="B199" s="181" t="str">
        <f>IF('Frais réels'!B199="","",'Frais réels'!B199)</f>
        <v/>
      </c>
      <c r="C199" s="181" t="str">
        <f>IF('Frais réels'!C199="","",'Frais réels'!C199)</f>
        <v/>
      </c>
      <c r="D199" s="181" t="str">
        <f>IF('Frais réels'!D199="","",'Frais réels'!D199)</f>
        <v/>
      </c>
      <c r="E199" s="181" t="str">
        <f>IF('Frais réels'!E199="","",'Frais réels'!E199)</f>
        <v/>
      </c>
      <c r="F199" s="181" t="str">
        <f>IF('Frais réels'!F199="","",'Frais réels'!F199)</f>
        <v/>
      </c>
      <c r="G199" s="526" t="str">
        <f>IF('Frais réels'!G199="","",'Frais réels'!G199)</f>
        <v/>
      </c>
      <c r="H199" s="526" t="str">
        <f>IF('Frais réels'!H199="","",'Frais réels'!H199)</f>
        <v/>
      </c>
      <c r="I199" s="181" t="str">
        <f>IF('Frais réels'!I199="","",'Frais réels'!I199)</f>
        <v/>
      </c>
      <c r="J199" s="530"/>
      <c r="K199" s="527" t="str">
        <f t="shared" si="12"/>
        <v/>
      </c>
      <c r="L199" s="527" t="str">
        <f t="shared" si="13"/>
        <v/>
      </c>
      <c r="M199" s="529"/>
      <c r="N199" s="182"/>
      <c r="O199" s="215" t="str">
        <f t="shared" si="14"/>
        <v/>
      </c>
      <c r="P199" s="211" t="str">
        <f t="shared" si="15"/>
        <v/>
      </c>
      <c r="Q199" s="222"/>
      <c r="R199" s="435" t="str">
        <f>IF(I199="","",IF(OR(J199="",K199="",L199=""),Listes!$A$69,IF(AND(M199="",J199&lt;&gt;""),Listes!$A$70,IF(AND(I199&lt;M199,Q199=""),Listes!$A$71,IF(AND(L199&lt;K199,Q199=""),Listes!$A$72,IF(AND(M199&lt;&gt;"",M199&lt;I199,N199=""),Listes!$A$73,IF(AND(S199="",OR(J199&lt;&gt;"",K199&lt;&gt;"",L199&lt;&gt;"")),Listes!$A$74,"")))))))</f>
        <v/>
      </c>
      <c r="S199" s="90"/>
      <c r="T199" s="158">
        <f t="shared" si="16"/>
        <v>0</v>
      </c>
    </row>
    <row r="200" spans="1:20" ht="20.100000000000001" customHeight="1" x14ac:dyDescent="0.25">
      <c r="A200" s="174">
        <v>194</v>
      </c>
      <c r="B200" s="181" t="str">
        <f>IF('Frais réels'!B200="","",'Frais réels'!B200)</f>
        <v/>
      </c>
      <c r="C200" s="181" t="str">
        <f>IF('Frais réels'!C200="","",'Frais réels'!C200)</f>
        <v/>
      </c>
      <c r="D200" s="181" t="str">
        <f>IF('Frais réels'!D200="","",'Frais réels'!D200)</f>
        <v/>
      </c>
      <c r="E200" s="181" t="str">
        <f>IF('Frais réels'!E200="","",'Frais réels'!E200)</f>
        <v/>
      </c>
      <c r="F200" s="181" t="str">
        <f>IF('Frais réels'!F200="","",'Frais réels'!F200)</f>
        <v/>
      </c>
      <c r="G200" s="526" t="str">
        <f>IF('Frais réels'!G200="","",'Frais réels'!G200)</f>
        <v/>
      </c>
      <c r="H200" s="526" t="str">
        <f>IF('Frais réels'!H200="","",'Frais réels'!H200)</f>
        <v/>
      </c>
      <c r="I200" s="181" t="str">
        <f>IF('Frais réels'!I200="","",'Frais réels'!I200)</f>
        <v/>
      </c>
      <c r="J200" s="530"/>
      <c r="K200" s="527" t="str">
        <f t="shared" ref="K200:K263" si="17">IF(OR($J200="",I200=""),"",IF(J200="KO","",G200))</f>
        <v/>
      </c>
      <c r="L200" s="527" t="str">
        <f t="shared" ref="L200:L263" si="18">IF(OR($J200="",I200=""),"",IF(J200="KO","",H200))</f>
        <v/>
      </c>
      <c r="M200" s="529"/>
      <c r="N200" s="182"/>
      <c r="O200" s="215" t="str">
        <f t="shared" ref="O200:O263" si="19">IF(F200="Aller - Retour Mayotte - Hexagone",IF(1900=0,"",1900),IF(F200="Aller - Retour Mayotte - La Réunion",IF(700=0,"",700),IF(F200="Aller - Retour Mayotte - Caraïbes",IF(2200=0,"",2200),IF(E200="Billets de train",IF(M200=0,"",""),IF(E200="","")))))</f>
        <v/>
      </c>
      <c r="P200" s="211" t="str">
        <f t="shared" ref="P200:P263" si="20">IF(M200="", "", IF(MIN(M200,O200)=0, "", MIN(M200,O200)))</f>
        <v/>
      </c>
      <c r="Q200" s="222"/>
      <c r="R200" s="435" t="str">
        <f>IF(I200="","",IF(OR(J200="",K200="",L200=""),Listes!$A$69,IF(AND(M200="",J200&lt;&gt;""),Listes!$A$70,IF(AND(I200&lt;M200,Q200=""),Listes!$A$71,IF(AND(L200&lt;K200,Q200=""),Listes!$A$72,IF(AND(M200&lt;&gt;"",M200&lt;I200,N200=""),Listes!$A$73,IF(AND(S200="",OR(J200&lt;&gt;"",K200&lt;&gt;"",L200&lt;&gt;"")),Listes!$A$74,"")))))))</f>
        <v/>
      </c>
      <c r="S200" s="90"/>
      <c r="T200" s="158">
        <f t="shared" ref="T200:T263" si="21">IF(AND(I200&lt;&gt;"",R200&lt;&gt;""),1,0)</f>
        <v>0</v>
      </c>
    </row>
    <row r="201" spans="1:20" ht="20.100000000000001" customHeight="1" x14ac:dyDescent="0.25">
      <c r="A201" s="174">
        <v>195</v>
      </c>
      <c r="B201" s="181" t="str">
        <f>IF('Frais réels'!B201="","",'Frais réels'!B201)</f>
        <v/>
      </c>
      <c r="C201" s="181" t="str">
        <f>IF('Frais réels'!C201="","",'Frais réels'!C201)</f>
        <v/>
      </c>
      <c r="D201" s="181" t="str">
        <f>IF('Frais réels'!D201="","",'Frais réels'!D201)</f>
        <v/>
      </c>
      <c r="E201" s="181" t="str">
        <f>IF('Frais réels'!E201="","",'Frais réels'!E201)</f>
        <v/>
      </c>
      <c r="F201" s="181" t="str">
        <f>IF('Frais réels'!F201="","",'Frais réels'!F201)</f>
        <v/>
      </c>
      <c r="G201" s="526" t="str">
        <f>IF('Frais réels'!G201="","",'Frais réels'!G201)</f>
        <v/>
      </c>
      <c r="H201" s="526" t="str">
        <f>IF('Frais réels'!H201="","",'Frais réels'!H201)</f>
        <v/>
      </c>
      <c r="I201" s="181" t="str">
        <f>IF('Frais réels'!I201="","",'Frais réels'!I201)</f>
        <v/>
      </c>
      <c r="J201" s="530"/>
      <c r="K201" s="527" t="str">
        <f t="shared" si="17"/>
        <v/>
      </c>
      <c r="L201" s="527" t="str">
        <f t="shared" si="18"/>
        <v/>
      </c>
      <c r="M201" s="529"/>
      <c r="N201" s="182"/>
      <c r="O201" s="215" t="str">
        <f t="shared" si="19"/>
        <v/>
      </c>
      <c r="P201" s="211" t="str">
        <f t="shared" si="20"/>
        <v/>
      </c>
      <c r="Q201" s="222"/>
      <c r="R201" s="435" t="str">
        <f>IF(I201="","",IF(OR(J201="",K201="",L201=""),Listes!$A$69,IF(AND(M201="",J201&lt;&gt;""),Listes!$A$70,IF(AND(I201&lt;M201,Q201=""),Listes!$A$71,IF(AND(L201&lt;K201,Q201=""),Listes!$A$72,IF(AND(M201&lt;&gt;"",M201&lt;I201,N201=""),Listes!$A$73,IF(AND(S201="",OR(J201&lt;&gt;"",K201&lt;&gt;"",L201&lt;&gt;"")),Listes!$A$74,"")))))))</f>
        <v/>
      </c>
      <c r="S201" s="90"/>
      <c r="T201" s="158">
        <f t="shared" si="21"/>
        <v>0</v>
      </c>
    </row>
    <row r="202" spans="1:20" ht="20.100000000000001" customHeight="1" x14ac:dyDescent="0.25">
      <c r="A202" s="174">
        <v>196</v>
      </c>
      <c r="B202" s="181" t="str">
        <f>IF('Frais réels'!B202="","",'Frais réels'!B202)</f>
        <v/>
      </c>
      <c r="C202" s="181" t="str">
        <f>IF('Frais réels'!C202="","",'Frais réels'!C202)</f>
        <v/>
      </c>
      <c r="D202" s="181" t="str">
        <f>IF('Frais réels'!D202="","",'Frais réels'!D202)</f>
        <v/>
      </c>
      <c r="E202" s="181" t="str">
        <f>IF('Frais réels'!E202="","",'Frais réels'!E202)</f>
        <v/>
      </c>
      <c r="F202" s="181" t="str">
        <f>IF('Frais réels'!F202="","",'Frais réels'!F202)</f>
        <v/>
      </c>
      <c r="G202" s="526" t="str">
        <f>IF('Frais réels'!G202="","",'Frais réels'!G202)</f>
        <v/>
      </c>
      <c r="H202" s="526" t="str">
        <f>IF('Frais réels'!H202="","",'Frais réels'!H202)</f>
        <v/>
      </c>
      <c r="I202" s="181" t="str">
        <f>IF('Frais réels'!I202="","",'Frais réels'!I202)</f>
        <v/>
      </c>
      <c r="J202" s="530"/>
      <c r="K202" s="527" t="str">
        <f t="shared" si="17"/>
        <v/>
      </c>
      <c r="L202" s="527" t="str">
        <f t="shared" si="18"/>
        <v/>
      </c>
      <c r="M202" s="529"/>
      <c r="N202" s="182"/>
      <c r="O202" s="215" t="str">
        <f t="shared" si="19"/>
        <v/>
      </c>
      <c r="P202" s="211" t="str">
        <f t="shared" si="20"/>
        <v/>
      </c>
      <c r="Q202" s="222"/>
      <c r="R202" s="435" t="str">
        <f>IF(I202="","",IF(OR(J202="",K202="",L202=""),Listes!$A$69,IF(AND(M202="",J202&lt;&gt;""),Listes!$A$70,IF(AND(I202&lt;M202,Q202=""),Listes!$A$71,IF(AND(L202&lt;K202,Q202=""),Listes!$A$72,IF(AND(M202&lt;&gt;"",M202&lt;I202,N202=""),Listes!$A$73,IF(AND(S202="",OR(J202&lt;&gt;"",K202&lt;&gt;"",L202&lt;&gt;"")),Listes!$A$74,"")))))))</f>
        <v/>
      </c>
      <c r="S202" s="90"/>
      <c r="T202" s="158">
        <f t="shared" si="21"/>
        <v>0</v>
      </c>
    </row>
    <row r="203" spans="1:20" ht="20.100000000000001" customHeight="1" x14ac:dyDescent="0.25">
      <c r="A203" s="174">
        <v>197</v>
      </c>
      <c r="B203" s="181" t="str">
        <f>IF('Frais réels'!B203="","",'Frais réels'!B203)</f>
        <v/>
      </c>
      <c r="C203" s="181" t="str">
        <f>IF('Frais réels'!C203="","",'Frais réels'!C203)</f>
        <v/>
      </c>
      <c r="D203" s="181" t="str">
        <f>IF('Frais réels'!D203="","",'Frais réels'!D203)</f>
        <v/>
      </c>
      <c r="E203" s="181" t="str">
        <f>IF('Frais réels'!E203="","",'Frais réels'!E203)</f>
        <v/>
      </c>
      <c r="F203" s="181" t="str">
        <f>IF('Frais réels'!F203="","",'Frais réels'!F203)</f>
        <v/>
      </c>
      <c r="G203" s="526" t="str">
        <f>IF('Frais réels'!G203="","",'Frais réels'!G203)</f>
        <v/>
      </c>
      <c r="H203" s="526" t="str">
        <f>IF('Frais réels'!H203="","",'Frais réels'!H203)</f>
        <v/>
      </c>
      <c r="I203" s="181" t="str">
        <f>IF('Frais réels'!I203="","",'Frais réels'!I203)</f>
        <v/>
      </c>
      <c r="J203" s="530"/>
      <c r="K203" s="527" t="str">
        <f t="shared" si="17"/>
        <v/>
      </c>
      <c r="L203" s="527" t="str">
        <f t="shared" si="18"/>
        <v/>
      </c>
      <c r="M203" s="529"/>
      <c r="N203" s="182"/>
      <c r="O203" s="215" t="str">
        <f t="shared" si="19"/>
        <v/>
      </c>
      <c r="P203" s="211" t="str">
        <f t="shared" si="20"/>
        <v/>
      </c>
      <c r="Q203" s="222"/>
      <c r="R203" s="435" t="str">
        <f>IF(I203="","",IF(OR(J203="",K203="",L203=""),Listes!$A$69,IF(AND(M203="",J203&lt;&gt;""),Listes!$A$70,IF(AND(I203&lt;M203,Q203=""),Listes!$A$71,IF(AND(L203&lt;K203,Q203=""),Listes!$A$72,IF(AND(M203&lt;&gt;"",M203&lt;I203,N203=""),Listes!$A$73,IF(AND(S203="",OR(J203&lt;&gt;"",K203&lt;&gt;"",L203&lt;&gt;"")),Listes!$A$74,"")))))))</f>
        <v/>
      </c>
      <c r="S203" s="90"/>
      <c r="T203" s="158">
        <f t="shared" si="21"/>
        <v>0</v>
      </c>
    </row>
    <row r="204" spans="1:20" ht="20.100000000000001" customHeight="1" x14ac:dyDescent="0.25">
      <c r="A204" s="174">
        <v>198</v>
      </c>
      <c r="B204" s="181" t="str">
        <f>IF('Frais réels'!B204="","",'Frais réels'!B204)</f>
        <v/>
      </c>
      <c r="C204" s="181" t="str">
        <f>IF('Frais réels'!C204="","",'Frais réels'!C204)</f>
        <v/>
      </c>
      <c r="D204" s="181" t="str">
        <f>IF('Frais réels'!D204="","",'Frais réels'!D204)</f>
        <v/>
      </c>
      <c r="E204" s="181" t="str">
        <f>IF('Frais réels'!E204="","",'Frais réels'!E204)</f>
        <v/>
      </c>
      <c r="F204" s="181" t="str">
        <f>IF('Frais réels'!F204="","",'Frais réels'!F204)</f>
        <v/>
      </c>
      <c r="G204" s="526" t="str">
        <f>IF('Frais réels'!G204="","",'Frais réels'!G204)</f>
        <v/>
      </c>
      <c r="H204" s="526" t="str">
        <f>IF('Frais réels'!H204="","",'Frais réels'!H204)</f>
        <v/>
      </c>
      <c r="I204" s="181" t="str">
        <f>IF('Frais réels'!I204="","",'Frais réels'!I204)</f>
        <v/>
      </c>
      <c r="J204" s="530"/>
      <c r="K204" s="527" t="str">
        <f t="shared" si="17"/>
        <v/>
      </c>
      <c r="L204" s="527" t="str">
        <f t="shared" si="18"/>
        <v/>
      </c>
      <c r="M204" s="529"/>
      <c r="N204" s="182"/>
      <c r="O204" s="215" t="str">
        <f t="shared" si="19"/>
        <v/>
      </c>
      <c r="P204" s="211" t="str">
        <f t="shared" si="20"/>
        <v/>
      </c>
      <c r="Q204" s="222"/>
      <c r="R204" s="435" t="str">
        <f>IF(I204="","",IF(OR(J204="",K204="",L204=""),Listes!$A$69,IF(AND(M204="",J204&lt;&gt;""),Listes!$A$70,IF(AND(I204&lt;M204,Q204=""),Listes!$A$71,IF(AND(L204&lt;K204,Q204=""),Listes!$A$72,IF(AND(M204&lt;&gt;"",M204&lt;I204,N204=""),Listes!$A$73,IF(AND(S204="",OR(J204&lt;&gt;"",K204&lt;&gt;"",L204&lt;&gt;"")),Listes!$A$74,"")))))))</f>
        <v/>
      </c>
      <c r="S204" s="90"/>
      <c r="T204" s="158">
        <f t="shared" si="21"/>
        <v>0</v>
      </c>
    </row>
    <row r="205" spans="1:20" ht="20.100000000000001" customHeight="1" x14ac:dyDescent="0.25">
      <c r="A205" s="174">
        <v>199</v>
      </c>
      <c r="B205" s="181" t="str">
        <f>IF('Frais réels'!B205="","",'Frais réels'!B205)</f>
        <v/>
      </c>
      <c r="C205" s="181" t="str">
        <f>IF('Frais réels'!C205="","",'Frais réels'!C205)</f>
        <v/>
      </c>
      <c r="D205" s="181" t="str">
        <f>IF('Frais réels'!D205="","",'Frais réels'!D205)</f>
        <v/>
      </c>
      <c r="E205" s="181" t="str">
        <f>IF('Frais réels'!E205="","",'Frais réels'!E205)</f>
        <v/>
      </c>
      <c r="F205" s="181" t="str">
        <f>IF('Frais réels'!F205="","",'Frais réels'!F205)</f>
        <v/>
      </c>
      <c r="G205" s="526" t="str">
        <f>IF('Frais réels'!G205="","",'Frais réels'!G205)</f>
        <v/>
      </c>
      <c r="H205" s="526" t="str">
        <f>IF('Frais réels'!H205="","",'Frais réels'!H205)</f>
        <v/>
      </c>
      <c r="I205" s="181" t="str">
        <f>IF('Frais réels'!I205="","",'Frais réels'!I205)</f>
        <v/>
      </c>
      <c r="J205" s="530"/>
      <c r="K205" s="527" t="str">
        <f t="shared" si="17"/>
        <v/>
      </c>
      <c r="L205" s="527" t="str">
        <f t="shared" si="18"/>
        <v/>
      </c>
      <c r="M205" s="529"/>
      <c r="N205" s="182"/>
      <c r="O205" s="215" t="str">
        <f t="shared" si="19"/>
        <v/>
      </c>
      <c r="P205" s="211" t="str">
        <f t="shared" si="20"/>
        <v/>
      </c>
      <c r="Q205" s="222"/>
      <c r="R205" s="435" t="str">
        <f>IF(I205="","",IF(OR(J205="",K205="",L205=""),Listes!$A$69,IF(AND(M205="",J205&lt;&gt;""),Listes!$A$70,IF(AND(I205&lt;M205,Q205=""),Listes!$A$71,IF(AND(L205&lt;K205,Q205=""),Listes!$A$72,IF(AND(M205&lt;&gt;"",M205&lt;I205,N205=""),Listes!$A$73,IF(AND(S205="",OR(J205&lt;&gt;"",K205&lt;&gt;"",L205&lt;&gt;"")),Listes!$A$74,"")))))))</f>
        <v/>
      </c>
      <c r="S205" s="90"/>
      <c r="T205" s="158">
        <f t="shared" si="21"/>
        <v>0</v>
      </c>
    </row>
    <row r="206" spans="1:20" ht="20.100000000000001" customHeight="1" x14ac:dyDescent="0.25">
      <c r="A206" s="174">
        <v>200</v>
      </c>
      <c r="B206" s="181" t="str">
        <f>IF('Frais réels'!B206="","",'Frais réels'!B206)</f>
        <v/>
      </c>
      <c r="C206" s="181" t="str">
        <f>IF('Frais réels'!C206="","",'Frais réels'!C206)</f>
        <v/>
      </c>
      <c r="D206" s="181" t="str">
        <f>IF('Frais réels'!D206="","",'Frais réels'!D206)</f>
        <v/>
      </c>
      <c r="E206" s="181" t="str">
        <f>IF('Frais réels'!E206="","",'Frais réels'!E206)</f>
        <v/>
      </c>
      <c r="F206" s="181" t="str">
        <f>IF('Frais réels'!F206="","",'Frais réels'!F206)</f>
        <v/>
      </c>
      <c r="G206" s="526" t="str">
        <f>IF('Frais réels'!G206="","",'Frais réels'!G206)</f>
        <v/>
      </c>
      <c r="H206" s="526" t="str">
        <f>IF('Frais réels'!H206="","",'Frais réels'!H206)</f>
        <v/>
      </c>
      <c r="I206" s="181" t="str">
        <f>IF('Frais réels'!I206="","",'Frais réels'!I206)</f>
        <v/>
      </c>
      <c r="J206" s="530"/>
      <c r="K206" s="527" t="str">
        <f t="shared" si="17"/>
        <v/>
      </c>
      <c r="L206" s="527" t="str">
        <f t="shared" si="18"/>
        <v/>
      </c>
      <c r="M206" s="529"/>
      <c r="N206" s="182"/>
      <c r="O206" s="215" t="str">
        <f t="shared" si="19"/>
        <v/>
      </c>
      <c r="P206" s="211" t="str">
        <f t="shared" si="20"/>
        <v/>
      </c>
      <c r="Q206" s="222"/>
      <c r="R206" s="435" t="str">
        <f>IF(I206="","",IF(OR(J206="",K206="",L206=""),Listes!$A$69,IF(AND(M206="",J206&lt;&gt;""),Listes!$A$70,IF(AND(I206&lt;M206,Q206=""),Listes!$A$71,IF(AND(L206&lt;K206,Q206=""),Listes!$A$72,IF(AND(M206&lt;&gt;"",M206&lt;I206,N206=""),Listes!$A$73,IF(AND(S206="",OR(J206&lt;&gt;"",K206&lt;&gt;"",L206&lt;&gt;"")),Listes!$A$74,"")))))))</f>
        <v/>
      </c>
      <c r="S206" s="90"/>
      <c r="T206" s="158">
        <f t="shared" si="21"/>
        <v>0</v>
      </c>
    </row>
    <row r="207" spans="1:20" ht="20.100000000000001" customHeight="1" x14ac:dyDescent="0.25">
      <c r="A207" s="174">
        <v>201</v>
      </c>
      <c r="B207" s="181" t="str">
        <f>IF('Frais réels'!B207="","",'Frais réels'!B207)</f>
        <v/>
      </c>
      <c r="C207" s="181" t="str">
        <f>IF('Frais réels'!C207="","",'Frais réels'!C207)</f>
        <v/>
      </c>
      <c r="D207" s="181" t="str">
        <f>IF('Frais réels'!D207="","",'Frais réels'!D207)</f>
        <v/>
      </c>
      <c r="E207" s="181" t="str">
        <f>IF('Frais réels'!E207="","",'Frais réels'!E207)</f>
        <v/>
      </c>
      <c r="F207" s="181" t="str">
        <f>IF('Frais réels'!F207="","",'Frais réels'!F207)</f>
        <v/>
      </c>
      <c r="G207" s="526" t="str">
        <f>IF('Frais réels'!G207="","",'Frais réels'!G207)</f>
        <v/>
      </c>
      <c r="H207" s="526" t="str">
        <f>IF('Frais réels'!H207="","",'Frais réels'!H207)</f>
        <v/>
      </c>
      <c r="I207" s="181" t="str">
        <f>IF('Frais réels'!I207="","",'Frais réels'!I207)</f>
        <v/>
      </c>
      <c r="J207" s="530"/>
      <c r="K207" s="527" t="str">
        <f t="shared" si="17"/>
        <v/>
      </c>
      <c r="L207" s="527" t="str">
        <f t="shared" si="18"/>
        <v/>
      </c>
      <c r="M207" s="529"/>
      <c r="N207" s="182"/>
      <c r="O207" s="215" t="str">
        <f t="shared" si="19"/>
        <v/>
      </c>
      <c r="P207" s="211" t="str">
        <f t="shared" si="20"/>
        <v/>
      </c>
      <c r="Q207" s="222"/>
      <c r="R207" s="435" t="str">
        <f>IF(I207="","",IF(OR(J207="",K207="",L207=""),Listes!$A$69,IF(AND(M207="",J207&lt;&gt;""),Listes!$A$70,IF(AND(I207&lt;M207,Q207=""),Listes!$A$71,IF(AND(L207&lt;K207,Q207=""),Listes!$A$72,IF(AND(M207&lt;&gt;"",M207&lt;I207,N207=""),Listes!$A$73,IF(AND(S207="",OR(J207&lt;&gt;"",K207&lt;&gt;"",L207&lt;&gt;"")),Listes!$A$74,"")))))))</f>
        <v/>
      </c>
      <c r="S207" s="90"/>
      <c r="T207" s="158">
        <f t="shared" si="21"/>
        <v>0</v>
      </c>
    </row>
    <row r="208" spans="1:20" ht="20.100000000000001" customHeight="1" x14ac:dyDescent="0.25">
      <c r="A208" s="174">
        <v>202</v>
      </c>
      <c r="B208" s="181" t="str">
        <f>IF('Frais réels'!B208="","",'Frais réels'!B208)</f>
        <v/>
      </c>
      <c r="C208" s="181" t="str">
        <f>IF('Frais réels'!C208="","",'Frais réels'!C208)</f>
        <v/>
      </c>
      <c r="D208" s="181" t="str">
        <f>IF('Frais réels'!D208="","",'Frais réels'!D208)</f>
        <v/>
      </c>
      <c r="E208" s="181" t="str">
        <f>IF('Frais réels'!E208="","",'Frais réels'!E208)</f>
        <v/>
      </c>
      <c r="F208" s="181" t="str">
        <f>IF('Frais réels'!F208="","",'Frais réels'!F208)</f>
        <v/>
      </c>
      <c r="G208" s="526" t="str">
        <f>IF('Frais réels'!G208="","",'Frais réels'!G208)</f>
        <v/>
      </c>
      <c r="H208" s="526" t="str">
        <f>IF('Frais réels'!H208="","",'Frais réels'!H208)</f>
        <v/>
      </c>
      <c r="I208" s="181" t="str">
        <f>IF('Frais réels'!I208="","",'Frais réels'!I208)</f>
        <v/>
      </c>
      <c r="J208" s="530"/>
      <c r="K208" s="527" t="str">
        <f t="shared" si="17"/>
        <v/>
      </c>
      <c r="L208" s="527" t="str">
        <f t="shared" si="18"/>
        <v/>
      </c>
      <c r="M208" s="529"/>
      <c r="N208" s="182"/>
      <c r="O208" s="215" t="str">
        <f t="shared" si="19"/>
        <v/>
      </c>
      <c r="P208" s="211" t="str">
        <f t="shared" si="20"/>
        <v/>
      </c>
      <c r="Q208" s="222"/>
      <c r="R208" s="435" t="str">
        <f>IF(I208="","",IF(OR(J208="",K208="",L208=""),Listes!$A$69,IF(AND(M208="",J208&lt;&gt;""),Listes!$A$70,IF(AND(I208&lt;M208,Q208=""),Listes!$A$71,IF(AND(L208&lt;K208,Q208=""),Listes!$A$72,IF(AND(M208&lt;&gt;"",M208&lt;I208,N208=""),Listes!$A$73,IF(AND(S208="",OR(J208&lt;&gt;"",K208&lt;&gt;"",L208&lt;&gt;"")),Listes!$A$74,"")))))))</f>
        <v/>
      </c>
      <c r="S208" s="90"/>
      <c r="T208" s="158">
        <f t="shared" si="21"/>
        <v>0</v>
      </c>
    </row>
    <row r="209" spans="1:20" ht="20.100000000000001" customHeight="1" x14ac:dyDescent="0.25">
      <c r="A209" s="174">
        <v>203</v>
      </c>
      <c r="B209" s="181" t="str">
        <f>IF('Frais réels'!B209="","",'Frais réels'!B209)</f>
        <v/>
      </c>
      <c r="C209" s="181" t="str">
        <f>IF('Frais réels'!C209="","",'Frais réels'!C209)</f>
        <v/>
      </c>
      <c r="D209" s="181" t="str">
        <f>IF('Frais réels'!D209="","",'Frais réels'!D209)</f>
        <v/>
      </c>
      <c r="E209" s="181" t="str">
        <f>IF('Frais réels'!E209="","",'Frais réels'!E209)</f>
        <v/>
      </c>
      <c r="F209" s="181" t="str">
        <f>IF('Frais réels'!F209="","",'Frais réels'!F209)</f>
        <v/>
      </c>
      <c r="G209" s="526" t="str">
        <f>IF('Frais réels'!G209="","",'Frais réels'!G209)</f>
        <v/>
      </c>
      <c r="H209" s="526" t="str">
        <f>IF('Frais réels'!H209="","",'Frais réels'!H209)</f>
        <v/>
      </c>
      <c r="I209" s="181" t="str">
        <f>IF('Frais réels'!I209="","",'Frais réels'!I209)</f>
        <v/>
      </c>
      <c r="J209" s="530"/>
      <c r="K209" s="527" t="str">
        <f t="shared" si="17"/>
        <v/>
      </c>
      <c r="L209" s="527" t="str">
        <f t="shared" si="18"/>
        <v/>
      </c>
      <c r="M209" s="529"/>
      <c r="N209" s="182"/>
      <c r="O209" s="215" t="str">
        <f t="shared" si="19"/>
        <v/>
      </c>
      <c r="P209" s="211" t="str">
        <f t="shared" si="20"/>
        <v/>
      </c>
      <c r="Q209" s="222"/>
      <c r="R209" s="435" t="str">
        <f>IF(I209="","",IF(OR(J209="",K209="",L209=""),Listes!$A$69,IF(AND(M209="",J209&lt;&gt;""),Listes!$A$70,IF(AND(I209&lt;M209,Q209=""),Listes!$A$71,IF(AND(L209&lt;K209,Q209=""),Listes!$A$72,IF(AND(M209&lt;&gt;"",M209&lt;I209,N209=""),Listes!$A$73,IF(AND(S209="",OR(J209&lt;&gt;"",K209&lt;&gt;"",L209&lt;&gt;"")),Listes!$A$74,"")))))))</f>
        <v/>
      </c>
      <c r="S209" s="90"/>
      <c r="T209" s="158">
        <f t="shared" si="21"/>
        <v>0</v>
      </c>
    </row>
    <row r="210" spans="1:20" ht="20.100000000000001" customHeight="1" x14ac:dyDescent="0.25">
      <c r="A210" s="174">
        <v>204</v>
      </c>
      <c r="B210" s="181" t="str">
        <f>IF('Frais réels'!B210="","",'Frais réels'!B210)</f>
        <v/>
      </c>
      <c r="C210" s="181" t="str">
        <f>IF('Frais réels'!C210="","",'Frais réels'!C210)</f>
        <v/>
      </c>
      <c r="D210" s="181" t="str">
        <f>IF('Frais réels'!D210="","",'Frais réels'!D210)</f>
        <v/>
      </c>
      <c r="E210" s="181" t="str">
        <f>IF('Frais réels'!E210="","",'Frais réels'!E210)</f>
        <v/>
      </c>
      <c r="F210" s="181" t="str">
        <f>IF('Frais réels'!F210="","",'Frais réels'!F210)</f>
        <v/>
      </c>
      <c r="G210" s="526" t="str">
        <f>IF('Frais réels'!G210="","",'Frais réels'!G210)</f>
        <v/>
      </c>
      <c r="H210" s="526" t="str">
        <f>IF('Frais réels'!H210="","",'Frais réels'!H210)</f>
        <v/>
      </c>
      <c r="I210" s="181" t="str">
        <f>IF('Frais réels'!I210="","",'Frais réels'!I210)</f>
        <v/>
      </c>
      <c r="J210" s="530"/>
      <c r="K210" s="527" t="str">
        <f t="shared" si="17"/>
        <v/>
      </c>
      <c r="L210" s="527" t="str">
        <f t="shared" si="18"/>
        <v/>
      </c>
      <c r="M210" s="529"/>
      <c r="N210" s="182"/>
      <c r="O210" s="215" t="str">
        <f t="shared" si="19"/>
        <v/>
      </c>
      <c r="P210" s="211" t="str">
        <f t="shared" si="20"/>
        <v/>
      </c>
      <c r="Q210" s="222"/>
      <c r="R210" s="435" t="str">
        <f>IF(I210="","",IF(OR(J210="",K210="",L210=""),Listes!$A$69,IF(AND(M210="",J210&lt;&gt;""),Listes!$A$70,IF(AND(I210&lt;M210,Q210=""),Listes!$A$71,IF(AND(L210&lt;K210,Q210=""),Listes!$A$72,IF(AND(M210&lt;&gt;"",M210&lt;I210,N210=""),Listes!$A$73,IF(AND(S210="",OR(J210&lt;&gt;"",K210&lt;&gt;"",L210&lt;&gt;"")),Listes!$A$74,"")))))))</f>
        <v/>
      </c>
      <c r="S210" s="90"/>
      <c r="T210" s="158">
        <f t="shared" si="21"/>
        <v>0</v>
      </c>
    </row>
    <row r="211" spans="1:20" ht="20.100000000000001" customHeight="1" x14ac:dyDescent="0.25">
      <c r="A211" s="174">
        <v>205</v>
      </c>
      <c r="B211" s="181" t="str">
        <f>IF('Frais réels'!B211="","",'Frais réels'!B211)</f>
        <v/>
      </c>
      <c r="C211" s="181" t="str">
        <f>IF('Frais réels'!C211="","",'Frais réels'!C211)</f>
        <v/>
      </c>
      <c r="D211" s="181" t="str">
        <f>IF('Frais réels'!D211="","",'Frais réels'!D211)</f>
        <v/>
      </c>
      <c r="E211" s="181" t="str">
        <f>IF('Frais réels'!E211="","",'Frais réels'!E211)</f>
        <v/>
      </c>
      <c r="F211" s="181" t="str">
        <f>IF('Frais réels'!F211="","",'Frais réels'!F211)</f>
        <v/>
      </c>
      <c r="G211" s="526" t="str">
        <f>IF('Frais réels'!G211="","",'Frais réels'!G211)</f>
        <v/>
      </c>
      <c r="H211" s="526" t="str">
        <f>IF('Frais réels'!H211="","",'Frais réels'!H211)</f>
        <v/>
      </c>
      <c r="I211" s="181" t="str">
        <f>IF('Frais réels'!I211="","",'Frais réels'!I211)</f>
        <v/>
      </c>
      <c r="J211" s="530"/>
      <c r="K211" s="527" t="str">
        <f t="shared" si="17"/>
        <v/>
      </c>
      <c r="L211" s="527" t="str">
        <f t="shared" si="18"/>
        <v/>
      </c>
      <c r="M211" s="529"/>
      <c r="N211" s="182"/>
      <c r="O211" s="215" t="str">
        <f t="shared" si="19"/>
        <v/>
      </c>
      <c r="P211" s="211" t="str">
        <f t="shared" si="20"/>
        <v/>
      </c>
      <c r="Q211" s="222"/>
      <c r="R211" s="435" t="str">
        <f>IF(I211="","",IF(OR(J211="",K211="",L211=""),Listes!$A$69,IF(AND(M211="",J211&lt;&gt;""),Listes!$A$70,IF(AND(I211&lt;M211,Q211=""),Listes!$A$71,IF(AND(L211&lt;K211,Q211=""),Listes!$A$72,IF(AND(M211&lt;&gt;"",M211&lt;I211,N211=""),Listes!$A$73,IF(AND(S211="",OR(J211&lt;&gt;"",K211&lt;&gt;"",L211&lt;&gt;"")),Listes!$A$74,"")))))))</f>
        <v/>
      </c>
      <c r="S211" s="90"/>
      <c r="T211" s="158">
        <f t="shared" si="21"/>
        <v>0</v>
      </c>
    </row>
    <row r="212" spans="1:20" ht="20.100000000000001" customHeight="1" x14ac:dyDescent="0.25">
      <c r="A212" s="174">
        <v>206</v>
      </c>
      <c r="B212" s="181" t="str">
        <f>IF('Frais réels'!B212="","",'Frais réels'!B212)</f>
        <v/>
      </c>
      <c r="C212" s="181" t="str">
        <f>IF('Frais réels'!C212="","",'Frais réels'!C212)</f>
        <v/>
      </c>
      <c r="D212" s="181" t="str">
        <f>IF('Frais réels'!D212="","",'Frais réels'!D212)</f>
        <v/>
      </c>
      <c r="E212" s="181" t="str">
        <f>IF('Frais réels'!E212="","",'Frais réels'!E212)</f>
        <v/>
      </c>
      <c r="F212" s="181" t="str">
        <f>IF('Frais réels'!F212="","",'Frais réels'!F212)</f>
        <v/>
      </c>
      <c r="G212" s="526" t="str">
        <f>IF('Frais réels'!G212="","",'Frais réels'!G212)</f>
        <v/>
      </c>
      <c r="H212" s="526" t="str">
        <f>IF('Frais réels'!H212="","",'Frais réels'!H212)</f>
        <v/>
      </c>
      <c r="I212" s="181" t="str">
        <f>IF('Frais réels'!I212="","",'Frais réels'!I212)</f>
        <v/>
      </c>
      <c r="J212" s="530"/>
      <c r="K212" s="527" t="str">
        <f t="shared" si="17"/>
        <v/>
      </c>
      <c r="L212" s="527" t="str">
        <f t="shared" si="18"/>
        <v/>
      </c>
      <c r="M212" s="529"/>
      <c r="N212" s="182"/>
      <c r="O212" s="215" t="str">
        <f t="shared" si="19"/>
        <v/>
      </c>
      <c r="P212" s="211" t="str">
        <f t="shared" si="20"/>
        <v/>
      </c>
      <c r="Q212" s="222"/>
      <c r="R212" s="435" t="str">
        <f>IF(I212="","",IF(OR(J212="",K212="",L212=""),Listes!$A$69,IF(AND(M212="",J212&lt;&gt;""),Listes!$A$70,IF(AND(I212&lt;M212,Q212=""),Listes!$A$71,IF(AND(L212&lt;K212,Q212=""),Listes!$A$72,IF(AND(M212&lt;&gt;"",M212&lt;I212,N212=""),Listes!$A$73,IF(AND(S212="",OR(J212&lt;&gt;"",K212&lt;&gt;"",L212&lt;&gt;"")),Listes!$A$74,"")))))))</f>
        <v/>
      </c>
      <c r="S212" s="90"/>
      <c r="T212" s="158">
        <f t="shared" si="21"/>
        <v>0</v>
      </c>
    </row>
    <row r="213" spans="1:20" ht="20.100000000000001" customHeight="1" x14ac:dyDescent="0.25">
      <c r="A213" s="174">
        <v>207</v>
      </c>
      <c r="B213" s="181" t="str">
        <f>IF('Frais réels'!B213="","",'Frais réels'!B213)</f>
        <v/>
      </c>
      <c r="C213" s="181" t="str">
        <f>IF('Frais réels'!C213="","",'Frais réels'!C213)</f>
        <v/>
      </c>
      <c r="D213" s="181" t="str">
        <f>IF('Frais réels'!D213="","",'Frais réels'!D213)</f>
        <v/>
      </c>
      <c r="E213" s="181" t="str">
        <f>IF('Frais réels'!E213="","",'Frais réels'!E213)</f>
        <v/>
      </c>
      <c r="F213" s="181" t="str">
        <f>IF('Frais réels'!F213="","",'Frais réels'!F213)</f>
        <v/>
      </c>
      <c r="G213" s="526" t="str">
        <f>IF('Frais réels'!G213="","",'Frais réels'!G213)</f>
        <v/>
      </c>
      <c r="H213" s="526" t="str">
        <f>IF('Frais réels'!H213="","",'Frais réels'!H213)</f>
        <v/>
      </c>
      <c r="I213" s="181" t="str">
        <f>IF('Frais réels'!I213="","",'Frais réels'!I213)</f>
        <v/>
      </c>
      <c r="J213" s="530"/>
      <c r="K213" s="527" t="str">
        <f t="shared" si="17"/>
        <v/>
      </c>
      <c r="L213" s="527" t="str">
        <f t="shared" si="18"/>
        <v/>
      </c>
      <c r="M213" s="529"/>
      <c r="N213" s="182"/>
      <c r="O213" s="215" t="str">
        <f t="shared" si="19"/>
        <v/>
      </c>
      <c r="P213" s="211" t="str">
        <f t="shared" si="20"/>
        <v/>
      </c>
      <c r="Q213" s="222"/>
      <c r="R213" s="435" t="str">
        <f>IF(I213="","",IF(OR(J213="",K213="",L213=""),Listes!$A$69,IF(AND(M213="",J213&lt;&gt;""),Listes!$A$70,IF(AND(I213&lt;M213,Q213=""),Listes!$A$71,IF(AND(L213&lt;K213,Q213=""),Listes!$A$72,IF(AND(M213&lt;&gt;"",M213&lt;I213,N213=""),Listes!$A$73,IF(AND(S213="",OR(J213&lt;&gt;"",K213&lt;&gt;"",L213&lt;&gt;"")),Listes!$A$74,"")))))))</f>
        <v/>
      </c>
      <c r="S213" s="90"/>
      <c r="T213" s="158">
        <f t="shared" si="21"/>
        <v>0</v>
      </c>
    </row>
    <row r="214" spans="1:20" ht="20.100000000000001" customHeight="1" x14ac:dyDescent="0.25">
      <c r="A214" s="174">
        <v>208</v>
      </c>
      <c r="B214" s="181" t="str">
        <f>IF('Frais réels'!B214="","",'Frais réels'!B214)</f>
        <v/>
      </c>
      <c r="C214" s="181" t="str">
        <f>IF('Frais réels'!C214="","",'Frais réels'!C214)</f>
        <v/>
      </c>
      <c r="D214" s="181" t="str">
        <f>IF('Frais réels'!D214="","",'Frais réels'!D214)</f>
        <v/>
      </c>
      <c r="E214" s="181" t="str">
        <f>IF('Frais réels'!E214="","",'Frais réels'!E214)</f>
        <v/>
      </c>
      <c r="F214" s="181" t="str">
        <f>IF('Frais réels'!F214="","",'Frais réels'!F214)</f>
        <v/>
      </c>
      <c r="G214" s="526" t="str">
        <f>IF('Frais réels'!G214="","",'Frais réels'!G214)</f>
        <v/>
      </c>
      <c r="H214" s="526" t="str">
        <f>IF('Frais réels'!H214="","",'Frais réels'!H214)</f>
        <v/>
      </c>
      <c r="I214" s="181" t="str">
        <f>IF('Frais réels'!I214="","",'Frais réels'!I214)</f>
        <v/>
      </c>
      <c r="J214" s="530"/>
      <c r="K214" s="527" t="str">
        <f t="shared" si="17"/>
        <v/>
      </c>
      <c r="L214" s="527" t="str">
        <f t="shared" si="18"/>
        <v/>
      </c>
      <c r="M214" s="529"/>
      <c r="N214" s="182"/>
      <c r="O214" s="215" t="str">
        <f t="shared" si="19"/>
        <v/>
      </c>
      <c r="P214" s="211" t="str">
        <f t="shared" si="20"/>
        <v/>
      </c>
      <c r="Q214" s="222"/>
      <c r="R214" s="435" t="str">
        <f>IF(I214="","",IF(OR(J214="",K214="",L214=""),Listes!$A$69,IF(AND(M214="",J214&lt;&gt;""),Listes!$A$70,IF(AND(I214&lt;M214,Q214=""),Listes!$A$71,IF(AND(L214&lt;K214,Q214=""),Listes!$A$72,IF(AND(M214&lt;&gt;"",M214&lt;I214,N214=""),Listes!$A$73,IF(AND(S214="",OR(J214&lt;&gt;"",K214&lt;&gt;"",L214&lt;&gt;"")),Listes!$A$74,"")))))))</f>
        <v/>
      </c>
      <c r="S214" s="90"/>
      <c r="T214" s="158">
        <f t="shared" si="21"/>
        <v>0</v>
      </c>
    </row>
    <row r="215" spans="1:20" ht="20.100000000000001" customHeight="1" x14ac:dyDescent="0.25">
      <c r="A215" s="174">
        <v>209</v>
      </c>
      <c r="B215" s="181" t="str">
        <f>IF('Frais réels'!B215="","",'Frais réels'!B215)</f>
        <v/>
      </c>
      <c r="C215" s="181" t="str">
        <f>IF('Frais réels'!C215="","",'Frais réels'!C215)</f>
        <v/>
      </c>
      <c r="D215" s="181" t="str">
        <f>IF('Frais réels'!D215="","",'Frais réels'!D215)</f>
        <v/>
      </c>
      <c r="E215" s="181" t="str">
        <f>IF('Frais réels'!E215="","",'Frais réels'!E215)</f>
        <v/>
      </c>
      <c r="F215" s="181" t="str">
        <f>IF('Frais réels'!F215="","",'Frais réels'!F215)</f>
        <v/>
      </c>
      <c r="G215" s="526" t="str">
        <f>IF('Frais réels'!G215="","",'Frais réels'!G215)</f>
        <v/>
      </c>
      <c r="H215" s="526" t="str">
        <f>IF('Frais réels'!H215="","",'Frais réels'!H215)</f>
        <v/>
      </c>
      <c r="I215" s="181" t="str">
        <f>IF('Frais réels'!I215="","",'Frais réels'!I215)</f>
        <v/>
      </c>
      <c r="J215" s="530"/>
      <c r="K215" s="527" t="str">
        <f t="shared" si="17"/>
        <v/>
      </c>
      <c r="L215" s="527" t="str">
        <f t="shared" si="18"/>
        <v/>
      </c>
      <c r="M215" s="529"/>
      <c r="N215" s="182"/>
      <c r="O215" s="215" t="str">
        <f t="shared" si="19"/>
        <v/>
      </c>
      <c r="P215" s="211" t="str">
        <f t="shared" si="20"/>
        <v/>
      </c>
      <c r="Q215" s="222"/>
      <c r="R215" s="435" t="str">
        <f>IF(I215="","",IF(OR(J215="",K215="",L215=""),Listes!$A$69,IF(AND(M215="",J215&lt;&gt;""),Listes!$A$70,IF(AND(I215&lt;M215,Q215=""),Listes!$A$71,IF(AND(L215&lt;K215,Q215=""),Listes!$A$72,IF(AND(M215&lt;&gt;"",M215&lt;I215,N215=""),Listes!$A$73,IF(AND(S215="",OR(J215&lt;&gt;"",K215&lt;&gt;"",L215&lt;&gt;"")),Listes!$A$74,"")))))))</f>
        <v/>
      </c>
      <c r="S215" s="90"/>
      <c r="T215" s="158">
        <f t="shared" si="21"/>
        <v>0</v>
      </c>
    </row>
    <row r="216" spans="1:20" ht="20.100000000000001" customHeight="1" x14ac:dyDescent="0.25">
      <c r="A216" s="174">
        <v>210</v>
      </c>
      <c r="B216" s="181" t="str">
        <f>IF('Frais réels'!B216="","",'Frais réels'!B216)</f>
        <v/>
      </c>
      <c r="C216" s="181" t="str">
        <f>IF('Frais réels'!C216="","",'Frais réels'!C216)</f>
        <v/>
      </c>
      <c r="D216" s="181" t="str">
        <f>IF('Frais réels'!D216="","",'Frais réels'!D216)</f>
        <v/>
      </c>
      <c r="E216" s="181" t="str">
        <f>IF('Frais réels'!E216="","",'Frais réels'!E216)</f>
        <v/>
      </c>
      <c r="F216" s="181" t="str">
        <f>IF('Frais réels'!F216="","",'Frais réels'!F216)</f>
        <v/>
      </c>
      <c r="G216" s="526" t="str">
        <f>IF('Frais réels'!G216="","",'Frais réels'!G216)</f>
        <v/>
      </c>
      <c r="H216" s="526" t="str">
        <f>IF('Frais réels'!H216="","",'Frais réels'!H216)</f>
        <v/>
      </c>
      <c r="I216" s="181" t="str">
        <f>IF('Frais réels'!I216="","",'Frais réels'!I216)</f>
        <v/>
      </c>
      <c r="J216" s="530"/>
      <c r="K216" s="527" t="str">
        <f t="shared" si="17"/>
        <v/>
      </c>
      <c r="L216" s="527" t="str">
        <f t="shared" si="18"/>
        <v/>
      </c>
      <c r="M216" s="529"/>
      <c r="N216" s="182"/>
      <c r="O216" s="215" t="str">
        <f t="shared" si="19"/>
        <v/>
      </c>
      <c r="P216" s="211" t="str">
        <f t="shared" si="20"/>
        <v/>
      </c>
      <c r="Q216" s="222"/>
      <c r="R216" s="435" t="str">
        <f>IF(I216="","",IF(OR(J216="",K216="",L216=""),Listes!$A$69,IF(AND(M216="",J216&lt;&gt;""),Listes!$A$70,IF(AND(I216&lt;M216,Q216=""),Listes!$A$71,IF(AND(L216&lt;K216,Q216=""),Listes!$A$72,IF(AND(M216&lt;&gt;"",M216&lt;I216,N216=""),Listes!$A$73,IF(AND(S216="",OR(J216&lt;&gt;"",K216&lt;&gt;"",L216&lt;&gt;"")),Listes!$A$74,"")))))))</f>
        <v/>
      </c>
      <c r="S216" s="90"/>
      <c r="T216" s="158">
        <f t="shared" si="21"/>
        <v>0</v>
      </c>
    </row>
    <row r="217" spans="1:20" ht="20.100000000000001" customHeight="1" x14ac:dyDescent="0.25">
      <c r="A217" s="174">
        <v>211</v>
      </c>
      <c r="B217" s="181" t="str">
        <f>IF('Frais réels'!B217="","",'Frais réels'!B217)</f>
        <v/>
      </c>
      <c r="C217" s="181" t="str">
        <f>IF('Frais réels'!C217="","",'Frais réels'!C217)</f>
        <v/>
      </c>
      <c r="D217" s="181" t="str">
        <f>IF('Frais réels'!D217="","",'Frais réels'!D217)</f>
        <v/>
      </c>
      <c r="E217" s="181" t="str">
        <f>IF('Frais réels'!E217="","",'Frais réels'!E217)</f>
        <v/>
      </c>
      <c r="F217" s="181" t="str">
        <f>IF('Frais réels'!F217="","",'Frais réels'!F217)</f>
        <v/>
      </c>
      <c r="G217" s="526" t="str">
        <f>IF('Frais réels'!G217="","",'Frais réels'!G217)</f>
        <v/>
      </c>
      <c r="H217" s="526" t="str">
        <f>IF('Frais réels'!H217="","",'Frais réels'!H217)</f>
        <v/>
      </c>
      <c r="I217" s="181" t="str">
        <f>IF('Frais réels'!I217="","",'Frais réels'!I217)</f>
        <v/>
      </c>
      <c r="J217" s="530"/>
      <c r="K217" s="527" t="str">
        <f t="shared" si="17"/>
        <v/>
      </c>
      <c r="L217" s="527" t="str">
        <f t="shared" si="18"/>
        <v/>
      </c>
      <c r="M217" s="529"/>
      <c r="N217" s="182"/>
      <c r="O217" s="215" t="str">
        <f t="shared" si="19"/>
        <v/>
      </c>
      <c r="P217" s="211" t="str">
        <f t="shared" si="20"/>
        <v/>
      </c>
      <c r="Q217" s="222"/>
      <c r="R217" s="435" t="str">
        <f>IF(I217="","",IF(OR(J217="",K217="",L217=""),Listes!$A$69,IF(AND(M217="",J217&lt;&gt;""),Listes!$A$70,IF(AND(I217&lt;M217,Q217=""),Listes!$A$71,IF(AND(L217&lt;K217,Q217=""),Listes!$A$72,IF(AND(M217&lt;&gt;"",M217&lt;I217,N217=""),Listes!$A$73,IF(AND(S217="",OR(J217&lt;&gt;"",K217&lt;&gt;"",L217&lt;&gt;"")),Listes!$A$74,"")))))))</f>
        <v/>
      </c>
      <c r="S217" s="90"/>
      <c r="T217" s="158">
        <f t="shared" si="21"/>
        <v>0</v>
      </c>
    </row>
    <row r="218" spans="1:20" ht="20.100000000000001" customHeight="1" x14ac:dyDescent="0.25">
      <c r="A218" s="174">
        <v>212</v>
      </c>
      <c r="B218" s="181" t="str">
        <f>IF('Frais réels'!B218="","",'Frais réels'!B218)</f>
        <v/>
      </c>
      <c r="C218" s="181" t="str">
        <f>IF('Frais réels'!C218="","",'Frais réels'!C218)</f>
        <v/>
      </c>
      <c r="D218" s="181" t="str">
        <f>IF('Frais réels'!D218="","",'Frais réels'!D218)</f>
        <v/>
      </c>
      <c r="E218" s="181" t="str">
        <f>IF('Frais réels'!E218="","",'Frais réels'!E218)</f>
        <v/>
      </c>
      <c r="F218" s="181" t="str">
        <f>IF('Frais réels'!F218="","",'Frais réels'!F218)</f>
        <v/>
      </c>
      <c r="G218" s="526" t="str">
        <f>IF('Frais réels'!G218="","",'Frais réels'!G218)</f>
        <v/>
      </c>
      <c r="H218" s="526" t="str">
        <f>IF('Frais réels'!H218="","",'Frais réels'!H218)</f>
        <v/>
      </c>
      <c r="I218" s="181" t="str">
        <f>IF('Frais réels'!I218="","",'Frais réels'!I218)</f>
        <v/>
      </c>
      <c r="J218" s="530"/>
      <c r="K218" s="527" t="str">
        <f t="shared" si="17"/>
        <v/>
      </c>
      <c r="L218" s="527" t="str">
        <f t="shared" si="18"/>
        <v/>
      </c>
      <c r="M218" s="529"/>
      <c r="N218" s="182"/>
      <c r="O218" s="215" t="str">
        <f t="shared" si="19"/>
        <v/>
      </c>
      <c r="P218" s="211" t="str">
        <f t="shared" si="20"/>
        <v/>
      </c>
      <c r="Q218" s="222"/>
      <c r="R218" s="435" t="str">
        <f>IF(I218="","",IF(OR(J218="",K218="",L218=""),Listes!$A$69,IF(AND(M218="",J218&lt;&gt;""),Listes!$A$70,IF(AND(I218&lt;M218,Q218=""),Listes!$A$71,IF(AND(L218&lt;K218,Q218=""),Listes!$A$72,IF(AND(M218&lt;&gt;"",M218&lt;I218,N218=""),Listes!$A$73,IF(AND(S218="",OR(J218&lt;&gt;"",K218&lt;&gt;"",L218&lt;&gt;"")),Listes!$A$74,"")))))))</f>
        <v/>
      </c>
      <c r="S218" s="90"/>
      <c r="T218" s="158">
        <f t="shared" si="21"/>
        <v>0</v>
      </c>
    </row>
    <row r="219" spans="1:20" ht="20.100000000000001" customHeight="1" x14ac:dyDescent="0.25">
      <c r="A219" s="174">
        <v>213</v>
      </c>
      <c r="B219" s="181" t="str">
        <f>IF('Frais réels'!B219="","",'Frais réels'!B219)</f>
        <v/>
      </c>
      <c r="C219" s="181" t="str">
        <f>IF('Frais réels'!C219="","",'Frais réels'!C219)</f>
        <v/>
      </c>
      <c r="D219" s="181" t="str">
        <f>IF('Frais réels'!D219="","",'Frais réels'!D219)</f>
        <v/>
      </c>
      <c r="E219" s="181" t="str">
        <f>IF('Frais réels'!E219="","",'Frais réels'!E219)</f>
        <v/>
      </c>
      <c r="F219" s="181" t="str">
        <f>IF('Frais réels'!F219="","",'Frais réels'!F219)</f>
        <v/>
      </c>
      <c r="G219" s="526" t="str">
        <f>IF('Frais réels'!G219="","",'Frais réels'!G219)</f>
        <v/>
      </c>
      <c r="H219" s="526" t="str">
        <f>IF('Frais réels'!H219="","",'Frais réels'!H219)</f>
        <v/>
      </c>
      <c r="I219" s="181" t="str">
        <f>IF('Frais réels'!I219="","",'Frais réels'!I219)</f>
        <v/>
      </c>
      <c r="J219" s="530"/>
      <c r="K219" s="527" t="str">
        <f t="shared" si="17"/>
        <v/>
      </c>
      <c r="L219" s="527" t="str">
        <f t="shared" si="18"/>
        <v/>
      </c>
      <c r="M219" s="529"/>
      <c r="N219" s="182"/>
      <c r="O219" s="215" t="str">
        <f t="shared" si="19"/>
        <v/>
      </c>
      <c r="P219" s="211" t="str">
        <f t="shared" si="20"/>
        <v/>
      </c>
      <c r="Q219" s="222"/>
      <c r="R219" s="435" t="str">
        <f>IF(I219="","",IF(OR(J219="",K219="",L219=""),Listes!$A$69,IF(AND(M219="",J219&lt;&gt;""),Listes!$A$70,IF(AND(I219&lt;M219,Q219=""),Listes!$A$71,IF(AND(L219&lt;K219,Q219=""),Listes!$A$72,IF(AND(M219&lt;&gt;"",M219&lt;I219,N219=""),Listes!$A$73,IF(AND(S219="",OR(J219&lt;&gt;"",K219&lt;&gt;"",L219&lt;&gt;"")),Listes!$A$74,"")))))))</f>
        <v/>
      </c>
      <c r="S219" s="90"/>
      <c r="T219" s="158">
        <f t="shared" si="21"/>
        <v>0</v>
      </c>
    </row>
    <row r="220" spans="1:20" ht="20.100000000000001" customHeight="1" x14ac:dyDescent="0.25">
      <c r="A220" s="174">
        <v>214</v>
      </c>
      <c r="B220" s="181" t="str">
        <f>IF('Frais réels'!B220="","",'Frais réels'!B220)</f>
        <v/>
      </c>
      <c r="C220" s="181" t="str">
        <f>IF('Frais réels'!C220="","",'Frais réels'!C220)</f>
        <v/>
      </c>
      <c r="D220" s="181" t="str">
        <f>IF('Frais réels'!D220="","",'Frais réels'!D220)</f>
        <v/>
      </c>
      <c r="E220" s="181" t="str">
        <f>IF('Frais réels'!E220="","",'Frais réels'!E220)</f>
        <v/>
      </c>
      <c r="F220" s="181" t="str">
        <f>IF('Frais réels'!F220="","",'Frais réels'!F220)</f>
        <v/>
      </c>
      <c r="G220" s="526" t="str">
        <f>IF('Frais réels'!G220="","",'Frais réels'!G220)</f>
        <v/>
      </c>
      <c r="H220" s="526" t="str">
        <f>IF('Frais réels'!H220="","",'Frais réels'!H220)</f>
        <v/>
      </c>
      <c r="I220" s="181" t="str">
        <f>IF('Frais réels'!I220="","",'Frais réels'!I220)</f>
        <v/>
      </c>
      <c r="J220" s="530"/>
      <c r="K220" s="527" t="str">
        <f t="shared" si="17"/>
        <v/>
      </c>
      <c r="L220" s="527" t="str">
        <f t="shared" si="18"/>
        <v/>
      </c>
      <c r="M220" s="529"/>
      <c r="N220" s="182"/>
      <c r="O220" s="215" t="str">
        <f t="shared" si="19"/>
        <v/>
      </c>
      <c r="P220" s="211" t="str">
        <f t="shared" si="20"/>
        <v/>
      </c>
      <c r="Q220" s="222"/>
      <c r="R220" s="435" t="str">
        <f>IF(I220="","",IF(OR(J220="",K220="",L220=""),Listes!$A$69,IF(AND(M220="",J220&lt;&gt;""),Listes!$A$70,IF(AND(I220&lt;M220,Q220=""),Listes!$A$71,IF(AND(L220&lt;K220,Q220=""),Listes!$A$72,IF(AND(M220&lt;&gt;"",M220&lt;I220,N220=""),Listes!$A$73,IF(AND(S220="",OR(J220&lt;&gt;"",K220&lt;&gt;"",L220&lt;&gt;"")),Listes!$A$74,"")))))))</f>
        <v/>
      </c>
      <c r="S220" s="90"/>
      <c r="T220" s="158">
        <f t="shared" si="21"/>
        <v>0</v>
      </c>
    </row>
    <row r="221" spans="1:20" ht="20.100000000000001" customHeight="1" x14ac:dyDescent="0.25">
      <c r="A221" s="174">
        <v>215</v>
      </c>
      <c r="B221" s="181" t="str">
        <f>IF('Frais réels'!B221="","",'Frais réels'!B221)</f>
        <v/>
      </c>
      <c r="C221" s="181" t="str">
        <f>IF('Frais réels'!C221="","",'Frais réels'!C221)</f>
        <v/>
      </c>
      <c r="D221" s="181" t="str">
        <f>IF('Frais réels'!D221="","",'Frais réels'!D221)</f>
        <v/>
      </c>
      <c r="E221" s="181" t="str">
        <f>IF('Frais réels'!E221="","",'Frais réels'!E221)</f>
        <v/>
      </c>
      <c r="F221" s="181" t="str">
        <f>IF('Frais réels'!F221="","",'Frais réels'!F221)</f>
        <v/>
      </c>
      <c r="G221" s="526" t="str">
        <f>IF('Frais réels'!G221="","",'Frais réels'!G221)</f>
        <v/>
      </c>
      <c r="H221" s="526" t="str">
        <f>IF('Frais réels'!H221="","",'Frais réels'!H221)</f>
        <v/>
      </c>
      <c r="I221" s="181" t="str">
        <f>IF('Frais réels'!I221="","",'Frais réels'!I221)</f>
        <v/>
      </c>
      <c r="J221" s="530"/>
      <c r="K221" s="527" t="str">
        <f t="shared" si="17"/>
        <v/>
      </c>
      <c r="L221" s="527" t="str">
        <f t="shared" si="18"/>
        <v/>
      </c>
      <c r="M221" s="529"/>
      <c r="N221" s="182"/>
      <c r="O221" s="215" t="str">
        <f t="shared" si="19"/>
        <v/>
      </c>
      <c r="P221" s="211" t="str">
        <f t="shared" si="20"/>
        <v/>
      </c>
      <c r="Q221" s="222"/>
      <c r="R221" s="435" t="str">
        <f>IF(I221="","",IF(OR(J221="",K221="",L221=""),Listes!$A$69,IF(AND(M221="",J221&lt;&gt;""),Listes!$A$70,IF(AND(I221&lt;M221,Q221=""),Listes!$A$71,IF(AND(L221&lt;K221,Q221=""),Listes!$A$72,IF(AND(M221&lt;&gt;"",M221&lt;I221,N221=""),Listes!$A$73,IF(AND(S221="",OR(J221&lt;&gt;"",K221&lt;&gt;"",L221&lt;&gt;"")),Listes!$A$74,"")))))))</f>
        <v/>
      </c>
      <c r="S221" s="90"/>
      <c r="T221" s="158">
        <f t="shared" si="21"/>
        <v>0</v>
      </c>
    </row>
    <row r="222" spans="1:20" ht="20.100000000000001" customHeight="1" x14ac:dyDescent="0.25">
      <c r="A222" s="174">
        <v>216</v>
      </c>
      <c r="B222" s="181" t="str">
        <f>IF('Frais réels'!B222="","",'Frais réels'!B222)</f>
        <v/>
      </c>
      <c r="C222" s="181" t="str">
        <f>IF('Frais réels'!C222="","",'Frais réels'!C222)</f>
        <v/>
      </c>
      <c r="D222" s="181" t="str">
        <f>IF('Frais réels'!D222="","",'Frais réels'!D222)</f>
        <v/>
      </c>
      <c r="E222" s="181" t="str">
        <f>IF('Frais réels'!E222="","",'Frais réels'!E222)</f>
        <v/>
      </c>
      <c r="F222" s="181" t="str">
        <f>IF('Frais réels'!F222="","",'Frais réels'!F222)</f>
        <v/>
      </c>
      <c r="G222" s="526" t="str">
        <f>IF('Frais réels'!G222="","",'Frais réels'!G222)</f>
        <v/>
      </c>
      <c r="H222" s="526" t="str">
        <f>IF('Frais réels'!H222="","",'Frais réels'!H222)</f>
        <v/>
      </c>
      <c r="I222" s="181" t="str">
        <f>IF('Frais réels'!I222="","",'Frais réels'!I222)</f>
        <v/>
      </c>
      <c r="J222" s="530"/>
      <c r="K222" s="527" t="str">
        <f t="shared" si="17"/>
        <v/>
      </c>
      <c r="L222" s="527" t="str">
        <f t="shared" si="18"/>
        <v/>
      </c>
      <c r="M222" s="529"/>
      <c r="N222" s="182"/>
      <c r="O222" s="215" t="str">
        <f t="shared" si="19"/>
        <v/>
      </c>
      <c r="P222" s="211" t="str">
        <f t="shared" si="20"/>
        <v/>
      </c>
      <c r="Q222" s="222"/>
      <c r="R222" s="435" t="str">
        <f>IF(I222="","",IF(OR(J222="",K222="",L222=""),Listes!$A$69,IF(AND(M222="",J222&lt;&gt;""),Listes!$A$70,IF(AND(I222&lt;M222,Q222=""),Listes!$A$71,IF(AND(L222&lt;K222,Q222=""),Listes!$A$72,IF(AND(M222&lt;&gt;"",M222&lt;I222,N222=""),Listes!$A$73,IF(AND(S222="",OR(J222&lt;&gt;"",K222&lt;&gt;"",L222&lt;&gt;"")),Listes!$A$74,"")))))))</f>
        <v/>
      </c>
      <c r="S222" s="90"/>
      <c r="T222" s="158">
        <f t="shared" si="21"/>
        <v>0</v>
      </c>
    </row>
    <row r="223" spans="1:20" ht="20.100000000000001" customHeight="1" x14ac:dyDescent="0.25">
      <c r="A223" s="174">
        <v>217</v>
      </c>
      <c r="B223" s="181" t="str">
        <f>IF('Frais réels'!B223="","",'Frais réels'!B223)</f>
        <v/>
      </c>
      <c r="C223" s="181" t="str">
        <f>IF('Frais réels'!C223="","",'Frais réels'!C223)</f>
        <v/>
      </c>
      <c r="D223" s="181" t="str">
        <f>IF('Frais réels'!D223="","",'Frais réels'!D223)</f>
        <v/>
      </c>
      <c r="E223" s="181" t="str">
        <f>IF('Frais réels'!E223="","",'Frais réels'!E223)</f>
        <v/>
      </c>
      <c r="F223" s="181" t="str">
        <f>IF('Frais réels'!F223="","",'Frais réels'!F223)</f>
        <v/>
      </c>
      <c r="G223" s="526" t="str">
        <f>IF('Frais réels'!G223="","",'Frais réels'!G223)</f>
        <v/>
      </c>
      <c r="H223" s="526" t="str">
        <f>IF('Frais réels'!H223="","",'Frais réels'!H223)</f>
        <v/>
      </c>
      <c r="I223" s="181" t="str">
        <f>IF('Frais réels'!I223="","",'Frais réels'!I223)</f>
        <v/>
      </c>
      <c r="J223" s="530"/>
      <c r="K223" s="527" t="str">
        <f t="shared" si="17"/>
        <v/>
      </c>
      <c r="L223" s="527" t="str">
        <f t="shared" si="18"/>
        <v/>
      </c>
      <c r="M223" s="529"/>
      <c r="N223" s="182"/>
      <c r="O223" s="215" t="str">
        <f t="shared" si="19"/>
        <v/>
      </c>
      <c r="P223" s="211" t="str">
        <f t="shared" si="20"/>
        <v/>
      </c>
      <c r="Q223" s="222"/>
      <c r="R223" s="435" t="str">
        <f>IF(I223="","",IF(OR(J223="",K223="",L223=""),Listes!$A$69,IF(AND(M223="",J223&lt;&gt;""),Listes!$A$70,IF(AND(I223&lt;M223,Q223=""),Listes!$A$71,IF(AND(L223&lt;K223,Q223=""),Listes!$A$72,IF(AND(M223&lt;&gt;"",M223&lt;I223,N223=""),Listes!$A$73,IF(AND(S223="",OR(J223&lt;&gt;"",K223&lt;&gt;"",L223&lt;&gt;"")),Listes!$A$74,"")))))))</f>
        <v/>
      </c>
      <c r="S223" s="90"/>
      <c r="T223" s="158">
        <f t="shared" si="21"/>
        <v>0</v>
      </c>
    </row>
    <row r="224" spans="1:20" ht="20.100000000000001" customHeight="1" x14ac:dyDescent="0.25">
      <c r="A224" s="174">
        <v>218</v>
      </c>
      <c r="B224" s="181" t="str">
        <f>IF('Frais réels'!B224="","",'Frais réels'!B224)</f>
        <v/>
      </c>
      <c r="C224" s="181" t="str">
        <f>IF('Frais réels'!C224="","",'Frais réels'!C224)</f>
        <v/>
      </c>
      <c r="D224" s="181" t="str">
        <f>IF('Frais réels'!D224="","",'Frais réels'!D224)</f>
        <v/>
      </c>
      <c r="E224" s="181" t="str">
        <f>IF('Frais réels'!E224="","",'Frais réels'!E224)</f>
        <v/>
      </c>
      <c r="F224" s="181" t="str">
        <f>IF('Frais réels'!F224="","",'Frais réels'!F224)</f>
        <v/>
      </c>
      <c r="G224" s="526" t="str">
        <f>IF('Frais réels'!G224="","",'Frais réels'!G224)</f>
        <v/>
      </c>
      <c r="H224" s="526" t="str">
        <f>IF('Frais réels'!H224="","",'Frais réels'!H224)</f>
        <v/>
      </c>
      <c r="I224" s="181" t="str">
        <f>IF('Frais réels'!I224="","",'Frais réels'!I224)</f>
        <v/>
      </c>
      <c r="J224" s="530"/>
      <c r="K224" s="527" t="str">
        <f t="shared" si="17"/>
        <v/>
      </c>
      <c r="L224" s="527" t="str">
        <f t="shared" si="18"/>
        <v/>
      </c>
      <c r="M224" s="529"/>
      <c r="N224" s="182"/>
      <c r="O224" s="215" t="str">
        <f t="shared" si="19"/>
        <v/>
      </c>
      <c r="P224" s="211" t="str">
        <f t="shared" si="20"/>
        <v/>
      </c>
      <c r="Q224" s="222"/>
      <c r="R224" s="435" t="str">
        <f>IF(I224="","",IF(OR(J224="",K224="",L224=""),Listes!$A$69,IF(AND(M224="",J224&lt;&gt;""),Listes!$A$70,IF(AND(I224&lt;M224,Q224=""),Listes!$A$71,IF(AND(L224&lt;K224,Q224=""),Listes!$A$72,IF(AND(M224&lt;&gt;"",M224&lt;I224,N224=""),Listes!$A$73,IF(AND(S224="",OR(J224&lt;&gt;"",K224&lt;&gt;"",L224&lt;&gt;"")),Listes!$A$74,"")))))))</f>
        <v/>
      </c>
      <c r="S224" s="90"/>
      <c r="T224" s="158">
        <f t="shared" si="21"/>
        <v>0</v>
      </c>
    </row>
    <row r="225" spans="1:20" ht="20.100000000000001" customHeight="1" x14ac:dyDescent="0.25">
      <c r="A225" s="174">
        <v>219</v>
      </c>
      <c r="B225" s="181" t="str">
        <f>IF('Frais réels'!B225="","",'Frais réels'!B225)</f>
        <v/>
      </c>
      <c r="C225" s="181" t="str">
        <f>IF('Frais réels'!C225="","",'Frais réels'!C225)</f>
        <v/>
      </c>
      <c r="D225" s="181" t="str">
        <f>IF('Frais réels'!D225="","",'Frais réels'!D225)</f>
        <v/>
      </c>
      <c r="E225" s="181" t="str">
        <f>IF('Frais réels'!E225="","",'Frais réels'!E225)</f>
        <v/>
      </c>
      <c r="F225" s="181" t="str">
        <f>IF('Frais réels'!F225="","",'Frais réels'!F225)</f>
        <v/>
      </c>
      <c r="G225" s="526" t="str">
        <f>IF('Frais réels'!G225="","",'Frais réels'!G225)</f>
        <v/>
      </c>
      <c r="H225" s="526" t="str">
        <f>IF('Frais réels'!H225="","",'Frais réels'!H225)</f>
        <v/>
      </c>
      <c r="I225" s="181" t="str">
        <f>IF('Frais réels'!I225="","",'Frais réels'!I225)</f>
        <v/>
      </c>
      <c r="J225" s="530"/>
      <c r="K225" s="527" t="str">
        <f t="shared" si="17"/>
        <v/>
      </c>
      <c r="L225" s="527" t="str">
        <f t="shared" si="18"/>
        <v/>
      </c>
      <c r="M225" s="529"/>
      <c r="N225" s="182"/>
      <c r="O225" s="215" t="str">
        <f t="shared" si="19"/>
        <v/>
      </c>
      <c r="P225" s="211" t="str">
        <f t="shared" si="20"/>
        <v/>
      </c>
      <c r="Q225" s="222"/>
      <c r="R225" s="435" t="str">
        <f>IF(I225="","",IF(OR(J225="",K225="",L225=""),Listes!$A$69,IF(AND(M225="",J225&lt;&gt;""),Listes!$A$70,IF(AND(I225&lt;M225,Q225=""),Listes!$A$71,IF(AND(L225&lt;K225,Q225=""),Listes!$A$72,IF(AND(M225&lt;&gt;"",M225&lt;I225,N225=""),Listes!$A$73,IF(AND(S225="",OR(J225&lt;&gt;"",K225&lt;&gt;"",L225&lt;&gt;"")),Listes!$A$74,"")))))))</f>
        <v/>
      </c>
      <c r="S225" s="90"/>
      <c r="T225" s="158">
        <f t="shared" si="21"/>
        <v>0</v>
      </c>
    </row>
    <row r="226" spans="1:20" ht="20.100000000000001" customHeight="1" x14ac:dyDescent="0.25">
      <c r="A226" s="174">
        <v>220</v>
      </c>
      <c r="B226" s="181" t="str">
        <f>IF('Frais réels'!B226="","",'Frais réels'!B226)</f>
        <v/>
      </c>
      <c r="C226" s="181" t="str">
        <f>IF('Frais réels'!C226="","",'Frais réels'!C226)</f>
        <v/>
      </c>
      <c r="D226" s="181" t="str">
        <f>IF('Frais réels'!D226="","",'Frais réels'!D226)</f>
        <v/>
      </c>
      <c r="E226" s="181" t="str">
        <f>IF('Frais réels'!E226="","",'Frais réels'!E226)</f>
        <v/>
      </c>
      <c r="F226" s="181" t="str">
        <f>IF('Frais réels'!F226="","",'Frais réels'!F226)</f>
        <v/>
      </c>
      <c r="G226" s="526" t="str">
        <f>IF('Frais réels'!G226="","",'Frais réels'!G226)</f>
        <v/>
      </c>
      <c r="H226" s="526" t="str">
        <f>IF('Frais réels'!H226="","",'Frais réels'!H226)</f>
        <v/>
      </c>
      <c r="I226" s="181" t="str">
        <f>IF('Frais réels'!I226="","",'Frais réels'!I226)</f>
        <v/>
      </c>
      <c r="J226" s="530"/>
      <c r="K226" s="527" t="str">
        <f t="shared" si="17"/>
        <v/>
      </c>
      <c r="L226" s="527" t="str">
        <f t="shared" si="18"/>
        <v/>
      </c>
      <c r="M226" s="529"/>
      <c r="N226" s="182"/>
      <c r="O226" s="215" t="str">
        <f t="shared" si="19"/>
        <v/>
      </c>
      <c r="P226" s="211" t="str">
        <f t="shared" si="20"/>
        <v/>
      </c>
      <c r="Q226" s="222"/>
      <c r="R226" s="435" t="str">
        <f>IF(I226="","",IF(OR(J226="",K226="",L226=""),Listes!$A$69,IF(AND(M226="",J226&lt;&gt;""),Listes!$A$70,IF(AND(I226&lt;M226,Q226=""),Listes!$A$71,IF(AND(L226&lt;K226,Q226=""),Listes!$A$72,IF(AND(M226&lt;&gt;"",M226&lt;I226,N226=""),Listes!$A$73,IF(AND(S226="",OR(J226&lt;&gt;"",K226&lt;&gt;"",L226&lt;&gt;"")),Listes!$A$74,"")))))))</f>
        <v/>
      </c>
      <c r="S226" s="90"/>
      <c r="T226" s="158">
        <f t="shared" si="21"/>
        <v>0</v>
      </c>
    </row>
    <row r="227" spans="1:20" ht="20.100000000000001" customHeight="1" x14ac:dyDescent="0.25">
      <c r="A227" s="174">
        <v>221</v>
      </c>
      <c r="B227" s="181" t="str">
        <f>IF('Frais réels'!B227="","",'Frais réels'!B227)</f>
        <v/>
      </c>
      <c r="C227" s="181" t="str">
        <f>IF('Frais réels'!C227="","",'Frais réels'!C227)</f>
        <v/>
      </c>
      <c r="D227" s="181" t="str">
        <f>IF('Frais réels'!D227="","",'Frais réels'!D227)</f>
        <v/>
      </c>
      <c r="E227" s="181" t="str">
        <f>IF('Frais réels'!E227="","",'Frais réels'!E227)</f>
        <v/>
      </c>
      <c r="F227" s="181" t="str">
        <f>IF('Frais réels'!F227="","",'Frais réels'!F227)</f>
        <v/>
      </c>
      <c r="G227" s="526" t="str">
        <f>IF('Frais réels'!G227="","",'Frais réels'!G227)</f>
        <v/>
      </c>
      <c r="H227" s="526" t="str">
        <f>IF('Frais réels'!H227="","",'Frais réels'!H227)</f>
        <v/>
      </c>
      <c r="I227" s="181" t="str">
        <f>IF('Frais réels'!I227="","",'Frais réels'!I227)</f>
        <v/>
      </c>
      <c r="J227" s="530"/>
      <c r="K227" s="527" t="str">
        <f t="shared" si="17"/>
        <v/>
      </c>
      <c r="L227" s="527" t="str">
        <f t="shared" si="18"/>
        <v/>
      </c>
      <c r="M227" s="529"/>
      <c r="N227" s="182"/>
      <c r="O227" s="215" t="str">
        <f t="shared" si="19"/>
        <v/>
      </c>
      <c r="P227" s="211" t="str">
        <f t="shared" si="20"/>
        <v/>
      </c>
      <c r="Q227" s="222"/>
      <c r="R227" s="435" t="str">
        <f>IF(I227="","",IF(OR(J227="",K227="",L227=""),Listes!$A$69,IF(AND(M227="",J227&lt;&gt;""),Listes!$A$70,IF(AND(I227&lt;M227,Q227=""),Listes!$A$71,IF(AND(L227&lt;K227,Q227=""),Listes!$A$72,IF(AND(M227&lt;&gt;"",M227&lt;I227,N227=""),Listes!$A$73,IF(AND(S227="",OR(J227&lt;&gt;"",K227&lt;&gt;"",L227&lt;&gt;"")),Listes!$A$74,"")))))))</f>
        <v/>
      </c>
      <c r="S227" s="90"/>
      <c r="T227" s="158">
        <f t="shared" si="21"/>
        <v>0</v>
      </c>
    </row>
    <row r="228" spans="1:20" ht="20.100000000000001" customHeight="1" x14ac:dyDescent="0.25">
      <c r="A228" s="174">
        <v>222</v>
      </c>
      <c r="B228" s="181" t="str">
        <f>IF('Frais réels'!B228="","",'Frais réels'!B228)</f>
        <v/>
      </c>
      <c r="C228" s="181" t="str">
        <f>IF('Frais réels'!C228="","",'Frais réels'!C228)</f>
        <v/>
      </c>
      <c r="D228" s="181" t="str">
        <f>IF('Frais réels'!D228="","",'Frais réels'!D228)</f>
        <v/>
      </c>
      <c r="E228" s="181" t="str">
        <f>IF('Frais réels'!E228="","",'Frais réels'!E228)</f>
        <v/>
      </c>
      <c r="F228" s="181" t="str">
        <f>IF('Frais réels'!F228="","",'Frais réels'!F228)</f>
        <v/>
      </c>
      <c r="G228" s="526" t="str">
        <f>IF('Frais réels'!G228="","",'Frais réels'!G228)</f>
        <v/>
      </c>
      <c r="H228" s="526" t="str">
        <f>IF('Frais réels'!H228="","",'Frais réels'!H228)</f>
        <v/>
      </c>
      <c r="I228" s="181" t="str">
        <f>IF('Frais réels'!I228="","",'Frais réels'!I228)</f>
        <v/>
      </c>
      <c r="J228" s="530"/>
      <c r="K228" s="527" t="str">
        <f t="shared" si="17"/>
        <v/>
      </c>
      <c r="L228" s="527" t="str">
        <f t="shared" si="18"/>
        <v/>
      </c>
      <c r="M228" s="529"/>
      <c r="N228" s="182"/>
      <c r="O228" s="215" t="str">
        <f t="shared" si="19"/>
        <v/>
      </c>
      <c r="P228" s="211" t="str">
        <f t="shared" si="20"/>
        <v/>
      </c>
      <c r="Q228" s="222"/>
      <c r="R228" s="435" t="str">
        <f>IF(I228="","",IF(OR(J228="",K228="",L228=""),Listes!$A$69,IF(AND(M228="",J228&lt;&gt;""),Listes!$A$70,IF(AND(I228&lt;M228,Q228=""),Listes!$A$71,IF(AND(L228&lt;K228,Q228=""),Listes!$A$72,IF(AND(M228&lt;&gt;"",M228&lt;I228,N228=""),Listes!$A$73,IF(AND(S228="",OR(J228&lt;&gt;"",K228&lt;&gt;"",L228&lt;&gt;"")),Listes!$A$74,"")))))))</f>
        <v/>
      </c>
      <c r="S228" s="90"/>
      <c r="T228" s="158">
        <f t="shared" si="21"/>
        <v>0</v>
      </c>
    </row>
    <row r="229" spans="1:20" ht="20.100000000000001" customHeight="1" x14ac:dyDescent="0.25">
      <c r="A229" s="174">
        <v>223</v>
      </c>
      <c r="B229" s="181" t="str">
        <f>IF('Frais réels'!B229="","",'Frais réels'!B229)</f>
        <v/>
      </c>
      <c r="C229" s="181" t="str">
        <f>IF('Frais réels'!C229="","",'Frais réels'!C229)</f>
        <v/>
      </c>
      <c r="D229" s="181" t="str">
        <f>IF('Frais réels'!D229="","",'Frais réels'!D229)</f>
        <v/>
      </c>
      <c r="E229" s="181" t="str">
        <f>IF('Frais réels'!E229="","",'Frais réels'!E229)</f>
        <v/>
      </c>
      <c r="F229" s="181" t="str">
        <f>IF('Frais réels'!F229="","",'Frais réels'!F229)</f>
        <v/>
      </c>
      <c r="G229" s="526" t="str">
        <f>IF('Frais réels'!G229="","",'Frais réels'!G229)</f>
        <v/>
      </c>
      <c r="H229" s="526" t="str">
        <f>IF('Frais réels'!H229="","",'Frais réels'!H229)</f>
        <v/>
      </c>
      <c r="I229" s="181" t="str">
        <f>IF('Frais réels'!I229="","",'Frais réels'!I229)</f>
        <v/>
      </c>
      <c r="J229" s="530"/>
      <c r="K229" s="527" t="str">
        <f t="shared" si="17"/>
        <v/>
      </c>
      <c r="L229" s="527" t="str">
        <f t="shared" si="18"/>
        <v/>
      </c>
      <c r="M229" s="529"/>
      <c r="N229" s="182"/>
      <c r="O229" s="215" t="str">
        <f t="shared" si="19"/>
        <v/>
      </c>
      <c r="P229" s="211" t="str">
        <f t="shared" si="20"/>
        <v/>
      </c>
      <c r="Q229" s="222"/>
      <c r="R229" s="435" t="str">
        <f>IF(I229="","",IF(OR(J229="",K229="",L229=""),Listes!$A$69,IF(AND(M229="",J229&lt;&gt;""),Listes!$A$70,IF(AND(I229&lt;M229,Q229=""),Listes!$A$71,IF(AND(L229&lt;K229,Q229=""),Listes!$A$72,IF(AND(M229&lt;&gt;"",M229&lt;I229,N229=""),Listes!$A$73,IF(AND(S229="",OR(J229&lt;&gt;"",K229&lt;&gt;"",L229&lt;&gt;"")),Listes!$A$74,"")))))))</f>
        <v/>
      </c>
      <c r="S229" s="90"/>
      <c r="T229" s="158">
        <f t="shared" si="21"/>
        <v>0</v>
      </c>
    </row>
    <row r="230" spans="1:20" ht="20.100000000000001" customHeight="1" x14ac:dyDescent="0.25">
      <c r="A230" s="174">
        <v>224</v>
      </c>
      <c r="B230" s="181" t="str">
        <f>IF('Frais réels'!B230="","",'Frais réels'!B230)</f>
        <v/>
      </c>
      <c r="C230" s="181" t="str">
        <f>IF('Frais réels'!C230="","",'Frais réels'!C230)</f>
        <v/>
      </c>
      <c r="D230" s="181" t="str">
        <f>IF('Frais réels'!D230="","",'Frais réels'!D230)</f>
        <v/>
      </c>
      <c r="E230" s="181" t="str">
        <f>IF('Frais réels'!E230="","",'Frais réels'!E230)</f>
        <v/>
      </c>
      <c r="F230" s="181" t="str">
        <f>IF('Frais réels'!F230="","",'Frais réels'!F230)</f>
        <v/>
      </c>
      <c r="G230" s="526" t="str">
        <f>IF('Frais réels'!G230="","",'Frais réels'!G230)</f>
        <v/>
      </c>
      <c r="H230" s="526" t="str">
        <f>IF('Frais réels'!H230="","",'Frais réels'!H230)</f>
        <v/>
      </c>
      <c r="I230" s="181" t="str">
        <f>IF('Frais réels'!I230="","",'Frais réels'!I230)</f>
        <v/>
      </c>
      <c r="J230" s="530"/>
      <c r="K230" s="527" t="str">
        <f t="shared" si="17"/>
        <v/>
      </c>
      <c r="L230" s="527" t="str">
        <f t="shared" si="18"/>
        <v/>
      </c>
      <c r="M230" s="529"/>
      <c r="N230" s="182"/>
      <c r="O230" s="215" t="str">
        <f t="shared" si="19"/>
        <v/>
      </c>
      <c r="P230" s="211" t="str">
        <f t="shared" si="20"/>
        <v/>
      </c>
      <c r="Q230" s="222"/>
      <c r="R230" s="435" t="str">
        <f>IF(I230="","",IF(OR(J230="",K230="",L230=""),Listes!$A$69,IF(AND(M230="",J230&lt;&gt;""),Listes!$A$70,IF(AND(I230&lt;M230,Q230=""),Listes!$A$71,IF(AND(L230&lt;K230,Q230=""),Listes!$A$72,IF(AND(M230&lt;&gt;"",M230&lt;I230,N230=""),Listes!$A$73,IF(AND(S230="",OR(J230&lt;&gt;"",K230&lt;&gt;"",L230&lt;&gt;"")),Listes!$A$74,"")))))))</f>
        <v/>
      </c>
      <c r="S230" s="90"/>
      <c r="T230" s="158">
        <f t="shared" si="21"/>
        <v>0</v>
      </c>
    </row>
    <row r="231" spans="1:20" ht="20.100000000000001" customHeight="1" x14ac:dyDescent="0.25">
      <c r="A231" s="174">
        <v>225</v>
      </c>
      <c r="B231" s="181" t="str">
        <f>IF('Frais réels'!B231="","",'Frais réels'!B231)</f>
        <v/>
      </c>
      <c r="C231" s="181" t="str">
        <f>IF('Frais réels'!C231="","",'Frais réels'!C231)</f>
        <v/>
      </c>
      <c r="D231" s="181" t="str">
        <f>IF('Frais réels'!D231="","",'Frais réels'!D231)</f>
        <v/>
      </c>
      <c r="E231" s="181" t="str">
        <f>IF('Frais réels'!E231="","",'Frais réels'!E231)</f>
        <v/>
      </c>
      <c r="F231" s="181" t="str">
        <f>IF('Frais réels'!F231="","",'Frais réels'!F231)</f>
        <v/>
      </c>
      <c r="G231" s="526" t="str">
        <f>IF('Frais réels'!G231="","",'Frais réels'!G231)</f>
        <v/>
      </c>
      <c r="H231" s="526" t="str">
        <f>IF('Frais réels'!H231="","",'Frais réels'!H231)</f>
        <v/>
      </c>
      <c r="I231" s="181" t="str">
        <f>IF('Frais réels'!I231="","",'Frais réels'!I231)</f>
        <v/>
      </c>
      <c r="J231" s="530"/>
      <c r="K231" s="527" t="str">
        <f t="shared" si="17"/>
        <v/>
      </c>
      <c r="L231" s="527" t="str">
        <f t="shared" si="18"/>
        <v/>
      </c>
      <c r="M231" s="529"/>
      <c r="N231" s="182"/>
      <c r="O231" s="215" t="str">
        <f t="shared" si="19"/>
        <v/>
      </c>
      <c r="P231" s="211" t="str">
        <f t="shared" si="20"/>
        <v/>
      </c>
      <c r="Q231" s="222"/>
      <c r="R231" s="435" t="str">
        <f>IF(I231="","",IF(OR(J231="",K231="",L231=""),Listes!$A$69,IF(AND(M231="",J231&lt;&gt;""),Listes!$A$70,IF(AND(I231&lt;M231,Q231=""),Listes!$A$71,IF(AND(L231&lt;K231,Q231=""),Listes!$A$72,IF(AND(M231&lt;&gt;"",M231&lt;I231,N231=""),Listes!$A$73,IF(AND(S231="",OR(J231&lt;&gt;"",K231&lt;&gt;"",L231&lt;&gt;"")),Listes!$A$74,"")))))))</f>
        <v/>
      </c>
      <c r="S231" s="90"/>
      <c r="T231" s="158">
        <f t="shared" si="21"/>
        <v>0</v>
      </c>
    </row>
    <row r="232" spans="1:20" ht="20.100000000000001" customHeight="1" x14ac:dyDescent="0.25">
      <c r="A232" s="174">
        <v>226</v>
      </c>
      <c r="B232" s="181" t="str">
        <f>IF('Frais réels'!B232="","",'Frais réels'!B232)</f>
        <v/>
      </c>
      <c r="C232" s="181" t="str">
        <f>IF('Frais réels'!C232="","",'Frais réels'!C232)</f>
        <v/>
      </c>
      <c r="D232" s="181" t="str">
        <f>IF('Frais réels'!D232="","",'Frais réels'!D232)</f>
        <v/>
      </c>
      <c r="E232" s="181" t="str">
        <f>IF('Frais réels'!E232="","",'Frais réels'!E232)</f>
        <v/>
      </c>
      <c r="F232" s="181" t="str">
        <f>IF('Frais réels'!F232="","",'Frais réels'!F232)</f>
        <v/>
      </c>
      <c r="G232" s="526" t="str">
        <f>IF('Frais réels'!G232="","",'Frais réels'!G232)</f>
        <v/>
      </c>
      <c r="H232" s="526" t="str">
        <f>IF('Frais réels'!H232="","",'Frais réels'!H232)</f>
        <v/>
      </c>
      <c r="I232" s="181" t="str">
        <f>IF('Frais réels'!I232="","",'Frais réels'!I232)</f>
        <v/>
      </c>
      <c r="J232" s="530"/>
      <c r="K232" s="527" t="str">
        <f t="shared" si="17"/>
        <v/>
      </c>
      <c r="L232" s="527" t="str">
        <f t="shared" si="18"/>
        <v/>
      </c>
      <c r="M232" s="529"/>
      <c r="N232" s="182"/>
      <c r="O232" s="215" t="str">
        <f t="shared" si="19"/>
        <v/>
      </c>
      <c r="P232" s="211" t="str">
        <f t="shared" si="20"/>
        <v/>
      </c>
      <c r="Q232" s="222"/>
      <c r="R232" s="435" t="str">
        <f>IF(I232="","",IF(OR(J232="",K232="",L232=""),Listes!$A$69,IF(AND(M232="",J232&lt;&gt;""),Listes!$A$70,IF(AND(I232&lt;M232,Q232=""),Listes!$A$71,IF(AND(L232&lt;K232,Q232=""),Listes!$A$72,IF(AND(M232&lt;&gt;"",M232&lt;I232,N232=""),Listes!$A$73,IF(AND(S232="",OR(J232&lt;&gt;"",K232&lt;&gt;"",L232&lt;&gt;"")),Listes!$A$74,"")))))))</f>
        <v/>
      </c>
      <c r="S232" s="90"/>
      <c r="T232" s="158">
        <f t="shared" si="21"/>
        <v>0</v>
      </c>
    </row>
    <row r="233" spans="1:20" ht="20.100000000000001" customHeight="1" x14ac:dyDescent="0.25">
      <c r="A233" s="174">
        <v>227</v>
      </c>
      <c r="B233" s="181" t="str">
        <f>IF('Frais réels'!B233="","",'Frais réels'!B233)</f>
        <v/>
      </c>
      <c r="C233" s="181" t="str">
        <f>IF('Frais réels'!C233="","",'Frais réels'!C233)</f>
        <v/>
      </c>
      <c r="D233" s="181" t="str">
        <f>IF('Frais réels'!D233="","",'Frais réels'!D233)</f>
        <v/>
      </c>
      <c r="E233" s="181" t="str">
        <f>IF('Frais réels'!E233="","",'Frais réels'!E233)</f>
        <v/>
      </c>
      <c r="F233" s="181" t="str">
        <f>IF('Frais réels'!F233="","",'Frais réels'!F233)</f>
        <v/>
      </c>
      <c r="G233" s="526" t="str">
        <f>IF('Frais réels'!G233="","",'Frais réels'!G233)</f>
        <v/>
      </c>
      <c r="H233" s="526" t="str">
        <f>IF('Frais réels'!H233="","",'Frais réels'!H233)</f>
        <v/>
      </c>
      <c r="I233" s="181" t="str">
        <f>IF('Frais réels'!I233="","",'Frais réels'!I233)</f>
        <v/>
      </c>
      <c r="J233" s="530"/>
      <c r="K233" s="527" t="str">
        <f t="shared" si="17"/>
        <v/>
      </c>
      <c r="L233" s="527" t="str">
        <f t="shared" si="18"/>
        <v/>
      </c>
      <c r="M233" s="529"/>
      <c r="N233" s="182"/>
      <c r="O233" s="215" t="str">
        <f t="shared" si="19"/>
        <v/>
      </c>
      <c r="P233" s="211" t="str">
        <f t="shared" si="20"/>
        <v/>
      </c>
      <c r="Q233" s="222"/>
      <c r="R233" s="435" t="str">
        <f>IF(I233="","",IF(OR(J233="",K233="",L233=""),Listes!$A$69,IF(AND(M233="",J233&lt;&gt;""),Listes!$A$70,IF(AND(I233&lt;M233,Q233=""),Listes!$A$71,IF(AND(L233&lt;K233,Q233=""),Listes!$A$72,IF(AND(M233&lt;&gt;"",M233&lt;I233,N233=""),Listes!$A$73,IF(AND(S233="",OR(J233&lt;&gt;"",K233&lt;&gt;"",L233&lt;&gt;"")),Listes!$A$74,"")))))))</f>
        <v/>
      </c>
      <c r="S233" s="90"/>
      <c r="T233" s="158">
        <f t="shared" si="21"/>
        <v>0</v>
      </c>
    </row>
    <row r="234" spans="1:20" ht="20.100000000000001" customHeight="1" x14ac:dyDescent="0.25">
      <c r="A234" s="174">
        <v>228</v>
      </c>
      <c r="B234" s="181" t="str">
        <f>IF('Frais réels'!B234="","",'Frais réels'!B234)</f>
        <v/>
      </c>
      <c r="C234" s="181" t="str">
        <f>IF('Frais réels'!C234="","",'Frais réels'!C234)</f>
        <v/>
      </c>
      <c r="D234" s="181" t="str">
        <f>IF('Frais réels'!D234="","",'Frais réels'!D234)</f>
        <v/>
      </c>
      <c r="E234" s="181" t="str">
        <f>IF('Frais réels'!E234="","",'Frais réels'!E234)</f>
        <v/>
      </c>
      <c r="F234" s="181" t="str">
        <f>IF('Frais réels'!F234="","",'Frais réels'!F234)</f>
        <v/>
      </c>
      <c r="G234" s="526" t="str">
        <f>IF('Frais réels'!G234="","",'Frais réels'!G234)</f>
        <v/>
      </c>
      <c r="H234" s="526" t="str">
        <f>IF('Frais réels'!H234="","",'Frais réels'!H234)</f>
        <v/>
      </c>
      <c r="I234" s="181" t="str">
        <f>IF('Frais réels'!I234="","",'Frais réels'!I234)</f>
        <v/>
      </c>
      <c r="J234" s="530"/>
      <c r="K234" s="527" t="str">
        <f t="shared" si="17"/>
        <v/>
      </c>
      <c r="L234" s="527" t="str">
        <f t="shared" si="18"/>
        <v/>
      </c>
      <c r="M234" s="529"/>
      <c r="N234" s="182"/>
      <c r="O234" s="215" t="str">
        <f t="shared" si="19"/>
        <v/>
      </c>
      <c r="P234" s="211" t="str">
        <f t="shared" si="20"/>
        <v/>
      </c>
      <c r="Q234" s="222"/>
      <c r="R234" s="435" t="str">
        <f>IF(I234="","",IF(OR(J234="",K234="",L234=""),Listes!$A$69,IF(AND(M234="",J234&lt;&gt;""),Listes!$A$70,IF(AND(I234&lt;M234,Q234=""),Listes!$A$71,IF(AND(L234&lt;K234,Q234=""),Listes!$A$72,IF(AND(M234&lt;&gt;"",M234&lt;I234,N234=""),Listes!$A$73,IF(AND(S234="",OR(J234&lt;&gt;"",K234&lt;&gt;"",L234&lt;&gt;"")),Listes!$A$74,"")))))))</f>
        <v/>
      </c>
      <c r="S234" s="90"/>
      <c r="T234" s="158">
        <f t="shared" si="21"/>
        <v>0</v>
      </c>
    </row>
    <row r="235" spans="1:20" ht="20.100000000000001" customHeight="1" x14ac:dyDescent="0.25">
      <c r="A235" s="174">
        <v>229</v>
      </c>
      <c r="B235" s="181" t="str">
        <f>IF('Frais réels'!B235="","",'Frais réels'!B235)</f>
        <v/>
      </c>
      <c r="C235" s="181" t="str">
        <f>IF('Frais réels'!C235="","",'Frais réels'!C235)</f>
        <v/>
      </c>
      <c r="D235" s="181" t="str">
        <f>IF('Frais réels'!D235="","",'Frais réels'!D235)</f>
        <v/>
      </c>
      <c r="E235" s="181" t="str">
        <f>IF('Frais réels'!E235="","",'Frais réels'!E235)</f>
        <v/>
      </c>
      <c r="F235" s="181" t="str">
        <f>IF('Frais réels'!F235="","",'Frais réels'!F235)</f>
        <v/>
      </c>
      <c r="G235" s="526" t="str">
        <f>IF('Frais réels'!G235="","",'Frais réels'!G235)</f>
        <v/>
      </c>
      <c r="H235" s="526" t="str">
        <f>IF('Frais réels'!H235="","",'Frais réels'!H235)</f>
        <v/>
      </c>
      <c r="I235" s="181" t="str">
        <f>IF('Frais réels'!I235="","",'Frais réels'!I235)</f>
        <v/>
      </c>
      <c r="J235" s="530"/>
      <c r="K235" s="527" t="str">
        <f t="shared" si="17"/>
        <v/>
      </c>
      <c r="L235" s="527" t="str">
        <f t="shared" si="18"/>
        <v/>
      </c>
      <c r="M235" s="529"/>
      <c r="N235" s="182"/>
      <c r="O235" s="215" t="str">
        <f t="shared" si="19"/>
        <v/>
      </c>
      <c r="P235" s="211" t="str">
        <f t="shared" si="20"/>
        <v/>
      </c>
      <c r="Q235" s="222"/>
      <c r="R235" s="435" t="str">
        <f>IF(I235="","",IF(OR(J235="",K235="",L235=""),Listes!$A$69,IF(AND(M235="",J235&lt;&gt;""),Listes!$A$70,IF(AND(I235&lt;M235,Q235=""),Listes!$A$71,IF(AND(L235&lt;K235,Q235=""),Listes!$A$72,IF(AND(M235&lt;&gt;"",M235&lt;I235,N235=""),Listes!$A$73,IF(AND(S235="",OR(J235&lt;&gt;"",K235&lt;&gt;"",L235&lt;&gt;"")),Listes!$A$74,"")))))))</f>
        <v/>
      </c>
      <c r="S235" s="90"/>
      <c r="T235" s="158">
        <f t="shared" si="21"/>
        <v>0</v>
      </c>
    </row>
    <row r="236" spans="1:20" ht="20.100000000000001" customHeight="1" x14ac:dyDescent="0.25">
      <c r="A236" s="174">
        <v>230</v>
      </c>
      <c r="B236" s="181" t="str">
        <f>IF('Frais réels'!B236="","",'Frais réels'!B236)</f>
        <v/>
      </c>
      <c r="C236" s="181" t="str">
        <f>IF('Frais réels'!C236="","",'Frais réels'!C236)</f>
        <v/>
      </c>
      <c r="D236" s="181" t="str">
        <f>IF('Frais réels'!D236="","",'Frais réels'!D236)</f>
        <v/>
      </c>
      <c r="E236" s="181" t="str">
        <f>IF('Frais réels'!E236="","",'Frais réels'!E236)</f>
        <v/>
      </c>
      <c r="F236" s="181" t="str">
        <f>IF('Frais réels'!F236="","",'Frais réels'!F236)</f>
        <v/>
      </c>
      <c r="G236" s="526" t="str">
        <f>IF('Frais réels'!G236="","",'Frais réels'!G236)</f>
        <v/>
      </c>
      <c r="H236" s="526" t="str">
        <f>IF('Frais réels'!H236="","",'Frais réels'!H236)</f>
        <v/>
      </c>
      <c r="I236" s="181" t="str">
        <f>IF('Frais réels'!I236="","",'Frais réels'!I236)</f>
        <v/>
      </c>
      <c r="J236" s="530"/>
      <c r="K236" s="527" t="str">
        <f t="shared" si="17"/>
        <v/>
      </c>
      <c r="L236" s="527" t="str">
        <f t="shared" si="18"/>
        <v/>
      </c>
      <c r="M236" s="529"/>
      <c r="N236" s="182"/>
      <c r="O236" s="215" t="str">
        <f t="shared" si="19"/>
        <v/>
      </c>
      <c r="P236" s="211" t="str">
        <f t="shared" si="20"/>
        <v/>
      </c>
      <c r="Q236" s="222"/>
      <c r="R236" s="435" t="str">
        <f>IF(I236="","",IF(OR(J236="",K236="",L236=""),Listes!$A$69,IF(AND(M236="",J236&lt;&gt;""),Listes!$A$70,IF(AND(I236&lt;M236,Q236=""),Listes!$A$71,IF(AND(L236&lt;K236,Q236=""),Listes!$A$72,IF(AND(M236&lt;&gt;"",M236&lt;I236,N236=""),Listes!$A$73,IF(AND(S236="",OR(J236&lt;&gt;"",K236&lt;&gt;"",L236&lt;&gt;"")),Listes!$A$74,"")))))))</f>
        <v/>
      </c>
      <c r="S236" s="90"/>
      <c r="T236" s="158">
        <f t="shared" si="21"/>
        <v>0</v>
      </c>
    </row>
    <row r="237" spans="1:20" ht="20.100000000000001" customHeight="1" x14ac:dyDescent="0.25">
      <c r="A237" s="174">
        <v>231</v>
      </c>
      <c r="B237" s="181" t="str">
        <f>IF('Frais réels'!B237="","",'Frais réels'!B237)</f>
        <v/>
      </c>
      <c r="C237" s="181" t="str">
        <f>IF('Frais réels'!C237="","",'Frais réels'!C237)</f>
        <v/>
      </c>
      <c r="D237" s="181" t="str">
        <f>IF('Frais réels'!D237="","",'Frais réels'!D237)</f>
        <v/>
      </c>
      <c r="E237" s="181" t="str">
        <f>IF('Frais réels'!E237="","",'Frais réels'!E237)</f>
        <v/>
      </c>
      <c r="F237" s="181" t="str">
        <f>IF('Frais réels'!F237="","",'Frais réels'!F237)</f>
        <v/>
      </c>
      <c r="G237" s="526" t="str">
        <f>IF('Frais réels'!G237="","",'Frais réels'!G237)</f>
        <v/>
      </c>
      <c r="H237" s="526" t="str">
        <f>IF('Frais réels'!H237="","",'Frais réels'!H237)</f>
        <v/>
      </c>
      <c r="I237" s="181" t="str">
        <f>IF('Frais réels'!I237="","",'Frais réels'!I237)</f>
        <v/>
      </c>
      <c r="J237" s="530"/>
      <c r="K237" s="527" t="str">
        <f t="shared" si="17"/>
        <v/>
      </c>
      <c r="L237" s="527" t="str">
        <f t="shared" si="18"/>
        <v/>
      </c>
      <c r="M237" s="529"/>
      <c r="N237" s="182"/>
      <c r="O237" s="215" t="str">
        <f t="shared" si="19"/>
        <v/>
      </c>
      <c r="P237" s="211" t="str">
        <f t="shared" si="20"/>
        <v/>
      </c>
      <c r="Q237" s="222"/>
      <c r="R237" s="435" t="str">
        <f>IF(I237="","",IF(OR(J237="",K237="",L237=""),Listes!$A$69,IF(AND(M237="",J237&lt;&gt;""),Listes!$A$70,IF(AND(I237&lt;M237,Q237=""),Listes!$A$71,IF(AND(L237&lt;K237,Q237=""),Listes!$A$72,IF(AND(M237&lt;&gt;"",M237&lt;I237,N237=""),Listes!$A$73,IF(AND(S237="",OR(J237&lt;&gt;"",K237&lt;&gt;"",L237&lt;&gt;"")),Listes!$A$74,"")))))))</f>
        <v/>
      </c>
      <c r="S237" s="90"/>
      <c r="T237" s="158">
        <f t="shared" si="21"/>
        <v>0</v>
      </c>
    </row>
    <row r="238" spans="1:20" ht="20.100000000000001" customHeight="1" x14ac:dyDescent="0.25">
      <c r="A238" s="174">
        <v>232</v>
      </c>
      <c r="B238" s="181" t="str">
        <f>IF('Frais réels'!B238="","",'Frais réels'!B238)</f>
        <v/>
      </c>
      <c r="C238" s="181" t="str">
        <f>IF('Frais réels'!C238="","",'Frais réels'!C238)</f>
        <v/>
      </c>
      <c r="D238" s="181" t="str">
        <f>IF('Frais réels'!D238="","",'Frais réels'!D238)</f>
        <v/>
      </c>
      <c r="E238" s="181" t="str">
        <f>IF('Frais réels'!E238="","",'Frais réels'!E238)</f>
        <v/>
      </c>
      <c r="F238" s="181" t="str">
        <f>IF('Frais réels'!F238="","",'Frais réels'!F238)</f>
        <v/>
      </c>
      <c r="G238" s="526" t="str">
        <f>IF('Frais réels'!G238="","",'Frais réels'!G238)</f>
        <v/>
      </c>
      <c r="H238" s="526" t="str">
        <f>IF('Frais réels'!H238="","",'Frais réels'!H238)</f>
        <v/>
      </c>
      <c r="I238" s="181" t="str">
        <f>IF('Frais réels'!I238="","",'Frais réels'!I238)</f>
        <v/>
      </c>
      <c r="J238" s="530"/>
      <c r="K238" s="527" t="str">
        <f t="shared" si="17"/>
        <v/>
      </c>
      <c r="L238" s="527" t="str">
        <f t="shared" si="18"/>
        <v/>
      </c>
      <c r="M238" s="529"/>
      <c r="N238" s="182"/>
      <c r="O238" s="215" t="str">
        <f t="shared" si="19"/>
        <v/>
      </c>
      <c r="P238" s="211" t="str">
        <f t="shared" si="20"/>
        <v/>
      </c>
      <c r="Q238" s="222"/>
      <c r="R238" s="435" t="str">
        <f>IF(I238="","",IF(OR(J238="",K238="",L238=""),Listes!$A$69,IF(AND(M238="",J238&lt;&gt;""),Listes!$A$70,IF(AND(I238&lt;M238,Q238=""),Listes!$A$71,IF(AND(L238&lt;K238,Q238=""),Listes!$A$72,IF(AND(M238&lt;&gt;"",M238&lt;I238,N238=""),Listes!$A$73,IF(AND(S238="",OR(J238&lt;&gt;"",K238&lt;&gt;"",L238&lt;&gt;"")),Listes!$A$74,"")))))))</f>
        <v/>
      </c>
      <c r="S238" s="90"/>
      <c r="T238" s="158">
        <f t="shared" si="21"/>
        <v>0</v>
      </c>
    </row>
    <row r="239" spans="1:20" ht="20.100000000000001" customHeight="1" x14ac:dyDescent="0.25">
      <c r="A239" s="174">
        <v>233</v>
      </c>
      <c r="B239" s="181" t="str">
        <f>IF('Frais réels'!B239="","",'Frais réels'!B239)</f>
        <v/>
      </c>
      <c r="C239" s="181" t="str">
        <f>IF('Frais réels'!C239="","",'Frais réels'!C239)</f>
        <v/>
      </c>
      <c r="D239" s="181" t="str">
        <f>IF('Frais réels'!D239="","",'Frais réels'!D239)</f>
        <v/>
      </c>
      <c r="E239" s="181" t="str">
        <f>IF('Frais réels'!E239="","",'Frais réels'!E239)</f>
        <v/>
      </c>
      <c r="F239" s="181" t="str">
        <f>IF('Frais réels'!F239="","",'Frais réels'!F239)</f>
        <v/>
      </c>
      <c r="G239" s="526" t="str">
        <f>IF('Frais réels'!G239="","",'Frais réels'!G239)</f>
        <v/>
      </c>
      <c r="H239" s="526" t="str">
        <f>IF('Frais réels'!H239="","",'Frais réels'!H239)</f>
        <v/>
      </c>
      <c r="I239" s="181" t="str">
        <f>IF('Frais réels'!I239="","",'Frais réels'!I239)</f>
        <v/>
      </c>
      <c r="J239" s="530"/>
      <c r="K239" s="527" t="str">
        <f t="shared" si="17"/>
        <v/>
      </c>
      <c r="L239" s="527" t="str">
        <f t="shared" si="18"/>
        <v/>
      </c>
      <c r="M239" s="529"/>
      <c r="N239" s="182"/>
      <c r="O239" s="215" t="str">
        <f t="shared" si="19"/>
        <v/>
      </c>
      <c r="P239" s="211" t="str">
        <f t="shared" si="20"/>
        <v/>
      </c>
      <c r="Q239" s="222"/>
      <c r="R239" s="435" t="str">
        <f>IF(I239="","",IF(OR(J239="",K239="",L239=""),Listes!$A$69,IF(AND(M239="",J239&lt;&gt;""),Listes!$A$70,IF(AND(I239&lt;M239,Q239=""),Listes!$A$71,IF(AND(L239&lt;K239,Q239=""),Listes!$A$72,IF(AND(M239&lt;&gt;"",M239&lt;I239,N239=""),Listes!$A$73,IF(AND(S239="",OR(J239&lt;&gt;"",K239&lt;&gt;"",L239&lt;&gt;"")),Listes!$A$74,"")))))))</f>
        <v/>
      </c>
      <c r="S239" s="90"/>
      <c r="T239" s="158">
        <f t="shared" si="21"/>
        <v>0</v>
      </c>
    </row>
    <row r="240" spans="1:20" ht="20.100000000000001" customHeight="1" x14ac:dyDescent="0.25">
      <c r="A240" s="174">
        <v>234</v>
      </c>
      <c r="B240" s="181" t="str">
        <f>IF('Frais réels'!B240="","",'Frais réels'!B240)</f>
        <v/>
      </c>
      <c r="C240" s="181" t="str">
        <f>IF('Frais réels'!C240="","",'Frais réels'!C240)</f>
        <v/>
      </c>
      <c r="D240" s="181" t="str">
        <f>IF('Frais réels'!D240="","",'Frais réels'!D240)</f>
        <v/>
      </c>
      <c r="E240" s="181" t="str">
        <f>IF('Frais réels'!E240="","",'Frais réels'!E240)</f>
        <v/>
      </c>
      <c r="F240" s="181" t="str">
        <f>IF('Frais réels'!F240="","",'Frais réels'!F240)</f>
        <v/>
      </c>
      <c r="G240" s="526" t="str">
        <f>IF('Frais réels'!G240="","",'Frais réels'!G240)</f>
        <v/>
      </c>
      <c r="H240" s="526" t="str">
        <f>IF('Frais réels'!H240="","",'Frais réels'!H240)</f>
        <v/>
      </c>
      <c r="I240" s="181" t="str">
        <f>IF('Frais réels'!I240="","",'Frais réels'!I240)</f>
        <v/>
      </c>
      <c r="J240" s="530"/>
      <c r="K240" s="527" t="str">
        <f t="shared" si="17"/>
        <v/>
      </c>
      <c r="L240" s="527" t="str">
        <f t="shared" si="18"/>
        <v/>
      </c>
      <c r="M240" s="529"/>
      <c r="N240" s="182"/>
      <c r="O240" s="215" t="str">
        <f t="shared" si="19"/>
        <v/>
      </c>
      <c r="P240" s="211" t="str">
        <f t="shared" si="20"/>
        <v/>
      </c>
      <c r="Q240" s="222"/>
      <c r="R240" s="435" t="str">
        <f>IF(I240="","",IF(OR(J240="",K240="",L240=""),Listes!$A$69,IF(AND(M240="",J240&lt;&gt;""),Listes!$A$70,IF(AND(I240&lt;M240,Q240=""),Listes!$A$71,IF(AND(L240&lt;K240,Q240=""),Listes!$A$72,IF(AND(M240&lt;&gt;"",M240&lt;I240,N240=""),Listes!$A$73,IF(AND(S240="",OR(J240&lt;&gt;"",K240&lt;&gt;"",L240&lt;&gt;"")),Listes!$A$74,"")))))))</f>
        <v/>
      </c>
      <c r="S240" s="90"/>
      <c r="T240" s="158">
        <f t="shared" si="21"/>
        <v>0</v>
      </c>
    </row>
    <row r="241" spans="1:20" ht="20.100000000000001" customHeight="1" x14ac:dyDescent="0.25">
      <c r="A241" s="174">
        <v>235</v>
      </c>
      <c r="B241" s="181" t="str">
        <f>IF('Frais réels'!B241="","",'Frais réels'!B241)</f>
        <v/>
      </c>
      <c r="C241" s="181" t="str">
        <f>IF('Frais réels'!C241="","",'Frais réels'!C241)</f>
        <v/>
      </c>
      <c r="D241" s="181" t="str">
        <f>IF('Frais réels'!D241="","",'Frais réels'!D241)</f>
        <v/>
      </c>
      <c r="E241" s="181" t="str">
        <f>IF('Frais réels'!E241="","",'Frais réels'!E241)</f>
        <v/>
      </c>
      <c r="F241" s="181" t="str">
        <f>IF('Frais réels'!F241="","",'Frais réels'!F241)</f>
        <v/>
      </c>
      <c r="G241" s="526" t="str">
        <f>IF('Frais réels'!G241="","",'Frais réels'!G241)</f>
        <v/>
      </c>
      <c r="H241" s="526" t="str">
        <f>IF('Frais réels'!H241="","",'Frais réels'!H241)</f>
        <v/>
      </c>
      <c r="I241" s="181" t="str">
        <f>IF('Frais réels'!I241="","",'Frais réels'!I241)</f>
        <v/>
      </c>
      <c r="J241" s="530"/>
      <c r="K241" s="527" t="str">
        <f t="shared" si="17"/>
        <v/>
      </c>
      <c r="L241" s="527" t="str">
        <f t="shared" si="18"/>
        <v/>
      </c>
      <c r="M241" s="529"/>
      <c r="N241" s="182"/>
      <c r="O241" s="215" t="str">
        <f t="shared" si="19"/>
        <v/>
      </c>
      <c r="P241" s="211" t="str">
        <f t="shared" si="20"/>
        <v/>
      </c>
      <c r="Q241" s="222"/>
      <c r="R241" s="435" t="str">
        <f>IF(I241="","",IF(OR(J241="",K241="",L241=""),Listes!$A$69,IF(AND(M241="",J241&lt;&gt;""),Listes!$A$70,IF(AND(I241&lt;M241,Q241=""),Listes!$A$71,IF(AND(L241&lt;K241,Q241=""),Listes!$A$72,IF(AND(M241&lt;&gt;"",M241&lt;I241,N241=""),Listes!$A$73,IF(AND(S241="",OR(J241&lt;&gt;"",K241&lt;&gt;"",L241&lt;&gt;"")),Listes!$A$74,"")))))))</f>
        <v/>
      </c>
      <c r="S241" s="90"/>
      <c r="T241" s="158">
        <f t="shared" si="21"/>
        <v>0</v>
      </c>
    </row>
    <row r="242" spans="1:20" ht="20.100000000000001" customHeight="1" x14ac:dyDescent="0.25">
      <c r="A242" s="174">
        <v>236</v>
      </c>
      <c r="B242" s="181" t="str">
        <f>IF('Frais réels'!B242="","",'Frais réels'!B242)</f>
        <v/>
      </c>
      <c r="C242" s="181" t="str">
        <f>IF('Frais réels'!C242="","",'Frais réels'!C242)</f>
        <v/>
      </c>
      <c r="D242" s="181" t="str">
        <f>IF('Frais réels'!D242="","",'Frais réels'!D242)</f>
        <v/>
      </c>
      <c r="E242" s="181" t="str">
        <f>IF('Frais réels'!E242="","",'Frais réels'!E242)</f>
        <v/>
      </c>
      <c r="F242" s="181" t="str">
        <f>IF('Frais réels'!F242="","",'Frais réels'!F242)</f>
        <v/>
      </c>
      <c r="G242" s="526" t="str">
        <f>IF('Frais réels'!G242="","",'Frais réels'!G242)</f>
        <v/>
      </c>
      <c r="H242" s="526" t="str">
        <f>IF('Frais réels'!H242="","",'Frais réels'!H242)</f>
        <v/>
      </c>
      <c r="I242" s="181" t="str">
        <f>IF('Frais réels'!I242="","",'Frais réels'!I242)</f>
        <v/>
      </c>
      <c r="J242" s="530"/>
      <c r="K242" s="527" t="str">
        <f t="shared" si="17"/>
        <v/>
      </c>
      <c r="L242" s="527" t="str">
        <f t="shared" si="18"/>
        <v/>
      </c>
      <c r="M242" s="529"/>
      <c r="N242" s="182"/>
      <c r="O242" s="215" t="str">
        <f t="shared" si="19"/>
        <v/>
      </c>
      <c r="P242" s="211" t="str">
        <f t="shared" si="20"/>
        <v/>
      </c>
      <c r="Q242" s="222"/>
      <c r="R242" s="435" t="str">
        <f>IF(I242="","",IF(OR(J242="",K242="",L242=""),Listes!$A$69,IF(AND(M242="",J242&lt;&gt;""),Listes!$A$70,IF(AND(I242&lt;M242,Q242=""),Listes!$A$71,IF(AND(L242&lt;K242,Q242=""),Listes!$A$72,IF(AND(M242&lt;&gt;"",M242&lt;I242,N242=""),Listes!$A$73,IF(AND(S242="",OR(J242&lt;&gt;"",K242&lt;&gt;"",L242&lt;&gt;"")),Listes!$A$74,"")))))))</f>
        <v/>
      </c>
      <c r="S242" s="90"/>
      <c r="T242" s="158">
        <f t="shared" si="21"/>
        <v>0</v>
      </c>
    </row>
    <row r="243" spans="1:20" ht="20.100000000000001" customHeight="1" x14ac:dyDescent="0.25">
      <c r="A243" s="174">
        <v>237</v>
      </c>
      <c r="B243" s="181" t="str">
        <f>IF('Frais réels'!B243="","",'Frais réels'!B243)</f>
        <v/>
      </c>
      <c r="C243" s="181" t="str">
        <f>IF('Frais réels'!C243="","",'Frais réels'!C243)</f>
        <v/>
      </c>
      <c r="D243" s="181" t="str">
        <f>IF('Frais réels'!D243="","",'Frais réels'!D243)</f>
        <v/>
      </c>
      <c r="E243" s="181" t="str">
        <f>IF('Frais réels'!E243="","",'Frais réels'!E243)</f>
        <v/>
      </c>
      <c r="F243" s="181" t="str">
        <f>IF('Frais réels'!F243="","",'Frais réels'!F243)</f>
        <v/>
      </c>
      <c r="G243" s="526" t="str">
        <f>IF('Frais réels'!G243="","",'Frais réels'!G243)</f>
        <v/>
      </c>
      <c r="H243" s="526" t="str">
        <f>IF('Frais réels'!H243="","",'Frais réels'!H243)</f>
        <v/>
      </c>
      <c r="I243" s="181" t="str">
        <f>IF('Frais réels'!I243="","",'Frais réels'!I243)</f>
        <v/>
      </c>
      <c r="J243" s="530"/>
      <c r="K243" s="527" t="str">
        <f t="shared" si="17"/>
        <v/>
      </c>
      <c r="L243" s="527" t="str">
        <f t="shared" si="18"/>
        <v/>
      </c>
      <c r="M243" s="529"/>
      <c r="N243" s="182"/>
      <c r="O243" s="215" t="str">
        <f t="shared" si="19"/>
        <v/>
      </c>
      <c r="P243" s="211" t="str">
        <f t="shared" si="20"/>
        <v/>
      </c>
      <c r="Q243" s="222"/>
      <c r="R243" s="435" t="str">
        <f>IF(I243="","",IF(OR(J243="",K243="",L243=""),Listes!$A$69,IF(AND(M243="",J243&lt;&gt;""),Listes!$A$70,IF(AND(I243&lt;M243,Q243=""),Listes!$A$71,IF(AND(L243&lt;K243,Q243=""),Listes!$A$72,IF(AND(M243&lt;&gt;"",M243&lt;I243,N243=""),Listes!$A$73,IF(AND(S243="",OR(J243&lt;&gt;"",K243&lt;&gt;"",L243&lt;&gt;"")),Listes!$A$74,"")))))))</f>
        <v/>
      </c>
      <c r="S243" s="90"/>
      <c r="T243" s="158">
        <f t="shared" si="21"/>
        <v>0</v>
      </c>
    </row>
    <row r="244" spans="1:20" ht="20.100000000000001" customHeight="1" x14ac:dyDescent="0.25">
      <c r="A244" s="174">
        <v>238</v>
      </c>
      <c r="B244" s="181" t="str">
        <f>IF('Frais réels'!B244="","",'Frais réels'!B244)</f>
        <v/>
      </c>
      <c r="C244" s="181" t="str">
        <f>IF('Frais réels'!C244="","",'Frais réels'!C244)</f>
        <v/>
      </c>
      <c r="D244" s="181" t="str">
        <f>IF('Frais réels'!D244="","",'Frais réels'!D244)</f>
        <v/>
      </c>
      <c r="E244" s="181" t="str">
        <f>IF('Frais réels'!E244="","",'Frais réels'!E244)</f>
        <v/>
      </c>
      <c r="F244" s="181" t="str">
        <f>IF('Frais réels'!F244="","",'Frais réels'!F244)</f>
        <v/>
      </c>
      <c r="G244" s="526" t="str">
        <f>IF('Frais réels'!G244="","",'Frais réels'!G244)</f>
        <v/>
      </c>
      <c r="H244" s="526" t="str">
        <f>IF('Frais réels'!H244="","",'Frais réels'!H244)</f>
        <v/>
      </c>
      <c r="I244" s="181" t="str">
        <f>IF('Frais réels'!I244="","",'Frais réels'!I244)</f>
        <v/>
      </c>
      <c r="J244" s="530"/>
      <c r="K244" s="527" t="str">
        <f t="shared" si="17"/>
        <v/>
      </c>
      <c r="L244" s="527" t="str">
        <f t="shared" si="18"/>
        <v/>
      </c>
      <c r="M244" s="529"/>
      <c r="N244" s="182"/>
      <c r="O244" s="215" t="str">
        <f t="shared" si="19"/>
        <v/>
      </c>
      <c r="P244" s="211" t="str">
        <f t="shared" si="20"/>
        <v/>
      </c>
      <c r="Q244" s="222"/>
      <c r="R244" s="435" t="str">
        <f>IF(I244="","",IF(OR(J244="",K244="",L244=""),Listes!$A$69,IF(AND(M244="",J244&lt;&gt;""),Listes!$A$70,IF(AND(I244&lt;M244,Q244=""),Listes!$A$71,IF(AND(L244&lt;K244,Q244=""),Listes!$A$72,IF(AND(M244&lt;&gt;"",M244&lt;I244,N244=""),Listes!$A$73,IF(AND(S244="",OR(J244&lt;&gt;"",K244&lt;&gt;"",L244&lt;&gt;"")),Listes!$A$74,"")))))))</f>
        <v/>
      </c>
      <c r="S244" s="90"/>
      <c r="T244" s="158">
        <f t="shared" si="21"/>
        <v>0</v>
      </c>
    </row>
    <row r="245" spans="1:20" ht="20.100000000000001" customHeight="1" x14ac:dyDescent="0.25">
      <c r="A245" s="174">
        <v>239</v>
      </c>
      <c r="B245" s="181" t="str">
        <f>IF('Frais réels'!B245="","",'Frais réels'!B245)</f>
        <v/>
      </c>
      <c r="C245" s="181" t="str">
        <f>IF('Frais réels'!C245="","",'Frais réels'!C245)</f>
        <v/>
      </c>
      <c r="D245" s="181" t="str">
        <f>IF('Frais réels'!D245="","",'Frais réels'!D245)</f>
        <v/>
      </c>
      <c r="E245" s="181" t="str">
        <f>IF('Frais réels'!E245="","",'Frais réels'!E245)</f>
        <v/>
      </c>
      <c r="F245" s="181" t="str">
        <f>IF('Frais réels'!F245="","",'Frais réels'!F245)</f>
        <v/>
      </c>
      <c r="G245" s="526" t="str">
        <f>IF('Frais réels'!G245="","",'Frais réels'!G245)</f>
        <v/>
      </c>
      <c r="H245" s="526" t="str">
        <f>IF('Frais réels'!H245="","",'Frais réels'!H245)</f>
        <v/>
      </c>
      <c r="I245" s="181" t="str">
        <f>IF('Frais réels'!I245="","",'Frais réels'!I245)</f>
        <v/>
      </c>
      <c r="J245" s="530"/>
      <c r="K245" s="527" t="str">
        <f t="shared" si="17"/>
        <v/>
      </c>
      <c r="L245" s="527" t="str">
        <f t="shared" si="18"/>
        <v/>
      </c>
      <c r="M245" s="529"/>
      <c r="N245" s="182"/>
      <c r="O245" s="215" t="str">
        <f t="shared" si="19"/>
        <v/>
      </c>
      <c r="P245" s="211" t="str">
        <f t="shared" si="20"/>
        <v/>
      </c>
      <c r="Q245" s="222"/>
      <c r="R245" s="435" t="str">
        <f>IF(I245="","",IF(OR(J245="",K245="",L245=""),Listes!$A$69,IF(AND(M245="",J245&lt;&gt;""),Listes!$A$70,IF(AND(I245&lt;M245,Q245=""),Listes!$A$71,IF(AND(L245&lt;K245,Q245=""),Listes!$A$72,IF(AND(M245&lt;&gt;"",M245&lt;I245,N245=""),Listes!$A$73,IF(AND(S245="",OR(J245&lt;&gt;"",K245&lt;&gt;"",L245&lt;&gt;"")),Listes!$A$74,"")))))))</f>
        <v/>
      </c>
      <c r="S245" s="90"/>
      <c r="T245" s="158">
        <f t="shared" si="21"/>
        <v>0</v>
      </c>
    </row>
    <row r="246" spans="1:20" ht="20.100000000000001" customHeight="1" x14ac:dyDescent="0.25">
      <c r="A246" s="174">
        <v>240</v>
      </c>
      <c r="B246" s="181" t="str">
        <f>IF('Frais réels'!B246="","",'Frais réels'!B246)</f>
        <v/>
      </c>
      <c r="C246" s="181" t="str">
        <f>IF('Frais réels'!C246="","",'Frais réels'!C246)</f>
        <v/>
      </c>
      <c r="D246" s="181" t="str">
        <f>IF('Frais réels'!D246="","",'Frais réels'!D246)</f>
        <v/>
      </c>
      <c r="E246" s="181" t="str">
        <f>IF('Frais réels'!E246="","",'Frais réels'!E246)</f>
        <v/>
      </c>
      <c r="F246" s="181" t="str">
        <f>IF('Frais réels'!F246="","",'Frais réels'!F246)</f>
        <v/>
      </c>
      <c r="G246" s="526" t="str">
        <f>IF('Frais réels'!G246="","",'Frais réels'!G246)</f>
        <v/>
      </c>
      <c r="H246" s="526" t="str">
        <f>IF('Frais réels'!H246="","",'Frais réels'!H246)</f>
        <v/>
      </c>
      <c r="I246" s="181" t="str">
        <f>IF('Frais réels'!I246="","",'Frais réels'!I246)</f>
        <v/>
      </c>
      <c r="J246" s="530"/>
      <c r="K246" s="527" t="str">
        <f t="shared" si="17"/>
        <v/>
      </c>
      <c r="L246" s="527" t="str">
        <f t="shared" si="18"/>
        <v/>
      </c>
      <c r="M246" s="529"/>
      <c r="N246" s="182"/>
      <c r="O246" s="215" t="str">
        <f t="shared" si="19"/>
        <v/>
      </c>
      <c r="P246" s="211" t="str">
        <f t="shared" si="20"/>
        <v/>
      </c>
      <c r="Q246" s="222"/>
      <c r="R246" s="435" t="str">
        <f>IF(I246="","",IF(OR(J246="",K246="",L246=""),Listes!$A$69,IF(AND(M246="",J246&lt;&gt;""),Listes!$A$70,IF(AND(I246&lt;M246,Q246=""),Listes!$A$71,IF(AND(L246&lt;K246,Q246=""),Listes!$A$72,IF(AND(M246&lt;&gt;"",M246&lt;I246,N246=""),Listes!$A$73,IF(AND(S246="",OR(J246&lt;&gt;"",K246&lt;&gt;"",L246&lt;&gt;"")),Listes!$A$74,"")))))))</f>
        <v/>
      </c>
      <c r="S246" s="90"/>
      <c r="T246" s="158">
        <f t="shared" si="21"/>
        <v>0</v>
      </c>
    </row>
    <row r="247" spans="1:20" ht="20.100000000000001" customHeight="1" x14ac:dyDescent="0.25">
      <c r="A247" s="174">
        <v>241</v>
      </c>
      <c r="B247" s="181" t="str">
        <f>IF('Frais réels'!B247="","",'Frais réels'!B247)</f>
        <v/>
      </c>
      <c r="C247" s="181" t="str">
        <f>IF('Frais réels'!C247="","",'Frais réels'!C247)</f>
        <v/>
      </c>
      <c r="D247" s="181" t="str">
        <f>IF('Frais réels'!D247="","",'Frais réels'!D247)</f>
        <v/>
      </c>
      <c r="E247" s="181" t="str">
        <f>IF('Frais réels'!E247="","",'Frais réels'!E247)</f>
        <v/>
      </c>
      <c r="F247" s="181" t="str">
        <f>IF('Frais réels'!F247="","",'Frais réels'!F247)</f>
        <v/>
      </c>
      <c r="G247" s="526" t="str">
        <f>IF('Frais réels'!G247="","",'Frais réels'!G247)</f>
        <v/>
      </c>
      <c r="H247" s="526" t="str">
        <f>IF('Frais réels'!H247="","",'Frais réels'!H247)</f>
        <v/>
      </c>
      <c r="I247" s="181" t="str">
        <f>IF('Frais réels'!I247="","",'Frais réels'!I247)</f>
        <v/>
      </c>
      <c r="J247" s="530"/>
      <c r="K247" s="527" t="str">
        <f t="shared" si="17"/>
        <v/>
      </c>
      <c r="L247" s="527" t="str">
        <f t="shared" si="18"/>
        <v/>
      </c>
      <c r="M247" s="529"/>
      <c r="N247" s="182"/>
      <c r="O247" s="215" t="str">
        <f t="shared" si="19"/>
        <v/>
      </c>
      <c r="P247" s="211" t="str">
        <f t="shared" si="20"/>
        <v/>
      </c>
      <c r="Q247" s="222"/>
      <c r="R247" s="435" t="str">
        <f>IF(I247="","",IF(OR(J247="",K247="",L247=""),Listes!$A$69,IF(AND(M247="",J247&lt;&gt;""),Listes!$A$70,IF(AND(I247&lt;M247,Q247=""),Listes!$A$71,IF(AND(L247&lt;K247,Q247=""),Listes!$A$72,IF(AND(M247&lt;&gt;"",M247&lt;I247,N247=""),Listes!$A$73,IF(AND(S247="",OR(J247&lt;&gt;"",K247&lt;&gt;"",L247&lt;&gt;"")),Listes!$A$74,"")))))))</f>
        <v/>
      </c>
      <c r="S247" s="90"/>
      <c r="T247" s="158">
        <f t="shared" si="21"/>
        <v>0</v>
      </c>
    </row>
    <row r="248" spans="1:20" ht="20.100000000000001" customHeight="1" x14ac:dyDescent="0.25">
      <c r="A248" s="174">
        <v>242</v>
      </c>
      <c r="B248" s="181" t="str">
        <f>IF('Frais réels'!B248="","",'Frais réels'!B248)</f>
        <v/>
      </c>
      <c r="C248" s="181" t="str">
        <f>IF('Frais réels'!C248="","",'Frais réels'!C248)</f>
        <v/>
      </c>
      <c r="D248" s="181" t="str">
        <f>IF('Frais réels'!D248="","",'Frais réels'!D248)</f>
        <v/>
      </c>
      <c r="E248" s="181" t="str">
        <f>IF('Frais réels'!E248="","",'Frais réels'!E248)</f>
        <v/>
      </c>
      <c r="F248" s="181" t="str">
        <f>IF('Frais réels'!F248="","",'Frais réels'!F248)</f>
        <v/>
      </c>
      <c r="G248" s="526" t="str">
        <f>IF('Frais réels'!G248="","",'Frais réels'!G248)</f>
        <v/>
      </c>
      <c r="H248" s="526" t="str">
        <f>IF('Frais réels'!H248="","",'Frais réels'!H248)</f>
        <v/>
      </c>
      <c r="I248" s="181" t="str">
        <f>IF('Frais réels'!I248="","",'Frais réels'!I248)</f>
        <v/>
      </c>
      <c r="J248" s="530"/>
      <c r="K248" s="527" t="str">
        <f t="shared" si="17"/>
        <v/>
      </c>
      <c r="L248" s="527" t="str">
        <f t="shared" si="18"/>
        <v/>
      </c>
      <c r="M248" s="529"/>
      <c r="N248" s="182"/>
      <c r="O248" s="215" t="str">
        <f t="shared" si="19"/>
        <v/>
      </c>
      <c r="P248" s="211" t="str">
        <f t="shared" si="20"/>
        <v/>
      </c>
      <c r="Q248" s="222"/>
      <c r="R248" s="435" t="str">
        <f>IF(I248="","",IF(OR(J248="",K248="",L248=""),Listes!$A$69,IF(AND(M248="",J248&lt;&gt;""),Listes!$A$70,IF(AND(I248&lt;M248,Q248=""),Listes!$A$71,IF(AND(L248&lt;K248,Q248=""),Listes!$A$72,IF(AND(M248&lt;&gt;"",M248&lt;I248,N248=""),Listes!$A$73,IF(AND(S248="",OR(J248&lt;&gt;"",K248&lt;&gt;"",L248&lt;&gt;"")),Listes!$A$74,"")))))))</f>
        <v/>
      </c>
      <c r="S248" s="90"/>
      <c r="T248" s="158">
        <f t="shared" si="21"/>
        <v>0</v>
      </c>
    </row>
    <row r="249" spans="1:20" ht="20.100000000000001" customHeight="1" x14ac:dyDescent="0.25">
      <c r="A249" s="174">
        <v>243</v>
      </c>
      <c r="B249" s="181" t="str">
        <f>IF('Frais réels'!B249="","",'Frais réels'!B249)</f>
        <v/>
      </c>
      <c r="C249" s="181" t="str">
        <f>IF('Frais réels'!C249="","",'Frais réels'!C249)</f>
        <v/>
      </c>
      <c r="D249" s="181" t="str">
        <f>IF('Frais réels'!D249="","",'Frais réels'!D249)</f>
        <v/>
      </c>
      <c r="E249" s="181" t="str">
        <f>IF('Frais réels'!E249="","",'Frais réels'!E249)</f>
        <v/>
      </c>
      <c r="F249" s="181" t="str">
        <f>IF('Frais réels'!F249="","",'Frais réels'!F249)</f>
        <v/>
      </c>
      <c r="G249" s="526" t="str">
        <f>IF('Frais réels'!G249="","",'Frais réels'!G249)</f>
        <v/>
      </c>
      <c r="H249" s="526" t="str">
        <f>IF('Frais réels'!H249="","",'Frais réels'!H249)</f>
        <v/>
      </c>
      <c r="I249" s="181" t="str">
        <f>IF('Frais réels'!I249="","",'Frais réels'!I249)</f>
        <v/>
      </c>
      <c r="J249" s="530"/>
      <c r="K249" s="527" t="str">
        <f t="shared" si="17"/>
        <v/>
      </c>
      <c r="L249" s="527" t="str">
        <f t="shared" si="18"/>
        <v/>
      </c>
      <c r="M249" s="529"/>
      <c r="N249" s="182"/>
      <c r="O249" s="215" t="str">
        <f t="shared" si="19"/>
        <v/>
      </c>
      <c r="P249" s="211" t="str">
        <f t="shared" si="20"/>
        <v/>
      </c>
      <c r="Q249" s="222"/>
      <c r="R249" s="435" t="str">
        <f>IF(I249="","",IF(OR(J249="",K249="",L249=""),Listes!$A$69,IF(AND(M249="",J249&lt;&gt;""),Listes!$A$70,IF(AND(I249&lt;M249,Q249=""),Listes!$A$71,IF(AND(L249&lt;K249,Q249=""),Listes!$A$72,IF(AND(M249&lt;&gt;"",M249&lt;I249,N249=""),Listes!$A$73,IF(AND(S249="",OR(J249&lt;&gt;"",K249&lt;&gt;"",L249&lt;&gt;"")),Listes!$A$74,"")))))))</f>
        <v/>
      </c>
      <c r="S249" s="90"/>
      <c r="T249" s="158">
        <f t="shared" si="21"/>
        <v>0</v>
      </c>
    </row>
    <row r="250" spans="1:20" ht="20.100000000000001" customHeight="1" x14ac:dyDescent="0.25">
      <c r="A250" s="174">
        <v>244</v>
      </c>
      <c r="B250" s="181" t="str">
        <f>IF('Frais réels'!B250="","",'Frais réels'!B250)</f>
        <v/>
      </c>
      <c r="C250" s="181" t="str">
        <f>IF('Frais réels'!C250="","",'Frais réels'!C250)</f>
        <v/>
      </c>
      <c r="D250" s="181" t="str">
        <f>IF('Frais réels'!D250="","",'Frais réels'!D250)</f>
        <v/>
      </c>
      <c r="E250" s="181" t="str">
        <f>IF('Frais réels'!E250="","",'Frais réels'!E250)</f>
        <v/>
      </c>
      <c r="F250" s="181" t="str">
        <f>IF('Frais réels'!F250="","",'Frais réels'!F250)</f>
        <v/>
      </c>
      <c r="G250" s="526" t="str">
        <f>IF('Frais réels'!G250="","",'Frais réels'!G250)</f>
        <v/>
      </c>
      <c r="H250" s="526" t="str">
        <f>IF('Frais réels'!H250="","",'Frais réels'!H250)</f>
        <v/>
      </c>
      <c r="I250" s="181" t="str">
        <f>IF('Frais réels'!I250="","",'Frais réels'!I250)</f>
        <v/>
      </c>
      <c r="J250" s="530"/>
      <c r="K250" s="527" t="str">
        <f t="shared" si="17"/>
        <v/>
      </c>
      <c r="L250" s="527" t="str">
        <f t="shared" si="18"/>
        <v/>
      </c>
      <c r="M250" s="529"/>
      <c r="N250" s="182"/>
      <c r="O250" s="215" t="str">
        <f t="shared" si="19"/>
        <v/>
      </c>
      <c r="P250" s="211" t="str">
        <f t="shared" si="20"/>
        <v/>
      </c>
      <c r="Q250" s="222"/>
      <c r="R250" s="435" t="str">
        <f>IF(I250="","",IF(OR(J250="",K250="",L250=""),Listes!$A$69,IF(AND(M250="",J250&lt;&gt;""),Listes!$A$70,IF(AND(I250&lt;M250,Q250=""),Listes!$A$71,IF(AND(L250&lt;K250,Q250=""),Listes!$A$72,IF(AND(M250&lt;&gt;"",M250&lt;I250,N250=""),Listes!$A$73,IF(AND(S250="",OR(J250&lt;&gt;"",K250&lt;&gt;"",L250&lt;&gt;"")),Listes!$A$74,"")))))))</f>
        <v/>
      </c>
      <c r="S250" s="90"/>
      <c r="T250" s="158">
        <f t="shared" si="21"/>
        <v>0</v>
      </c>
    </row>
    <row r="251" spans="1:20" ht="20.100000000000001" customHeight="1" x14ac:dyDescent="0.25">
      <c r="A251" s="174">
        <v>245</v>
      </c>
      <c r="B251" s="181" t="str">
        <f>IF('Frais réels'!B251="","",'Frais réels'!B251)</f>
        <v/>
      </c>
      <c r="C251" s="181" t="str">
        <f>IF('Frais réels'!C251="","",'Frais réels'!C251)</f>
        <v/>
      </c>
      <c r="D251" s="181" t="str">
        <f>IF('Frais réels'!D251="","",'Frais réels'!D251)</f>
        <v/>
      </c>
      <c r="E251" s="181" t="str">
        <f>IF('Frais réels'!E251="","",'Frais réels'!E251)</f>
        <v/>
      </c>
      <c r="F251" s="181" t="str">
        <f>IF('Frais réels'!F251="","",'Frais réels'!F251)</f>
        <v/>
      </c>
      <c r="G251" s="526" t="str">
        <f>IF('Frais réels'!G251="","",'Frais réels'!G251)</f>
        <v/>
      </c>
      <c r="H251" s="526" t="str">
        <f>IF('Frais réels'!H251="","",'Frais réels'!H251)</f>
        <v/>
      </c>
      <c r="I251" s="181" t="str">
        <f>IF('Frais réels'!I251="","",'Frais réels'!I251)</f>
        <v/>
      </c>
      <c r="J251" s="530"/>
      <c r="K251" s="527" t="str">
        <f t="shared" si="17"/>
        <v/>
      </c>
      <c r="L251" s="527" t="str">
        <f t="shared" si="18"/>
        <v/>
      </c>
      <c r="M251" s="529"/>
      <c r="N251" s="182"/>
      <c r="O251" s="215" t="str">
        <f t="shared" si="19"/>
        <v/>
      </c>
      <c r="P251" s="211" t="str">
        <f t="shared" si="20"/>
        <v/>
      </c>
      <c r="Q251" s="222"/>
      <c r="R251" s="435" t="str">
        <f>IF(I251="","",IF(OR(J251="",K251="",L251=""),Listes!$A$69,IF(AND(M251="",J251&lt;&gt;""),Listes!$A$70,IF(AND(I251&lt;M251,Q251=""),Listes!$A$71,IF(AND(L251&lt;K251,Q251=""),Listes!$A$72,IF(AND(M251&lt;&gt;"",M251&lt;I251,N251=""),Listes!$A$73,IF(AND(S251="",OR(J251&lt;&gt;"",K251&lt;&gt;"",L251&lt;&gt;"")),Listes!$A$74,"")))))))</f>
        <v/>
      </c>
      <c r="S251" s="90"/>
      <c r="T251" s="158">
        <f t="shared" si="21"/>
        <v>0</v>
      </c>
    </row>
    <row r="252" spans="1:20" ht="20.100000000000001" customHeight="1" x14ac:dyDescent="0.25">
      <c r="A252" s="174">
        <v>246</v>
      </c>
      <c r="B252" s="181" t="str">
        <f>IF('Frais réels'!B252="","",'Frais réels'!B252)</f>
        <v/>
      </c>
      <c r="C252" s="181" t="str">
        <f>IF('Frais réels'!C252="","",'Frais réels'!C252)</f>
        <v/>
      </c>
      <c r="D252" s="181" t="str">
        <f>IF('Frais réels'!D252="","",'Frais réels'!D252)</f>
        <v/>
      </c>
      <c r="E252" s="181" t="str">
        <f>IF('Frais réels'!E252="","",'Frais réels'!E252)</f>
        <v/>
      </c>
      <c r="F252" s="181" t="str">
        <f>IF('Frais réels'!F252="","",'Frais réels'!F252)</f>
        <v/>
      </c>
      <c r="G252" s="526" t="str">
        <f>IF('Frais réels'!G252="","",'Frais réels'!G252)</f>
        <v/>
      </c>
      <c r="H252" s="526" t="str">
        <f>IF('Frais réels'!H252="","",'Frais réels'!H252)</f>
        <v/>
      </c>
      <c r="I252" s="181" t="str">
        <f>IF('Frais réels'!I252="","",'Frais réels'!I252)</f>
        <v/>
      </c>
      <c r="J252" s="530"/>
      <c r="K252" s="527" t="str">
        <f t="shared" si="17"/>
        <v/>
      </c>
      <c r="L252" s="527" t="str">
        <f t="shared" si="18"/>
        <v/>
      </c>
      <c r="M252" s="529"/>
      <c r="N252" s="182"/>
      <c r="O252" s="215" t="str">
        <f t="shared" si="19"/>
        <v/>
      </c>
      <c r="P252" s="211" t="str">
        <f t="shared" si="20"/>
        <v/>
      </c>
      <c r="Q252" s="222"/>
      <c r="R252" s="435" t="str">
        <f>IF(I252="","",IF(OR(J252="",K252="",L252=""),Listes!$A$69,IF(AND(M252="",J252&lt;&gt;""),Listes!$A$70,IF(AND(I252&lt;M252,Q252=""),Listes!$A$71,IF(AND(L252&lt;K252,Q252=""),Listes!$A$72,IF(AND(M252&lt;&gt;"",M252&lt;I252,N252=""),Listes!$A$73,IF(AND(S252="",OR(J252&lt;&gt;"",K252&lt;&gt;"",L252&lt;&gt;"")),Listes!$A$74,"")))))))</f>
        <v/>
      </c>
      <c r="S252" s="90"/>
      <c r="T252" s="158">
        <f t="shared" si="21"/>
        <v>0</v>
      </c>
    </row>
    <row r="253" spans="1:20" ht="20.100000000000001" customHeight="1" x14ac:dyDescent="0.25">
      <c r="A253" s="174">
        <v>247</v>
      </c>
      <c r="B253" s="181" t="str">
        <f>IF('Frais réels'!B253="","",'Frais réels'!B253)</f>
        <v/>
      </c>
      <c r="C253" s="181" t="str">
        <f>IF('Frais réels'!C253="","",'Frais réels'!C253)</f>
        <v/>
      </c>
      <c r="D253" s="181" t="str">
        <f>IF('Frais réels'!D253="","",'Frais réels'!D253)</f>
        <v/>
      </c>
      <c r="E253" s="181" t="str">
        <f>IF('Frais réels'!E253="","",'Frais réels'!E253)</f>
        <v/>
      </c>
      <c r="F253" s="181" t="str">
        <f>IF('Frais réels'!F253="","",'Frais réels'!F253)</f>
        <v/>
      </c>
      <c r="G253" s="526" t="str">
        <f>IF('Frais réels'!G253="","",'Frais réels'!G253)</f>
        <v/>
      </c>
      <c r="H253" s="526" t="str">
        <f>IF('Frais réels'!H253="","",'Frais réels'!H253)</f>
        <v/>
      </c>
      <c r="I253" s="181" t="str">
        <f>IF('Frais réels'!I253="","",'Frais réels'!I253)</f>
        <v/>
      </c>
      <c r="J253" s="530"/>
      <c r="K253" s="527" t="str">
        <f t="shared" si="17"/>
        <v/>
      </c>
      <c r="L253" s="527" t="str">
        <f t="shared" si="18"/>
        <v/>
      </c>
      <c r="M253" s="529"/>
      <c r="N253" s="182"/>
      <c r="O253" s="215" t="str">
        <f t="shared" si="19"/>
        <v/>
      </c>
      <c r="P253" s="211" t="str">
        <f t="shared" si="20"/>
        <v/>
      </c>
      <c r="Q253" s="222"/>
      <c r="R253" s="435" t="str">
        <f>IF(I253="","",IF(OR(J253="",K253="",L253=""),Listes!$A$69,IF(AND(M253="",J253&lt;&gt;""),Listes!$A$70,IF(AND(I253&lt;M253,Q253=""),Listes!$A$71,IF(AND(L253&lt;K253,Q253=""),Listes!$A$72,IF(AND(M253&lt;&gt;"",M253&lt;I253,N253=""),Listes!$A$73,IF(AND(S253="",OR(J253&lt;&gt;"",K253&lt;&gt;"",L253&lt;&gt;"")),Listes!$A$74,"")))))))</f>
        <v/>
      </c>
      <c r="S253" s="90"/>
      <c r="T253" s="158">
        <f t="shared" si="21"/>
        <v>0</v>
      </c>
    </row>
    <row r="254" spans="1:20" ht="20.100000000000001" customHeight="1" x14ac:dyDescent="0.25">
      <c r="A254" s="174">
        <v>248</v>
      </c>
      <c r="B254" s="181" t="str">
        <f>IF('Frais réels'!B254="","",'Frais réels'!B254)</f>
        <v/>
      </c>
      <c r="C254" s="181" t="str">
        <f>IF('Frais réels'!C254="","",'Frais réels'!C254)</f>
        <v/>
      </c>
      <c r="D254" s="181" t="str">
        <f>IF('Frais réels'!D254="","",'Frais réels'!D254)</f>
        <v/>
      </c>
      <c r="E254" s="181" t="str">
        <f>IF('Frais réels'!E254="","",'Frais réels'!E254)</f>
        <v/>
      </c>
      <c r="F254" s="181" t="str">
        <f>IF('Frais réels'!F254="","",'Frais réels'!F254)</f>
        <v/>
      </c>
      <c r="G254" s="526" t="str">
        <f>IF('Frais réels'!G254="","",'Frais réels'!G254)</f>
        <v/>
      </c>
      <c r="H254" s="526" t="str">
        <f>IF('Frais réels'!H254="","",'Frais réels'!H254)</f>
        <v/>
      </c>
      <c r="I254" s="181" t="str">
        <f>IF('Frais réels'!I254="","",'Frais réels'!I254)</f>
        <v/>
      </c>
      <c r="J254" s="530"/>
      <c r="K254" s="527" t="str">
        <f t="shared" si="17"/>
        <v/>
      </c>
      <c r="L254" s="527" t="str">
        <f t="shared" si="18"/>
        <v/>
      </c>
      <c r="M254" s="529"/>
      <c r="N254" s="182"/>
      <c r="O254" s="215" t="str">
        <f t="shared" si="19"/>
        <v/>
      </c>
      <c r="P254" s="211" t="str">
        <f t="shared" si="20"/>
        <v/>
      </c>
      <c r="Q254" s="222"/>
      <c r="R254" s="435" t="str">
        <f>IF(I254="","",IF(OR(J254="",K254="",L254=""),Listes!$A$69,IF(AND(M254="",J254&lt;&gt;""),Listes!$A$70,IF(AND(I254&lt;M254,Q254=""),Listes!$A$71,IF(AND(L254&lt;K254,Q254=""),Listes!$A$72,IF(AND(M254&lt;&gt;"",M254&lt;I254,N254=""),Listes!$A$73,IF(AND(S254="",OR(J254&lt;&gt;"",K254&lt;&gt;"",L254&lt;&gt;"")),Listes!$A$74,"")))))))</f>
        <v/>
      </c>
      <c r="S254" s="90"/>
      <c r="T254" s="158">
        <f t="shared" si="21"/>
        <v>0</v>
      </c>
    </row>
    <row r="255" spans="1:20" ht="20.100000000000001" customHeight="1" x14ac:dyDescent="0.25">
      <c r="A255" s="174">
        <v>249</v>
      </c>
      <c r="B255" s="181" t="str">
        <f>IF('Frais réels'!B255="","",'Frais réels'!B255)</f>
        <v/>
      </c>
      <c r="C255" s="181" t="str">
        <f>IF('Frais réels'!C255="","",'Frais réels'!C255)</f>
        <v/>
      </c>
      <c r="D255" s="181" t="str">
        <f>IF('Frais réels'!D255="","",'Frais réels'!D255)</f>
        <v/>
      </c>
      <c r="E255" s="181" t="str">
        <f>IF('Frais réels'!E255="","",'Frais réels'!E255)</f>
        <v/>
      </c>
      <c r="F255" s="181" t="str">
        <f>IF('Frais réels'!F255="","",'Frais réels'!F255)</f>
        <v/>
      </c>
      <c r="G255" s="526" t="str">
        <f>IF('Frais réels'!G255="","",'Frais réels'!G255)</f>
        <v/>
      </c>
      <c r="H255" s="526" t="str">
        <f>IF('Frais réels'!H255="","",'Frais réels'!H255)</f>
        <v/>
      </c>
      <c r="I255" s="181" t="str">
        <f>IF('Frais réels'!I255="","",'Frais réels'!I255)</f>
        <v/>
      </c>
      <c r="J255" s="530"/>
      <c r="K255" s="527" t="str">
        <f t="shared" si="17"/>
        <v/>
      </c>
      <c r="L255" s="527" t="str">
        <f t="shared" si="18"/>
        <v/>
      </c>
      <c r="M255" s="529"/>
      <c r="N255" s="182"/>
      <c r="O255" s="215" t="str">
        <f t="shared" si="19"/>
        <v/>
      </c>
      <c r="P255" s="211" t="str">
        <f t="shared" si="20"/>
        <v/>
      </c>
      <c r="Q255" s="222"/>
      <c r="R255" s="435" t="str">
        <f>IF(I255="","",IF(OR(J255="",K255="",L255=""),Listes!$A$69,IF(AND(M255="",J255&lt;&gt;""),Listes!$A$70,IF(AND(I255&lt;M255,Q255=""),Listes!$A$71,IF(AND(L255&lt;K255,Q255=""),Listes!$A$72,IF(AND(M255&lt;&gt;"",M255&lt;I255,N255=""),Listes!$A$73,IF(AND(S255="",OR(J255&lt;&gt;"",K255&lt;&gt;"",L255&lt;&gt;"")),Listes!$A$74,"")))))))</f>
        <v/>
      </c>
      <c r="S255" s="90"/>
      <c r="T255" s="158">
        <f t="shared" si="21"/>
        <v>0</v>
      </c>
    </row>
    <row r="256" spans="1:20" ht="20.100000000000001" customHeight="1" x14ac:dyDescent="0.25">
      <c r="A256" s="174">
        <v>250</v>
      </c>
      <c r="B256" s="181" t="str">
        <f>IF('Frais réels'!B256="","",'Frais réels'!B256)</f>
        <v/>
      </c>
      <c r="C256" s="181" t="str">
        <f>IF('Frais réels'!C256="","",'Frais réels'!C256)</f>
        <v/>
      </c>
      <c r="D256" s="181" t="str">
        <f>IF('Frais réels'!D256="","",'Frais réels'!D256)</f>
        <v/>
      </c>
      <c r="E256" s="181" t="str">
        <f>IF('Frais réels'!E256="","",'Frais réels'!E256)</f>
        <v/>
      </c>
      <c r="F256" s="181" t="str">
        <f>IF('Frais réels'!F256="","",'Frais réels'!F256)</f>
        <v/>
      </c>
      <c r="G256" s="526" t="str">
        <f>IF('Frais réels'!G256="","",'Frais réels'!G256)</f>
        <v/>
      </c>
      <c r="H256" s="526" t="str">
        <f>IF('Frais réels'!H256="","",'Frais réels'!H256)</f>
        <v/>
      </c>
      <c r="I256" s="181" t="str">
        <f>IF('Frais réels'!I256="","",'Frais réels'!I256)</f>
        <v/>
      </c>
      <c r="J256" s="530"/>
      <c r="K256" s="527" t="str">
        <f t="shared" si="17"/>
        <v/>
      </c>
      <c r="L256" s="527" t="str">
        <f t="shared" si="18"/>
        <v/>
      </c>
      <c r="M256" s="529"/>
      <c r="N256" s="182"/>
      <c r="O256" s="215" t="str">
        <f t="shared" si="19"/>
        <v/>
      </c>
      <c r="P256" s="211" t="str">
        <f t="shared" si="20"/>
        <v/>
      </c>
      <c r="Q256" s="222"/>
      <c r="R256" s="435" t="str">
        <f>IF(I256="","",IF(OR(J256="",K256="",L256=""),Listes!$A$69,IF(AND(M256="",J256&lt;&gt;""),Listes!$A$70,IF(AND(I256&lt;M256,Q256=""),Listes!$A$71,IF(AND(L256&lt;K256,Q256=""),Listes!$A$72,IF(AND(M256&lt;&gt;"",M256&lt;I256,N256=""),Listes!$A$73,IF(AND(S256="",OR(J256&lt;&gt;"",K256&lt;&gt;"",L256&lt;&gt;"")),Listes!$A$74,"")))))))</f>
        <v/>
      </c>
      <c r="S256" s="90"/>
      <c r="T256" s="158">
        <f t="shared" si="21"/>
        <v>0</v>
      </c>
    </row>
    <row r="257" spans="1:20" ht="20.100000000000001" customHeight="1" x14ac:dyDescent="0.25">
      <c r="A257" s="174">
        <v>251</v>
      </c>
      <c r="B257" s="181" t="str">
        <f>IF('Frais réels'!B257="","",'Frais réels'!B257)</f>
        <v/>
      </c>
      <c r="C257" s="181" t="str">
        <f>IF('Frais réels'!C257="","",'Frais réels'!C257)</f>
        <v/>
      </c>
      <c r="D257" s="181" t="str">
        <f>IF('Frais réels'!D257="","",'Frais réels'!D257)</f>
        <v/>
      </c>
      <c r="E257" s="181" t="str">
        <f>IF('Frais réels'!E257="","",'Frais réels'!E257)</f>
        <v/>
      </c>
      <c r="F257" s="181" t="str">
        <f>IF('Frais réels'!F257="","",'Frais réels'!F257)</f>
        <v/>
      </c>
      <c r="G257" s="526" t="str">
        <f>IF('Frais réels'!G257="","",'Frais réels'!G257)</f>
        <v/>
      </c>
      <c r="H257" s="526" t="str">
        <f>IF('Frais réels'!H257="","",'Frais réels'!H257)</f>
        <v/>
      </c>
      <c r="I257" s="181" t="str">
        <f>IF('Frais réels'!I257="","",'Frais réels'!I257)</f>
        <v/>
      </c>
      <c r="J257" s="530"/>
      <c r="K257" s="527" t="str">
        <f t="shared" si="17"/>
        <v/>
      </c>
      <c r="L257" s="527" t="str">
        <f t="shared" si="18"/>
        <v/>
      </c>
      <c r="M257" s="529"/>
      <c r="N257" s="182"/>
      <c r="O257" s="215" t="str">
        <f t="shared" si="19"/>
        <v/>
      </c>
      <c r="P257" s="211" t="str">
        <f t="shared" si="20"/>
        <v/>
      </c>
      <c r="Q257" s="222"/>
      <c r="R257" s="435" t="str">
        <f>IF(I257="","",IF(OR(J257="",K257="",L257=""),Listes!$A$69,IF(AND(M257="",J257&lt;&gt;""),Listes!$A$70,IF(AND(I257&lt;M257,Q257=""),Listes!$A$71,IF(AND(L257&lt;K257,Q257=""),Listes!$A$72,IF(AND(M257&lt;&gt;"",M257&lt;I257,N257=""),Listes!$A$73,IF(AND(S257="",OR(J257&lt;&gt;"",K257&lt;&gt;"",L257&lt;&gt;"")),Listes!$A$74,"")))))))</f>
        <v/>
      </c>
      <c r="S257" s="90"/>
      <c r="T257" s="158">
        <f t="shared" si="21"/>
        <v>0</v>
      </c>
    </row>
    <row r="258" spans="1:20" ht="20.100000000000001" customHeight="1" x14ac:dyDescent="0.25">
      <c r="A258" s="174">
        <v>252</v>
      </c>
      <c r="B258" s="181" t="str">
        <f>IF('Frais réels'!B258="","",'Frais réels'!B258)</f>
        <v/>
      </c>
      <c r="C258" s="181" t="str">
        <f>IF('Frais réels'!C258="","",'Frais réels'!C258)</f>
        <v/>
      </c>
      <c r="D258" s="181" t="str">
        <f>IF('Frais réels'!D258="","",'Frais réels'!D258)</f>
        <v/>
      </c>
      <c r="E258" s="181" t="str">
        <f>IF('Frais réels'!E258="","",'Frais réels'!E258)</f>
        <v/>
      </c>
      <c r="F258" s="181" t="str">
        <f>IF('Frais réels'!F258="","",'Frais réels'!F258)</f>
        <v/>
      </c>
      <c r="G258" s="526" t="str">
        <f>IF('Frais réels'!G258="","",'Frais réels'!G258)</f>
        <v/>
      </c>
      <c r="H258" s="526" t="str">
        <f>IF('Frais réels'!H258="","",'Frais réels'!H258)</f>
        <v/>
      </c>
      <c r="I258" s="181" t="str">
        <f>IF('Frais réels'!I258="","",'Frais réels'!I258)</f>
        <v/>
      </c>
      <c r="J258" s="530"/>
      <c r="K258" s="527" t="str">
        <f t="shared" si="17"/>
        <v/>
      </c>
      <c r="L258" s="527" t="str">
        <f t="shared" si="18"/>
        <v/>
      </c>
      <c r="M258" s="529"/>
      <c r="N258" s="182"/>
      <c r="O258" s="215" t="str">
        <f t="shared" si="19"/>
        <v/>
      </c>
      <c r="P258" s="211" t="str">
        <f t="shared" si="20"/>
        <v/>
      </c>
      <c r="Q258" s="222"/>
      <c r="R258" s="435" t="str">
        <f>IF(I258="","",IF(OR(J258="",K258="",L258=""),Listes!$A$69,IF(AND(M258="",J258&lt;&gt;""),Listes!$A$70,IF(AND(I258&lt;M258,Q258=""),Listes!$A$71,IF(AND(L258&lt;K258,Q258=""),Listes!$A$72,IF(AND(M258&lt;&gt;"",M258&lt;I258,N258=""),Listes!$A$73,IF(AND(S258="",OR(J258&lt;&gt;"",K258&lt;&gt;"",L258&lt;&gt;"")),Listes!$A$74,"")))))))</f>
        <v/>
      </c>
      <c r="S258" s="90"/>
      <c r="T258" s="158">
        <f t="shared" si="21"/>
        <v>0</v>
      </c>
    </row>
    <row r="259" spans="1:20" ht="20.100000000000001" customHeight="1" x14ac:dyDescent="0.25">
      <c r="A259" s="174">
        <v>253</v>
      </c>
      <c r="B259" s="181" t="str">
        <f>IF('Frais réels'!B259="","",'Frais réels'!B259)</f>
        <v/>
      </c>
      <c r="C259" s="181" t="str">
        <f>IF('Frais réels'!C259="","",'Frais réels'!C259)</f>
        <v/>
      </c>
      <c r="D259" s="181" t="str">
        <f>IF('Frais réels'!D259="","",'Frais réels'!D259)</f>
        <v/>
      </c>
      <c r="E259" s="181" t="str">
        <f>IF('Frais réels'!E259="","",'Frais réels'!E259)</f>
        <v/>
      </c>
      <c r="F259" s="181" t="str">
        <f>IF('Frais réels'!F259="","",'Frais réels'!F259)</f>
        <v/>
      </c>
      <c r="G259" s="526" t="str">
        <f>IF('Frais réels'!G259="","",'Frais réels'!G259)</f>
        <v/>
      </c>
      <c r="H259" s="526" t="str">
        <f>IF('Frais réels'!H259="","",'Frais réels'!H259)</f>
        <v/>
      </c>
      <c r="I259" s="181" t="str">
        <f>IF('Frais réels'!I259="","",'Frais réels'!I259)</f>
        <v/>
      </c>
      <c r="J259" s="530"/>
      <c r="K259" s="527" t="str">
        <f t="shared" si="17"/>
        <v/>
      </c>
      <c r="L259" s="527" t="str">
        <f t="shared" si="18"/>
        <v/>
      </c>
      <c r="M259" s="529"/>
      <c r="N259" s="182"/>
      <c r="O259" s="215" t="str">
        <f t="shared" si="19"/>
        <v/>
      </c>
      <c r="P259" s="211" t="str">
        <f t="shared" si="20"/>
        <v/>
      </c>
      <c r="Q259" s="222"/>
      <c r="R259" s="435" t="str">
        <f>IF(I259="","",IF(OR(J259="",K259="",L259=""),Listes!$A$69,IF(AND(M259="",J259&lt;&gt;""),Listes!$A$70,IF(AND(I259&lt;M259,Q259=""),Listes!$A$71,IF(AND(L259&lt;K259,Q259=""),Listes!$A$72,IF(AND(M259&lt;&gt;"",M259&lt;I259,N259=""),Listes!$A$73,IF(AND(S259="",OR(J259&lt;&gt;"",K259&lt;&gt;"",L259&lt;&gt;"")),Listes!$A$74,"")))))))</f>
        <v/>
      </c>
      <c r="S259" s="90"/>
      <c r="T259" s="158">
        <f t="shared" si="21"/>
        <v>0</v>
      </c>
    </row>
    <row r="260" spans="1:20" ht="20.100000000000001" customHeight="1" x14ac:dyDescent="0.25">
      <c r="A260" s="174">
        <v>254</v>
      </c>
      <c r="B260" s="181" t="str">
        <f>IF('Frais réels'!B260="","",'Frais réels'!B260)</f>
        <v/>
      </c>
      <c r="C260" s="181" t="str">
        <f>IF('Frais réels'!C260="","",'Frais réels'!C260)</f>
        <v/>
      </c>
      <c r="D260" s="181" t="str">
        <f>IF('Frais réels'!D260="","",'Frais réels'!D260)</f>
        <v/>
      </c>
      <c r="E260" s="181" t="str">
        <f>IF('Frais réels'!E260="","",'Frais réels'!E260)</f>
        <v/>
      </c>
      <c r="F260" s="181" t="str">
        <f>IF('Frais réels'!F260="","",'Frais réels'!F260)</f>
        <v/>
      </c>
      <c r="G260" s="526" t="str">
        <f>IF('Frais réels'!G260="","",'Frais réels'!G260)</f>
        <v/>
      </c>
      <c r="H260" s="526" t="str">
        <f>IF('Frais réels'!H260="","",'Frais réels'!H260)</f>
        <v/>
      </c>
      <c r="I260" s="181" t="str">
        <f>IF('Frais réels'!I260="","",'Frais réels'!I260)</f>
        <v/>
      </c>
      <c r="J260" s="530"/>
      <c r="K260" s="527" t="str">
        <f t="shared" si="17"/>
        <v/>
      </c>
      <c r="L260" s="527" t="str">
        <f t="shared" si="18"/>
        <v/>
      </c>
      <c r="M260" s="529"/>
      <c r="N260" s="182"/>
      <c r="O260" s="215" t="str">
        <f t="shared" si="19"/>
        <v/>
      </c>
      <c r="P260" s="211" t="str">
        <f t="shared" si="20"/>
        <v/>
      </c>
      <c r="Q260" s="222"/>
      <c r="R260" s="435" t="str">
        <f>IF(I260="","",IF(OR(J260="",K260="",L260=""),Listes!$A$69,IF(AND(M260="",J260&lt;&gt;""),Listes!$A$70,IF(AND(I260&lt;M260,Q260=""),Listes!$A$71,IF(AND(L260&lt;K260,Q260=""),Listes!$A$72,IF(AND(M260&lt;&gt;"",M260&lt;I260,N260=""),Listes!$A$73,IF(AND(S260="",OR(J260&lt;&gt;"",K260&lt;&gt;"",L260&lt;&gt;"")),Listes!$A$74,"")))))))</f>
        <v/>
      </c>
      <c r="S260" s="90"/>
      <c r="T260" s="158">
        <f t="shared" si="21"/>
        <v>0</v>
      </c>
    </row>
    <row r="261" spans="1:20" ht="20.100000000000001" customHeight="1" x14ac:dyDescent="0.25">
      <c r="A261" s="174">
        <v>255</v>
      </c>
      <c r="B261" s="181" t="str">
        <f>IF('Frais réels'!B261="","",'Frais réels'!B261)</f>
        <v/>
      </c>
      <c r="C261" s="181" t="str">
        <f>IF('Frais réels'!C261="","",'Frais réels'!C261)</f>
        <v/>
      </c>
      <c r="D261" s="181" t="str">
        <f>IF('Frais réels'!D261="","",'Frais réels'!D261)</f>
        <v/>
      </c>
      <c r="E261" s="181" t="str">
        <f>IF('Frais réels'!E261="","",'Frais réels'!E261)</f>
        <v/>
      </c>
      <c r="F261" s="181" t="str">
        <f>IF('Frais réels'!F261="","",'Frais réels'!F261)</f>
        <v/>
      </c>
      <c r="G261" s="526" t="str">
        <f>IF('Frais réels'!G261="","",'Frais réels'!G261)</f>
        <v/>
      </c>
      <c r="H261" s="526" t="str">
        <f>IF('Frais réels'!H261="","",'Frais réels'!H261)</f>
        <v/>
      </c>
      <c r="I261" s="181" t="str">
        <f>IF('Frais réels'!I261="","",'Frais réels'!I261)</f>
        <v/>
      </c>
      <c r="J261" s="530"/>
      <c r="K261" s="527" t="str">
        <f t="shared" si="17"/>
        <v/>
      </c>
      <c r="L261" s="527" t="str">
        <f t="shared" si="18"/>
        <v/>
      </c>
      <c r="M261" s="529"/>
      <c r="N261" s="182"/>
      <c r="O261" s="215" t="str">
        <f t="shared" si="19"/>
        <v/>
      </c>
      <c r="P261" s="211" t="str">
        <f t="shared" si="20"/>
        <v/>
      </c>
      <c r="Q261" s="222"/>
      <c r="R261" s="435" t="str">
        <f>IF(I261="","",IF(OR(J261="",K261="",L261=""),Listes!$A$69,IF(AND(M261="",J261&lt;&gt;""),Listes!$A$70,IF(AND(I261&lt;M261,Q261=""),Listes!$A$71,IF(AND(L261&lt;K261,Q261=""),Listes!$A$72,IF(AND(M261&lt;&gt;"",M261&lt;I261,N261=""),Listes!$A$73,IF(AND(S261="",OR(J261&lt;&gt;"",K261&lt;&gt;"",L261&lt;&gt;"")),Listes!$A$74,"")))))))</f>
        <v/>
      </c>
      <c r="S261" s="90"/>
      <c r="T261" s="158">
        <f t="shared" si="21"/>
        <v>0</v>
      </c>
    </row>
    <row r="262" spans="1:20" ht="20.100000000000001" customHeight="1" x14ac:dyDescent="0.25">
      <c r="A262" s="174">
        <v>256</v>
      </c>
      <c r="B262" s="181" t="str">
        <f>IF('Frais réels'!B262="","",'Frais réels'!B262)</f>
        <v/>
      </c>
      <c r="C262" s="181" t="str">
        <f>IF('Frais réels'!C262="","",'Frais réels'!C262)</f>
        <v/>
      </c>
      <c r="D262" s="181" t="str">
        <f>IF('Frais réels'!D262="","",'Frais réels'!D262)</f>
        <v/>
      </c>
      <c r="E262" s="181" t="str">
        <f>IF('Frais réels'!E262="","",'Frais réels'!E262)</f>
        <v/>
      </c>
      <c r="F262" s="181" t="str">
        <f>IF('Frais réels'!F262="","",'Frais réels'!F262)</f>
        <v/>
      </c>
      <c r="G262" s="526" t="str">
        <f>IF('Frais réels'!G262="","",'Frais réels'!G262)</f>
        <v/>
      </c>
      <c r="H262" s="526" t="str">
        <f>IF('Frais réels'!H262="","",'Frais réels'!H262)</f>
        <v/>
      </c>
      <c r="I262" s="181" t="str">
        <f>IF('Frais réels'!I262="","",'Frais réels'!I262)</f>
        <v/>
      </c>
      <c r="J262" s="530"/>
      <c r="K262" s="527" t="str">
        <f t="shared" si="17"/>
        <v/>
      </c>
      <c r="L262" s="527" t="str">
        <f t="shared" si="18"/>
        <v/>
      </c>
      <c r="M262" s="529"/>
      <c r="N262" s="182"/>
      <c r="O262" s="215" t="str">
        <f t="shared" si="19"/>
        <v/>
      </c>
      <c r="P262" s="211" t="str">
        <f t="shared" si="20"/>
        <v/>
      </c>
      <c r="Q262" s="222"/>
      <c r="R262" s="435" t="str">
        <f>IF(I262="","",IF(OR(J262="",K262="",L262=""),Listes!$A$69,IF(AND(M262="",J262&lt;&gt;""),Listes!$A$70,IF(AND(I262&lt;M262,Q262=""),Listes!$A$71,IF(AND(L262&lt;K262,Q262=""),Listes!$A$72,IF(AND(M262&lt;&gt;"",M262&lt;I262,N262=""),Listes!$A$73,IF(AND(S262="",OR(J262&lt;&gt;"",K262&lt;&gt;"",L262&lt;&gt;"")),Listes!$A$74,"")))))))</f>
        <v/>
      </c>
      <c r="S262" s="90"/>
      <c r="T262" s="158">
        <f t="shared" si="21"/>
        <v>0</v>
      </c>
    </row>
    <row r="263" spans="1:20" ht="20.100000000000001" customHeight="1" x14ac:dyDescent="0.25">
      <c r="A263" s="174">
        <v>257</v>
      </c>
      <c r="B263" s="181" t="str">
        <f>IF('Frais réels'!B263="","",'Frais réels'!B263)</f>
        <v/>
      </c>
      <c r="C263" s="181" t="str">
        <f>IF('Frais réels'!C263="","",'Frais réels'!C263)</f>
        <v/>
      </c>
      <c r="D263" s="181" t="str">
        <f>IF('Frais réels'!D263="","",'Frais réels'!D263)</f>
        <v/>
      </c>
      <c r="E263" s="181" t="str">
        <f>IF('Frais réels'!E263="","",'Frais réels'!E263)</f>
        <v/>
      </c>
      <c r="F263" s="181" t="str">
        <f>IF('Frais réels'!F263="","",'Frais réels'!F263)</f>
        <v/>
      </c>
      <c r="G263" s="526" t="str">
        <f>IF('Frais réels'!G263="","",'Frais réels'!G263)</f>
        <v/>
      </c>
      <c r="H263" s="526" t="str">
        <f>IF('Frais réels'!H263="","",'Frais réels'!H263)</f>
        <v/>
      </c>
      <c r="I263" s="181" t="str">
        <f>IF('Frais réels'!I263="","",'Frais réels'!I263)</f>
        <v/>
      </c>
      <c r="J263" s="530"/>
      <c r="K263" s="527" t="str">
        <f t="shared" si="17"/>
        <v/>
      </c>
      <c r="L263" s="527" t="str">
        <f t="shared" si="18"/>
        <v/>
      </c>
      <c r="M263" s="529"/>
      <c r="N263" s="182"/>
      <c r="O263" s="215" t="str">
        <f t="shared" si="19"/>
        <v/>
      </c>
      <c r="P263" s="211" t="str">
        <f t="shared" si="20"/>
        <v/>
      </c>
      <c r="Q263" s="222"/>
      <c r="R263" s="435" t="str">
        <f>IF(I263="","",IF(OR(J263="",K263="",L263=""),Listes!$A$69,IF(AND(M263="",J263&lt;&gt;""),Listes!$A$70,IF(AND(I263&lt;M263,Q263=""),Listes!$A$71,IF(AND(L263&lt;K263,Q263=""),Listes!$A$72,IF(AND(M263&lt;&gt;"",M263&lt;I263,N263=""),Listes!$A$73,IF(AND(S263="",OR(J263&lt;&gt;"",K263&lt;&gt;"",L263&lt;&gt;"")),Listes!$A$74,"")))))))</f>
        <v/>
      </c>
      <c r="S263" s="90"/>
      <c r="T263" s="158">
        <f t="shared" si="21"/>
        <v>0</v>
      </c>
    </row>
    <row r="264" spans="1:20" ht="20.100000000000001" customHeight="1" x14ac:dyDescent="0.25">
      <c r="A264" s="174">
        <v>258</v>
      </c>
      <c r="B264" s="181" t="str">
        <f>IF('Frais réels'!B264="","",'Frais réels'!B264)</f>
        <v/>
      </c>
      <c r="C264" s="181" t="str">
        <f>IF('Frais réels'!C264="","",'Frais réels'!C264)</f>
        <v/>
      </c>
      <c r="D264" s="181" t="str">
        <f>IF('Frais réels'!D264="","",'Frais réels'!D264)</f>
        <v/>
      </c>
      <c r="E264" s="181" t="str">
        <f>IF('Frais réels'!E264="","",'Frais réels'!E264)</f>
        <v/>
      </c>
      <c r="F264" s="181" t="str">
        <f>IF('Frais réels'!F264="","",'Frais réels'!F264)</f>
        <v/>
      </c>
      <c r="G264" s="526" t="str">
        <f>IF('Frais réels'!G264="","",'Frais réels'!G264)</f>
        <v/>
      </c>
      <c r="H264" s="526" t="str">
        <f>IF('Frais réels'!H264="","",'Frais réels'!H264)</f>
        <v/>
      </c>
      <c r="I264" s="181" t="str">
        <f>IF('Frais réels'!I264="","",'Frais réels'!I264)</f>
        <v/>
      </c>
      <c r="J264" s="530"/>
      <c r="K264" s="527" t="str">
        <f t="shared" ref="K264:K327" si="22">IF(OR($J264="",I264=""),"",IF(J264="KO","",G264))</f>
        <v/>
      </c>
      <c r="L264" s="527" t="str">
        <f t="shared" ref="L264:L327" si="23">IF(OR($J264="",I264=""),"",IF(J264="KO","",H264))</f>
        <v/>
      </c>
      <c r="M264" s="529"/>
      <c r="N264" s="182"/>
      <c r="O264" s="215" t="str">
        <f t="shared" ref="O264:O327" si="24">IF(F264="Aller - Retour Mayotte - Hexagone",IF(1900=0,"",1900),IF(F264="Aller - Retour Mayotte - La Réunion",IF(700=0,"",700),IF(F264="Aller - Retour Mayotte - Caraïbes",IF(2200=0,"",2200),IF(E264="Billets de train",IF(M264=0,"",""),IF(E264="","")))))</f>
        <v/>
      </c>
      <c r="P264" s="211" t="str">
        <f t="shared" ref="P264:P327" si="25">IF(M264="", "", IF(MIN(M264,O264)=0, "", MIN(M264,O264)))</f>
        <v/>
      </c>
      <c r="Q264" s="222"/>
      <c r="R264" s="435" t="str">
        <f>IF(I264="","",IF(OR(J264="",K264="",L264=""),Listes!$A$69,IF(AND(M264="",J264&lt;&gt;""),Listes!$A$70,IF(AND(I264&lt;M264,Q264=""),Listes!$A$71,IF(AND(L264&lt;K264,Q264=""),Listes!$A$72,IF(AND(M264&lt;&gt;"",M264&lt;I264,N264=""),Listes!$A$73,IF(AND(S264="",OR(J264&lt;&gt;"",K264&lt;&gt;"",L264&lt;&gt;"")),Listes!$A$74,"")))))))</f>
        <v/>
      </c>
      <c r="S264" s="90"/>
      <c r="T264" s="158">
        <f t="shared" ref="T264:T327" si="26">IF(AND(I264&lt;&gt;"",R264&lt;&gt;""),1,0)</f>
        <v>0</v>
      </c>
    </row>
    <row r="265" spans="1:20" ht="20.100000000000001" customHeight="1" x14ac:dyDescent="0.25">
      <c r="A265" s="174">
        <v>259</v>
      </c>
      <c r="B265" s="181" t="str">
        <f>IF('Frais réels'!B265="","",'Frais réels'!B265)</f>
        <v/>
      </c>
      <c r="C265" s="181" t="str">
        <f>IF('Frais réels'!C265="","",'Frais réels'!C265)</f>
        <v/>
      </c>
      <c r="D265" s="181" t="str">
        <f>IF('Frais réels'!D265="","",'Frais réels'!D265)</f>
        <v/>
      </c>
      <c r="E265" s="181" t="str">
        <f>IF('Frais réels'!E265="","",'Frais réels'!E265)</f>
        <v/>
      </c>
      <c r="F265" s="181" t="str">
        <f>IF('Frais réels'!F265="","",'Frais réels'!F265)</f>
        <v/>
      </c>
      <c r="G265" s="526" t="str">
        <f>IF('Frais réels'!G265="","",'Frais réels'!G265)</f>
        <v/>
      </c>
      <c r="H265" s="526" t="str">
        <f>IF('Frais réels'!H265="","",'Frais réels'!H265)</f>
        <v/>
      </c>
      <c r="I265" s="181" t="str">
        <f>IF('Frais réels'!I265="","",'Frais réels'!I265)</f>
        <v/>
      </c>
      <c r="J265" s="530"/>
      <c r="K265" s="527" t="str">
        <f t="shared" si="22"/>
        <v/>
      </c>
      <c r="L265" s="527" t="str">
        <f t="shared" si="23"/>
        <v/>
      </c>
      <c r="M265" s="529"/>
      <c r="N265" s="182"/>
      <c r="O265" s="215" t="str">
        <f t="shared" si="24"/>
        <v/>
      </c>
      <c r="P265" s="211" t="str">
        <f t="shared" si="25"/>
        <v/>
      </c>
      <c r="Q265" s="222"/>
      <c r="R265" s="435" t="str">
        <f>IF(I265="","",IF(OR(J265="",K265="",L265=""),Listes!$A$69,IF(AND(M265="",J265&lt;&gt;""),Listes!$A$70,IF(AND(I265&lt;M265,Q265=""),Listes!$A$71,IF(AND(L265&lt;K265,Q265=""),Listes!$A$72,IF(AND(M265&lt;&gt;"",M265&lt;I265,N265=""),Listes!$A$73,IF(AND(S265="",OR(J265&lt;&gt;"",K265&lt;&gt;"",L265&lt;&gt;"")),Listes!$A$74,"")))))))</f>
        <v/>
      </c>
      <c r="S265" s="90"/>
      <c r="T265" s="158">
        <f t="shared" si="26"/>
        <v>0</v>
      </c>
    </row>
    <row r="266" spans="1:20" ht="20.100000000000001" customHeight="1" x14ac:dyDescent="0.25">
      <c r="A266" s="174">
        <v>260</v>
      </c>
      <c r="B266" s="181" t="str">
        <f>IF('Frais réels'!B266="","",'Frais réels'!B266)</f>
        <v/>
      </c>
      <c r="C266" s="181" t="str">
        <f>IF('Frais réels'!C266="","",'Frais réels'!C266)</f>
        <v/>
      </c>
      <c r="D266" s="181" t="str">
        <f>IF('Frais réels'!D266="","",'Frais réels'!D266)</f>
        <v/>
      </c>
      <c r="E266" s="181" t="str">
        <f>IF('Frais réels'!E266="","",'Frais réels'!E266)</f>
        <v/>
      </c>
      <c r="F266" s="181" t="str">
        <f>IF('Frais réels'!F266="","",'Frais réels'!F266)</f>
        <v/>
      </c>
      <c r="G266" s="526" t="str">
        <f>IF('Frais réels'!G266="","",'Frais réels'!G266)</f>
        <v/>
      </c>
      <c r="H266" s="526" t="str">
        <f>IF('Frais réels'!H266="","",'Frais réels'!H266)</f>
        <v/>
      </c>
      <c r="I266" s="181" t="str">
        <f>IF('Frais réels'!I266="","",'Frais réels'!I266)</f>
        <v/>
      </c>
      <c r="J266" s="530"/>
      <c r="K266" s="527" t="str">
        <f t="shared" si="22"/>
        <v/>
      </c>
      <c r="L266" s="527" t="str">
        <f t="shared" si="23"/>
        <v/>
      </c>
      <c r="M266" s="529"/>
      <c r="N266" s="182"/>
      <c r="O266" s="215" t="str">
        <f t="shared" si="24"/>
        <v/>
      </c>
      <c r="P266" s="211" t="str">
        <f t="shared" si="25"/>
        <v/>
      </c>
      <c r="Q266" s="222"/>
      <c r="R266" s="435" t="str">
        <f>IF(I266="","",IF(OR(J266="",K266="",L266=""),Listes!$A$69,IF(AND(M266="",J266&lt;&gt;""),Listes!$A$70,IF(AND(I266&lt;M266,Q266=""),Listes!$A$71,IF(AND(L266&lt;K266,Q266=""),Listes!$A$72,IF(AND(M266&lt;&gt;"",M266&lt;I266,N266=""),Listes!$A$73,IF(AND(S266="",OR(J266&lt;&gt;"",K266&lt;&gt;"",L266&lt;&gt;"")),Listes!$A$74,"")))))))</f>
        <v/>
      </c>
      <c r="S266" s="90"/>
      <c r="T266" s="158">
        <f t="shared" si="26"/>
        <v>0</v>
      </c>
    </row>
    <row r="267" spans="1:20" ht="20.100000000000001" customHeight="1" x14ac:dyDescent="0.25">
      <c r="A267" s="174">
        <v>261</v>
      </c>
      <c r="B267" s="181" t="str">
        <f>IF('Frais réels'!B267="","",'Frais réels'!B267)</f>
        <v/>
      </c>
      <c r="C267" s="181" t="str">
        <f>IF('Frais réels'!C267="","",'Frais réels'!C267)</f>
        <v/>
      </c>
      <c r="D267" s="181" t="str">
        <f>IF('Frais réels'!D267="","",'Frais réels'!D267)</f>
        <v/>
      </c>
      <c r="E267" s="181" t="str">
        <f>IF('Frais réels'!E267="","",'Frais réels'!E267)</f>
        <v/>
      </c>
      <c r="F267" s="181" t="str">
        <f>IF('Frais réels'!F267="","",'Frais réels'!F267)</f>
        <v/>
      </c>
      <c r="G267" s="526" t="str">
        <f>IF('Frais réels'!G267="","",'Frais réels'!G267)</f>
        <v/>
      </c>
      <c r="H267" s="526" t="str">
        <f>IF('Frais réels'!H267="","",'Frais réels'!H267)</f>
        <v/>
      </c>
      <c r="I267" s="181" t="str">
        <f>IF('Frais réels'!I267="","",'Frais réels'!I267)</f>
        <v/>
      </c>
      <c r="J267" s="530"/>
      <c r="K267" s="527" t="str">
        <f t="shared" si="22"/>
        <v/>
      </c>
      <c r="L267" s="527" t="str">
        <f t="shared" si="23"/>
        <v/>
      </c>
      <c r="M267" s="529"/>
      <c r="N267" s="182"/>
      <c r="O267" s="215" t="str">
        <f t="shared" si="24"/>
        <v/>
      </c>
      <c r="P267" s="211" t="str">
        <f t="shared" si="25"/>
        <v/>
      </c>
      <c r="Q267" s="222"/>
      <c r="R267" s="435" t="str">
        <f>IF(I267="","",IF(OR(J267="",K267="",L267=""),Listes!$A$69,IF(AND(M267="",J267&lt;&gt;""),Listes!$A$70,IF(AND(I267&lt;M267,Q267=""),Listes!$A$71,IF(AND(L267&lt;K267,Q267=""),Listes!$A$72,IF(AND(M267&lt;&gt;"",M267&lt;I267,N267=""),Listes!$A$73,IF(AND(S267="",OR(J267&lt;&gt;"",K267&lt;&gt;"",L267&lt;&gt;"")),Listes!$A$74,"")))))))</f>
        <v/>
      </c>
      <c r="S267" s="90"/>
      <c r="T267" s="158">
        <f t="shared" si="26"/>
        <v>0</v>
      </c>
    </row>
    <row r="268" spans="1:20" ht="20.100000000000001" customHeight="1" x14ac:dyDescent="0.25">
      <c r="A268" s="174">
        <v>262</v>
      </c>
      <c r="B268" s="181" t="str">
        <f>IF('Frais réels'!B268="","",'Frais réels'!B268)</f>
        <v/>
      </c>
      <c r="C268" s="181" t="str">
        <f>IF('Frais réels'!C268="","",'Frais réels'!C268)</f>
        <v/>
      </c>
      <c r="D268" s="181" t="str">
        <f>IF('Frais réels'!D268="","",'Frais réels'!D268)</f>
        <v/>
      </c>
      <c r="E268" s="181" t="str">
        <f>IF('Frais réels'!E268="","",'Frais réels'!E268)</f>
        <v/>
      </c>
      <c r="F268" s="181" t="str">
        <f>IF('Frais réels'!F268="","",'Frais réels'!F268)</f>
        <v/>
      </c>
      <c r="G268" s="526" t="str">
        <f>IF('Frais réels'!G268="","",'Frais réels'!G268)</f>
        <v/>
      </c>
      <c r="H268" s="526" t="str">
        <f>IF('Frais réels'!H268="","",'Frais réels'!H268)</f>
        <v/>
      </c>
      <c r="I268" s="181" t="str">
        <f>IF('Frais réels'!I268="","",'Frais réels'!I268)</f>
        <v/>
      </c>
      <c r="J268" s="530"/>
      <c r="K268" s="527" t="str">
        <f t="shared" si="22"/>
        <v/>
      </c>
      <c r="L268" s="527" t="str">
        <f t="shared" si="23"/>
        <v/>
      </c>
      <c r="M268" s="529"/>
      <c r="N268" s="182"/>
      <c r="O268" s="215" t="str">
        <f t="shared" si="24"/>
        <v/>
      </c>
      <c r="P268" s="211" t="str">
        <f t="shared" si="25"/>
        <v/>
      </c>
      <c r="Q268" s="222"/>
      <c r="R268" s="435" t="str">
        <f>IF(I268="","",IF(OR(J268="",K268="",L268=""),Listes!$A$69,IF(AND(M268="",J268&lt;&gt;""),Listes!$A$70,IF(AND(I268&lt;M268,Q268=""),Listes!$A$71,IF(AND(L268&lt;K268,Q268=""),Listes!$A$72,IF(AND(M268&lt;&gt;"",M268&lt;I268,N268=""),Listes!$A$73,IF(AND(S268="",OR(J268&lt;&gt;"",K268&lt;&gt;"",L268&lt;&gt;"")),Listes!$A$74,"")))))))</f>
        <v/>
      </c>
      <c r="S268" s="90"/>
      <c r="T268" s="158">
        <f t="shared" si="26"/>
        <v>0</v>
      </c>
    </row>
    <row r="269" spans="1:20" ht="20.100000000000001" customHeight="1" x14ac:dyDescent="0.25">
      <c r="A269" s="174">
        <v>263</v>
      </c>
      <c r="B269" s="181" t="str">
        <f>IF('Frais réels'!B269="","",'Frais réels'!B269)</f>
        <v/>
      </c>
      <c r="C269" s="181" t="str">
        <f>IF('Frais réels'!C269="","",'Frais réels'!C269)</f>
        <v/>
      </c>
      <c r="D269" s="181" t="str">
        <f>IF('Frais réels'!D269="","",'Frais réels'!D269)</f>
        <v/>
      </c>
      <c r="E269" s="181" t="str">
        <f>IF('Frais réels'!E269="","",'Frais réels'!E269)</f>
        <v/>
      </c>
      <c r="F269" s="181" t="str">
        <f>IF('Frais réels'!F269="","",'Frais réels'!F269)</f>
        <v/>
      </c>
      <c r="G269" s="526" t="str">
        <f>IF('Frais réels'!G269="","",'Frais réels'!G269)</f>
        <v/>
      </c>
      <c r="H269" s="526" t="str">
        <f>IF('Frais réels'!H269="","",'Frais réels'!H269)</f>
        <v/>
      </c>
      <c r="I269" s="181" t="str">
        <f>IF('Frais réels'!I269="","",'Frais réels'!I269)</f>
        <v/>
      </c>
      <c r="J269" s="530"/>
      <c r="K269" s="527" t="str">
        <f t="shared" si="22"/>
        <v/>
      </c>
      <c r="L269" s="527" t="str">
        <f t="shared" si="23"/>
        <v/>
      </c>
      <c r="M269" s="529"/>
      <c r="N269" s="182"/>
      <c r="O269" s="215" t="str">
        <f t="shared" si="24"/>
        <v/>
      </c>
      <c r="P269" s="211" t="str">
        <f t="shared" si="25"/>
        <v/>
      </c>
      <c r="Q269" s="222"/>
      <c r="R269" s="435" t="str">
        <f>IF(I269="","",IF(OR(J269="",K269="",L269=""),Listes!$A$69,IF(AND(M269="",J269&lt;&gt;""),Listes!$A$70,IF(AND(I269&lt;M269,Q269=""),Listes!$A$71,IF(AND(L269&lt;K269,Q269=""),Listes!$A$72,IF(AND(M269&lt;&gt;"",M269&lt;I269,N269=""),Listes!$A$73,IF(AND(S269="",OR(J269&lt;&gt;"",K269&lt;&gt;"",L269&lt;&gt;"")),Listes!$A$74,"")))))))</f>
        <v/>
      </c>
      <c r="S269" s="90"/>
      <c r="T269" s="158">
        <f t="shared" si="26"/>
        <v>0</v>
      </c>
    </row>
    <row r="270" spans="1:20" ht="20.100000000000001" customHeight="1" x14ac:dyDescent="0.25">
      <c r="A270" s="174">
        <v>264</v>
      </c>
      <c r="B270" s="181" t="str">
        <f>IF('Frais réels'!B270="","",'Frais réels'!B270)</f>
        <v/>
      </c>
      <c r="C270" s="181" t="str">
        <f>IF('Frais réels'!C270="","",'Frais réels'!C270)</f>
        <v/>
      </c>
      <c r="D270" s="181" t="str">
        <f>IF('Frais réels'!D270="","",'Frais réels'!D270)</f>
        <v/>
      </c>
      <c r="E270" s="181" t="str">
        <f>IF('Frais réels'!E270="","",'Frais réels'!E270)</f>
        <v/>
      </c>
      <c r="F270" s="181" t="str">
        <f>IF('Frais réels'!F270="","",'Frais réels'!F270)</f>
        <v/>
      </c>
      <c r="G270" s="526" t="str">
        <f>IF('Frais réels'!G270="","",'Frais réels'!G270)</f>
        <v/>
      </c>
      <c r="H270" s="526" t="str">
        <f>IF('Frais réels'!H270="","",'Frais réels'!H270)</f>
        <v/>
      </c>
      <c r="I270" s="181" t="str">
        <f>IF('Frais réels'!I270="","",'Frais réels'!I270)</f>
        <v/>
      </c>
      <c r="J270" s="530"/>
      <c r="K270" s="527" t="str">
        <f t="shared" si="22"/>
        <v/>
      </c>
      <c r="L270" s="527" t="str">
        <f t="shared" si="23"/>
        <v/>
      </c>
      <c r="M270" s="529"/>
      <c r="N270" s="182"/>
      <c r="O270" s="215" t="str">
        <f t="shared" si="24"/>
        <v/>
      </c>
      <c r="P270" s="211" t="str">
        <f t="shared" si="25"/>
        <v/>
      </c>
      <c r="Q270" s="222"/>
      <c r="R270" s="435" t="str">
        <f>IF(I270="","",IF(OR(J270="",K270="",L270=""),Listes!$A$69,IF(AND(M270="",J270&lt;&gt;""),Listes!$A$70,IF(AND(I270&lt;M270,Q270=""),Listes!$A$71,IF(AND(L270&lt;K270,Q270=""),Listes!$A$72,IF(AND(M270&lt;&gt;"",M270&lt;I270,N270=""),Listes!$A$73,IF(AND(S270="",OR(J270&lt;&gt;"",K270&lt;&gt;"",L270&lt;&gt;"")),Listes!$A$74,"")))))))</f>
        <v/>
      </c>
      <c r="S270" s="90"/>
      <c r="T270" s="158">
        <f t="shared" si="26"/>
        <v>0</v>
      </c>
    </row>
    <row r="271" spans="1:20" ht="20.100000000000001" customHeight="1" x14ac:dyDescent="0.25">
      <c r="A271" s="174">
        <v>265</v>
      </c>
      <c r="B271" s="181" t="str">
        <f>IF('Frais réels'!B271="","",'Frais réels'!B271)</f>
        <v/>
      </c>
      <c r="C271" s="181" t="str">
        <f>IF('Frais réels'!C271="","",'Frais réels'!C271)</f>
        <v/>
      </c>
      <c r="D271" s="181" t="str">
        <f>IF('Frais réels'!D271="","",'Frais réels'!D271)</f>
        <v/>
      </c>
      <c r="E271" s="181" t="str">
        <f>IF('Frais réels'!E271="","",'Frais réels'!E271)</f>
        <v/>
      </c>
      <c r="F271" s="181" t="str">
        <f>IF('Frais réels'!F271="","",'Frais réels'!F271)</f>
        <v/>
      </c>
      <c r="G271" s="526" t="str">
        <f>IF('Frais réels'!G271="","",'Frais réels'!G271)</f>
        <v/>
      </c>
      <c r="H271" s="526" t="str">
        <f>IF('Frais réels'!H271="","",'Frais réels'!H271)</f>
        <v/>
      </c>
      <c r="I271" s="181" t="str">
        <f>IF('Frais réels'!I271="","",'Frais réels'!I271)</f>
        <v/>
      </c>
      <c r="J271" s="530"/>
      <c r="K271" s="527" t="str">
        <f t="shared" si="22"/>
        <v/>
      </c>
      <c r="L271" s="527" t="str">
        <f t="shared" si="23"/>
        <v/>
      </c>
      <c r="M271" s="529"/>
      <c r="N271" s="182"/>
      <c r="O271" s="215" t="str">
        <f t="shared" si="24"/>
        <v/>
      </c>
      <c r="P271" s="211" t="str">
        <f t="shared" si="25"/>
        <v/>
      </c>
      <c r="Q271" s="222"/>
      <c r="R271" s="435" t="str">
        <f>IF(I271="","",IF(OR(J271="",K271="",L271=""),Listes!$A$69,IF(AND(M271="",J271&lt;&gt;""),Listes!$A$70,IF(AND(I271&lt;M271,Q271=""),Listes!$A$71,IF(AND(L271&lt;K271,Q271=""),Listes!$A$72,IF(AND(M271&lt;&gt;"",M271&lt;I271,N271=""),Listes!$A$73,IF(AND(S271="",OR(J271&lt;&gt;"",K271&lt;&gt;"",L271&lt;&gt;"")),Listes!$A$74,"")))))))</f>
        <v/>
      </c>
      <c r="S271" s="90"/>
      <c r="T271" s="158">
        <f t="shared" si="26"/>
        <v>0</v>
      </c>
    </row>
    <row r="272" spans="1:20" ht="20.100000000000001" customHeight="1" x14ac:dyDescent="0.25">
      <c r="A272" s="174">
        <v>266</v>
      </c>
      <c r="B272" s="181" t="str">
        <f>IF('Frais réels'!B272="","",'Frais réels'!B272)</f>
        <v/>
      </c>
      <c r="C272" s="181" t="str">
        <f>IF('Frais réels'!C272="","",'Frais réels'!C272)</f>
        <v/>
      </c>
      <c r="D272" s="181" t="str">
        <f>IF('Frais réels'!D272="","",'Frais réels'!D272)</f>
        <v/>
      </c>
      <c r="E272" s="181" t="str">
        <f>IF('Frais réels'!E272="","",'Frais réels'!E272)</f>
        <v/>
      </c>
      <c r="F272" s="181" t="str">
        <f>IF('Frais réels'!F272="","",'Frais réels'!F272)</f>
        <v/>
      </c>
      <c r="G272" s="526" t="str">
        <f>IF('Frais réels'!G272="","",'Frais réels'!G272)</f>
        <v/>
      </c>
      <c r="H272" s="526" t="str">
        <f>IF('Frais réels'!H272="","",'Frais réels'!H272)</f>
        <v/>
      </c>
      <c r="I272" s="181" t="str">
        <f>IF('Frais réels'!I272="","",'Frais réels'!I272)</f>
        <v/>
      </c>
      <c r="J272" s="530"/>
      <c r="K272" s="527" t="str">
        <f t="shared" si="22"/>
        <v/>
      </c>
      <c r="L272" s="527" t="str">
        <f t="shared" si="23"/>
        <v/>
      </c>
      <c r="M272" s="529"/>
      <c r="N272" s="182"/>
      <c r="O272" s="215" t="str">
        <f t="shared" si="24"/>
        <v/>
      </c>
      <c r="P272" s="211" t="str">
        <f t="shared" si="25"/>
        <v/>
      </c>
      <c r="Q272" s="222"/>
      <c r="R272" s="435" t="str">
        <f>IF(I272="","",IF(OR(J272="",K272="",L272=""),Listes!$A$69,IF(AND(M272="",J272&lt;&gt;""),Listes!$A$70,IF(AND(I272&lt;M272,Q272=""),Listes!$A$71,IF(AND(L272&lt;K272,Q272=""),Listes!$A$72,IF(AND(M272&lt;&gt;"",M272&lt;I272,N272=""),Listes!$A$73,IF(AND(S272="",OR(J272&lt;&gt;"",K272&lt;&gt;"",L272&lt;&gt;"")),Listes!$A$74,"")))))))</f>
        <v/>
      </c>
      <c r="S272" s="90"/>
      <c r="T272" s="158">
        <f t="shared" si="26"/>
        <v>0</v>
      </c>
    </row>
    <row r="273" spans="1:20" ht="20.100000000000001" customHeight="1" x14ac:dyDescent="0.25">
      <c r="A273" s="174">
        <v>267</v>
      </c>
      <c r="B273" s="181" t="str">
        <f>IF('Frais réels'!B273="","",'Frais réels'!B273)</f>
        <v/>
      </c>
      <c r="C273" s="181" t="str">
        <f>IF('Frais réels'!C273="","",'Frais réels'!C273)</f>
        <v/>
      </c>
      <c r="D273" s="181" t="str">
        <f>IF('Frais réels'!D273="","",'Frais réels'!D273)</f>
        <v/>
      </c>
      <c r="E273" s="181" t="str">
        <f>IF('Frais réels'!E273="","",'Frais réels'!E273)</f>
        <v/>
      </c>
      <c r="F273" s="181" t="str">
        <f>IF('Frais réels'!F273="","",'Frais réels'!F273)</f>
        <v/>
      </c>
      <c r="G273" s="526" t="str">
        <f>IF('Frais réels'!G273="","",'Frais réels'!G273)</f>
        <v/>
      </c>
      <c r="H273" s="526" t="str">
        <f>IF('Frais réels'!H273="","",'Frais réels'!H273)</f>
        <v/>
      </c>
      <c r="I273" s="181" t="str">
        <f>IF('Frais réels'!I273="","",'Frais réels'!I273)</f>
        <v/>
      </c>
      <c r="J273" s="530"/>
      <c r="K273" s="527" t="str">
        <f t="shared" si="22"/>
        <v/>
      </c>
      <c r="L273" s="527" t="str">
        <f t="shared" si="23"/>
        <v/>
      </c>
      <c r="M273" s="529"/>
      <c r="N273" s="182"/>
      <c r="O273" s="215" t="str">
        <f t="shared" si="24"/>
        <v/>
      </c>
      <c r="P273" s="211" t="str">
        <f t="shared" si="25"/>
        <v/>
      </c>
      <c r="Q273" s="222"/>
      <c r="R273" s="435" t="str">
        <f>IF(I273="","",IF(OR(J273="",K273="",L273=""),Listes!$A$69,IF(AND(M273="",J273&lt;&gt;""),Listes!$A$70,IF(AND(I273&lt;M273,Q273=""),Listes!$A$71,IF(AND(L273&lt;K273,Q273=""),Listes!$A$72,IF(AND(M273&lt;&gt;"",M273&lt;I273,N273=""),Listes!$A$73,IF(AND(S273="",OR(J273&lt;&gt;"",K273&lt;&gt;"",L273&lt;&gt;"")),Listes!$A$74,"")))))))</f>
        <v/>
      </c>
      <c r="S273" s="90"/>
      <c r="T273" s="158">
        <f t="shared" si="26"/>
        <v>0</v>
      </c>
    </row>
    <row r="274" spans="1:20" ht="20.100000000000001" customHeight="1" x14ac:dyDescent="0.25">
      <c r="A274" s="174">
        <v>268</v>
      </c>
      <c r="B274" s="181" t="str">
        <f>IF('Frais réels'!B274="","",'Frais réels'!B274)</f>
        <v/>
      </c>
      <c r="C274" s="181" t="str">
        <f>IF('Frais réels'!C274="","",'Frais réels'!C274)</f>
        <v/>
      </c>
      <c r="D274" s="181" t="str">
        <f>IF('Frais réels'!D274="","",'Frais réels'!D274)</f>
        <v/>
      </c>
      <c r="E274" s="181" t="str">
        <f>IF('Frais réels'!E274="","",'Frais réels'!E274)</f>
        <v/>
      </c>
      <c r="F274" s="181" t="str">
        <f>IF('Frais réels'!F274="","",'Frais réels'!F274)</f>
        <v/>
      </c>
      <c r="G274" s="526" t="str">
        <f>IF('Frais réels'!G274="","",'Frais réels'!G274)</f>
        <v/>
      </c>
      <c r="H274" s="526" t="str">
        <f>IF('Frais réels'!H274="","",'Frais réels'!H274)</f>
        <v/>
      </c>
      <c r="I274" s="181" t="str">
        <f>IF('Frais réels'!I274="","",'Frais réels'!I274)</f>
        <v/>
      </c>
      <c r="J274" s="530"/>
      <c r="K274" s="527" t="str">
        <f t="shared" si="22"/>
        <v/>
      </c>
      <c r="L274" s="527" t="str">
        <f t="shared" si="23"/>
        <v/>
      </c>
      <c r="M274" s="529"/>
      <c r="N274" s="182"/>
      <c r="O274" s="215" t="str">
        <f t="shared" si="24"/>
        <v/>
      </c>
      <c r="P274" s="211" t="str">
        <f t="shared" si="25"/>
        <v/>
      </c>
      <c r="Q274" s="222"/>
      <c r="R274" s="435" t="str">
        <f>IF(I274="","",IF(OR(J274="",K274="",L274=""),Listes!$A$69,IF(AND(M274="",J274&lt;&gt;""),Listes!$A$70,IF(AND(I274&lt;M274,Q274=""),Listes!$A$71,IF(AND(L274&lt;K274,Q274=""),Listes!$A$72,IF(AND(M274&lt;&gt;"",M274&lt;I274,N274=""),Listes!$A$73,IF(AND(S274="",OR(J274&lt;&gt;"",K274&lt;&gt;"",L274&lt;&gt;"")),Listes!$A$74,"")))))))</f>
        <v/>
      </c>
      <c r="S274" s="90"/>
      <c r="T274" s="158">
        <f t="shared" si="26"/>
        <v>0</v>
      </c>
    </row>
    <row r="275" spans="1:20" ht="20.100000000000001" customHeight="1" x14ac:dyDescent="0.25">
      <c r="A275" s="174">
        <v>269</v>
      </c>
      <c r="B275" s="181" t="str">
        <f>IF('Frais réels'!B275="","",'Frais réels'!B275)</f>
        <v/>
      </c>
      <c r="C275" s="181" t="str">
        <f>IF('Frais réels'!C275="","",'Frais réels'!C275)</f>
        <v/>
      </c>
      <c r="D275" s="181" t="str">
        <f>IF('Frais réels'!D275="","",'Frais réels'!D275)</f>
        <v/>
      </c>
      <c r="E275" s="181" t="str">
        <f>IF('Frais réels'!E275="","",'Frais réels'!E275)</f>
        <v/>
      </c>
      <c r="F275" s="181" t="str">
        <f>IF('Frais réels'!F275="","",'Frais réels'!F275)</f>
        <v/>
      </c>
      <c r="G275" s="526" t="str">
        <f>IF('Frais réels'!G275="","",'Frais réels'!G275)</f>
        <v/>
      </c>
      <c r="H275" s="526" t="str">
        <f>IF('Frais réels'!H275="","",'Frais réels'!H275)</f>
        <v/>
      </c>
      <c r="I275" s="181" t="str">
        <f>IF('Frais réels'!I275="","",'Frais réels'!I275)</f>
        <v/>
      </c>
      <c r="J275" s="530"/>
      <c r="K275" s="527" t="str">
        <f t="shared" si="22"/>
        <v/>
      </c>
      <c r="L275" s="527" t="str">
        <f t="shared" si="23"/>
        <v/>
      </c>
      <c r="M275" s="529"/>
      <c r="N275" s="182"/>
      <c r="O275" s="215" t="str">
        <f t="shared" si="24"/>
        <v/>
      </c>
      <c r="P275" s="211" t="str">
        <f t="shared" si="25"/>
        <v/>
      </c>
      <c r="Q275" s="222"/>
      <c r="R275" s="435" t="str">
        <f>IF(I275="","",IF(OR(J275="",K275="",L275=""),Listes!$A$69,IF(AND(M275="",J275&lt;&gt;""),Listes!$A$70,IF(AND(I275&lt;M275,Q275=""),Listes!$A$71,IF(AND(L275&lt;K275,Q275=""),Listes!$A$72,IF(AND(M275&lt;&gt;"",M275&lt;I275,N275=""),Listes!$A$73,IF(AND(S275="",OR(J275&lt;&gt;"",K275&lt;&gt;"",L275&lt;&gt;"")),Listes!$A$74,"")))))))</f>
        <v/>
      </c>
      <c r="S275" s="90"/>
      <c r="T275" s="158">
        <f t="shared" si="26"/>
        <v>0</v>
      </c>
    </row>
    <row r="276" spans="1:20" ht="20.100000000000001" customHeight="1" x14ac:dyDescent="0.25">
      <c r="A276" s="174">
        <v>270</v>
      </c>
      <c r="B276" s="181" t="str">
        <f>IF('Frais réels'!B276="","",'Frais réels'!B276)</f>
        <v/>
      </c>
      <c r="C276" s="181" t="str">
        <f>IF('Frais réels'!C276="","",'Frais réels'!C276)</f>
        <v/>
      </c>
      <c r="D276" s="181" t="str">
        <f>IF('Frais réels'!D276="","",'Frais réels'!D276)</f>
        <v/>
      </c>
      <c r="E276" s="181" t="str">
        <f>IF('Frais réels'!E276="","",'Frais réels'!E276)</f>
        <v/>
      </c>
      <c r="F276" s="181" t="str">
        <f>IF('Frais réels'!F276="","",'Frais réels'!F276)</f>
        <v/>
      </c>
      <c r="G276" s="526" t="str">
        <f>IF('Frais réels'!G276="","",'Frais réels'!G276)</f>
        <v/>
      </c>
      <c r="H276" s="526" t="str">
        <f>IF('Frais réels'!H276="","",'Frais réels'!H276)</f>
        <v/>
      </c>
      <c r="I276" s="181" t="str">
        <f>IF('Frais réels'!I276="","",'Frais réels'!I276)</f>
        <v/>
      </c>
      <c r="J276" s="530"/>
      <c r="K276" s="527" t="str">
        <f t="shared" si="22"/>
        <v/>
      </c>
      <c r="L276" s="527" t="str">
        <f t="shared" si="23"/>
        <v/>
      </c>
      <c r="M276" s="529"/>
      <c r="N276" s="182"/>
      <c r="O276" s="215" t="str">
        <f t="shared" si="24"/>
        <v/>
      </c>
      <c r="P276" s="211" t="str">
        <f t="shared" si="25"/>
        <v/>
      </c>
      <c r="Q276" s="222"/>
      <c r="R276" s="435" t="str">
        <f>IF(I276="","",IF(OR(J276="",K276="",L276=""),Listes!$A$69,IF(AND(M276="",J276&lt;&gt;""),Listes!$A$70,IF(AND(I276&lt;M276,Q276=""),Listes!$A$71,IF(AND(L276&lt;K276,Q276=""),Listes!$A$72,IF(AND(M276&lt;&gt;"",M276&lt;I276,N276=""),Listes!$A$73,IF(AND(S276="",OR(J276&lt;&gt;"",K276&lt;&gt;"",L276&lt;&gt;"")),Listes!$A$74,"")))))))</f>
        <v/>
      </c>
      <c r="S276" s="90"/>
      <c r="T276" s="158">
        <f t="shared" si="26"/>
        <v>0</v>
      </c>
    </row>
    <row r="277" spans="1:20" ht="20.100000000000001" customHeight="1" x14ac:dyDescent="0.25">
      <c r="A277" s="174">
        <v>271</v>
      </c>
      <c r="B277" s="181" t="str">
        <f>IF('Frais réels'!B277="","",'Frais réels'!B277)</f>
        <v/>
      </c>
      <c r="C277" s="181" t="str">
        <f>IF('Frais réels'!C277="","",'Frais réels'!C277)</f>
        <v/>
      </c>
      <c r="D277" s="181" t="str">
        <f>IF('Frais réels'!D277="","",'Frais réels'!D277)</f>
        <v/>
      </c>
      <c r="E277" s="181" t="str">
        <f>IF('Frais réels'!E277="","",'Frais réels'!E277)</f>
        <v/>
      </c>
      <c r="F277" s="181" t="str">
        <f>IF('Frais réels'!F277="","",'Frais réels'!F277)</f>
        <v/>
      </c>
      <c r="G277" s="526" t="str">
        <f>IF('Frais réels'!G277="","",'Frais réels'!G277)</f>
        <v/>
      </c>
      <c r="H277" s="526" t="str">
        <f>IF('Frais réels'!H277="","",'Frais réels'!H277)</f>
        <v/>
      </c>
      <c r="I277" s="181" t="str">
        <f>IF('Frais réels'!I277="","",'Frais réels'!I277)</f>
        <v/>
      </c>
      <c r="J277" s="530"/>
      <c r="K277" s="527" t="str">
        <f t="shared" si="22"/>
        <v/>
      </c>
      <c r="L277" s="527" t="str">
        <f t="shared" si="23"/>
        <v/>
      </c>
      <c r="M277" s="529"/>
      <c r="N277" s="182"/>
      <c r="O277" s="215" t="str">
        <f t="shared" si="24"/>
        <v/>
      </c>
      <c r="P277" s="211" t="str">
        <f t="shared" si="25"/>
        <v/>
      </c>
      <c r="Q277" s="222"/>
      <c r="R277" s="435" t="str">
        <f>IF(I277="","",IF(OR(J277="",K277="",L277=""),Listes!$A$69,IF(AND(M277="",J277&lt;&gt;""),Listes!$A$70,IF(AND(I277&lt;M277,Q277=""),Listes!$A$71,IF(AND(L277&lt;K277,Q277=""),Listes!$A$72,IF(AND(M277&lt;&gt;"",M277&lt;I277,N277=""),Listes!$A$73,IF(AND(S277="",OR(J277&lt;&gt;"",K277&lt;&gt;"",L277&lt;&gt;"")),Listes!$A$74,"")))))))</f>
        <v/>
      </c>
      <c r="S277" s="90"/>
      <c r="T277" s="158">
        <f t="shared" si="26"/>
        <v>0</v>
      </c>
    </row>
    <row r="278" spans="1:20" ht="20.100000000000001" customHeight="1" x14ac:dyDescent="0.25">
      <c r="A278" s="174">
        <v>272</v>
      </c>
      <c r="B278" s="181" t="str">
        <f>IF('Frais réels'!B278="","",'Frais réels'!B278)</f>
        <v/>
      </c>
      <c r="C278" s="181" t="str">
        <f>IF('Frais réels'!C278="","",'Frais réels'!C278)</f>
        <v/>
      </c>
      <c r="D278" s="181" t="str">
        <f>IF('Frais réels'!D278="","",'Frais réels'!D278)</f>
        <v/>
      </c>
      <c r="E278" s="181" t="str">
        <f>IF('Frais réels'!E278="","",'Frais réels'!E278)</f>
        <v/>
      </c>
      <c r="F278" s="181" t="str">
        <f>IF('Frais réels'!F278="","",'Frais réels'!F278)</f>
        <v/>
      </c>
      <c r="G278" s="526" t="str">
        <f>IF('Frais réels'!G278="","",'Frais réels'!G278)</f>
        <v/>
      </c>
      <c r="H278" s="526" t="str">
        <f>IF('Frais réels'!H278="","",'Frais réels'!H278)</f>
        <v/>
      </c>
      <c r="I278" s="181" t="str">
        <f>IF('Frais réels'!I278="","",'Frais réels'!I278)</f>
        <v/>
      </c>
      <c r="J278" s="530"/>
      <c r="K278" s="527" t="str">
        <f t="shared" si="22"/>
        <v/>
      </c>
      <c r="L278" s="527" t="str">
        <f t="shared" si="23"/>
        <v/>
      </c>
      <c r="M278" s="529"/>
      <c r="N278" s="182"/>
      <c r="O278" s="215" t="str">
        <f t="shared" si="24"/>
        <v/>
      </c>
      <c r="P278" s="211" t="str">
        <f t="shared" si="25"/>
        <v/>
      </c>
      <c r="Q278" s="222"/>
      <c r="R278" s="435" t="str">
        <f>IF(I278="","",IF(OR(J278="",K278="",L278=""),Listes!$A$69,IF(AND(M278="",J278&lt;&gt;""),Listes!$A$70,IF(AND(I278&lt;M278,Q278=""),Listes!$A$71,IF(AND(L278&lt;K278,Q278=""),Listes!$A$72,IF(AND(M278&lt;&gt;"",M278&lt;I278,N278=""),Listes!$A$73,IF(AND(S278="",OR(J278&lt;&gt;"",K278&lt;&gt;"",L278&lt;&gt;"")),Listes!$A$74,"")))))))</f>
        <v/>
      </c>
      <c r="S278" s="90"/>
      <c r="T278" s="158">
        <f t="shared" si="26"/>
        <v>0</v>
      </c>
    </row>
    <row r="279" spans="1:20" ht="20.100000000000001" customHeight="1" x14ac:dyDescent="0.25">
      <c r="A279" s="174">
        <v>273</v>
      </c>
      <c r="B279" s="181" t="str">
        <f>IF('Frais réels'!B279="","",'Frais réels'!B279)</f>
        <v/>
      </c>
      <c r="C279" s="181" t="str">
        <f>IF('Frais réels'!C279="","",'Frais réels'!C279)</f>
        <v/>
      </c>
      <c r="D279" s="181" t="str">
        <f>IF('Frais réels'!D279="","",'Frais réels'!D279)</f>
        <v/>
      </c>
      <c r="E279" s="181" t="str">
        <f>IF('Frais réels'!E279="","",'Frais réels'!E279)</f>
        <v/>
      </c>
      <c r="F279" s="181" t="str">
        <f>IF('Frais réels'!F279="","",'Frais réels'!F279)</f>
        <v/>
      </c>
      <c r="G279" s="526" t="str">
        <f>IF('Frais réels'!G279="","",'Frais réels'!G279)</f>
        <v/>
      </c>
      <c r="H279" s="526" t="str">
        <f>IF('Frais réels'!H279="","",'Frais réels'!H279)</f>
        <v/>
      </c>
      <c r="I279" s="181" t="str">
        <f>IF('Frais réels'!I279="","",'Frais réels'!I279)</f>
        <v/>
      </c>
      <c r="J279" s="530"/>
      <c r="K279" s="527" t="str">
        <f t="shared" si="22"/>
        <v/>
      </c>
      <c r="L279" s="527" t="str">
        <f t="shared" si="23"/>
        <v/>
      </c>
      <c r="M279" s="529"/>
      <c r="N279" s="182"/>
      <c r="O279" s="215" t="str">
        <f t="shared" si="24"/>
        <v/>
      </c>
      <c r="P279" s="211" t="str">
        <f t="shared" si="25"/>
        <v/>
      </c>
      <c r="Q279" s="222"/>
      <c r="R279" s="435" t="str">
        <f>IF(I279="","",IF(OR(J279="",K279="",L279=""),Listes!$A$69,IF(AND(M279="",J279&lt;&gt;""),Listes!$A$70,IF(AND(I279&lt;M279,Q279=""),Listes!$A$71,IF(AND(L279&lt;K279,Q279=""),Listes!$A$72,IF(AND(M279&lt;&gt;"",M279&lt;I279,N279=""),Listes!$A$73,IF(AND(S279="",OR(J279&lt;&gt;"",K279&lt;&gt;"",L279&lt;&gt;"")),Listes!$A$74,"")))))))</f>
        <v/>
      </c>
      <c r="S279" s="90"/>
      <c r="T279" s="158">
        <f t="shared" si="26"/>
        <v>0</v>
      </c>
    </row>
    <row r="280" spans="1:20" ht="20.100000000000001" customHeight="1" x14ac:dyDescent="0.25">
      <c r="A280" s="174">
        <v>274</v>
      </c>
      <c r="B280" s="181" t="str">
        <f>IF('Frais réels'!B280="","",'Frais réels'!B280)</f>
        <v/>
      </c>
      <c r="C280" s="181" t="str">
        <f>IF('Frais réels'!C280="","",'Frais réels'!C280)</f>
        <v/>
      </c>
      <c r="D280" s="181" t="str">
        <f>IF('Frais réels'!D280="","",'Frais réels'!D280)</f>
        <v/>
      </c>
      <c r="E280" s="181" t="str">
        <f>IF('Frais réels'!E280="","",'Frais réels'!E280)</f>
        <v/>
      </c>
      <c r="F280" s="181" t="str">
        <f>IF('Frais réels'!F280="","",'Frais réels'!F280)</f>
        <v/>
      </c>
      <c r="G280" s="526" t="str">
        <f>IF('Frais réels'!G280="","",'Frais réels'!G280)</f>
        <v/>
      </c>
      <c r="H280" s="526" t="str">
        <f>IF('Frais réels'!H280="","",'Frais réels'!H280)</f>
        <v/>
      </c>
      <c r="I280" s="181" t="str">
        <f>IF('Frais réels'!I280="","",'Frais réels'!I280)</f>
        <v/>
      </c>
      <c r="J280" s="530"/>
      <c r="K280" s="527" t="str">
        <f t="shared" si="22"/>
        <v/>
      </c>
      <c r="L280" s="527" t="str">
        <f t="shared" si="23"/>
        <v/>
      </c>
      <c r="M280" s="529"/>
      <c r="N280" s="182"/>
      <c r="O280" s="215" t="str">
        <f t="shared" si="24"/>
        <v/>
      </c>
      <c r="P280" s="211" t="str">
        <f t="shared" si="25"/>
        <v/>
      </c>
      <c r="Q280" s="222"/>
      <c r="R280" s="435" t="str">
        <f>IF(I280="","",IF(OR(J280="",K280="",L280=""),Listes!$A$69,IF(AND(M280="",J280&lt;&gt;""),Listes!$A$70,IF(AND(I280&lt;M280,Q280=""),Listes!$A$71,IF(AND(L280&lt;K280,Q280=""),Listes!$A$72,IF(AND(M280&lt;&gt;"",M280&lt;I280,N280=""),Listes!$A$73,IF(AND(S280="",OR(J280&lt;&gt;"",K280&lt;&gt;"",L280&lt;&gt;"")),Listes!$A$74,"")))))))</f>
        <v/>
      </c>
      <c r="S280" s="90"/>
      <c r="T280" s="158">
        <f t="shared" si="26"/>
        <v>0</v>
      </c>
    </row>
    <row r="281" spans="1:20" ht="20.100000000000001" customHeight="1" x14ac:dyDescent="0.25">
      <c r="A281" s="174">
        <v>275</v>
      </c>
      <c r="B281" s="181" t="str">
        <f>IF('Frais réels'!B281="","",'Frais réels'!B281)</f>
        <v/>
      </c>
      <c r="C281" s="181" t="str">
        <f>IF('Frais réels'!C281="","",'Frais réels'!C281)</f>
        <v/>
      </c>
      <c r="D281" s="181" t="str">
        <f>IF('Frais réels'!D281="","",'Frais réels'!D281)</f>
        <v/>
      </c>
      <c r="E281" s="181" t="str">
        <f>IF('Frais réels'!E281="","",'Frais réels'!E281)</f>
        <v/>
      </c>
      <c r="F281" s="181" t="str">
        <f>IF('Frais réels'!F281="","",'Frais réels'!F281)</f>
        <v/>
      </c>
      <c r="G281" s="526" t="str">
        <f>IF('Frais réels'!G281="","",'Frais réels'!G281)</f>
        <v/>
      </c>
      <c r="H281" s="526" t="str">
        <f>IF('Frais réels'!H281="","",'Frais réels'!H281)</f>
        <v/>
      </c>
      <c r="I281" s="181" t="str">
        <f>IF('Frais réels'!I281="","",'Frais réels'!I281)</f>
        <v/>
      </c>
      <c r="J281" s="530"/>
      <c r="K281" s="527" t="str">
        <f t="shared" si="22"/>
        <v/>
      </c>
      <c r="L281" s="527" t="str">
        <f t="shared" si="23"/>
        <v/>
      </c>
      <c r="M281" s="529"/>
      <c r="N281" s="182"/>
      <c r="O281" s="215" t="str">
        <f t="shared" si="24"/>
        <v/>
      </c>
      <c r="P281" s="211" t="str">
        <f t="shared" si="25"/>
        <v/>
      </c>
      <c r="Q281" s="222"/>
      <c r="R281" s="435" t="str">
        <f>IF(I281="","",IF(OR(J281="",K281="",L281=""),Listes!$A$69,IF(AND(M281="",J281&lt;&gt;""),Listes!$A$70,IF(AND(I281&lt;M281,Q281=""),Listes!$A$71,IF(AND(L281&lt;K281,Q281=""),Listes!$A$72,IF(AND(M281&lt;&gt;"",M281&lt;I281,N281=""),Listes!$A$73,IF(AND(S281="",OR(J281&lt;&gt;"",K281&lt;&gt;"",L281&lt;&gt;"")),Listes!$A$74,"")))))))</f>
        <v/>
      </c>
      <c r="S281" s="90"/>
      <c r="T281" s="158">
        <f t="shared" si="26"/>
        <v>0</v>
      </c>
    </row>
    <row r="282" spans="1:20" ht="20.100000000000001" customHeight="1" x14ac:dyDescent="0.25">
      <c r="A282" s="174">
        <v>276</v>
      </c>
      <c r="B282" s="181" t="str">
        <f>IF('Frais réels'!B282="","",'Frais réels'!B282)</f>
        <v/>
      </c>
      <c r="C282" s="181" t="str">
        <f>IF('Frais réels'!C282="","",'Frais réels'!C282)</f>
        <v/>
      </c>
      <c r="D282" s="181" t="str">
        <f>IF('Frais réels'!D282="","",'Frais réels'!D282)</f>
        <v/>
      </c>
      <c r="E282" s="181" t="str">
        <f>IF('Frais réels'!E282="","",'Frais réels'!E282)</f>
        <v/>
      </c>
      <c r="F282" s="181" t="str">
        <f>IF('Frais réels'!F282="","",'Frais réels'!F282)</f>
        <v/>
      </c>
      <c r="G282" s="526" t="str">
        <f>IF('Frais réels'!G282="","",'Frais réels'!G282)</f>
        <v/>
      </c>
      <c r="H282" s="526" t="str">
        <f>IF('Frais réels'!H282="","",'Frais réels'!H282)</f>
        <v/>
      </c>
      <c r="I282" s="181" t="str">
        <f>IF('Frais réels'!I282="","",'Frais réels'!I282)</f>
        <v/>
      </c>
      <c r="J282" s="530"/>
      <c r="K282" s="527" t="str">
        <f t="shared" si="22"/>
        <v/>
      </c>
      <c r="L282" s="527" t="str">
        <f t="shared" si="23"/>
        <v/>
      </c>
      <c r="M282" s="529"/>
      <c r="N282" s="182"/>
      <c r="O282" s="215" t="str">
        <f t="shared" si="24"/>
        <v/>
      </c>
      <c r="P282" s="211" t="str">
        <f t="shared" si="25"/>
        <v/>
      </c>
      <c r="Q282" s="222"/>
      <c r="R282" s="435" t="str">
        <f>IF(I282="","",IF(OR(J282="",K282="",L282=""),Listes!$A$69,IF(AND(M282="",J282&lt;&gt;""),Listes!$A$70,IF(AND(I282&lt;M282,Q282=""),Listes!$A$71,IF(AND(L282&lt;K282,Q282=""),Listes!$A$72,IF(AND(M282&lt;&gt;"",M282&lt;I282,N282=""),Listes!$A$73,IF(AND(S282="",OR(J282&lt;&gt;"",K282&lt;&gt;"",L282&lt;&gt;"")),Listes!$A$74,"")))))))</f>
        <v/>
      </c>
      <c r="S282" s="90"/>
      <c r="T282" s="158">
        <f t="shared" si="26"/>
        <v>0</v>
      </c>
    </row>
    <row r="283" spans="1:20" ht="20.100000000000001" customHeight="1" x14ac:dyDescent="0.25">
      <c r="A283" s="174">
        <v>277</v>
      </c>
      <c r="B283" s="181" t="str">
        <f>IF('Frais réels'!B283="","",'Frais réels'!B283)</f>
        <v/>
      </c>
      <c r="C283" s="181" t="str">
        <f>IF('Frais réels'!C283="","",'Frais réels'!C283)</f>
        <v/>
      </c>
      <c r="D283" s="181" t="str">
        <f>IF('Frais réels'!D283="","",'Frais réels'!D283)</f>
        <v/>
      </c>
      <c r="E283" s="181" t="str">
        <f>IF('Frais réels'!E283="","",'Frais réels'!E283)</f>
        <v/>
      </c>
      <c r="F283" s="181" t="str">
        <f>IF('Frais réels'!F283="","",'Frais réels'!F283)</f>
        <v/>
      </c>
      <c r="G283" s="526" t="str">
        <f>IF('Frais réels'!G283="","",'Frais réels'!G283)</f>
        <v/>
      </c>
      <c r="H283" s="526" t="str">
        <f>IF('Frais réels'!H283="","",'Frais réels'!H283)</f>
        <v/>
      </c>
      <c r="I283" s="181" t="str">
        <f>IF('Frais réels'!I283="","",'Frais réels'!I283)</f>
        <v/>
      </c>
      <c r="J283" s="530"/>
      <c r="K283" s="527" t="str">
        <f t="shared" si="22"/>
        <v/>
      </c>
      <c r="L283" s="527" t="str">
        <f t="shared" si="23"/>
        <v/>
      </c>
      <c r="M283" s="529"/>
      <c r="N283" s="182"/>
      <c r="O283" s="215" t="str">
        <f t="shared" si="24"/>
        <v/>
      </c>
      <c r="P283" s="211" t="str">
        <f t="shared" si="25"/>
        <v/>
      </c>
      <c r="Q283" s="222"/>
      <c r="R283" s="435" t="str">
        <f>IF(I283="","",IF(OR(J283="",K283="",L283=""),Listes!$A$69,IF(AND(M283="",J283&lt;&gt;""),Listes!$A$70,IF(AND(I283&lt;M283,Q283=""),Listes!$A$71,IF(AND(L283&lt;K283,Q283=""),Listes!$A$72,IF(AND(M283&lt;&gt;"",M283&lt;I283,N283=""),Listes!$A$73,IF(AND(S283="",OR(J283&lt;&gt;"",K283&lt;&gt;"",L283&lt;&gt;"")),Listes!$A$74,"")))))))</f>
        <v/>
      </c>
      <c r="S283" s="90"/>
      <c r="T283" s="158">
        <f t="shared" si="26"/>
        <v>0</v>
      </c>
    </row>
    <row r="284" spans="1:20" ht="20.100000000000001" customHeight="1" x14ac:dyDescent="0.25">
      <c r="A284" s="174">
        <v>278</v>
      </c>
      <c r="B284" s="181" t="str">
        <f>IF('Frais réels'!B284="","",'Frais réels'!B284)</f>
        <v/>
      </c>
      <c r="C284" s="181" t="str">
        <f>IF('Frais réels'!C284="","",'Frais réels'!C284)</f>
        <v/>
      </c>
      <c r="D284" s="181" t="str">
        <f>IF('Frais réels'!D284="","",'Frais réels'!D284)</f>
        <v/>
      </c>
      <c r="E284" s="181" t="str">
        <f>IF('Frais réels'!E284="","",'Frais réels'!E284)</f>
        <v/>
      </c>
      <c r="F284" s="181" t="str">
        <f>IF('Frais réels'!F284="","",'Frais réels'!F284)</f>
        <v/>
      </c>
      <c r="G284" s="526" t="str">
        <f>IF('Frais réels'!G284="","",'Frais réels'!G284)</f>
        <v/>
      </c>
      <c r="H284" s="526" t="str">
        <f>IF('Frais réels'!H284="","",'Frais réels'!H284)</f>
        <v/>
      </c>
      <c r="I284" s="181" t="str">
        <f>IF('Frais réels'!I284="","",'Frais réels'!I284)</f>
        <v/>
      </c>
      <c r="J284" s="530"/>
      <c r="K284" s="527" t="str">
        <f t="shared" si="22"/>
        <v/>
      </c>
      <c r="L284" s="527" t="str">
        <f t="shared" si="23"/>
        <v/>
      </c>
      <c r="M284" s="529"/>
      <c r="N284" s="182"/>
      <c r="O284" s="215" t="str">
        <f t="shared" si="24"/>
        <v/>
      </c>
      <c r="P284" s="211" t="str">
        <f t="shared" si="25"/>
        <v/>
      </c>
      <c r="Q284" s="222"/>
      <c r="R284" s="435" t="str">
        <f>IF(I284="","",IF(OR(J284="",K284="",L284=""),Listes!$A$69,IF(AND(M284="",J284&lt;&gt;""),Listes!$A$70,IF(AND(I284&lt;M284,Q284=""),Listes!$A$71,IF(AND(L284&lt;K284,Q284=""),Listes!$A$72,IF(AND(M284&lt;&gt;"",M284&lt;I284,N284=""),Listes!$A$73,IF(AND(S284="",OR(J284&lt;&gt;"",K284&lt;&gt;"",L284&lt;&gt;"")),Listes!$A$74,"")))))))</f>
        <v/>
      </c>
      <c r="S284" s="90"/>
      <c r="T284" s="158">
        <f t="shared" si="26"/>
        <v>0</v>
      </c>
    </row>
    <row r="285" spans="1:20" ht="20.100000000000001" customHeight="1" x14ac:dyDescent="0.25">
      <c r="A285" s="174">
        <v>279</v>
      </c>
      <c r="B285" s="181" t="str">
        <f>IF('Frais réels'!B285="","",'Frais réels'!B285)</f>
        <v/>
      </c>
      <c r="C285" s="181" t="str">
        <f>IF('Frais réels'!C285="","",'Frais réels'!C285)</f>
        <v/>
      </c>
      <c r="D285" s="181" t="str">
        <f>IF('Frais réels'!D285="","",'Frais réels'!D285)</f>
        <v/>
      </c>
      <c r="E285" s="181" t="str">
        <f>IF('Frais réels'!E285="","",'Frais réels'!E285)</f>
        <v/>
      </c>
      <c r="F285" s="181" t="str">
        <f>IF('Frais réels'!F285="","",'Frais réels'!F285)</f>
        <v/>
      </c>
      <c r="G285" s="526" t="str">
        <f>IF('Frais réels'!G285="","",'Frais réels'!G285)</f>
        <v/>
      </c>
      <c r="H285" s="526" t="str">
        <f>IF('Frais réels'!H285="","",'Frais réels'!H285)</f>
        <v/>
      </c>
      <c r="I285" s="181" t="str">
        <f>IF('Frais réels'!I285="","",'Frais réels'!I285)</f>
        <v/>
      </c>
      <c r="J285" s="530"/>
      <c r="K285" s="527" t="str">
        <f t="shared" si="22"/>
        <v/>
      </c>
      <c r="L285" s="527" t="str">
        <f t="shared" si="23"/>
        <v/>
      </c>
      <c r="M285" s="529"/>
      <c r="N285" s="182"/>
      <c r="O285" s="215" t="str">
        <f t="shared" si="24"/>
        <v/>
      </c>
      <c r="P285" s="211" t="str">
        <f t="shared" si="25"/>
        <v/>
      </c>
      <c r="Q285" s="222"/>
      <c r="R285" s="435" t="str">
        <f>IF(I285="","",IF(OR(J285="",K285="",L285=""),Listes!$A$69,IF(AND(M285="",J285&lt;&gt;""),Listes!$A$70,IF(AND(I285&lt;M285,Q285=""),Listes!$A$71,IF(AND(L285&lt;K285,Q285=""),Listes!$A$72,IF(AND(M285&lt;&gt;"",M285&lt;I285,N285=""),Listes!$A$73,IF(AND(S285="",OR(J285&lt;&gt;"",K285&lt;&gt;"",L285&lt;&gt;"")),Listes!$A$74,"")))))))</f>
        <v/>
      </c>
      <c r="S285" s="90"/>
      <c r="T285" s="158">
        <f t="shared" si="26"/>
        <v>0</v>
      </c>
    </row>
    <row r="286" spans="1:20" ht="20.100000000000001" customHeight="1" x14ac:dyDescent="0.25">
      <c r="A286" s="174">
        <v>280</v>
      </c>
      <c r="B286" s="181" t="str">
        <f>IF('Frais réels'!B286="","",'Frais réels'!B286)</f>
        <v/>
      </c>
      <c r="C286" s="181" t="str">
        <f>IF('Frais réels'!C286="","",'Frais réels'!C286)</f>
        <v/>
      </c>
      <c r="D286" s="181" t="str">
        <f>IF('Frais réels'!D286="","",'Frais réels'!D286)</f>
        <v/>
      </c>
      <c r="E286" s="181" t="str">
        <f>IF('Frais réels'!E286="","",'Frais réels'!E286)</f>
        <v/>
      </c>
      <c r="F286" s="181" t="str">
        <f>IF('Frais réels'!F286="","",'Frais réels'!F286)</f>
        <v/>
      </c>
      <c r="G286" s="526" t="str">
        <f>IF('Frais réels'!G286="","",'Frais réels'!G286)</f>
        <v/>
      </c>
      <c r="H286" s="526" t="str">
        <f>IF('Frais réels'!H286="","",'Frais réels'!H286)</f>
        <v/>
      </c>
      <c r="I286" s="181" t="str">
        <f>IF('Frais réels'!I286="","",'Frais réels'!I286)</f>
        <v/>
      </c>
      <c r="J286" s="530"/>
      <c r="K286" s="527" t="str">
        <f t="shared" si="22"/>
        <v/>
      </c>
      <c r="L286" s="527" t="str">
        <f t="shared" si="23"/>
        <v/>
      </c>
      <c r="M286" s="529"/>
      <c r="N286" s="182"/>
      <c r="O286" s="215" t="str">
        <f t="shared" si="24"/>
        <v/>
      </c>
      <c r="P286" s="211" t="str">
        <f t="shared" si="25"/>
        <v/>
      </c>
      <c r="Q286" s="222"/>
      <c r="R286" s="435" t="str">
        <f>IF(I286="","",IF(OR(J286="",K286="",L286=""),Listes!$A$69,IF(AND(M286="",J286&lt;&gt;""),Listes!$A$70,IF(AND(I286&lt;M286,Q286=""),Listes!$A$71,IF(AND(L286&lt;K286,Q286=""),Listes!$A$72,IF(AND(M286&lt;&gt;"",M286&lt;I286,N286=""),Listes!$A$73,IF(AND(S286="",OR(J286&lt;&gt;"",K286&lt;&gt;"",L286&lt;&gt;"")),Listes!$A$74,"")))))))</f>
        <v/>
      </c>
      <c r="S286" s="90"/>
      <c r="T286" s="158">
        <f t="shared" si="26"/>
        <v>0</v>
      </c>
    </row>
    <row r="287" spans="1:20" ht="20.100000000000001" customHeight="1" x14ac:dyDescent="0.25">
      <c r="A287" s="174">
        <v>281</v>
      </c>
      <c r="B287" s="181" t="str">
        <f>IF('Frais réels'!B287="","",'Frais réels'!B287)</f>
        <v/>
      </c>
      <c r="C287" s="181" t="str">
        <f>IF('Frais réels'!C287="","",'Frais réels'!C287)</f>
        <v/>
      </c>
      <c r="D287" s="181" t="str">
        <f>IF('Frais réels'!D287="","",'Frais réels'!D287)</f>
        <v/>
      </c>
      <c r="E287" s="181" t="str">
        <f>IF('Frais réels'!E287="","",'Frais réels'!E287)</f>
        <v/>
      </c>
      <c r="F287" s="181" t="str">
        <f>IF('Frais réels'!F287="","",'Frais réels'!F287)</f>
        <v/>
      </c>
      <c r="G287" s="526" t="str">
        <f>IF('Frais réels'!G287="","",'Frais réels'!G287)</f>
        <v/>
      </c>
      <c r="H287" s="526" t="str">
        <f>IF('Frais réels'!H287="","",'Frais réels'!H287)</f>
        <v/>
      </c>
      <c r="I287" s="181" t="str">
        <f>IF('Frais réels'!I287="","",'Frais réels'!I287)</f>
        <v/>
      </c>
      <c r="J287" s="530"/>
      <c r="K287" s="527" t="str">
        <f t="shared" si="22"/>
        <v/>
      </c>
      <c r="L287" s="527" t="str">
        <f t="shared" si="23"/>
        <v/>
      </c>
      <c r="M287" s="529"/>
      <c r="N287" s="182"/>
      <c r="O287" s="215" t="str">
        <f t="shared" si="24"/>
        <v/>
      </c>
      <c r="P287" s="211" t="str">
        <f t="shared" si="25"/>
        <v/>
      </c>
      <c r="Q287" s="222"/>
      <c r="R287" s="435" t="str">
        <f>IF(I287="","",IF(OR(J287="",K287="",L287=""),Listes!$A$69,IF(AND(M287="",J287&lt;&gt;""),Listes!$A$70,IF(AND(I287&lt;M287,Q287=""),Listes!$A$71,IF(AND(L287&lt;K287,Q287=""),Listes!$A$72,IF(AND(M287&lt;&gt;"",M287&lt;I287,N287=""),Listes!$A$73,IF(AND(S287="",OR(J287&lt;&gt;"",K287&lt;&gt;"",L287&lt;&gt;"")),Listes!$A$74,"")))))))</f>
        <v/>
      </c>
      <c r="S287" s="90"/>
      <c r="T287" s="158">
        <f t="shared" si="26"/>
        <v>0</v>
      </c>
    </row>
    <row r="288" spans="1:20" ht="20.100000000000001" customHeight="1" x14ac:dyDescent="0.25">
      <c r="A288" s="174">
        <v>282</v>
      </c>
      <c r="B288" s="181" t="str">
        <f>IF('Frais réels'!B288="","",'Frais réels'!B288)</f>
        <v/>
      </c>
      <c r="C288" s="181" t="str">
        <f>IF('Frais réels'!C288="","",'Frais réels'!C288)</f>
        <v/>
      </c>
      <c r="D288" s="181" t="str">
        <f>IF('Frais réels'!D288="","",'Frais réels'!D288)</f>
        <v/>
      </c>
      <c r="E288" s="181" t="str">
        <f>IF('Frais réels'!E288="","",'Frais réels'!E288)</f>
        <v/>
      </c>
      <c r="F288" s="181" t="str">
        <f>IF('Frais réels'!F288="","",'Frais réels'!F288)</f>
        <v/>
      </c>
      <c r="G288" s="526" t="str">
        <f>IF('Frais réels'!G288="","",'Frais réels'!G288)</f>
        <v/>
      </c>
      <c r="H288" s="526" t="str">
        <f>IF('Frais réels'!H288="","",'Frais réels'!H288)</f>
        <v/>
      </c>
      <c r="I288" s="181" t="str">
        <f>IF('Frais réels'!I288="","",'Frais réels'!I288)</f>
        <v/>
      </c>
      <c r="J288" s="530"/>
      <c r="K288" s="527" t="str">
        <f t="shared" si="22"/>
        <v/>
      </c>
      <c r="L288" s="527" t="str">
        <f t="shared" si="23"/>
        <v/>
      </c>
      <c r="M288" s="529"/>
      <c r="N288" s="182"/>
      <c r="O288" s="215" t="str">
        <f t="shared" si="24"/>
        <v/>
      </c>
      <c r="P288" s="211" t="str">
        <f t="shared" si="25"/>
        <v/>
      </c>
      <c r="Q288" s="222"/>
      <c r="R288" s="435" t="str">
        <f>IF(I288="","",IF(OR(J288="",K288="",L288=""),Listes!$A$69,IF(AND(M288="",J288&lt;&gt;""),Listes!$A$70,IF(AND(I288&lt;M288,Q288=""),Listes!$A$71,IF(AND(L288&lt;K288,Q288=""),Listes!$A$72,IF(AND(M288&lt;&gt;"",M288&lt;I288,N288=""),Listes!$A$73,IF(AND(S288="",OR(J288&lt;&gt;"",K288&lt;&gt;"",L288&lt;&gt;"")),Listes!$A$74,"")))))))</f>
        <v/>
      </c>
      <c r="S288" s="90"/>
      <c r="T288" s="158">
        <f t="shared" si="26"/>
        <v>0</v>
      </c>
    </row>
    <row r="289" spans="1:20" ht="20.100000000000001" customHeight="1" x14ac:dyDescent="0.25">
      <c r="A289" s="174">
        <v>283</v>
      </c>
      <c r="B289" s="181" t="str">
        <f>IF('Frais réels'!B289="","",'Frais réels'!B289)</f>
        <v/>
      </c>
      <c r="C289" s="181" t="str">
        <f>IF('Frais réels'!C289="","",'Frais réels'!C289)</f>
        <v/>
      </c>
      <c r="D289" s="181" t="str">
        <f>IF('Frais réels'!D289="","",'Frais réels'!D289)</f>
        <v/>
      </c>
      <c r="E289" s="181" t="str">
        <f>IF('Frais réels'!E289="","",'Frais réels'!E289)</f>
        <v/>
      </c>
      <c r="F289" s="181" t="str">
        <f>IF('Frais réels'!F289="","",'Frais réels'!F289)</f>
        <v/>
      </c>
      <c r="G289" s="526" t="str">
        <f>IF('Frais réels'!G289="","",'Frais réels'!G289)</f>
        <v/>
      </c>
      <c r="H289" s="526" t="str">
        <f>IF('Frais réels'!H289="","",'Frais réels'!H289)</f>
        <v/>
      </c>
      <c r="I289" s="181" t="str">
        <f>IF('Frais réels'!I289="","",'Frais réels'!I289)</f>
        <v/>
      </c>
      <c r="J289" s="530"/>
      <c r="K289" s="527" t="str">
        <f t="shared" si="22"/>
        <v/>
      </c>
      <c r="L289" s="527" t="str">
        <f t="shared" si="23"/>
        <v/>
      </c>
      <c r="M289" s="529"/>
      <c r="N289" s="182"/>
      <c r="O289" s="215" t="str">
        <f t="shared" si="24"/>
        <v/>
      </c>
      <c r="P289" s="211" t="str">
        <f t="shared" si="25"/>
        <v/>
      </c>
      <c r="Q289" s="222"/>
      <c r="R289" s="435" t="str">
        <f>IF(I289="","",IF(OR(J289="",K289="",L289=""),Listes!$A$69,IF(AND(M289="",J289&lt;&gt;""),Listes!$A$70,IF(AND(I289&lt;M289,Q289=""),Listes!$A$71,IF(AND(L289&lt;K289,Q289=""),Listes!$A$72,IF(AND(M289&lt;&gt;"",M289&lt;I289,N289=""),Listes!$A$73,IF(AND(S289="",OR(J289&lt;&gt;"",K289&lt;&gt;"",L289&lt;&gt;"")),Listes!$A$74,"")))))))</f>
        <v/>
      </c>
      <c r="S289" s="90"/>
      <c r="T289" s="158">
        <f t="shared" si="26"/>
        <v>0</v>
      </c>
    </row>
    <row r="290" spans="1:20" ht="20.100000000000001" customHeight="1" x14ac:dyDescent="0.25">
      <c r="A290" s="174">
        <v>284</v>
      </c>
      <c r="B290" s="181" t="str">
        <f>IF('Frais réels'!B290="","",'Frais réels'!B290)</f>
        <v/>
      </c>
      <c r="C290" s="181" t="str">
        <f>IF('Frais réels'!C290="","",'Frais réels'!C290)</f>
        <v/>
      </c>
      <c r="D290" s="181" t="str">
        <f>IF('Frais réels'!D290="","",'Frais réels'!D290)</f>
        <v/>
      </c>
      <c r="E290" s="181" t="str">
        <f>IF('Frais réels'!E290="","",'Frais réels'!E290)</f>
        <v/>
      </c>
      <c r="F290" s="181" t="str">
        <f>IF('Frais réels'!F290="","",'Frais réels'!F290)</f>
        <v/>
      </c>
      <c r="G290" s="526" t="str">
        <f>IF('Frais réels'!G290="","",'Frais réels'!G290)</f>
        <v/>
      </c>
      <c r="H290" s="526" t="str">
        <f>IF('Frais réels'!H290="","",'Frais réels'!H290)</f>
        <v/>
      </c>
      <c r="I290" s="181" t="str">
        <f>IF('Frais réels'!I290="","",'Frais réels'!I290)</f>
        <v/>
      </c>
      <c r="J290" s="530"/>
      <c r="K290" s="527" t="str">
        <f t="shared" si="22"/>
        <v/>
      </c>
      <c r="L290" s="527" t="str">
        <f t="shared" si="23"/>
        <v/>
      </c>
      <c r="M290" s="529"/>
      <c r="N290" s="182"/>
      <c r="O290" s="215" t="str">
        <f t="shared" si="24"/>
        <v/>
      </c>
      <c r="P290" s="211" t="str">
        <f t="shared" si="25"/>
        <v/>
      </c>
      <c r="Q290" s="222"/>
      <c r="R290" s="435" t="str">
        <f>IF(I290="","",IF(OR(J290="",K290="",L290=""),Listes!$A$69,IF(AND(M290="",J290&lt;&gt;""),Listes!$A$70,IF(AND(I290&lt;M290,Q290=""),Listes!$A$71,IF(AND(L290&lt;K290,Q290=""),Listes!$A$72,IF(AND(M290&lt;&gt;"",M290&lt;I290,N290=""),Listes!$A$73,IF(AND(S290="",OR(J290&lt;&gt;"",K290&lt;&gt;"",L290&lt;&gt;"")),Listes!$A$74,"")))))))</f>
        <v/>
      </c>
      <c r="S290" s="90"/>
      <c r="T290" s="158">
        <f t="shared" si="26"/>
        <v>0</v>
      </c>
    </row>
    <row r="291" spans="1:20" ht="20.100000000000001" customHeight="1" x14ac:dyDescent="0.25">
      <c r="A291" s="174">
        <v>285</v>
      </c>
      <c r="B291" s="181" t="str">
        <f>IF('Frais réels'!B291="","",'Frais réels'!B291)</f>
        <v/>
      </c>
      <c r="C291" s="181" t="str">
        <f>IF('Frais réels'!C291="","",'Frais réels'!C291)</f>
        <v/>
      </c>
      <c r="D291" s="181" t="str">
        <f>IF('Frais réels'!D291="","",'Frais réels'!D291)</f>
        <v/>
      </c>
      <c r="E291" s="181" t="str">
        <f>IF('Frais réels'!E291="","",'Frais réels'!E291)</f>
        <v/>
      </c>
      <c r="F291" s="181" t="str">
        <f>IF('Frais réels'!F291="","",'Frais réels'!F291)</f>
        <v/>
      </c>
      <c r="G291" s="526" t="str">
        <f>IF('Frais réels'!G291="","",'Frais réels'!G291)</f>
        <v/>
      </c>
      <c r="H291" s="526" t="str">
        <f>IF('Frais réels'!H291="","",'Frais réels'!H291)</f>
        <v/>
      </c>
      <c r="I291" s="181" t="str">
        <f>IF('Frais réels'!I291="","",'Frais réels'!I291)</f>
        <v/>
      </c>
      <c r="J291" s="530"/>
      <c r="K291" s="527" t="str">
        <f t="shared" si="22"/>
        <v/>
      </c>
      <c r="L291" s="527" t="str">
        <f t="shared" si="23"/>
        <v/>
      </c>
      <c r="M291" s="529"/>
      <c r="N291" s="182"/>
      <c r="O291" s="215" t="str">
        <f t="shared" si="24"/>
        <v/>
      </c>
      <c r="P291" s="211" t="str">
        <f t="shared" si="25"/>
        <v/>
      </c>
      <c r="Q291" s="222"/>
      <c r="R291" s="435" t="str">
        <f>IF(I291="","",IF(OR(J291="",K291="",L291=""),Listes!$A$69,IF(AND(M291="",J291&lt;&gt;""),Listes!$A$70,IF(AND(I291&lt;M291,Q291=""),Listes!$A$71,IF(AND(L291&lt;K291,Q291=""),Listes!$A$72,IF(AND(M291&lt;&gt;"",M291&lt;I291,N291=""),Listes!$A$73,IF(AND(S291="",OR(J291&lt;&gt;"",K291&lt;&gt;"",L291&lt;&gt;"")),Listes!$A$74,"")))))))</f>
        <v/>
      </c>
      <c r="S291" s="90"/>
      <c r="T291" s="158">
        <f t="shared" si="26"/>
        <v>0</v>
      </c>
    </row>
    <row r="292" spans="1:20" ht="20.100000000000001" customHeight="1" x14ac:dyDescent="0.25">
      <c r="A292" s="174">
        <v>286</v>
      </c>
      <c r="B292" s="181" t="str">
        <f>IF('Frais réels'!B292="","",'Frais réels'!B292)</f>
        <v/>
      </c>
      <c r="C292" s="181" t="str">
        <f>IF('Frais réels'!C292="","",'Frais réels'!C292)</f>
        <v/>
      </c>
      <c r="D292" s="181" t="str">
        <f>IF('Frais réels'!D292="","",'Frais réels'!D292)</f>
        <v/>
      </c>
      <c r="E292" s="181" t="str">
        <f>IF('Frais réels'!E292="","",'Frais réels'!E292)</f>
        <v/>
      </c>
      <c r="F292" s="181" t="str">
        <f>IF('Frais réels'!F292="","",'Frais réels'!F292)</f>
        <v/>
      </c>
      <c r="G292" s="526" t="str">
        <f>IF('Frais réels'!G292="","",'Frais réels'!G292)</f>
        <v/>
      </c>
      <c r="H292" s="526" t="str">
        <f>IF('Frais réels'!H292="","",'Frais réels'!H292)</f>
        <v/>
      </c>
      <c r="I292" s="181" t="str">
        <f>IF('Frais réels'!I292="","",'Frais réels'!I292)</f>
        <v/>
      </c>
      <c r="J292" s="530"/>
      <c r="K292" s="527" t="str">
        <f t="shared" si="22"/>
        <v/>
      </c>
      <c r="L292" s="527" t="str">
        <f t="shared" si="23"/>
        <v/>
      </c>
      <c r="M292" s="529"/>
      <c r="N292" s="182"/>
      <c r="O292" s="215" t="str">
        <f t="shared" si="24"/>
        <v/>
      </c>
      <c r="P292" s="211" t="str">
        <f t="shared" si="25"/>
        <v/>
      </c>
      <c r="Q292" s="222"/>
      <c r="R292" s="435" t="str">
        <f>IF(I292="","",IF(OR(J292="",K292="",L292=""),Listes!$A$69,IF(AND(M292="",J292&lt;&gt;""),Listes!$A$70,IF(AND(I292&lt;M292,Q292=""),Listes!$A$71,IF(AND(L292&lt;K292,Q292=""),Listes!$A$72,IF(AND(M292&lt;&gt;"",M292&lt;I292,N292=""),Listes!$A$73,IF(AND(S292="",OR(J292&lt;&gt;"",K292&lt;&gt;"",L292&lt;&gt;"")),Listes!$A$74,"")))))))</f>
        <v/>
      </c>
      <c r="S292" s="90"/>
      <c r="T292" s="158">
        <f t="shared" si="26"/>
        <v>0</v>
      </c>
    </row>
    <row r="293" spans="1:20" ht="20.100000000000001" customHeight="1" x14ac:dyDescent="0.25">
      <c r="A293" s="174">
        <v>287</v>
      </c>
      <c r="B293" s="181" t="str">
        <f>IF('Frais réels'!B293="","",'Frais réels'!B293)</f>
        <v/>
      </c>
      <c r="C293" s="181" t="str">
        <f>IF('Frais réels'!C293="","",'Frais réels'!C293)</f>
        <v/>
      </c>
      <c r="D293" s="181" t="str">
        <f>IF('Frais réels'!D293="","",'Frais réels'!D293)</f>
        <v/>
      </c>
      <c r="E293" s="181" t="str">
        <f>IF('Frais réels'!E293="","",'Frais réels'!E293)</f>
        <v/>
      </c>
      <c r="F293" s="181" t="str">
        <f>IF('Frais réels'!F293="","",'Frais réels'!F293)</f>
        <v/>
      </c>
      <c r="G293" s="526" t="str">
        <f>IF('Frais réels'!G293="","",'Frais réels'!G293)</f>
        <v/>
      </c>
      <c r="H293" s="526" t="str">
        <f>IF('Frais réels'!H293="","",'Frais réels'!H293)</f>
        <v/>
      </c>
      <c r="I293" s="181" t="str">
        <f>IF('Frais réels'!I293="","",'Frais réels'!I293)</f>
        <v/>
      </c>
      <c r="J293" s="530"/>
      <c r="K293" s="527" t="str">
        <f t="shared" si="22"/>
        <v/>
      </c>
      <c r="L293" s="527" t="str">
        <f t="shared" si="23"/>
        <v/>
      </c>
      <c r="M293" s="529"/>
      <c r="N293" s="182"/>
      <c r="O293" s="215" t="str">
        <f t="shared" si="24"/>
        <v/>
      </c>
      <c r="P293" s="211" t="str">
        <f t="shared" si="25"/>
        <v/>
      </c>
      <c r="Q293" s="222"/>
      <c r="R293" s="435" t="str">
        <f>IF(I293="","",IF(OR(J293="",K293="",L293=""),Listes!$A$69,IF(AND(M293="",J293&lt;&gt;""),Listes!$A$70,IF(AND(I293&lt;M293,Q293=""),Listes!$A$71,IF(AND(L293&lt;K293,Q293=""),Listes!$A$72,IF(AND(M293&lt;&gt;"",M293&lt;I293,N293=""),Listes!$A$73,IF(AND(S293="",OR(J293&lt;&gt;"",K293&lt;&gt;"",L293&lt;&gt;"")),Listes!$A$74,"")))))))</f>
        <v/>
      </c>
      <c r="S293" s="90"/>
      <c r="T293" s="158">
        <f t="shared" si="26"/>
        <v>0</v>
      </c>
    </row>
    <row r="294" spans="1:20" ht="20.100000000000001" customHeight="1" x14ac:dyDescent="0.25">
      <c r="A294" s="174">
        <v>288</v>
      </c>
      <c r="B294" s="181" t="str">
        <f>IF('Frais réels'!B294="","",'Frais réels'!B294)</f>
        <v/>
      </c>
      <c r="C294" s="181" t="str">
        <f>IF('Frais réels'!C294="","",'Frais réels'!C294)</f>
        <v/>
      </c>
      <c r="D294" s="181" t="str">
        <f>IF('Frais réels'!D294="","",'Frais réels'!D294)</f>
        <v/>
      </c>
      <c r="E294" s="181" t="str">
        <f>IF('Frais réels'!E294="","",'Frais réels'!E294)</f>
        <v/>
      </c>
      <c r="F294" s="181" t="str">
        <f>IF('Frais réels'!F294="","",'Frais réels'!F294)</f>
        <v/>
      </c>
      <c r="G294" s="526" t="str">
        <f>IF('Frais réels'!G294="","",'Frais réels'!G294)</f>
        <v/>
      </c>
      <c r="H294" s="526" t="str">
        <f>IF('Frais réels'!H294="","",'Frais réels'!H294)</f>
        <v/>
      </c>
      <c r="I294" s="181" t="str">
        <f>IF('Frais réels'!I294="","",'Frais réels'!I294)</f>
        <v/>
      </c>
      <c r="J294" s="530"/>
      <c r="K294" s="527" t="str">
        <f t="shared" si="22"/>
        <v/>
      </c>
      <c r="L294" s="527" t="str">
        <f t="shared" si="23"/>
        <v/>
      </c>
      <c r="M294" s="529"/>
      <c r="N294" s="182"/>
      <c r="O294" s="215" t="str">
        <f t="shared" si="24"/>
        <v/>
      </c>
      <c r="P294" s="211" t="str">
        <f t="shared" si="25"/>
        <v/>
      </c>
      <c r="Q294" s="222"/>
      <c r="R294" s="435" t="str">
        <f>IF(I294="","",IF(OR(J294="",K294="",L294=""),Listes!$A$69,IF(AND(M294="",J294&lt;&gt;""),Listes!$A$70,IF(AND(I294&lt;M294,Q294=""),Listes!$A$71,IF(AND(L294&lt;K294,Q294=""),Listes!$A$72,IF(AND(M294&lt;&gt;"",M294&lt;I294,N294=""),Listes!$A$73,IF(AND(S294="",OR(J294&lt;&gt;"",K294&lt;&gt;"",L294&lt;&gt;"")),Listes!$A$74,"")))))))</f>
        <v/>
      </c>
      <c r="S294" s="90"/>
      <c r="T294" s="158">
        <f t="shared" si="26"/>
        <v>0</v>
      </c>
    </row>
    <row r="295" spans="1:20" ht="20.100000000000001" customHeight="1" x14ac:dyDescent="0.25">
      <c r="A295" s="174">
        <v>289</v>
      </c>
      <c r="B295" s="181" t="str">
        <f>IF('Frais réels'!B295="","",'Frais réels'!B295)</f>
        <v/>
      </c>
      <c r="C295" s="181" t="str">
        <f>IF('Frais réels'!C295="","",'Frais réels'!C295)</f>
        <v/>
      </c>
      <c r="D295" s="181" t="str">
        <f>IF('Frais réels'!D295="","",'Frais réels'!D295)</f>
        <v/>
      </c>
      <c r="E295" s="181" t="str">
        <f>IF('Frais réels'!E295="","",'Frais réels'!E295)</f>
        <v/>
      </c>
      <c r="F295" s="181" t="str">
        <f>IF('Frais réels'!F295="","",'Frais réels'!F295)</f>
        <v/>
      </c>
      <c r="G295" s="526" t="str">
        <f>IF('Frais réels'!G295="","",'Frais réels'!G295)</f>
        <v/>
      </c>
      <c r="H295" s="526" t="str">
        <f>IF('Frais réels'!H295="","",'Frais réels'!H295)</f>
        <v/>
      </c>
      <c r="I295" s="181" t="str">
        <f>IF('Frais réels'!I295="","",'Frais réels'!I295)</f>
        <v/>
      </c>
      <c r="J295" s="530"/>
      <c r="K295" s="527" t="str">
        <f t="shared" si="22"/>
        <v/>
      </c>
      <c r="L295" s="527" t="str">
        <f t="shared" si="23"/>
        <v/>
      </c>
      <c r="M295" s="529"/>
      <c r="N295" s="182"/>
      <c r="O295" s="215" t="str">
        <f t="shared" si="24"/>
        <v/>
      </c>
      <c r="P295" s="211" t="str">
        <f t="shared" si="25"/>
        <v/>
      </c>
      <c r="Q295" s="222"/>
      <c r="R295" s="435" t="str">
        <f>IF(I295="","",IF(OR(J295="",K295="",L295=""),Listes!$A$69,IF(AND(M295="",J295&lt;&gt;""),Listes!$A$70,IF(AND(I295&lt;M295,Q295=""),Listes!$A$71,IF(AND(L295&lt;K295,Q295=""),Listes!$A$72,IF(AND(M295&lt;&gt;"",M295&lt;I295,N295=""),Listes!$A$73,IF(AND(S295="",OR(J295&lt;&gt;"",K295&lt;&gt;"",L295&lt;&gt;"")),Listes!$A$74,"")))))))</f>
        <v/>
      </c>
      <c r="S295" s="90"/>
      <c r="T295" s="158">
        <f t="shared" si="26"/>
        <v>0</v>
      </c>
    </row>
    <row r="296" spans="1:20" ht="20.100000000000001" customHeight="1" x14ac:dyDescent="0.25">
      <c r="A296" s="174">
        <v>290</v>
      </c>
      <c r="B296" s="181" t="str">
        <f>IF('Frais réels'!B296="","",'Frais réels'!B296)</f>
        <v/>
      </c>
      <c r="C296" s="181" t="str">
        <f>IF('Frais réels'!C296="","",'Frais réels'!C296)</f>
        <v/>
      </c>
      <c r="D296" s="181" t="str">
        <f>IF('Frais réels'!D296="","",'Frais réels'!D296)</f>
        <v/>
      </c>
      <c r="E296" s="181" t="str">
        <f>IF('Frais réels'!E296="","",'Frais réels'!E296)</f>
        <v/>
      </c>
      <c r="F296" s="181" t="str">
        <f>IF('Frais réels'!F296="","",'Frais réels'!F296)</f>
        <v/>
      </c>
      <c r="G296" s="526" t="str">
        <f>IF('Frais réels'!G296="","",'Frais réels'!G296)</f>
        <v/>
      </c>
      <c r="H296" s="526" t="str">
        <f>IF('Frais réels'!H296="","",'Frais réels'!H296)</f>
        <v/>
      </c>
      <c r="I296" s="181" t="str">
        <f>IF('Frais réels'!I296="","",'Frais réels'!I296)</f>
        <v/>
      </c>
      <c r="J296" s="530"/>
      <c r="K296" s="527" t="str">
        <f t="shared" si="22"/>
        <v/>
      </c>
      <c r="L296" s="527" t="str">
        <f t="shared" si="23"/>
        <v/>
      </c>
      <c r="M296" s="529"/>
      <c r="N296" s="182"/>
      <c r="O296" s="215" t="str">
        <f t="shared" si="24"/>
        <v/>
      </c>
      <c r="P296" s="211" t="str">
        <f t="shared" si="25"/>
        <v/>
      </c>
      <c r="Q296" s="222"/>
      <c r="R296" s="435" t="str">
        <f>IF(I296="","",IF(OR(J296="",K296="",L296=""),Listes!$A$69,IF(AND(M296="",J296&lt;&gt;""),Listes!$A$70,IF(AND(I296&lt;M296,Q296=""),Listes!$A$71,IF(AND(L296&lt;K296,Q296=""),Listes!$A$72,IF(AND(M296&lt;&gt;"",M296&lt;I296,N296=""),Listes!$A$73,IF(AND(S296="",OR(J296&lt;&gt;"",K296&lt;&gt;"",L296&lt;&gt;"")),Listes!$A$74,"")))))))</f>
        <v/>
      </c>
      <c r="S296" s="90"/>
      <c r="T296" s="158">
        <f t="shared" si="26"/>
        <v>0</v>
      </c>
    </row>
    <row r="297" spans="1:20" ht="20.100000000000001" customHeight="1" x14ac:dyDescent="0.25">
      <c r="A297" s="174">
        <v>291</v>
      </c>
      <c r="B297" s="181" t="str">
        <f>IF('Frais réels'!B297="","",'Frais réels'!B297)</f>
        <v/>
      </c>
      <c r="C297" s="181" t="str">
        <f>IF('Frais réels'!C297="","",'Frais réels'!C297)</f>
        <v/>
      </c>
      <c r="D297" s="181" t="str">
        <f>IF('Frais réels'!D297="","",'Frais réels'!D297)</f>
        <v/>
      </c>
      <c r="E297" s="181" t="str">
        <f>IF('Frais réels'!E297="","",'Frais réels'!E297)</f>
        <v/>
      </c>
      <c r="F297" s="181" t="str">
        <f>IF('Frais réels'!F297="","",'Frais réels'!F297)</f>
        <v/>
      </c>
      <c r="G297" s="526" t="str">
        <f>IF('Frais réels'!G297="","",'Frais réels'!G297)</f>
        <v/>
      </c>
      <c r="H297" s="526" t="str">
        <f>IF('Frais réels'!H297="","",'Frais réels'!H297)</f>
        <v/>
      </c>
      <c r="I297" s="181" t="str">
        <f>IF('Frais réels'!I297="","",'Frais réels'!I297)</f>
        <v/>
      </c>
      <c r="J297" s="530"/>
      <c r="K297" s="527" t="str">
        <f t="shared" si="22"/>
        <v/>
      </c>
      <c r="L297" s="527" t="str">
        <f t="shared" si="23"/>
        <v/>
      </c>
      <c r="M297" s="529"/>
      <c r="N297" s="182"/>
      <c r="O297" s="215" t="str">
        <f t="shared" si="24"/>
        <v/>
      </c>
      <c r="P297" s="211" t="str">
        <f t="shared" si="25"/>
        <v/>
      </c>
      <c r="Q297" s="222"/>
      <c r="R297" s="435" t="str">
        <f>IF(I297="","",IF(OR(J297="",K297="",L297=""),Listes!$A$69,IF(AND(M297="",J297&lt;&gt;""),Listes!$A$70,IF(AND(I297&lt;M297,Q297=""),Listes!$A$71,IF(AND(L297&lt;K297,Q297=""),Listes!$A$72,IF(AND(M297&lt;&gt;"",M297&lt;I297,N297=""),Listes!$A$73,IF(AND(S297="",OR(J297&lt;&gt;"",K297&lt;&gt;"",L297&lt;&gt;"")),Listes!$A$74,"")))))))</f>
        <v/>
      </c>
      <c r="S297" s="90"/>
      <c r="T297" s="158">
        <f t="shared" si="26"/>
        <v>0</v>
      </c>
    </row>
    <row r="298" spans="1:20" ht="20.100000000000001" customHeight="1" x14ac:dyDescent="0.25">
      <c r="A298" s="174">
        <v>292</v>
      </c>
      <c r="B298" s="181" t="str">
        <f>IF('Frais réels'!B298="","",'Frais réels'!B298)</f>
        <v/>
      </c>
      <c r="C298" s="181" t="str">
        <f>IF('Frais réels'!C298="","",'Frais réels'!C298)</f>
        <v/>
      </c>
      <c r="D298" s="181" t="str">
        <f>IF('Frais réels'!D298="","",'Frais réels'!D298)</f>
        <v/>
      </c>
      <c r="E298" s="181" t="str">
        <f>IF('Frais réels'!E298="","",'Frais réels'!E298)</f>
        <v/>
      </c>
      <c r="F298" s="181" t="str">
        <f>IF('Frais réels'!F298="","",'Frais réels'!F298)</f>
        <v/>
      </c>
      <c r="G298" s="526" t="str">
        <f>IF('Frais réels'!G298="","",'Frais réels'!G298)</f>
        <v/>
      </c>
      <c r="H298" s="526" t="str">
        <f>IF('Frais réels'!H298="","",'Frais réels'!H298)</f>
        <v/>
      </c>
      <c r="I298" s="181" t="str">
        <f>IF('Frais réels'!I298="","",'Frais réels'!I298)</f>
        <v/>
      </c>
      <c r="J298" s="530"/>
      <c r="K298" s="527" t="str">
        <f t="shared" si="22"/>
        <v/>
      </c>
      <c r="L298" s="527" t="str">
        <f t="shared" si="23"/>
        <v/>
      </c>
      <c r="M298" s="529"/>
      <c r="N298" s="182"/>
      <c r="O298" s="215" t="str">
        <f t="shared" si="24"/>
        <v/>
      </c>
      <c r="P298" s="211" t="str">
        <f t="shared" si="25"/>
        <v/>
      </c>
      <c r="Q298" s="222"/>
      <c r="R298" s="435" t="str">
        <f>IF(I298="","",IF(OR(J298="",K298="",L298=""),Listes!$A$69,IF(AND(M298="",J298&lt;&gt;""),Listes!$A$70,IF(AND(I298&lt;M298,Q298=""),Listes!$A$71,IF(AND(L298&lt;K298,Q298=""),Listes!$A$72,IF(AND(M298&lt;&gt;"",M298&lt;I298,N298=""),Listes!$A$73,IF(AND(S298="",OR(J298&lt;&gt;"",K298&lt;&gt;"",L298&lt;&gt;"")),Listes!$A$74,"")))))))</f>
        <v/>
      </c>
      <c r="S298" s="90"/>
      <c r="T298" s="158">
        <f t="shared" si="26"/>
        <v>0</v>
      </c>
    </row>
    <row r="299" spans="1:20" ht="20.100000000000001" customHeight="1" x14ac:dyDescent="0.25">
      <c r="A299" s="174">
        <v>293</v>
      </c>
      <c r="B299" s="181" t="str">
        <f>IF('Frais réels'!B299="","",'Frais réels'!B299)</f>
        <v/>
      </c>
      <c r="C299" s="181" t="str">
        <f>IF('Frais réels'!C299="","",'Frais réels'!C299)</f>
        <v/>
      </c>
      <c r="D299" s="181" t="str">
        <f>IF('Frais réels'!D299="","",'Frais réels'!D299)</f>
        <v/>
      </c>
      <c r="E299" s="181" t="str">
        <f>IF('Frais réels'!E299="","",'Frais réels'!E299)</f>
        <v/>
      </c>
      <c r="F299" s="181" t="str">
        <f>IF('Frais réels'!F299="","",'Frais réels'!F299)</f>
        <v/>
      </c>
      <c r="G299" s="526" t="str">
        <f>IF('Frais réels'!G299="","",'Frais réels'!G299)</f>
        <v/>
      </c>
      <c r="H299" s="526" t="str">
        <f>IF('Frais réels'!H299="","",'Frais réels'!H299)</f>
        <v/>
      </c>
      <c r="I299" s="181" t="str">
        <f>IF('Frais réels'!I299="","",'Frais réels'!I299)</f>
        <v/>
      </c>
      <c r="J299" s="530"/>
      <c r="K299" s="527" t="str">
        <f t="shared" si="22"/>
        <v/>
      </c>
      <c r="L299" s="527" t="str">
        <f t="shared" si="23"/>
        <v/>
      </c>
      <c r="M299" s="529"/>
      <c r="N299" s="182"/>
      <c r="O299" s="215" t="str">
        <f t="shared" si="24"/>
        <v/>
      </c>
      <c r="P299" s="211" t="str">
        <f t="shared" si="25"/>
        <v/>
      </c>
      <c r="Q299" s="222"/>
      <c r="R299" s="435" t="str">
        <f>IF(I299="","",IF(OR(J299="",K299="",L299=""),Listes!$A$69,IF(AND(M299="",J299&lt;&gt;""),Listes!$A$70,IF(AND(I299&lt;M299,Q299=""),Listes!$A$71,IF(AND(L299&lt;K299,Q299=""),Listes!$A$72,IF(AND(M299&lt;&gt;"",M299&lt;I299,N299=""),Listes!$A$73,IF(AND(S299="",OR(J299&lt;&gt;"",K299&lt;&gt;"",L299&lt;&gt;"")),Listes!$A$74,"")))))))</f>
        <v/>
      </c>
      <c r="S299" s="90"/>
      <c r="T299" s="158">
        <f t="shared" si="26"/>
        <v>0</v>
      </c>
    </row>
    <row r="300" spans="1:20" ht="20.100000000000001" customHeight="1" x14ac:dyDescent="0.25">
      <c r="A300" s="174">
        <v>294</v>
      </c>
      <c r="B300" s="181" t="str">
        <f>IF('Frais réels'!B300="","",'Frais réels'!B300)</f>
        <v/>
      </c>
      <c r="C300" s="181" t="str">
        <f>IF('Frais réels'!C300="","",'Frais réels'!C300)</f>
        <v/>
      </c>
      <c r="D300" s="181" t="str">
        <f>IF('Frais réels'!D300="","",'Frais réels'!D300)</f>
        <v/>
      </c>
      <c r="E300" s="181" t="str">
        <f>IF('Frais réels'!E300="","",'Frais réels'!E300)</f>
        <v/>
      </c>
      <c r="F300" s="181" t="str">
        <f>IF('Frais réels'!F300="","",'Frais réels'!F300)</f>
        <v/>
      </c>
      <c r="G300" s="526" t="str">
        <f>IF('Frais réels'!G300="","",'Frais réels'!G300)</f>
        <v/>
      </c>
      <c r="H300" s="526" t="str">
        <f>IF('Frais réels'!H300="","",'Frais réels'!H300)</f>
        <v/>
      </c>
      <c r="I300" s="181" t="str">
        <f>IF('Frais réels'!I300="","",'Frais réels'!I300)</f>
        <v/>
      </c>
      <c r="J300" s="530"/>
      <c r="K300" s="527" t="str">
        <f t="shared" si="22"/>
        <v/>
      </c>
      <c r="L300" s="527" t="str">
        <f t="shared" si="23"/>
        <v/>
      </c>
      <c r="M300" s="529"/>
      <c r="N300" s="182"/>
      <c r="O300" s="215" t="str">
        <f t="shared" si="24"/>
        <v/>
      </c>
      <c r="P300" s="211" t="str">
        <f t="shared" si="25"/>
        <v/>
      </c>
      <c r="Q300" s="222"/>
      <c r="R300" s="435" t="str">
        <f>IF(I300="","",IF(OR(J300="",K300="",L300=""),Listes!$A$69,IF(AND(M300="",J300&lt;&gt;""),Listes!$A$70,IF(AND(I300&lt;M300,Q300=""),Listes!$A$71,IF(AND(L300&lt;K300,Q300=""),Listes!$A$72,IF(AND(M300&lt;&gt;"",M300&lt;I300,N300=""),Listes!$A$73,IF(AND(S300="",OR(J300&lt;&gt;"",K300&lt;&gt;"",L300&lt;&gt;"")),Listes!$A$74,"")))))))</f>
        <v/>
      </c>
      <c r="S300" s="90"/>
      <c r="T300" s="158">
        <f t="shared" si="26"/>
        <v>0</v>
      </c>
    </row>
    <row r="301" spans="1:20" ht="20.100000000000001" customHeight="1" x14ac:dyDescent="0.25">
      <c r="A301" s="174">
        <v>295</v>
      </c>
      <c r="B301" s="181" t="str">
        <f>IF('Frais réels'!B301="","",'Frais réels'!B301)</f>
        <v/>
      </c>
      <c r="C301" s="181" t="str">
        <f>IF('Frais réels'!C301="","",'Frais réels'!C301)</f>
        <v/>
      </c>
      <c r="D301" s="181" t="str">
        <f>IF('Frais réels'!D301="","",'Frais réels'!D301)</f>
        <v/>
      </c>
      <c r="E301" s="181" t="str">
        <f>IF('Frais réels'!E301="","",'Frais réels'!E301)</f>
        <v/>
      </c>
      <c r="F301" s="181" t="str">
        <f>IF('Frais réels'!F301="","",'Frais réels'!F301)</f>
        <v/>
      </c>
      <c r="G301" s="526" t="str">
        <f>IF('Frais réels'!G301="","",'Frais réels'!G301)</f>
        <v/>
      </c>
      <c r="H301" s="526" t="str">
        <f>IF('Frais réels'!H301="","",'Frais réels'!H301)</f>
        <v/>
      </c>
      <c r="I301" s="181" t="str">
        <f>IF('Frais réels'!I301="","",'Frais réels'!I301)</f>
        <v/>
      </c>
      <c r="J301" s="530"/>
      <c r="K301" s="527" t="str">
        <f t="shared" si="22"/>
        <v/>
      </c>
      <c r="L301" s="527" t="str">
        <f t="shared" si="23"/>
        <v/>
      </c>
      <c r="M301" s="529"/>
      <c r="N301" s="182"/>
      <c r="O301" s="215" t="str">
        <f t="shared" si="24"/>
        <v/>
      </c>
      <c r="P301" s="211" t="str">
        <f t="shared" si="25"/>
        <v/>
      </c>
      <c r="Q301" s="222"/>
      <c r="R301" s="435" t="str">
        <f>IF(I301="","",IF(OR(J301="",K301="",L301=""),Listes!$A$69,IF(AND(M301="",J301&lt;&gt;""),Listes!$A$70,IF(AND(I301&lt;M301,Q301=""),Listes!$A$71,IF(AND(L301&lt;K301,Q301=""),Listes!$A$72,IF(AND(M301&lt;&gt;"",M301&lt;I301,N301=""),Listes!$A$73,IF(AND(S301="",OR(J301&lt;&gt;"",K301&lt;&gt;"",L301&lt;&gt;"")),Listes!$A$74,"")))))))</f>
        <v/>
      </c>
      <c r="S301" s="90"/>
      <c r="T301" s="158">
        <f t="shared" si="26"/>
        <v>0</v>
      </c>
    </row>
    <row r="302" spans="1:20" ht="20.100000000000001" customHeight="1" x14ac:dyDescent="0.25">
      <c r="A302" s="174">
        <v>296</v>
      </c>
      <c r="B302" s="181" t="str">
        <f>IF('Frais réels'!B302="","",'Frais réels'!B302)</f>
        <v/>
      </c>
      <c r="C302" s="181" t="str">
        <f>IF('Frais réels'!C302="","",'Frais réels'!C302)</f>
        <v/>
      </c>
      <c r="D302" s="181" t="str">
        <f>IF('Frais réels'!D302="","",'Frais réels'!D302)</f>
        <v/>
      </c>
      <c r="E302" s="181" t="str">
        <f>IF('Frais réels'!E302="","",'Frais réels'!E302)</f>
        <v/>
      </c>
      <c r="F302" s="181" t="str">
        <f>IF('Frais réels'!F302="","",'Frais réels'!F302)</f>
        <v/>
      </c>
      <c r="G302" s="526" t="str">
        <f>IF('Frais réels'!G302="","",'Frais réels'!G302)</f>
        <v/>
      </c>
      <c r="H302" s="526" t="str">
        <f>IF('Frais réels'!H302="","",'Frais réels'!H302)</f>
        <v/>
      </c>
      <c r="I302" s="181" t="str">
        <f>IF('Frais réels'!I302="","",'Frais réels'!I302)</f>
        <v/>
      </c>
      <c r="J302" s="530"/>
      <c r="K302" s="527" t="str">
        <f t="shared" si="22"/>
        <v/>
      </c>
      <c r="L302" s="527" t="str">
        <f t="shared" si="23"/>
        <v/>
      </c>
      <c r="M302" s="529"/>
      <c r="N302" s="182"/>
      <c r="O302" s="215" t="str">
        <f t="shared" si="24"/>
        <v/>
      </c>
      <c r="P302" s="211" t="str">
        <f t="shared" si="25"/>
        <v/>
      </c>
      <c r="Q302" s="222"/>
      <c r="R302" s="435" t="str">
        <f>IF(I302="","",IF(OR(J302="",K302="",L302=""),Listes!$A$69,IF(AND(M302="",J302&lt;&gt;""),Listes!$A$70,IF(AND(I302&lt;M302,Q302=""),Listes!$A$71,IF(AND(L302&lt;K302,Q302=""),Listes!$A$72,IF(AND(M302&lt;&gt;"",M302&lt;I302,N302=""),Listes!$A$73,IF(AND(S302="",OR(J302&lt;&gt;"",K302&lt;&gt;"",L302&lt;&gt;"")),Listes!$A$74,"")))))))</f>
        <v/>
      </c>
      <c r="S302" s="90"/>
      <c r="T302" s="158">
        <f t="shared" si="26"/>
        <v>0</v>
      </c>
    </row>
    <row r="303" spans="1:20" ht="20.100000000000001" customHeight="1" x14ac:dyDescent="0.25">
      <c r="A303" s="174">
        <v>297</v>
      </c>
      <c r="B303" s="181" t="str">
        <f>IF('Frais réels'!B303="","",'Frais réels'!B303)</f>
        <v/>
      </c>
      <c r="C303" s="181" t="str">
        <f>IF('Frais réels'!C303="","",'Frais réels'!C303)</f>
        <v/>
      </c>
      <c r="D303" s="181" t="str">
        <f>IF('Frais réels'!D303="","",'Frais réels'!D303)</f>
        <v/>
      </c>
      <c r="E303" s="181" t="str">
        <f>IF('Frais réels'!E303="","",'Frais réels'!E303)</f>
        <v/>
      </c>
      <c r="F303" s="181" t="str">
        <f>IF('Frais réels'!F303="","",'Frais réels'!F303)</f>
        <v/>
      </c>
      <c r="G303" s="526" t="str">
        <f>IF('Frais réels'!G303="","",'Frais réels'!G303)</f>
        <v/>
      </c>
      <c r="H303" s="526" t="str">
        <f>IF('Frais réels'!H303="","",'Frais réels'!H303)</f>
        <v/>
      </c>
      <c r="I303" s="181" t="str">
        <f>IF('Frais réels'!I303="","",'Frais réels'!I303)</f>
        <v/>
      </c>
      <c r="J303" s="530"/>
      <c r="K303" s="527" t="str">
        <f t="shared" si="22"/>
        <v/>
      </c>
      <c r="L303" s="527" t="str">
        <f t="shared" si="23"/>
        <v/>
      </c>
      <c r="M303" s="529"/>
      <c r="N303" s="182"/>
      <c r="O303" s="215" t="str">
        <f t="shared" si="24"/>
        <v/>
      </c>
      <c r="P303" s="211" t="str">
        <f t="shared" si="25"/>
        <v/>
      </c>
      <c r="Q303" s="222"/>
      <c r="R303" s="435" t="str">
        <f>IF(I303="","",IF(OR(J303="",K303="",L303=""),Listes!$A$69,IF(AND(M303="",J303&lt;&gt;""),Listes!$A$70,IF(AND(I303&lt;M303,Q303=""),Listes!$A$71,IF(AND(L303&lt;K303,Q303=""),Listes!$A$72,IF(AND(M303&lt;&gt;"",M303&lt;I303,N303=""),Listes!$A$73,IF(AND(S303="",OR(J303&lt;&gt;"",K303&lt;&gt;"",L303&lt;&gt;"")),Listes!$A$74,"")))))))</f>
        <v/>
      </c>
      <c r="S303" s="90"/>
      <c r="T303" s="158">
        <f t="shared" si="26"/>
        <v>0</v>
      </c>
    </row>
    <row r="304" spans="1:20" ht="20.100000000000001" customHeight="1" x14ac:dyDescent="0.25">
      <c r="A304" s="174">
        <v>298</v>
      </c>
      <c r="B304" s="181" t="str">
        <f>IF('Frais réels'!B304="","",'Frais réels'!B304)</f>
        <v/>
      </c>
      <c r="C304" s="181" t="str">
        <f>IF('Frais réels'!C304="","",'Frais réels'!C304)</f>
        <v/>
      </c>
      <c r="D304" s="181" t="str">
        <f>IF('Frais réels'!D304="","",'Frais réels'!D304)</f>
        <v/>
      </c>
      <c r="E304" s="181" t="str">
        <f>IF('Frais réels'!E304="","",'Frais réels'!E304)</f>
        <v/>
      </c>
      <c r="F304" s="181" t="str">
        <f>IF('Frais réels'!F304="","",'Frais réels'!F304)</f>
        <v/>
      </c>
      <c r="G304" s="526" t="str">
        <f>IF('Frais réels'!G304="","",'Frais réels'!G304)</f>
        <v/>
      </c>
      <c r="H304" s="526" t="str">
        <f>IF('Frais réels'!H304="","",'Frais réels'!H304)</f>
        <v/>
      </c>
      <c r="I304" s="181" t="str">
        <f>IF('Frais réels'!I304="","",'Frais réels'!I304)</f>
        <v/>
      </c>
      <c r="J304" s="530"/>
      <c r="K304" s="527" t="str">
        <f t="shared" si="22"/>
        <v/>
      </c>
      <c r="L304" s="527" t="str">
        <f t="shared" si="23"/>
        <v/>
      </c>
      <c r="M304" s="529"/>
      <c r="N304" s="182"/>
      <c r="O304" s="215" t="str">
        <f t="shared" si="24"/>
        <v/>
      </c>
      <c r="P304" s="211" t="str">
        <f t="shared" si="25"/>
        <v/>
      </c>
      <c r="Q304" s="222"/>
      <c r="R304" s="435" t="str">
        <f>IF(I304="","",IF(OR(J304="",K304="",L304=""),Listes!$A$69,IF(AND(M304="",J304&lt;&gt;""),Listes!$A$70,IF(AND(I304&lt;M304,Q304=""),Listes!$A$71,IF(AND(L304&lt;K304,Q304=""),Listes!$A$72,IF(AND(M304&lt;&gt;"",M304&lt;I304,N304=""),Listes!$A$73,IF(AND(S304="",OR(J304&lt;&gt;"",K304&lt;&gt;"",L304&lt;&gt;"")),Listes!$A$74,"")))))))</f>
        <v/>
      </c>
      <c r="S304" s="90"/>
      <c r="T304" s="158">
        <f t="shared" si="26"/>
        <v>0</v>
      </c>
    </row>
    <row r="305" spans="1:20" ht="20.100000000000001" customHeight="1" x14ac:dyDescent="0.25">
      <c r="A305" s="174">
        <v>299</v>
      </c>
      <c r="B305" s="181" t="str">
        <f>IF('Frais réels'!B305="","",'Frais réels'!B305)</f>
        <v/>
      </c>
      <c r="C305" s="181" t="str">
        <f>IF('Frais réels'!C305="","",'Frais réels'!C305)</f>
        <v/>
      </c>
      <c r="D305" s="181" t="str">
        <f>IF('Frais réels'!D305="","",'Frais réels'!D305)</f>
        <v/>
      </c>
      <c r="E305" s="181" t="str">
        <f>IF('Frais réels'!E305="","",'Frais réels'!E305)</f>
        <v/>
      </c>
      <c r="F305" s="181" t="str">
        <f>IF('Frais réels'!F305="","",'Frais réels'!F305)</f>
        <v/>
      </c>
      <c r="G305" s="526" t="str">
        <f>IF('Frais réels'!G305="","",'Frais réels'!G305)</f>
        <v/>
      </c>
      <c r="H305" s="526" t="str">
        <f>IF('Frais réels'!H305="","",'Frais réels'!H305)</f>
        <v/>
      </c>
      <c r="I305" s="181" t="str">
        <f>IF('Frais réels'!I305="","",'Frais réels'!I305)</f>
        <v/>
      </c>
      <c r="J305" s="530"/>
      <c r="K305" s="527" t="str">
        <f t="shared" si="22"/>
        <v/>
      </c>
      <c r="L305" s="527" t="str">
        <f t="shared" si="23"/>
        <v/>
      </c>
      <c r="M305" s="529"/>
      <c r="N305" s="182"/>
      <c r="O305" s="215" t="str">
        <f t="shared" si="24"/>
        <v/>
      </c>
      <c r="P305" s="211" t="str">
        <f t="shared" si="25"/>
        <v/>
      </c>
      <c r="Q305" s="222"/>
      <c r="R305" s="435" t="str">
        <f>IF(I305="","",IF(OR(J305="",K305="",L305=""),Listes!$A$69,IF(AND(M305="",J305&lt;&gt;""),Listes!$A$70,IF(AND(I305&lt;M305,Q305=""),Listes!$A$71,IF(AND(L305&lt;K305,Q305=""),Listes!$A$72,IF(AND(M305&lt;&gt;"",M305&lt;I305,N305=""),Listes!$A$73,IF(AND(S305="",OR(J305&lt;&gt;"",K305&lt;&gt;"",L305&lt;&gt;"")),Listes!$A$74,"")))))))</f>
        <v/>
      </c>
      <c r="S305" s="90"/>
      <c r="T305" s="158">
        <f t="shared" si="26"/>
        <v>0</v>
      </c>
    </row>
    <row r="306" spans="1:20" ht="20.100000000000001" customHeight="1" x14ac:dyDescent="0.25">
      <c r="A306" s="174">
        <v>300</v>
      </c>
      <c r="B306" s="181" t="str">
        <f>IF('Frais réels'!B306="","",'Frais réels'!B306)</f>
        <v/>
      </c>
      <c r="C306" s="181" t="str">
        <f>IF('Frais réels'!C306="","",'Frais réels'!C306)</f>
        <v/>
      </c>
      <c r="D306" s="181" t="str">
        <f>IF('Frais réels'!D306="","",'Frais réels'!D306)</f>
        <v/>
      </c>
      <c r="E306" s="181" t="str">
        <f>IF('Frais réels'!E306="","",'Frais réels'!E306)</f>
        <v/>
      </c>
      <c r="F306" s="181" t="str">
        <f>IF('Frais réels'!F306="","",'Frais réels'!F306)</f>
        <v/>
      </c>
      <c r="G306" s="526" t="str">
        <f>IF('Frais réels'!G306="","",'Frais réels'!G306)</f>
        <v/>
      </c>
      <c r="H306" s="526" t="str">
        <f>IF('Frais réels'!H306="","",'Frais réels'!H306)</f>
        <v/>
      </c>
      <c r="I306" s="181" t="str">
        <f>IF('Frais réels'!I306="","",'Frais réels'!I306)</f>
        <v/>
      </c>
      <c r="J306" s="530"/>
      <c r="K306" s="527" t="str">
        <f t="shared" si="22"/>
        <v/>
      </c>
      <c r="L306" s="527" t="str">
        <f t="shared" si="23"/>
        <v/>
      </c>
      <c r="M306" s="529"/>
      <c r="N306" s="182"/>
      <c r="O306" s="215" t="str">
        <f t="shared" si="24"/>
        <v/>
      </c>
      <c r="P306" s="211" t="str">
        <f t="shared" si="25"/>
        <v/>
      </c>
      <c r="Q306" s="222"/>
      <c r="R306" s="435" t="str">
        <f>IF(I306="","",IF(OR(J306="",K306="",L306=""),Listes!$A$69,IF(AND(M306="",J306&lt;&gt;""),Listes!$A$70,IF(AND(I306&lt;M306,Q306=""),Listes!$A$71,IF(AND(L306&lt;K306,Q306=""),Listes!$A$72,IF(AND(M306&lt;&gt;"",M306&lt;I306,N306=""),Listes!$A$73,IF(AND(S306="",OR(J306&lt;&gt;"",K306&lt;&gt;"",L306&lt;&gt;"")),Listes!$A$74,"")))))))</f>
        <v/>
      </c>
      <c r="S306" s="90"/>
      <c r="T306" s="158">
        <f t="shared" si="26"/>
        <v>0</v>
      </c>
    </row>
    <row r="307" spans="1:20" ht="20.100000000000001" customHeight="1" x14ac:dyDescent="0.25">
      <c r="A307" s="174">
        <v>301</v>
      </c>
      <c r="B307" s="181" t="str">
        <f>IF('Frais réels'!B307="","",'Frais réels'!B307)</f>
        <v/>
      </c>
      <c r="C307" s="181" t="str">
        <f>IF('Frais réels'!C307="","",'Frais réels'!C307)</f>
        <v/>
      </c>
      <c r="D307" s="181" t="str">
        <f>IF('Frais réels'!D307="","",'Frais réels'!D307)</f>
        <v/>
      </c>
      <c r="E307" s="181" t="str">
        <f>IF('Frais réels'!E307="","",'Frais réels'!E307)</f>
        <v/>
      </c>
      <c r="F307" s="181" t="str">
        <f>IF('Frais réels'!F307="","",'Frais réels'!F307)</f>
        <v/>
      </c>
      <c r="G307" s="526" t="str">
        <f>IF('Frais réels'!G307="","",'Frais réels'!G307)</f>
        <v/>
      </c>
      <c r="H307" s="526" t="str">
        <f>IF('Frais réels'!H307="","",'Frais réels'!H307)</f>
        <v/>
      </c>
      <c r="I307" s="181" t="str">
        <f>IF('Frais réels'!I307="","",'Frais réels'!I307)</f>
        <v/>
      </c>
      <c r="J307" s="530"/>
      <c r="K307" s="527" t="str">
        <f t="shared" si="22"/>
        <v/>
      </c>
      <c r="L307" s="527" t="str">
        <f t="shared" si="23"/>
        <v/>
      </c>
      <c r="M307" s="529"/>
      <c r="N307" s="182"/>
      <c r="O307" s="215" t="str">
        <f t="shared" si="24"/>
        <v/>
      </c>
      <c r="P307" s="211" t="str">
        <f t="shared" si="25"/>
        <v/>
      </c>
      <c r="Q307" s="222"/>
      <c r="R307" s="435" t="str">
        <f>IF(I307="","",IF(OR(J307="",K307="",L307=""),Listes!$A$69,IF(AND(M307="",J307&lt;&gt;""),Listes!$A$70,IF(AND(I307&lt;M307,Q307=""),Listes!$A$71,IF(AND(L307&lt;K307,Q307=""),Listes!$A$72,IF(AND(M307&lt;&gt;"",M307&lt;I307,N307=""),Listes!$A$73,IF(AND(S307="",OR(J307&lt;&gt;"",K307&lt;&gt;"",L307&lt;&gt;"")),Listes!$A$74,"")))))))</f>
        <v/>
      </c>
      <c r="S307" s="90"/>
      <c r="T307" s="158">
        <f t="shared" si="26"/>
        <v>0</v>
      </c>
    </row>
    <row r="308" spans="1:20" ht="20.100000000000001" customHeight="1" x14ac:dyDescent="0.25">
      <c r="A308" s="174">
        <v>302</v>
      </c>
      <c r="B308" s="181" t="str">
        <f>IF('Frais réels'!B308="","",'Frais réels'!B308)</f>
        <v/>
      </c>
      <c r="C308" s="181" t="str">
        <f>IF('Frais réels'!C308="","",'Frais réels'!C308)</f>
        <v/>
      </c>
      <c r="D308" s="181" t="str">
        <f>IF('Frais réels'!D308="","",'Frais réels'!D308)</f>
        <v/>
      </c>
      <c r="E308" s="181" t="str">
        <f>IF('Frais réels'!E308="","",'Frais réels'!E308)</f>
        <v/>
      </c>
      <c r="F308" s="181" t="str">
        <f>IF('Frais réels'!F308="","",'Frais réels'!F308)</f>
        <v/>
      </c>
      <c r="G308" s="526" t="str">
        <f>IF('Frais réels'!G308="","",'Frais réels'!G308)</f>
        <v/>
      </c>
      <c r="H308" s="526" t="str">
        <f>IF('Frais réels'!H308="","",'Frais réels'!H308)</f>
        <v/>
      </c>
      <c r="I308" s="181" t="str">
        <f>IF('Frais réels'!I308="","",'Frais réels'!I308)</f>
        <v/>
      </c>
      <c r="J308" s="530"/>
      <c r="K308" s="527" t="str">
        <f t="shared" si="22"/>
        <v/>
      </c>
      <c r="L308" s="527" t="str">
        <f t="shared" si="23"/>
        <v/>
      </c>
      <c r="M308" s="529"/>
      <c r="N308" s="182"/>
      <c r="O308" s="215" t="str">
        <f t="shared" si="24"/>
        <v/>
      </c>
      <c r="P308" s="211" t="str">
        <f t="shared" si="25"/>
        <v/>
      </c>
      <c r="Q308" s="222"/>
      <c r="R308" s="435" t="str">
        <f>IF(I308="","",IF(OR(J308="",K308="",L308=""),Listes!$A$69,IF(AND(M308="",J308&lt;&gt;""),Listes!$A$70,IF(AND(I308&lt;M308,Q308=""),Listes!$A$71,IF(AND(L308&lt;K308,Q308=""),Listes!$A$72,IF(AND(M308&lt;&gt;"",M308&lt;I308,N308=""),Listes!$A$73,IF(AND(S308="",OR(J308&lt;&gt;"",K308&lt;&gt;"",L308&lt;&gt;"")),Listes!$A$74,"")))))))</f>
        <v/>
      </c>
      <c r="S308" s="90"/>
      <c r="T308" s="158">
        <f t="shared" si="26"/>
        <v>0</v>
      </c>
    </row>
    <row r="309" spans="1:20" ht="20.100000000000001" customHeight="1" x14ac:dyDescent="0.25">
      <c r="A309" s="174">
        <v>303</v>
      </c>
      <c r="B309" s="181" t="str">
        <f>IF('Frais réels'!B309="","",'Frais réels'!B309)</f>
        <v/>
      </c>
      <c r="C309" s="181" t="str">
        <f>IF('Frais réels'!C309="","",'Frais réels'!C309)</f>
        <v/>
      </c>
      <c r="D309" s="181" t="str">
        <f>IF('Frais réels'!D309="","",'Frais réels'!D309)</f>
        <v/>
      </c>
      <c r="E309" s="181" t="str">
        <f>IF('Frais réels'!E309="","",'Frais réels'!E309)</f>
        <v/>
      </c>
      <c r="F309" s="181" t="str">
        <f>IF('Frais réels'!F309="","",'Frais réels'!F309)</f>
        <v/>
      </c>
      <c r="G309" s="526" t="str">
        <f>IF('Frais réels'!G309="","",'Frais réels'!G309)</f>
        <v/>
      </c>
      <c r="H309" s="526" t="str">
        <f>IF('Frais réels'!H309="","",'Frais réels'!H309)</f>
        <v/>
      </c>
      <c r="I309" s="181" t="str">
        <f>IF('Frais réels'!I309="","",'Frais réels'!I309)</f>
        <v/>
      </c>
      <c r="J309" s="530"/>
      <c r="K309" s="527" t="str">
        <f t="shared" si="22"/>
        <v/>
      </c>
      <c r="L309" s="527" t="str">
        <f t="shared" si="23"/>
        <v/>
      </c>
      <c r="M309" s="529"/>
      <c r="N309" s="182"/>
      <c r="O309" s="215" t="str">
        <f t="shared" si="24"/>
        <v/>
      </c>
      <c r="P309" s="211" t="str">
        <f t="shared" si="25"/>
        <v/>
      </c>
      <c r="Q309" s="222"/>
      <c r="R309" s="435" t="str">
        <f>IF(I309="","",IF(OR(J309="",K309="",L309=""),Listes!$A$69,IF(AND(M309="",J309&lt;&gt;""),Listes!$A$70,IF(AND(I309&lt;M309,Q309=""),Listes!$A$71,IF(AND(L309&lt;K309,Q309=""),Listes!$A$72,IF(AND(M309&lt;&gt;"",M309&lt;I309,N309=""),Listes!$A$73,IF(AND(S309="",OR(J309&lt;&gt;"",K309&lt;&gt;"",L309&lt;&gt;"")),Listes!$A$74,"")))))))</f>
        <v/>
      </c>
      <c r="S309" s="90"/>
      <c r="T309" s="158">
        <f t="shared" si="26"/>
        <v>0</v>
      </c>
    </row>
    <row r="310" spans="1:20" ht="20.100000000000001" customHeight="1" x14ac:dyDescent="0.25">
      <c r="A310" s="174">
        <v>304</v>
      </c>
      <c r="B310" s="181" t="str">
        <f>IF('Frais réels'!B310="","",'Frais réels'!B310)</f>
        <v/>
      </c>
      <c r="C310" s="181" t="str">
        <f>IF('Frais réels'!C310="","",'Frais réels'!C310)</f>
        <v/>
      </c>
      <c r="D310" s="181" t="str">
        <f>IF('Frais réels'!D310="","",'Frais réels'!D310)</f>
        <v/>
      </c>
      <c r="E310" s="181" t="str">
        <f>IF('Frais réels'!E310="","",'Frais réels'!E310)</f>
        <v/>
      </c>
      <c r="F310" s="181" t="str">
        <f>IF('Frais réels'!F310="","",'Frais réels'!F310)</f>
        <v/>
      </c>
      <c r="G310" s="526" t="str">
        <f>IF('Frais réels'!G310="","",'Frais réels'!G310)</f>
        <v/>
      </c>
      <c r="H310" s="526" t="str">
        <f>IF('Frais réels'!H310="","",'Frais réels'!H310)</f>
        <v/>
      </c>
      <c r="I310" s="181" t="str">
        <f>IF('Frais réels'!I310="","",'Frais réels'!I310)</f>
        <v/>
      </c>
      <c r="J310" s="530"/>
      <c r="K310" s="527" t="str">
        <f t="shared" si="22"/>
        <v/>
      </c>
      <c r="L310" s="527" t="str">
        <f t="shared" si="23"/>
        <v/>
      </c>
      <c r="M310" s="529"/>
      <c r="N310" s="182"/>
      <c r="O310" s="215" t="str">
        <f t="shared" si="24"/>
        <v/>
      </c>
      <c r="P310" s="211" t="str">
        <f t="shared" si="25"/>
        <v/>
      </c>
      <c r="Q310" s="222"/>
      <c r="R310" s="435" t="str">
        <f>IF(I310="","",IF(OR(J310="",K310="",L310=""),Listes!$A$69,IF(AND(M310="",J310&lt;&gt;""),Listes!$A$70,IF(AND(I310&lt;M310,Q310=""),Listes!$A$71,IF(AND(L310&lt;K310,Q310=""),Listes!$A$72,IF(AND(M310&lt;&gt;"",M310&lt;I310,N310=""),Listes!$A$73,IF(AND(S310="",OR(J310&lt;&gt;"",K310&lt;&gt;"",L310&lt;&gt;"")),Listes!$A$74,"")))))))</f>
        <v/>
      </c>
      <c r="S310" s="90"/>
      <c r="T310" s="158">
        <f t="shared" si="26"/>
        <v>0</v>
      </c>
    </row>
    <row r="311" spans="1:20" ht="20.100000000000001" customHeight="1" x14ac:dyDescent="0.25">
      <c r="A311" s="174">
        <v>305</v>
      </c>
      <c r="B311" s="181" t="str">
        <f>IF('Frais réels'!B311="","",'Frais réels'!B311)</f>
        <v/>
      </c>
      <c r="C311" s="181" t="str">
        <f>IF('Frais réels'!C311="","",'Frais réels'!C311)</f>
        <v/>
      </c>
      <c r="D311" s="181" t="str">
        <f>IF('Frais réels'!D311="","",'Frais réels'!D311)</f>
        <v/>
      </c>
      <c r="E311" s="181" t="str">
        <f>IF('Frais réels'!E311="","",'Frais réels'!E311)</f>
        <v/>
      </c>
      <c r="F311" s="181" t="str">
        <f>IF('Frais réels'!F311="","",'Frais réels'!F311)</f>
        <v/>
      </c>
      <c r="G311" s="526" t="str">
        <f>IF('Frais réels'!G311="","",'Frais réels'!G311)</f>
        <v/>
      </c>
      <c r="H311" s="526" t="str">
        <f>IF('Frais réels'!H311="","",'Frais réels'!H311)</f>
        <v/>
      </c>
      <c r="I311" s="181" t="str">
        <f>IF('Frais réels'!I311="","",'Frais réels'!I311)</f>
        <v/>
      </c>
      <c r="J311" s="530"/>
      <c r="K311" s="527" t="str">
        <f t="shared" si="22"/>
        <v/>
      </c>
      <c r="L311" s="527" t="str">
        <f t="shared" si="23"/>
        <v/>
      </c>
      <c r="M311" s="529"/>
      <c r="N311" s="182"/>
      <c r="O311" s="215" t="str">
        <f t="shared" si="24"/>
        <v/>
      </c>
      <c r="P311" s="211" t="str">
        <f t="shared" si="25"/>
        <v/>
      </c>
      <c r="Q311" s="222"/>
      <c r="R311" s="435" t="str">
        <f>IF(I311="","",IF(OR(J311="",K311="",L311=""),Listes!$A$69,IF(AND(M311="",J311&lt;&gt;""),Listes!$A$70,IF(AND(I311&lt;M311,Q311=""),Listes!$A$71,IF(AND(L311&lt;K311,Q311=""),Listes!$A$72,IF(AND(M311&lt;&gt;"",M311&lt;I311,N311=""),Listes!$A$73,IF(AND(S311="",OR(J311&lt;&gt;"",K311&lt;&gt;"",L311&lt;&gt;"")),Listes!$A$74,"")))))))</f>
        <v/>
      </c>
      <c r="S311" s="90"/>
      <c r="T311" s="158">
        <f t="shared" si="26"/>
        <v>0</v>
      </c>
    </row>
    <row r="312" spans="1:20" ht="20.100000000000001" customHeight="1" x14ac:dyDescent="0.25">
      <c r="A312" s="174">
        <v>306</v>
      </c>
      <c r="B312" s="181" t="str">
        <f>IF('Frais réels'!B312="","",'Frais réels'!B312)</f>
        <v/>
      </c>
      <c r="C312" s="181" t="str">
        <f>IF('Frais réels'!C312="","",'Frais réels'!C312)</f>
        <v/>
      </c>
      <c r="D312" s="181" t="str">
        <f>IF('Frais réels'!D312="","",'Frais réels'!D312)</f>
        <v/>
      </c>
      <c r="E312" s="181" t="str">
        <f>IF('Frais réels'!E312="","",'Frais réels'!E312)</f>
        <v/>
      </c>
      <c r="F312" s="181" t="str">
        <f>IF('Frais réels'!F312="","",'Frais réels'!F312)</f>
        <v/>
      </c>
      <c r="G312" s="526" t="str">
        <f>IF('Frais réels'!G312="","",'Frais réels'!G312)</f>
        <v/>
      </c>
      <c r="H312" s="526" t="str">
        <f>IF('Frais réels'!H312="","",'Frais réels'!H312)</f>
        <v/>
      </c>
      <c r="I312" s="181" t="str">
        <f>IF('Frais réels'!I312="","",'Frais réels'!I312)</f>
        <v/>
      </c>
      <c r="J312" s="530"/>
      <c r="K312" s="527" t="str">
        <f t="shared" si="22"/>
        <v/>
      </c>
      <c r="L312" s="527" t="str">
        <f t="shared" si="23"/>
        <v/>
      </c>
      <c r="M312" s="529"/>
      <c r="N312" s="182"/>
      <c r="O312" s="215" t="str">
        <f t="shared" si="24"/>
        <v/>
      </c>
      <c r="P312" s="211" t="str">
        <f t="shared" si="25"/>
        <v/>
      </c>
      <c r="Q312" s="222"/>
      <c r="R312" s="435" t="str">
        <f>IF(I312="","",IF(OR(J312="",K312="",L312=""),Listes!$A$69,IF(AND(M312="",J312&lt;&gt;""),Listes!$A$70,IF(AND(I312&lt;M312,Q312=""),Listes!$A$71,IF(AND(L312&lt;K312,Q312=""),Listes!$A$72,IF(AND(M312&lt;&gt;"",M312&lt;I312,N312=""),Listes!$A$73,IF(AND(S312="",OR(J312&lt;&gt;"",K312&lt;&gt;"",L312&lt;&gt;"")),Listes!$A$74,"")))))))</f>
        <v/>
      </c>
      <c r="S312" s="90"/>
      <c r="T312" s="158">
        <f t="shared" si="26"/>
        <v>0</v>
      </c>
    </row>
    <row r="313" spans="1:20" ht="20.100000000000001" customHeight="1" x14ac:dyDescent="0.25">
      <c r="A313" s="174">
        <v>307</v>
      </c>
      <c r="B313" s="181" t="str">
        <f>IF('Frais réels'!B313="","",'Frais réels'!B313)</f>
        <v/>
      </c>
      <c r="C313" s="181" t="str">
        <f>IF('Frais réels'!C313="","",'Frais réels'!C313)</f>
        <v/>
      </c>
      <c r="D313" s="181" t="str">
        <f>IF('Frais réels'!D313="","",'Frais réels'!D313)</f>
        <v/>
      </c>
      <c r="E313" s="181" t="str">
        <f>IF('Frais réels'!E313="","",'Frais réels'!E313)</f>
        <v/>
      </c>
      <c r="F313" s="181" t="str">
        <f>IF('Frais réels'!F313="","",'Frais réels'!F313)</f>
        <v/>
      </c>
      <c r="G313" s="526" t="str">
        <f>IF('Frais réels'!G313="","",'Frais réels'!G313)</f>
        <v/>
      </c>
      <c r="H313" s="526" t="str">
        <f>IF('Frais réels'!H313="","",'Frais réels'!H313)</f>
        <v/>
      </c>
      <c r="I313" s="181" t="str">
        <f>IF('Frais réels'!I313="","",'Frais réels'!I313)</f>
        <v/>
      </c>
      <c r="J313" s="530"/>
      <c r="K313" s="527" t="str">
        <f t="shared" si="22"/>
        <v/>
      </c>
      <c r="L313" s="527" t="str">
        <f t="shared" si="23"/>
        <v/>
      </c>
      <c r="M313" s="529"/>
      <c r="N313" s="182"/>
      <c r="O313" s="215" t="str">
        <f t="shared" si="24"/>
        <v/>
      </c>
      <c r="P313" s="211" t="str">
        <f t="shared" si="25"/>
        <v/>
      </c>
      <c r="Q313" s="222"/>
      <c r="R313" s="435" t="str">
        <f>IF(I313="","",IF(OR(J313="",K313="",L313=""),Listes!$A$69,IF(AND(M313="",J313&lt;&gt;""),Listes!$A$70,IF(AND(I313&lt;M313,Q313=""),Listes!$A$71,IF(AND(L313&lt;K313,Q313=""),Listes!$A$72,IF(AND(M313&lt;&gt;"",M313&lt;I313,N313=""),Listes!$A$73,IF(AND(S313="",OR(J313&lt;&gt;"",K313&lt;&gt;"",L313&lt;&gt;"")),Listes!$A$74,"")))))))</f>
        <v/>
      </c>
      <c r="S313" s="90"/>
      <c r="T313" s="158">
        <f t="shared" si="26"/>
        <v>0</v>
      </c>
    </row>
    <row r="314" spans="1:20" ht="20.100000000000001" customHeight="1" x14ac:dyDescent="0.25">
      <c r="A314" s="174">
        <v>308</v>
      </c>
      <c r="B314" s="181" t="str">
        <f>IF('Frais réels'!B314="","",'Frais réels'!B314)</f>
        <v/>
      </c>
      <c r="C314" s="181" t="str">
        <f>IF('Frais réels'!C314="","",'Frais réels'!C314)</f>
        <v/>
      </c>
      <c r="D314" s="181" t="str">
        <f>IF('Frais réels'!D314="","",'Frais réels'!D314)</f>
        <v/>
      </c>
      <c r="E314" s="181" t="str">
        <f>IF('Frais réels'!E314="","",'Frais réels'!E314)</f>
        <v/>
      </c>
      <c r="F314" s="181" t="str">
        <f>IF('Frais réels'!F314="","",'Frais réels'!F314)</f>
        <v/>
      </c>
      <c r="G314" s="526" t="str">
        <f>IF('Frais réels'!G314="","",'Frais réels'!G314)</f>
        <v/>
      </c>
      <c r="H314" s="526" t="str">
        <f>IF('Frais réels'!H314="","",'Frais réels'!H314)</f>
        <v/>
      </c>
      <c r="I314" s="181" t="str">
        <f>IF('Frais réels'!I314="","",'Frais réels'!I314)</f>
        <v/>
      </c>
      <c r="J314" s="530"/>
      <c r="K314" s="527" t="str">
        <f t="shared" si="22"/>
        <v/>
      </c>
      <c r="L314" s="527" t="str">
        <f t="shared" si="23"/>
        <v/>
      </c>
      <c r="M314" s="529"/>
      <c r="N314" s="182"/>
      <c r="O314" s="215" t="str">
        <f t="shared" si="24"/>
        <v/>
      </c>
      <c r="P314" s="211" t="str">
        <f t="shared" si="25"/>
        <v/>
      </c>
      <c r="Q314" s="222"/>
      <c r="R314" s="435" t="str">
        <f>IF(I314="","",IF(OR(J314="",K314="",L314=""),Listes!$A$69,IF(AND(M314="",J314&lt;&gt;""),Listes!$A$70,IF(AND(I314&lt;M314,Q314=""),Listes!$A$71,IF(AND(L314&lt;K314,Q314=""),Listes!$A$72,IF(AND(M314&lt;&gt;"",M314&lt;I314,N314=""),Listes!$A$73,IF(AND(S314="",OR(J314&lt;&gt;"",K314&lt;&gt;"",L314&lt;&gt;"")),Listes!$A$74,"")))))))</f>
        <v/>
      </c>
      <c r="S314" s="90"/>
      <c r="T314" s="158">
        <f t="shared" si="26"/>
        <v>0</v>
      </c>
    </row>
    <row r="315" spans="1:20" ht="20.100000000000001" customHeight="1" x14ac:dyDescent="0.25">
      <c r="A315" s="174">
        <v>309</v>
      </c>
      <c r="B315" s="181" t="str">
        <f>IF('Frais réels'!B315="","",'Frais réels'!B315)</f>
        <v/>
      </c>
      <c r="C315" s="181" t="str">
        <f>IF('Frais réels'!C315="","",'Frais réels'!C315)</f>
        <v/>
      </c>
      <c r="D315" s="181" t="str">
        <f>IF('Frais réels'!D315="","",'Frais réels'!D315)</f>
        <v/>
      </c>
      <c r="E315" s="181" t="str">
        <f>IF('Frais réels'!E315="","",'Frais réels'!E315)</f>
        <v/>
      </c>
      <c r="F315" s="181" t="str">
        <f>IF('Frais réels'!F315="","",'Frais réels'!F315)</f>
        <v/>
      </c>
      <c r="G315" s="526" t="str">
        <f>IF('Frais réels'!G315="","",'Frais réels'!G315)</f>
        <v/>
      </c>
      <c r="H315" s="526" t="str">
        <f>IF('Frais réels'!H315="","",'Frais réels'!H315)</f>
        <v/>
      </c>
      <c r="I315" s="181" t="str">
        <f>IF('Frais réels'!I315="","",'Frais réels'!I315)</f>
        <v/>
      </c>
      <c r="J315" s="530"/>
      <c r="K315" s="527" t="str">
        <f t="shared" si="22"/>
        <v/>
      </c>
      <c r="L315" s="527" t="str">
        <f t="shared" si="23"/>
        <v/>
      </c>
      <c r="M315" s="529"/>
      <c r="N315" s="182"/>
      <c r="O315" s="215" t="str">
        <f t="shared" si="24"/>
        <v/>
      </c>
      <c r="P315" s="211" t="str">
        <f t="shared" si="25"/>
        <v/>
      </c>
      <c r="Q315" s="222"/>
      <c r="R315" s="435" t="str">
        <f>IF(I315="","",IF(OR(J315="",K315="",L315=""),Listes!$A$69,IF(AND(M315="",J315&lt;&gt;""),Listes!$A$70,IF(AND(I315&lt;M315,Q315=""),Listes!$A$71,IF(AND(L315&lt;K315,Q315=""),Listes!$A$72,IF(AND(M315&lt;&gt;"",M315&lt;I315,N315=""),Listes!$A$73,IF(AND(S315="",OR(J315&lt;&gt;"",K315&lt;&gt;"",L315&lt;&gt;"")),Listes!$A$74,"")))))))</f>
        <v/>
      </c>
      <c r="S315" s="90"/>
      <c r="T315" s="158">
        <f t="shared" si="26"/>
        <v>0</v>
      </c>
    </row>
    <row r="316" spans="1:20" ht="20.100000000000001" customHeight="1" x14ac:dyDescent="0.25">
      <c r="A316" s="174">
        <v>310</v>
      </c>
      <c r="B316" s="181" t="str">
        <f>IF('Frais réels'!B316="","",'Frais réels'!B316)</f>
        <v/>
      </c>
      <c r="C316" s="181" t="str">
        <f>IF('Frais réels'!C316="","",'Frais réels'!C316)</f>
        <v/>
      </c>
      <c r="D316" s="181" t="str">
        <f>IF('Frais réels'!D316="","",'Frais réels'!D316)</f>
        <v/>
      </c>
      <c r="E316" s="181" t="str">
        <f>IF('Frais réels'!E316="","",'Frais réels'!E316)</f>
        <v/>
      </c>
      <c r="F316" s="181" t="str">
        <f>IF('Frais réels'!F316="","",'Frais réels'!F316)</f>
        <v/>
      </c>
      <c r="G316" s="526" t="str">
        <f>IF('Frais réels'!G316="","",'Frais réels'!G316)</f>
        <v/>
      </c>
      <c r="H316" s="526" t="str">
        <f>IF('Frais réels'!H316="","",'Frais réels'!H316)</f>
        <v/>
      </c>
      <c r="I316" s="181" t="str">
        <f>IF('Frais réels'!I316="","",'Frais réels'!I316)</f>
        <v/>
      </c>
      <c r="J316" s="530"/>
      <c r="K316" s="527" t="str">
        <f t="shared" si="22"/>
        <v/>
      </c>
      <c r="L316" s="527" t="str">
        <f t="shared" si="23"/>
        <v/>
      </c>
      <c r="M316" s="529"/>
      <c r="N316" s="182"/>
      <c r="O316" s="215" t="str">
        <f t="shared" si="24"/>
        <v/>
      </c>
      <c r="P316" s="211" t="str">
        <f t="shared" si="25"/>
        <v/>
      </c>
      <c r="Q316" s="222"/>
      <c r="R316" s="435" t="str">
        <f>IF(I316="","",IF(OR(J316="",K316="",L316=""),Listes!$A$69,IF(AND(M316="",J316&lt;&gt;""),Listes!$A$70,IF(AND(I316&lt;M316,Q316=""),Listes!$A$71,IF(AND(L316&lt;K316,Q316=""),Listes!$A$72,IF(AND(M316&lt;&gt;"",M316&lt;I316,N316=""),Listes!$A$73,IF(AND(S316="",OR(J316&lt;&gt;"",K316&lt;&gt;"",L316&lt;&gt;"")),Listes!$A$74,"")))))))</f>
        <v/>
      </c>
      <c r="S316" s="90"/>
      <c r="T316" s="158">
        <f t="shared" si="26"/>
        <v>0</v>
      </c>
    </row>
    <row r="317" spans="1:20" ht="20.100000000000001" customHeight="1" x14ac:dyDescent="0.25">
      <c r="A317" s="174">
        <v>311</v>
      </c>
      <c r="B317" s="181" t="str">
        <f>IF('Frais réels'!B317="","",'Frais réels'!B317)</f>
        <v/>
      </c>
      <c r="C317" s="181" t="str">
        <f>IF('Frais réels'!C317="","",'Frais réels'!C317)</f>
        <v/>
      </c>
      <c r="D317" s="181" t="str">
        <f>IF('Frais réels'!D317="","",'Frais réels'!D317)</f>
        <v/>
      </c>
      <c r="E317" s="181" t="str">
        <f>IF('Frais réels'!E317="","",'Frais réels'!E317)</f>
        <v/>
      </c>
      <c r="F317" s="181" t="str">
        <f>IF('Frais réels'!F317="","",'Frais réels'!F317)</f>
        <v/>
      </c>
      <c r="G317" s="526" t="str">
        <f>IF('Frais réels'!G317="","",'Frais réels'!G317)</f>
        <v/>
      </c>
      <c r="H317" s="526" t="str">
        <f>IF('Frais réels'!H317="","",'Frais réels'!H317)</f>
        <v/>
      </c>
      <c r="I317" s="181" t="str">
        <f>IF('Frais réels'!I317="","",'Frais réels'!I317)</f>
        <v/>
      </c>
      <c r="J317" s="530"/>
      <c r="K317" s="527" t="str">
        <f t="shared" si="22"/>
        <v/>
      </c>
      <c r="L317" s="527" t="str">
        <f t="shared" si="23"/>
        <v/>
      </c>
      <c r="M317" s="529"/>
      <c r="N317" s="182"/>
      <c r="O317" s="215" t="str">
        <f t="shared" si="24"/>
        <v/>
      </c>
      <c r="P317" s="211" t="str">
        <f t="shared" si="25"/>
        <v/>
      </c>
      <c r="Q317" s="222"/>
      <c r="R317" s="435" t="str">
        <f>IF(I317="","",IF(OR(J317="",K317="",L317=""),Listes!$A$69,IF(AND(M317="",J317&lt;&gt;""),Listes!$A$70,IF(AND(I317&lt;M317,Q317=""),Listes!$A$71,IF(AND(L317&lt;K317,Q317=""),Listes!$A$72,IF(AND(M317&lt;&gt;"",M317&lt;I317,N317=""),Listes!$A$73,IF(AND(S317="",OR(J317&lt;&gt;"",K317&lt;&gt;"",L317&lt;&gt;"")),Listes!$A$74,"")))))))</f>
        <v/>
      </c>
      <c r="S317" s="90"/>
      <c r="T317" s="158">
        <f t="shared" si="26"/>
        <v>0</v>
      </c>
    </row>
    <row r="318" spans="1:20" ht="20.100000000000001" customHeight="1" x14ac:dyDescent="0.25">
      <c r="A318" s="174">
        <v>312</v>
      </c>
      <c r="B318" s="181" t="str">
        <f>IF('Frais réels'!B318="","",'Frais réels'!B318)</f>
        <v/>
      </c>
      <c r="C318" s="181" t="str">
        <f>IF('Frais réels'!C318="","",'Frais réels'!C318)</f>
        <v/>
      </c>
      <c r="D318" s="181" t="str">
        <f>IF('Frais réels'!D318="","",'Frais réels'!D318)</f>
        <v/>
      </c>
      <c r="E318" s="181" t="str">
        <f>IF('Frais réels'!E318="","",'Frais réels'!E318)</f>
        <v/>
      </c>
      <c r="F318" s="181" t="str">
        <f>IF('Frais réels'!F318="","",'Frais réels'!F318)</f>
        <v/>
      </c>
      <c r="G318" s="526" t="str">
        <f>IF('Frais réels'!G318="","",'Frais réels'!G318)</f>
        <v/>
      </c>
      <c r="H318" s="526" t="str">
        <f>IF('Frais réels'!H318="","",'Frais réels'!H318)</f>
        <v/>
      </c>
      <c r="I318" s="181" t="str">
        <f>IF('Frais réels'!I318="","",'Frais réels'!I318)</f>
        <v/>
      </c>
      <c r="J318" s="530"/>
      <c r="K318" s="527" t="str">
        <f t="shared" si="22"/>
        <v/>
      </c>
      <c r="L318" s="527" t="str">
        <f t="shared" si="23"/>
        <v/>
      </c>
      <c r="M318" s="529"/>
      <c r="N318" s="182"/>
      <c r="O318" s="215" t="str">
        <f t="shared" si="24"/>
        <v/>
      </c>
      <c r="P318" s="211" t="str">
        <f t="shared" si="25"/>
        <v/>
      </c>
      <c r="Q318" s="222"/>
      <c r="R318" s="435" t="str">
        <f>IF(I318="","",IF(OR(J318="",K318="",L318=""),Listes!$A$69,IF(AND(M318="",J318&lt;&gt;""),Listes!$A$70,IF(AND(I318&lt;M318,Q318=""),Listes!$A$71,IF(AND(L318&lt;K318,Q318=""),Listes!$A$72,IF(AND(M318&lt;&gt;"",M318&lt;I318,N318=""),Listes!$A$73,IF(AND(S318="",OR(J318&lt;&gt;"",K318&lt;&gt;"",L318&lt;&gt;"")),Listes!$A$74,"")))))))</f>
        <v/>
      </c>
      <c r="S318" s="90"/>
      <c r="T318" s="158">
        <f t="shared" si="26"/>
        <v>0</v>
      </c>
    </row>
    <row r="319" spans="1:20" ht="20.100000000000001" customHeight="1" x14ac:dyDescent="0.25">
      <c r="A319" s="174">
        <v>313</v>
      </c>
      <c r="B319" s="181" t="str">
        <f>IF('Frais réels'!B319="","",'Frais réels'!B319)</f>
        <v/>
      </c>
      <c r="C319" s="181" t="str">
        <f>IF('Frais réels'!C319="","",'Frais réels'!C319)</f>
        <v/>
      </c>
      <c r="D319" s="181" t="str">
        <f>IF('Frais réels'!D319="","",'Frais réels'!D319)</f>
        <v/>
      </c>
      <c r="E319" s="181" t="str">
        <f>IF('Frais réels'!E319="","",'Frais réels'!E319)</f>
        <v/>
      </c>
      <c r="F319" s="181" t="str">
        <f>IF('Frais réels'!F319="","",'Frais réels'!F319)</f>
        <v/>
      </c>
      <c r="G319" s="526" t="str">
        <f>IF('Frais réels'!G319="","",'Frais réels'!G319)</f>
        <v/>
      </c>
      <c r="H319" s="526" t="str">
        <f>IF('Frais réels'!H319="","",'Frais réels'!H319)</f>
        <v/>
      </c>
      <c r="I319" s="181" t="str">
        <f>IF('Frais réels'!I319="","",'Frais réels'!I319)</f>
        <v/>
      </c>
      <c r="J319" s="530"/>
      <c r="K319" s="527" t="str">
        <f t="shared" si="22"/>
        <v/>
      </c>
      <c r="L319" s="527" t="str">
        <f t="shared" si="23"/>
        <v/>
      </c>
      <c r="M319" s="529"/>
      <c r="N319" s="182"/>
      <c r="O319" s="215" t="str">
        <f t="shared" si="24"/>
        <v/>
      </c>
      <c r="P319" s="211" t="str">
        <f t="shared" si="25"/>
        <v/>
      </c>
      <c r="Q319" s="222"/>
      <c r="R319" s="435" t="str">
        <f>IF(I319="","",IF(OR(J319="",K319="",L319=""),Listes!$A$69,IF(AND(M319="",J319&lt;&gt;""),Listes!$A$70,IF(AND(I319&lt;M319,Q319=""),Listes!$A$71,IF(AND(L319&lt;K319,Q319=""),Listes!$A$72,IF(AND(M319&lt;&gt;"",M319&lt;I319,N319=""),Listes!$A$73,IF(AND(S319="",OR(J319&lt;&gt;"",K319&lt;&gt;"",L319&lt;&gt;"")),Listes!$A$74,"")))))))</f>
        <v/>
      </c>
      <c r="S319" s="90"/>
      <c r="T319" s="158">
        <f t="shared" si="26"/>
        <v>0</v>
      </c>
    </row>
    <row r="320" spans="1:20" ht="20.100000000000001" customHeight="1" x14ac:dyDescent="0.25">
      <c r="A320" s="174">
        <v>314</v>
      </c>
      <c r="B320" s="181" t="str">
        <f>IF('Frais réels'!B320="","",'Frais réels'!B320)</f>
        <v/>
      </c>
      <c r="C320" s="181" t="str">
        <f>IF('Frais réels'!C320="","",'Frais réels'!C320)</f>
        <v/>
      </c>
      <c r="D320" s="181" t="str">
        <f>IF('Frais réels'!D320="","",'Frais réels'!D320)</f>
        <v/>
      </c>
      <c r="E320" s="181" t="str">
        <f>IF('Frais réels'!E320="","",'Frais réels'!E320)</f>
        <v/>
      </c>
      <c r="F320" s="181" t="str">
        <f>IF('Frais réels'!F320="","",'Frais réels'!F320)</f>
        <v/>
      </c>
      <c r="G320" s="526" t="str">
        <f>IF('Frais réels'!G320="","",'Frais réels'!G320)</f>
        <v/>
      </c>
      <c r="H320" s="526" t="str">
        <f>IF('Frais réels'!H320="","",'Frais réels'!H320)</f>
        <v/>
      </c>
      <c r="I320" s="181" t="str">
        <f>IF('Frais réels'!I320="","",'Frais réels'!I320)</f>
        <v/>
      </c>
      <c r="J320" s="530"/>
      <c r="K320" s="527" t="str">
        <f t="shared" si="22"/>
        <v/>
      </c>
      <c r="L320" s="527" t="str">
        <f t="shared" si="23"/>
        <v/>
      </c>
      <c r="M320" s="529"/>
      <c r="N320" s="182"/>
      <c r="O320" s="215" t="str">
        <f t="shared" si="24"/>
        <v/>
      </c>
      <c r="P320" s="211" t="str">
        <f t="shared" si="25"/>
        <v/>
      </c>
      <c r="Q320" s="222"/>
      <c r="R320" s="435" t="str">
        <f>IF(I320="","",IF(OR(J320="",K320="",L320=""),Listes!$A$69,IF(AND(M320="",J320&lt;&gt;""),Listes!$A$70,IF(AND(I320&lt;M320,Q320=""),Listes!$A$71,IF(AND(L320&lt;K320,Q320=""),Listes!$A$72,IF(AND(M320&lt;&gt;"",M320&lt;I320,N320=""),Listes!$A$73,IF(AND(S320="",OR(J320&lt;&gt;"",K320&lt;&gt;"",L320&lt;&gt;"")),Listes!$A$74,"")))))))</f>
        <v/>
      </c>
      <c r="S320" s="90"/>
      <c r="T320" s="158">
        <f t="shared" si="26"/>
        <v>0</v>
      </c>
    </row>
    <row r="321" spans="1:20" ht="20.100000000000001" customHeight="1" x14ac:dyDescent="0.25">
      <c r="A321" s="174">
        <v>315</v>
      </c>
      <c r="B321" s="181" t="str">
        <f>IF('Frais réels'!B321="","",'Frais réels'!B321)</f>
        <v/>
      </c>
      <c r="C321" s="181" t="str">
        <f>IF('Frais réels'!C321="","",'Frais réels'!C321)</f>
        <v/>
      </c>
      <c r="D321" s="181" t="str">
        <f>IF('Frais réels'!D321="","",'Frais réels'!D321)</f>
        <v/>
      </c>
      <c r="E321" s="181" t="str">
        <f>IF('Frais réels'!E321="","",'Frais réels'!E321)</f>
        <v/>
      </c>
      <c r="F321" s="181" t="str">
        <f>IF('Frais réels'!F321="","",'Frais réels'!F321)</f>
        <v/>
      </c>
      <c r="G321" s="526" t="str">
        <f>IF('Frais réels'!G321="","",'Frais réels'!G321)</f>
        <v/>
      </c>
      <c r="H321" s="526" t="str">
        <f>IF('Frais réels'!H321="","",'Frais réels'!H321)</f>
        <v/>
      </c>
      <c r="I321" s="181" t="str">
        <f>IF('Frais réels'!I321="","",'Frais réels'!I321)</f>
        <v/>
      </c>
      <c r="J321" s="530"/>
      <c r="K321" s="527" t="str">
        <f t="shared" si="22"/>
        <v/>
      </c>
      <c r="L321" s="527" t="str">
        <f t="shared" si="23"/>
        <v/>
      </c>
      <c r="M321" s="529"/>
      <c r="N321" s="182"/>
      <c r="O321" s="215" t="str">
        <f t="shared" si="24"/>
        <v/>
      </c>
      <c r="P321" s="211" t="str">
        <f t="shared" si="25"/>
        <v/>
      </c>
      <c r="Q321" s="222"/>
      <c r="R321" s="435" t="str">
        <f>IF(I321="","",IF(OR(J321="",K321="",L321=""),Listes!$A$69,IF(AND(M321="",J321&lt;&gt;""),Listes!$A$70,IF(AND(I321&lt;M321,Q321=""),Listes!$A$71,IF(AND(L321&lt;K321,Q321=""),Listes!$A$72,IF(AND(M321&lt;&gt;"",M321&lt;I321,N321=""),Listes!$A$73,IF(AND(S321="",OR(J321&lt;&gt;"",K321&lt;&gt;"",L321&lt;&gt;"")),Listes!$A$74,"")))))))</f>
        <v/>
      </c>
      <c r="S321" s="90"/>
      <c r="T321" s="158">
        <f t="shared" si="26"/>
        <v>0</v>
      </c>
    </row>
    <row r="322" spans="1:20" ht="20.100000000000001" customHeight="1" x14ac:dyDescent="0.25">
      <c r="A322" s="174">
        <v>316</v>
      </c>
      <c r="B322" s="181" t="str">
        <f>IF('Frais réels'!B322="","",'Frais réels'!B322)</f>
        <v/>
      </c>
      <c r="C322" s="181" t="str">
        <f>IF('Frais réels'!C322="","",'Frais réels'!C322)</f>
        <v/>
      </c>
      <c r="D322" s="181" t="str">
        <f>IF('Frais réels'!D322="","",'Frais réels'!D322)</f>
        <v/>
      </c>
      <c r="E322" s="181" t="str">
        <f>IF('Frais réels'!E322="","",'Frais réels'!E322)</f>
        <v/>
      </c>
      <c r="F322" s="181" t="str">
        <f>IF('Frais réels'!F322="","",'Frais réels'!F322)</f>
        <v/>
      </c>
      <c r="G322" s="526" t="str">
        <f>IF('Frais réels'!G322="","",'Frais réels'!G322)</f>
        <v/>
      </c>
      <c r="H322" s="526" t="str">
        <f>IF('Frais réels'!H322="","",'Frais réels'!H322)</f>
        <v/>
      </c>
      <c r="I322" s="181" t="str">
        <f>IF('Frais réels'!I322="","",'Frais réels'!I322)</f>
        <v/>
      </c>
      <c r="J322" s="530"/>
      <c r="K322" s="527" t="str">
        <f t="shared" si="22"/>
        <v/>
      </c>
      <c r="L322" s="527" t="str">
        <f t="shared" si="23"/>
        <v/>
      </c>
      <c r="M322" s="529"/>
      <c r="N322" s="182"/>
      <c r="O322" s="215" t="str">
        <f t="shared" si="24"/>
        <v/>
      </c>
      <c r="P322" s="211" t="str">
        <f t="shared" si="25"/>
        <v/>
      </c>
      <c r="Q322" s="222"/>
      <c r="R322" s="435" t="str">
        <f>IF(I322="","",IF(OR(J322="",K322="",L322=""),Listes!$A$69,IF(AND(M322="",J322&lt;&gt;""),Listes!$A$70,IF(AND(I322&lt;M322,Q322=""),Listes!$A$71,IF(AND(L322&lt;K322,Q322=""),Listes!$A$72,IF(AND(M322&lt;&gt;"",M322&lt;I322,N322=""),Listes!$A$73,IF(AND(S322="",OR(J322&lt;&gt;"",K322&lt;&gt;"",L322&lt;&gt;"")),Listes!$A$74,"")))))))</f>
        <v/>
      </c>
      <c r="S322" s="90"/>
      <c r="T322" s="158">
        <f t="shared" si="26"/>
        <v>0</v>
      </c>
    </row>
    <row r="323" spans="1:20" ht="20.100000000000001" customHeight="1" x14ac:dyDescent="0.25">
      <c r="A323" s="174">
        <v>317</v>
      </c>
      <c r="B323" s="181" t="str">
        <f>IF('Frais réels'!B323="","",'Frais réels'!B323)</f>
        <v/>
      </c>
      <c r="C323" s="181" t="str">
        <f>IF('Frais réels'!C323="","",'Frais réels'!C323)</f>
        <v/>
      </c>
      <c r="D323" s="181" t="str">
        <f>IF('Frais réels'!D323="","",'Frais réels'!D323)</f>
        <v/>
      </c>
      <c r="E323" s="181" t="str">
        <f>IF('Frais réels'!E323="","",'Frais réels'!E323)</f>
        <v/>
      </c>
      <c r="F323" s="181" t="str">
        <f>IF('Frais réels'!F323="","",'Frais réels'!F323)</f>
        <v/>
      </c>
      <c r="G323" s="526" t="str">
        <f>IF('Frais réels'!G323="","",'Frais réels'!G323)</f>
        <v/>
      </c>
      <c r="H323" s="526" t="str">
        <f>IF('Frais réels'!H323="","",'Frais réels'!H323)</f>
        <v/>
      </c>
      <c r="I323" s="181" t="str">
        <f>IF('Frais réels'!I323="","",'Frais réels'!I323)</f>
        <v/>
      </c>
      <c r="J323" s="530"/>
      <c r="K323" s="527" t="str">
        <f t="shared" si="22"/>
        <v/>
      </c>
      <c r="L323" s="527" t="str">
        <f t="shared" si="23"/>
        <v/>
      </c>
      <c r="M323" s="529"/>
      <c r="N323" s="182"/>
      <c r="O323" s="215" t="str">
        <f t="shared" si="24"/>
        <v/>
      </c>
      <c r="P323" s="211" t="str">
        <f t="shared" si="25"/>
        <v/>
      </c>
      <c r="Q323" s="222"/>
      <c r="R323" s="435" t="str">
        <f>IF(I323="","",IF(OR(J323="",K323="",L323=""),Listes!$A$69,IF(AND(M323="",J323&lt;&gt;""),Listes!$A$70,IF(AND(I323&lt;M323,Q323=""),Listes!$A$71,IF(AND(L323&lt;K323,Q323=""),Listes!$A$72,IF(AND(M323&lt;&gt;"",M323&lt;I323,N323=""),Listes!$A$73,IF(AND(S323="",OR(J323&lt;&gt;"",K323&lt;&gt;"",L323&lt;&gt;"")),Listes!$A$74,"")))))))</f>
        <v/>
      </c>
      <c r="S323" s="90"/>
      <c r="T323" s="158">
        <f t="shared" si="26"/>
        <v>0</v>
      </c>
    </row>
    <row r="324" spans="1:20" ht="20.100000000000001" customHeight="1" x14ac:dyDescent="0.25">
      <c r="A324" s="174">
        <v>318</v>
      </c>
      <c r="B324" s="181" t="str">
        <f>IF('Frais réels'!B324="","",'Frais réels'!B324)</f>
        <v/>
      </c>
      <c r="C324" s="181" t="str">
        <f>IF('Frais réels'!C324="","",'Frais réels'!C324)</f>
        <v/>
      </c>
      <c r="D324" s="181" t="str">
        <f>IF('Frais réels'!D324="","",'Frais réels'!D324)</f>
        <v/>
      </c>
      <c r="E324" s="181" t="str">
        <f>IF('Frais réels'!E324="","",'Frais réels'!E324)</f>
        <v/>
      </c>
      <c r="F324" s="181" t="str">
        <f>IF('Frais réels'!F324="","",'Frais réels'!F324)</f>
        <v/>
      </c>
      <c r="G324" s="526" t="str">
        <f>IF('Frais réels'!G324="","",'Frais réels'!G324)</f>
        <v/>
      </c>
      <c r="H324" s="526" t="str">
        <f>IF('Frais réels'!H324="","",'Frais réels'!H324)</f>
        <v/>
      </c>
      <c r="I324" s="181" t="str">
        <f>IF('Frais réels'!I324="","",'Frais réels'!I324)</f>
        <v/>
      </c>
      <c r="J324" s="530"/>
      <c r="K324" s="527" t="str">
        <f t="shared" si="22"/>
        <v/>
      </c>
      <c r="L324" s="527" t="str">
        <f t="shared" si="23"/>
        <v/>
      </c>
      <c r="M324" s="529"/>
      <c r="N324" s="182"/>
      <c r="O324" s="215" t="str">
        <f t="shared" si="24"/>
        <v/>
      </c>
      <c r="P324" s="211" t="str">
        <f t="shared" si="25"/>
        <v/>
      </c>
      <c r="Q324" s="222"/>
      <c r="R324" s="435" t="str">
        <f>IF(I324="","",IF(OR(J324="",K324="",L324=""),Listes!$A$69,IF(AND(M324="",J324&lt;&gt;""),Listes!$A$70,IF(AND(I324&lt;M324,Q324=""),Listes!$A$71,IF(AND(L324&lt;K324,Q324=""),Listes!$A$72,IF(AND(M324&lt;&gt;"",M324&lt;I324,N324=""),Listes!$A$73,IF(AND(S324="",OR(J324&lt;&gt;"",K324&lt;&gt;"",L324&lt;&gt;"")),Listes!$A$74,"")))))))</f>
        <v/>
      </c>
      <c r="S324" s="90"/>
      <c r="T324" s="158">
        <f t="shared" si="26"/>
        <v>0</v>
      </c>
    </row>
    <row r="325" spans="1:20" ht="20.100000000000001" customHeight="1" x14ac:dyDescent="0.25">
      <c r="A325" s="174">
        <v>319</v>
      </c>
      <c r="B325" s="181" t="str">
        <f>IF('Frais réels'!B325="","",'Frais réels'!B325)</f>
        <v/>
      </c>
      <c r="C325" s="181" t="str">
        <f>IF('Frais réels'!C325="","",'Frais réels'!C325)</f>
        <v/>
      </c>
      <c r="D325" s="181" t="str">
        <f>IF('Frais réels'!D325="","",'Frais réels'!D325)</f>
        <v/>
      </c>
      <c r="E325" s="181" t="str">
        <f>IF('Frais réels'!E325="","",'Frais réels'!E325)</f>
        <v/>
      </c>
      <c r="F325" s="181" t="str">
        <f>IF('Frais réels'!F325="","",'Frais réels'!F325)</f>
        <v/>
      </c>
      <c r="G325" s="526" t="str">
        <f>IF('Frais réels'!G325="","",'Frais réels'!G325)</f>
        <v/>
      </c>
      <c r="H325" s="526" t="str">
        <f>IF('Frais réels'!H325="","",'Frais réels'!H325)</f>
        <v/>
      </c>
      <c r="I325" s="181" t="str">
        <f>IF('Frais réels'!I325="","",'Frais réels'!I325)</f>
        <v/>
      </c>
      <c r="J325" s="530"/>
      <c r="K325" s="527" t="str">
        <f t="shared" si="22"/>
        <v/>
      </c>
      <c r="L325" s="527" t="str">
        <f t="shared" si="23"/>
        <v/>
      </c>
      <c r="M325" s="529"/>
      <c r="N325" s="182"/>
      <c r="O325" s="215" t="str">
        <f t="shared" si="24"/>
        <v/>
      </c>
      <c r="P325" s="211" t="str">
        <f t="shared" si="25"/>
        <v/>
      </c>
      <c r="Q325" s="222"/>
      <c r="R325" s="435" t="str">
        <f>IF(I325="","",IF(OR(J325="",K325="",L325=""),Listes!$A$69,IF(AND(M325="",J325&lt;&gt;""),Listes!$A$70,IF(AND(I325&lt;M325,Q325=""),Listes!$A$71,IF(AND(L325&lt;K325,Q325=""),Listes!$A$72,IF(AND(M325&lt;&gt;"",M325&lt;I325,N325=""),Listes!$A$73,IF(AND(S325="",OR(J325&lt;&gt;"",K325&lt;&gt;"",L325&lt;&gt;"")),Listes!$A$74,"")))))))</f>
        <v/>
      </c>
      <c r="S325" s="90"/>
      <c r="T325" s="158">
        <f t="shared" si="26"/>
        <v>0</v>
      </c>
    </row>
    <row r="326" spans="1:20" ht="20.100000000000001" customHeight="1" x14ac:dyDescent="0.25">
      <c r="A326" s="174">
        <v>320</v>
      </c>
      <c r="B326" s="181" t="str">
        <f>IF('Frais réels'!B326="","",'Frais réels'!B326)</f>
        <v/>
      </c>
      <c r="C326" s="181" t="str">
        <f>IF('Frais réels'!C326="","",'Frais réels'!C326)</f>
        <v/>
      </c>
      <c r="D326" s="181" t="str">
        <f>IF('Frais réels'!D326="","",'Frais réels'!D326)</f>
        <v/>
      </c>
      <c r="E326" s="181" t="str">
        <f>IF('Frais réels'!E326="","",'Frais réels'!E326)</f>
        <v/>
      </c>
      <c r="F326" s="181" t="str">
        <f>IF('Frais réels'!F326="","",'Frais réels'!F326)</f>
        <v/>
      </c>
      <c r="G326" s="526" t="str">
        <f>IF('Frais réels'!G326="","",'Frais réels'!G326)</f>
        <v/>
      </c>
      <c r="H326" s="526" t="str">
        <f>IF('Frais réels'!H326="","",'Frais réels'!H326)</f>
        <v/>
      </c>
      <c r="I326" s="181" t="str">
        <f>IF('Frais réels'!I326="","",'Frais réels'!I326)</f>
        <v/>
      </c>
      <c r="J326" s="530"/>
      <c r="K326" s="527" t="str">
        <f t="shared" si="22"/>
        <v/>
      </c>
      <c r="L326" s="527" t="str">
        <f t="shared" si="23"/>
        <v/>
      </c>
      <c r="M326" s="529"/>
      <c r="N326" s="182"/>
      <c r="O326" s="215" t="str">
        <f t="shared" si="24"/>
        <v/>
      </c>
      <c r="P326" s="211" t="str">
        <f t="shared" si="25"/>
        <v/>
      </c>
      <c r="Q326" s="222"/>
      <c r="R326" s="435" t="str">
        <f>IF(I326="","",IF(OR(J326="",K326="",L326=""),Listes!$A$69,IF(AND(M326="",J326&lt;&gt;""),Listes!$A$70,IF(AND(I326&lt;M326,Q326=""),Listes!$A$71,IF(AND(L326&lt;K326,Q326=""),Listes!$A$72,IF(AND(M326&lt;&gt;"",M326&lt;I326,N326=""),Listes!$A$73,IF(AND(S326="",OR(J326&lt;&gt;"",K326&lt;&gt;"",L326&lt;&gt;"")),Listes!$A$74,"")))))))</f>
        <v/>
      </c>
      <c r="S326" s="90"/>
      <c r="T326" s="158">
        <f t="shared" si="26"/>
        <v>0</v>
      </c>
    </row>
    <row r="327" spans="1:20" ht="20.100000000000001" customHeight="1" x14ac:dyDescent="0.25">
      <c r="A327" s="174">
        <v>321</v>
      </c>
      <c r="B327" s="181" t="str">
        <f>IF('Frais réels'!B327="","",'Frais réels'!B327)</f>
        <v/>
      </c>
      <c r="C327" s="181" t="str">
        <f>IF('Frais réels'!C327="","",'Frais réels'!C327)</f>
        <v/>
      </c>
      <c r="D327" s="181" t="str">
        <f>IF('Frais réels'!D327="","",'Frais réels'!D327)</f>
        <v/>
      </c>
      <c r="E327" s="181" t="str">
        <f>IF('Frais réels'!E327="","",'Frais réels'!E327)</f>
        <v/>
      </c>
      <c r="F327" s="181" t="str">
        <f>IF('Frais réels'!F327="","",'Frais réels'!F327)</f>
        <v/>
      </c>
      <c r="G327" s="526" t="str">
        <f>IF('Frais réels'!G327="","",'Frais réels'!G327)</f>
        <v/>
      </c>
      <c r="H327" s="526" t="str">
        <f>IF('Frais réels'!H327="","",'Frais réels'!H327)</f>
        <v/>
      </c>
      <c r="I327" s="181" t="str">
        <f>IF('Frais réels'!I327="","",'Frais réels'!I327)</f>
        <v/>
      </c>
      <c r="J327" s="530"/>
      <c r="K327" s="527" t="str">
        <f t="shared" si="22"/>
        <v/>
      </c>
      <c r="L327" s="527" t="str">
        <f t="shared" si="23"/>
        <v/>
      </c>
      <c r="M327" s="529"/>
      <c r="N327" s="182"/>
      <c r="O327" s="215" t="str">
        <f t="shared" si="24"/>
        <v/>
      </c>
      <c r="P327" s="211" t="str">
        <f t="shared" si="25"/>
        <v/>
      </c>
      <c r="Q327" s="222"/>
      <c r="R327" s="435" t="str">
        <f>IF(I327="","",IF(OR(J327="",K327="",L327=""),Listes!$A$69,IF(AND(M327="",J327&lt;&gt;""),Listes!$A$70,IF(AND(I327&lt;M327,Q327=""),Listes!$A$71,IF(AND(L327&lt;K327,Q327=""),Listes!$A$72,IF(AND(M327&lt;&gt;"",M327&lt;I327,N327=""),Listes!$A$73,IF(AND(S327="",OR(J327&lt;&gt;"",K327&lt;&gt;"",L327&lt;&gt;"")),Listes!$A$74,"")))))))</f>
        <v/>
      </c>
      <c r="S327" s="90"/>
      <c r="T327" s="158">
        <f t="shared" si="26"/>
        <v>0</v>
      </c>
    </row>
    <row r="328" spans="1:20" ht="20.100000000000001" customHeight="1" x14ac:dyDescent="0.25">
      <c r="A328" s="174">
        <v>322</v>
      </c>
      <c r="B328" s="181" t="str">
        <f>IF('Frais réels'!B328="","",'Frais réels'!B328)</f>
        <v/>
      </c>
      <c r="C328" s="181" t="str">
        <f>IF('Frais réels'!C328="","",'Frais réels'!C328)</f>
        <v/>
      </c>
      <c r="D328" s="181" t="str">
        <f>IF('Frais réels'!D328="","",'Frais réels'!D328)</f>
        <v/>
      </c>
      <c r="E328" s="181" t="str">
        <f>IF('Frais réels'!E328="","",'Frais réels'!E328)</f>
        <v/>
      </c>
      <c r="F328" s="181" t="str">
        <f>IF('Frais réels'!F328="","",'Frais réels'!F328)</f>
        <v/>
      </c>
      <c r="G328" s="526" t="str">
        <f>IF('Frais réels'!G328="","",'Frais réels'!G328)</f>
        <v/>
      </c>
      <c r="H328" s="526" t="str">
        <f>IF('Frais réels'!H328="","",'Frais réels'!H328)</f>
        <v/>
      </c>
      <c r="I328" s="181" t="str">
        <f>IF('Frais réels'!I328="","",'Frais réels'!I328)</f>
        <v/>
      </c>
      <c r="J328" s="530"/>
      <c r="K328" s="527" t="str">
        <f t="shared" ref="K328:K391" si="27">IF(OR($J328="",I328=""),"",IF(J328="KO","",G328))</f>
        <v/>
      </c>
      <c r="L328" s="527" t="str">
        <f t="shared" ref="L328:L391" si="28">IF(OR($J328="",I328=""),"",IF(J328="KO","",H328))</f>
        <v/>
      </c>
      <c r="M328" s="529"/>
      <c r="N328" s="182"/>
      <c r="O328" s="215" t="str">
        <f t="shared" ref="O328:O391" si="29">IF(F328="Aller - Retour Mayotte - Hexagone",IF(1900=0,"",1900),IF(F328="Aller - Retour Mayotte - La Réunion",IF(700=0,"",700),IF(F328="Aller - Retour Mayotte - Caraïbes",IF(2200=0,"",2200),IF(E328="Billets de train",IF(M328=0,"",""),IF(E328="","")))))</f>
        <v/>
      </c>
      <c r="P328" s="211" t="str">
        <f t="shared" ref="P328:P391" si="30">IF(M328="", "", IF(MIN(M328,O328)=0, "", MIN(M328,O328)))</f>
        <v/>
      </c>
      <c r="Q328" s="222"/>
      <c r="R328" s="435" t="str">
        <f>IF(I328="","",IF(OR(J328="",K328="",L328=""),Listes!$A$69,IF(AND(M328="",J328&lt;&gt;""),Listes!$A$70,IF(AND(I328&lt;M328,Q328=""),Listes!$A$71,IF(AND(L328&lt;K328,Q328=""),Listes!$A$72,IF(AND(M328&lt;&gt;"",M328&lt;I328,N328=""),Listes!$A$73,IF(AND(S328="",OR(J328&lt;&gt;"",K328&lt;&gt;"",L328&lt;&gt;"")),Listes!$A$74,"")))))))</f>
        <v/>
      </c>
      <c r="S328" s="90"/>
      <c r="T328" s="158">
        <f t="shared" ref="T328:T391" si="31">IF(AND(I328&lt;&gt;"",R328&lt;&gt;""),1,0)</f>
        <v>0</v>
      </c>
    </row>
    <row r="329" spans="1:20" ht="20.100000000000001" customHeight="1" x14ac:dyDescent="0.25">
      <c r="A329" s="174">
        <v>323</v>
      </c>
      <c r="B329" s="181" t="str">
        <f>IF('Frais réels'!B329="","",'Frais réels'!B329)</f>
        <v/>
      </c>
      <c r="C329" s="181" t="str">
        <f>IF('Frais réels'!C329="","",'Frais réels'!C329)</f>
        <v/>
      </c>
      <c r="D329" s="181" t="str">
        <f>IF('Frais réels'!D329="","",'Frais réels'!D329)</f>
        <v/>
      </c>
      <c r="E329" s="181" t="str">
        <f>IF('Frais réels'!E329="","",'Frais réels'!E329)</f>
        <v/>
      </c>
      <c r="F329" s="181" t="str">
        <f>IF('Frais réels'!F329="","",'Frais réels'!F329)</f>
        <v/>
      </c>
      <c r="G329" s="526" t="str">
        <f>IF('Frais réels'!G329="","",'Frais réels'!G329)</f>
        <v/>
      </c>
      <c r="H329" s="526" t="str">
        <f>IF('Frais réels'!H329="","",'Frais réels'!H329)</f>
        <v/>
      </c>
      <c r="I329" s="181" t="str">
        <f>IF('Frais réels'!I329="","",'Frais réels'!I329)</f>
        <v/>
      </c>
      <c r="J329" s="530"/>
      <c r="K329" s="527" t="str">
        <f t="shared" si="27"/>
        <v/>
      </c>
      <c r="L329" s="527" t="str">
        <f t="shared" si="28"/>
        <v/>
      </c>
      <c r="M329" s="529"/>
      <c r="N329" s="182"/>
      <c r="O329" s="215" t="str">
        <f t="shared" si="29"/>
        <v/>
      </c>
      <c r="P329" s="211" t="str">
        <f t="shared" si="30"/>
        <v/>
      </c>
      <c r="Q329" s="222"/>
      <c r="R329" s="435" t="str">
        <f>IF(I329="","",IF(OR(J329="",K329="",L329=""),Listes!$A$69,IF(AND(M329="",J329&lt;&gt;""),Listes!$A$70,IF(AND(I329&lt;M329,Q329=""),Listes!$A$71,IF(AND(L329&lt;K329,Q329=""),Listes!$A$72,IF(AND(M329&lt;&gt;"",M329&lt;I329,N329=""),Listes!$A$73,IF(AND(S329="",OR(J329&lt;&gt;"",K329&lt;&gt;"",L329&lt;&gt;"")),Listes!$A$74,"")))))))</f>
        <v/>
      </c>
      <c r="S329" s="90"/>
      <c r="T329" s="158">
        <f t="shared" si="31"/>
        <v>0</v>
      </c>
    </row>
    <row r="330" spans="1:20" ht="20.100000000000001" customHeight="1" x14ac:dyDescent="0.25">
      <c r="A330" s="174">
        <v>324</v>
      </c>
      <c r="B330" s="181" t="str">
        <f>IF('Frais réels'!B330="","",'Frais réels'!B330)</f>
        <v/>
      </c>
      <c r="C330" s="181" t="str">
        <f>IF('Frais réels'!C330="","",'Frais réels'!C330)</f>
        <v/>
      </c>
      <c r="D330" s="181" t="str">
        <f>IF('Frais réels'!D330="","",'Frais réels'!D330)</f>
        <v/>
      </c>
      <c r="E330" s="181" t="str">
        <f>IF('Frais réels'!E330="","",'Frais réels'!E330)</f>
        <v/>
      </c>
      <c r="F330" s="181" t="str">
        <f>IF('Frais réels'!F330="","",'Frais réels'!F330)</f>
        <v/>
      </c>
      <c r="G330" s="526" t="str">
        <f>IF('Frais réels'!G330="","",'Frais réels'!G330)</f>
        <v/>
      </c>
      <c r="H330" s="526" t="str">
        <f>IF('Frais réels'!H330="","",'Frais réels'!H330)</f>
        <v/>
      </c>
      <c r="I330" s="181" t="str">
        <f>IF('Frais réels'!I330="","",'Frais réels'!I330)</f>
        <v/>
      </c>
      <c r="J330" s="530"/>
      <c r="K330" s="527" t="str">
        <f t="shared" si="27"/>
        <v/>
      </c>
      <c r="L330" s="527" t="str">
        <f t="shared" si="28"/>
        <v/>
      </c>
      <c r="M330" s="529"/>
      <c r="N330" s="182"/>
      <c r="O330" s="215" t="str">
        <f t="shared" si="29"/>
        <v/>
      </c>
      <c r="P330" s="211" t="str">
        <f t="shared" si="30"/>
        <v/>
      </c>
      <c r="Q330" s="222"/>
      <c r="R330" s="435" t="str">
        <f>IF(I330="","",IF(OR(J330="",K330="",L330=""),Listes!$A$69,IF(AND(M330="",J330&lt;&gt;""),Listes!$A$70,IF(AND(I330&lt;M330,Q330=""),Listes!$A$71,IF(AND(L330&lt;K330,Q330=""),Listes!$A$72,IF(AND(M330&lt;&gt;"",M330&lt;I330,N330=""),Listes!$A$73,IF(AND(S330="",OR(J330&lt;&gt;"",K330&lt;&gt;"",L330&lt;&gt;"")),Listes!$A$74,"")))))))</f>
        <v/>
      </c>
      <c r="S330" s="90"/>
      <c r="T330" s="158">
        <f t="shared" si="31"/>
        <v>0</v>
      </c>
    </row>
    <row r="331" spans="1:20" ht="20.100000000000001" customHeight="1" x14ac:dyDescent="0.25">
      <c r="A331" s="174">
        <v>325</v>
      </c>
      <c r="B331" s="181" t="str">
        <f>IF('Frais réels'!B331="","",'Frais réels'!B331)</f>
        <v/>
      </c>
      <c r="C331" s="181" t="str">
        <f>IF('Frais réels'!C331="","",'Frais réels'!C331)</f>
        <v/>
      </c>
      <c r="D331" s="181" t="str">
        <f>IF('Frais réels'!D331="","",'Frais réels'!D331)</f>
        <v/>
      </c>
      <c r="E331" s="181" t="str">
        <f>IF('Frais réels'!E331="","",'Frais réels'!E331)</f>
        <v/>
      </c>
      <c r="F331" s="181" t="str">
        <f>IF('Frais réels'!F331="","",'Frais réels'!F331)</f>
        <v/>
      </c>
      <c r="G331" s="526" t="str">
        <f>IF('Frais réels'!G331="","",'Frais réels'!G331)</f>
        <v/>
      </c>
      <c r="H331" s="526" t="str">
        <f>IF('Frais réels'!H331="","",'Frais réels'!H331)</f>
        <v/>
      </c>
      <c r="I331" s="181" t="str">
        <f>IF('Frais réels'!I331="","",'Frais réels'!I331)</f>
        <v/>
      </c>
      <c r="J331" s="530"/>
      <c r="K331" s="527" t="str">
        <f t="shared" si="27"/>
        <v/>
      </c>
      <c r="L331" s="527" t="str">
        <f t="shared" si="28"/>
        <v/>
      </c>
      <c r="M331" s="529"/>
      <c r="N331" s="182"/>
      <c r="O331" s="215" t="str">
        <f t="shared" si="29"/>
        <v/>
      </c>
      <c r="P331" s="211" t="str">
        <f t="shared" si="30"/>
        <v/>
      </c>
      <c r="Q331" s="222"/>
      <c r="R331" s="435" t="str">
        <f>IF(I331="","",IF(OR(J331="",K331="",L331=""),Listes!$A$69,IF(AND(M331="",J331&lt;&gt;""),Listes!$A$70,IF(AND(I331&lt;M331,Q331=""),Listes!$A$71,IF(AND(L331&lt;K331,Q331=""),Listes!$A$72,IF(AND(M331&lt;&gt;"",M331&lt;I331,N331=""),Listes!$A$73,IF(AND(S331="",OR(J331&lt;&gt;"",K331&lt;&gt;"",L331&lt;&gt;"")),Listes!$A$74,"")))))))</f>
        <v/>
      </c>
      <c r="S331" s="90"/>
      <c r="T331" s="158">
        <f t="shared" si="31"/>
        <v>0</v>
      </c>
    </row>
    <row r="332" spans="1:20" ht="20.100000000000001" customHeight="1" x14ac:dyDescent="0.25">
      <c r="A332" s="174">
        <v>326</v>
      </c>
      <c r="B332" s="181" t="str">
        <f>IF('Frais réels'!B332="","",'Frais réels'!B332)</f>
        <v/>
      </c>
      <c r="C332" s="181" t="str">
        <f>IF('Frais réels'!C332="","",'Frais réels'!C332)</f>
        <v/>
      </c>
      <c r="D332" s="181" t="str">
        <f>IF('Frais réels'!D332="","",'Frais réels'!D332)</f>
        <v/>
      </c>
      <c r="E332" s="181" t="str">
        <f>IF('Frais réels'!E332="","",'Frais réels'!E332)</f>
        <v/>
      </c>
      <c r="F332" s="181" t="str">
        <f>IF('Frais réels'!F332="","",'Frais réels'!F332)</f>
        <v/>
      </c>
      <c r="G332" s="526" t="str">
        <f>IF('Frais réels'!G332="","",'Frais réels'!G332)</f>
        <v/>
      </c>
      <c r="H332" s="526" t="str">
        <f>IF('Frais réels'!H332="","",'Frais réels'!H332)</f>
        <v/>
      </c>
      <c r="I332" s="181" t="str">
        <f>IF('Frais réels'!I332="","",'Frais réels'!I332)</f>
        <v/>
      </c>
      <c r="J332" s="530"/>
      <c r="K332" s="527" t="str">
        <f t="shared" si="27"/>
        <v/>
      </c>
      <c r="L332" s="527" t="str">
        <f t="shared" si="28"/>
        <v/>
      </c>
      <c r="M332" s="529"/>
      <c r="N332" s="182"/>
      <c r="O332" s="215" t="str">
        <f t="shared" si="29"/>
        <v/>
      </c>
      <c r="P332" s="211" t="str">
        <f t="shared" si="30"/>
        <v/>
      </c>
      <c r="Q332" s="222"/>
      <c r="R332" s="435" t="str">
        <f>IF(I332="","",IF(OR(J332="",K332="",L332=""),Listes!$A$69,IF(AND(M332="",J332&lt;&gt;""),Listes!$A$70,IF(AND(I332&lt;M332,Q332=""),Listes!$A$71,IF(AND(L332&lt;K332,Q332=""),Listes!$A$72,IF(AND(M332&lt;&gt;"",M332&lt;I332,N332=""),Listes!$A$73,IF(AND(S332="",OR(J332&lt;&gt;"",K332&lt;&gt;"",L332&lt;&gt;"")),Listes!$A$74,"")))))))</f>
        <v/>
      </c>
      <c r="S332" s="90"/>
      <c r="T332" s="158">
        <f t="shared" si="31"/>
        <v>0</v>
      </c>
    </row>
    <row r="333" spans="1:20" ht="20.100000000000001" customHeight="1" x14ac:dyDescent="0.25">
      <c r="A333" s="174">
        <v>327</v>
      </c>
      <c r="B333" s="181" t="str">
        <f>IF('Frais réels'!B333="","",'Frais réels'!B333)</f>
        <v/>
      </c>
      <c r="C333" s="181" t="str">
        <f>IF('Frais réels'!C333="","",'Frais réels'!C333)</f>
        <v/>
      </c>
      <c r="D333" s="181" t="str">
        <f>IF('Frais réels'!D333="","",'Frais réels'!D333)</f>
        <v/>
      </c>
      <c r="E333" s="181" t="str">
        <f>IF('Frais réels'!E333="","",'Frais réels'!E333)</f>
        <v/>
      </c>
      <c r="F333" s="181" t="str">
        <f>IF('Frais réels'!F333="","",'Frais réels'!F333)</f>
        <v/>
      </c>
      <c r="G333" s="526" t="str">
        <f>IF('Frais réels'!G333="","",'Frais réels'!G333)</f>
        <v/>
      </c>
      <c r="H333" s="526" t="str">
        <f>IF('Frais réels'!H333="","",'Frais réels'!H333)</f>
        <v/>
      </c>
      <c r="I333" s="181" t="str">
        <f>IF('Frais réels'!I333="","",'Frais réels'!I333)</f>
        <v/>
      </c>
      <c r="J333" s="530"/>
      <c r="K333" s="527" t="str">
        <f t="shared" si="27"/>
        <v/>
      </c>
      <c r="L333" s="527" t="str">
        <f t="shared" si="28"/>
        <v/>
      </c>
      <c r="M333" s="529"/>
      <c r="N333" s="182"/>
      <c r="O333" s="215" t="str">
        <f t="shared" si="29"/>
        <v/>
      </c>
      <c r="P333" s="211" t="str">
        <f t="shared" si="30"/>
        <v/>
      </c>
      <c r="Q333" s="222"/>
      <c r="R333" s="435" t="str">
        <f>IF(I333="","",IF(OR(J333="",K333="",L333=""),Listes!$A$69,IF(AND(M333="",J333&lt;&gt;""),Listes!$A$70,IF(AND(I333&lt;M333,Q333=""),Listes!$A$71,IF(AND(L333&lt;K333,Q333=""),Listes!$A$72,IF(AND(M333&lt;&gt;"",M333&lt;I333,N333=""),Listes!$A$73,IF(AND(S333="",OR(J333&lt;&gt;"",K333&lt;&gt;"",L333&lt;&gt;"")),Listes!$A$74,"")))))))</f>
        <v/>
      </c>
      <c r="S333" s="90"/>
      <c r="T333" s="158">
        <f t="shared" si="31"/>
        <v>0</v>
      </c>
    </row>
    <row r="334" spans="1:20" ht="20.100000000000001" customHeight="1" x14ac:dyDescent="0.25">
      <c r="A334" s="174">
        <v>328</v>
      </c>
      <c r="B334" s="181" t="str">
        <f>IF('Frais réels'!B334="","",'Frais réels'!B334)</f>
        <v/>
      </c>
      <c r="C334" s="181" t="str">
        <f>IF('Frais réels'!C334="","",'Frais réels'!C334)</f>
        <v/>
      </c>
      <c r="D334" s="181" t="str">
        <f>IF('Frais réels'!D334="","",'Frais réels'!D334)</f>
        <v/>
      </c>
      <c r="E334" s="181" t="str">
        <f>IF('Frais réels'!E334="","",'Frais réels'!E334)</f>
        <v/>
      </c>
      <c r="F334" s="181" t="str">
        <f>IF('Frais réels'!F334="","",'Frais réels'!F334)</f>
        <v/>
      </c>
      <c r="G334" s="526" t="str">
        <f>IF('Frais réels'!G334="","",'Frais réels'!G334)</f>
        <v/>
      </c>
      <c r="H334" s="526" t="str">
        <f>IF('Frais réels'!H334="","",'Frais réels'!H334)</f>
        <v/>
      </c>
      <c r="I334" s="181" t="str">
        <f>IF('Frais réels'!I334="","",'Frais réels'!I334)</f>
        <v/>
      </c>
      <c r="J334" s="530"/>
      <c r="K334" s="527" t="str">
        <f t="shared" si="27"/>
        <v/>
      </c>
      <c r="L334" s="527" t="str">
        <f t="shared" si="28"/>
        <v/>
      </c>
      <c r="M334" s="529"/>
      <c r="N334" s="182"/>
      <c r="O334" s="215" t="str">
        <f t="shared" si="29"/>
        <v/>
      </c>
      <c r="P334" s="211" t="str">
        <f t="shared" si="30"/>
        <v/>
      </c>
      <c r="Q334" s="222"/>
      <c r="R334" s="435" t="str">
        <f>IF(I334="","",IF(OR(J334="",K334="",L334=""),Listes!$A$69,IF(AND(M334="",J334&lt;&gt;""),Listes!$A$70,IF(AND(I334&lt;M334,Q334=""),Listes!$A$71,IF(AND(L334&lt;K334,Q334=""),Listes!$A$72,IF(AND(M334&lt;&gt;"",M334&lt;I334,N334=""),Listes!$A$73,IF(AND(S334="",OR(J334&lt;&gt;"",K334&lt;&gt;"",L334&lt;&gt;"")),Listes!$A$74,"")))))))</f>
        <v/>
      </c>
      <c r="S334" s="90"/>
      <c r="T334" s="158">
        <f t="shared" si="31"/>
        <v>0</v>
      </c>
    </row>
    <row r="335" spans="1:20" ht="20.100000000000001" customHeight="1" x14ac:dyDescent="0.25">
      <c r="A335" s="174">
        <v>329</v>
      </c>
      <c r="B335" s="181" t="str">
        <f>IF('Frais réels'!B335="","",'Frais réels'!B335)</f>
        <v/>
      </c>
      <c r="C335" s="181" t="str">
        <f>IF('Frais réels'!C335="","",'Frais réels'!C335)</f>
        <v/>
      </c>
      <c r="D335" s="181" t="str">
        <f>IF('Frais réels'!D335="","",'Frais réels'!D335)</f>
        <v/>
      </c>
      <c r="E335" s="181" t="str">
        <f>IF('Frais réels'!E335="","",'Frais réels'!E335)</f>
        <v/>
      </c>
      <c r="F335" s="181" t="str">
        <f>IF('Frais réels'!F335="","",'Frais réels'!F335)</f>
        <v/>
      </c>
      <c r="G335" s="526" t="str">
        <f>IF('Frais réels'!G335="","",'Frais réels'!G335)</f>
        <v/>
      </c>
      <c r="H335" s="526" t="str">
        <f>IF('Frais réels'!H335="","",'Frais réels'!H335)</f>
        <v/>
      </c>
      <c r="I335" s="181" t="str">
        <f>IF('Frais réels'!I335="","",'Frais réels'!I335)</f>
        <v/>
      </c>
      <c r="J335" s="530"/>
      <c r="K335" s="527" t="str">
        <f t="shared" si="27"/>
        <v/>
      </c>
      <c r="L335" s="527" t="str">
        <f t="shared" si="28"/>
        <v/>
      </c>
      <c r="M335" s="529"/>
      <c r="N335" s="182"/>
      <c r="O335" s="215" t="str">
        <f t="shared" si="29"/>
        <v/>
      </c>
      <c r="P335" s="211" t="str">
        <f t="shared" si="30"/>
        <v/>
      </c>
      <c r="Q335" s="222"/>
      <c r="R335" s="435" t="str">
        <f>IF(I335="","",IF(OR(J335="",K335="",L335=""),Listes!$A$69,IF(AND(M335="",J335&lt;&gt;""),Listes!$A$70,IF(AND(I335&lt;M335,Q335=""),Listes!$A$71,IF(AND(L335&lt;K335,Q335=""),Listes!$A$72,IF(AND(M335&lt;&gt;"",M335&lt;I335,N335=""),Listes!$A$73,IF(AND(S335="",OR(J335&lt;&gt;"",K335&lt;&gt;"",L335&lt;&gt;"")),Listes!$A$74,"")))))))</f>
        <v/>
      </c>
      <c r="S335" s="90"/>
      <c r="T335" s="158">
        <f t="shared" si="31"/>
        <v>0</v>
      </c>
    </row>
    <row r="336" spans="1:20" ht="20.100000000000001" customHeight="1" x14ac:dyDescent="0.25">
      <c r="A336" s="174">
        <v>330</v>
      </c>
      <c r="B336" s="181" t="str">
        <f>IF('Frais réels'!B336="","",'Frais réels'!B336)</f>
        <v/>
      </c>
      <c r="C336" s="181" t="str">
        <f>IF('Frais réels'!C336="","",'Frais réels'!C336)</f>
        <v/>
      </c>
      <c r="D336" s="181" t="str">
        <f>IF('Frais réels'!D336="","",'Frais réels'!D336)</f>
        <v/>
      </c>
      <c r="E336" s="181" t="str">
        <f>IF('Frais réels'!E336="","",'Frais réels'!E336)</f>
        <v/>
      </c>
      <c r="F336" s="181" t="str">
        <f>IF('Frais réels'!F336="","",'Frais réels'!F336)</f>
        <v/>
      </c>
      <c r="G336" s="526" t="str">
        <f>IF('Frais réels'!G336="","",'Frais réels'!G336)</f>
        <v/>
      </c>
      <c r="H336" s="526" t="str">
        <f>IF('Frais réels'!H336="","",'Frais réels'!H336)</f>
        <v/>
      </c>
      <c r="I336" s="181" t="str">
        <f>IF('Frais réels'!I336="","",'Frais réels'!I336)</f>
        <v/>
      </c>
      <c r="J336" s="530"/>
      <c r="K336" s="527" t="str">
        <f t="shared" si="27"/>
        <v/>
      </c>
      <c r="L336" s="527" t="str">
        <f t="shared" si="28"/>
        <v/>
      </c>
      <c r="M336" s="529"/>
      <c r="N336" s="182"/>
      <c r="O336" s="215" t="str">
        <f t="shared" si="29"/>
        <v/>
      </c>
      <c r="P336" s="211" t="str">
        <f t="shared" si="30"/>
        <v/>
      </c>
      <c r="Q336" s="222"/>
      <c r="R336" s="435" t="str">
        <f>IF(I336="","",IF(OR(J336="",K336="",L336=""),Listes!$A$69,IF(AND(M336="",J336&lt;&gt;""),Listes!$A$70,IF(AND(I336&lt;M336,Q336=""),Listes!$A$71,IF(AND(L336&lt;K336,Q336=""),Listes!$A$72,IF(AND(M336&lt;&gt;"",M336&lt;I336,N336=""),Listes!$A$73,IF(AND(S336="",OR(J336&lt;&gt;"",K336&lt;&gt;"",L336&lt;&gt;"")),Listes!$A$74,"")))))))</f>
        <v/>
      </c>
      <c r="S336" s="90"/>
      <c r="T336" s="158">
        <f t="shared" si="31"/>
        <v>0</v>
      </c>
    </row>
    <row r="337" spans="1:20" ht="20.100000000000001" customHeight="1" x14ac:dyDescent="0.25">
      <c r="A337" s="174">
        <v>331</v>
      </c>
      <c r="B337" s="181" t="str">
        <f>IF('Frais réels'!B337="","",'Frais réels'!B337)</f>
        <v/>
      </c>
      <c r="C337" s="181" t="str">
        <f>IF('Frais réels'!C337="","",'Frais réels'!C337)</f>
        <v/>
      </c>
      <c r="D337" s="181" t="str">
        <f>IF('Frais réels'!D337="","",'Frais réels'!D337)</f>
        <v/>
      </c>
      <c r="E337" s="181" t="str">
        <f>IF('Frais réels'!E337="","",'Frais réels'!E337)</f>
        <v/>
      </c>
      <c r="F337" s="181" t="str">
        <f>IF('Frais réels'!F337="","",'Frais réels'!F337)</f>
        <v/>
      </c>
      <c r="G337" s="526" t="str">
        <f>IF('Frais réels'!G337="","",'Frais réels'!G337)</f>
        <v/>
      </c>
      <c r="H337" s="526" t="str">
        <f>IF('Frais réels'!H337="","",'Frais réels'!H337)</f>
        <v/>
      </c>
      <c r="I337" s="181" t="str">
        <f>IF('Frais réels'!I337="","",'Frais réels'!I337)</f>
        <v/>
      </c>
      <c r="J337" s="530"/>
      <c r="K337" s="527" t="str">
        <f t="shared" si="27"/>
        <v/>
      </c>
      <c r="L337" s="527" t="str">
        <f t="shared" si="28"/>
        <v/>
      </c>
      <c r="M337" s="529"/>
      <c r="N337" s="182"/>
      <c r="O337" s="215" t="str">
        <f t="shared" si="29"/>
        <v/>
      </c>
      <c r="P337" s="211" t="str">
        <f t="shared" si="30"/>
        <v/>
      </c>
      <c r="Q337" s="222"/>
      <c r="R337" s="435" t="str">
        <f>IF(I337="","",IF(OR(J337="",K337="",L337=""),Listes!$A$69,IF(AND(M337="",J337&lt;&gt;""),Listes!$A$70,IF(AND(I337&lt;M337,Q337=""),Listes!$A$71,IF(AND(L337&lt;K337,Q337=""),Listes!$A$72,IF(AND(M337&lt;&gt;"",M337&lt;I337,N337=""),Listes!$A$73,IF(AND(S337="",OR(J337&lt;&gt;"",K337&lt;&gt;"",L337&lt;&gt;"")),Listes!$A$74,"")))))))</f>
        <v/>
      </c>
      <c r="S337" s="90"/>
      <c r="T337" s="158">
        <f t="shared" si="31"/>
        <v>0</v>
      </c>
    </row>
    <row r="338" spans="1:20" ht="20.100000000000001" customHeight="1" x14ac:dyDescent="0.25">
      <c r="A338" s="174">
        <v>332</v>
      </c>
      <c r="B338" s="181" t="str">
        <f>IF('Frais réels'!B338="","",'Frais réels'!B338)</f>
        <v/>
      </c>
      <c r="C338" s="181" t="str">
        <f>IF('Frais réels'!C338="","",'Frais réels'!C338)</f>
        <v/>
      </c>
      <c r="D338" s="181" t="str">
        <f>IF('Frais réels'!D338="","",'Frais réels'!D338)</f>
        <v/>
      </c>
      <c r="E338" s="181" t="str">
        <f>IF('Frais réels'!E338="","",'Frais réels'!E338)</f>
        <v/>
      </c>
      <c r="F338" s="181" t="str">
        <f>IF('Frais réels'!F338="","",'Frais réels'!F338)</f>
        <v/>
      </c>
      <c r="G338" s="526" t="str">
        <f>IF('Frais réels'!G338="","",'Frais réels'!G338)</f>
        <v/>
      </c>
      <c r="H338" s="526" t="str">
        <f>IF('Frais réels'!H338="","",'Frais réels'!H338)</f>
        <v/>
      </c>
      <c r="I338" s="181" t="str">
        <f>IF('Frais réels'!I338="","",'Frais réels'!I338)</f>
        <v/>
      </c>
      <c r="J338" s="530"/>
      <c r="K338" s="527" t="str">
        <f t="shared" si="27"/>
        <v/>
      </c>
      <c r="L338" s="527" t="str">
        <f t="shared" si="28"/>
        <v/>
      </c>
      <c r="M338" s="529"/>
      <c r="N338" s="182"/>
      <c r="O338" s="215" t="str">
        <f t="shared" si="29"/>
        <v/>
      </c>
      <c r="P338" s="211" t="str">
        <f t="shared" si="30"/>
        <v/>
      </c>
      <c r="Q338" s="222"/>
      <c r="R338" s="435" t="str">
        <f>IF(I338="","",IF(OR(J338="",K338="",L338=""),Listes!$A$69,IF(AND(M338="",J338&lt;&gt;""),Listes!$A$70,IF(AND(I338&lt;M338,Q338=""),Listes!$A$71,IF(AND(L338&lt;K338,Q338=""),Listes!$A$72,IF(AND(M338&lt;&gt;"",M338&lt;I338,N338=""),Listes!$A$73,IF(AND(S338="",OR(J338&lt;&gt;"",K338&lt;&gt;"",L338&lt;&gt;"")),Listes!$A$74,"")))))))</f>
        <v/>
      </c>
      <c r="S338" s="90"/>
      <c r="T338" s="158">
        <f t="shared" si="31"/>
        <v>0</v>
      </c>
    </row>
    <row r="339" spans="1:20" ht="20.100000000000001" customHeight="1" x14ac:dyDescent="0.25">
      <c r="A339" s="174">
        <v>333</v>
      </c>
      <c r="B339" s="181" t="str">
        <f>IF('Frais réels'!B339="","",'Frais réels'!B339)</f>
        <v/>
      </c>
      <c r="C339" s="181" t="str">
        <f>IF('Frais réels'!C339="","",'Frais réels'!C339)</f>
        <v/>
      </c>
      <c r="D339" s="181" t="str">
        <f>IF('Frais réels'!D339="","",'Frais réels'!D339)</f>
        <v/>
      </c>
      <c r="E339" s="181" t="str">
        <f>IF('Frais réels'!E339="","",'Frais réels'!E339)</f>
        <v/>
      </c>
      <c r="F339" s="181" t="str">
        <f>IF('Frais réels'!F339="","",'Frais réels'!F339)</f>
        <v/>
      </c>
      <c r="G339" s="526" t="str">
        <f>IF('Frais réels'!G339="","",'Frais réels'!G339)</f>
        <v/>
      </c>
      <c r="H339" s="526" t="str">
        <f>IF('Frais réels'!H339="","",'Frais réels'!H339)</f>
        <v/>
      </c>
      <c r="I339" s="181" t="str">
        <f>IF('Frais réels'!I339="","",'Frais réels'!I339)</f>
        <v/>
      </c>
      <c r="J339" s="530"/>
      <c r="K339" s="527" t="str">
        <f t="shared" si="27"/>
        <v/>
      </c>
      <c r="L339" s="527" t="str">
        <f t="shared" si="28"/>
        <v/>
      </c>
      <c r="M339" s="529"/>
      <c r="N339" s="182"/>
      <c r="O339" s="215" t="str">
        <f t="shared" si="29"/>
        <v/>
      </c>
      <c r="P339" s="211" t="str">
        <f t="shared" si="30"/>
        <v/>
      </c>
      <c r="Q339" s="222"/>
      <c r="R339" s="435" t="str">
        <f>IF(I339="","",IF(OR(J339="",K339="",L339=""),Listes!$A$69,IF(AND(M339="",J339&lt;&gt;""),Listes!$A$70,IF(AND(I339&lt;M339,Q339=""),Listes!$A$71,IF(AND(L339&lt;K339,Q339=""),Listes!$A$72,IF(AND(M339&lt;&gt;"",M339&lt;I339,N339=""),Listes!$A$73,IF(AND(S339="",OR(J339&lt;&gt;"",K339&lt;&gt;"",L339&lt;&gt;"")),Listes!$A$74,"")))))))</f>
        <v/>
      </c>
      <c r="S339" s="90"/>
      <c r="T339" s="158">
        <f t="shared" si="31"/>
        <v>0</v>
      </c>
    </row>
    <row r="340" spans="1:20" ht="20.100000000000001" customHeight="1" x14ac:dyDescent="0.25">
      <c r="A340" s="174">
        <v>334</v>
      </c>
      <c r="B340" s="181" t="str">
        <f>IF('Frais réels'!B340="","",'Frais réels'!B340)</f>
        <v/>
      </c>
      <c r="C340" s="181" t="str">
        <f>IF('Frais réels'!C340="","",'Frais réels'!C340)</f>
        <v/>
      </c>
      <c r="D340" s="181" t="str">
        <f>IF('Frais réels'!D340="","",'Frais réels'!D340)</f>
        <v/>
      </c>
      <c r="E340" s="181" t="str">
        <f>IF('Frais réels'!E340="","",'Frais réels'!E340)</f>
        <v/>
      </c>
      <c r="F340" s="181" t="str">
        <f>IF('Frais réels'!F340="","",'Frais réels'!F340)</f>
        <v/>
      </c>
      <c r="G340" s="526" t="str">
        <f>IF('Frais réels'!G340="","",'Frais réels'!G340)</f>
        <v/>
      </c>
      <c r="H340" s="526" t="str">
        <f>IF('Frais réels'!H340="","",'Frais réels'!H340)</f>
        <v/>
      </c>
      <c r="I340" s="181" t="str">
        <f>IF('Frais réels'!I340="","",'Frais réels'!I340)</f>
        <v/>
      </c>
      <c r="J340" s="530"/>
      <c r="K340" s="527" t="str">
        <f t="shared" si="27"/>
        <v/>
      </c>
      <c r="L340" s="527" t="str">
        <f t="shared" si="28"/>
        <v/>
      </c>
      <c r="M340" s="529"/>
      <c r="N340" s="182"/>
      <c r="O340" s="215" t="str">
        <f t="shared" si="29"/>
        <v/>
      </c>
      <c r="P340" s="211" t="str">
        <f t="shared" si="30"/>
        <v/>
      </c>
      <c r="Q340" s="222"/>
      <c r="R340" s="435" t="str">
        <f>IF(I340="","",IF(OR(J340="",K340="",L340=""),Listes!$A$69,IF(AND(M340="",J340&lt;&gt;""),Listes!$A$70,IF(AND(I340&lt;M340,Q340=""),Listes!$A$71,IF(AND(L340&lt;K340,Q340=""),Listes!$A$72,IF(AND(M340&lt;&gt;"",M340&lt;I340,N340=""),Listes!$A$73,IF(AND(S340="",OR(J340&lt;&gt;"",K340&lt;&gt;"",L340&lt;&gt;"")),Listes!$A$74,"")))))))</f>
        <v/>
      </c>
      <c r="S340" s="90"/>
      <c r="T340" s="158">
        <f t="shared" si="31"/>
        <v>0</v>
      </c>
    </row>
    <row r="341" spans="1:20" ht="20.100000000000001" customHeight="1" x14ac:dyDescent="0.25">
      <c r="A341" s="174">
        <v>335</v>
      </c>
      <c r="B341" s="181" t="str">
        <f>IF('Frais réels'!B341="","",'Frais réels'!B341)</f>
        <v/>
      </c>
      <c r="C341" s="181" t="str">
        <f>IF('Frais réels'!C341="","",'Frais réels'!C341)</f>
        <v/>
      </c>
      <c r="D341" s="181" t="str">
        <f>IF('Frais réels'!D341="","",'Frais réels'!D341)</f>
        <v/>
      </c>
      <c r="E341" s="181" t="str">
        <f>IF('Frais réels'!E341="","",'Frais réels'!E341)</f>
        <v/>
      </c>
      <c r="F341" s="181" t="str">
        <f>IF('Frais réels'!F341="","",'Frais réels'!F341)</f>
        <v/>
      </c>
      <c r="G341" s="526" t="str">
        <f>IF('Frais réels'!G341="","",'Frais réels'!G341)</f>
        <v/>
      </c>
      <c r="H341" s="526" t="str">
        <f>IF('Frais réels'!H341="","",'Frais réels'!H341)</f>
        <v/>
      </c>
      <c r="I341" s="181" t="str">
        <f>IF('Frais réels'!I341="","",'Frais réels'!I341)</f>
        <v/>
      </c>
      <c r="J341" s="530"/>
      <c r="K341" s="527" t="str">
        <f t="shared" si="27"/>
        <v/>
      </c>
      <c r="L341" s="527" t="str">
        <f t="shared" si="28"/>
        <v/>
      </c>
      <c r="M341" s="529"/>
      <c r="N341" s="182"/>
      <c r="O341" s="215" t="str">
        <f t="shared" si="29"/>
        <v/>
      </c>
      <c r="P341" s="211" t="str">
        <f t="shared" si="30"/>
        <v/>
      </c>
      <c r="Q341" s="222"/>
      <c r="R341" s="435" t="str">
        <f>IF(I341="","",IF(OR(J341="",K341="",L341=""),Listes!$A$69,IF(AND(M341="",J341&lt;&gt;""),Listes!$A$70,IF(AND(I341&lt;M341,Q341=""),Listes!$A$71,IF(AND(L341&lt;K341,Q341=""),Listes!$A$72,IF(AND(M341&lt;&gt;"",M341&lt;I341,N341=""),Listes!$A$73,IF(AND(S341="",OR(J341&lt;&gt;"",K341&lt;&gt;"",L341&lt;&gt;"")),Listes!$A$74,"")))))))</f>
        <v/>
      </c>
      <c r="S341" s="90"/>
      <c r="T341" s="158">
        <f t="shared" si="31"/>
        <v>0</v>
      </c>
    </row>
    <row r="342" spans="1:20" ht="20.100000000000001" customHeight="1" x14ac:dyDescent="0.25">
      <c r="A342" s="174">
        <v>336</v>
      </c>
      <c r="B342" s="181" t="str">
        <f>IF('Frais réels'!B342="","",'Frais réels'!B342)</f>
        <v/>
      </c>
      <c r="C342" s="181" t="str">
        <f>IF('Frais réels'!C342="","",'Frais réels'!C342)</f>
        <v/>
      </c>
      <c r="D342" s="181" t="str">
        <f>IF('Frais réels'!D342="","",'Frais réels'!D342)</f>
        <v/>
      </c>
      <c r="E342" s="181" t="str">
        <f>IF('Frais réels'!E342="","",'Frais réels'!E342)</f>
        <v/>
      </c>
      <c r="F342" s="181" t="str">
        <f>IF('Frais réels'!F342="","",'Frais réels'!F342)</f>
        <v/>
      </c>
      <c r="G342" s="526" t="str">
        <f>IF('Frais réels'!G342="","",'Frais réels'!G342)</f>
        <v/>
      </c>
      <c r="H342" s="526" t="str">
        <f>IF('Frais réels'!H342="","",'Frais réels'!H342)</f>
        <v/>
      </c>
      <c r="I342" s="181" t="str">
        <f>IF('Frais réels'!I342="","",'Frais réels'!I342)</f>
        <v/>
      </c>
      <c r="J342" s="530"/>
      <c r="K342" s="527" t="str">
        <f t="shared" si="27"/>
        <v/>
      </c>
      <c r="L342" s="527" t="str">
        <f t="shared" si="28"/>
        <v/>
      </c>
      <c r="M342" s="529"/>
      <c r="N342" s="182"/>
      <c r="O342" s="215" t="str">
        <f t="shared" si="29"/>
        <v/>
      </c>
      <c r="P342" s="211" t="str">
        <f t="shared" si="30"/>
        <v/>
      </c>
      <c r="Q342" s="222"/>
      <c r="R342" s="435" t="str">
        <f>IF(I342="","",IF(OR(J342="",K342="",L342=""),Listes!$A$69,IF(AND(M342="",J342&lt;&gt;""),Listes!$A$70,IF(AND(I342&lt;M342,Q342=""),Listes!$A$71,IF(AND(L342&lt;K342,Q342=""),Listes!$A$72,IF(AND(M342&lt;&gt;"",M342&lt;I342,N342=""),Listes!$A$73,IF(AND(S342="",OR(J342&lt;&gt;"",K342&lt;&gt;"",L342&lt;&gt;"")),Listes!$A$74,"")))))))</f>
        <v/>
      </c>
      <c r="S342" s="90"/>
      <c r="T342" s="158">
        <f t="shared" si="31"/>
        <v>0</v>
      </c>
    </row>
    <row r="343" spans="1:20" ht="20.100000000000001" customHeight="1" x14ac:dyDescent="0.25">
      <c r="A343" s="174">
        <v>337</v>
      </c>
      <c r="B343" s="181" t="str">
        <f>IF('Frais réels'!B343="","",'Frais réels'!B343)</f>
        <v/>
      </c>
      <c r="C343" s="181" t="str">
        <f>IF('Frais réels'!C343="","",'Frais réels'!C343)</f>
        <v/>
      </c>
      <c r="D343" s="181" t="str">
        <f>IF('Frais réels'!D343="","",'Frais réels'!D343)</f>
        <v/>
      </c>
      <c r="E343" s="181" t="str">
        <f>IF('Frais réels'!E343="","",'Frais réels'!E343)</f>
        <v/>
      </c>
      <c r="F343" s="181" t="str">
        <f>IF('Frais réels'!F343="","",'Frais réels'!F343)</f>
        <v/>
      </c>
      <c r="G343" s="526" t="str">
        <f>IF('Frais réels'!G343="","",'Frais réels'!G343)</f>
        <v/>
      </c>
      <c r="H343" s="526" t="str">
        <f>IF('Frais réels'!H343="","",'Frais réels'!H343)</f>
        <v/>
      </c>
      <c r="I343" s="181" t="str">
        <f>IF('Frais réels'!I343="","",'Frais réels'!I343)</f>
        <v/>
      </c>
      <c r="J343" s="530"/>
      <c r="K343" s="527" t="str">
        <f t="shared" si="27"/>
        <v/>
      </c>
      <c r="L343" s="527" t="str">
        <f t="shared" si="28"/>
        <v/>
      </c>
      <c r="M343" s="529"/>
      <c r="N343" s="182"/>
      <c r="O343" s="215" t="str">
        <f t="shared" si="29"/>
        <v/>
      </c>
      <c r="P343" s="211" t="str">
        <f t="shared" si="30"/>
        <v/>
      </c>
      <c r="Q343" s="222"/>
      <c r="R343" s="435" t="str">
        <f>IF(I343="","",IF(OR(J343="",K343="",L343=""),Listes!$A$69,IF(AND(M343="",J343&lt;&gt;""),Listes!$A$70,IF(AND(I343&lt;M343,Q343=""),Listes!$A$71,IF(AND(L343&lt;K343,Q343=""),Listes!$A$72,IF(AND(M343&lt;&gt;"",M343&lt;I343,N343=""),Listes!$A$73,IF(AND(S343="",OR(J343&lt;&gt;"",K343&lt;&gt;"",L343&lt;&gt;"")),Listes!$A$74,"")))))))</f>
        <v/>
      </c>
      <c r="S343" s="90"/>
      <c r="T343" s="158">
        <f t="shared" si="31"/>
        <v>0</v>
      </c>
    </row>
    <row r="344" spans="1:20" ht="20.100000000000001" customHeight="1" x14ac:dyDescent="0.25">
      <c r="A344" s="174">
        <v>338</v>
      </c>
      <c r="B344" s="181" t="str">
        <f>IF('Frais réels'!B344="","",'Frais réels'!B344)</f>
        <v/>
      </c>
      <c r="C344" s="181" t="str">
        <f>IF('Frais réels'!C344="","",'Frais réels'!C344)</f>
        <v/>
      </c>
      <c r="D344" s="181" t="str">
        <f>IF('Frais réels'!D344="","",'Frais réels'!D344)</f>
        <v/>
      </c>
      <c r="E344" s="181" t="str">
        <f>IF('Frais réels'!E344="","",'Frais réels'!E344)</f>
        <v/>
      </c>
      <c r="F344" s="181" t="str">
        <f>IF('Frais réels'!F344="","",'Frais réels'!F344)</f>
        <v/>
      </c>
      <c r="G344" s="526" t="str">
        <f>IF('Frais réels'!G344="","",'Frais réels'!G344)</f>
        <v/>
      </c>
      <c r="H344" s="526" t="str">
        <f>IF('Frais réels'!H344="","",'Frais réels'!H344)</f>
        <v/>
      </c>
      <c r="I344" s="181" t="str">
        <f>IF('Frais réels'!I344="","",'Frais réels'!I344)</f>
        <v/>
      </c>
      <c r="J344" s="530"/>
      <c r="K344" s="527" t="str">
        <f t="shared" si="27"/>
        <v/>
      </c>
      <c r="L344" s="527" t="str">
        <f t="shared" si="28"/>
        <v/>
      </c>
      <c r="M344" s="529"/>
      <c r="N344" s="182"/>
      <c r="O344" s="215" t="str">
        <f t="shared" si="29"/>
        <v/>
      </c>
      <c r="P344" s="211" t="str">
        <f t="shared" si="30"/>
        <v/>
      </c>
      <c r="Q344" s="222"/>
      <c r="R344" s="435" t="str">
        <f>IF(I344="","",IF(OR(J344="",K344="",L344=""),Listes!$A$69,IF(AND(M344="",J344&lt;&gt;""),Listes!$A$70,IF(AND(I344&lt;M344,Q344=""),Listes!$A$71,IF(AND(L344&lt;K344,Q344=""),Listes!$A$72,IF(AND(M344&lt;&gt;"",M344&lt;I344,N344=""),Listes!$A$73,IF(AND(S344="",OR(J344&lt;&gt;"",K344&lt;&gt;"",L344&lt;&gt;"")),Listes!$A$74,"")))))))</f>
        <v/>
      </c>
      <c r="S344" s="90"/>
      <c r="T344" s="158">
        <f t="shared" si="31"/>
        <v>0</v>
      </c>
    </row>
    <row r="345" spans="1:20" ht="20.100000000000001" customHeight="1" x14ac:dyDescent="0.25">
      <c r="A345" s="174">
        <v>339</v>
      </c>
      <c r="B345" s="181" t="str">
        <f>IF('Frais réels'!B345="","",'Frais réels'!B345)</f>
        <v/>
      </c>
      <c r="C345" s="181" t="str">
        <f>IF('Frais réels'!C345="","",'Frais réels'!C345)</f>
        <v/>
      </c>
      <c r="D345" s="181" t="str">
        <f>IF('Frais réels'!D345="","",'Frais réels'!D345)</f>
        <v/>
      </c>
      <c r="E345" s="181" t="str">
        <f>IF('Frais réels'!E345="","",'Frais réels'!E345)</f>
        <v/>
      </c>
      <c r="F345" s="181" t="str">
        <f>IF('Frais réels'!F345="","",'Frais réels'!F345)</f>
        <v/>
      </c>
      <c r="G345" s="526" t="str">
        <f>IF('Frais réels'!G345="","",'Frais réels'!G345)</f>
        <v/>
      </c>
      <c r="H345" s="526" t="str">
        <f>IF('Frais réels'!H345="","",'Frais réels'!H345)</f>
        <v/>
      </c>
      <c r="I345" s="181" t="str">
        <f>IF('Frais réels'!I345="","",'Frais réels'!I345)</f>
        <v/>
      </c>
      <c r="J345" s="530"/>
      <c r="K345" s="527" t="str">
        <f t="shared" si="27"/>
        <v/>
      </c>
      <c r="L345" s="527" t="str">
        <f t="shared" si="28"/>
        <v/>
      </c>
      <c r="M345" s="529"/>
      <c r="N345" s="182"/>
      <c r="O345" s="215" t="str">
        <f t="shared" si="29"/>
        <v/>
      </c>
      <c r="P345" s="211" t="str">
        <f t="shared" si="30"/>
        <v/>
      </c>
      <c r="Q345" s="222"/>
      <c r="R345" s="435" t="str">
        <f>IF(I345="","",IF(OR(J345="",K345="",L345=""),Listes!$A$69,IF(AND(M345="",J345&lt;&gt;""),Listes!$A$70,IF(AND(I345&lt;M345,Q345=""),Listes!$A$71,IF(AND(L345&lt;K345,Q345=""),Listes!$A$72,IF(AND(M345&lt;&gt;"",M345&lt;I345,N345=""),Listes!$A$73,IF(AND(S345="",OR(J345&lt;&gt;"",K345&lt;&gt;"",L345&lt;&gt;"")),Listes!$A$74,"")))))))</f>
        <v/>
      </c>
      <c r="S345" s="90"/>
      <c r="T345" s="158">
        <f t="shared" si="31"/>
        <v>0</v>
      </c>
    </row>
    <row r="346" spans="1:20" ht="20.100000000000001" customHeight="1" x14ac:dyDescent="0.25">
      <c r="A346" s="174">
        <v>340</v>
      </c>
      <c r="B346" s="181" t="str">
        <f>IF('Frais réels'!B346="","",'Frais réels'!B346)</f>
        <v/>
      </c>
      <c r="C346" s="181" t="str">
        <f>IF('Frais réels'!C346="","",'Frais réels'!C346)</f>
        <v/>
      </c>
      <c r="D346" s="181" t="str">
        <f>IF('Frais réels'!D346="","",'Frais réels'!D346)</f>
        <v/>
      </c>
      <c r="E346" s="181" t="str">
        <f>IF('Frais réels'!E346="","",'Frais réels'!E346)</f>
        <v/>
      </c>
      <c r="F346" s="181" t="str">
        <f>IF('Frais réels'!F346="","",'Frais réels'!F346)</f>
        <v/>
      </c>
      <c r="G346" s="526" t="str">
        <f>IF('Frais réels'!G346="","",'Frais réels'!G346)</f>
        <v/>
      </c>
      <c r="H346" s="526" t="str">
        <f>IF('Frais réels'!H346="","",'Frais réels'!H346)</f>
        <v/>
      </c>
      <c r="I346" s="181" t="str">
        <f>IF('Frais réels'!I346="","",'Frais réels'!I346)</f>
        <v/>
      </c>
      <c r="J346" s="530"/>
      <c r="K346" s="527" t="str">
        <f t="shared" si="27"/>
        <v/>
      </c>
      <c r="L346" s="527" t="str">
        <f t="shared" si="28"/>
        <v/>
      </c>
      <c r="M346" s="529"/>
      <c r="N346" s="182"/>
      <c r="O346" s="215" t="str">
        <f t="shared" si="29"/>
        <v/>
      </c>
      <c r="P346" s="211" t="str">
        <f t="shared" si="30"/>
        <v/>
      </c>
      <c r="Q346" s="222"/>
      <c r="R346" s="435" t="str">
        <f>IF(I346="","",IF(OR(J346="",K346="",L346=""),Listes!$A$69,IF(AND(M346="",J346&lt;&gt;""),Listes!$A$70,IF(AND(I346&lt;M346,Q346=""),Listes!$A$71,IF(AND(L346&lt;K346,Q346=""),Listes!$A$72,IF(AND(M346&lt;&gt;"",M346&lt;I346,N346=""),Listes!$A$73,IF(AND(S346="",OR(J346&lt;&gt;"",K346&lt;&gt;"",L346&lt;&gt;"")),Listes!$A$74,"")))))))</f>
        <v/>
      </c>
      <c r="S346" s="90"/>
      <c r="T346" s="158">
        <f t="shared" si="31"/>
        <v>0</v>
      </c>
    </row>
    <row r="347" spans="1:20" ht="20.100000000000001" customHeight="1" x14ac:dyDescent="0.25">
      <c r="A347" s="174">
        <v>341</v>
      </c>
      <c r="B347" s="181" t="str">
        <f>IF('Frais réels'!B347="","",'Frais réels'!B347)</f>
        <v/>
      </c>
      <c r="C347" s="181" t="str">
        <f>IF('Frais réels'!C347="","",'Frais réels'!C347)</f>
        <v/>
      </c>
      <c r="D347" s="181" t="str">
        <f>IF('Frais réels'!D347="","",'Frais réels'!D347)</f>
        <v/>
      </c>
      <c r="E347" s="181" t="str">
        <f>IF('Frais réels'!E347="","",'Frais réels'!E347)</f>
        <v/>
      </c>
      <c r="F347" s="181" t="str">
        <f>IF('Frais réels'!F347="","",'Frais réels'!F347)</f>
        <v/>
      </c>
      <c r="G347" s="526" t="str">
        <f>IF('Frais réels'!G347="","",'Frais réels'!G347)</f>
        <v/>
      </c>
      <c r="H347" s="526" t="str">
        <f>IF('Frais réels'!H347="","",'Frais réels'!H347)</f>
        <v/>
      </c>
      <c r="I347" s="181" t="str">
        <f>IF('Frais réels'!I347="","",'Frais réels'!I347)</f>
        <v/>
      </c>
      <c r="J347" s="530"/>
      <c r="K347" s="527" t="str">
        <f t="shared" si="27"/>
        <v/>
      </c>
      <c r="L347" s="527" t="str">
        <f t="shared" si="28"/>
        <v/>
      </c>
      <c r="M347" s="529"/>
      <c r="N347" s="182"/>
      <c r="O347" s="215" t="str">
        <f t="shared" si="29"/>
        <v/>
      </c>
      <c r="P347" s="211" t="str">
        <f t="shared" si="30"/>
        <v/>
      </c>
      <c r="Q347" s="222"/>
      <c r="R347" s="435" t="str">
        <f>IF(I347="","",IF(OR(J347="",K347="",L347=""),Listes!$A$69,IF(AND(M347="",J347&lt;&gt;""),Listes!$A$70,IF(AND(I347&lt;M347,Q347=""),Listes!$A$71,IF(AND(L347&lt;K347,Q347=""),Listes!$A$72,IF(AND(M347&lt;&gt;"",M347&lt;I347,N347=""),Listes!$A$73,IF(AND(S347="",OR(J347&lt;&gt;"",K347&lt;&gt;"",L347&lt;&gt;"")),Listes!$A$74,"")))))))</f>
        <v/>
      </c>
      <c r="S347" s="90"/>
      <c r="T347" s="158">
        <f t="shared" si="31"/>
        <v>0</v>
      </c>
    </row>
    <row r="348" spans="1:20" ht="20.100000000000001" customHeight="1" x14ac:dyDescent="0.25">
      <c r="A348" s="174">
        <v>342</v>
      </c>
      <c r="B348" s="181" t="str">
        <f>IF('Frais réels'!B348="","",'Frais réels'!B348)</f>
        <v/>
      </c>
      <c r="C348" s="181" t="str">
        <f>IF('Frais réels'!C348="","",'Frais réels'!C348)</f>
        <v/>
      </c>
      <c r="D348" s="181" t="str">
        <f>IF('Frais réels'!D348="","",'Frais réels'!D348)</f>
        <v/>
      </c>
      <c r="E348" s="181" t="str">
        <f>IF('Frais réels'!E348="","",'Frais réels'!E348)</f>
        <v/>
      </c>
      <c r="F348" s="181" t="str">
        <f>IF('Frais réels'!F348="","",'Frais réels'!F348)</f>
        <v/>
      </c>
      <c r="G348" s="526" t="str">
        <f>IF('Frais réels'!G348="","",'Frais réels'!G348)</f>
        <v/>
      </c>
      <c r="H348" s="526" t="str">
        <f>IF('Frais réels'!H348="","",'Frais réels'!H348)</f>
        <v/>
      </c>
      <c r="I348" s="181" t="str">
        <f>IF('Frais réels'!I348="","",'Frais réels'!I348)</f>
        <v/>
      </c>
      <c r="J348" s="530"/>
      <c r="K348" s="527" t="str">
        <f t="shared" si="27"/>
        <v/>
      </c>
      <c r="L348" s="527" t="str">
        <f t="shared" si="28"/>
        <v/>
      </c>
      <c r="M348" s="529"/>
      <c r="N348" s="182"/>
      <c r="O348" s="215" t="str">
        <f t="shared" si="29"/>
        <v/>
      </c>
      <c r="P348" s="211" t="str">
        <f t="shared" si="30"/>
        <v/>
      </c>
      <c r="Q348" s="222"/>
      <c r="R348" s="435" t="str">
        <f>IF(I348="","",IF(OR(J348="",K348="",L348=""),Listes!$A$69,IF(AND(M348="",J348&lt;&gt;""),Listes!$A$70,IF(AND(I348&lt;M348,Q348=""),Listes!$A$71,IF(AND(L348&lt;K348,Q348=""),Listes!$A$72,IF(AND(M348&lt;&gt;"",M348&lt;I348,N348=""),Listes!$A$73,IF(AND(S348="",OR(J348&lt;&gt;"",K348&lt;&gt;"",L348&lt;&gt;"")),Listes!$A$74,"")))))))</f>
        <v/>
      </c>
      <c r="S348" s="90"/>
      <c r="T348" s="158">
        <f t="shared" si="31"/>
        <v>0</v>
      </c>
    </row>
    <row r="349" spans="1:20" ht="20.100000000000001" customHeight="1" x14ac:dyDescent="0.25">
      <c r="A349" s="174">
        <v>343</v>
      </c>
      <c r="B349" s="181" t="str">
        <f>IF('Frais réels'!B349="","",'Frais réels'!B349)</f>
        <v/>
      </c>
      <c r="C349" s="181" t="str">
        <f>IF('Frais réels'!C349="","",'Frais réels'!C349)</f>
        <v/>
      </c>
      <c r="D349" s="181" t="str">
        <f>IF('Frais réels'!D349="","",'Frais réels'!D349)</f>
        <v/>
      </c>
      <c r="E349" s="181" t="str">
        <f>IF('Frais réels'!E349="","",'Frais réels'!E349)</f>
        <v/>
      </c>
      <c r="F349" s="181" t="str">
        <f>IF('Frais réels'!F349="","",'Frais réels'!F349)</f>
        <v/>
      </c>
      <c r="G349" s="526" t="str">
        <f>IF('Frais réels'!G349="","",'Frais réels'!G349)</f>
        <v/>
      </c>
      <c r="H349" s="526" t="str">
        <f>IF('Frais réels'!H349="","",'Frais réels'!H349)</f>
        <v/>
      </c>
      <c r="I349" s="181" t="str">
        <f>IF('Frais réels'!I349="","",'Frais réels'!I349)</f>
        <v/>
      </c>
      <c r="J349" s="530"/>
      <c r="K349" s="527" t="str">
        <f t="shared" si="27"/>
        <v/>
      </c>
      <c r="L349" s="527" t="str">
        <f t="shared" si="28"/>
        <v/>
      </c>
      <c r="M349" s="529"/>
      <c r="N349" s="182"/>
      <c r="O349" s="215" t="str">
        <f t="shared" si="29"/>
        <v/>
      </c>
      <c r="P349" s="211" t="str">
        <f t="shared" si="30"/>
        <v/>
      </c>
      <c r="Q349" s="222"/>
      <c r="R349" s="435" t="str">
        <f>IF(I349="","",IF(OR(J349="",K349="",L349=""),Listes!$A$69,IF(AND(M349="",J349&lt;&gt;""),Listes!$A$70,IF(AND(I349&lt;M349,Q349=""),Listes!$A$71,IF(AND(L349&lt;K349,Q349=""),Listes!$A$72,IF(AND(M349&lt;&gt;"",M349&lt;I349,N349=""),Listes!$A$73,IF(AND(S349="",OR(J349&lt;&gt;"",K349&lt;&gt;"",L349&lt;&gt;"")),Listes!$A$74,"")))))))</f>
        <v/>
      </c>
      <c r="S349" s="90"/>
      <c r="T349" s="158">
        <f t="shared" si="31"/>
        <v>0</v>
      </c>
    </row>
    <row r="350" spans="1:20" ht="20.100000000000001" customHeight="1" x14ac:dyDescent="0.25">
      <c r="A350" s="174">
        <v>344</v>
      </c>
      <c r="B350" s="181" t="str">
        <f>IF('Frais réels'!B350="","",'Frais réels'!B350)</f>
        <v/>
      </c>
      <c r="C350" s="181" t="str">
        <f>IF('Frais réels'!C350="","",'Frais réels'!C350)</f>
        <v/>
      </c>
      <c r="D350" s="181" t="str">
        <f>IF('Frais réels'!D350="","",'Frais réels'!D350)</f>
        <v/>
      </c>
      <c r="E350" s="181" t="str">
        <f>IF('Frais réels'!E350="","",'Frais réels'!E350)</f>
        <v/>
      </c>
      <c r="F350" s="181" t="str">
        <f>IF('Frais réels'!F350="","",'Frais réels'!F350)</f>
        <v/>
      </c>
      <c r="G350" s="526" t="str">
        <f>IF('Frais réels'!G350="","",'Frais réels'!G350)</f>
        <v/>
      </c>
      <c r="H350" s="526" t="str">
        <f>IF('Frais réels'!H350="","",'Frais réels'!H350)</f>
        <v/>
      </c>
      <c r="I350" s="181" t="str">
        <f>IF('Frais réels'!I350="","",'Frais réels'!I350)</f>
        <v/>
      </c>
      <c r="J350" s="530"/>
      <c r="K350" s="527" t="str">
        <f t="shared" si="27"/>
        <v/>
      </c>
      <c r="L350" s="527" t="str">
        <f t="shared" si="28"/>
        <v/>
      </c>
      <c r="M350" s="529"/>
      <c r="N350" s="182"/>
      <c r="O350" s="215" t="str">
        <f t="shared" si="29"/>
        <v/>
      </c>
      <c r="P350" s="211" t="str">
        <f t="shared" si="30"/>
        <v/>
      </c>
      <c r="Q350" s="222"/>
      <c r="R350" s="435" t="str">
        <f>IF(I350="","",IF(OR(J350="",K350="",L350=""),Listes!$A$69,IF(AND(M350="",J350&lt;&gt;""),Listes!$A$70,IF(AND(I350&lt;M350,Q350=""),Listes!$A$71,IF(AND(L350&lt;K350,Q350=""),Listes!$A$72,IF(AND(M350&lt;&gt;"",M350&lt;I350,N350=""),Listes!$A$73,IF(AND(S350="",OR(J350&lt;&gt;"",K350&lt;&gt;"",L350&lt;&gt;"")),Listes!$A$74,"")))))))</f>
        <v/>
      </c>
      <c r="S350" s="90"/>
      <c r="T350" s="158">
        <f t="shared" si="31"/>
        <v>0</v>
      </c>
    </row>
    <row r="351" spans="1:20" ht="20.100000000000001" customHeight="1" x14ac:dyDescent="0.25">
      <c r="A351" s="174">
        <v>345</v>
      </c>
      <c r="B351" s="181" t="str">
        <f>IF('Frais réels'!B351="","",'Frais réels'!B351)</f>
        <v/>
      </c>
      <c r="C351" s="181" t="str">
        <f>IF('Frais réels'!C351="","",'Frais réels'!C351)</f>
        <v/>
      </c>
      <c r="D351" s="181" t="str">
        <f>IF('Frais réels'!D351="","",'Frais réels'!D351)</f>
        <v/>
      </c>
      <c r="E351" s="181" t="str">
        <f>IF('Frais réels'!E351="","",'Frais réels'!E351)</f>
        <v/>
      </c>
      <c r="F351" s="181" t="str">
        <f>IF('Frais réels'!F351="","",'Frais réels'!F351)</f>
        <v/>
      </c>
      <c r="G351" s="526" t="str">
        <f>IF('Frais réels'!G351="","",'Frais réels'!G351)</f>
        <v/>
      </c>
      <c r="H351" s="526" t="str">
        <f>IF('Frais réels'!H351="","",'Frais réels'!H351)</f>
        <v/>
      </c>
      <c r="I351" s="181" t="str">
        <f>IF('Frais réels'!I351="","",'Frais réels'!I351)</f>
        <v/>
      </c>
      <c r="J351" s="530"/>
      <c r="K351" s="527" t="str">
        <f t="shared" si="27"/>
        <v/>
      </c>
      <c r="L351" s="527" t="str">
        <f t="shared" si="28"/>
        <v/>
      </c>
      <c r="M351" s="529"/>
      <c r="N351" s="182"/>
      <c r="O351" s="215" t="str">
        <f t="shared" si="29"/>
        <v/>
      </c>
      <c r="P351" s="211" t="str">
        <f t="shared" si="30"/>
        <v/>
      </c>
      <c r="Q351" s="222"/>
      <c r="R351" s="435" t="str">
        <f>IF(I351="","",IF(OR(J351="",K351="",L351=""),Listes!$A$69,IF(AND(M351="",J351&lt;&gt;""),Listes!$A$70,IF(AND(I351&lt;M351,Q351=""),Listes!$A$71,IF(AND(L351&lt;K351,Q351=""),Listes!$A$72,IF(AND(M351&lt;&gt;"",M351&lt;I351,N351=""),Listes!$A$73,IF(AND(S351="",OR(J351&lt;&gt;"",K351&lt;&gt;"",L351&lt;&gt;"")),Listes!$A$74,"")))))))</f>
        <v/>
      </c>
      <c r="S351" s="90"/>
      <c r="T351" s="158">
        <f t="shared" si="31"/>
        <v>0</v>
      </c>
    </row>
    <row r="352" spans="1:20" ht="20.100000000000001" customHeight="1" x14ac:dyDescent="0.25">
      <c r="A352" s="174">
        <v>346</v>
      </c>
      <c r="B352" s="181" t="str">
        <f>IF('Frais réels'!B352="","",'Frais réels'!B352)</f>
        <v/>
      </c>
      <c r="C352" s="181" t="str">
        <f>IF('Frais réels'!C352="","",'Frais réels'!C352)</f>
        <v/>
      </c>
      <c r="D352" s="181" t="str">
        <f>IF('Frais réels'!D352="","",'Frais réels'!D352)</f>
        <v/>
      </c>
      <c r="E352" s="181" t="str">
        <f>IF('Frais réels'!E352="","",'Frais réels'!E352)</f>
        <v/>
      </c>
      <c r="F352" s="181" t="str">
        <f>IF('Frais réels'!F352="","",'Frais réels'!F352)</f>
        <v/>
      </c>
      <c r="G352" s="526" t="str">
        <f>IF('Frais réels'!G352="","",'Frais réels'!G352)</f>
        <v/>
      </c>
      <c r="H352" s="526" t="str">
        <f>IF('Frais réels'!H352="","",'Frais réels'!H352)</f>
        <v/>
      </c>
      <c r="I352" s="181" t="str">
        <f>IF('Frais réels'!I352="","",'Frais réels'!I352)</f>
        <v/>
      </c>
      <c r="J352" s="530"/>
      <c r="K352" s="527" t="str">
        <f t="shared" si="27"/>
        <v/>
      </c>
      <c r="L352" s="527" t="str">
        <f t="shared" si="28"/>
        <v/>
      </c>
      <c r="M352" s="529"/>
      <c r="N352" s="182"/>
      <c r="O352" s="215" t="str">
        <f t="shared" si="29"/>
        <v/>
      </c>
      <c r="P352" s="211" t="str">
        <f t="shared" si="30"/>
        <v/>
      </c>
      <c r="Q352" s="222"/>
      <c r="R352" s="435" t="str">
        <f>IF(I352="","",IF(OR(J352="",K352="",L352=""),Listes!$A$69,IF(AND(M352="",J352&lt;&gt;""),Listes!$A$70,IF(AND(I352&lt;M352,Q352=""),Listes!$A$71,IF(AND(L352&lt;K352,Q352=""),Listes!$A$72,IF(AND(M352&lt;&gt;"",M352&lt;I352,N352=""),Listes!$A$73,IF(AND(S352="",OR(J352&lt;&gt;"",K352&lt;&gt;"",L352&lt;&gt;"")),Listes!$A$74,"")))))))</f>
        <v/>
      </c>
      <c r="S352" s="90"/>
      <c r="T352" s="158">
        <f t="shared" si="31"/>
        <v>0</v>
      </c>
    </row>
    <row r="353" spans="1:20" ht="20.100000000000001" customHeight="1" x14ac:dyDescent="0.25">
      <c r="A353" s="174">
        <v>347</v>
      </c>
      <c r="B353" s="181" t="str">
        <f>IF('Frais réels'!B353="","",'Frais réels'!B353)</f>
        <v/>
      </c>
      <c r="C353" s="181" t="str">
        <f>IF('Frais réels'!C353="","",'Frais réels'!C353)</f>
        <v/>
      </c>
      <c r="D353" s="181" t="str">
        <f>IF('Frais réels'!D353="","",'Frais réels'!D353)</f>
        <v/>
      </c>
      <c r="E353" s="181" t="str">
        <f>IF('Frais réels'!E353="","",'Frais réels'!E353)</f>
        <v/>
      </c>
      <c r="F353" s="181" t="str">
        <f>IF('Frais réels'!F353="","",'Frais réels'!F353)</f>
        <v/>
      </c>
      <c r="G353" s="526" t="str">
        <f>IF('Frais réels'!G353="","",'Frais réels'!G353)</f>
        <v/>
      </c>
      <c r="H353" s="526" t="str">
        <f>IF('Frais réels'!H353="","",'Frais réels'!H353)</f>
        <v/>
      </c>
      <c r="I353" s="181" t="str">
        <f>IF('Frais réels'!I353="","",'Frais réels'!I353)</f>
        <v/>
      </c>
      <c r="J353" s="530"/>
      <c r="K353" s="527" t="str">
        <f t="shared" si="27"/>
        <v/>
      </c>
      <c r="L353" s="527" t="str">
        <f t="shared" si="28"/>
        <v/>
      </c>
      <c r="M353" s="529"/>
      <c r="N353" s="182"/>
      <c r="O353" s="215" t="str">
        <f t="shared" si="29"/>
        <v/>
      </c>
      <c r="P353" s="211" t="str">
        <f t="shared" si="30"/>
        <v/>
      </c>
      <c r="Q353" s="222"/>
      <c r="R353" s="435" t="str">
        <f>IF(I353="","",IF(OR(J353="",K353="",L353=""),Listes!$A$69,IF(AND(M353="",J353&lt;&gt;""),Listes!$A$70,IF(AND(I353&lt;M353,Q353=""),Listes!$A$71,IF(AND(L353&lt;K353,Q353=""),Listes!$A$72,IF(AND(M353&lt;&gt;"",M353&lt;I353,N353=""),Listes!$A$73,IF(AND(S353="",OR(J353&lt;&gt;"",K353&lt;&gt;"",L353&lt;&gt;"")),Listes!$A$74,"")))))))</f>
        <v/>
      </c>
      <c r="S353" s="90"/>
      <c r="T353" s="158">
        <f t="shared" si="31"/>
        <v>0</v>
      </c>
    </row>
    <row r="354" spans="1:20" ht="20.100000000000001" customHeight="1" x14ac:dyDescent="0.25">
      <c r="A354" s="174">
        <v>348</v>
      </c>
      <c r="B354" s="181" t="str">
        <f>IF('Frais réels'!B354="","",'Frais réels'!B354)</f>
        <v/>
      </c>
      <c r="C354" s="181" t="str">
        <f>IF('Frais réels'!C354="","",'Frais réels'!C354)</f>
        <v/>
      </c>
      <c r="D354" s="181" t="str">
        <f>IF('Frais réels'!D354="","",'Frais réels'!D354)</f>
        <v/>
      </c>
      <c r="E354" s="181" t="str">
        <f>IF('Frais réels'!E354="","",'Frais réels'!E354)</f>
        <v/>
      </c>
      <c r="F354" s="181" t="str">
        <f>IF('Frais réels'!F354="","",'Frais réels'!F354)</f>
        <v/>
      </c>
      <c r="G354" s="526" t="str">
        <f>IF('Frais réels'!G354="","",'Frais réels'!G354)</f>
        <v/>
      </c>
      <c r="H354" s="526" t="str">
        <f>IF('Frais réels'!H354="","",'Frais réels'!H354)</f>
        <v/>
      </c>
      <c r="I354" s="181" t="str">
        <f>IF('Frais réels'!I354="","",'Frais réels'!I354)</f>
        <v/>
      </c>
      <c r="J354" s="530"/>
      <c r="K354" s="527" t="str">
        <f t="shared" si="27"/>
        <v/>
      </c>
      <c r="L354" s="527" t="str">
        <f t="shared" si="28"/>
        <v/>
      </c>
      <c r="M354" s="529"/>
      <c r="N354" s="182"/>
      <c r="O354" s="215" t="str">
        <f t="shared" si="29"/>
        <v/>
      </c>
      <c r="P354" s="211" t="str">
        <f t="shared" si="30"/>
        <v/>
      </c>
      <c r="Q354" s="222"/>
      <c r="R354" s="435" t="str">
        <f>IF(I354="","",IF(OR(J354="",K354="",L354=""),Listes!$A$69,IF(AND(M354="",J354&lt;&gt;""),Listes!$A$70,IF(AND(I354&lt;M354,Q354=""),Listes!$A$71,IF(AND(L354&lt;K354,Q354=""),Listes!$A$72,IF(AND(M354&lt;&gt;"",M354&lt;I354,N354=""),Listes!$A$73,IF(AND(S354="",OR(J354&lt;&gt;"",K354&lt;&gt;"",L354&lt;&gt;"")),Listes!$A$74,"")))))))</f>
        <v/>
      </c>
      <c r="S354" s="90"/>
      <c r="T354" s="158">
        <f t="shared" si="31"/>
        <v>0</v>
      </c>
    </row>
    <row r="355" spans="1:20" ht="20.100000000000001" customHeight="1" x14ac:dyDescent="0.25">
      <c r="A355" s="174">
        <v>349</v>
      </c>
      <c r="B355" s="181" t="str">
        <f>IF('Frais réels'!B355="","",'Frais réels'!B355)</f>
        <v/>
      </c>
      <c r="C355" s="181" t="str">
        <f>IF('Frais réels'!C355="","",'Frais réels'!C355)</f>
        <v/>
      </c>
      <c r="D355" s="181" t="str">
        <f>IF('Frais réels'!D355="","",'Frais réels'!D355)</f>
        <v/>
      </c>
      <c r="E355" s="181" t="str">
        <f>IF('Frais réels'!E355="","",'Frais réels'!E355)</f>
        <v/>
      </c>
      <c r="F355" s="181" t="str">
        <f>IF('Frais réels'!F355="","",'Frais réels'!F355)</f>
        <v/>
      </c>
      <c r="G355" s="526" t="str">
        <f>IF('Frais réels'!G355="","",'Frais réels'!G355)</f>
        <v/>
      </c>
      <c r="H355" s="526" t="str">
        <f>IF('Frais réels'!H355="","",'Frais réels'!H355)</f>
        <v/>
      </c>
      <c r="I355" s="181" t="str">
        <f>IF('Frais réels'!I355="","",'Frais réels'!I355)</f>
        <v/>
      </c>
      <c r="J355" s="530"/>
      <c r="K355" s="527" t="str">
        <f t="shared" si="27"/>
        <v/>
      </c>
      <c r="L355" s="527" t="str">
        <f t="shared" si="28"/>
        <v/>
      </c>
      <c r="M355" s="529"/>
      <c r="N355" s="182"/>
      <c r="O355" s="215" t="str">
        <f t="shared" si="29"/>
        <v/>
      </c>
      <c r="P355" s="211" t="str">
        <f t="shared" si="30"/>
        <v/>
      </c>
      <c r="Q355" s="222"/>
      <c r="R355" s="435" t="str">
        <f>IF(I355="","",IF(OR(J355="",K355="",L355=""),Listes!$A$69,IF(AND(M355="",J355&lt;&gt;""),Listes!$A$70,IF(AND(I355&lt;M355,Q355=""),Listes!$A$71,IF(AND(L355&lt;K355,Q355=""),Listes!$A$72,IF(AND(M355&lt;&gt;"",M355&lt;I355,N355=""),Listes!$A$73,IF(AND(S355="",OR(J355&lt;&gt;"",K355&lt;&gt;"",L355&lt;&gt;"")),Listes!$A$74,"")))))))</f>
        <v/>
      </c>
      <c r="S355" s="90"/>
      <c r="T355" s="158">
        <f t="shared" si="31"/>
        <v>0</v>
      </c>
    </row>
    <row r="356" spans="1:20" ht="20.100000000000001" customHeight="1" x14ac:dyDescent="0.25">
      <c r="A356" s="174">
        <v>350</v>
      </c>
      <c r="B356" s="181" t="str">
        <f>IF('Frais réels'!B356="","",'Frais réels'!B356)</f>
        <v/>
      </c>
      <c r="C356" s="181" t="str">
        <f>IF('Frais réels'!C356="","",'Frais réels'!C356)</f>
        <v/>
      </c>
      <c r="D356" s="181" t="str">
        <f>IF('Frais réels'!D356="","",'Frais réels'!D356)</f>
        <v/>
      </c>
      <c r="E356" s="181" t="str">
        <f>IF('Frais réels'!E356="","",'Frais réels'!E356)</f>
        <v/>
      </c>
      <c r="F356" s="181" t="str">
        <f>IF('Frais réels'!F356="","",'Frais réels'!F356)</f>
        <v/>
      </c>
      <c r="G356" s="526" t="str">
        <f>IF('Frais réels'!G356="","",'Frais réels'!G356)</f>
        <v/>
      </c>
      <c r="H356" s="526" t="str">
        <f>IF('Frais réels'!H356="","",'Frais réels'!H356)</f>
        <v/>
      </c>
      <c r="I356" s="181" t="str">
        <f>IF('Frais réels'!I356="","",'Frais réels'!I356)</f>
        <v/>
      </c>
      <c r="J356" s="530"/>
      <c r="K356" s="527" t="str">
        <f t="shared" si="27"/>
        <v/>
      </c>
      <c r="L356" s="527" t="str">
        <f t="shared" si="28"/>
        <v/>
      </c>
      <c r="M356" s="529"/>
      <c r="N356" s="182"/>
      <c r="O356" s="215" t="str">
        <f t="shared" si="29"/>
        <v/>
      </c>
      <c r="P356" s="211" t="str">
        <f t="shared" si="30"/>
        <v/>
      </c>
      <c r="Q356" s="222"/>
      <c r="R356" s="435" t="str">
        <f>IF(I356="","",IF(OR(J356="",K356="",L356=""),Listes!$A$69,IF(AND(M356="",J356&lt;&gt;""),Listes!$A$70,IF(AND(I356&lt;M356,Q356=""),Listes!$A$71,IF(AND(L356&lt;K356,Q356=""),Listes!$A$72,IF(AND(M356&lt;&gt;"",M356&lt;I356,N356=""),Listes!$A$73,IF(AND(S356="",OR(J356&lt;&gt;"",K356&lt;&gt;"",L356&lt;&gt;"")),Listes!$A$74,"")))))))</f>
        <v/>
      </c>
      <c r="S356" s="90"/>
      <c r="T356" s="158">
        <f t="shared" si="31"/>
        <v>0</v>
      </c>
    </row>
    <row r="357" spans="1:20" ht="20.100000000000001" customHeight="1" x14ac:dyDescent="0.25">
      <c r="A357" s="174">
        <v>351</v>
      </c>
      <c r="B357" s="181" t="str">
        <f>IF('Frais réels'!B357="","",'Frais réels'!B357)</f>
        <v/>
      </c>
      <c r="C357" s="181" t="str">
        <f>IF('Frais réels'!C357="","",'Frais réels'!C357)</f>
        <v/>
      </c>
      <c r="D357" s="181" t="str">
        <f>IF('Frais réels'!D357="","",'Frais réels'!D357)</f>
        <v/>
      </c>
      <c r="E357" s="181" t="str">
        <f>IF('Frais réels'!E357="","",'Frais réels'!E357)</f>
        <v/>
      </c>
      <c r="F357" s="181" t="str">
        <f>IF('Frais réels'!F357="","",'Frais réels'!F357)</f>
        <v/>
      </c>
      <c r="G357" s="526" t="str">
        <f>IF('Frais réels'!G357="","",'Frais réels'!G357)</f>
        <v/>
      </c>
      <c r="H357" s="526" t="str">
        <f>IF('Frais réels'!H357="","",'Frais réels'!H357)</f>
        <v/>
      </c>
      <c r="I357" s="181" t="str">
        <f>IF('Frais réels'!I357="","",'Frais réels'!I357)</f>
        <v/>
      </c>
      <c r="J357" s="530"/>
      <c r="K357" s="527" t="str">
        <f t="shared" si="27"/>
        <v/>
      </c>
      <c r="L357" s="527" t="str">
        <f t="shared" si="28"/>
        <v/>
      </c>
      <c r="M357" s="529"/>
      <c r="N357" s="182"/>
      <c r="O357" s="215" t="str">
        <f t="shared" si="29"/>
        <v/>
      </c>
      <c r="P357" s="211" t="str">
        <f t="shared" si="30"/>
        <v/>
      </c>
      <c r="Q357" s="222"/>
      <c r="R357" s="435" t="str">
        <f>IF(I357="","",IF(OR(J357="",K357="",L357=""),Listes!$A$69,IF(AND(M357="",J357&lt;&gt;""),Listes!$A$70,IF(AND(I357&lt;M357,Q357=""),Listes!$A$71,IF(AND(L357&lt;K357,Q357=""),Listes!$A$72,IF(AND(M357&lt;&gt;"",M357&lt;I357,N357=""),Listes!$A$73,IF(AND(S357="",OR(J357&lt;&gt;"",K357&lt;&gt;"",L357&lt;&gt;"")),Listes!$A$74,"")))))))</f>
        <v/>
      </c>
      <c r="S357" s="90"/>
      <c r="T357" s="158">
        <f t="shared" si="31"/>
        <v>0</v>
      </c>
    </row>
    <row r="358" spans="1:20" ht="20.100000000000001" customHeight="1" x14ac:dyDescent="0.25">
      <c r="A358" s="174">
        <v>352</v>
      </c>
      <c r="B358" s="181" t="str">
        <f>IF('Frais réels'!B358="","",'Frais réels'!B358)</f>
        <v/>
      </c>
      <c r="C358" s="181" t="str">
        <f>IF('Frais réels'!C358="","",'Frais réels'!C358)</f>
        <v/>
      </c>
      <c r="D358" s="181" t="str">
        <f>IF('Frais réels'!D358="","",'Frais réels'!D358)</f>
        <v/>
      </c>
      <c r="E358" s="181" t="str">
        <f>IF('Frais réels'!E358="","",'Frais réels'!E358)</f>
        <v/>
      </c>
      <c r="F358" s="181" t="str">
        <f>IF('Frais réels'!F358="","",'Frais réels'!F358)</f>
        <v/>
      </c>
      <c r="G358" s="526" t="str">
        <f>IF('Frais réels'!G358="","",'Frais réels'!G358)</f>
        <v/>
      </c>
      <c r="H358" s="526" t="str">
        <f>IF('Frais réels'!H358="","",'Frais réels'!H358)</f>
        <v/>
      </c>
      <c r="I358" s="181" t="str">
        <f>IF('Frais réels'!I358="","",'Frais réels'!I358)</f>
        <v/>
      </c>
      <c r="J358" s="530"/>
      <c r="K358" s="527" t="str">
        <f t="shared" si="27"/>
        <v/>
      </c>
      <c r="L358" s="527" t="str">
        <f t="shared" si="28"/>
        <v/>
      </c>
      <c r="M358" s="529"/>
      <c r="N358" s="182"/>
      <c r="O358" s="215" t="str">
        <f t="shared" si="29"/>
        <v/>
      </c>
      <c r="P358" s="211" t="str">
        <f t="shared" si="30"/>
        <v/>
      </c>
      <c r="Q358" s="222"/>
      <c r="R358" s="435" t="str">
        <f>IF(I358="","",IF(OR(J358="",K358="",L358=""),Listes!$A$69,IF(AND(M358="",J358&lt;&gt;""),Listes!$A$70,IF(AND(I358&lt;M358,Q358=""),Listes!$A$71,IF(AND(L358&lt;K358,Q358=""),Listes!$A$72,IF(AND(M358&lt;&gt;"",M358&lt;I358,N358=""),Listes!$A$73,IF(AND(S358="",OR(J358&lt;&gt;"",K358&lt;&gt;"",L358&lt;&gt;"")),Listes!$A$74,"")))))))</f>
        <v/>
      </c>
      <c r="S358" s="90"/>
      <c r="T358" s="158">
        <f t="shared" si="31"/>
        <v>0</v>
      </c>
    </row>
    <row r="359" spans="1:20" ht="20.100000000000001" customHeight="1" x14ac:dyDescent="0.25">
      <c r="A359" s="174">
        <v>353</v>
      </c>
      <c r="B359" s="181" t="str">
        <f>IF('Frais réels'!B359="","",'Frais réels'!B359)</f>
        <v/>
      </c>
      <c r="C359" s="181" t="str">
        <f>IF('Frais réels'!C359="","",'Frais réels'!C359)</f>
        <v/>
      </c>
      <c r="D359" s="181" t="str">
        <f>IF('Frais réels'!D359="","",'Frais réels'!D359)</f>
        <v/>
      </c>
      <c r="E359" s="181" t="str">
        <f>IF('Frais réels'!E359="","",'Frais réels'!E359)</f>
        <v/>
      </c>
      <c r="F359" s="181" t="str">
        <f>IF('Frais réels'!F359="","",'Frais réels'!F359)</f>
        <v/>
      </c>
      <c r="G359" s="526" t="str">
        <f>IF('Frais réels'!G359="","",'Frais réels'!G359)</f>
        <v/>
      </c>
      <c r="H359" s="526" t="str">
        <f>IF('Frais réels'!H359="","",'Frais réels'!H359)</f>
        <v/>
      </c>
      <c r="I359" s="181" t="str">
        <f>IF('Frais réels'!I359="","",'Frais réels'!I359)</f>
        <v/>
      </c>
      <c r="J359" s="530"/>
      <c r="K359" s="527" t="str">
        <f t="shared" si="27"/>
        <v/>
      </c>
      <c r="L359" s="527" t="str">
        <f t="shared" si="28"/>
        <v/>
      </c>
      <c r="M359" s="529"/>
      <c r="N359" s="182"/>
      <c r="O359" s="215" t="str">
        <f t="shared" si="29"/>
        <v/>
      </c>
      <c r="P359" s="211" t="str">
        <f t="shared" si="30"/>
        <v/>
      </c>
      <c r="Q359" s="222"/>
      <c r="R359" s="435" t="str">
        <f>IF(I359="","",IF(OR(J359="",K359="",L359=""),Listes!$A$69,IF(AND(M359="",J359&lt;&gt;""),Listes!$A$70,IF(AND(I359&lt;M359,Q359=""),Listes!$A$71,IF(AND(L359&lt;K359,Q359=""),Listes!$A$72,IF(AND(M359&lt;&gt;"",M359&lt;I359,N359=""),Listes!$A$73,IF(AND(S359="",OR(J359&lt;&gt;"",K359&lt;&gt;"",L359&lt;&gt;"")),Listes!$A$74,"")))))))</f>
        <v/>
      </c>
      <c r="S359" s="90"/>
      <c r="T359" s="158">
        <f t="shared" si="31"/>
        <v>0</v>
      </c>
    </row>
    <row r="360" spans="1:20" ht="20.100000000000001" customHeight="1" x14ac:dyDescent="0.25">
      <c r="A360" s="174">
        <v>354</v>
      </c>
      <c r="B360" s="181" t="str">
        <f>IF('Frais réels'!B360="","",'Frais réels'!B360)</f>
        <v/>
      </c>
      <c r="C360" s="181" t="str">
        <f>IF('Frais réels'!C360="","",'Frais réels'!C360)</f>
        <v/>
      </c>
      <c r="D360" s="181" t="str">
        <f>IF('Frais réels'!D360="","",'Frais réels'!D360)</f>
        <v/>
      </c>
      <c r="E360" s="181" t="str">
        <f>IF('Frais réels'!E360="","",'Frais réels'!E360)</f>
        <v/>
      </c>
      <c r="F360" s="181" t="str">
        <f>IF('Frais réels'!F360="","",'Frais réels'!F360)</f>
        <v/>
      </c>
      <c r="G360" s="526" t="str">
        <f>IF('Frais réels'!G360="","",'Frais réels'!G360)</f>
        <v/>
      </c>
      <c r="H360" s="526" t="str">
        <f>IF('Frais réels'!H360="","",'Frais réels'!H360)</f>
        <v/>
      </c>
      <c r="I360" s="181" t="str">
        <f>IF('Frais réels'!I360="","",'Frais réels'!I360)</f>
        <v/>
      </c>
      <c r="J360" s="530"/>
      <c r="K360" s="527" t="str">
        <f t="shared" si="27"/>
        <v/>
      </c>
      <c r="L360" s="527" t="str">
        <f t="shared" si="28"/>
        <v/>
      </c>
      <c r="M360" s="529"/>
      <c r="N360" s="182"/>
      <c r="O360" s="215" t="str">
        <f t="shared" si="29"/>
        <v/>
      </c>
      <c r="P360" s="211" t="str">
        <f t="shared" si="30"/>
        <v/>
      </c>
      <c r="Q360" s="222"/>
      <c r="R360" s="435" t="str">
        <f>IF(I360="","",IF(OR(J360="",K360="",L360=""),Listes!$A$69,IF(AND(M360="",J360&lt;&gt;""),Listes!$A$70,IF(AND(I360&lt;M360,Q360=""),Listes!$A$71,IF(AND(L360&lt;K360,Q360=""),Listes!$A$72,IF(AND(M360&lt;&gt;"",M360&lt;I360,N360=""),Listes!$A$73,IF(AND(S360="",OR(J360&lt;&gt;"",K360&lt;&gt;"",L360&lt;&gt;"")),Listes!$A$74,"")))))))</f>
        <v/>
      </c>
      <c r="S360" s="90"/>
      <c r="T360" s="158">
        <f t="shared" si="31"/>
        <v>0</v>
      </c>
    </row>
    <row r="361" spans="1:20" ht="20.100000000000001" customHeight="1" x14ac:dyDescent="0.25">
      <c r="A361" s="174">
        <v>355</v>
      </c>
      <c r="B361" s="181" t="str">
        <f>IF('Frais réels'!B361="","",'Frais réels'!B361)</f>
        <v/>
      </c>
      <c r="C361" s="181" t="str">
        <f>IF('Frais réels'!C361="","",'Frais réels'!C361)</f>
        <v/>
      </c>
      <c r="D361" s="181" t="str">
        <f>IF('Frais réels'!D361="","",'Frais réels'!D361)</f>
        <v/>
      </c>
      <c r="E361" s="181" t="str">
        <f>IF('Frais réels'!E361="","",'Frais réels'!E361)</f>
        <v/>
      </c>
      <c r="F361" s="181" t="str">
        <f>IF('Frais réels'!F361="","",'Frais réels'!F361)</f>
        <v/>
      </c>
      <c r="G361" s="526" t="str">
        <f>IF('Frais réels'!G361="","",'Frais réels'!G361)</f>
        <v/>
      </c>
      <c r="H361" s="526" t="str">
        <f>IF('Frais réels'!H361="","",'Frais réels'!H361)</f>
        <v/>
      </c>
      <c r="I361" s="181" t="str">
        <f>IF('Frais réels'!I361="","",'Frais réels'!I361)</f>
        <v/>
      </c>
      <c r="J361" s="530"/>
      <c r="K361" s="527" t="str">
        <f t="shared" si="27"/>
        <v/>
      </c>
      <c r="L361" s="527" t="str">
        <f t="shared" si="28"/>
        <v/>
      </c>
      <c r="M361" s="529"/>
      <c r="N361" s="182"/>
      <c r="O361" s="215" t="str">
        <f t="shared" si="29"/>
        <v/>
      </c>
      <c r="P361" s="211" t="str">
        <f t="shared" si="30"/>
        <v/>
      </c>
      <c r="Q361" s="222"/>
      <c r="R361" s="435" t="str">
        <f>IF(I361="","",IF(OR(J361="",K361="",L361=""),Listes!$A$69,IF(AND(M361="",J361&lt;&gt;""),Listes!$A$70,IF(AND(I361&lt;M361,Q361=""),Listes!$A$71,IF(AND(L361&lt;K361,Q361=""),Listes!$A$72,IF(AND(M361&lt;&gt;"",M361&lt;I361,N361=""),Listes!$A$73,IF(AND(S361="",OR(J361&lt;&gt;"",K361&lt;&gt;"",L361&lt;&gt;"")),Listes!$A$74,"")))))))</f>
        <v/>
      </c>
      <c r="S361" s="90"/>
      <c r="T361" s="158">
        <f t="shared" si="31"/>
        <v>0</v>
      </c>
    </row>
    <row r="362" spans="1:20" ht="20.100000000000001" customHeight="1" x14ac:dyDescent="0.25">
      <c r="A362" s="174">
        <v>356</v>
      </c>
      <c r="B362" s="181" t="str">
        <f>IF('Frais réels'!B362="","",'Frais réels'!B362)</f>
        <v/>
      </c>
      <c r="C362" s="181" t="str">
        <f>IF('Frais réels'!C362="","",'Frais réels'!C362)</f>
        <v/>
      </c>
      <c r="D362" s="181" t="str">
        <f>IF('Frais réels'!D362="","",'Frais réels'!D362)</f>
        <v/>
      </c>
      <c r="E362" s="181" t="str">
        <f>IF('Frais réels'!E362="","",'Frais réels'!E362)</f>
        <v/>
      </c>
      <c r="F362" s="181" t="str">
        <f>IF('Frais réels'!F362="","",'Frais réels'!F362)</f>
        <v/>
      </c>
      <c r="G362" s="526" t="str">
        <f>IF('Frais réels'!G362="","",'Frais réels'!G362)</f>
        <v/>
      </c>
      <c r="H362" s="526" t="str">
        <f>IF('Frais réels'!H362="","",'Frais réels'!H362)</f>
        <v/>
      </c>
      <c r="I362" s="181" t="str">
        <f>IF('Frais réels'!I362="","",'Frais réels'!I362)</f>
        <v/>
      </c>
      <c r="J362" s="530"/>
      <c r="K362" s="527" t="str">
        <f t="shared" si="27"/>
        <v/>
      </c>
      <c r="L362" s="527" t="str">
        <f t="shared" si="28"/>
        <v/>
      </c>
      <c r="M362" s="529"/>
      <c r="N362" s="182"/>
      <c r="O362" s="215" t="str">
        <f t="shared" si="29"/>
        <v/>
      </c>
      <c r="P362" s="211" t="str">
        <f t="shared" si="30"/>
        <v/>
      </c>
      <c r="Q362" s="222"/>
      <c r="R362" s="435" t="str">
        <f>IF(I362="","",IF(OR(J362="",K362="",L362=""),Listes!$A$69,IF(AND(M362="",J362&lt;&gt;""),Listes!$A$70,IF(AND(I362&lt;M362,Q362=""),Listes!$A$71,IF(AND(L362&lt;K362,Q362=""),Listes!$A$72,IF(AND(M362&lt;&gt;"",M362&lt;I362,N362=""),Listes!$A$73,IF(AND(S362="",OR(J362&lt;&gt;"",K362&lt;&gt;"",L362&lt;&gt;"")),Listes!$A$74,"")))))))</f>
        <v/>
      </c>
      <c r="S362" s="90"/>
      <c r="T362" s="158">
        <f t="shared" si="31"/>
        <v>0</v>
      </c>
    </row>
    <row r="363" spans="1:20" ht="20.100000000000001" customHeight="1" x14ac:dyDescent="0.25">
      <c r="A363" s="174">
        <v>357</v>
      </c>
      <c r="B363" s="181" t="str">
        <f>IF('Frais réels'!B363="","",'Frais réels'!B363)</f>
        <v/>
      </c>
      <c r="C363" s="181" t="str">
        <f>IF('Frais réels'!C363="","",'Frais réels'!C363)</f>
        <v/>
      </c>
      <c r="D363" s="181" t="str">
        <f>IF('Frais réels'!D363="","",'Frais réels'!D363)</f>
        <v/>
      </c>
      <c r="E363" s="181" t="str">
        <f>IF('Frais réels'!E363="","",'Frais réels'!E363)</f>
        <v/>
      </c>
      <c r="F363" s="181" t="str">
        <f>IF('Frais réels'!F363="","",'Frais réels'!F363)</f>
        <v/>
      </c>
      <c r="G363" s="526" t="str">
        <f>IF('Frais réels'!G363="","",'Frais réels'!G363)</f>
        <v/>
      </c>
      <c r="H363" s="526" t="str">
        <f>IF('Frais réels'!H363="","",'Frais réels'!H363)</f>
        <v/>
      </c>
      <c r="I363" s="181" t="str">
        <f>IF('Frais réels'!I363="","",'Frais réels'!I363)</f>
        <v/>
      </c>
      <c r="J363" s="530"/>
      <c r="K363" s="527" t="str">
        <f t="shared" si="27"/>
        <v/>
      </c>
      <c r="L363" s="527" t="str">
        <f t="shared" si="28"/>
        <v/>
      </c>
      <c r="M363" s="529"/>
      <c r="N363" s="182"/>
      <c r="O363" s="215" t="str">
        <f t="shared" si="29"/>
        <v/>
      </c>
      <c r="P363" s="211" t="str">
        <f t="shared" si="30"/>
        <v/>
      </c>
      <c r="Q363" s="222"/>
      <c r="R363" s="435" t="str">
        <f>IF(I363="","",IF(OR(J363="",K363="",L363=""),Listes!$A$69,IF(AND(M363="",J363&lt;&gt;""),Listes!$A$70,IF(AND(I363&lt;M363,Q363=""),Listes!$A$71,IF(AND(L363&lt;K363,Q363=""),Listes!$A$72,IF(AND(M363&lt;&gt;"",M363&lt;I363,N363=""),Listes!$A$73,IF(AND(S363="",OR(J363&lt;&gt;"",K363&lt;&gt;"",L363&lt;&gt;"")),Listes!$A$74,"")))))))</f>
        <v/>
      </c>
      <c r="S363" s="90"/>
      <c r="T363" s="158">
        <f t="shared" si="31"/>
        <v>0</v>
      </c>
    </row>
    <row r="364" spans="1:20" ht="20.100000000000001" customHeight="1" x14ac:dyDescent="0.25">
      <c r="A364" s="174">
        <v>358</v>
      </c>
      <c r="B364" s="181" t="str">
        <f>IF('Frais réels'!B364="","",'Frais réels'!B364)</f>
        <v/>
      </c>
      <c r="C364" s="181" t="str">
        <f>IF('Frais réels'!C364="","",'Frais réels'!C364)</f>
        <v/>
      </c>
      <c r="D364" s="181" t="str">
        <f>IF('Frais réels'!D364="","",'Frais réels'!D364)</f>
        <v/>
      </c>
      <c r="E364" s="181" t="str">
        <f>IF('Frais réels'!E364="","",'Frais réels'!E364)</f>
        <v/>
      </c>
      <c r="F364" s="181" t="str">
        <f>IF('Frais réels'!F364="","",'Frais réels'!F364)</f>
        <v/>
      </c>
      <c r="G364" s="526" t="str">
        <f>IF('Frais réels'!G364="","",'Frais réels'!G364)</f>
        <v/>
      </c>
      <c r="H364" s="526" t="str">
        <f>IF('Frais réels'!H364="","",'Frais réels'!H364)</f>
        <v/>
      </c>
      <c r="I364" s="181" t="str">
        <f>IF('Frais réels'!I364="","",'Frais réels'!I364)</f>
        <v/>
      </c>
      <c r="J364" s="530"/>
      <c r="K364" s="527" t="str">
        <f t="shared" si="27"/>
        <v/>
      </c>
      <c r="L364" s="527" t="str">
        <f t="shared" si="28"/>
        <v/>
      </c>
      <c r="M364" s="529"/>
      <c r="N364" s="182"/>
      <c r="O364" s="215" t="str">
        <f t="shared" si="29"/>
        <v/>
      </c>
      <c r="P364" s="211" t="str">
        <f t="shared" si="30"/>
        <v/>
      </c>
      <c r="Q364" s="222"/>
      <c r="R364" s="435" t="str">
        <f>IF(I364="","",IF(OR(J364="",K364="",L364=""),Listes!$A$69,IF(AND(M364="",J364&lt;&gt;""),Listes!$A$70,IF(AND(I364&lt;M364,Q364=""),Listes!$A$71,IF(AND(L364&lt;K364,Q364=""),Listes!$A$72,IF(AND(M364&lt;&gt;"",M364&lt;I364,N364=""),Listes!$A$73,IF(AND(S364="",OR(J364&lt;&gt;"",K364&lt;&gt;"",L364&lt;&gt;"")),Listes!$A$74,"")))))))</f>
        <v/>
      </c>
      <c r="S364" s="90"/>
      <c r="T364" s="158">
        <f t="shared" si="31"/>
        <v>0</v>
      </c>
    </row>
    <row r="365" spans="1:20" ht="20.100000000000001" customHeight="1" x14ac:dyDescent="0.25">
      <c r="A365" s="174">
        <v>359</v>
      </c>
      <c r="B365" s="181" t="str">
        <f>IF('Frais réels'!B365="","",'Frais réels'!B365)</f>
        <v/>
      </c>
      <c r="C365" s="181" t="str">
        <f>IF('Frais réels'!C365="","",'Frais réels'!C365)</f>
        <v/>
      </c>
      <c r="D365" s="181" t="str">
        <f>IF('Frais réels'!D365="","",'Frais réels'!D365)</f>
        <v/>
      </c>
      <c r="E365" s="181" t="str">
        <f>IF('Frais réels'!E365="","",'Frais réels'!E365)</f>
        <v/>
      </c>
      <c r="F365" s="181" t="str">
        <f>IF('Frais réels'!F365="","",'Frais réels'!F365)</f>
        <v/>
      </c>
      <c r="G365" s="526" t="str">
        <f>IF('Frais réels'!G365="","",'Frais réels'!G365)</f>
        <v/>
      </c>
      <c r="H365" s="526" t="str">
        <f>IF('Frais réels'!H365="","",'Frais réels'!H365)</f>
        <v/>
      </c>
      <c r="I365" s="181" t="str">
        <f>IF('Frais réels'!I365="","",'Frais réels'!I365)</f>
        <v/>
      </c>
      <c r="J365" s="530"/>
      <c r="K365" s="527" t="str">
        <f t="shared" si="27"/>
        <v/>
      </c>
      <c r="L365" s="527" t="str">
        <f t="shared" si="28"/>
        <v/>
      </c>
      <c r="M365" s="529"/>
      <c r="N365" s="182"/>
      <c r="O365" s="215" t="str">
        <f t="shared" si="29"/>
        <v/>
      </c>
      <c r="P365" s="211" t="str">
        <f t="shared" si="30"/>
        <v/>
      </c>
      <c r="Q365" s="222"/>
      <c r="R365" s="435" t="str">
        <f>IF(I365="","",IF(OR(J365="",K365="",L365=""),Listes!$A$69,IF(AND(M365="",J365&lt;&gt;""),Listes!$A$70,IF(AND(I365&lt;M365,Q365=""),Listes!$A$71,IF(AND(L365&lt;K365,Q365=""),Listes!$A$72,IF(AND(M365&lt;&gt;"",M365&lt;I365,N365=""),Listes!$A$73,IF(AND(S365="",OR(J365&lt;&gt;"",K365&lt;&gt;"",L365&lt;&gt;"")),Listes!$A$74,"")))))))</f>
        <v/>
      </c>
      <c r="S365" s="90"/>
      <c r="T365" s="158">
        <f t="shared" si="31"/>
        <v>0</v>
      </c>
    </row>
    <row r="366" spans="1:20" ht="20.100000000000001" customHeight="1" x14ac:dyDescent="0.25">
      <c r="A366" s="174">
        <v>360</v>
      </c>
      <c r="B366" s="181" t="str">
        <f>IF('Frais réels'!B366="","",'Frais réels'!B366)</f>
        <v/>
      </c>
      <c r="C366" s="181" t="str">
        <f>IF('Frais réels'!C366="","",'Frais réels'!C366)</f>
        <v/>
      </c>
      <c r="D366" s="181" t="str">
        <f>IF('Frais réels'!D366="","",'Frais réels'!D366)</f>
        <v/>
      </c>
      <c r="E366" s="181" t="str">
        <f>IF('Frais réels'!E366="","",'Frais réels'!E366)</f>
        <v/>
      </c>
      <c r="F366" s="181" t="str">
        <f>IF('Frais réels'!F366="","",'Frais réels'!F366)</f>
        <v/>
      </c>
      <c r="G366" s="526" t="str">
        <f>IF('Frais réels'!G366="","",'Frais réels'!G366)</f>
        <v/>
      </c>
      <c r="H366" s="526" t="str">
        <f>IF('Frais réels'!H366="","",'Frais réels'!H366)</f>
        <v/>
      </c>
      <c r="I366" s="181" t="str">
        <f>IF('Frais réels'!I366="","",'Frais réels'!I366)</f>
        <v/>
      </c>
      <c r="J366" s="530"/>
      <c r="K366" s="527" t="str">
        <f t="shared" si="27"/>
        <v/>
      </c>
      <c r="L366" s="527" t="str">
        <f t="shared" si="28"/>
        <v/>
      </c>
      <c r="M366" s="529"/>
      <c r="N366" s="182"/>
      <c r="O366" s="215" t="str">
        <f t="shared" si="29"/>
        <v/>
      </c>
      <c r="P366" s="211" t="str">
        <f t="shared" si="30"/>
        <v/>
      </c>
      <c r="Q366" s="222"/>
      <c r="R366" s="435" t="str">
        <f>IF(I366="","",IF(OR(J366="",K366="",L366=""),Listes!$A$69,IF(AND(M366="",J366&lt;&gt;""),Listes!$A$70,IF(AND(I366&lt;M366,Q366=""),Listes!$A$71,IF(AND(L366&lt;K366,Q366=""),Listes!$A$72,IF(AND(M366&lt;&gt;"",M366&lt;I366,N366=""),Listes!$A$73,IF(AND(S366="",OR(J366&lt;&gt;"",K366&lt;&gt;"",L366&lt;&gt;"")),Listes!$A$74,"")))))))</f>
        <v/>
      </c>
      <c r="S366" s="90"/>
      <c r="T366" s="158">
        <f t="shared" si="31"/>
        <v>0</v>
      </c>
    </row>
    <row r="367" spans="1:20" ht="20.100000000000001" customHeight="1" x14ac:dyDescent="0.25">
      <c r="A367" s="174">
        <v>361</v>
      </c>
      <c r="B367" s="181" t="str">
        <f>IF('Frais réels'!B367="","",'Frais réels'!B367)</f>
        <v/>
      </c>
      <c r="C367" s="181" t="str">
        <f>IF('Frais réels'!C367="","",'Frais réels'!C367)</f>
        <v/>
      </c>
      <c r="D367" s="181" t="str">
        <f>IF('Frais réels'!D367="","",'Frais réels'!D367)</f>
        <v/>
      </c>
      <c r="E367" s="181" t="str">
        <f>IF('Frais réels'!E367="","",'Frais réels'!E367)</f>
        <v/>
      </c>
      <c r="F367" s="181" t="str">
        <f>IF('Frais réels'!F367="","",'Frais réels'!F367)</f>
        <v/>
      </c>
      <c r="G367" s="526" t="str">
        <f>IF('Frais réels'!G367="","",'Frais réels'!G367)</f>
        <v/>
      </c>
      <c r="H367" s="526" t="str">
        <f>IF('Frais réels'!H367="","",'Frais réels'!H367)</f>
        <v/>
      </c>
      <c r="I367" s="181" t="str">
        <f>IF('Frais réels'!I367="","",'Frais réels'!I367)</f>
        <v/>
      </c>
      <c r="J367" s="530"/>
      <c r="K367" s="527" t="str">
        <f t="shared" si="27"/>
        <v/>
      </c>
      <c r="L367" s="527" t="str">
        <f t="shared" si="28"/>
        <v/>
      </c>
      <c r="M367" s="529"/>
      <c r="N367" s="182"/>
      <c r="O367" s="215" t="str">
        <f t="shared" si="29"/>
        <v/>
      </c>
      <c r="P367" s="211" t="str">
        <f t="shared" si="30"/>
        <v/>
      </c>
      <c r="Q367" s="222"/>
      <c r="R367" s="435" t="str">
        <f>IF(I367="","",IF(OR(J367="",K367="",L367=""),Listes!$A$69,IF(AND(M367="",J367&lt;&gt;""),Listes!$A$70,IF(AND(I367&lt;M367,Q367=""),Listes!$A$71,IF(AND(L367&lt;K367,Q367=""),Listes!$A$72,IF(AND(M367&lt;&gt;"",M367&lt;I367,N367=""),Listes!$A$73,IF(AND(S367="",OR(J367&lt;&gt;"",K367&lt;&gt;"",L367&lt;&gt;"")),Listes!$A$74,"")))))))</f>
        <v/>
      </c>
      <c r="S367" s="90"/>
      <c r="T367" s="158">
        <f t="shared" si="31"/>
        <v>0</v>
      </c>
    </row>
    <row r="368" spans="1:20" ht="20.100000000000001" customHeight="1" x14ac:dyDescent="0.25">
      <c r="A368" s="174">
        <v>362</v>
      </c>
      <c r="B368" s="181" t="str">
        <f>IF('Frais réels'!B368="","",'Frais réels'!B368)</f>
        <v/>
      </c>
      <c r="C368" s="181" t="str">
        <f>IF('Frais réels'!C368="","",'Frais réels'!C368)</f>
        <v/>
      </c>
      <c r="D368" s="181" t="str">
        <f>IF('Frais réels'!D368="","",'Frais réels'!D368)</f>
        <v/>
      </c>
      <c r="E368" s="181" t="str">
        <f>IF('Frais réels'!E368="","",'Frais réels'!E368)</f>
        <v/>
      </c>
      <c r="F368" s="181" t="str">
        <f>IF('Frais réels'!F368="","",'Frais réels'!F368)</f>
        <v/>
      </c>
      <c r="G368" s="526" t="str">
        <f>IF('Frais réels'!G368="","",'Frais réels'!G368)</f>
        <v/>
      </c>
      <c r="H368" s="526" t="str">
        <f>IF('Frais réels'!H368="","",'Frais réels'!H368)</f>
        <v/>
      </c>
      <c r="I368" s="181" t="str">
        <f>IF('Frais réels'!I368="","",'Frais réels'!I368)</f>
        <v/>
      </c>
      <c r="J368" s="530"/>
      <c r="K368" s="527" t="str">
        <f t="shared" si="27"/>
        <v/>
      </c>
      <c r="L368" s="527" t="str">
        <f t="shared" si="28"/>
        <v/>
      </c>
      <c r="M368" s="529"/>
      <c r="N368" s="182"/>
      <c r="O368" s="215" t="str">
        <f t="shared" si="29"/>
        <v/>
      </c>
      <c r="P368" s="211" t="str">
        <f t="shared" si="30"/>
        <v/>
      </c>
      <c r="Q368" s="222"/>
      <c r="R368" s="435" t="str">
        <f>IF(I368="","",IF(OR(J368="",K368="",L368=""),Listes!$A$69,IF(AND(M368="",J368&lt;&gt;""),Listes!$A$70,IF(AND(I368&lt;M368,Q368=""),Listes!$A$71,IF(AND(L368&lt;K368,Q368=""),Listes!$A$72,IF(AND(M368&lt;&gt;"",M368&lt;I368,N368=""),Listes!$A$73,IF(AND(S368="",OR(J368&lt;&gt;"",K368&lt;&gt;"",L368&lt;&gt;"")),Listes!$A$74,"")))))))</f>
        <v/>
      </c>
      <c r="S368" s="90"/>
      <c r="T368" s="158">
        <f t="shared" si="31"/>
        <v>0</v>
      </c>
    </row>
    <row r="369" spans="1:20" ht="20.100000000000001" customHeight="1" x14ac:dyDescent="0.25">
      <c r="A369" s="174">
        <v>363</v>
      </c>
      <c r="B369" s="181" t="str">
        <f>IF('Frais réels'!B369="","",'Frais réels'!B369)</f>
        <v/>
      </c>
      <c r="C369" s="181" t="str">
        <f>IF('Frais réels'!C369="","",'Frais réels'!C369)</f>
        <v/>
      </c>
      <c r="D369" s="181" t="str">
        <f>IF('Frais réels'!D369="","",'Frais réels'!D369)</f>
        <v/>
      </c>
      <c r="E369" s="181" t="str">
        <f>IF('Frais réels'!E369="","",'Frais réels'!E369)</f>
        <v/>
      </c>
      <c r="F369" s="181" t="str">
        <f>IF('Frais réels'!F369="","",'Frais réels'!F369)</f>
        <v/>
      </c>
      <c r="G369" s="526" t="str">
        <f>IF('Frais réels'!G369="","",'Frais réels'!G369)</f>
        <v/>
      </c>
      <c r="H369" s="526" t="str">
        <f>IF('Frais réels'!H369="","",'Frais réels'!H369)</f>
        <v/>
      </c>
      <c r="I369" s="181" t="str">
        <f>IF('Frais réels'!I369="","",'Frais réels'!I369)</f>
        <v/>
      </c>
      <c r="J369" s="530"/>
      <c r="K369" s="527" t="str">
        <f t="shared" si="27"/>
        <v/>
      </c>
      <c r="L369" s="527" t="str">
        <f t="shared" si="28"/>
        <v/>
      </c>
      <c r="M369" s="529"/>
      <c r="N369" s="182"/>
      <c r="O369" s="215" t="str">
        <f t="shared" si="29"/>
        <v/>
      </c>
      <c r="P369" s="211" t="str">
        <f t="shared" si="30"/>
        <v/>
      </c>
      <c r="Q369" s="222"/>
      <c r="R369" s="435" t="str">
        <f>IF(I369="","",IF(OR(J369="",K369="",L369=""),Listes!$A$69,IF(AND(M369="",J369&lt;&gt;""),Listes!$A$70,IF(AND(I369&lt;M369,Q369=""),Listes!$A$71,IF(AND(L369&lt;K369,Q369=""),Listes!$A$72,IF(AND(M369&lt;&gt;"",M369&lt;I369,N369=""),Listes!$A$73,IF(AND(S369="",OR(J369&lt;&gt;"",K369&lt;&gt;"",L369&lt;&gt;"")),Listes!$A$74,"")))))))</f>
        <v/>
      </c>
      <c r="S369" s="90"/>
      <c r="T369" s="158">
        <f t="shared" si="31"/>
        <v>0</v>
      </c>
    </row>
    <row r="370" spans="1:20" ht="20.100000000000001" customHeight="1" x14ac:dyDescent="0.25">
      <c r="A370" s="174">
        <v>364</v>
      </c>
      <c r="B370" s="181" t="str">
        <f>IF('Frais réels'!B370="","",'Frais réels'!B370)</f>
        <v/>
      </c>
      <c r="C370" s="181" t="str">
        <f>IF('Frais réels'!C370="","",'Frais réels'!C370)</f>
        <v/>
      </c>
      <c r="D370" s="181" t="str">
        <f>IF('Frais réels'!D370="","",'Frais réels'!D370)</f>
        <v/>
      </c>
      <c r="E370" s="181" t="str">
        <f>IF('Frais réels'!E370="","",'Frais réels'!E370)</f>
        <v/>
      </c>
      <c r="F370" s="181" t="str">
        <f>IF('Frais réels'!F370="","",'Frais réels'!F370)</f>
        <v/>
      </c>
      <c r="G370" s="526" t="str">
        <f>IF('Frais réels'!G370="","",'Frais réels'!G370)</f>
        <v/>
      </c>
      <c r="H370" s="526" t="str">
        <f>IF('Frais réels'!H370="","",'Frais réels'!H370)</f>
        <v/>
      </c>
      <c r="I370" s="181" t="str">
        <f>IF('Frais réels'!I370="","",'Frais réels'!I370)</f>
        <v/>
      </c>
      <c r="J370" s="530"/>
      <c r="K370" s="527" t="str">
        <f t="shared" si="27"/>
        <v/>
      </c>
      <c r="L370" s="527" t="str">
        <f t="shared" si="28"/>
        <v/>
      </c>
      <c r="M370" s="529"/>
      <c r="N370" s="182"/>
      <c r="O370" s="215" t="str">
        <f t="shared" si="29"/>
        <v/>
      </c>
      <c r="P370" s="211" t="str">
        <f t="shared" si="30"/>
        <v/>
      </c>
      <c r="Q370" s="222"/>
      <c r="R370" s="435" t="str">
        <f>IF(I370="","",IF(OR(J370="",K370="",L370=""),Listes!$A$69,IF(AND(M370="",J370&lt;&gt;""),Listes!$A$70,IF(AND(I370&lt;M370,Q370=""),Listes!$A$71,IF(AND(L370&lt;K370,Q370=""),Listes!$A$72,IF(AND(M370&lt;&gt;"",M370&lt;I370,N370=""),Listes!$A$73,IF(AND(S370="",OR(J370&lt;&gt;"",K370&lt;&gt;"",L370&lt;&gt;"")),Listes!$A$74,"")))))))</f>
        <v/>
      </c>
      <c r="S370" s="90"/>
      <c r="T370" s="158">
        <f t="shared" si="31"/>
        <v>0</v>
      </c>
    </row>
    <row r="371" spans="1:20" ht="20.100000000000001" customHeight="1" x14ac:dyDescent="0.25">
      <c r="A371" s="174">
        <v>365</v>
      </c>
      <c r="B371" s="181" t="str">
        <f>IF('Frais réels'!B371="","",'Frais réels'!B371)</f>
        <v/>
      </c>
      <c r="C371" s="181" t="str">
        <f>IF('Frais réels'!C371="","",'Frais réels'!C371)</f>
        <v/>
      </c>
      <c r="D371" s="181" t="str">
        <f>IF('Frais réels'!D371="","",'Frais réels'!D371)</f>
        <v/>
      </c>
      <c r="E371" s="181" t="str">
        <f>IF('Frais réels'!E371="","",'Frais réels'!E371)</f>
        <v/>
      </c>
      <c r="F371" s="181" t="str">
        <f>IF('Frais réels'!F371="","",'Frais réels'!F371)</f>
        <v/>
      </c>
      <c r="G371" s="526" t="str">
        <f>IF('Frais réels'!G371="","",'Frais réels'!G371)</f>
        <v/>
      </c>
      <c r="H371" s="526" t="str">
        <f>IF('Frais réels'!H371="","",'Frais réels'!H371)</f>
        <v/>
      </c>
      <c r="I371" s="181" t="str">
        <f>IF('Frais réels'!I371="","",'Frais réels'!I371)</f>
        <v/>
      </c>
      <c r="J371" s="530"/>
      <c r="K371" s="527" t="str">
        <f t="shared" si="27"/>
        <v/>
      </c>
      <c r="L371" s="527" t="str">
        <f t="shared" si="28"/>
        <v/>
      </c>
      <c r="M371" s="529"/>
      <c r="N371" s="182"/>
      <c r="O371" s="215" t="str">
        <f t="shared" si="29"/>
        <v/>
      </c>
      <c r="P371" s="211" t="str">
        <f t="shared" si="30"/>
        <v/>
      </c>
      <c r="Q371" s="222"/>
      <c r="R371" s="435" t="str">
        <f>IF(I371="","",IF(OR(J371="",K371="",L371=""),Listes!$A$69,IF(AND(M371="",J371&lt;&gt;""),Listes!$A$70,IF(AND(I371&lt;M371,Q371=""),Listes!$A$71,IF(AND(L371&lt;K371,Q371=""),Listes!$A$72,IF(AND(M371&lt;&gt;"",M371&lt;I371,N371=""),Listes!$A$73,IF(AND(S371="",OR(J371&lt;&gt;"",K371&lt;&gt;"",L371&lt;&gt;"")),Listes!$A$74,"")))))))</f>
        <v/>
      </c>
      <c r="S371" s="90"/>
      <c r="T371" s="158">
        <f t="shared" si="31"/>
        <v>0</v>
      </c>
    </row>
    <row r="372" spans="1:20" ht="20.100000000000001" customHeight="1" x14ac:dyDescent="0.25">
      <c r="A372" s="174">
        <v>366</v>
      </c>
      <c r="B372" s="181" t="str">
        <f>IF('Frais réels'!B372="","",'Frais réels'!B372)</f>
        <v/>
      </c>
      <c r="C372" s="181" t="str">
        <f>IF('Frais réels'!C372="","",'Frais réels'!C372)</f>
        <v/>
      </c>
      <c r="D372" s="181" t="str">
        <f>IF('Frais réels'!D372="","",'Frais réels'!D372)</f>
        <v/>
      </c>
      <c r="E372" s="181" t="str">
        <f>IF('Frais réels'!E372="","",'Frais réels'!E372)</f>
        <v/>
      </c>
      <c r="F372" s="181" t="str">
        <f>IF('Frais réels'!F372="","",'Frais réels'!F372)</f>
        <v/>
      </c>
      <c r="G372" s="526" t="str">
        <f>IF('Frais réels'!G372="","",'Frais réels'!G372)</f>
        <v/>
      </c>
      <c r="H372" s="526" t="str">
        <f>IF('Frais réels'!H372="","",'Frais réels'!H372)</f>
        <v/>
      </c>
      <c r="I372" s="181" t="str">
        <f>IF('Frais réels'!I372="","",'Frais réels'!I372)</f>
        <v/>
      </c>
      <c r="J372" s="530"/>
      <c r="K372" s="527" t="str">
        <f t="shared" si="27"/>
        <v/>
      </c>
      <c r="L372" s="527" t="str">
        <f t="shared" si="28"/>
        <v/>
      </c>
      <c r="M372" s="529"/>
      <c r="N372" s="182"/>
      <c r="O372" s="215" t="str">
        <f t="shared" si="29"/>
        <v/>
      </c>
      <c r="P372" s="211" t="str">
        <f t="shared" si="30"/>
        <v/>
      </c>
      <c r="Q372" s="222"/>
      <c r="R372" s="435" t="str">
        <f>IF(I372="","",IF(OR(J372="",K372="",L372=""),Listes!$A$69,IF(AND(M372="",J372&lt;&gt;""),Listes!$A$70,IF(AND(I372&lt;M372,Q372=""),Listes!$A$71,IF(AND(L372&lt;K372,Q372=""),Listes!$A$72,IF(AND(M372&lt;&gt;"",M372&lt;I372,N372=""),Listes!$A$73,IF(AND(S372="",OR(J372&lt;&gt;"",K372&lt;&gt;"",L372&lt;&gt;"")),Listes!$A$74,"")))))))</f>
        <v/>
      </c>
      <c r="S372" s="90"/>
      <c r="T372" s="158">
        <f t="shared" si="31"/>
        <v>0</v>
      </c>
    </row>
    <row r="373" spans="1:20" ht="20.100000000000001" customHeight="1" x14ac:dyDescent="0.25">
      <c r="A373" s="174">
        <v>367</v>
      </c>
      <c r="B373" s="181" t="str">
        <f>IF('Frais réels'!B373="","",'Frais réels'!B373)</f>
        <v/>
      </c>
      <c r="C373" s="181" t="str">
        <f>IF('Frais réels'!C373="","",'Frais réels'!C373)</f>
        <v/>
      </c>
      <c r="D373" s="181" t="str">
        <f>IF('Frais réels'!D373="","",'Frais réels'!D373)</f>
        <v/>
      </c>
      <c r="E373" s="181" t="str">
        <f>IF('Frais réels'!E373="","",'Frais réels'!E373)</f>
        <v/>
      </c>
      <c r="F373" s="181" t="str">
        <f>IF('Frais réels'!F373="","",'Frais réels'!F373)</f>
        <v/>
      </c>
      <c r="G373" s="526" t="str">
        <f>IF('Frais réels'!G373="","",'Frais réels'!G373)</f>
        <v/>
      </c>
      <c r="H373" s="526" t="str">
        <f>IF('Frais réels'!H373="","",'Frais réels'!H373)</f>
        <v/>
      </c>
      <c r="I373" s="181" t="str">
        <f>IF('Frais réels'!I373="","",'Frais réels'!I373)</f>
        <v/>
      </c>
      <c r="J373" s="530"/>
      <c r="K373" s="527" t="str">
        <f t="shared" si="27"/>
        <v/>
      </c>
      <c r="L373" s="527" t="str">
        <f t="shared" si="28"/>
        <v/>
      </c>
      <c r="M373" s="529"/>
      <c r="N373" s="182"/>
      <c r="O373" s="215" t="str">
        <f t="shared" si="29"/>
        <v/>
      </c>
      <c r="P373" s="211" t="str">
        <f t="shared" si="30"/>
        <v/>
      </c>
      <c r="Q373" s="222"/>
      <c r="R373" s="435" t="str">
        <f>IF(I373="","",IF(OR(J373="",K373="",L373=""),Listes!$A$69,IF(AND(M373="",J373&lt;&gt;""),Listes!$A$70,IF(AND(I373&lt;M373,Q373=""),Listes!$A$71,IF(AND(L373&lt;K373,Q373=""),Listes!$A$72,IF(AND(M373&lt;&gt;"",M373&lt;I373,N373=""),Listes!$A$73,IF(AND(S373="",OR(J373&lt;&gt;"",K373&lt;&gt;"",L373&lt;&gt;"")),Listes!$A$74,"")))))))</f>
        <v/>
      </c>
      <c r="S373" s="90"/>
      <c r="T373" s="158">
        <f t="shared" si="31"/>
        <v>0</v>
      </c>
    </row>
    <row r="374" spans="1:20" ht="20.100000000000001" customHeight="1" x14ac:dyDescent="0.25">
      <c r="A374" s="174">
        <v>368</v>
      </c>
      <c r="B374" s="181" t="str">
        <f>IF('Frais réels'!B374="","",'Frais réels'!B374)</f>
        <v/>
      </c>
      <c r="C374" s="181" t="str">
        <f>IF('Frais réels'!C374="","",'Frais réels'!C374)</f>
        <v/>
      </c>
      <c r="D374" s="181" t="str">
        <f>IF('Frais réels'!D374="","",'Frais réels'!D374)</f>
        <v/>
      </c>
      <c r="E374" s="181" t="str">
        <f>IF('Frais réels'!E374="","",'Frais réels'!E374)</f>
        <v/>
      </c>
      <c r="F374" s="181" t="str">
        <f>IF('Frais réels'!F374="","",'Frais réels'!F374)</f>
        <v/>
      </c>
      <c r="G374" s="526" t="str">
        <f>IF('Frais réels'!G374="","",'Frais réels'!G374)</f>
        <v/>
      </c>
      <c r="H374" s="526" t="str">
        <f>IF('Frais réels'!H374="","",'Frais réels'!H374)</f>
        <v/>
      </c>
      <c r="I374" s="181" t="str">
        <f>IF('Frais réels'!I374="","",'Frais réels'!I374)</f>
        <v/>
      </c>
      <c r="J374" s="530"/>
      <c r="K374" s="527" t="str">
        <f t="shared" si="27"/>
        <v/>
      </c>
      <c r="L374" s="527" t="str">
        <f t="shared" si="28"/>
        <v/>
      </c>
      <c r="M374" s="529"/>
      <c r="N374" s="182"/>
      <c r="O374" s="215" t="str">
        <f t="shared" si="29"/>
        <v/>
      </c>
      <c r="P374" s="211" t="str">
        <f t="shared" si="30"/>
        <v/>
      </c>
      <c r="Q374" s="222"/>
      <c r="R374" s="435" t="str">
        <f>IF(I374="","",IF(OR(J374="",K374="",L374=""),Listes!$A$69,IF(AND(M374="",J374&lt;&gt;""),Listes!$A$70,IF(AND(I374&lt;M374,Q374=""),Listes!$A$71,IF(AND(L374&lt;K374,Q374=""),Listes!$A$72,IF(AND(M374&lt;&gt;"",M374&lt;I374,N374=""),Listes!$A$73,IF(AND(S374="",OR(J374&lt;&gt;"",K374&lt;&gt;"",L374&lt;&gt;"")),Listes!$A$74,"")))))))</f>
        <v/>
      </c>
      <c r="S374" s="90"/>
      <c r="T374" s="158">
        <f t="shared" si="31"/>
        <v>0</v>
      </c>
    </row>
    <row r="375" spans="1:20" ht="20.100000000000001" customHeight="1" x14ac:dyDescent="0.25">
      <c r="A375" s="174">
        <v>369</v>
      </c>
      <c r="B375" s="181" t="str">
        <f>IF('Frais réels'!B375="","",'Frais réels'!B375)</f>
        <v/>
      </c>
      <c r="C375" s="181" t="str">
        <f>IF('Frais réels'!C375="","",'Frais réels'!C375)</f>
        <v/>
      </c>
      <c r="D375" s="181" t="str">
        <f>IF('Frais réels'!D375="","",'Frais réels'!D375)</f>
        <v/>
      </c>
      <c r="E375" s="181" t="str">
        <f>IF('Frais réels'!E375="","",'Frais réels'!E375)</f>
        <v/>
      </c>
      <c r="F375" s="181" t="str">
        <f>IF('Frais réels'!F375="","",'Frais réels'!F375)</f>
        <v/>
      </c>
      <c r="G375" s="526" t="str">
        <f>IF('Frais réels'!G375="","",'Frais réels'!G375)</f>
        <v/>
      </c>
      <c r="H375" s="526" t="str">
        <f>IF('Frais réels'!H375="","",'Frais réels'!H375)</f>
        <v/>
      </c>
      <c r="I375" s="181" t="str">
        <f>IF('Frais réels'!I375="","",'Frais réels'!I375)</f>
        <v/>
      </c>
      <c r="J375" s="530"/>
      <c r="K375" s="527" t="str">
        <f t="shared" si="27"/>
        <v/>
      </c>
      <c r="L375" s="527" t="str">
        <f t="shared" si="28"/>
        <v/>
      </c>
      <c r="M375" s="529"/>
      <c r="N375" s="182"/>
      <c r="O375" s="215" t="str">
        <f t="shared" si="29"/>
        <v/>
      </c>
      <c r="P375" s="211" t="str">
        <f t="shared" si="30"/>
        <v/>
      </c>
      <c r="Q375" s="222"/>
      <c r="R375" s="435" t="str">
        <f>IF(I375="","",IF(OR(J375="",K375="",L375=""),Listes!$A$69,IF(AND(M375="",J375&lt;&gt;""),Listes!$A$70,IF(AND(I375&lt;M375,Q375=""),Listes!$A$71,IF(AND(L375&lt;K375,Q375=""),Listes!$A$72,IF(AND(M375&lt;&gt;"",M375&lt;I375,N375=""),Listes!$A$73,IF(AND(S375="",OR(J375&lt;&gt;"",K375&lt;&gt;"",L375&lt;&gt;"")),Listes!$A$74,"")))))))</f>
        <v/>
      </c>
      <c r="S375" s="90"/>
      <c r="T375" s="158">
        <f t="shared" si="31"/>
        <v>0</v>
      </c>
    </row>
    <row r="376" spans="1:20" ht="20.100000000000001" customHeight="1" x14ac:dyDescent="0.25">
      <c r="A376" s="174">
        <v>370</v>
      </c>
      <c r="B376" s="181" t="str">
        <f>IF('Frais réels'!B376="","",'Frais réels'!B376)</f>
        <v/>
      </c>
      <c r="C376" s="181" t="str">
        <f>IF('Frais réels'!C376="","",'Frais réels'!C376)</f>
        <v/>
      </c>
      <c r="D376" s="181" t="str">
        <f>IF('Frais réels'!D376="","",'Frais réels'!D376)</f>
        <v/>
      </c>
      <c r="E376" s="181" t="str">
        <f>IF('Frais réels'!E376="","",'Frais réels'!E376)</f>
        <v/>
      </c>
      <c r="F376" s="181" t="str">
        <f>IF('Frais réels'!F376="","",'Frais réels'!F376)</f>
        <v/>
      </c>
      <c r="G376" s="526" t="str">
        <f>IF('Frais réels'!G376="","",'Frais réels'!G376)</f>
        <v/>
      </c>
      <c r="H376" s="526" t="str">
        <f>IF('Frais réels'!H376="","",'Frais réels'!H376)</f>
        <v/>
      </c>
      <c r="I376" s="181" t="str">
        <f>IF('Frais réels'!I376="","",'Frais réels'!I376)</f>
        <v/>
      </c>
      <c r="J376" s="530"/>
      <c r="K376" s="527" t="str">
        <f t="shared" si="27"/>
        <v/>
      </c>
      <c r="L376" s="527" t="str">
        <f t="shared" si="28"/>
        <v/>
      </c>
      <c r="M376" s="529"/>
      <c r="N376" s="182"/>
      <c r="O376" s="215" t="str">
        <f t="shared" si="29"/>
        <v/>
      </c>
      <c r="P376" s="211" t="str">
        <f t="shared" si="30"/>
        <v/>
      </c>
      <c r="Q376" s="222"/>
      <c r="R376" s="435" t="str">
        <f>IF(I376="","",IF(OR(J376="",K376="",L376=""),Listes!$A$69,IF(AND(M376="",J376&lt;&gt;""),Listes!$A$70,IF(AND(I376&lt;M376,Q376=""),Listes!$A$71,IF(AND(L376&lt;K376,Q376=""),Listes!$A$72,IF(AND(M376&lt;&gt;"",M376&lt;I376,N376=""),Listes!$A$73,IF(AND(S376="",OR(J376&lt;&gt;"",K376&lt;&gt;"",L376&lt;&gt;"")),Listes!$A$74,"")))))))</f>
        <v/>
      </c>
      <c r="S376" s="90"/>
      <c r="T376" s="158">
        <f t="shared" si="31"/>
        <v>0</v>
      </c>
    </row>
    <row r="377" spans="1:20" ht="20.100000000000001" customHeight="1" x14ac:dyDescent="0.25">
      <c r="A377" s="174">
        <v>371</v>
      </c>
      <c r="B377" s="181" t="str">
        <f>IF('Frais réels'!B377="","",'Frais réels'!B377)</f>
        <v/>
      </c>
      <c r="C377" s="181" t="str">
        <f>IF('Frais réels'!C377="","",'Frais réels'!C377)</f>
        <v/>
      </c>
      <c r="D377" s="181" t="str">
        <f>IF('Frais réels'!D377="","",'Frais réels'!D377)</f>
        <v/>
      </c>
      <c r="E377" s="181" t="str">
        <f>IF('Frais réels'!E377="","",'Frais réels'!E377)</f>
        <v/>
      </c>
      <c r="F377" s="181" t="str">
        <f>IF('Frais réels'!F377="","",'Frais réels'!F377)</f>
        <v/>
      </c>
      <c r="G377" s="526" t="str">
        <f>IF('Frais réels'!G377="","",'Frais réels'!G377)</f>
        <v/>
      </c>
      <c r="H377" s="526" t="str">
        <f>IF('Frais réels'!H377="","",'Frais réels'!H377)</f>
        <v/>
      </c>
      <c r="I377" s="181" t="str">
        <f>IF('Frais réels'!I377="","",'Frais réels'!I377)</f>
        <v/>
      </c>
      <c r="J377" s="530"/>
      <c r="K377" s="527" t="str">
        <f t="shared" si="27"/>
        <v/>
      </c>
      <c r="L377" s="527" t="str">
        <f t="shared" si="28"/>
        <v/>
      </c>
      <c r="M377" s="529"/>
      <c r="N377" s="182"/>
      <c r="O377" s="215" t="str">
        <f t="shared" si="29"/>
        <v/>
      </c>
      <c r="P377" s="211" t="str">
        <f t="shared" si="30"/>
        <v/>
      </c>
      <c r="Q377" s="222"/>
      <c r="R377" s="435" t="str">
        <f>IF(I377="","",IF(OR(J377="",K377="",L377=""),Listes!$A$69,IF(AND(M377="",J377&lt;&gt;""),Listes!$A$70,IF(AND(I377&lt;M377,Q377=""),Listes!$A$71,IF(AND(L377&lt;K377,Q377=""),Listes!$A$72,IF(AND(M377&lt;&gt;"",M377&lt;I377,N377=""),Listes!$A$73,IF(AND(S377="",OR(J377&lt;&gt;"",K377&lt;&gt;"",L377&lt;&gt;"")),Listes!$A$74,"")))))))</f>
        <v/>
      </c>
      <c r="S377" s="90"/>
      <c r="T377" s="158">
        <f t="shared" si="31"/>
        <v>0</v>
      </c>
    </row>
    <row r="378" spans="1:20" ht="20.100000000000001" customHeight="1" x14ac:dyDescent="0.25">
      <c r="A378" s="174">
        <v>372</v>
      </c>
      <c r="B378" s="181" t="str">
        <f>IF('Frais réels'!B378="","",'Frais réels'!B378)</f>
        <v/>
      </c>
      <c r="C378" s="181" t="str">
        <f>IF('Frais réels'!C378="","",'Frais réels'!C378)</f>
        <v/>
      </c>
      <c r="D378" s="181" t="str">
        <f>IF('Frais réels'!D378="","",'Frais réels'!D378)</f>
        <v/>
      </c>
      <c r="E378" s="181" t="str">
        <f>IF('Frais réels'!E378="","",'Frais réels'!E378)</f>
        <v/>
      </c>
      <c r="F378" s="181" t="str">
        <f>IF('Frais réels'!F378="","",'Frais réels'!F378)</f>
        <v/>
      </c>
      <c r="G378" s="526" t="str">
        <f>IF('Frais réels'!G378="","",'Frais réels'!G378)</f>
        <v/>
      </c>
      <c r="H378" s="526" t="str">
        <f>IF('Frais réels'!H378="","",'Frais réels'!H378)</f>
        <v/>
      </c>
      <c r="I378" s="181" t="str">
        <f>IF('Frais réels'!I378="","",'Frais réels'!I378)</f>
        <v/>
      </c>
      <c r="J378" s="530"/>
      <c r="K378" s="527" t="str">
        <f t="shared" si="27"/>
        <v/>
      </c>
      <c r="L378" s="527" t="str">
        <f t="shared" si="28"/>
        <v/>
      </c>
      <c r="M378" s="529"/>
      <c r="N378" s="182"/>
      <c r="O378" s="215" t="str">
        <f t="shared" si="29"/>
        <v/>
      </c>
      <c r="P378" s="211" t="str">
        <f t="shared" si="30"/>
        <v/>
      </c>
      <c r="Q378" s="222"/>
      <c r="R378" s="435" t="str">
        <f>IF(I378="","",IF(OR(J378="",K378="",L378=""),Listes!$A$69,IF(AND(M378="",J378&lt;&gt;""),Listes!$A$70,IF(AND(I378&lt;M378,Q378=""),Listes!$A$71,IF(AND(L378&lt;K378,Q378=""),Listes!$A$72,IF(AND(M378&lt;&gt;"",M378&lt;I378,N378=""),Listes!$A$73,IF(AND(S378="",OR(J378&lt;&gt;"",K378&lt;&gt;"",L378&lt;&gt;"")),Listes!$A$74,"")))))))</f>
        <v/>
      </c>
      <c r="S378" s="90"/>
      <c r="T378" s="158">
        <f t="shared" si="31"/>
        <v>0</v>
      </c>
    </row>
    <row r="379" spans="1:20" ht="20.100000000000001" customHeight="1" x14ac:dyDescent="0.25">
      <c r="A379" s="174">
        <v>373</v>
      </c>
      <c r="B379" s="181" t="str">
        <f>IF('Frais réels'!B379="","",'Frais réels'!B379)</f>
        <v/>
      </c>
      <c r="C379" s="181" t="str">
        <f>IF('Frais réels'!C379="","",'Frais réels'!C379)</f>
        <v/>
      </c>
      <c r="D379" s="181" t="str">
        <f>IF('Frais réels'!D379="","",'Frais réels'!D379)</f>
        <v/>
      </c>
      <c r="E379" s="181" t="str">
        <f>IF('Frais réels'!E379="","",'Frais réels'!E379)</f>
        <v/>
      </c>
      <c r="F379" s="181" t="str">
        <f>IF('Frais réels'!F379="","",'Frais réels'!F379)</f>
        <v/>
      </c>
      <c r="G379" s="526" t="str">
        <f>IF('Frais réels'!G379="","",'Frais réels'!G379)</f>
        <v/>
      </c>
      <c r="H379" s="526" t="str">
        <f>IF('Frais réels'!H379="","",'Frais réels'!H379)</f>
        <v/>
      </c>
      <c r="I379" s="181" t="str">
        <f>IF('Frais réels'!I379="","",'Frais réels'!I379)</f>
        <v/>
      </c>
      <c r="J379" s="530"/>
      <c r="K379" s="527" t="str">
        <f t="shared" si="27"/>
        <v/>
      </c>
      <c r="L379" s="527" t="str">
        <f t="shared" si="28"/>
        <v/>
      </c>
      <c r="M379" s="529"/>
      <c r="N379" s="182"/>
      <c r="O379" s="215" t="str">
        <f t="shared" si="29"/>
        <v/>
      </c>
      <c r="P379" s="211" t="str">
        <f t="shared" si="30"/>
        <v/>
      </c>
      <c r="Q379" s="222"/>
      <c r="R379" s="435" t="str">
        <f>IF(I379="","",IF(OR(J379="",K379="",L379=""),Listes!$A$69,IF(AND(M379="",J379&lt;&gt;""),Listes!$A$70,IF(AND(I379&lt;M379,Q379=""),Listes!$A$71,IF(AND(L379&lt;K379,Q379=""),Listes!$A$72,IF(AND(M379&lt;&gt;"",M379&lt;I379,N379=""),Listes!$A$73,IF(AND(S379="",OR(J379&lt;&gt;"",K379&lt;&gt;"",L379&lt;&gt;"")),Listes!$A$74,"")))))))</f>
        <v/>
      </c>
      <c r="S379" s="90"/>
      <c r="T379" s="158">
        <f t="shared" si="31"/>
        <v>0</v>
      </c>
    </row>
    <row r="380" spans="1:20" ht="20.100000000000001" customHeight="1" x14ac:dyDescent="0.25">
      <c r="A380" s="174">
        <v>374</v>
      </c>
      <c r="B380" s="181" t="str">
        <f>IF('Frais réels'!B380="","",'Frais réels'!B380)</f>
        <v/>
      </c>
      <c r="C380" s="181" t="str">
        <f>IF('Frais réels'!C380="","",'Frais réels'!C380)</f>
        <v/>
      </c>
      <c r="D380" s="181" t="str">
        <f>IF('Frais réels'!D380="","",'Frais réels'!D380)</f>
        <v/>
      </c>
      <c r="E380" s="181" t="str">
        <f>IF('Frais réels'!E380="","",'Frais réels'!E380)</f>
        <v/>
      </c>
      <c r="F380" s="181" t="str">
        <f>IF('Frais réels'!F380="","",'Frais réels'!F380)</f>
        <v/>
      </c>
      <c r="G380" s="526" t="str">
        <f>IF('Frais réels'!G380="","",'Frais réels'!G380)</f>
        <v/>
      </c>
      <c r="H380" s="526" t="str">
        <f>IF('Frais réels'!H380="","",'Frais réels'!H380)</f>
        <v/>
      </c>
      <c r="I380" s="181" t="str">
        <f>IF('Frais réels'!I380="","",'Frais réels'!I380)</f>
        <v/>
      </c>
      <c r="J380" s="530"/>
      <c r="K380" s="527" t="str">
        <f t="shared" si="27"/>
        <v/>
      </c>
      <c r="L380" s="527" t="str">
        <f t="shared" si="28"/>
        <v/>
      </c>
      <c r="M380" s="529"/>
      <c r="N380" s="182"/>
      <c r="O380" s="215" t="str">
        <f t="shared" si="29"/>
        <v/>
      </c>
      <c r="P380" s="211" t="str">
        <f t="shared" si="30"/>
        <v/>
      </c>
      <c r="Q380" s="222"/>
      <c r="R380" s="435" t="str">
        <f>IF(I380="","",IF(OR(J380="",K380="",L380=""),Listes!$A$69,IF(AND(M380="",J380&lt;&gt;""),Listes!$A$70,IF(AND(I380&lt;M380,Q380=""),Listes!$A$71,IF(AND(L380&lt;K380,Q380=""),Listes!$A$72,IF(AND(M380&lt;&gt;"",M380&lt;I380,N380=""),Listes!$A$73,IF(AND(S380="",OR(J380&lt;&gt;"",K380&lt;&gt;"",L380&lt;&gt;"")),Listes!$A$74,"")))))))</f>
        <v/>
      </c>
      <c r="S380" s="90"/>
      <c r="T380" s="158">
        <f t="shared" si="31"/>
        <v>0</v>
      </c>
    </row>
    <row r="381" spans="1:20" ht="20.100000000000001" customHeight="1" x14ac:dyDescent="0.25">
      <c r="A381" s="174">
        <v>375</v>
      </c>
      <c r="B381" s="181" t="str">
        <f>IF('Frais réels'!B381="","",'Frais réels'!B381)</f>
        <v/>
      </c>
      <c r="C381" s="181" t="str">
        <f>IF('Frais réels'!C381="","",'Frais réels'!C381)</f>
        <v/>
      </c>
      <c r="D381" s="181" t="str">
        <f>IF('Frais réels'!D381="","",'Frais réels'!D381)</f>
        <v/>
      </c>
      <c r="E381" s="181" t="str">
        <f>IF('Frais réels'!E381="","",'Frais réels'!E381)</f>
        <v/>
      </c>
      <c r="F381" s="181" t="str">
        <f>IF('Frais réels'!F381="","",'Frais réels'!F381)</f>
        <v/>
      </c>
      <c r="G381" s="526" t="str">
        <f>IF('Frais réels'!G381="","",'Frais réels'!G381)</f>
        <v/>
      </c>
      <c r="H381" s="526" t="str">
        <f>IF('Frais réels'!H381="","",'Frais réels'!H381)</f>
        <v/>
      </c>
      <c r="I381" s="181" t="str">
        <f>IF('Frais réels'!I381="","",'Frais réels'!I381)</f>
        <v/>
      </c>
      <c r="J381" s="530"/>
      <c r="K381" s="527" t="str">
        <f t="shared" si="27"/>
        <v/>
      </c>
      <c r="L381" s="527" t="str">
        <f t="shared" si="28"/>
        <v/>
      </c>
      <c r="M381" s="529"/>
      <c r="N381" s="182"/>
      <c r="O381" s="215" t="str">
        <f t="shared" si="29"/>
        <v/>
      </c>
      <c r="P381" s="211" t="str">
        <f t="shared" si="30"/>
        <v/>
      </c>
      <c r="Q381" s="222"/>
      <c r="R381" s="435" t="str">
        <f>IF(I381="","",IF(OR(J381="",K381="",L381=""),Listes!$A$69,IF(AND(M381="",J381&lt;&gt;""),Listes!$A$70,IF(AND(I381&lt;M381,Q381=""),Listes!$A$71,IF(AND(L381&lt;K381,Q381=""),Listes!$A$72,IF(AND(M381&lt;&gt;"",M381&lt;I381,N381=""),Listes!$A$73,IF(AND(S381="",OR(J381&lt;&gt;"",K381&lt;&gt;"",L381&lt;&gt;"")),Listes!$A$74,"")))))))</f>
        <v/>
      </c>
      <c r="S381" s="90"/>
      <c r="T381" s="158">
        <f t="shared" si="31"/>
        <v>0</v>
      </c>
    </row>
    <row r="382" spans="1:20" ht="20.100000000000001" customHeight="1" x14ac:dyDescent="0.25">
      <c r="A382" s="174">
        <v>376</v>
      </c>
      <c r="B382" s="181" t="str">
        <f>IF('Frais réels'!B382="","",'Frais réels'!B382)</f>
        <v/>
      </c>
      <c r="C382" s="181" t="str">
        <f>IF('Frais réels'!C382="","",'Frais réels'!C382)</f>
        <v/>
      </c>
      <c r="D382" s="181" t="str">
        <f>IF('Frais réels'!D382="","",'Frais réels'!D382)</f>
        <v/>
      </c>
      <c r="E382" s="181" t="str">
        <f>IF('Frais réels'!E382="","",'Frais réels'!E382)</f>
        <v/>
      </c>
      <c r="F382" s="181" t="str">
        <f>IF('Frais réels'!F382="","",'Frais réels'!F382)</f>
        <v/>
      </c>
      <c r="G382" s="526" t="str">
        <f>IF('Frais réels'!G382="","",'Frais réels'!G382)</f>
        <v/>
      </c>
      <c r="H382" s="526" t="str">
        <f>IF('Frais réels'!H382="","",'Frais réels'!H382)</f>
        <v/>
      </c>
      <c r="I382" s="181" t="str">
        <f>IF('Frais réels'!I382="","",'Frais réels'!I382)</f>
        <v/>
      </c>
      <c r="J382" s="530"/>
      <c r="K382" s="527" t="str">
        <f t="shared" si="27"/>
        <v/>
      </c>
      <c r="L382" s="527" t="str">
        <f t="shared" si="28"/>
        <v/>
      </c>
      <c r="M382" s="529"/>
      <c r="N382" s="182"/>
      <c r="O382" s="215" t="str">
        <f t="shared" si="29"/>
        <v/>
      </c>
      <c r="P382" s="211" t="str">
        <f t="shared" si="30"/>
        <v/>
      </c>
      <c r="Q382" s="222"/>
      <c r="R382" s="435" t="str">
        <f>IF(I382="","",IF(OR(J382="",K382="",L382=""),Listes!$A$69,IF(AND(M382="",J382&lt;&gt;""),Listes!$A$70,IF(AND(I382&lt;M382,Q382=""),Listes!$A$71,IF(AND(L382&lt;K382,Q382=""),Listes!$A$72,IF(AND(M382&lt;&gt;"",M382&lt;I382,N382=""),Listes!$A$73,IF(AND(S382="",OR(J382&lt;&gt;"",K382&lt;&gt;"",L382&lt;&gt;"")),Listes!$A$74,"")))))))</f>
        <v/>
      </c>
      <c r="S382" s="90"/>
      <c r="T382" s="158">
        <f t="shared" si="31"/>
        <v>0</v>
      </c>
    </row>
    <row r="383" spans="1:20" ht="20.100000000000001" customHeight="1" x14ac:dyDescent="0.25">
      <c r="A383" s="174">
        <v>377</v>
      </c>
      <c r="B383" s="181" t="str">
        <f>IF('Frais réels'!B383="","",'Frais réels'!B383)</f>
        <v/>
      </c>
      <c r="C383" s="181" t="str">
        <f>IF('Frais réels'!C383="","",'Frais réels'!C383)</f>
        <v/>
      </c>
      <c r="D383" s="181" t="str">
        <f>IF('Frais réels'!D383="","",'Frais réels'!D383)</f>
        <v/>
      </c>
      <c r="E383" s="181" t="str">
        <f>IF('Frais réels'!E383="","",'Frais réels'!E383)</f>
        <v/>
      </c>
      <c r="F383" s="181" t="str">
        <f>IF('Frais réels'!F383="","",'Frais réels'!F383)</f>
        <v/>
      </c>
      <c r="G383" s="526" t="str">
        <f>IF('Frais réels'!G383="","",'Frais réels'!G383)</f>
        <v/>
      </c>
      <c r="H383" s="526" t="str">
        <f>IF('Frais réels'!H383="","",'Frais réels'!H383)</f>
        <v/>
      </c>
      <c r="I383" s="181" t="str">
        <f>IF('Frais réels'!I383="","",'Frais réels'!I383)</f>
        <v/>
      </c>
      <c r="J383" s="530"/>
      <c r="K383" s="527" t="str">
        <f t="shared" si="27"/>
        <v/>
      </c>
      <c r="L383" s="527" t="str">
        <f t="shared" si="28"/>
        <v/>
      </c>
      <c r="M383" s="529"/>
      <c r="N383" s="182"/>
      <c r="O383" s="215" t="str">
        <f t="shared" si="29"/>
        <v/>
      </c>
      <c r="P383" s="211" t="str">
        <f t="shared" si="30"/>
        <v/>
      </c>
      <c r="Q383" s="222"/>
      <c r="R383" s="435" t="str">
        <f>IF(I383="","",IF(OR(J383="",K383="",L383=""),Listes!$A$69,IF(AND(M383="",J383&lt;&gt;""),Listes!$A$70,IF(AND(I383&lt;M383,Q383=""),Listes!$A$71,IF(AND(L383&lt;K383,Q383=""),Listes!$A$72,IF(AND(M383&lt;&gt;"",M383&lt;I383,N383=""),Listes!$A$73,IF(AND(S383="",OR(J383&lt;&gt;"",K383&lt;&gt;"",L383&lt;&gt;"")),Listes!$A$74,"")))))))</f>
        <v/>
      </c>
      <c r="S383" s="90"/>
      <c r="T383" s="158">
        <f t="shared" si="31"/>
        <v>0</v>
      </c>
    </row>
    <row r="384" spans="1:20" ht="20.100000000000001" customHeight="1" x14ac:dyDescent="0.25">
      <c r="A384" s="174">
        <v>378</v>
      </c>
      <c r="B384" s="181" t="str">
        <f>IF('Frais réels'!B384="","",'Frais réels'!B384)</f>
        <v/>
      </c>
      <c r="C384" s="181" t="str">
        <f>IF('Frais réels'!C384="","",'Frais réels'!C384)</f>
        <v/>
      </c>
      <c r="D384" s="181" t="str">
        <f>IF('Frais réels'!D384="","",'Frais réels'!D384)</f>
        <v/>
      </c>
      <c r="E384" s="181" t="str">
        <f>IF('Frais réels'!E384="","",'Frais réels'!E384)</f>
        <v/>
      </c>
      <c r="F384" s="181" t="str">
        <f>IF('Frais réels'!F384="","",'Frais réels'!F384)</f>
        <v/>
      </c>
      <c r="G384" s="526" t="str">
        <f>IF('Frais réels'!G384="","",'Frais réels'!G384)</f>
        <v/>
      </c>
      <c r="H384" s="526" t="str">
        <f>IF('Frais réels'!H384="","",'Frais réels'!H384)</f>
        <v/>
      </c>
      <c r="I384" s="181" t="str">
        <f>IF('Frais réels'!I384="","",'Frais réels'!I384)</f>
        <v/>
      </c>
      <c r="J384" s="530"/>
      <c r="K384" s="527" t="str">
        <f t="shared" si="27"/>
        <v/>
      </c>
      <c r="L384" s="527" t="str">
        <f t="shared" si="28"/>
        <v/>
      </c>
      <c r="M384" s="529"/>
      <c r="N384" s="182"/>
      <c r="O384" s="215" t="str">
        <f t="shared" si="29"/>
        <v/>
      </c>
      <c r="P384" s="211" t="str">
        <f t="shared" si="30"/>
        <v/>
      </c>
      <c r="Q384" s="222"/>
      <c r="R384" s="435" t="str">
        <f>IF(I384="","",IF(OR(J384="",K384="",L384=""),Listes!$A$69,IF(AND(M384="",J384&lt;&gt;""),Listes!$A$70,IF(AND(I384&lt;M384,Q384=""),Listes!$A$71,IF(AND(L384&lt;K384,Q384=""),Listes!$A$72,IF(AND(M384&lt;&gt;"",M384&lt;I384,N384=""),Listes!$A$73,IF(AND(S384="",OR(J384&lt;&gt;"",K384&lt;&gt;"",L384&lt;&gt;"")),Listes!$A$74,"")))))))</f>
        <v/>
      </c>
      <c r="S384" s="90"/>
      <c r="T384" s="158">
        <f t="shared" si="31"/>
        <v>0</v>
      </c>
    </row>
    <row r="385" spans="1:20" ht="20.100000000000001" customHeight="1" x14ac:dyDescent="0.25">
      <c r="A385" s="174">
        <v>379</v>
      </c>
      <c r="B385" s="181" t="str">
        <f>IF('Frais réels'!B385="","",'Frais réels'!B385)</f>
        <v/>
      </c>
      <c r="C385" s="181" t="str">
        <f>IF('Frais réels'!C385="","",'Frais réels'!C385)</f>
        <v/>
      </c>
      <c r="D385" s="181" t="str">
        <f>IF('Frais réels'!D385="","",'Frais réels'!D385)</f>
        <v/>
      </c>
      <c r="E385" s="181" t="str">
        <f>IF('Frais réels'!E385="","",'Frais réels'!E385)</f>
        <v/>
      </c>
      <c r="F385" s="181" t="str">
        <f>IF('Frais réels'!F385="","",'Frais réels'!F385)</f>
        <v/>
      </c>
      <c r="G385" s="526" t="str">
        <f>IF('Frais réels'!G385="","",'Frais réels'!G385)</f>
        <v/>
      </c>
      <c r="H385" s="526" t="str">
        <f>IF('Frais réels'!H385="","",'Frais réels'!H385)</f>
        <v/>
      </c>
      <c r="I385" s="181" t="str">
        <f>IF('Frais réels'!I385="","",'Frais réels'!I385)</f>
        <v/>
      </c>
      <c r="J385" s="530"/>
      <c r="K385" s="527" t="str">
        <f t="shared" si="27"/>
        <v/>
      </c>
      <c r="L385" s="527" t="str">
        <f t="shared" si="28"/>
        <v/>
      </c>
      <c r="M385" s="529"/>
      <c r="N385" s="182"/>
      <c r="O385" s="215" t="str">
        <f t="shared" si="29"/>
        <v/>
      </c>
      <c r="P385" s="211" t="str">
        <f t="shared" si="30"/>
        <v/>
      </c>
      <c r="Q385" s="222"/>
      <c r="R385" s="435" t="str">
        <f>IF(I385="","",IF(OR(J385="",K385="",L385=""),Listes!$A$69,IF(AND(M385="",J385&lt;&gt;""),Listes!$A$70,IF(AND(I385&lt;M385,Q385=""),Listes!$A$71,IF(AND(L385&lt;K385,Q385=""),Listes!$A$72,IF(AND(M385&lt;&gt;"",M385&lt;I385,N385=""),Listes!$A$73,IF(AND(S385="",OR(J385&lt;&gt;"",K385&lt;&gt;"",L385&lt;&gt;"")),Listes!$A$74,"")))))))</f>
        <v/>
      </c>
      <c r="S385" s="90"/>
      <c r="T385" s="158">
        <f t="shared" si="31"/>
        <v>0</v>
      </c>
    </row>
    <row r="386" spans="1:20" ht="20.100000000000001" customHeight="1" x14ac:dyDescent="0.25">
      <c r="A386" s="174">
        <v>380</v>
      </c>
      <c r="B386" s="181" t="str">
        <f>IF('Frais réels'!B386="","",'Frais réels'!B386)</f>
        <v/>
      </c>
      <c r="C386" s="181" t="str">
        <f>IF('Frais réels'!C386="","",'Frais réels'!C386)</f>
        <v/>
      </c>
      <c r="D386" s="181" t="str">
        <f>IF('Frais réels'!D386="","",'Frais réels'!D386)</f>
        <v/>
      </c>
      <c r="E386" s="181" t="str">
        <f>IF('Frais réels'!E386="","",'Frais réels'!E386)</f>
        <v/>
      </c>
      <c r="F386" s="181" t="str">
        <f>IF('Frais réels'!F386="","",'Frais réels'!F386)</f>
        <v/>
      </c>
      <c r="G386" s="526" t="str">
        <f>IF('Frais réels'!G386="","",'Frais réels'!G386)</f>
        <v/>
      </c>
      <c r="H386" s="526" t="str">
        <f>IF('Frais réels'!H386="","",'Frais réels'!H386)</f>
        <v/>
      </c>
      <c r="I386" s="181" t="str">
        <f>IF('Frais réels'!I386="","",'Frais réels'!I386)</f>
        <v/>
      </c>
      <c r="J386" s="530"/>
      <c r="K386" s="527" t="str">
        <f t="shared" si="27"/>
        <v/>
      </c>
      <c r="L386" s="527" t="str">
        <f t="shared" si="28"/>
        <v/>
      </c>
      <c r="M386" s="529"/>
      <c r="N386" s="182"/>
      <c r="O386" s="215" t="str">
        <f t="shared" si="29"/>
        <v/>
      </c>
      <c r="P386" s="211" t="str">
        <f t="shared" si="30"/>
        <v/>
      </c>
      <c r="Q386" s="222"/>
      <c r="R386" s="435" t="str">
        <f>IF(I386="","",IF(OR(J386="",K386="",L386=""),Listes!$A$69,IF(AND(M386="",J386&lt;&gt;""),Listes!$A$70,IF(AND(I386&lt;M386,Q386=""),Listes!$A$71,IF(AND(L386&lt;K386,Q386=""),Listes!$A$72,IF(AND(M386&lt;&gt;"",M386&lt;I386,N386=""),Listes!$A$73,IF(AND(S386="",OR(J386&lt;&gt;"",K386&lt;&gt;"",L386&lt;&gt;"")),Listes!$A$74,"")))))))</f>
        <v/>
      </c>
      <c r="S386" s="90"/>
      <c r="T386" s="158">
        <f t="shared" si="31"/>
        <v>0</v>
      </c>
    </row>
    <row r="387" spans="1:20" ht="20.100000000000001" customHeight="1" x14ac:dyDescent="0.25">
      <c r="A387" s="174">
        <v>381</v>
      </c>
      <c r="B387" s="181" t="str">
        <f>IF('Frais réels'!B387="","",'Frais réels'!B387)</f>
        <v/>
      </c>
      <c r="C387" s="181" t="str">
        <f>IF('Frais réels'!C387="","",'Frais réels'!C387)</f>
        <v/>
      </c>
      <c r="D387" s="181" t="str">
        <f>IF('Frais réels'!D387="","",'Frais réels'!D387)</f>
        <v/>
      </c>
      <c r="E387" s="181" t="str">
        <f>IF('Frais réels'!E387="","",'Frais réels'!E387)</f>
        <v/>
      </c>
      <c r="F387" s="181" t="str">
        <f>IF('Frais réels'!F387="","",'Frais réels'!F387)</f>
        <v/>
      </c>
      <c r="G387" s="526" t="str">
        <f>IF('Frais réels'!G387="","",'Frais réels'!G387)</f>
        <v/>
      </c>
      <c r="H387" s="526" t="str">
        <f>IF('Frais réels'!H387="","",'Frais réels'!H387)</f>
        <v/>
      </c>
      <c r="I387" s="181" t="str">
        <f>IF('Frais réels'!I387="","",'Frais réels'!I387)</f>
        <v/>
      </c>
      <c r="J387" s="530"/>
      <c r="K387" s="527" t="str">
        <f t="shared" si="27"/>
        <v/>
      </c>
      <c r="L387" s="527" t="str">
        <f t="shared" si="28"/>
        <v/>
      </c>
      <c r="M387" s="529"/>
      <c r="N387" s="182"/>
      <c r="O387" s="215" t="str">
        <f t="shared" si="29"/>
        <v/>
      </c>
      <c r="P387" s="211" t="str">
        <f t="shared" si="30"/>
        <v/>
      </c>
      <c r="Q387" s="222"/>
      <c r="R387" s="435" t="str">
        <f>IF(I387="","",IF(OR(J387="",K387="",L387=""),Listes!$A$69,IF(AND(M387="",J387&lt;&gt;""),Listes!$A$70,IF(AND(I387&lt;M387,Q387=""),Listes!$A$71,IF(AND(L387&lt;K387,Q387=""),Listes!$A$72,IF(AND(M387&lt;&gt;"",M387&lt;I387,N387=""),Listes!$A$73,IF(AND(S387="",OR(J387&lt;&gt;"",K387&lt;&gt;"",L387&lt;&gt;"")),Listes!$A$74,"")))))))</f>
        <v/>
      </c>
      <c r="S387" s="90"/>
      <c r="T387" s="158">
        <f t="shared" si="31"/>
        <v>0</v>
      </c>
    </row>
    <row r="388" spans="1:20" ht="20.100000000000001" customHeight="1" x14ac:dyDescent="0.25">
      <c r="A388" s="174">
        <v>382</v>
      </c>
      <c r="B388" s="181" t="str">
        <f>IF('Frais réels'!B388="","",'Frais réels'!B388)</f>
        <v/>
      </c>
      <c r="C388" s="181" t="str">
        <f>IF('Frais réels'!C388="","",'Frais réels'!C388)</f>
        <v/>
      </c>
      <c r="D388" s="181" t="str">
        <f>IF('Frais réels'!D388="","",'Frais réels'!D388)</f>
        <v/>
      </c>
      <c r="E388" s="181" t="str">
        <f>IF('Frais réels'!E388="","",'Frais réels'!E388)</f>
        <v/>
      </c>
      <c r="F388" s="181" t="str">
        <f>IF('Frais réels'!F388="","",'Frais réels'!F388)</f>
        <v/>
      </c>
      <c r="G388" s="526" t="str">
        <f>IF('Frais réels'!G388="","",'Frais réels'!G388)</f>
        <v/>
      </c>
      <c r="H388" s="526" t="str">
        <f>IF('Frais réels'!H388="","",'Frais réels'!H388)</f>
        <v/>
      </c>
      <c r="I388" s="181" t="str">
        <f>IF('Frais réels'!I388="","",'Frais réels'!I388)</f>
        <v/>
      </c>
      <c r="J388" s="530"/>
      <c r="K388" s="527" t="str">
        <f t="shared" si="27"/>
        <v/>
      </c>
      <c r="L388" s="527" t="str">
        <f t="shared" si="28"/>
        <v/>
      </c>
      <c r="M388" s="529"/>
      <c r="N388" s="182"/>
      <c r="O388" s="215" t="str">
        <f t="shared" si="29"/>
        <v/>
      </c>
      <c r="P388" s="211" t="str">
        <f t="shared" si="30"/>
        <v/>
      </c>
      <c r="Q388" s="222"/>
      <c r="R388" s="435" t="str">
        <f>IF(I388="","",IF(OR(J388="",K388="",L388=""),Listes!$A$69,IF(AND(M388="",J388&lt;&gt;""),Listes!$A$70,IF(AND(I388&lt;M388,Q388=""),Listes!$A$71,IF(AND(L388&lt;K388,Q388=""),Listes!$A$72,IF(AND(M388&lt;&gt;"",M388&lt;I388,N388=""),Listes!$A$73,IF(AND(S388="",OR(J388&lt;&gt;"",K388&lt;&gt;"",L388&lt;&gt;"")),Listes!$A$74,"")))))))</f>
        <v/>
      </c>
      <c r="S388" s="90"/>
      <c r="T388" s="158">
        <f t="shared" si="31"/>
        <v>0</v>
      </c>
    </row>
    <row r="389" spans="1:20" ht="20.100000000000001" customHeight="1" x14ac:dyDescent="0.25">
      <c r="A389" s="174">
        <v>383</v>
      </c>
      <c r="B389" s="181" t="str">
        <f>IF('Frais réels'!B389="","",'Frais réels'!B389)</f>
        <v/>
      </c>
      <c r="C389" s="181" t="str">
        <f>IF('Frais réels'!C389="","",'Frais réels'!C389)</f>
        <v/>
      </c>
      <c r="D389" s="181" t="str">
        <f>IF('Frais réels'!D389="","",'Frais réels'!D389)</f>
        <v/>
      </c>
      <c r="E389" s="181" t="str">
        <f>IF('Frais réels'!E389="","",'Frais réels'!E389)</f>
        <v/>
      </c>
      <c r="F389" s="181" t="str">
        <f>IF('Frais réels'!F389="","",'Frais réels'!F389)</f>
        <v/>
      </c>
      <c r="G389" s="526" t="str">
        <f>IF('Frais réels'!G389="","",'Frais réels'!G389)</f>
        <v/>
      </c>
      <c r="H389" s="526" t="str">
        <f>IF('Frais réels'!H389="","",'Frais réels'!H389)</f>
        <v/>
      </c>
      <c r="I389" s="181" t="str">
        <f>IF('Frais réels'!I389="","",'Frais réels'!I389)</f>
        <v/>
      </c>
      <c r="J389" s="530"/>
      <c r="K389" s="527" t="str">
        <f t="shared" si="27"/>
        <v/>
      </c>
      <c r="L389" s="527" t="str">
        <f t="shared" si="28"/>
        <v/>
      </c>
      <c r="M389" s="529"/>
      <c r="N389" s="182"/>
      <c r="O389" s="215" t="str">
        <f t="shared" si="29"/>
        <v/>
      </c>
      <c r="P389" s="211" t="str">
        <f t="shared" si="30"/>
        <v/>
      </c>
      <c r="Q389" s="222"/>
      <c r="R389" s="435" t="str">
        <f>IF(I389="","",IF(OR(J389="",K389="",L389=""),Listes!$A$69,IF(AND(M389="",J389&lt;&gt;""),Listes!$A$70,IF(AND(I389&lt;M389,Q389=""),Listes!$A$71,IF(AND(L389&lt;K389,Q389=""),Listes!$A$72,IF(AND(M389&lt;&gt;"",M389&lt;I389,N389=""),Listes!$A$73,IF(AND(S389="",OR(J389&lt;&gt;"",K389&lt;&gt;"",L389&lt;&gt;"")),Listes!$A$74,"")))))))</f>
        <v/>
      </c>
      <c r="S389" s="90"/>
      <c r="T389" s="158">
        <f t="shared" si="31"/>
        <v>0</v>
      </c>
    </row>
    <row r="390" spans="1:20" ht="20.100000000000001" customHeight="1" x14ac:dyDescent="0.25">
      <c r="A390" s="174">
        <v>384</v>
      </c>
      <c r="B390" s="181" t="str">
        <f>IF('Frais réels'!B390="","",'Frais réels'!B390)</f>
        <v/>
      </c>
      <c r="C390" s="181" t="str">
        <f>IF('Frais réels'!C390="","",'Frais réels'!C390)</f>
        <v/>
      </c>
      <c r="D390" s="181" t="str">
        <f>IF('Frais réels'!D390="","",'Frais réels'!D390)</f>
        <v/>
      </c>
      <c r="E390" s="181" t="str">
        <f>IF('Frais réels'!E390="","",'Frais réels'!E390)</f>
        <v/>
      </c>
      <c r="F390" s="181" t="str">
        <f>IF('Frais réels'!F390="","",'Frais réels'!F390)</f>
        <v/>
      </c>
      <c r="G390" s="526" t="str">
        <f>IF('Frais réels'!G390="","",'Frais réels'!G390)</f>
        <v/>
      </c>
      <c r="H390" s="526" t="str">
        <f>IF('Frais réels'!H390="","",'Frais réels'!H390)</f>
        <v/>
      </c>
      <c r="I390" s="181" t="str">
        <f>IF('Frais réels'!I390="","",'Frais réels'!I390)</f>
        <v/>
      </c>
      <c r="J390" s="530"/>
      <c r="K390" s="527" t="str">
        <f t="shared" si="27"/>
        <v/>
      </c>
      <c r="L390" s="527" t="str">
        <f t="shared" si="28"/>
        <v/>
      </c>
      <c r="M390" s="529"/>
      <c r="N390" s="182"/>
      <c r="O390" s="215" t="str">
        <f t="shared" si="29"/>
        <v/>
      </c>
      <c r="P390" s="211" t="str">
        <f t="shared" si="30"/>
        <v/>
      </c>
      <c r="Q390" s="222"/>
      <c r="R390" s="435" t="str">
        <f>IF(I390="","",IF(OR(J390="",K390="",L390=""),Listes!$A$69,IF(AND(M390="",J390&lt;&gt;""),Listes!$A$70,IF(AND(I390&lt;M390,Q390=""),Listes!$A$71,IF(AND(L390&lt;K390,Q390=""),Listes!$A$72,IF(AND(M390&lt;&gt;"",M390&lt;I390,N390=""),Listes!$A$73,IF(AND(S390="",OR(J390&lt;&gt;"",K390&lt;&gt;"",L390&lt;&gt;"")),Listes!$A$74,"")))))))</f>
        <v/>
      </c>
      <c r="S390" s="90"/>
      <c r="T390" s="158">
        <f t="shared" si="31"/>
        <v>0</v>
      </c>
    </row>
    <row r="391" spans="1:20" ht="20.100000000000001" customHeight="1" x14ac:dyDescent="0.25">
      <c r="A391" s="174">
        <v>385</v>
      </c>
      <c r="B391" s="181" t="str">
        <f>IF('Frais réels'!B391="","",'Frais réels'!B391)</f>
        <v/>
      </c>
      <c r="C391" s="181" t="str">
        <f>IF('Frais réels'!C391="","",'Frais réels'!C391)</f>
        <v/>
      </c>
      <c r="D391" s="181" t="str">
        <f>IF('Frais réels'!D391="","",'Frais réels'!D391)</f>
        <v/>
      </c>
      <c r="E391" s="181" t="str">
        <f>IF('Frais réels'!E391="","",'Frais réels'!E391)</f>
        <v/>
      </c>
      <c r="F391" s="181" t="str">
        <f>IF('Frais réels'!F391="","",'Frais réels'!F391)</f>
        <v/>
      </c>
      <c r="G391" s="526" t="str">
        <f>IF('Frais réels'!G391="","",'Frais réels'!G391)</f>
        <v/>
      </c>
      <c r="H391" s="526" t="str">
        <f>IF('Frais réels'!H391="","",'Frais réels'!H391)</f>
        <v/>
      </c>
      <c r="I391" s="181" t="str">
        <f>IF('Frais réels'!I391="","",'Frais réels'!I391)</f>
        <v/>
      </c>
      <c r="J391" s="530"/>
      <c r="K391" s="527" t="str">
        <f t="shared" si="27"/>
        <v/>
      </c>
      <c r="L391" s="527" t="str">
        <f t="shared" si="28"/>
        <v/>
      </c>
      <c r="M391" s="529"/>
      <c r="N391" s="182"/>
      <c r="O391" s="215" t="str">
        <f t="shared" si="29"/>
        <v/>
      </c>
      <c r="P391" s="211" t="str">
        <f t="shared" si="30"/>
        <v/>
      </c>
      <c r="Q391" s="222"/>
      <c r="R391" s="435" t="str">
        <f>IF(I391="","",IF(OR(J391="",K391="",L391=""),Listes!$A$69,IF(AND(M391="",J391&lt;&gt;""),Listes!$A$70,IF(AND(I391&lt;M391,Q391=""),Listes!$A$71,IF(AND(L391&lt;K391,Q391=""),Listes!$A$72,IF(AND(M391&lt;&gt;"",M391&lt;I391,N391=""),Listes!$A$73,IF(AND(S391="",OR(J391&lt;&gt;"",K391&lt;&gt;"",L391&lt;&gt;"")),Listes!$A$74,"")))))))</f>
        <v/>
      </c>
      <c r="S391" s="90"/>
      <c r="T391" s="158">
        <f t="shared" si="31"/>
        <v>0</v>
      </c>
    </row>
    <row r="392" spans="1:20" ht="20.100000000000001" customHeight="1" x14ac:dyDescent="0.25">
      <c r="A392" s="174">
        <v>386</v>
      </c>
      <c r="B392" s="181" t="str">
        <f>IF('Frais réels'!B392="","",'Frais réels'!B392)</f>
        <v/>
      </c>
      <c r="C392" s="181" t="str">
        <f>IF('Frais réels'!C392="","",'Frais réels'!C392)</f>
        <v/>
      </c>
      <c r="D392" s="181" t="str">
        <f>IF('Frais réels'!D392="","",'Frais réels'!D392)</f>
        <v/>
      </c>
      <c r="E392" s="181" t="str">
        <f>IF('Frais réels'!E392="","",'Frais réels'!E392)</f>
        <v/>
      </c>
      <c r="F392" s="181" t="str">
        <f>IF('Frais réels'!F392="","",'Frais réels'!F392)</f>
        <v/>
      </c>
      <c r="G392" s="526" t="str">
        <f>IF('Frais réels'!G392="","",'Frais réels'!G392)</f>
        <v/>
      </c>
      <c r="H392" s="526" t="str">
        <f>IF('Frais réels'!H392="","",'Frais réels'!H392)</f>
        <v/>
      </c>
      <c r="I392" s="181" t="str">
        <f>IF('Frais réels'!I392="","",'Frais réels'!I392)</f>
        <v/>
      </c>
      <c r="J392" s="530"/>
      <c r="K392" s="527" t="str">
        <f t="shared" ref="K392:K455" si="32">IF(OR($J392="",I392=""),"",IF(J392="KO","",G392))</f>
        <v/>
      </c>
      <c r="L392" s="527" t="str">
        <f t="shared" ref="L392:L455" si="33">IF(OR($J392="",I392=""),"",IF(J392="KO","",H392))</f>
        <v/>
      </c>
      <c r="M392" s="529"/>
      <c r="N392" s="182"/>
      <c r="O392" s="215" t="str">
        <f t="shared" ref="O392:O455" si="34">IF(F392="Aller - Retour Mayotte - Hexagone",IF(1900=0,"",1900),IF(F392="Aller - Retour Mayotte - La Réunion",IF(700=0,"",700),IF(F392="Aller - Retour Mayotte - Caraïbes",IF(2200=0,"",2200),IF(E392="Billets de train",IF(M392=0,"",""),IF(E392="","")))))</f>
        <v/>
      </c>
      <c r="P392" s="211" t="str">
        <f t="shared" ref="P392:P455" si="35">IF(M392="", "", IF(MIN(M392,O392)=0, "", MIN(M392,O392)))</f>
        <v/>
      </c>
      <c r="Q392" s="222"/>
      <c r="R392" s="435" t="str">
        <f>IF(I392="","",IF(OR(J392="",K392="",L392=""),Listes!$A$69,IF(AND(M392="",J392&lt;&gt;""),Listes!$A$70,IF(AND(I392&lt;M392,Q392=""),Listes!$A$71,IF(AND(L392&lt;K392,Q392=""),Listes!$A$72,IF(AND(M392&lt;&gt;"",M392&lt;I392,N392=""),Listes!$A$73,IF(AND(S392="",OR(J392&lt;&gt;"",K392&lt;&gt;"",L392&lt;&gt;"")),Listes!$A$74,"")))))))</f>
        <v/>
      </c>
      <c r="S392" s="90"/>
      <c r="T392" s="158">
        <f t="shared" ref="T392:T455" si="36">IF(AND(I392&lt;&gt;"",R392&lt;&gt;""),1,0)</f>
        <v>0</v>
      </c>
    </row>
    <row r="393" spans="1:20" ht="20.100000000000001" customHeight="1" x14ac:dyDescent="0.25">
      <c r="A393" s="174">
        <v>387</v>
      </c>
      <c r="B393" s="181" t="str">
        <f>IF('Frais réels'!B393="","",'Frais réels'!B393)</f>
        <v/>
      </c>
      <c r="C393" s="181" t="str">
        <f>IF('Frais réels'!C393="","",'Frais réels'!C393)</f>
        <v/>
      </c>
      <c r="D393" s="181" t="str">
        <f>IF('Frais réels'!D393="","",'Frais réels'!D393)</f>
        <v/>
      </c>
      <c r="E393" s="181" t="str">
        <f>IF('Frais réels'!E393="","",'Frais réels'!E393)</f>
        <v/>
      </c>
      <c r="F393" s="181" t="str">
        <f>IF('Frais réels'!F393="","",'Frais réels'!F393)</f>
        <v/>
      </c>
      <c r="G393" s="526" t="str">
        <f>IF('Frais réels'!G393="","",'Frais réels'!G393)</f>
        <v/>
      </c>
      <c r="H393" s="526" t="str">
        <f>IF('Frais réels'!H393="","",'Frais réels'!H393)</f>
        <v/>
      </c>
      <c r="I393" s="181" t="str">
        <f>IF('Frais réels'!I393="","",'Frais réels'!I393)</f>
        <v/>
      </c>
      <c r="J393" s="530"/>
      <c r="K393" s="527" t="str">
        <f t="shared" si="32"/>
        <v/>
      </c>
      <c r="L393" s="527" t="str">
        <f t="shared" si="33"/>
        <v/>
      </c>
      <c r="M393" s="529"/>
      <c r="N393" s="182"/>
      <c r="O393" s="215" t="str">
        <f t="shared" si="34"/>
        <v/>
      </c>
      <c r="P393" s="211" t="str">
        <f t="shared" si="35"/>
        <v/>
      </c>
      <c r="Q393" s="222"/>
      <c r="R393" s="435" t="str">
        <f>IF(I393="","",IF(OR(J393="",K393="",L393=""),Listes!$A$69,IF(AND(M393="",J393&lt;&gt;""),Listes!$A$70,IF(AND(I393&lt;M393,Q393=""),Listes!$A$71,IF(AND(L393&lt;K393,Q393=""),Listes!$A$72,IF(AND(M393&lt;&gt;"",M393&lt;I393,N393=""),Listes!$A$73,IF(AND(S393="",OR(J393&lt;&gt;"",K393&lt;&gt;"",L393&lt;&gt;"")),Listes!$A$74,"")))))))</f>
        <v/>
      </c>
      <c r="S393" s="90"/>
      <c r="T393" s="158">
        <f t="shared" si="36"/>
        <v>0</v>
      </c>
    </row>
    <row r="394" spans="1:20" ht="20.100000000000001" customHeight="1" x14ac:dyDescent="0.25">
      <c r="A394" s="174">
        <v>388</v>
      </c>
      <c r="B394" s="181" t="str">
        <f>IF('Frais réels'!B394="","",'Frais réels'!B394)</f>
        <v/>
      </c>
      <c r="C394" s="181" t="str">
        <f>IF('Frais réels'!C394="","",'Frais réels'!C394)</f>
        <v/>
      </c>
      <c r="D394" s="181" t="str">
        <f>IF('Frais réels'!D394="","",'Frais réels'!D394)</f>
        <v/>
      </c>
      <c r="E394" s="181" t="str">
        <f>IF('Frais réels'!E394="","",'Frais réels'!E394)</f>
        <v/>
      </c>
      <c r="F394" s="181" t="str">
        <f>IF('Frais réels'!F394="","",'Frais réels'!F394)</f>
        <v/>
      </c>
      <c r="G394" s="526" t="str">
        <f>IF('Frais réels'!G394="","",'Frais réels'!G394)</f>
        <v/>
      </c>
      <c r="H394" s="526" t="str">
        <f>IF('Frais réels'!H394="","",'Frais réels'!H394)</f>
        <v/>
      </c>
      <c r="I394" s="181" t="str">
        <f>IF('Frais réels'!I394="","",'Frais réels'!I394)</f>
        <v/>
      </c>
      <c r="J394" s="530"/>
      <c r="K394" s="527" t="str">
        <f t="shared" si="32"/>
        <v/>
      </c>
      <c r="L394" s="527" t="str">
        <f t="shared" si="33"/>
        <v/>
      </c>
      <c r="M394" s="529"/>
      <c r="N394" s="182"/>
      <c r="O394" s="215" t="str">
        <f t="shared" si="34"/>
        <v/>
      </c>
      <c r="P394" s="211" t="str">
        <f t="shared" si="35"/>
        <v/>
      </c>
      <c r="Q394" s="222"/>
      <c r="R394" s="435" t="str">
        <f>IF(I394="","",IF(OR(J394="",K394="",L394=""),Listes!$A$69,IF(AND(M394="",J394&lt;&gt;""),Listes!$A$70,IF(AND(I394&lt;M394,Q394=""),Listes!$A$71,IF(AND(L394&lt;K394,Q394=""),Listes!$A$72,IF(AND(M394&lt;&gt;"",M394&lt;I394,N394=""),Listes!$A$73,IF(AND(S394="",OR(J394&lt;&gt;"",K394&lt;&gt;"",L394&lt;&gt;"")),Listes!$A$74,"")))))))</f>
        <v/>
      </c>
      <c r="S394" s="90"/>
      <c r="T394" s="158">
        <f t="shared" si="36"/>
        <v>0</v>
      </c>
    </row>
    <row r="395" spans="1:20" ht="20.100000000000001" customHeight="1" x14ac:dyDescent="0.25">
      <c r="A395" s="174">
        <v>389</v>
      </c>
      <c r="B395" s="181" t="str">
        <f>IF('Frais réels'!B395="","",'Frais réels'!B395)</f>
        <v/>
      </c>
      <c r="C395" s="181" t="str">
        <f>IF('Frais réels'!C395="","",'Frais réels'!C395)</f>
        <v/>
      </c>
      <c r="D395" s="181" t="str">
        <f>IF('Frais réels'!D395="","",'Frais réels'!D395)</f>
        <v/>
      </c>
      <c r="E395" s="181" t="str">
        <f>IF('Frais réels'!E395="","",'Frais réels'!E395)</f>
        <v/>
      </c>
      <c r="F395" s="181" t="str">
        <f>IF('Frais réels'!F395="","",'Frais réels'!F395)</f>
        <v/>
      </c>
      <c r="G395" s="526" t="str">
        <f>IF('Frais réels'!G395="","",'Frais réels'!G395)</f>
        <v/>
      </c>
      <c r="H395" s="526" t="str">
        <f>IF('Frais réels'!H395="","",'Frais réels'!H395)</f>
        <v/>
      </c>
      <c r="I395" s="181" t="str">
        <f>IF('Frais réels'!I395="","",'Frais réels'!I395)</f>
        <v/>
      </c>
      <c r="J395" s="530"/>
      <c r="K395" s="527" t="str">
        <f t="shared" si="32"/>
        <v/>
      </c>
      <c r="L395" s="527" t="str">
        <f t="shared" si="33"/>
        <v/>
      </c>
      <c r="M395" s="529"/>
      <c r="N395" s="182"/>
      <c r="O395" s="215" t="str">
        <f t="shared" si="34"/>
        <v/>
      </c>
      <c r="P395" s="211" t="str">
        <f t="shared" si="35"/>
        <v/>
      </c>
      <c r="Q395" s="222"/>
      <c r="R395" s="435" t="str">
        <f>IF(I395="","",IF(OR(J395="",K395="",L395=""),Listes!$A$69,IF(AND(M395="",J395&lt;&gt;""),Listes!$A$70,IF(AND(I395&lt;M395,Q395=""),Listes!$A$71,IF(AND(L395&lt;K395,Q395=""),Listes!$A$72,IF(AND(M395&lt;&gt;"",M395&lt;I395,N395=""),Listes!$A$73,IF(AND(S395="",OR(J395&lt;&gt;"",K395&lt;&gt;"",L395&lt;&gt;"")),Listes!$A$74,"")))))))</f>
        <v/>
      </c>
      <c r="S395" s="90"/>
      <c r="T395" s="158">
        <f t="shared" si="36"/>
        <v>0</v>
      </c>
    </row>
    <row r="396" spans="1:20" ht="20.100000000000001" customHeight="1" x14ac:dyDescent="0.25">
      <c r="A396" s="174">
        <v>390</v>
      </c>
      <c r="B396" s="181" t="str">
        <f>IF('Frais réels'!B396="","",'Frais réels'!B396)</f>
        <v/>
      </c>
      <c r="C396" s="181" t="str">
        <f>IF('Frais réels'!C396="","",'Frais réels'!C396)</f>
        <v/>
      </c>
      <c r="D396" s="181" t="str">
        <f>IF('Frais réels'!D396="","",'Frais réels'!D396)</f>
        <v/>
      </c>
      <c r="E396" s="181" t="str">
        <f>IF('Frais réels'!E396="","",'Frais réels'!E396)</f>
        <v/>
      </c>
      <c r="F396" s="181" t="str">
        <f>IF('Frais réels'!F396="","",'Frais réels'!F396)</f>
        <v/>
      </c>
      <c r="G396" s="526" t="str">
        <f>IF('Frais réels'!G396="","",'Frais réels'!G396)</f>
        <v/>
      </c>
      <c r="H396" s="526" t="str">
        <f>IF('Frais réels'!H396="","",'Frais réels'!H396)</f>
        <v/>
      </c>
      <c r="I396" s="181" t="str">
        <f>IF('Frais réels'!I396="","",'Frais réels'!I396)</f>
        <v/>
      </c>
      <c r="J396" s="530"/>
      <c r="K396" s="527" t="str">
        <f t="shared" si="32"/>
        <v/>
      </c>
      <c r="L396" s="527" t="str">
        <f t="shared" si="33"/>
        <v/>
      </c>
      <c r="M396" s="529"/>
      <c r="N396" s="182"/>
      <c r="O396" s="215" t="str">
        <f t="shared" si="34"/>
        <v/>
      </c>
      <c r="P396" s="211" t="str">
        <f t="shared" si="35"/>
        <v/>
      </c>
      <c r="Q396" s="222"/>
      <c r="R396" s="435" t="str">
        <f>IF(I396="","",IF(OR(J396="",K396="",L396=""),Listes!$A$69,IF(AND(M396="",J396&lt;&gt;""),Listes!$A$70,IF(AND(I396&lt;M396,Q396=""),Listes!$A$71,IF(AND(L396&lt;K396,Q396=""),Listes!$A$72,IF(AND(M396&lt;&gt;"",M396&lt;I396,N396=""),Listes!$A$73,IF(AND(S396="",OR(J396&lt;&gt;"",K396&lt;&gt;"",L396&lt;&gt;"")),Listes!$A$74,"")))))))</f>
        <v/>
      </c>
      <c r="S396" s="90"/>
      <c r="T396" s="158">
        <f t="shared" si="36"/>
        <v>0</v>
      </c>
    </row>
    <row r="397" spans="1:20" ht="20.100000000000001" customHeight="1" x14ac:dyDescent="0.25">
      <c r="A397" s="174">
        <v>391</v>
      </c>
      <c r="B397" s="181" t="str">
        <f>IF('Frais réels'!B397="","",'Frais réels'!B397)</f>
        <v/>
      </c>
      <c r="C397" s="181" t="str">
        <f>IF('Frais réels'!C397="","",'Frais réels'!C397)</f>
        <v/>
      </c>
      <c r="D397" s="181" t="str">
        <f>IF('Frais réels'!D397="","",'Frais réels'!D397)</f>
        <v/>
      </c>
      <c r="E397" s="181" t="str">
        <f>IF('Frais réels'!E397="","",'Frais réels'!E397)</f>
        <v/>
      </c>
      <c r="F397" s="181" t="str">
        <f>IF('Frais réels'!F397="","",'Frais réels'!F397)</f>
        <v/>
      </c>
      <c r="G397" s="526" t="str">
        <f>IF('Frais réels'!G397="","",'Frais réels'!G397)</f>
        <v/>
      </c>
      <c r="H397" s="526" t="str">
        <f>IF('Frais réels'!H397="","",'Frais réels'!H397)</f>
        <v/>
      </c>
      <c r="I397" s="181" t="str">
        <f>IF('Frais réels'!I397="","",'Frais réels'!I397)</f>
        <v/>
      </c>
      <c r="J397" s="530"/>
      <c r="K397" s="527" t="str">
        <f t="shared" si="32"/>
        <v/>
      </c>
      <c r="L397" s="527" t="str">
        <f t="shared" si="33"/>
        <v/>
      </c>
      <c r="M397" s="529"/>
      <c r="N397" s="182"/>
      <c r="O397" s="215" t="str">
        <f t="shared" si="34"/>
        <v/>
      </c>
      <c r="P397" s="211" t="str">
        <f t="shared" si="35"/>
        <v/>
      </c>
      <c r="Q397" s="222"/>
      <c r="R397" s="435" t="str">
        <f>IF(I397="","",IF(OR(J397="",K397="",L397=""),Listes!$A$69,IF(AND(M397="",J397&lt;&gt;""),Listes!$A$70,IF(AND(I397&lt;M397,Q397=""),Listes!$A$71,IF(AND(L397&lt;K397,Q397=""),Listes!$A$72,IF(AND(M397&lt;&gt;"",M397&lt;I397,N397=""),Listes!$A$73,IF(AND(S397="",OR(J397&lt;&gt;"",K397&lt;&gt;"",L397&lt;&gt;"")),Listes!$A$74,"")))))))</f>
        <v/>
      </c>
      <c r="S397" s="90"/>
      <c r="T397" s="158">
        <f t="shared" si="36"/>
        <v>0</v>
      </c>
    </row>
    <row r="398" spans="1:20" ht="20.100000000000001" customHeight="1" x14ac:dyDescent="0.25">
      <c r="A398" s="174">
        <v>392</v>
      </c>
      <c r="B398" s="181" t="str">
        <f>IF('Frais réels'!B398="","",'Frais réels'!B398)</f>
        <v/>
      </c>
      <c r="C398" s="181" t="str">
        <f>IF('Frais réels'!C398="","",'Frais réels'!C398)</f>
        <v/>
      </c>
      <c r="D398" s="181" t="str">
        <f>IF('Frais réels'!D398="","",'Frais réels'!D398)</f>
        <v/>
      </c>
      <c r="E398" s="181" t="str">
        <f>IF('Frais réels'!E398="","",'Frais réels'!E398)</f>
        <v/>
      </c>
      <c r="F398" s="181" t="str">
        <f>IF('Frais réels'!F398="","",'Frais réels'!F398)</f>
        <v/>
      </c>
      <c r="G398" s="526" t="str">
        <f>IF('Frais réels'!G398="","",'Frais réels'!G398)</f>
        <v/>
      </c>
      <c r="H398" s="526" t="str">
        <f>IF('Frais réels'!H398="","",'Frais réels'!H398)</f>
        <v/>
      </c>
      <c r="I398" s="181" t="str">
        <f>IF('Frais réels'!I398="","",'Frais réels'!I398)</f>
        <v/>
      </c>
      <c r="J398" s="530"/>
      <c r="K398" s="527" t="str">
        <f t="shared" si="32"/>
        <v/>
      </c>
      <c r="L398" s="527" t="str">
        <f t="shared" si="33"/>
        <v/>
      </c>
      <c r="M398" s="529"/>
      <c r="N398" s="182"/>
      <c r="O398" s="215" t="str">
        <f t="shared" si="34"/>
        <v/>
      </c>
      <c r="P398" s="211" t="str">
        <f t="shared" si="35"/>
        <v/>
      </c>
      <c r="Q398" s="222"/>
      <c r="R398" s="435" t="str">
        <f>IF(I398="","",IF(OR(J398="",K398="",L398=""),Listes!$A$69,IF(AND(M398="",J398&lt;&gt;""),Listes!$A$70,IF(AND(I398&lt;M398,Q398=""),Listes!$A$71,IF(AND(L398&lt;K398,Q398=""),Listes!$A$72,IF(AND(M398&lt;&gt;"",M398&lt;I398,N398=""),Listes!$A$73,IF(AND(S398="",OR(J398&lt;&gt;"",K398&lt;&gt;"",L398&lt;&gt;"")),Listes!$A$74,"")))))))</f>
        <v/>
      </c>
      <c r="S398" s="90"/>
      <c r="T398" s="158">
        <f t="shared" si="36"/>
        <v>0</v>
      </c>
    </row>
    <row r="399" spans="1:20" ht="20.100000000000001" customHeight="1" x14ac:dyDescent="0.25">
      <c r="A399" s="174">
        <v>393</v>
      </c>
      <c r="B399" s="181" t="str">
        <f>IF('Frais réels'!B399="","",'Frais réels'!B399)</f>
        <v/>
      </c>
      <c r="C399" s="181" t="str">
        <f>IF('Frais réels'!C399="","",'Frais réels'!C399)</f>
        <v/>
      </c>
      <c r="D399" s="181" t="str">
        <f>IF('Frais réels'!D399="","",'Frais réels'!D399)</f>
        <v/>
      </c>
      <c r="E399" s="181" t="str">
        <f>IF('Frais réels'!E399="","",'Frais réels'!E399)</f>
        <v/>
      </c>
      <c r="F399" s="181" t="str">
        <f>IF('Frais réels'!F399="","",'Frais réels'!F399)</f>
        <v/>
      </c>
      <c r="G399" s="526" t="str">
        <f>IF('Frais réels'!G399="","",'Frais réels'!G399)</f>
        <v/>
      </c>
      <c r="H399" s="526" t="str">
        <f>IF('Frais réels'!H399="","",'Frais réels'!H399)</f>
        <v/>
      </c>
      <c r="I399" s="181" t="str">
        <f>IF('Frais réels'!I399="","",'Frais réels'!I399)</f>
        <v/>
      </c>
      <c r="J399" s="530"/>
      <c r="K399" s="527" t="str">
        <f t="shared" si="32"/>
        <v/>
      </c>
      <c r="L399" s="527" t="str">
        <f t="shared" si="33"/>
        <v/>
      </c>
      <c r="M399" s="529"/>
      <c r="N399" s="182"/>
      <c r="O399" s="215" t="str">
        <f t="shared" si="34"/>
        <v/>
      </c>
      <c r="P399" s="211" t="str">
        <f t="shared" si="35"/>
        <v/>
      </c>
      <c r="Q399" s="222"/>
      <c r="R399" s="435" t="str">
        <f>IF(I399="","",IF(OR(J399="",K399="",L399=""),Listes!$A$69,IF(AND(M399="",J399&lt;&gt;""),Listes!$A$70,IF(AND(I399&lt;M399,Q399=""),Listes!$A$71,IF(AND(L399&lt;K399,Q399=""),Listes!$A$72,IF(AND(M399&lt;&gt;"",M399&lt;I399,N399=""),Listes!$A$73,IF(AND(S399="",OR(J399&lt;&gt;"",K399&lt;&gt;"",L399&lt;&gt;"")),Listes!$A$74,"")))))))</f>
        <v/>
      </c>
      <c r="S399" s="90"/>
      <c r="T399" s="158">
        <f t="shared" si="36"/>
        <v>0</v>
      </c>
    </row>
    <row r="400" spans="1:20" ht="20.100000000000001" customHeight="1" x14ac:dyDescent="0.25">
      <c r="A400" s="174">
        <v>394</v>
      </c>
      <c r="B400" s="181" t="str">
        <f>IF('Frais réels'!B400="","",'Frais réels'!B400)</f>
        <v/>
      </c>
      <c r="C400" s="181" t="str">
        <f>IF('Frais réels'!C400="","",'Frais réels'!C400)</f>
        <v/>
      </c>
      <c r="D400" s="181" t="str">
        <f>IF('Frais réels'!D400="","",'Frais réels'!D400)</f>
        <v/>
      </c>
      <c r="E400" s="181" t="str">
        <f>IF('Frais réels'!E400="","",'Frais réels'!E400)</f>
        <v/>
      </c>
      <c r="F400" s="181" t="str">
        <f>IF('Frais réels'!F400="","",'Frais réels'!F400)</f>
        <v/>
      </c>
      <c r="G400" s="526" t="str">
        <f>IF('Frais réels'!G400="","",'Frais réels'!G400)</f>
        <v/>
      </c>
      <c r="H400" s="526" t="str">
        <f>IF('Frais réels'!H400="","",'Frais réels'!H400)</f>
        <v/>
      </c>
      <c r="I400" s="181" t="str">
        <f>IF('Frais réels'!I400="","",'Frais réels'!I400)</f>
        <v/>
      </c>
      <c r="J400" s="530"/>
      <c r="K400" s="527" t="str">
        <f t="shared" si="32"/>
        <v/>
      </c>
      <c r="L400" s="527" t="str">
        <f t="shared" si="33"/>
        <v/>
      </c>
      <c r="M400" s="529"/>
      <c r="N400" s="182"/>
      <c r="O400" s="215" t="str">
        <f t="shared" si="34"/>
        <v/>
      </c>
      <c r="P400" s="211" t="str">
        <f t="shared" si="35"/>
        <v/>
      </c>
      <c r="Q400" s="222"/>
      <c r="R400" s="435" t="str">
        <f>IF(I400="","",IF(OR(J400="",K400="",L400=""),Listes!$A$69,IF(AND(M400="",J400&lt;&gt;""),Listes!$A$70,IF(AND(I400&lt;M400,Q400=""),Listes!$A$71,IF(AND(L400&lt;K400,Q400=""),Listes!$A$72,IF(AND(M400&lt;&gt;"",M400&lt;I400,N400=""),Listes!$A$73,IF(AND(S400="",OR(J400&lt;&gt;"",K400&lt;&gt;"",L400&lt;&gt;"")),Listes!$A$74,"")))))))</f>
        <v/>
      </c>
      <c r="S400" s="90"/>
      <c r="T400" s="158">
        <f t="shared" si="36"/>
        <v>0</v>
      </c>
    </row>
    <row r="401" spans="1:20" ht="20.100000000000001" customHeight="1" x14ac:dyDescent="0.25">
      <c r="A401" s="174">
        <v>395</v>
      </c>
      <c r="B401" s="181" t="str">
        <f>IF('Frais réels'!B401="","",'Frais réels'!B401)</f>
        <v/>
      </c>
      <c r="C401" s="181" t="str">
        <f>IF('Frais réels'!C401="","",'Frais réels'!C401)</f>
        <v/>
      </c>
      <c r="D401" s="181" t="str">
        <f>IF('Frais réels'!D401="","",'Frais réels'!D401)</f>
        <v/>
      </c>
      <c r="E401" s="181" t="str">
        <f>IF('Frais réels'!E401="","",'Frais réels'!E401)</f>
        <v/>
      </c>
      <c r="F401" s="181" t="str">
        <f>IF('Frais réels'!F401="","",'Frais réels'!F401)</f>
        <v/>
      </c>
      <c r="G401" s="526" t="str">
        <f>IF('Frais réels'!G401="","",'Frais réels'!G401)</f>
        <v/>
      </c>
      <c r="H401" s="526" t="str">
        <f>IF('Frais réels'!H401="","",'Frais réels'!H401)</f>
        <v/>
      </c>
      <c r="I401" s="181" t="str">
        <f>IF('Frais réels'!I401="","",'Frais réels'!I401)</f>
        <v/>
      </c>
      <c r="J401" s="530"/>
      <c r="K401" s="527" t="str">
        <f t="shared" si="32"/>
        <v/>
      </c>
      <c r="L401" s="527" t="str">
        <f t="shared" si="33"/>
        <v/>
      </c>
      <c r="M401" s="529"/>
      <c r="N401" s="182"/>
      <c r="O401" s="215" t="str">
        <f t="shared" si="34"/>
        <v/>
      </c>
      <c r="P401" s="211" t="str">
        <f t="shared" si="35"/>
        <v/>
      </c>
      <c r="Q401" s="222"/>
      <c r="R401" s="435" t="str">
        <f>IF(I401="","",IF(OR(J401="",K401="",L401=""),Listes!$A$69,IF(AND(M401="",J401&lt;&gt;""),Listes!$A$70,IF(AND(I401&lt;M401,Q401=""),Listes!$A$71,IF(AND(L401&lt;K401,Q401=""),Listes!$A$72,IF(AND(M401&lt;&gt;"",M401&lt;I401,N401=""),Listes!$A$73,IF(AND(S401="",OR(J401&lt;&gt;"",K401&lt;&gt;"",L401&lt;&gt;"")),Listes!$A$74,"")))))))</f>
        <v/>
      </c>
      <c r="S401" s="90"/>
      <c r="T401" s="158">
        <f t="shared" si="36"/>
        <v>0</v>
      </c>
    </row>
    <row r="402" spans="1:20" ht="20.100000000000001" customHeight="1" x14ac:dyDescent="0.25">
      <c r="A402" s="174">
        <v>396</v>
      </c>
      <c r="B402" s="181" t="str">
        <f>IF('Frais réels'!B402="","",'Frais réels'!B402)</f>
        <v/>
      </c>
      <c r="C402" s="181" t="str">
        <f>IF('Frais réels'!C402="","",'Frais réels'!C402)</f>
        <v/>
      </c>
      <c r="D402" s="181" t="str">
        <f>IF('Frais réels'!D402="","",'Frais réels'!D402)</f>
        <v/>
      </c>
      <c r="E402" s="181" t="str">
        <f>IF('Frais réels'!E402="","",'Frais réels'!E402)</f>
        <v/>
      </c>
      <c r="F402" s="181" t="str">
        <f>IF('Frais réels'!F402="","",'Frais réels'!F402)</f>
        <v/>
      </c>
      <c r="G402" s="526" t="str">
        <f>IF('Frais réels'!G402="","",'Frais réels'!G402)</f>
        <v/>
      </c>
      <c r="H402" s="526" t="str">
        <f>IF('Frais réels'!H402="","",'Frais réels'!H402)</f>
        <v/>
      </c>
      <c r="I402" s="181" t="str">
        <f>IF('Frais réels'!I402="","",'Frais réels'!I402)</f>
        <v/>
      </c>
      <c r="J402" s="530"/>
      <c r="K402" s="527" t="str">
        <f t="shared" si="32"/>
        <v/>
      </c>
      <c r="L402" s="527" t="str">
        <f t="shared" si="33"/>
        <v/>
      </c>
      <c r="M402" s="529"/>
      <c r="N402" s="182"/>
      <c r="O402" s="215" t="str">
        <f t="shared" si="34"/>
        <v/>
      </c>
      <c r="P402" s="211" t="str">
        <f t="shared" si="35"/>
        <v/>
      </c>
      <c r="Q402" s="222"/>
      <c r="R402" s="435" t="str">
        <f>IF(I402="","",IF(OR(J402="",K402="",L402=""),Listes!$A$69,IF(AND(M402="",J402&lt;&gt;""),Listes!$A$70,IF(AND(I402&lt;M402,Q402=""),Listes!$A$71,IF(AND(L402&lt;K402,Q402=""),Listes!$A$72,IF(AND(M402&lt;&gt;"",M402&lt;I402,N402=""),Listes!$A$73,IF(AND(S402="",OR(J402&lt;&gt;"",K402&lt;&gt;"",L402&lt;&gt;"")),Listes!$A$74,"")))))))</f>
        <v/>
      </c>
      <c r="S402" s="90"/>
      <c r="T402" s="158">
        <f t="shared" si="36"/>
        <v>0</v>
      </c>
    </row>
    <row r="403" spans="1:20" ht="20.100000000000001" customHeight="1" x14ac:dyDescent="0.25">
      <c r="A403" s="174">
        <v>397</v>
      </c>
      <c r="B403" s="181" t="str">
        <f>IF('Frais réels'!B403="","",'Frais réels'!B403)</f>
        <v/>
      </c>
      <c r="C403" s="181" t="str">
        <f>IF('Frais réels'!C403="","",'Frais réels'!C403)</f>
        <v/>
      </c>
      <c r="D403" s="181" t="str">
        <f>IF('Frais réels'!D403="","",'Frais réels'!D403)</f>
        <v/>
      </c>
      <c r="E403" s="181" t="str">
        <f>IF('Frais réels'!E403="","",'Frais réels'!E403)</f>
        <v/>
      </c>
      <c r="F403" s="181" t="str">
        <f>IF('Frais réels'!F403="","",'Frais réels'!F403)</f>
        <v/>
      </c>
      <c r="G403" s="526" t="str">
        <f>IF('Frais réels'!G403="","",'Frais réels'!G403)</f>
        <v/>
      </c>
      <c r="H403" s="526" t="str">
        <f>IF('Frais réels'!H403="","",'Frais réels'!H403)</f>
        <v/>
      </c>
      <c r="I403" s="181" t="str">
        <f>IF('Frais réels'!I403="","",'Frais réels'!I403)</f>
        <v/>
      </c>
      <c r="J403" s="530"/>
      <c r="K403" s="527" t="str">
        <f t="shared" si="32"/>
        <v/>
      </c>
      <c r="L403" s="527" t="str">
        <f t="shared" si="33"/>
        <v/>
      </c>
      <c r="M403" s="529"/>
      <c r="N403" s="182"/>
      <c r="O403" s="215" t="str">
        <f t="shared" si="34"/>
        <v/>
      </c>
      <c r="P403" s="211" t="str">
        <f t="shared" si="35"/>
        <v/>
      </c>
      <c r="Q403" s="222"/>
      <c r="R403" s="435" t="str">
        <f>IF(I403="","",IF(OR(J403="",K403="",L403=""),Listes!$A$69,IF(AND(M403="",J403&lt;&gt;""),Listes!$A$70,IF(AND(I403&lt;M403,Q403=""),Listes!$A$71,IF(AND(L403&lt;K403,Q403=""),Listes!$A$72,IF(AND(M403&lt;&gt;"",M403&lt;I403,N403=""),Listes!$A$73,IF(AND(S403="",OR(J403&lt;&gt;"",K403&lt;&gt;"",L403&lt;&gt;"")),Listes!$A$74,"")))))))</f>
        <v/>
      </c>
      <c r="S403" s="90"/>
      <c r="T403" s="158">
        <f t="shared" si="36"/>
        <v>0</v>
      </c>
    </row>
    <row r="404" spans="1:20" ht="20.100000000000001" customHeight="1" x14ac:dyDescent="0.25">
      <c r="A404" s="174">
        <v>398</v>
      </c>
      <c r="B404" s="181" t="str">
        <f>IF('Frais réels'!B404="","",'Frais réels'!B404)</f>
        <v/>
      </c>
      <c r="C404" s="181" t="str">
        <f>IF('Frais réels'!C404="","",'Frais réels'!C404)</f>
        <v/>
      </c>
      <c r="D404" s="181" t="str">
        <f>IF('Frais réels'!D404="","",'Frais réels'!D404)</f>
        <v/>
      </c>
      <c r="E404" s="181" t="str">
        <f>IF('Frais réels'!E404="","",'Frais réels'!E404)</f>
        <v/>
      </c>
      <c r="F404" s="181" t="str">
        <f>IF('Frais réels'!F404="","",'Frais réels'!F404)</f>
        <v/>
      </c>
      <c r="G404" s="526" t="str">
        <f>IF('Frais réels'!G404="","",'Frais réels'!G404)</f>
        <v/>
      </c>
      <c r="H404" s="526" t="str">
        <f>IF('Frais réels'!H404="","",'Frais réels'!H404)</f>
        <v/>
      </c>
      <c r="I404" s="181" t="str">
        <f>IF('Frais réels'!I404="","",'Frais réels'!I404)</f>
        <v/>
      </c>
      <c r="J404" s="530"/>
      <c r="K404" s="527" t="str">
        <f t="shared" si="32"/>
        <v/>
      </c>
      <c r="L404" s="527" t="str">
        <f t="shared" si="33"/>
        <v/>
      </c>
      <c r="M404" s="529"/>
      <c r="N404" s="182"/>
      <c r="O404" s="215" t="str">
        <f t="shared" si="34"/>
        <v/>
      </c>
      <c r="P404" s="211" t="str">
        <f t="shared" si="35"/>
        <v/>
      </c>
      <c r="Q404" s="222"/>
      <c r="R404" s="435" t="str">
        <f>IF(I404="","",IF(OR(J404="",K404="",L404=""),Listes!$A$69,IF(AND(M404="",J404&lt;&gt;""),Listes!$A$70,IF(AND(I404&lt;M404,Q404=""),Listes!$A$71,IF(AND(L404&lt;K404,Q404=""),Listes!$A$72,IF(AND(M404&lt;&gt;"",M404&lt;I404,N404=""),Listes!$A$73,IF(AND(S404="",OR(J404&lt;&gt;"",K404&lt;&gt;"",L404&lt;&gt;"")),Listes!$A$74,"")))))))</f>
        <v/>
      </c>
      <c r="S404" s="90"/>
      <c r="T404" s="158">
        <f t="shared" si="36"/>
        <v>0</v>
      </c>
    </row>
    <row r="405" spans="1:20" ht="20.100000000000001" customHeight="1" x14ac:dyDescent="0.25">
      <c r="A405" s="174">
        <v>399</v>
      </c>
      <c r="B405" s="181" t="str">
        <f>IF('Frais réels'!B405="","",'Frais réels'!B405)</f>
        <v/>
      </c>
      <c r="C405" s="181" t="str">
        <f>IF('Frais réels'!C405="","",'Frais réels'!C405)</f>
        <v/>
      </c>
      <c r="D405" s="181" t="str">
        <f>IF('Frais réels'!D405="","",'Frais réels'!D405)</f>
        <v/>
      </c>
      <c r="E405" s="181" t="str">
        <f>IF('Frais réels'!E405="","",'Frais réels'!E405)</f>
        <v/>
      </c>
      <c r="F405" s="181" t="str">
        <f>IF('Frais réels'!F405="","",'Frais réels'!F405)</f>
        <v/>
      </c>
      <c r="G405" s="526" t="str">
        <f>IF('Frais réels'!G405="","",'Frais réels'!G405)</f>
        <v/>
      </c>
      <c r="H405" s="526" t="str">
        <f>IF('Frais réels'!H405="","",'Frais réels'!H405)</f>
        <v/>
      </c>
      <c r="I405" s="181" t="str">
        <f>IF('Frais réels'!I405="","",'Frais réels'!I405)</f>
        <v/>
      </c>
      <c r="J405" s="530"/>
      <c r="K405" s="527" t="str">
        <f t="shared" si="32"/>
        <v/>
      </c>
      <c r="L405" s="527" t="str">
        <f t="shared" si="33"/>
        <v/>
      </c>
      <c r="M405" s="529"/>
      <c r="N405" s="182"/>
      <c r="O405" s="215" t="str">
        <f t="shared" si="34"/>
        <v/>
      </c>
      <c r="P405" s="211" t="str">
        <f t="shared" si="35"/>
        <v/>
      </c>
      <c r="Q405" s="222"/>
      <c r="R405" s="435" t="str">
        <f>IF(I405="","",IF(OR(J405="",K405="",L405=""),Listes!$A$69,IF(AND(M405="",J405&lt;&gt;""),Listes!$A$70,IF(AND(I405&lt;M405,Q405=""),Listes!$A$71,IF(AND(L405&lt;K405,Q405=""),Listes!$A$72,IF(AND(M405&lt;&gt;"",M405&lt;I405,N405=""),Listes!$A$73,IF(AND(S405="",OR(J405&lt;&gt;"",K405&lt;&gt;"",L405&lt;&gt;"")),Listes!$A$74,"")))))))</f>
        <v/>
      </c>
      <c r="S405" s="90"/>
      <c r="T405" s="158">
        <f t="shared" si="36"/>
        <v>0</v>
      </c>
    </row>
    <row r="406" spans="1:20" ht="20.100000000000001" customHeight="1" x14ac:dyDescent="0.25">
      <c r="A406" s="174">
        <v>400</v>
      </c>
      <c r="B406" s="181" t="str">
        <f>IF('Frais réels'!B406="","",'Frais réels'!B406)</f>
        <v/>
      </c>
      <c r="C406" s="181" t="str">
        <f>IF('Frais réels'!C406="","",'Frais réels'!C406)</f>
        <v/>
      </c>
      <c r="D406" s="181" t="str">
        <f>IF('Frais réels'!D406="","",'Frais réels'!D406)</f>
        <v/>
      </c>
      <c r="E406" s="181" t="str">
        <f>IF('Frais réels'!E406="","",'Frais réels'!E406)</f>
        <v/>
      </c>
      <c r="F406" s="181" t="str">
        <f>IF('Frais réels'!F406="","",'Frais réels'!F406)</f>
        <v/>
      </c>
      <c r="G406" s="526" t="str">
        <f>IF('Frais réels'!G406="","",'Frais réels'!G406)</f>
        <v/>
      </c>
      <c r="H406" s="526" t="str">
        <f>IF('Frais réels'!H406="","",'Frais réels'!H406)</f>
        <v/>
      </c>
      <c r="I406" s="181" t="str">
        <f>IF('Frais réels'!I406="","",'Frais réels'!I406)</f>
        <v/>
      </c>
      <c r="J406" s="530"/>
      <c r="K406" s="527" t="str">
        <f t="shared" si="32"/>
        <v/>
      </c>
      <c r="L406" s="527" t="str">
        <f t="shared" si="33"/>
        <v/>
      </c>
      <c r="M406" s="529"/>
      <c r="N406" s="182"/>
      <c r="O406" s="215" t="str">
        <f t="shared" si="34"/>
        <v/>
      </c>
      <c r="P406" s="211" t="str">
        <f t="shared" si="35"/>
        <v/>
      </c>
      <c r="Q406" s="222"/>
      <c r="R406" s="435" t="str">
        <f>IF(I406="","",IF(OR(J406="",K406="",L406=""),Listes!$A$69,IF(AND(M406="",J406&lt;&gt;""),Listes!$A$70,IF(AND(I406&lt;M406,Q406=""),Listes!$A$71,IF(AND(L406&lt;K406,Q406=""),Listes!$A$72,IF(AND(M406&lt;&gt;"",M406&lt;I406,N406=""),Listes!$A$73,IF(AND(S406="",OR(J406&lt;&gt;"",K406&lt;&gt;"",L406&lt;&gt;"")),Listes!$A$74,"")))))))</f>
        <v/>
      </c>
      <c r="S406" s="90"/>
      <c r="T406" s="158">
        <f t="shared" si="36"/>
        <v>0</v>
      </c>
    </row>
    <row r="407" spans="1:20" ht="20.100000000000001" customHeight="1" x14ac:dyDescent="0.25">
      <c r="A407" s="174">
        <v>401</v>
      </c>
      <c r="B407" s="181" t="str">
        <f>IF('Frais réels'!B407="","",'Frais réels'!B407)</f>
        <v/>
      </c>
      <c r="C407" s="181" t="str">
        <f>IF('Frais réels'!C407="","",'Frais réels'!C407)</f>
        <v/>
      </c>
      <c r="D407" s="181" t="str">
        <f>IF('Frais réels'!D407="","",'Frais réels'!D407)</f>
        <v/>
      </c>
      <c r="E407" s="181" t="str">
        <f>IF('Frais réels'!E407="","",'Frais réels'!E407)</f>
        <v/>
      </c>
      <c r="F407" s="181" t="str">
        <f>IF('Frais réels'!F407="","",'Frais réels'!F407)</f>
        <v/>
      </c>
      <c r="G407" s="526" t="str">
        <f>IF('Frais réels'!G407="","",'Frais réels'!G407)</f>
        <v/>
      </c>
      <c r="H407" s="526" t="str">
        <f>IF('Frais réels'!H407="","",'Frais réels'!H407)</f>
        <v/>
      </c>
      <c r="I407" s="181" t="str">
        <f>IF('Frais réels'!I407="","",'Frais réels'!I407)</f>
        <v/>
      </c>
      <c r="J407" s="530"/>
      <c r="K407" s="527" t="str">
        <f t="shared" si="32"/>
        <v/>
      </c>
      <c r="L407" s="527" t="str">
        <f t="shared" si="33"/>
        <v/>
      </c>
      <c r="M407" s="529"/>
      <c r="N407" s="182"/>
      <c r="O407" s="215" t="str">
        <f t="shared" si="34"/>
        <v/>
      </c>
      <c r="P407" s="211" t="str">
        <f t="shared" si="35"/>
        <v/>
      </c>
      <c r="Q407" s="222"/>
      <c r="R407" s="435" t="str">
        <f>IF(I407="","",IF(OR(J407="",K407="",L407=""),Listes!$A$69,IF(AND(M407="",J407&lt;&gt;""),Listes!$A$70,IF(AND(I407&lt;M407,Q407=""),Listes!$A$71,IF(AND(L407&lt;K407,Q407=""),Listes!$A$72,IF(AND(M407&lt;&gt;"",M407&lt;I407,N407=""),Listes!$A$73,IF(AND(S407="",OR(J407&lt;&gt;"",K407&lt;&gt;"",L407&lt;&gt;"")),Listes!$A$74,"")))))))</f>
        <v/>
      </c>
      <c r="S407" s="90"/>
      <c r="T407" s="158">
        <f t="shared" si="36"/>
        <v>0</v>
      </c>
    </row>
    <row r="408" spans="1:20" ht="20.100000000000001" customHeight="1" x14ac:dyDescent="0.25">
      <c r="A408" s="174">
        <v>402</v>
      </c>
      <c r="B408" s="181" t="str">
        <f>IF('Frais réels'!B408="","",'Frais réels'!B408)</f>
        <v/>
      </c>
      <c r="C408" s="181" t="str">
        <f>IF('Frais réels'!C408="","",'Frais réels'!C408)</f>
        <v/>
      </c>
      <c r="D408" s="181" t="str">
        <f>IF('Frais réels'!D408="","",'Frais réels'!D408)</f>
        <v/>
      </c>
      <c r="E408" s="181" t="str">
        <f>IF('Frais réels'!E408="","",'Frais réels'!E408)</f>
        <v/>
      </c>
      <c r="F408" s="181" t="str">
        <f>IF('Frais réels'!F408="","",'Frais réels'!F408)</f>
        <v/>
      </c>
      <c r="G408" s="526" t="str">
        <f>IF('Frais réels'!G408="","",'Frais réels'!G408)</f>
        <v/>
      </c>
      <c r="H408" s="526" t="str">
        <f>IF('Frais réels'!H408="","",'Frais réels'!H408)</f>
        <v/>
      </c>
      <c r="I408" s="181" t="str">
        <f>IF('Frais réels'!I408="","",'Frais réels'!I408)</f>
        <v/>
      </c>
      <c r="J408" s="530"/>
      <c r="K408" s="527" t="str">
        <f t="shared" si="32"/>
        <v/>
      </c>
      <c r="L408" s="527" t="str">
        <f t="shared" si="33"/>
        <v/>
      </c>
      <c r="M408" s="529"/>
      <c r="N408" s="182"/>
      <c r="O408" s="215" t="str">
        <f t="shared" si="34"/>
        <v/>
      </c>
      <c r="P408" s="211" t="str">
        <f t="shared" si="35"/>
        <v/>
      </c>
      <c r="Q408" s="222"/>
      <c r="R408" s="435" t="str">
        <f>IF(I408="","",IF(OR(J408="",K408="",L408=""),Listes!$A$69,IF(AND(M408="",J408&lt;&gt;""),Listes!$A$70,IF(AND(I408&lt;M408,Q408=""),Listes!$A$71,IF(AND(L408&lt;K408,Q408=""),Listes!$A$72,IF(AND(M408&lt;&gt;"",M408&lt;I408,N408=""),Listes!$A$73,IF(AND(S408="",OR(J408&lt;&gt;"",K408&lt;&gt;"",L408&lt;&gt;"")),Listes!$A$74,"")))))))</f>
        <v/>
      </c>
      <c r="S408" s="90"/>
      <c r="T408" s="158">
        <f t="shared" si="36"/>
        <v>0</v>
      </c>
    </row>
    <row r="409" spans="1:20" ht="20.100000000000001" customHeight="1" x14ac:dyDescent="0.25">
      <c r="A409" s="174">
        <v>403</v>
      </c>
      <c r="B409" s="181" t="str">
        <f>IF('Frais réels'!B409="","",'Frais réels'!B409)</f>
        <v/>
      </c>
      <c r="C409" s="181" t="str">
        <f>IF('Frais réels'!C409="","",'Frais réels'!C409)</f>
        <v/>
      </c>
      <c r="D409" s="181" t="str">
        <f>IF('Frais réels'!D409="","",'Frais réels'!D409)</f>
        <v/>
      </c>
      <c r="E409" s="181" t="str">
        <f>IF('Frais réels'!E409="","",'Frais réels'!E409)</f>
        <v/>
      </c>
      <c r="F409" s="181" t="str">
        <f>IF('Frais réels'!F409="","",'Frais réels'!F409)</f>
        <v/>
      </c>
      <c r="G409" s="526" t="str">
        <f>IF('Frais réels'!G409="","",'Frais réels'!G409)</f>
        <v/>
      </c>
      <c r="H409" s="526" t="str">
        <f>IF('Frais réels'!H409="","",'Frais réels'!H409)</f>
        <v/>
      </c>
      <c r="I409" s="181" t="str">
        <f>IF('Frais réels'!I409="","",'Frais réels'!I409)</f>
        <v/>
      </c>
      <c r="J409" s="530"/>
      <c r="K409" s="527" t="str">
        <f t="shared" si="32"/>
        <v/>
      </c>
      <c r="L409" s="527" t="str">
        <f t="shared" si="33"/>
        <v/>
      </c>
      <c r="M409" s="529"/>
      <c r="N409" s="182"/>
      <c r="O409" s="215" t="str">
        <f t="shared" si="34"/>
        <v/>
      </c>
      <c r="P409" s="211" t="str">
        <f t="shared" si="35"/>
        <v/>
      </c>
      <c r="Q409" s="222"/>
      <c r="R409" s="435" t="str">
        <f>IF(I409="","",IF(OR(J409="",K409="",L409=""),Listes!$A$69,IF(AND(M409="",J409&lt;&gt;""),Listes!$A$70,IF(AND(I409&lt;M409,Q409=""),Listes!$A$71,IF(AND(L409&lt;K409,Q409=""),Listes!$A$72,IF(AND(M409&lt;&gt;"",M409&lt;I409,N409=""),Listes!$A$73,IF(AND(S409="",OR(J409&lt;&gt;"",K409&lt;&gt;"",L409&lt;&gt;"")),Listes!$A$74,"")))))))</f>
        <v/>
      </c>
      <c r="S409" s="90"/>
      <c r="T409" s="158">
        <f t="shared" si="36"/>
        <v>0</v>
      </c>
    </row>
    <row r="410" spans="1:20" ht="20.100000000000001" customHeight="1" x14ac:dyDescent="0.25">
      <c r="A410" s="174">
        <v>404</v>
      </c>
      <c r="B410" s="181" t="str">
        <f>IF('Frais réels'!B410="","",'Frais réels'!B410)</f>
        <v/>
      </c>
      <c r="C410" s="181" t="str">
        <f>IF('Frais réels'!C410="","",'Frais réels'!C410)</f>
        <v/>
      </c>
      <c r="D410" s="181" t="str">
        <f>IF('Frais réels'!D410="","",'Frais réels'!D410)</f>
        <v/>
      </c>
      <c r="E410" s="181" t="str">
        <f>IF('Frais réels'!E410="","",'Frais réels'!E410)</f>
        <v/>
      </c>
      <c r="F410" s="181" t="str">
        <f>IF('Frais réels'!F410="","",'Frais réels'!F410)</f>
        <v/>
      </c>
      <c r="G410" s="526" t="str">
        <f>IF('Frais réels'!G410="","",'Frais réels'!G410)</f>
        <v/>
      </c>
      <c r="H410" s="526" t="str">
        <f>IF('Frais réels'!H410="","",'Frais réels'!H410)</f>
        <v/>
      </c>
      <c r="I410" s="181" t="str">
        <f>IF('Frais réels'!I410="","",'Frais réels'!I410)</f>
        <v/>
      </c>
      <c r="J410" s="530"/>
      <c r="K410" s="527" t="str">
        <f t="shared" si="32"/>
        <v/>
      </c>
      <c r="L410" s="527" t="str">
        <f t="shared" si="33"/>
        <v/>
      </c>
      <c r="M410" s="529"/>
      <c r="N410" s="182"/>
      <c r="O410" s="215" t="str">
        <f t="shared" si="34"/>
        <v/>
      </c>
      <c r="P410" s="211" t="str">
        <f t="shared" si="35"/>
        <v/>
      </c>
      <c r="Q410" s="222"/>
      <c r="R410" s="435" t="str">
        <f>IF(I410="","",IF(OR(J410="",K410="",L410=""),Listes!$A$69,IF(AND(M410="",J410&lt;&gt;""),Listes!$A$70,IF(AND(I410&lt;M410,Q410=""),Listes!$A$71,IF(AND(L410&lt;K410,Q410=""),Listes!$A$72,IF(AND(M410&lt;&gt;"",M410&lt;I410,N410=""),Listes!$A$73,IF(AND(S410="",OR(J410&lt;&gt;"",K410&lt;&gt;"",L410&lt;&gt;"")),Listes!$A$74,"")))))))</f>
        <v/>
      </c>
      <c r="S410" s="90"/>
      <c r="T410" s="158">
        <f t="shared" si="36"/>
        <v>0</v>
      </c>
    </row>
    <row r="411" spans="1:20" ht="20.100000000000001" customHeight="1" x14ac:dyDescent="0.25">
      <c r="A411" s="174">
        <v>405</v>
      </c>
      <c r="B411" s="181" t="str">
        <f>IF('Frais réels'!B411="","",'Frais réels'!B411)</f>
        <v/>
      </c>
      <c r="C411" s="181" t="str">
        <f>IF('Frais réels'!C411="","",'Frais réels'!C411)</f>
        <v/>
      </c>
      <c r="D411" s="181" t="str">
        <f>IF('Frais réels'!D411="","",'Frais réels'!D411)</f>
        <v/>
      </c>
      <c r="E411" s="181" t="str">
        <f>IF('Frais réels'!E411="","",'Frais réels'!E411)</f>
        <v/>
      </c>
      <c r="F411" s="181" t="str">
        <f>IF('Frais réels'!F411="","",'Frais réels'!F411)</f>
        <v/>
      </c>
      <c r="G411" s="526" t="str">
        <f>IF('Frais réels'!G411="","",'Frais réels'!G411)</f>
        <v/>
      </c>
      <c r="H411" s="526" t="str">
        <f>IF('Frais réels'!H411="","",'Frais réels'!H411)</f>
        <v/>
      </c>
      <c r="I411" s="181" t="str">
        <f>IF('Frais réels'!I411="","",'Frais réels'!I411)</f>
        <v/>
      </c>
      <c r="J411" s="530"/>
      <c r="K411" s="527" t="str">
        <f t="shared" si="32"/>
        <v/>
      </c>
      <c r="L411" s="527" t="str">
        <f t="shared" si="33"/>
        <v/>
      </c>
      <c r="M411" s="529"/>
      <c r="N411" s="182"/>
      <c r="O411" s="215" t="str">
        <f t="shared" si="34"/>
        <v/>
      </c>
      <c r="P411" s="211" t="str">
        <f t="shared" si="35"/>
        <v/>
      </c>
      <c r="Q411" s="222"/>
      <c r="R411" s="435" t="str">
        <f>IF(I411="","",IF(OR(J411="",K411="",L411=""),Listes!$A$69,IF(AND(M411="",J411&lt;&gt;""),Listes!$A$70,IF(AND(I411&lt;M411,Q411=""),Listes!$A$71,IF(AND(L411&lt;K411,Q411=""),Listes!$A$72,IF(AND(M411&lt;&gt;"",M411&lt;I411,N411=""),Listes!$A$73,IF(AND(S411="",OR(J411&lt;&gt;"",K411&lt;&gt;"",L411&lt;&gt;"")),Listes!$A$74,"")))))))</f>
        <v/>
      </c>
      <c r="S411" s="90"/>
      <c r="T411" s="158">
        <f t="shared" si="36"/>
        <v>0</v>
      </c>
    </row>
    <row r="412" spans="1:20" ht="20.100000000000001" customHeight="1" x14ac:dyDescent="0.25">
      <c r="A412" s="174">
        <v>406</v>
      </c>
      <c r="B412" s="181" t="str">
        <f>IF('Frais réels'!B412="","",'Frais réels'!B412)</f>
        <v/>
      </c>
      <c r="C412" s="181" t="str">
        <f>IF('Frais réels'!C412="","",'Frais réels'!C412)</f>
        <v/>
      </c>
      <c r="D412" s="181" t="str">
        <f>IF('Frais réels'!D412="","",'Frais réels'!D412)</f>
        <v/>
      </c>
      <c r="E412" s="181" t="str">
        <f>IF('Frais réels'!E412="","",'Frais réels'!E412)</f>
        <v/>
      </c>
      <c r="F412" s="181" t="str">
        <f>IF('Frais réels'!F412="","",'Frais réels'!F412)</f>
        <v/>
      </c>
      <c r="G412" s="526" t="str">
        <f>IF('Frais réels'!G412="","",'Frais réels'!G412)</f>
        <v/>
      </c>
      <c r="H412" s="526" t="str">
        <f>IF('Frais réels'!H412="","",'Frais réels'!H412)</f>
        <v/>
      </c>
      <c r="I412" s="181" t="str">
        <f>IF('Frais réels'!I412="","",'Frais réels'!I412)</f>
        <v/>
      </c>
      <c r="J412" s="530"/>
      <c r="K412" s="527" t="str">
        <f t="shared" si="32"/>
        <v/>
      </c>
      <c r="L412" s="527" t="str">
        <f t="shared" si="33"/>
        <v/>
      </c>
      <c r="M412" s="529"/>
      <c r="N412" s="182"/>
      <c r="O412" s="215" t="str">
        <f t="shared" si="34"/>
        <v/>
      </c>
      <c r="P412" s="211" t="str">
        <f t="shared" si="35"/>
        <v/>
      </c>
      <c r="Q412" s="222"/>
      <c r="R412" s="435" t="str">
        <f>IF(I412="","",IF(OR(J412="",K412="",L412=""),Listes!$A$69,IF(AND(M412="",J412&lt;&gt;""),Listes!$A$70,IF(AND(I412&lt;M412,Q412=""),Listes!$A$71,IF(AND(L412&lt;K412,Q412=""),Listes!$A$72,IF(AND(M412&lt;&gt;"",M412&lt;I412,N412=""),Listes!$A$73,IF(AND(S412="",OR(J412&lt;&gt;"",K412&lt;&gt;"",L412&lt;&gt;"")),Listes!$A$74,"")))))))</f>
        <v/>
      </c>
      <c r="S412" s="90"/>
      <c r="T412" s="158">
        <f t="shared" si="36"/>
        <v>0</v>
      </c>
    </row>
    <row r="413" spans="1:20" ht="20.100000000000001" customHeight="1" x14ac:dyDescent="0.25">
      <c r="A413" s="174">
        <v>407</v>
      </c>
      <c r="B413" s="181" t="str">
        <f>IF('Frais réels'!B413="","",'Frais réels'!B413)</f>
        <v/>
      </c>
      <c r="C413" s="181" t="str">
        <f>IF('Frais réels'!C413="","",'Frais réels'!C413)</f>
        <v/>
      </c>
      <c r="D413" s="181" t="str">
        <f>IF('Frais réels'!D413="","",'Frais réels'!D413)</f>
        <v/>
      </c>
      <c r="E413" s="181" t="str">
        <f>IF('Frais réels'!E413="","",'Frais réels'!E413)</f>
        <v/>
      </c>
      <c r="F413" s="181" t="str">
        <f>IF('Frais réels'!F413="","",'Frais réels'!F413)</f>
        <v/>
      </c>
      <c r="G413" s="526" t="str">
        <f>IF('Frais réels'!G413="","",'Frais réels'!G413)</f>
        <v/>
      </c>
      <c r="H413" s="526" t="str">
        <f>IF('Frais réels'!H413="","",'Frais réels'!H413)</f>
        <v/>
      </c>
      <c r="I413" s="181" t="str">
        <f>IF('Frais réels'!I413="","",'Frais réels'!I413)</f>
        <v/>
      </c>
      <c r="J413" s="530"/>
      <c r="K413" s="527" t="str">
        <f t="shared" si="32"/>
        <v/>
      </c>
      <c r="L413" s="527" t="str">
        <f t="shared" si="33"/>
        <v/>
      </c>
      <c r="M413" s="529"/>
      <c r="N413" s="182"/>
      <c r="O413" s="215" t="str">
        <f t="shared" si="34"/>
        <v/>
      </c>
      <c r="P413" s="211" t="str">
        <f t="shared" si="35"/>
        <v/>
      </c>
      <c r="Q413" s="222"/>
      <c r="R413" s="435" t="str">
        <f>IF(I413="","",IF(OR(J413="",K413="",L413=""),Listes!$A$69,IF(AND(M413="",J413&lt;&gt;""),Listes!$A$70,IF(AND(I413&lt;M413,Q413=""),Listes!$A$71,IF(AND(L413&lt;K413,Q413=""),Listes!$A$72,IF(AND(M413&lt;&gt;"",M413&lt;I413,N413=""),Listes!$A$73,IF(AND(S413="",OR(J413&lt;&gt;"",K413&lt;&gt;"",L413&lt;&gt;"")),Listes!$A$74,"")))))))</f>
        <v/>
      </c>
      <c r="S413" s="90"/>
      <c r="T413" s="158">
        <f t="shared" si="36"/>
        <v>0</v>
      </c>
    </row>
    <row r="414" spans="1:20" ht="20.100000000000001" customHeight="1" x14ac:dyDescent="0.25">
      <c r="A414" s="174">
        <v>408</v>
      </c>
      <c r="B414" s="181" t="str">
        <f>IF('Frais réels'!B414="","",'Frais réels'!B414)</f>
        <v/>
      </c>
      <c r="C414" s="181" t="str">
        <f>IF('Frais réels'!C414="","",'Frais réels'!C414)</f>
        <v/>
      </c>
      <c r="D414" s="181" t="str">
        <f>IF('Frais réels'!D414="","",'Frais réels'!D414)</f>
        <v/>
      </c>
      <c r="E414" s="181" t="str">
        <f>IF('Frais réels'!E414="","",'Frais réels'!E414)</f>
        <v/>
      </c>
      <c r="F414" s="181" t="str">
        <f>IF('Frais réels'!F414="","",'Frais réels'!F414)</f>
        <v/>
      </c>
      <c r="G414" s="526" t="str">
        <f>IF('Frais réels'!G414="","",'Frais réels'!G414)</f>
        <v/>
      </c>
      <c r="H414" s="526" t="str">
        <f>IF('Frais réels'!H414="","",'Frais réels'!H414)</f>
        <v/>
      </c>
      <c r="I414" s="181" t="str">
        <f>IF('Frais réels'!I414="","",'Frais réels'!I414)</f>
        <v/>
      </c>
      <c r="J414" s="530"/>
      <c r="K414" s="527" t="str">
        <f t="shared" si="32"/>
        <v/>
      </c>
      <c r="L414" s="527" t="str">
        <f t="shared" si="33"/>
        <v/>
      </c>
      <c r="M414" s="529"/>
      <c r="N414" s="182"/>
      <c r="O414" s="215" t="str">
        <f t="shared" si="34"/>
        <v/>
      </c>
      <c r="P414" s="211" t="str">
        <f t="shared" si="35"/>
        <v/>
      </c>
      <c r="Q414" s="222"/>
      <c r="R414" s="435" t="str">
        <f>IF(I414="","",IF(OR(J414="",K414="",L414=""),Listes!$A$69,IF(AND(M414="",J414&lt;&gt;""),Listes!$A$70,IF(AND(I414&lt;M414,Q414=""),Listes!$A$71,IF(AND(L414&lt;K414,Q414=""),Listes!$A$72,IF(AND(M414&lt;&gt;"",M414&lt;I414,N414=""),Listes!$A$73,IF(AND(S414="",OR(J414&lt;&gt;"",K414&lt;&gt;"",L414&lt;&gt;"")),Listes!$A$74,"")))))))</f>
        <v/>
      </c>
      <c r="S414" s="90"/>
      <c r="T414" s="158">
        <f t="shared" si="36"/>
        <v>0</v>
      </c>
    </row>
    <row r="415" spans="1:20" ht="20.100000000000001" customHeight="1" x14ac:dyDescent="0.25">
      <c r="A415" s="174">
        <v>409</v>
      </c>
      <c r="B415" s="181" t="str">
        <f>IF('Frais réels'!B415="","",'Frais réels'!B415)</f>
        <v/>
      </c>
      <c r="C415" s="181" t="str">
        <f>IF('Frais réels'!C415="","",'Frais réels'!C415)</f>
        <v/>
      </c>
      <c r="D415" s="181" t="str">
        <f>IF('Frais réels'!D415="","",'Frais réels'!D415)</f>
        <v/>
      </c>
      <c r="E415" s="181" t="str">
        <f>IF('Frais réels'!E415="","",'Frais réels'!E415)</f>
        <v/>
      </c>
      <c r="F415" s="181" t="str">
        <f>IF('Frais réels'!F415="","",'Frais réels'!F415)</f>
        <v/>
      </c>
      <c r="G415" s="526" t="str">
        <f>IF('Frais réels'!G415="","",'Frais réels'!G415)</f>
        <v/>
      </c>
      <c r="H415" s="526" t="str">
        <f>IF('Frais réels'!H415="","",'Frais réels'!H415)</f>
        <v/>
      </c>
      <c r="I415" s="181" t="str">
        <f>IF('Frais réels'!I415="","",'Frais réels'!I415)</f>
        <v/>
      </c>
      <c r="J415" s="530"/>
      <c r="K415" s="527" t="str">
        <f t="shared" si="32"/>
        <v/>
      </c>
      <c r="L415" s="527" t="str">
        <f t="shared" si="33"/>
        <v/>
      </c>
      <c r="M415" s="529"/>
      <c r="N415" s="182"/>
      <c r="O415" s="215" t="str">
        <f t="shared" si="34"/>
        <v/>
      </c>
      <c r="P415" s="211" t="str">
        <f t="shared" si="35"/>
        <v/>
      </c>
      <c r="Q415" s="222"/>
      <c r="R415" s="435" t="str">
        <f>IF(I415="","",IF(OR(J415="",K415="",L415=""),Listes!$A$69,IF(AND(M415="",J415&lt;&gt;""),Listes!$A$70,IF(AND(I415&lt;M415,Q415=""),Listes!$A$71,IF(AND(L415&lt;K415,Q415=""),Listes!$A$72,IF(AND(M415&lt;&gt;"",M415&lt;I415,N415=""),Listes!$A$73,IF(AND(S415="",OR(J415&lt;&gt;"",K415&lt;&gt;"",L415&lt;&gt;"")),Listes!$A$74,"")))))))</f>
        <v/>
      </c>
      <c r="S415" s="90"/>
      <c r="T415" s="158">
        <f t="shared" si="36"/>
        <v>0</v>
      </c>
    </row>
    <row r="416" spans="1:20" ht="20.100000000000001" customHeight="1" x14ac:dyDescent="0.25">
      <c r="A416" s="174">
        <v>410</v>
      </c>
      <c r="B416" s="181" t="str">
        <f>IF('Frais réels'!B416="","",'Frais réels'!B416)</f>
        <v/>
      </c>
      <c r="C416" s="181" t="str">
        <f>IF('Frais réels'!C416="","",'Frais réels'!C416)</f>
        <v/>
      </c>
      <c r="D416" s="181" t="str">
        <f>IF('Frais réels'!D416="","",'Frais réels'!D416)</f>
        <v/>
      </c>
      <c r="E416" s="181" t="str">
        <f>IF('Frais réels'!E416="","",'Frais réels'!E416)</f>
        <v/>
      </c>
      <c r="F416" s="181" t="str">
        <f>IF('Frais réels'!F416="","",'Frais réels'!F416)</f>
        <v/>
      </c>
      <c r="G416" s="526" t="str">
        <f>IF('Frais réels'!G416="","",'Frais réels'!G416)</f>
        <v/>
      </c>
      <c r="H416" s="526" t="str">
        <f>IF('Frais réels'!H416="","",'Frais réels'!H416)</f>
        <v/>
      </c>
      <c r="I416" s="181" t="str">
        <f>IF('Frais réels'!I416="","",'Frais réels'!I416)</f>
        <v/>
      </c>
      <c r="J416" s="530"/>
      <c r="K416" s="527" t="str">
        <f t="shared" si="32"/>
        <v/>
      </c>
      <c r="L416" s="527" t="str">
        <f t="shared" si="33"/>
        <v/>
      </c>
      <c r="M416" s="529"/>
      <c r="N416" s="182"/>
      <c r="O416" s="215" t="str">
        <f t="shared" si="34"/>
        <v/>
      </c>
      <c r="P416" s="211" t="str">
        <f t="shared" si="35"/>
        <v/>
      </c>
      <c r="Q416" s="222"/>
      <c r="R416" s="435" t="str">
        <f>IF(I416="","",IF(OR(J416="",K416="",L416=""),Listes!$A$69,IF(AND(M416="",J416&lt;&gt;""),Listes!$A$70,IF(AND(I416&lt;M416,Q416=""),Listes!$A$71,IF(AND(L416&lt;K416,Q416=""),Listes!$A$72,IF(AND(M416&lt;&gt;"",M416&lt;I416,N416=""),Listes!$A$73,IF(AND(S416="",OR(J416&lt;&gt;"",K416&lt;&gt;"",L416&lt;&gt;"")),Listes!$A$74,"")))))))</f>
        <v/>
      </c>
      <c r="S416" s="90"/>
      <c r="T416" s="158">
        <f t="shared" si="36"/>
        <v>0</v>
      </c>
    </row>
    <row r="417" spans="1:20" ht="20.100000000000001" customHeight="1" x14ac:dyDescent="0.25">
      <c r="A417" s="174">
        <v>411</v>
      </c>
      <c r="B417" s="181" t="str">
        <f>IF('Frais réels'!B417="","",'Frais réels'!B417)</f>
        <v/>
      </c>
      <c r="C417" s="181" t="str">
        <f>IF('Frais réels'!C417="","",'Frais réels'!C417)</f>
        <v/>
      </c>
      <c r="D417" s="181" t="str">
        <f>IF('Frais réels'!D417="","",'Frais réels'!D417)</f>
        <v/>
      </c>
      <c r="E417" s="181" t="str">
        <f>IF('Frais réels'!E417="","",'Frais réels'!E417)</f>
        <v/>
      </c>
      <c r="F417" s="181" t="str">
        <f>IF('Frais réels'!F417="","",'Frais réels'!F417)</f>
        <v/>
      </c>
      <c r="G417" s="526" t="str">
        <f>IF('Frais réels'!G417="","",'Frais réels'!G417)</f>
        <v/>
      </c>
      <c r="H417" s="526" t="str">
        <f>IF('Frais réels'!H417="","",'Frais réels'!H417)</f>
        <v/>
      </c>
      <c r="I417" s="181" t="str">
        <f>IF('Frais réels'!I417="","",'Frais réels'!I417)</f>
        <v/>
      </c>
      <c r="J417" s="530"/>
      <c r="K417" s="527" t="str">
        <f t="shared" si="32"/>
        <v/>
      </c>
      <c r="L417" s="527" t="str">
        <f t="shared" si="33"/>
        <v/>
      </c>
      <c r="M417" s="529"/>
      <c r="N417" s="182"/>
      <c r="O417" s="215" t="str">
        <f t="shared" si="34"/>
        <v/>
      </c>
      <c r="P417" s="211" t="str">
        <f t="shared" si="35"/>
        <v/>
      </c>
      <c r="Q417" s="222"/>
      <c r="R417" s="435" t="str">
        <f>IF(I417="","",IF(OR(J417="",K417="",L417=""),Listes!$A$69,IF(AND(M417="",J417&lt;&gt;""),Listes!$A$70,IF(AND(I417&lt;M417,Q417=""),Listes!$A$71,IF(AND(L417&lt;K417,Q417=""),Listes!$A$72,IF(AND(M417&lt;&gt;"",M417&lt;I417,N417=""),Listes!$A$73,IF(AND(S417="",OR(J417&lt;&gt;"",K417&lt;&gt;"",L417&lt;&gt;"")),Listes!$A$74,"")))))))</f>
        <v/>
      </c>
      <c r="S417" s="90"/>
      <c r="T417" s="158">
        <f t="shared" si="36"/>
        <v>0</v>
      </c>
    </row>
    <row r="418" spans="1:20" ht="20.100000000000001" customHeight="1" x14ac:dyDescent="0.25">
      <c r="A418" s="174">
        <v>412</v>
      </c>
      <c r="B418" s="181" t="str">
        <f>IF('Frais réels'!B418="","",'Frais réels'!B418)</f>
        <v/>
      </c>
      <c r="C418" s="181" t="str">
        <f>IF('Frais réels'!C418="","",'Frais réels'!C418)</f>
        <v/>
      </c>
      <c r="D418" s="181" t="str">
        <f>IF('Frais réels'!D418="","",'Frais réels'!D418)</f>
        <v/>
      </c>
      <c r="E418" s="181" t="str">
        <f>IF('Frais réels'!E418="","",'Frais réels'!E418)</f>
        <v/>
      </c>
      <c r="F418" s="181" t="str">
        <f>IF('Frais réels'!F418="","",'Frais réels'!F418)</f>
        <v/>
      </c>
      <c r="G418" s="526" t="str">
        <f>IF('Frais réels'!G418="","",'Frais réels'!G418)</f>
        <v/>
      </c>
      <c r="H418" s="526" t="str">
        <f>IF('Frais réels'!H418="","",'Frais réels'!H418)</f>
        <v/>
      </c>
      <c r="I418" s="181" t="str">
        <f>IF('Frais réels'!I418="","",'Frais réels'!I418)</f>
        <v/>
      </c>
      <c r="J418" s="530"/>
      <c r="K418" s="527" t="str">
        <f t="shared" si="32"/>
        <v/>
      </c>
      <c r="L418" s="527" t="str">
        <f t="shared" si="33"/>
        <v/>
      </c>
      <c r="M418" s="529"/>
      <c r="N418" s="182"/>
      <c r="O418" s="215" t="str">
        <f t="shared" si="34"/>
        <v/>
      </c>
      <c r="P418" s="211" t="str">
        <f t="shared" si="35"/>
        <v/>
      </c>
      <c r="Q418" s="222"/>
      <c r="R418" s="435" t="str">
        <f>IF(I418="","",IF(OR(J418="",K418="",L418=""),Listes!$A$69,IF(AND(M418="",J418&lt;&gt;""),Listes!$A$70,IF(AND(I418&lt;M418,Q418=""),Listes!$A$71,IF(AND(L418&lt;K418,Q418=""),Listes!$A$72,IF(AND(M418&lt;&gt;"",M418&lt;I418,N418=""),Listes!$A$73,IF(AND(S418="",OR(J418&lt;&gt;"",K418&lt;&gt;"",L418&lt;&gt;"")),Listes!$A$74,"")))))))</f>
        <v/>
      </c>
      <c r="S418" s="90"/>
      <c r="T418" s="158">
        <f t="shared" si="36"/>
        <v>0</v>
      </c>
    </row>
    <row r="419" spans="1:20" ht="20.100000000000001" customHeight="1" x14ac:dyDescent="0.25">
      <c r="A419" s="174">
        <v>413</v>
      </c>
      <c r="B419" s="181" t="str">
        <f>IF('Frais réels'!B419="","",'Frais réels'!B419)</f>
        <v/>
      </c>
      <c r="C419" s="181" t="str">
        <f>IF('Frais réels'!C419="","",'Frais réels'!C419)</f>
        <v/>
      </c>
      <c r="D419" s="181" t="str">
        <f>IF('Frais réels'!D419="","",'Frais réels'!D419)</f>
        <v/>
      </c>
      <c r="E419" s="181" t="str">
        <f>IF('Frais réels'!E419="","",'Frais réels'!E419)</f>
        <v/>
      </c>
      <c r="F419" s="181" t="str">
        <f>IF('Frais réels'!F419="","",'Frais réels'!F419)</f>
        <v/>
      </c>
      <c r="G419" s="526" t="str">
        <f>IF('Frais réels'!G419="","",'Frais réels'!G419)</f>
        <v/>
      </c>
      <c r="H419" s="526" t="str">
        <f>IF('Frais réels'!H419="","",'Frais réels'!H419)</f>
        <v/>
      </c>
      <c r="I419" s="181" t="str">
        <f>IF('Frais réels'!I419="","",'Frais réels'!I419)</f>
        <v/>
      </c>
      <c r="J419" s="530"/>
      <c r="K419" s="527" t="str">
        <f t="shared" si="32"/>
        <v/>
      </c>
      <c r="L419" s="527" t="str">
        <f t="shared" si="33"/>
        <v/>
      </c>
      <c r="M419" s="529"/>
      <c r="N419" s="182"/>
      <c r="O419" s="215" t="str">
        <f t="shared" si="34"/>
        <v/>
      </c>
      <c r="P419" s="211" t="str">
        <f t="shared" si="35"/>
        <v/>
      </c>
      <c r="Q419" s="222"/>
      <c r="R419" s="435" t="str">
        <f>IF(I419="","",IF(OR(J419="",K419="",L419=""),Listes!$A$69,IF(AND(M419="",J419&lt;&gt;""),Listes!$A$70,IF(AND(I419&lt;M419,Q419=""),Listes!$A$71,IF(AND(L419&lt;K419,Q419=""),Listes!$A$72,IF(AND(M419&lt;&gt;"",M419&lt;I419,N419=""),Listes!$A$73,IF(AND(S419="",OR(J419&lt;&gt;"",K419&lt;&gt;"",L419&lt;&gt;"")),Listes!$A$74,"")))))))</f>
        <v/>
      </c>
      <c r="S419" s="90"/>
      <c r="T419" s="158">
        <f t="shared" si="36"/>
        <v>0</v>
      </c>
    </row>
    <row r="420" spans="1:20" ht="20.100000000000001" customHeight="1" x14ac:dyDescent="0.25">
      <c r="A420" s="174">
        <v>414</v>
      </c>
      <c r="B420" s="181" t="str">
        <f>IF('Frais réels'!B420="","",'Frais réels'!B420)</f>
        <v/>
      </c>
      <c r="C420" s="181" t="str">
        <f>IF('Frais réels'!C420="","",'Frais réels'!C420)</f>
        <v/>
      </c>
      <c r="D420" s="181" t="str">
        <f>IF('Frais réels'!D420="","",'Frais réels'!D420)</f>
        <v/>
      </c>
      <c r="E420" s="181" t="str">
        <f>IF('Frais réels'!E420="","",'Frais réels'!E420)</f>
        <v/>
      </c>
      <c r="F420" s="181" t="str">
        <f>IF('Frais réels'!F420="","",'Frais réels'!F420)</f>
        <v/>
      </c>
      <c r="G420" s="526" t="str">
        <f>IF('Frais réels'!G420="","",'Frais réels'!G420)</f>
        <v/>
      </c>
      <c r="H420" s="526" t="str">
        <f>IF('Frais réels'!H420="","",'Frais réels'!H420)</f>
        <v/>
      </c>
      <c r="I420" s="181" t="str">
        <f>IF('Frais réels'!I420="","",'Frais réels'!I420)</f>
        <v/>
      </c>
      <c r="J420" s="530"/>
      <c r="K420" s="527" t="str">
        <f t="shared" si="32"/>
        <v/>
      </c>
      <c r="L420" s="527" t="str">
        <f t="shared" si="33"/>
        <v/>
      </c>
      <c r="M420" s="529"/>
      <c r="N420" s="182"/>
      <c r="O420" s="215" t="str">
        <f t="shared" si="34"/>
        <v/>
      </c>
      <c r="P420" s="211" t="str">
        <f t="shared" si="35"/>
        <v/>
      </c>
      <c r="Q420" s="222"/>
      <c r="R420" s="435" t="str">
        <f>IF(I420="","",IF(OR(J420="",K420="",L420=""),Listes!$A$69,IF(AND(M420="",J420&lt;&gt;""),Listes!$A$70,IF(AND(I420&lt;M420,Q420=""),Listes!$A$71,IF(AND(L420&lt;K420,Q420=""),Listes!$A$72,IF(AND(M420&lt;&gt;"",M420&lt;I420,N420=""),Listes!$A$73,IF(AND(S420="",OR(J420&lt;&gt;"",K420&lt;&gt;"",L420&lt;&gt;"")),Listes!$A$74,"")))))))</f>
        <v/>
      </c>
      <c r="S420" s="90"/>
      <c r="T420" s="158">
        <f t="shared" si="36"/>
        <v>0</v>
      </c>
    </row>
    <row r="421" spans="1:20" ht="20.100000000000001" customHeight="1" x14ac:dyDescent="0.25">
      <c r="A421" s="174">
        <v>415</v>
      </c>
      <c r="B421" s="181" t="str">
        <f>IF('Frais réels'!B421="","",'Frais réels'!B421)</f>
        <v/>
      </c>
      <c r="C421" s="181" t="str">
        <f>IF('Frais réels'!C421="","",'Frais réels'!C421)</f>
        <v/>
      </c>
      <c r="D421" s="181" t="str">
        <f>IF('Frais réels'!D421="","",'Frais réels'!D421)</f>
        <v/>
      </c>
      <c r="E421" s="181" t="str">
        <f>IF('Frais réels'!E421="","",'Frais réels'!E421)</f>
        <v/>
      </c>
      <c r="F421" s="181" t="str">
        <f>IF('Frais réels'!F421="","",'Frais réels'!F421)</f>
        <v/>
      </c>
      <c r="G421" s="526" t="str">
        <f>IF('Frais réels'!G421="","",'Frais réels'!G421)</f>
        <v/>
      </c>
      <c r="H421" s="526" t="str">
        <f>IF('Frais réels'!H421="","",'Frais réels'!H421)</f>
        <v/>
      </c>
      <c r="I421" s="181" t="str">
        <f>IF('Frais réels'!I421="","",'Frais réels'!I421)</f>
        <v/>
      </c>
      <c r="J421" s="530"/>
      <c r="K421" s="527" t="str">
        <f t="shared" si="32"/>
        <v/>
      </c>
      <c r="L421" s="527" t="str">
        <f t="shared" si="33"/>
        <v/>
      </c>
      <c r="M421" s="529"/>
      <c r="N421" s="182"/>
      <c r="O421" s="215" t="str">
        <f t="shared" si="34"/>
        <v/>
      </c>
      <c r="P421" s="211" t="str">
        <f t="shared" si="35"/>
        <v/>
      </c>
      <c r="Q421" s="222"/>
      <c r="R421" s="435" t="str">
        <f>IF(I421="","",IF(OR(J421="",K421="",L421=""),Listes!$A$69,IF(AND(M421="",J421&lt;&gt;""),Listes!$A$70,IF(AND(I421&lt;M421,Q421=""),Listes!$A$71,IF(AND(L421&lt;K421,Q421=""),Listes!$A$72,IF(AND(M421&lt;&gt;"",M421&lt;I421,N421=""),Listes!$A$73,IF(AND(S421="",OR(J421&lt;&gt;"",K421&lt;&gt;"",L421&lt;&gt;"")),Listes!$A$74,"")))))))</f>
        <v/>
      </c>
      <c r="S421" s="90"/>
      <c r="T421" s="158">
        <f t="shared" si="36"/>
        <v>0</v>
      </c>
    </row>
    <row r="422" spans="1:20" ht="20.100000000000001" customHeight="1" x14ac:dyDescent="0.25">
      <c r="A422" s="174">
        <v>416</v>
      </c>
      <c r="B422" s="181" t="str">
        <f>IF('Frais réels'!B422="","",'Frais réels'!B422)</f>
        <v/>
      </c>
      <c r="C422" s="181" t="str">
        <f>IF('Frais réels'!C422="","",'Frais réels'!C422)</f>
        <v/>
      </c>
      <c r="D422" s="181" t="str">
        <f>IF('Frais réels'!D422="","",'Frais réels'!D422)</f>
        <v/>
      </c>
      <c r="E422" s="181" t="str">
        <f>IF('Frais réels'!E422="","",'Frais réels'!E422)</f>
        <v/>
      </c>
      <c r="F422" s="181" t="str">
        <f>IF('Frais réels'!F422="","",'Frais réels'!F422)</f>
        <v/>
      </c>
      <c r="G422" s="526" t="str">
        <f>IF('Frais réels'!G422="","",'Frais réels'!G422)</f>
        <v/>
      </c>
      <c r="H422" s="526" t="str">
        <f>IF('Frais réels'!H422="","",'Frais réels'!H422)</f>
        <v/>
      </c>
      <c r="I422" s="181" t="str">
        <f>IF('Frais réels'!I422="","",'Frais réels'!I422)</f>
        <v/>
      </c>
      <c r="J422" s="530"/>
      <c r="K422" s="527" t="str">
        <f t="shared" si="32"/>
        <v/>
      </c>
      <c r="L422" s="527" t="str">
        <f t="shared" si="33"/>
        <v/>
      </c>
      <c r="M422" s="529"/>
      <c r="N422" s="182"/>
      <c r="O422" s="215" t="str">
        <f t="shared" si="34"/>
        <v/>
      </c>
      <c r="P422" s="211" t="str">
        <f t="shared" si="35"/>
        <v/>
      </c>
      <c r="Q422" s="222"/>
      <c r="R422" s="435" t="str">
        <f>IF(I422="","",IF(OR(J422="",K422="",L422=""),Listes!$A$69,IF(AND(M422="",J422&lt;&gt;""),Listes!$A$70,IF(AND(I422&lt;M422,Q422=""),Listes!$A$71,IF(AND(L422&lt;K422,Q422=""),Listes!$A$72,IF(AND(M422&lt;&gt;"",M422&lt;I422,N422=""),Listes!$A$73,IF(AND(S422="",OR(J422&lt;&gt;"",K422&lt;&gt;"",L422&lt;&gt;"")),Listes!$A$74,"")))))))</f>
        <v/>
      </c>
      <c r="S422" s="90"/>
      <c r="T422" s="158">
        <f t="shared" si="36"/>
        <v>0</v>
      </c>
    </row>
    <row r="423" spans="1:20" ht="20.100000000000001" customHeight="1" x14ac:dyDescent="0.25">
      <c r="A423" s="174">
        <v>417</v>
      </c>
      <c r="B423" s="181" t="str">
        <f>IF('Frais réels'!B423="","",'Frais réels'!B423)</f>
        <v/>
      </c>
      <c r="C423" s="181" t="str">
        <f>IF('Frais réels'!C423="","",'Frais réels'!C423)</f>
        <v/>
      </c>
      <c r="D423" s="181" t="str">
        <f>IF('Frais réels'!D423="","",'Frais réels'!D423)</f>
        <v/>
      </c>
      <c r="E423" s="181" t="str">
        <f>IF('Frais réels'!E423="","",'Frais réels'!E423)</f>
        <v/>
      </c>
      <c r="F423" s="181" t="str">
        <f>IF('Frais réels'!F423="","",'Frais réels'!F423)</f>
        <v/>
      </c>
      <c r="G423" s="526" t="str">
        <f>IF('Frais réels'!G423="","",'Frais réels'!G423)</f>
        <v/>
      </c>
      <c r="H423" s="526" t="str">
        <f>IF('Frais réels'!H423="","",'Frais réels'!H423)</f>
        <v/>
      </c>
      <c r="I423" s="181" t="str">
        <f>IF('Frais réels'!I423="","",'Frais réels'!I423)</f>
        <v/>
      </c>
      <c r="J423" s="530"/>
      <c r="K423" s="527" t="str">
        <f t="shared" si="32"/>
        <v/>
      </c>
      <c r="L423" s="527" t="str">
        <f t="shared" si="33"/>
        <v/>
      </c>
      <c r="M423" s="529"/>
      <c r="N423" s="182"/>
      <c r="O423" s="215" t="str">
        <f t="shared" si="34"/>
        <v/>
      </c>
      <c r="P423" s="211" t="str">
        <f t="shared" si="35"/>
        <v/>
      </c>
      <c r="Q423" s="222"/>
      <c r="R423" s="435" t="str">
        <f>IF(I423="","",IF(OR(J423="",K423="",L423=""),Listes!$A$69,IF(AND(M423="",J423&lt;&gt;""),Listes!$A$70,IF(AND(I423&lt;M423,Q423=""),Listes!$A$71,IF(AND(L423&lt;K423,Q423=""),Listes!$A$72,IF(AND(M423&lt;&gt;"",M423&lt;I423,N423=""),Listes!$A$73,IF(AND(S423="",OR(J423&lt;&gt;"",K423&lt;&gt;"",L423&lt;&gt;"")),Listes!$A$74,"")))))))</f>
        <v/>
      </c>
      <c r="S423" s="90"/>
      <c r="T423" s="158">
        <f t="shared" si="36"/>
        <v>0</v>
      </c>
    </row>
    <row r="424" spans="1:20" ht="20.100000000000001" customHeight="1" x14ac:dyDescent="0.25">
      <c r="A424" s="174">
        <v>418</v>
      </c>
      <c r="B424" s="181" t="str">
        <f>IF('Frais réels'!B424="","",'Frais réels'!B424)</f>
        <v/>
      </c>
      <c r="C424" s="181" t="str">
        <f>IF('Frais réels'!C424="","",'Frais réels'!C424)</f>
        <v/>
      </c>
      <c r="D424" s="181" t="str">
        <f>IF('Frais réels'!D424="","",'Frais réels'!D424)</f>
        <v/>
      </c>
      <c r="E424" s="181" t="str">
        <f>IF('Frais réels'!E424="","",'Frais réels'!E424)</f>
        <v/>
      </c>
      <c r="F424" s="181" t="str">
        <f>IF('Frais réels'!F424="","",'Frais réels'!F424)</f>
        <v/>
      </c>
      <c r="G424" s="526" t="str">
        <f>IF('Frais réels'!G424="","",'Frais réels'!G424)</f>
        <v/>
      </c>
      <c r="H424" s="526" t="str">
        <f>IF('Frais réels'!H424="","",'Frais réels'!H424)</f>
        <v/>
      </c>
      <c r="I424" s="181" t="str">
        <f>IF('Frais réels'!I424="","",'Frais réels'!I424)</f>
        <v/>
      </c>
      <c r="J424" s="530"/>
      <c r="K424" s="527" t="str">
        <f t="shared" si="32"/>
        <v/>
      </c>
      <c r="L424" s="527" t="str">
        <f t="shared" si="33"/>
        <v/>
      </c>
      <c r="M424" s="529"/>
      <c r="N424" s="182"/>
      <c r="O424" s="215" t="str">
        <f t="shared" si="34"/>
        <v/>
      </c>
      <c r="P424" s="211" t="str">
        <f t="shared" si="35"/>
        <v/>
      </c>
      <c r="Q424" s="222"/>
      <c r="R424" s="435" t="str">
        <f>IF(I424="","",IF(OR(J424="",K424="",L424=""),Listes!$A$69,IF(AND(M424="",J424&lt;&gt;""),Listes!$A$70,IF(AND(I424&lt;M424,Q424=""),Listes!$A$71,IF(AND(L424&lt;K424,Q424=""),Listes!$A$72,IF(AND(M424&lt;&gt;"",M424&lt;I424,N424=""),Listes!$A$73,IF(AND(S424="",OR(J424&lt;&gt;"",K424&lt;&gt;"",L424&lt;&gt;"")),Listes!$A$74,"")))))))</f>
        <v/>
      </c>
      <c r="S424" s="90"/>
      <c r="T424" s="158">
        <f t="shared" si="36"/>
        <v>0</v>
      </c>
    </row>
    <row r="425" spans="1:20" ht="20.100000000000001" customHeight="1" x14ac:dyDescent="0.25">
      <c r="A425" s="174">
        <v>419</v>
      </c>
      <c r="B425" s="181" t="str">
        <f>IF('Frais réels'!B425="","",'Frais réels'!B425)</f>
        <v/>
      </c>
      <c r="C425" s="181" t="str">
        <f>IF('Frais réels'!C425="","",'Frais réels'!C425)</f>
        <v/>
      </c>
      <c r="D425" s="181" t="str">
        <f>IF('Frais réels'!D425="","",'Frais réels'!D425)</f>
        <v/>
      </c>
      <c r="E425" s="181" t="str">
        <f>IF('Frais réels'!E425="","",'Frais réels'!E425)</f>
        <v/>
      </c>
      <c r="F425" s="181" t="str">
        <f>IF('Frais réels'!F425="","",'Frais réels'!F425)</f>
        <v/>
      </c>
      <c r="G425" s="526" t="str">
        <f>IF('Frais réels'!G425="","",'Frais réels'!G425)</f>
        <v/>
      </c>
      <c r="H425" s="526" t="str">
        <f>IF('Frais réels'!H425="","",'Frais réels'!H425)</f>
        <v/>
      </c>
      <c r="I425" s="181" t="str">
        <f>IF('Frais réels'!I425="","",'Frais réels'!I425)</f>
        <v/>
      </c>
      <c r="J425" s="530"/>
      <c r="K425" s="527" t="str">
        <f t="shared" si="32"/>
        <v/>
      </c>
      <c r="L425" s="527" t="str">
        <f t="shared" si="33"/>
        <v/>
      </c>
      <c r="M425" s="529"/>
      <c r="N425" s="182"/>
      <c r="O425" s="215" t="str">
        <f t="shared" si="34"/>
        <v/>
      </c>
      <c r="P425" s="211" t="str">
        <f t="shared" si="35"/>
        <v/>
      </c>
      <c r="Q425" s="222"/>
      <c r="R425" s="435" t="str">
        <f>IF(I425="","",IF(OR(J425="",K425="",L425=""),Listes!$A$69,IF(AND(M425="",J425&lt;&gt;""),Listes!$A$70,IF(AND(I425&lt;M425,Q425=""),Listes!$A$71,IF(AND(L425&lt;K425,Q425=""),Listes!$A$72,IF(AND(M425&lt;&gt;"",M425&lt;I425,N425=""),Listes!$A$73,IF(AND(S425="",OR(J425&lt;&gt;"",K425&lt;&gt;"",L425&lt;&gt;"")),Listes!$A$74,"")))))))</f>
        <v/>
      </c>
      <c r="S425" s="90"/>
      <c r="T425" s="158">
        <f t="shared" si="36"/>
        <v>0</v>
      </c>
    </row>
    <row r="426" spans="1:20" ht="20.100000000000001" customHeight="1" x14ac:dyDescent="0.25">
      <c r="A426" s="174">
        <v>420</v>
      </c>
      <c r="B426" s="181" t="str">
        <f>IF('Frais réels'!B426="","",'Frais réels'!B426)</f>
        <v/>
      </c>
      <c r="C426" s="181" t="str">
        <f>IF('Frais réels'!C426="","",'Frais réels'!C426)</f>
        <v/>
      </c>
      <c r="D426" s="181" t="str">
        <f>IF('Frais réels'!D426="","",'Frais réels'!D426)</f>
        <v/>
      </c>
      <c r="E426" s="181" t="str">
        <f>IF('Frais réels'!E426="","",'Frais réels'!E426)</f>
        <v/>
      </c>
      <c r="F426" s="181" t="str">
        <f>IF('Frais réels'!F426="","",'Frais réels'!F426)</f>
        <v/>
      </c>
      <c r="G426" s="526" t="str">
        <f>IF('Frais réels'!G426="","",'Frais réels'!G426)</f>
        <v/>
      </c>
      <c r="H426" s="526" t="str">
        <f>IF('Frais réels'!H426="","",'Frais réels'!H426)</f>
        <v/>
      </c>
      <c r="I426" s="181" t="str">
        <f>IF('Frais réels'!I426="","",'Frais réels'!I426)</f>
        <v/>
      </c>
      <c r="J426" s="530"/>
      <c r="K426" s="527" t="str">
        <f t="shared" si="32"/>
        <v/>
      </c>
      <c r="L426" s="527" t="str">
        <f t="shared" si="33"/>
        <v/>
      </c>
      <c r="M426" s="529"/>
      <c r="N426" s="182"/>
      <c r="O426" s="215" t="str">
        <f t="shared" si="34"/>
        <v/>
      </c>
      <c r="P426" s="211" t="str">
        <f t="shared" si="35"/>
        <v/>
      </c>
      <c r="Q426" s="222"/>
      <c r="R426" s="435" t="str">
        <f>IF(I426="","",IF(OR(J426="",K426="",L426=""),Listes!$A$69,IF(AND(M426="",J426&lt;&gt;""),Listes!$A$70,IF(AND(I426&lt;M426,Q426=""),Listes!$A$71,IF(AND(L426&lt;K426,Q426=""),Listes!$A$72,IF(AND(M426&lt;&gt;"",M426&lt;I426,N426=""),Listes!$A$73,IF(AND(S426="",OR(J426&lt;&gt;"",K426&lt;&gt;"",L426&lt;&gt;"")),Listes!$A$74,"")))))))</f>
        <v/>
      </c>
      <c r="S426" s="90"/>
      <c r="T426" s="158">
        <f t="shared" si="36"/>
        <v>0</v>
      </c>
    </row>
    <row r="427" spans="1:20" ht="20.100000000000001" customHeight="1" x14ac:dyDescent="0.25">
      <c r="A427" s="174">
        <v>421</v>
      </c>
      <c r="B427" s="181" t="str">
        <f>IF('Frais réels'!B427="","",'Frais réels'!B427)</f>
        <v/>
      </c>
      <c r="C427" s="181" t="str">
        <f>IF('Frais réels'!C427="","",'Frais réels'!C427)</f>
        <v/>
      </c>
      <c r="D427" s="181" t="str">
        <f>IF('Frais réels'!D427="","",'Frais réels'!D427)</f>
        <v/>
      </c>
      <c r="E427" s="181" t="str">
        <f>IF('Frais réels'!E427="","",'Frais réels'!E427)</f>
        <v/>
      </c>
      <c r="F427" s="181" t="str">
        <f>IF('Frais réels'!F427="","",'Frais réels'!F427)</f>
        <v/>
      </c>
      <c r="G427" s="526" t="str">
        <f>IF('Frais réels'!G427="","",'Frais réels'!G427)</f>
        <v/>
      </c>
      <c r="H427" s="526" t="str">
        <f>IF('Frais réels'!H427="","",'Frais réels'!H427)</f>
        <v/>
      </c>
      <c r="I427" s="181" t="str">
        <f>IF('Frais réels'!I427="","",'Frais réels'!I427)</f>
        <v/>
      </c>
      <c r="J427" s="530"/>
      <c r="K427" s="527" t="str">
        <f t="shared" si="32"/>
        <v/>
      </c>
      <c r="L427" s="527" t="str">
        <f t="shared" si="33"/>
        <v/>
      </c>
      <c r="M427" s="529"/>
      <c r="N427" s="182"/>
      <c r="O427" s="215" t="str">
        <f t="shared" si="34"/>
        <v/>
      </c>
      <c r="P427" s="211" t="str">
        <f t="shared" si="35"/>
        <v/>
      </c>
      <c r="Q427" s="222"/>
      <c r="R427" s="435" t="str">
        <f>IF(I427="","",IF(OR(J427="",K427="",L427=""),Listes!$A$69,IF(AND(M427="",J427&lt;&gt;""),Listes!$A$70,IF(AND(I427&lt;M427,Q427=""),Listes!$A$71,IF(AND(L427&lt;K427,Q427=""),Listes!$A$72,IF(AND(M427&lt;&gt;"",M427&lt;I427,N427=""),Listes!$A$73,IF(AND(S427="",OR(J427&lt;&gt;"",K427&lt;&gt;"",L427&lt;&gt;"")),Listes!$A$74,"")))))))</f>
        <v/>
      </c>
      <c r="S427" s="90"/>
      <c r="T427" s="158">
        <f t="shared" si="36"/>
        <v>0</v>
      </c>
    </row>
    <row r="428" spans="1:20" ht="20.100000000000001" customHeight="1" x14ac:dyDescent="0.25">
      <c r="A428" s="174">
        <v>422</v>
      </c>
      <c r="B428" s="181" t="str">
        <f>IF('Frais réels'!B428="","",'Frais réels'!B428)</f>
        <v/>
      </c>
      <c r="C428" s="181" t="str">
        <f>IF('Frais réels'!C428="","",'Frais réels'!C428)</f>
        <v/>
      </c>
      <c r="D428" s="181" t="str">
        <f>IF('Frais réels'!D428="","",'Frais réels'!D428)</f>
        <v/>
      </c>
      <c r="E428" s="181" t="str">
        <f>IF('Frais réels'!E428="","",'Frais réels'!E428)</f>
        <v/>
      </c>
      <c r="F428" s="181" t="str">
        <f>IF('Frais réels'!F428="","",'Frais réels'!F428)</f>
        <v/>
      </c>
      <c r="G428" s="526" t="str">
        <f>IF('Frais réels'!G428="","",'Frais réels'!G428)</f>
        <v/>
      </c>
      <c r="H428" s="526" t="str">
        <f>IF('Frais réels'!H428="","",'Frais réels'!H428)</f>
        <v/>
      </c>
      <c r="I428" s="181" t="str">
        <f>IF('Frais réels'!I428="","",'Frais réels'!I428)</f>
        <v/>
      </c>
      <c r="J428" s="530"/>
      <c r="K428" s="527" t="str">
        <f t="shared" si="32"/>
        <v/>
      </c>
      <c r="L428" s="527" t="str">
        <f t="shared" si="33"/>
        <v/>
      </c>
      <c r="M428" s="529"/>
      <c r="N428" s="182"/>
      <c r="O428" s="215" t="str">
        <f t="shared" si="34"/>
        <v/>
      </c>
      <c r="P428" s="211" t="str">
        <f t="shared" si="35"/>
        <v/>
      </c>
      <c r="Q428" s="222"/>
      <c r="R428" s="435" t="str">
        <f>IF(I428="","",IF(OR(J428="",K428="",L428=""),Listes!$A$69,IF(AND(M428="",J428&lt;&gt;""),Listes!$A$70,IF(AND(I428&lt;M428,Q428=""),Listes!$A$71,IF(AND(L428&lt;K428,Q428=""),Listes!$A$72,IF(AND(M428&lt;&gt;"",M428&lt;I428,N428=""),Listes!$A$73,IF(AND(S428="",OR(J428&lt;&gt;"",K428&lt;&gt;"",L428&lt;&gt;"")),Listes!$A$74,"")))))))</f>
        <v/>
      </c>
      <c r="S428" s="90"/>
      <c r="T428" s="158">
        <f t="shared" si="36"/>
        <v>0</v>
      </c>
    </row>
    <row r="429" spans="1:20" ht="20.100000000000001" customHeight="1" x14ac:dyDescent="0.25">
      <c r="A429" s="174">
        <v>423</v>
      </c>
      <c r="B429" s="181" t="str">
        <f>IF('Frais réels'!B429="","",'Frais réels'!B429)</f>
        <v/>
      </c>
      <c r="C429" s="181" t="str">
        <f>IF('Frais réels'!C429="","",'Frais réels'!C429)</f>
        <v/>
      </c>
      <c r="D429" s="181" t="str">
        <f>IF('Frais réels'!D429="","",'Frais réels'!D429)</f>
        <v/>
      </c>
      <c r="E429" s="181" t="str">
        <f>IF('Frais réels'!E429="","",'Frais réels'!E429)</f>
        <v/>
      </c>
      <c r="F429" s="181" t="str">
        <f>IF('Frais réels'!F429="","",'Frais réels'!F429)</f>
        <v/>
      </c>
      <c r="G429" s="526" t="str">
        <f>IF('Frais réels'!G429="","",'Frais réels'!G429)</f>
        <v/>
      </c>
      <c r="H429" s="526" t="str">
        <f>IF('Frais réels'!H429="","",'Frais réels'!H429)</f>
        <v/>
      </c>
      <c r="I429" s="181" t="str">
        <f>IF('Frais réels'!I429="","",'Frais réels'!I429)</f>
        <v/>
      </c>
      <c r="J429" s="530"/>
      <c r="K429" s="527" t="str">
        <f t="shared" si="32"/>
        <v/>
      </c>
      <c r="L429" s="527" t="str">
        <f t="shared" si="33"/>
        <v/>
      </c>
      <c r="M429" s="529"/>
      <c r="N429" s="182"/>
      <c r="O429" s="215" t="str">
        <f t="shared" si="34"/>
        <v/>
      </c>
      <c r="P429" s="211" t="str">
        <f t="shared" si="35"/>
        <v/>
      </c>
      <c r="Q429" s="222"/>
      <c r="R429" s="435" t="str">
        <f>IF(I429="","",IF(OR(J429="",K429="",L429=""),Listes!$A$69,IF(AND(M429="",J429&lt;&gt;""),Listes!$A$70,IF(AND(I429&lt;M429,Q429=""),Listes!$A$71,IF(AND(L429&lt;K429,Q429=""),Listes!$A$72,IF(AND(M429&lt;&gt;"",M429&lt;I429,N429=""),Listes!$A$73,IF(AND(S429="",OR(J429&lt;&gt;"",K429&lt;&gt;"",L429&lt;&gt;"")),Listes!$A$74,"")))))))</f>
        <v/>
      </c>
      <c r="S429" s="90"/>
      <c r="T429" s="158">
        <f t="shared" si="36"/>
        <v>0</v>
      </c>
    </row>
    <row r="430" spans="1:20" ht="20.100000000000001" customHeight="1" x14ac:dyDescent="0.25">
      <c r="A430" s="174">
        <v>424</v>
      </c>
      <c r="B430" s="181" t="str">
        <f>IF('Frais réels'!B430="","",'Frais réels'!B430)</f>
        <v/>
      </c>
      <c r="C430" s="181" t="str">
        <f>IF('Frais réels'!C430="","",'Frais réels'!C430)</f>
        <v/>
      </c>
      <c r="D430" s="181" t="str">
        <f>IF('Frais réels'!D430="","",'Frais réels'!D430)</f>
        <v/>
      </c>
      <c r="E430" s="181" t="str">
        <f>IF('Frais réels'!E430="","",'Frais réels'!E430)</f>
        <v/>
      </c>
      <c r="F430" s="181" t="str">
        <f>IF('Frais réels'!F430="","",'Frais réels'!F430)</f>
        <v/>
      </c>
      <c r="G430" s="526" t="str">
        <f>IF('Frais réels'!G430="","",'Frais réels'!G430)</f>
        <v/>
      </c>
      <c r="H430" s="526" t="str">
        <f>IF('Frais réels'!H430="","",'Frais réels'!H430)</f>
        <v/>
      </c>
      <c r="I430" s="181" t="str">
        <f>IF('Frais réels'!I430="","",'Frais réels'!I430)</f>
        <v/>
      </c>
      <c r="J430" s="530"/>
      <c r="K430" s="527" t="str">
        <f t="shared" si="32"/>
        <v/>
      </c>
      <c r="L430" s="527" t="str">
        <f t="shared" si="33"/>
        <v/>
      </c>
      <c r="M430" s="529"/>
      <c r="N430" s="182"/>
      <c r="O430" s="215" t="str">
        <f t="shared" si="34"/>
        <v/>
      </c>
      <c r="P430" s="211" t="str">
        <f t="shared" si="35"/>
        <v/>
      </c>
      <c r="Q430" s="222"/>
      <c r="R430" s="435" t="str">
        <f>IF(I430="","",IF(OR(J430="",K430="",L430=""),Listes!$A$69,IF(AND(M430="",J430&lt;&gt;""),Listes!$A$70,IF(AND(I430&lt;M430,Q430=""),Listes!$A$71,IF(AND(L430&lt;K430,Q430=""),Listes!$A$72,IF(AND(M430&lt;&gt;"",M430&lt;I430,N430=""),Listes!$A$73,IF(AND(S430="",OR(J430&lt;&gt;"",K430&lt;&gt;"",L430&lt;&gt;"")),Listes!$A$74,"")))))))</f>
        <v/>
      </c>
      <c r="S430" s="90"/>
      <c r="T430" s="158">
        <f t="shared" si="36"/>
        <v>0</v>
      </c>
    </row>
    <row r="431" spans="1:20" ht="20.100000000000001" customHeight="1" x14ac:dyDescent="0.25">
      <c r="A431" s="174">
        <v>425</v>
      </c>
      <c r="B431" s="181" t="str">
        <f>IF('Frais réels'!B431="","",'Frais réels'!B431)</f>
        <v/>
      </c>
      <c r="C431" s="181" t="str">
        <f>IF('Frais réels'!C431="","",'Frais réels'!C431)</f>
        <v/>
      </c>
      <c r="D431" s="181" t="str">
        <f>IF('Frais réels'!D431="","",'Frais réels'!D431)</f>
        <v/>
      </c>
      <c r="E431" s="181" t="str">
        <f>IF('Frais réels'!E431="","",'Frais réels'!E431)</f>
        <v/>
      </c>
      <c r="F431" s="181" t="str">
        <f>IF('Frais réels'!F431="","",'Frais réels'!F431)</f>
        <v/>
      </c>
      <c r="G431" s="526" t="str">
        <f>IF('Frais réels'!G431="","",'Frais réels'!G431)</f>
        <v/>
      </c>
      <c r="H431" s="526" t="str">
        <f>IF('Frais réels'!H431="","",'Frais réels'!H431)</f>
        <v/>
      </c>
      <c r="I431" s="181" t="str">
        <f>IF('Frais réels'!I431="","",'Frais réels'!I431)</f>
        <v/>
      </c>
      <c r="J431" s="530"/>
      <c r="K431" s="527" t="str">
        <f t="shared" si="32"/>
        <v/>
      </c>
      <c r="L431" s="527" t="str">
        <f t="shared" si="33"/>
        <v/>
      </c>
      <c r="M431" s="529"/>
      <c r="N431" s="182"/>
      <c r="O431" s="215" t="str">
        <f t="shared" si="34"/>
        <v/>
      </c>
      <c r="P431" s="211" t="str">
        <f t="shared" si="35"/>
        <v/>
      </c>
      <c r="Q431" s="222"/>
      <c r="R431" s="435" t="str">
        <f>IF(I431="","",IF(OR(J431="",K431="",L431=""),Listes!$A$69,IF(AND(M431="",J431&lt;&gt;""),Listes!$A$70,IF(AND(I431&lt;M431,Q431=""),Listes!$A$71,IF(AND(L431&lt;K431,Q431=""),Listes!$A$72,IF(AND(M431&lt;&gt;"",M431&lt;I431,N431=""),Listes!$A$73,IF(AND(S431="",OR(J431&lt;&gt;"",K431&lt;&gt;"",L431&lt;&gt;"")),Listes!$A$74,"")))))))</f>
        <v/>
      </c>
      <c r="S431" s="90"/>
      <c r="T431" s="158">
        <f t="shared" si="36"/>
        <v>0</v>
      </c>
    </row>
    <row r="432" spans="1:20" ht="20.100000000000001" customHeight="1" x14ac:dyDescent="0.25">
      <c r="A432" s="174">
        <v>426</v>
      </c>
      <c r="B432" s="181" t="str">
        <f>IF('Frais réels'!B432="","",'Frais réels'!B432)</f>
        <v/>
      </c>
      <c r="C432" s="181" t="str">
        <f>IF('Frais réels'!C432="","",'Frais réels'!C432)</f>
        <v/>
      </c>
      <c r="D432" s="181" t="str">
        <f>IF('Frais réels'!D432="","",'Frais réels'!D432)</f>
        <v/>
      </c>
      <c r="E432" s="181" t="str">
        <f>IF('Frais réels'!E432="","",'Frais réels'!E432)</f>
        <v/>
      </c>
      <c r="F432" s="181" t="str">
        <f>IF('Frais réels'!F432="","",'Frais réels'!F432)</f>
        <v/>
      </c>
      <c r="G432" s="526" t="str">
        <f>IF('Frais réels'!G432="","",'Frais réels'!G432)</f>
        <v/>
      </c>
      <c r="H432" s="526" t="str">
        <f>IF('Frais réels'!H432="","",'Frais réels'!H432)</f>
        <v/>
      </c>
      <c r="I432" s="181" t="str">
        <f>IF('Frais réels'!I432="","",'Frais réels'!I432)</f>
        <v/>
      </c>
      <c r="J432" s="530"/>
      <c r="K432" s="527" t="str">
        <f t="shared" si="32"/>
        <v/>
      </c>
      <c r="L432" s="527" t="str">
        <f t="shared" si="33"/>
        <v/>
      </c>
      <c r="M432" s="529"/>
      <c r="N432" s="182"/>
      <c r="O432" s="215" t="str">
        <f t="shared" si="34"/>
        <v/>
      </c>
      <c r="P432" s="211" t="str">
        <f t="shared" si="35"/>
        <v/>
      </c>
      <c r="Q432" s="222"/>
      <c r="R432" s="435" t="str">
        <f>IF(I432="","",IF(OR(J432="",K432="",L432=""),Listes!$A$69,IF(AND(M432="",J432&lt;&gt;""),Listes!$A$70,IF(AND(I432&lt;M432,Q432=""),Listes!$A$71,IF(AND(L432&lt;K432,Q432=""),Listes!$A$72,IF(AND(M432&lt;&gt;"",M432&lt;I432,N432=""),Listes!$A$73,IF(AND(S432="",OR(J432&lt;&gt;"",K432&lt;&gt;"",L432&lt;&gt;"")),Listes!$A$74,"")))))))</f>
        <v/>
      </c>
      <c r="S432" s="90"/>
      <c r="T432" s="158">
        <f t="shared" si="36"/>
        <v>0</v>
      </c>
    </row>
    <row r="433" spans="1:20" ht="20.100000000000001" customHeight="1" x14ac:dyDescent="0.25">
      <c r="A433" s="174">
        <v>427</v>
      </c>
      <c r="B433" s="181" t="str">
        <f>IF('Frais réels'!B433="","",'Frais réels'!B433)</f>
        <v/>
      </c>
      <c r="C433" s="181" t="str">
        <f>IF('Frais réels'!C433="","",'Frais réels'!C433)</f>
        <v/>
      </c>
      <c r="D433" s="181" t="str">
        <f>IF('Frais réels'!D433="","",'Frais réels'!D433)</f>
        <v/>
      </c>
      <c r="E433" s="181" t="str">
        <f>IF('Frais réels'!E433="","",'Frais réels'!E433)</f>
        <v/>
      </c>
      <c r="F433" s="181" t="str">
        <f>IF('Frais réels'!F433="","",'Frais réels'!F433)</f>
        <v/>
      </c>
      <c r="G433" s="526" t="str">
        <f>IF('Frais réels'!G433="","",'Frais réels'!G433)</f>
        <v/>
      </c>
      <c r="H433" s="526" t="str">
        <f>IF('Frais réels'!H433="","",'Frais réels'!H433)</f>
        <v/>
      </c>
      <c r="I433" s="181" t="str">
        <f>IF('Frais réels'!I433="","",'Frais réels'!I433)</f>
        <v/>
      </c>
      <c r="J433" s="530"/>
      <c r="K433" s="527" t="str">
        <f t="shared" si="32"/>
        <v/>
      </c>
      <c r="L433" s="527" t="str">
        <f t="shared" si="33"/>
        <v/>
      </c>
      <c r="M433" s="529"/>
      <c r="N433" s="182"/>
      <c r="O433" s="215" t="str">
        <f t="shared" si="34"/>
        <v/>
      </c>
      <c r="P433" s="211" t="str">
        <f t="shared" si="35"/>
        <v/>
      </c>
      <c r="Q433" s="222"/>
      <c r="R433" s="435" t="str">
        <f>IF(I433="","",IF(OR(J433="",K433="",L433=""),Listes!$A$69,IF(AND(M433="",J433&lt;&gt;""),Listes!$A$70,IF(AND(I433&lt;M433,Q433=""),Listes!$A$71,IF(AND(L433&lt;K433,Q433=""),Listes!$A$72,IF(AND(M433&lt;&gt;"",M433&lt;I433,N433=""),Listes!$A$73,IF(AND(S433="",OR(J433&lt;&gt;"",K433&lt;&gt;"",L433&lt;&gt;"")),Listes!$A$74,"")))))))</f>
        <v/>
      </c>
      <c r="S433" s="90"/>
      <c r="T433" s="158">
        <f t="shared" si="36"/>
        <v>0</v>
      </c>
    </row>
    <row r="434" spans="1:20" ht="20.100000000000001" customHeight="1" x14ac:dyDescent="0.25">
      <c r="A434" s="174">
        <v>428</v>
      </c>
      <c r="B434" s="181" t="str">
        <f>IF('Frais réels'!B434="","",'Frais réels'!B434)</f>
        <v/>
      </c>
      <c r="C434" s="181" t="str">
        <f>IF('Frais réels'!C434="","",'Frais réels'!C434)</f>
        <v/>
      </c>
      <c r="D434" s="181" t="str">
        <f>IF('Frais réels'!D434="","",'Frais réels'!D434)</f>
        <v/>
      </c>
      <c r="E434" s="181" t="str">
        <f>IF('Frais réels'!E434="","",'Frais réels'!E434)</f>
        <v/>
      </c>
      <c r="F434" s="181" t="str">
        <f>IF('Frais réels'!F434="","",'Frais réels'!F434)</f>
        <v/>
      </c>
      <c r="G434" s="526" t="str">
        <f>IF('Frais réels'!G434="","",'Frais réels'!G434)</f>
        <v/>
      </c>
      <c r="H434" s="526" t="str">
        <f>IF('Frais réels'!H434="","",'Frais réels'!H434)</f>
        <v/>
      </c>
      <c r="I434" s="181" t="str">
        <f>IF('Frais réels'!I434="","",'Frais réels'!I434)</f>
        <v/>
      </c>
      <c r="J434" s="530"/>
      <c r="K434" s="527" t="str">
        <f t="shared" si="32"/>
        <v/>
      </c>
      <c r="L434" s="527" t="str">
        <f t="shared" si="33"/>
        <v/>
      </c>
      <c r="M434" s="529"/>
      <c r="N434" s="182"/>
      <c r="O434" s="215" t="str">
        <f t="shared" si="34"/>
        <v/>
      </c>
      <c r="P434" s="211" t="str">
        <f t="shared" si="35"/>
        <v/>
      </c>
      <c r="Q434" s="222"/>
      <c r="R434" s="435" t="str">
        <f>IF(I434="","",IF(OR(J434="",K434="",L434=""),Listes!$A$69,IF(AND(M434="",J434&lt;&gt;""),Listes!$A$70,IF(AND(I434&lt;M434,Q434=""),Listes!$A$71,IF(AND(L434&lt;K434,Q434=""),Listes!$A$72,IF(AND(M434&lt;&gt;"",M434&lt;I434,N434=""),Listes!$A$73,IF(AND(S434="",OR(J434&lt;&gt;"",K434&lt;&gt;"",L434&lt;&gt;"")),Listes!$A$74,"")))))))</f>
        <v/>
      </c>
      <c r="S434" s="90"/>
      <c r="T434" s="158">
        <f t="shared" si="36"/>
        <v>0</v>
      </c>
    </row>
    <row r="435" spans="1:20" ht="20.100000000000001" customHeight="1" x14ac:dyDescent="0.25">
      <c r="A435" s="174">
        <v>429</v>
      </c>
      <c r="B435" s="181" t="str">
        <f>IF('Frais réels'!B435="","",'Frais réels'!B435)</f>
        <v/>
      </c>
      <c r="C435" s="181" t="str">
        <f>IF('Frais réels'!C435="","",'Frais réels'!C435)</f>
        <v/>
      </c>
      <c r="D435" s="181" t="str">
        <f>IF('Frais réels'!D435="","",'Frais réels'!D435)</f>
        <v/>
      </c>
      <c r="E435" s="181" t="str">
        <f>IF('Frais réels'!E435="","",'Frais réels'!E435)</f>
        <v/>
      </c>
      <c r="F435" s="181" t="str">
        <f>IF('Frais réels'!F435="","",'Frais réels'!F435)</f>
        <v/>
      </c>
      <c r="G435" s="526" t="str">
        <f>IF('Frais réels'!G435="","",'Frais réels'!G435)</f>
        <v/>
      </c>
      <c r="H435" s="526" t="str">
        <f>IF('Frais réels'!H435="","",'Frais réels'!H435)</f>
        <v/>
      </c>
      <c r="I435" s="181" t="str">
        <f>IF('Frais réels'!I435="","",'Frais réels'!I435)</f>
        <v/>
      </c>
      <c r="J435" s="530"/>
      <c r="K435" s="527" t="str">
        <f t="shared" si="32"/>
        <v/>
      </c>
      <c r="L435" s="527" t="str">
        <f t="shared" si="33"/>
        <v/>
      </c>
      <c r="M435" s="529"/>
      <c r="N435" s="182"/>
      <c r="O435" s="215" t="str">
        <f t="shared" si="34"/>
        <v/>
      </c>
      <c r="P435" s="211" t="str">
        <f t="shared" si="35"/>
        <v/>
      </c>
      <c r="Q435" s="222"/>
      <c r="R435" s="435" t="str">
        <f>IF(I435="","",IF(OR(J435="",K435="",L435=""),Listes!$A$69,IF(AND(M435="",J435&lt;&gt;""),Listes!$A$70,IF(AND(I435&lt;M435,Q435=""),Listes!$A$71,IF(AND(L435&lt;K435,Q435=""),Listes!$A$72,IF(AND(M435&lt;&gt;"",M435&lt;I435,N435=""),Listes!$A$73,IF(AND(S435="",OR(J435&lt;&gt;"",K435&lt;&gt;"",L435&lt;&gt;"")),Listes!$A$74,"")))))))</f>
        <v/>
      </c>
      <c r="S435" s="90"/>
      <c r="T435" s="158">
        <f t="shared" si="36"/>
        <v>0</v>
      </c>
    </row>
    <row r="436" spans="1:20" ht="20.100000000000001" customHeight="1" x14ac:dyDescent="0.25">
      <c r="A436" s="174">
        <v>430</v>
      </c>
      <c r="B436" s="181" t="str">
        <f>IF('Frais réels'!B436="","",'Frais réels'!B436)</f>
        <v/>
      </c>
      <c r="C436" s="181" t="str">
        <f>IF('Frais réels'!C436="","",'Frais réels'!C436)</f>
        <v/>
      </c>
      <c r="D436" s="181" t="str">
        <f>IF('Frais réels'!D436="","",'Frais réels'!D436)</f>
        <v/>
      </c>
      <c r="E436" s="181" t="str">
        <f>IF('Frais réels'!E436="","",'Frais réels'!E436)</f>
        <v/>
      </c>
      <c r="F436" s="181" t="str">
        <f>IF('Frais réels'!F436="","",'Frais réels'!F436)</f>
        <v/>
      </c>
      <c r="G436" s="526" t="str">
        <f>IF('Frais réels'!G436="","",'Frais réels'!G436)</f>
        <v/>
      </c>
      <c r="H436" s="526" t="str">
        <f>IF('Frais réels'!H436="","",'Frais réels'!H436)</f>
        <v/>
      </c>
      <c r="I436" s="181" t="str">
        <f>IF('Frais réels'!I436="","",'Frais réels'!I436)</f>
        <v/>
      </c>
      <c r="J436" s="530"/>
      <c r="K436" s="527" t="str">
        <f t="shared" si="32"/>
        <v/>
      </c>
      <c r="L436" s="527" t="str">
        <f t="shared" si="33"/>
        <v/>
      </c>
      <c r="M436" s="529"/>
      <c r="N436" s="182"/>
      <c r="O436" s="215" t="str">
        <f t="shared" si="34"/>
        <v/>
      </c>
      <c r="P436" s="211" t="str">
        <f t="shared" si="35"/>
        <v/>
      </c>
      <c r="Q436" s="222"/>
      <c r="R436" s="435" t="str">
        <f>IF(I436="","",IF(OR(J436="",K436="",L436=""),Listes!$A$69,IF(AND(M436="",J436&lt;&gt;""),Listes!$A$70,IF(AND(I436&lt;M436,Q436=""),Listes!$A$71,IF(AND(L436&lt;K436,Q436=""),Listes!$A$72,IF(AND(M436&lt;&gt;"",M436&lt;I436,N436=""),Listes!$A$73,IF(AND(S436="",OR(J436&lt;&gt;"",K436&lt;&gt;"",L436&lt;&gt;"")),Listes!$A$74,"")))))))</f>
        <v/>
      </c>
      <c r="S436" s="90"/>
      <c r="T436" s="158">
        <f t="shared" si="36"/>
        <v>0</v>
      </c>
    </row>
    <row r="437" spans="1:20" ht="20.100000000000001" customHeight="1" x14ac:dyDescent="0.25">
      <c r="A437" s="174">
        <v>431</v>
      </c>
      <c r="B437" s="181" t="str">
        <f>IF('Frais réels'!B437="","",'Frais réels'!B437)</f>
        <v/>
      </c>
      <c r="C437" s="181" t="str">
        <f>IF('Frais réels'!C437="","",'Frais réels'!C437)</f>
        <v/>
      </c>
      <c r="D437" s="181" t="str">
        <f>IF('Frais réels'!D437="","",'Frais réels'!D437)</f>
        <v/>
      </c>
      <c r="E437" s="181" t="str">
        <f>IF('Frais réels'!E437="","",'Frais réels'!E437)</f>
        <v/>
      </c>
      <c r="F437" s="181" t="str">
        <f>IF('Frais réels'!F437="","",'Frais réels'!F437)</f>
        <v/>
      </c>
      <c r="G437" s="526" t="str">
        <f>IF('Frais réels'!G437="","",'Frais réels'!G437)</f>
        <v/>
      </c>
      <c r="H437" s="526" t="str">
        <f>IF('Frais réels'!H437="","",'Frais réels'!H437)</f>
        <v/>
      </c>
      <c r="I437" s="181" t="str">
        <f>IF('Frais réels'!I437="","",'Frais réels'!I437)</f>
        <v/>
      </c>
      <c r="J437" s="530"/>
      <c r="K437" s="527" t="str">
        <f t="shared" si="32"/>
        <v/>
      </c>
      <c r="L437" s="527" t="str">
        <f t="shared" si="33"/>
        <v/>
      </c>
      <c r="M437" s="529"/>
      <c r="N437" s="182"/>
      <c r="O437" s="215" t="str">
        <f t="shared" si="34"/>
        <v/>
      </c>
      <c r="P437" s="211" t="str">
        <f t="shared" si="35"/>
        <v/>
      </c>
      <c r="Q437" s="222"/>
      <c r="R437" s="435" t="str">
        <f>IF(I437="","",IF(OR(J437="",K437="",L437=""),Listes!$A$69,IF(AND(M437="",J437&lt;&gt;""),Listes!$A$70,IF(AND(I437&lt;M437,Q437=""),Listes!$A$71,IF(AND(L437&lt;K437,Q437=""),Listes!$A$72,IF(AND(M437&lt;&gt;"",M437&lt;I437,N437=""),Listes!$A$73,IF(AND(S437="",OR(J437&lt;&gt;"",K437&lt;&gt;"",L437&lt;&gt;"")),Listes!$A$74,"")))))))</f>
        <v/>
      </c>
      <c r="S437" s="90"/>
      <c r="T437" s="158">
        <f t="shared" si="36"/>
        <v>0</v>
      </c>
    </row>
    <row r="438" spans="1:20" ht="20.100000000000001" customHeight="1" x14ac:dyDescent="0.25">
      <c r="A438" s="174">
        <v>432</v>
      </c>
      <c r="B438" s="181" t="str">
        <f>IF('Frais réels'!B438="","",'Frais réels'!B438)</f>
        <v/>
      </c>
      <c r="C438" s="181" t="str">
        <f>IF('Frais réels'!C438="","",'Frais réels'!C438)</f>
        <v/>
      </c>
      <c r="D438" s="181" t="str">
        <f>IF('Frais réels'!D438="","",'Frais réels'!D438)</f>
        <v/>
      </c>
      <c r="E438" s="181" t="str">
        <f>IF('Frais réels'!E438="","",'Frais réels'!E438)</f>
        <v/>
      </c>
      <c r="F438" s="181" t="str">
        <f>IF('Frais réels'!F438="","",'Frais réels'!F438)</f>
        <v/>
      </c>
      <c r="G438" s="526" t="str">
        <f>IF('Frais réels'!G438="","",'Frais réels'!G438)</f>
        <v/>
      </c>
      <c r="H438" s="526" t="str">
        <f>IF('Frais réels'!H438="","",'Frais réels'!H438)</f>
        <v/>
      </c>
      <c r="I438" s="181" t="str">
        <f>IF('Frais réels'!I438="","",'Frais réels'!I438)</f>
        <v/>
      </c>
      <c r="J438" s="530"/>
      <c r="K438" s="527" t="str">
        <f t="shared" si="32"/>
        <v/>
      </c>
      <c r="L438" s="527" t="str">
        <f t="shared" si="33"/>
        <v/>
      </c>
      <c r="M438" s="529"/>
      <c r="N438" s="182"/>
      <c r="O438" s="215" t="str">
        <f t="shared" si="34"/>
        <v/>
      </c>
      <c r="P438" s="211" t="str">
        <f t="shared" si="35"/>
        <v/>
      </c>
      <c r="Q438" s="222"/>
      <c r="R438" s="435" t="str">
        <f>IF(I438="","",IF(OR(J438="",K438="",L438=""),Listes!$A$69,IF(AND(M438="",J438&lt;&gt;""),Listes!$A$70,IF(AND(I438&lt;M438,Q438=""),Listes!$A$71,IF(AND(L438&lt;K438,Q438=""),Listes!$A$72,IF(AND(M438&lt;&gt;"",M438&lt;I438,N438=""),Listes!$A$73,IF(AND(S438="",OR(J438&lt;&gt;"",K438&lt;&gt;"",L438&lt;&gt;"")),Listes!$A$74,"")))))))</f>
        <v/>
      </c>
      <c r="S438" s="90"/>
      <c r="T438" s="158">
        <f t="shared" si="36"/>
        <v>0</v>
      </c>
    </row>
    <row r="439" spans="1:20" ht="20.100000000000001" customHeight="1" x14ac:dyDescent="0.25">
      <c r="A439" s="174">
        <v>433</v>
      </c>
      <c r="B439" s="181" t="str">
        <f>IF('Frais réels'!B439="","",'Frais réels'!B439)</f>
        <v/>
      </c>
      <c r="C439" s="181" t="str">
        <f>IF('Frais réels'!C439="","",'Frais réels'!C439)</f>
        <v/>
      </c>
      <c r="D439" s="181" t="str">
        <f>IF('Frais réels'!D439="","",'Frais réels'!D439)</f>
        <v/>
      </c>
      <c r="E439" s="181" t="str">
        <f>IF('Frais réels'!E439="","",'Frais réels'!E439)</f>
        <v/>
      </c>
      <c r="F439" s="181" t="str">
        <f>IF('Frais réels'!F439="","",'Frais réels'!F439)</f>
        <v/>
      </c>
      <c r="G439" s="526" t="str">
        <f>IF('Frais réels'!G439="","",'Frais réels'!G439)</f>
        <v/>
      </c>
      <c r="H439" s="526" t="str">
        <f>IF('Frais réels'!H439="","",'Frais réels'!H439)</f>
        <v/>
      </c>
      <c r="I439" s="181" t="str">
        <f>IF('Frais réels'!I439="","",'Frais réels'!I439)</f>
        <v/>
      </c>
      <c r="J439" s="530"/>
      <c r="K439" s="527" t="str">
        <f t="shared" si="32"/>
        <v/>
      </c>
      <c r="L439" s="527" t="str">
        <f t="shared" si="33"/>
        <v/>
      </c>
      <c r="M439" s="529"/>
      <c r="N439" s="182"/>
      <c r="O439" s="215" t="str">
        <f t="shared" si="34"/>
        <v/>
      </c>
      <c r="P439" s="211" t="str">
        <f t="shared" si="35"/>
        <v/>
      </c>
      <c r="Q439" s="222"/>
      <c r="R439" s="435" t="str">
        <f>IF(I439="","",IF(OR(J439="",K439="",L439=""),Listes!$A$69,IF(AND(M439="",J439&lt;&gt;""),Listes!$A$70,IF(AND(I439&lt;M439,Q439=""),Listes!$A$71,IF(AND(L439&lt;K439,Q439=""),Listes!$A$72,IF(AND(M439&lt;&gt;"",M439&lt;I439,N439=""),Listes!$A$73,IF(AND(S439="",OR(J439&lt;&gt;"",K439&lt;&gt;"",L439&lt;&gt;"")),Listes!$A$74,"")))))))</f>
        <v/>
      </c>
      <c r="S439" s="90"/>
      <c r="T439" s="158">
        <f t="shared" si="36"/>
        <v>0</v>
      </c>
    </row>
    <row r="440" spans="1:20" ht="20.100000000000001" customHeight="1" x14ac:dyDescent="0.25">
      <c r="A440" s="174">
        <v>434</v>
      </c>
      <c r="B440" s="181" t="str">
        <f>IF('Frais réels'!B440="","",'Frais réels'!B440)</f>
        <v/>
      </c>
      <c r="C440" s="181" t="str">
        <f>IF('Frais réels'!C440="","",'Frais réels'!C440)</f>
        <v/>
      </c>
      <c r="D440" s="181" t="str">
        <f>IF('Frais réels'!D440="","",'Frais réels'!D440)</f>
        <v/>
      </c>
      <c r="E440" s="181" t="str">
        <f>IF('Frais réels'!E440="","",'Frais réels'!E440)</f>
        <v/>
      </c>
      <c r="F440" s="181" t="str">
        <f>IF('Frais réels'!F440="","",'Frais réels'!F440)</f>
        <v/>
      </c>
      <c r="G440" s="526" t="str">
        <f>IF('Frais réels'!G440="","",'Frais réels'!G440)</f>
        <v/>
      </c>
      <c r="H440" s="526" t="str">
        <f>IF('Frais réels'!H440="","",'Frais réels'!H440)</f>
        <v/>
      </c>
      <c r="I440" s="181" t="str">
        <f>IF('Frais réels'!I440="","",'Frais réels'!I440)</f>
        <v/>
      </c>
      <c r="J440" s="530"/>
      <c r="K440" s="527" t="str">
        <f t="shared" si="32"/>
        <v/>
      </c>
      <c r="L440" s="527" t="str">
        <f t="shared" si="33"/>
        <v/>
      </c>
      <c r="M440" s="529"/>
      <c r="N440" s="182"/>
      <c r="O440" s="215" t="str">
        <f t="shared" si="34"/>
        <v/>
      </c>
      <c r="P440" s="211" t="str">
        <f t="shared" si="35"/>
        <v/>
      </c>
      <c r="Q440" s="222"/>
      <c r="R440" s="435" t="str">
        <f>IF(I440="","",IF(OR(J440="",K440="",L440=""),Listes!$A$69,IF(AND(M440="",J440&lt;&gt;""),Listes!$A$70,IF(AND(I440&lt;M440,Q440=""),Listes!$A$71,IF(AND(L440&lt;K440,Q440=""),Listes!$A$72,IF(AND(M440&lt;&gt;"",M440&lt;I440,N440=""),Listes!$A$73,IF(AND(S440="",OR(J440&lt;&gt;"",K440&lt;&gt;"",L440&lt;&gt;"")),Listes!$A$74,"")))))))</f>
        <v/>
      </c>
      <c r="S440" s="90"/>
      <c r="T440" s="158">
        <f t="shared" si="36"/>
        <v>0</v>
      </c>
    </row>
    <row r="441" spans="1:20" ht="20.100000000000001" customHeight="1" x14ac:dyDescent="0.25">
      <c r="A441" s="174">
        <v>435</v>
      </c>
      <c r="B441" s="181" t="str">
        <f>IF('Frais réels'!B441="","",'Frais réels'!B441)</f>
        <v/>
      </c>
      <c r="C441" s="181" t="str">
        <f>IF('Frais réels'!C441="","",'Frais réels'!C441)</f>
        <v/>
      </c>
      <c r="D441" s="181" t="str">
        <f>IF('Frais réels'!D441="","",'Frais réels'!D441)</f>
        <v/>
      </c>
      <c r="E441" s="181" t="str">
        <f>IF('Frais réels'!E441="","",'Frais réels'!E441)</f>
        <v/>
      </c>
      <c r="F441" s="181" t="str">
        <f>IF('Frais réels'!F441="","",'Frais réels'!F441)</f>
        <v/>
      </c>
      <c r="G441" s="526" t="str">
        <f>IF('Frais réels'!G441="","",'Frais réels'!G441)</f>
        <v/>
      </c>
      <c r="H441" s="526" t="str">
        <f>IF('Frais réels'!H441="","",'Frais réels'!H441)</f>
        <v/>
      </c>
      <c r="I441" s="181" t="str">
        <f>IF('Frais réels'!I441="","",'Frais réels'!I441)</f>
        <v/>
      </c>
      <c r="J441" s="530"/>
      <c r="K441" s="527" t="str">
        <f t="shared" si="32"/>
        <v/>
      </c>
      <c r="L441" s="527" t="str">
        <f t="shared" si="33"/>
        <v/>
      </c>
      <c r="M441" s="529"/>
      <c r="N441" s="182"/>
      <c r="O441" s="215" t="str">
        <f t="shared" si="34"/>
        <v/>
      </c>
      <c r="P441" s="211" t="str">
        <f t="shared" si="35"/>
        <v/>
      </c>
      <c r="Q441" s="222"/>
      <c r="R441" s="435" t="str">
        <f>IF(I441="","",IF(OR(J441="",K441="",L441=""),Listes!$A$69,IF(AND(M441="",J441&lt;&gt;""),Listes!$A$70,IF(AND(I441&lt;M441,Q441=""),Listes!$A$71,IF(AND(L441&lt;K441,Q441=""),Listes!$A$72,IF(AND(M441&lt;&gt;"",M441&lt;I441,N441=""),Listes!$A$73,IF(AND(S441="",OR(J441&lt;&gt;"",K441&lt;&gt;"",L441&lt;&gt;"")),Listes!$A$74,"")))))))</f>
        <v/>
      </c>
      <c r="S441" s="90"/>
      <c r="T441" s="158">
        <f t="shared" si="36"/>
        <v>0</v>
      </c>
    </row>
    <row r="442" spans="1:20" ht="20.100000000000001" customHeight="1" x14ac:dyDescent="0.25">
      <c r="A442" s="174">
        <v>436</v>
      </c>
      <c r="B442" s="181" t="str">
        <f>IF('Frais réels'!B442="","",'Frais réels'!B442)</f>
        <v/>
      </c>
      <c r="C442" s="181" t="str">
        <f>IF('Frais réels'!C442="","",'Frais réels'!C442)</f>
        <v/>
      </c>
      <c r="D442" s="181" t="str">
        <f>IF('Frais réels'!D442="","",'Frais réels'!D442)</f>
        <v/>
      </c>
      <c r="E442" s="181" t="str">
        <f>IF('Frais réels'!E442="","",'Frais réels'!E442)</f>
        <v/>
      </c>
      <c r="F442" s="181" t="str">
        <f>IF('Frais réels'!F442="","",'Frais réels'!F442)</f>
        <v/>
      </c>
      <c r="G442" s="526" t="str">
        <f>IF('Frais réels'!G442="","",'Frais réels'!G442)</f>
        <v/>
      </c>
      <c r="H442" s="526" t="str">
        <f>IF('Frais réels'!H442="","",'Frais réels'!H442)</f>
        <v/>
      </c>
      <c r="I442" s="181" t="str">
        <f>IF('Frais réels'!I442="","",'Frais réels'!I442)</f>
        <v/>
      </c>
      <c r="J442" s="530"/>
      <c r="K442" s="527" t="str">
        <f t="shared" si="32"/>
        <v/>
      </c>
      <c r="L442" s="527" t="str">
        <f t="shared" si="33"/>
        <v/>
      </c>
      <c r="M442" s="529"/>
      <c r="N442" s="182"/>
      <c r="O442" s="215" t="str">
        <f t="shared" si="34"/>
        <v/>
      </c>
      <c r="P442" s="211" t="str">
        <f t="shared" si="35"/>
        <v/>
      </c>
      <c r="Q442" s="222"/>
      <c r="R442" s="435" t="str">
        <f>IF(I442="","",IF(OR(J442="",K442="",L442=""),Listes!$A$69,IF(AND(M442="",J442&lt;&gt;""),Listes!$A$70,IF(AND(I442&lt;M442,Q442=""),Listes!$A$71,IF(AND(L442&lt;K442,Q442=""),Listes!$A$72,IF(AND(M442&lt;&gt;"",M442&lt;I442,N442=""),Listes!$A$73,IF(AND(S442="",OR(J442&lt;&gt;"",K442&lt;&gt;"",L442&lt;&gt;"")),Listes!$A$74,"")))))))</f>
        <v/>
      </c>
      <c r="S442" s="90"/>
      <c r="T442" s="158">
        <f t="shared" si="36"/>
        <v>0</v>
      </c>
    </row>
    <row r="443" spans="1:20" ht="20.100000000000001" customHeight="1" x14ac:dyDescent="0.25">
      <c r="A443" s="174">
        <v>437</v>
      </c>
      <c r="B443" s="181" t="str">
        <f>IF('Frais réels'!B443="","",'Frais réels'!B443)</f>
        <v/>
      </c>
      <c r="C443" s="181" t="str">
        <f>IF('Frais réels'!C443="","",'Frais réels'!C443)</f>
        <v/>
      </c>
      <c r="D443" s="181" t="str">
        <f>IF('Frais réels'!D443="","",'Frais réels'!D443)</f>
        <v/>
      </c>
      <c r="E443" s="181" t="str">
        <f>IF('Frais réels'!E443="","",'Frais réels'!E443)</f>
        <v/>
      </c>
      <c r="F443" s="181" t="str">
        <f>IF('Frais réels'!F443="","",'Frais réels'!F443)</f>
        <v/>
      </c>
      <c r="G443" s="526" t="str">
        <f>IF('Frais réels'!G443="","",'Frais réels'!G443)</f>
        <v/>
      </c>
      <c r="H443" s="526" t="str">
        <f>IF('Frais réels'!H443="","",'Frais réels'!H443)</f>
        <v/>
      </c>
      <c r="I443" s="181" t="str">
        <f>IF('Frais réels'!I443="","",'Frais réels'!I443)</f>
        <v/>
      </c>
      <c r="J443" s="530"/>
      <c r="K443" s="527" t="str">
        <f t="shared" si="32"/>
        <v/>
      </c>
      <c r="L443" s="527" t="str">
        <f t="shared" si="33"/>
        <v/>
      </c>
      <c r="M443" s="529"/>
      <c r="N443" s="182"/>
      <c r="O443" s="215" t="str">
        <f t="shared" si="34"/>
        <v/>
      </c>
      <c r="P443" s="211" t="str">
        <f t="shared" si="35"/>
        <v/>
      </c>
      <c r="Q443" s="222"/>
      <c r="R443" s="435" t="str">
        <f>IF(I443="","",IF(OR(J443="",K443="",L443=""),Listes!$A$69,IF(AND(M443="",J443&lt;&gt;""),Listes!$A$70,IF(AND(I443&lt;M443,Q443=""),Listes!$A$71,IF(AND(L443&lt;K443,Q443=""),Listes!$A$72,IF(AND(M443&lt;&gt;"",M443&lt;I443,N443=""),Listes!$A$73,IF(AND(S443="",OR(J443&lt;&gt;"",K443&lt;&gt;"",L443&lt;&gt;"")),Listes!$A$74,"")))))))</f>
        <v/>
      </c>
      <c r="S443" s="90"/>
      <c r="T443" s="158">
        <f t="shared" si="36"/>
        <v>0</v>
      </c>
    </row>
    <row r="444" spans="1:20" ht="20.100000000000001" customHeight="1" x14ac:dyDescent="0.25">
      <c r="A444" s="174">
        <v>438</v>
      </c>
      <c r="B444" s="181" t="str">
        <f>IF('Frais réels'!B444="","",'Frais réels'!B444)</f>
        <v/>
      </c>
      <c r="C444" s="181" t="str">
        <f>IF('Frais réels'!C444="","",'Frais réels'!C444)</f>
        <v/>
      </c>
      <c r="D444" s="181" t="str">
        <f>IF('Frais réels'!D444="","",'Frais réels'!D444)</f>
        <v/>
      </c>
      <c r="E444" s="181" t="str">
        <f>IF('Frais réels'!E444="","",'Frais réels'!E444)</f>
        <v/>
      </c>
      <c r="F444" s="181" t="str">
        <f>IF('Frais réels'!F444="","",'Frais réels'!F444)</f>
        <v/>
      </c>
      <c r="G444" s="526" t="str">
        <f>IF('Frais réels'!G444="","",'Frais réels'!G444)</f>
        <v/>
      </c>
      <c r="H444" s="526" t="str">
        <f>IF('Frais réels'!H444="","",'Frais réels'!H444)</f>
        <v/>
      </c>
      <c r="I444" s="181" t="str">
        <f>IF('Frais réels'!I444="","",'Frais réels'!I444)</f>
        <v/>
      </c>
      <c r="J444" s="530"/>
      <c r="K444" s="527" t="str">
        <f t="shared" si="32"/>
        <v/>
      </c>
      <c r="L444" s="527" t="str">
        <f t="shared" si="33"/>
        <v/>
      </c>
      <c r="M444" s="529"/>
      <c r="N444" s="182"/>
      <c r="O444" s="215" t="str">
        <f t="shared" si="34"/>
        <v/>
      </c>
      <c r="P444" s="211" t="str">
        <f t="shared" si="35"/>
        <v/>
      </c>
      <c r="Q444" s="222"/>
      <c r="R444" s="435" t="str">
        <f>IF(I444="","",IF(OR(J444="",K444="",L444=""),Listes!$A$69,IF(AND(M444="",J444&lt;&gt;""),Listes!$A$70,IF(AND(I444&lt;M444,Q444=""),Listes!$A$71,IF(AND(L444&lt;K444,Q444=""),Listes!$A$72,IF(AND(M444&lt;&gt;"",M444&lt;I444,N444=""),Listes!$A$73,IF(AND(S444="",OR(J444&lt;&gt;"",K444&lt;&gt;"",L444&lt;&gt;"")),Listes!$A$74,"")))))))</f>
        <v/>
      </c>
      <c r="S444" s="90"/>
      <c r="T444" s="158">
        <f t="shared" si="36"/>
        <v>0</v>
      </c>
    </row>
    <row r="445" spans="1:20" ht="20.100000000000001" customHeight="1" x14ac:dyDescent="0.25">
      <c r="A445" s="174">
        <v>439</v>
      </c>
      <c r="B445" s="181" t="str">
        <f>IF('Frais réels'!B445="","",'Frais réels'!B445)</f>
        <v/>
      </c>
      <c r="C445" s="181" t="str">
        <f>IF('Frais réels'!C445="","",'Frais réels'!C445)</f>
        <v/>
      </c>
      <c r="D445" s="181" t="str">
        <f>IF('Frais réels'!D445="","",'Frais réels'!D445)</f>
        <v/>
      </c>
      <c r="E445" s="181" t="str">
        <f>IF('Frais réels'!E445="","",'Frais réels'!E445)</f>
        <v/>
      </c>
      <c r="F445" s="181" t="str">
        <f>IF('Frais réels'!F445="","",'Frais réels'!F445)</f>
        <v/>
      </c>
      <c r="G445" s="526" t="str">
        <f>IF('Frais réels'!G445="","",'Frais réels'!G445)</f>
        <v/>
      </c>
      <c r="H445" s="526" t="str">
        <f>IF('Frais réels'!H445="","",'Frais réels'!H445)</f>
        <v/>
      </c>
      <c r="I445" s="181" t="str">
        <f>IF('Frais réels'!I445="","",'Frais réels'!I445)</f>
        <v/>
      </c>
      <c r="J445" s="530"/>
      <c r="K445" s="527" t="str">
        <f t="shared" si="32"/>
        <v/>
      </c>
      <c r="L445" s="527" t="str">
        <f t="shared" si="33"/>
        <v/>
      </c>
      <c r="M445" s="529"/>
      <c r="N445" s="182"/>
      <c r="O445" s="215" t="str">
        <f t="shared" si="34"/>
        <v/>
      </c>
      <c r="P445" s="211" t="str">
        <f t="shared" si="35"/>
        <v/>
      </c>
      <c r="Q445" s="222"/>
      <c r="R445" s="435" t="str">
        <f>IF(I445="","",IF(OR(J445="",K445="",L445=""),Listes!$A$69,IF(AND(M445="",J445&lt;&gt;""),Listes!$A$70,IF(AND(I445&lt;M445,Q445=""),Listes!$A$71,IF(AND(L445&lt;K445,Q445=""),Listes!$A$72,IF(AND(M445&lt;&gt;"",M445&lt;I445,N445=""),Listes!$A$73,IF(AND(S445="",OR(J445&lt;&gt;"",K445&lt;&gt;"",L445&lt;&gt;"")),Listes!$A$74,"")))))))</f>
        <v/>
      </c>
      <c r="S445" s="90"/>
      <c r="T445" s="158">
        <f t="shared" si="36"/>
        <v>0</v>
      </c>
    </row>
    <row r="446" spans="1:20" ht="20.100000000000001" customHeight="1" x14ac:dyDescent="0.25">
      <c r="A446" s="174">
        <v>440</v>
      </c>
      <c r="B446" s="181" t="str">
        <f>IF('Frais réels'!B446="","",'Frais réels'!B446)</f>
        <v/>
      </c>
      <c r="C446" s="181" t="str">
        <f>IF('Frais réels'!C446="","",'Frais réels'!C446)</f>
        <v/>
      </c>
      <c r="D446" s="181" t="str">
        <f>IF('Frais réels'!D446="","",'Frais réels'!D446)</f>
        <v/>
      </c>
      <c r="E446" s="181" t="str">
        <f>IF('Frais réels'!E446="","",'Frais réels'!E446)</f>
        <v/>
      </c>
      <c r="F446" s="181" t="str">
        <f>IF('Frais réels'!F446="","",'Frais réels'!F446)</f>
        <v/>
      </c>
      <c r="G446" s="526" t="str">
        <f>IF('Frais réels'!G446="","",'Frais réels'!G446)</f>
        <v/>
      </c>
      <c r="H446" s="526" t="str">
        <f>IF('Frais réels'!H446="","",'Frais réels'!H446)</f>
        <v/>
      </c>
      <c r="I446" s="181" t="str">
        <f>IF('Frais réels'!I446="","",'Frais réels'!I446)</f>
        <v/>
      </c>
      <c r="J446" s="530"/>
      <c r="K446" s="527" t="str">
        <f t="shared" si="32"/>
        <v/>
      </c>
      <c r="L446" s="527" t="str">
        <f t="shared" si="33"/>
        <v/>
      </c>
      <c r="M446" s="529"/>
      <c r="N446" s="182"/>
      <c r="O446" s="215" t="str">
        <f t="shared" si="34"/>
        <v/>
      </c>
      <c r="P446" s="211" t="str">
        <f t="shared" si="35"/>
        <v/>
      </c>
      <c r="Q446" s="222"/>
      <c r="R446" s="435" t="str">
        <f>IF(I446="","",IF(OR(J446="",K446="",L446=""),Listes!$A$69,IF(AND(M446="",J446&lt;&gt;""),Listes!$A$70,IF(AND(I446&lt;M446,Q446=""),Listes!$A$71,IF(AND(L446&lt;K446,Q446=""),Listes!$A$72,IF(AND(M446&lt;&gt;"",M446&lt;I446,N446=""),Listes!$A$73,IF(AND(S446="",OR(J446&lt;&gt;"",K446&lt;&gt;"",L446&lt;&gt;"")),Listes!$A$74,"")))))))</f>
        <v/>
      </c>
      <c r="S446" s="90"/>
      <c r="T446" s="158">
        <f t="shared" si="36"/>
        <v>0</v>
      </c>
    </row>
    <row r="447" spans="1:20" ht="20.100000000000001" customHeight="1" x14ac:dyDescent="0.25">
      <c r="A447" s="174">
        <v>441</v>
      </c>
      <c r="B447" s="181" t="str">
        <f>IF('Frais réels'!B447="","",'Frais réels'!B447)</f>
        <v/>
      </c>
      <c r="C447" s="181" t="str">
        <f>IF('Frais réels'!C447="","",'Frais réels'!C447)</f>
        <v/>
      </c>
      <c r="D447" s="181" t="str">
        <f>IF('Frais réels'!D447="","",'Frais réels'!D447)</f>
        <v/>
      </c>
      <c r="E447" s="181" t="str">
        <f>IF('Frais réels'!E447="","",'Frais réels'!E447)</f>
        <v/>
      </c>
      <c r="F447" s="181" t="str">
        <f>IF('Frais réels'!F447="","",'Frais réels'!F447)</f>
        <v/>
      </c>
      <c r="G447" s="526" t="str">
        <f>IF('Frais réels'!G447="","",'Frais réels'!G447)</f>
        <v/>
      </c>
      <c r="H447" s="526" t="str">
        <f>IF('Frais réels'!H447="","",'Frais réels'!H447)</f>
        <v/>
      </c>
      <c r="I447" s="181" t="str">
        <f>IF('Frais réels'!I447="","",'Frais réels'!I447)</f>
        <v/>
      </c>
      <c r="J447" s="530"/>
      <c r="K447" s="527" t="str">
        <f t="shared" si="32"/>
        <v/>
      </c>
      <c r="L447" s="527" t="str">
        <f t="shared" si="33"/>
        <v/>
      </c>
      <c r="M447" s="529"/>
      <c r="N447" s="182"/>
      <c r="O447" s="215" t="str">
        <f t="shared" si="34"/>
        <v/>
      </c>
      <c r="P447" s="211" t="str">
        <f t="shared" si="35"/>
        <v/>
      </c>
      <c r="Q447" s="222"/>
      <c r="R447" s="435" t="str">
        <f>IF(I447="","",IF(OR(J447="",K447="",L447=""),Listes!$A$69,IF(AND(M447="",J447&lt;&gt;""),Listes!$A$70,IF(AND(I447&lt;M447,Q447=""),Listes!$A$71,IF(AND(L447&lt;K447,Q447=""),Listes!$A$72,IF(AND(M447&lt;&gt;"",M447&lt;I447,N447=""),Listes!$A$73,IF(AND(S447="",OR(J447&lt;&gt;"",K447&lt;&gt;"",L447&lt;&gt;"")),Listes!$A$74,"")))))))</f>
        <v/>
      </c>
      <c r="S447" s="90"/>
      <c r="T447" s="158">
        <f t="shared" si="36"/>
        <v>0</v>
      </c>
    </row>
    <row r="448" spans="1:20" ht="20.100000000000001" customHeight="1" x14ac:dyDescent="0.25">
      <c r="A448" s="174">
        <v>442</v>
      </c>
      <c r="B448" s="181" t="str">
        <f>IF('Frais réels'!B448="","",'Frais réels'!B448)</f>
        <v/>
      </c>
      <c r="C448" s="181" t="str">
        <f>IF('Frais réels'!C448="","",'Frais réels'!C448)</f>
        <v/>
      </c>
      <c r="D448" s="181" t="str">
        <f>IF('Frais réels'!D448="","",'Frais réels'!D448)</f>
        <v/>
      </c>
      <c r="E448" s="181" t="str">
        <f>IF('Frais réels'!E448="","",'Frais réels'!E448)</f>
        <v/>
      </c>
      <c r="F448" s="181" t="str">
        <f>IF('Frais réels'!F448="","",'Frais réels'!F448)</f>
        <v/>
      </c>
      <c r="G448" s="526" t="str">
        <f>IF('Frais réels'!G448="","",'Frais réels'!G448)</f>
        <v/>
      </c>
      <c r="H448" s="526" t="str">
        <f>IF('Frais réels'!H448="","",'Frais réels'!H448)</f>
        <v/>
      </c>
      <c r="I448" s="181" t="str">
        <f>IF('Frais réels'!I448="","",'Frais réels'!I448)</f>
        <v/>
      </c>
      <c r="J448" s="530"/>
      <c r="K448" s="527" t="str">
        <f t="shared" si="32"/>
        <v/>
      </c>
      <c r="L448" s="527" t="str">
        <f t="shared" si="33"/>
        <v/>
      </c>
      <c r="M448" s="529"/>
      <c r="N448" s="182"/>
      <c r="O448" s="215" t="str">
        <f t="shared" si="34"/>
        <v/>
      </c>
      <c r="P448" s="211" t="str">
        <f t="shared" si="35"/>
        <v/>
      </c>
      <c r="Q448" s="222"/>
      <c r="R448" s="435" t="str">
        <f>IF(I448="","",IF(OR(J448="",K448="",L448=""),Listes!$A$69,IF(AND(M448="",J448&lt;&gt;""),Listes!$A$70,IF(AND(I448&lt;M448,Q448=""),Listes!$A$71,IF(AND(L448&lt;K448,Q448=""),Listes!$A$72,IF(AND(M448&lt;&gt;"",M448&lt;I448,N448=""),Listes!$A$73,IF(AND(S448="",OR(J448&lt;&gt;"",K448&lt;&gt;"",L448&lt;&gt;"")),Listes!$A$74,"")))))))</f>
        <v/>
      </c>
      <c r="S448" s="90"/>
      <c r="T448" s="158">
        <f t="shared" si="36"/>
        <v>0</v>
      </c>
    </row>
    <row r="449" spans="1:20" ht="20.100000000000001" customHeight="1" x14ac:dyDescent="0.25">
      <c r="A449" s="174">
        <v>443</v>
      </c>
      <c r="B449" s="181" t="str">
        <f>IF('Frais réels'!B449="","",'Frais réels'!B449)</f>
        <v/>
      </c>
      <c r="C449" s="181" t="str">
        <f>IF('Frais réels'!C449="","",'Frais réels'!C449)</f>
        <v/>
      </c>
      <c r="D449" s="181" t="str">
        <f>IF('Frais réels'!D449="","",'Frais réels'!D449)</f>
        <v/>
      </c>
      <c r="E449" s="181" t="str">
        <f>IF('Frais réels'!E449="","",'Frais réels'!E449)</f>
        <v/>
      </c>
      <c r="F449" s="181" t="str">
        <f>IF('Frais réels'!F449="","",'Frais réels'!F449)</f>
        <v/>
      </c>
      <c r="G449" s="526" t="str">
        <f>IF('Frais réels'!G449="","",'Frais réels'!G449)</f>
        <v/>
      </c>
      <c r="H449" s="526" t="str">
        <f>IF('Frais réels'!H449="","",'Frais réels'!H449)</f>
        <v/>
      </c>
      <c r="I449" s="181" t="str">
        <f>IF('Frais réels'!I449="","",'Frais réels'!I449)</f>
        <v/>
      </c>
      <c r="J449" s="530"/>
      <c r="K449" s="527" t="str">
        <f t="shared" si="32"/>
        <v/>
      </c>
      <c r="L449" s="527" t="str">
        <f t="shared" si="33"/>
        <v/>
      </c>
      <c r="M449" s="529"/>
      <c r="N449" s="182"/>
      <c r="O449" s="215" t="str">
        <f t="shared" si="34"/>
        <v/>
      </c>
      <c r="P449" s="211" t="str">
        <f t="shared" si="35"/>
        <v/>
      </c>
      <c r="Q449" s="222"/>
      <c r="R449" s="435" t="str">
        <f>IF(I449="","",IF(OR(J449="",K449="",L449=""),Listes!$A$69,IF(AND(M449="",J449&lt;&gt;""),Listes!$A$70,IF(AND(I449&lt;M449,Q449=""),Listes!$A$71,IF(AND(L449&lt;K449,Q449=""),Listes!$A$72,IF(AND(M449&lt;&gt;"",M449&lt;I449,N449=""),Listes!$A$73,IF(AND(S449="",OR(J449&lt;&gt;"",K449&lt;&gt;"",L449&lt;&gt;"")),Listes!$A$74,"")))))))</f>
        <v/>
      </c>
      <c r="S449" s="90"/>
      <c r="T449" s="158">
        <f t="shared" si="36"/>
        <v>0</v>
      </c>
    </row>
    <row r="450" spans="1:20" ht="20.100000000000001" customHeight="1" x14ac:dyDescent="0.25">
      <c r="A450" s="174">
        <v>444</v>
      </c>
      <c r="B450" s="181" t="str">
        <f>IF('Frais réels'!B450="","",'Frais réels'!B450)</f>
        <v/>
      </c>
      <c r="C450" s="181" t="str">
        <f>IF('Frais réels'!C450="","",'Frais réels'!C450)</f>
        <v/>
      </c>
      <c r="D450" s="181" t="str">
        <f>IF('Frais réels'!D450="","",'Frais réels'!D450)</f>
        <v/>
      </c>
      <c r="E450" s="181" t="str">
        <f>IF('Frais réels'!E450="","",'Frais réels'!E450)</f>
        <v/>
      </c>
      <c r="F450" s="181" t="str">
        <f>IF('Frais réels'!F450="","",'Frais réels'!F450)</f>
        <v/>
      </c>
      <c r="G450" s="526" t="str">
        <f>IF('Frais réels'!G450="","",'Frais réels'!G450)</f>
        <v/>
      </c>
      <c r="H450" s="526" t="str">
        <f>IF('Frais réels'!H450="","",'Frais réels'!H450)</f>
        <v/>
      </c>
      <c r="I450" s="181" t="str">
        <f>IF('Frais réels'!I450="","",'Frais réels'!I450)</f>
        <v/>
      </c>
      <c r="J450" s="530"/>
      <c r="K450" s="527" t="str">
        <f t="shared" si="32"/>
        <v/>
      </c>
      <c r="L450" s="527" t="str">
        <f t="shared" si="33"/>
        <v/>
      </c>
      <c r="M450" s="529"/>
      <c r="N450" s="182"/>
      <c r="O450" s="215" t="str">
        <f t="shared" si="34"/>
        <v/>
      </c>
      <c r="P450" s="211" t="str">
        <f t="shared" si="35"/>
        <v/>
      </c>
      <c r="Q450" s="222"/>
      <c r="R450" s="435" t="str">
        <f>IF(I450="","",IF(OR(J450="",K450="",L450=""),Listes!$A$69,IF(AND(M450="",J450&lt;&gt;""),Listes!$A$70,IF(AND(I450&lt;M450,Q450=""),Listes!$A$71,IF(AND(L450&lt;K450,Q450=""),Listes!$A$72,IF(AND(M450&lt;&gt;"",M450&lt;I450,N450=""),Listes!$A$73,IF(AND(S450="",OR(J450&lt;&gt;"",K450&lt;&gt;"",L450&lt;&gt;"")),Listes!$A$74,"")))))))</f>
        <v/>
      </c>
      <c r="S450" s="90"/>
      <c r="T450" s="158">
        <f t="shared" si="36"/>
        <v>0</v>
      </c>
    </row>
    <row r="451" spans="1:20" ht="20.100000000000001" customHeight="1" x14ac:dyDescent="0.25">
      <c r="A451" s="174">
        <v>445</v>
      </c>
      <c r="B451" s="181" t="str">
        <f>IF('Frais réels'!B451="","",'Frais réels'!B451)</f>
        <v/>
      </c>
      <c r="C451" s="181" t="str">
        <f>IF('Frais réels'!C451="","",'Frais réels'!C451)</f>
        <v/>
      </c>
      <c r="D451" s="181" t="str">
        <f>IF('Frais réels'!D451="","",'Frais réels'!D451)</f>
        <v/>
      </c>
      <c r="E451" s="181" t="str">
        <f>IF('Frais réels'!E451="","",'Frais réels'!E451)</f>
        <v/>
      </c>
      <c r="F451" s="181" t="str">
        <f>IF('Frais réels'!F451="","",'Frais réels'!F451)</f>
        <v/>
      </c>
      <c r="G451" s="526" t="str">
        <f>IF('Frais réels'!G451="","",'Frais réels'!G451)</f>
        <v/>
      </c>
      <c r="H451" s="526" t="str">
        <f>IF('Frais réels'!H451="","",'Frais réels'!H451)</f>
        <v/>
      </c>
      <c r="I451" s="181" t="str">
        <f>IF('Frais réels'!I451="","",'Frais réels'!I451)</f>
        <v/>
      </c>
      <c r="J451" s="530"/>
      <c r="K451" s="527" t="str">
        <f t="shared" si="32"/>
        <v/>
      </c>
      <c r="L451" s="527" t="str">
        <f t="shared" si="33"/>
        <v/>
      </c>
      <c r="M451" s="529"/>
      <c r="N451" s="182"/>
      <c r="O451" s="215" t="str">
        <f t="shared" si="34"/>
        <v/>
      </c>
      <c r="P451" s="211" t="str">
        <f t="shared" si="35"/>
        <v/>
      </c>
      <c r="Q451" s="222"/>
      <c r="R451" s="435" t="str">
        <f>IF(I451="","",IF(OR(J451="",K451="",L451=""),Listes!$A$69,IF(AND(M451="",J451&lt;&gt;""),Listes!$A$70,IF(AND(I451&lt;M451,Q451=""),Listes!$A$71,IF(AND(L451&lt;K451,Q451=""),Listes!$A$72,IF(AND(M451&lt;&gt;"",M451&lt;I451,N451=""),Listes!$A$73,IF(AND(S451="",OR(J451&lt;&gt;"",K451&lt;&gt;"",L451&lt;&gt;"")),Listes!$A$74,"")))))))</f>
        <v/>
      </c>
      <c r="S451" s="90"/>
      <c r="T451" s="158">
        <f t="shared" si="36"/>
        <v>0</v>
      </c>
    </row>
    <row r="452" spans="1:20" ht="20.100000000000001" customHeight="1" x14ac:dyDescent="0.25">
      <c r="A452" s="174">
        <v>446</v>
      </c>
      <c r="B452" s="181" t="str">
        <f>IF('Frais réels'!B452="","",'Frais réels'!B452)</f>
        <v/>
      </c>
      <c r="C452" s="181" t="str">
        <f>IF('Frais réels'!C452="","",'Frais réels'!C452)</f>
        <v/>
      </c>
      <c r="D452" s="181" t="str">
        <f>IF('Frais réels'!D452="","",'Frais réels'!D452)</f>
        <v/>
      </c>
      <c r="E452" s="181" t="str">
        <f>IF('Frais réels'!E452="","",'Frais réels'!E452)</f>
        <v/>
      </c>
      <c r="F452" s="181" t="str">
        <f>IF('Frais réels'!F452="","",'Frais réels'!F452)</f>
        <v/>
      </c>
      <c r="G452" s="526" t="str">
        <f>IF('Frais réels'!G452="","",'Frais réels'!G452)</f>
        <v/>
      </c>
      <c r="H452" s="526" t="str">
        <f>IF('Frais réels'!H452="","",'Frais réels'!H452)</f>
        <v/>
      </c>
      <c r="I452" s="181" t="str">
        <f>IF('Frais réels'!I452="","",'Frais réels'!I452)</f>
        <v/>
      </c>
      <c r="J452" s="530"/>
      <c r="K452" s="527" t="str">
        <f t="shared" si="32"/>
        <v/>
      </c>
      <c r="L452" s="527" t="str">
        <f t="shared" si="33"/>
        <v/>
      </c>
      <c r="M452" s="529"/>
      <c r="N452" s="182"/>
      <c r="O452" s="215" t="str">
        <f t="shared" si="34"/>
        <v/>
      </c>
      <c r="P452" s="211" t="str">
        <f t="shared" si="35"/>
        <v/>
      </c>
      <c r="Q452" s="222"/>
      <c r="R452" s="435" t="str">
        <f>IF(I452="","",IF(OR(J452="",K452="",L452=""),Listes!$A$69,IF(AND(M452="",J452&lt;&gt;""),Listes!$A$70,IF(AND(I452&lt;M452,Q452=""),Listes!$A$71,IF(AND(L452&lt;K452,Q452=""),Listes!$A$72,IF(AND(M452&lt;&gt;"",M452&lt;I452,N452=""),Listes!$A$73,IF(AND(S452="",OR(J452&lt;&gt;"",K452&lt;&gt;"",L452&lt;&gt;"")),Listes!$A$74,"")))))))</f>
        <v/>
      </c>
      <c r="S452" s="90"/>
      <c r="T452" s="158">
        <f t="shared" si="36"/>
        <v>0</v>
      </c>
    </row>
    <row r="453" spans="1:20" ht="20.100000000000001" customHeight="1" x14ac:dyDescent="0.25">
      <c r="A453" s="174">
        <v>447</v>
      </c>
      <c r="B453" s="181" t="str">
        <f>IF('Frais réels'!B453="","",'Frais réels'!B453)</f>
        <v/>
      </c>
      <c r="C453" s="181" t="str">
        <f>IF('Frais réels'!C453="","",'Frais réels'!C453)</f>
        <v/>
      </c>
      <c r="D453" s="181" t="str">
        <f>IF('Frais réels'!D453="","",'Frais réels'!D453)</f>
        <v/>
      </c>
      <c r="E453" s="181" t="str">
        <f>IF('Frais réels'!E453="","",'Frais réels'!E453)</f>
        <v/>
      </c>
      <c r="F453" s="181" t="str">
        <f>IF('Frais réels'!F453="","",'Frais réels'!F453)</f>
        <v/>
      </c>
      <c r="G453" s="526" t="str">
        <f>IF('Frais réels'!G453="","",'Frais réels'!G453)</f>
        <v/>
      </c>
      <c r="H453" s="526" t="str">
        <f>IF('Frais réels'!H453="","",'Frais réels'!H453)</f>
        <v/>
      </c>
      <c r="I453" s="181" t="str">
        <f>IF('Frais réels'!I453="","",'Frais réels'!I453)</f>
        <v/>
      </c>
      <c r="J453" s="530"/>
      <c r="K453" s="527" t="str">
        <f t="shared" si="32"/>
        <v/>
      </c>
      <c r="L453" s="527" t="str">
        <f t="shared" si="33"/>
        <v/>
      </c>
      <c r="M453" s="529"/>
      <c r="N453" s="182"/>
      <c r="O453" s="215" t="str">
        <f t="shared" si="34"/>
        <v/>
      </c>
      <c r="P453" s="211" t="str">
        <f t="shared" si="35"/>
        <v/>
      </c>
      <c r="Q453" s="222"/>
      <c r="R453" s="435" t="str">
        <f>IF(I453="","",IF(OR(J453="",K453="",L453=""),Listes!$A$69,IF(AND(M453="",J453&lt;&gt;""),Listes!$A$70,IF(AND(I453&lt;M453,Q453=""),Listes!$A$71,IF(AND(L453&lt;K453,Q453=""),Listes!$A$72,IF(AND(M453&lt;&gt;"",M453&lt;I453,N453=""),Listes!$A$73,IF(AND(S453="",OR(J453&lt;&gt;"",K453&lt;&gt;"",L453&lt;&gt;"")),Listes!$A$74,"")))))))</f>
        <v/>
      </c>
      <c r="S453" s="90"/>
      <c r="T453" s="158">
        <f t="shared" si="36"/>
        <v>0</v>
      </c>
    </row>
    <row r="454" spans="1:20" ht="20.100000000000001" customHeight="1" x14ac:dyDescent="0.25">
      <c r="A454" s="174">
        <v>448</v>
      </c>
      <c r="B454" s="181" t="str">
        <f>IF('Frais réels'!B454="","",'Frais réels'!B454)</f>
        <v/>
      </c>
      <c r="C454" s="181" t="str">
        <f>IF('Frais réels'!C454="","",'Frais réels'!C454)</f>
        <v/>
      </c>
      <c r="D454" s="181" t="str">
        <f>IF('Frais réels'!D454="","",'Frais réels'!D454)</f>
        <v/>
      </c>
      <c r="E454" s="181" t="str">
        <f>IF('Frais réels'!E454="","",'Frais réels'!E454)</f>
        <v/>
      </c>
      <c r="F454" s="181" t="str">
        <f>IF('Frais réels'!F454="","",'Frais réels'!F454)</f>
        <v/>
      </c>
      <c r="G454" s="526" t="str">
        <f>IF('Frais réels'!G454="","",'Frais réels'!G454)</f>
        <v/>
      </c>
      <c r="H454" s="526" t="str">
        <f>IF('Frais réels'!H454="","",'Frais réels'!H454)</f>
        <v/>
      </c>
      <c r="I454" s="181" t="str">
        <f>IF('Frais réels'!I454="","",'Frais réels'!I454)</f>
        <v/>
      </c>
      <c r="J454" s="530"/>
      <c r="K454" s="527" t="str">
        <f t="shared" si="32"/>
        <v/>
      </c>
      <c r="L454" s="527" t="str">
        <f t="shared" si="33"/>
        <v/>
      </c>
      <c r="M454" s="529"/>
      <c r="N454" s="182"/>
      <c r="O454" s="215" t="str">
        <f t="shared" si="34"/>
        <v/>
      </c>
      <c r="P454" s="211" t="str">
        <f t="shared" si="35"/>
        <v/>
      </c>
      <c r="Q454" s="222"/>
      <c r="R454" s="435" t="str">
        <f>IF(I454="","",IF(OR(J454="",K454="",L454=""),Listes!$A$69,IF(AND(M454="",J454&lt;&gt;""),Listes!$A$70,IF(AND(I454&lt;M454,Q454=""),Listes!$A$71,IF(AND(L454&lt;K454,Q454=""),Listes!$A$72,IF(AND(M454&lt;&gt;"",M454&lt;I454,N454=""),Listes!$A$73,IF(AND(S454="",OR(J454&lt;&gt;"",K454&lt;&gt;"",L454&lt;&gt;"")),Listes!$A$74,"")))))))</f>
        <v/>
      </c>
      <c r="S454" s="90"/>
      <c r="T454" s="158">
        <f t="shared" si="36"/>
        <v>0</v>
      </c>
    </row>
    <row r="455" spans="1:20" ht="20.100000000000001" customHeight="1" x14ac:dyDescent="0.25">
      <c r="A455" s="174">
        <v>449</v>
      </c>
      <c r="B455" s="181" t="str">
        <f>IF('Frais réels'!B455="","",'Frais réels'!B455)</f>
        <v/>
      </c>
      <c r="C455" s="181" t="str">
        <f>IF('Frais réels'!C455="","",'Frais réels'!C455)</f>
        <v/>
      </c>
      <c r="D455" s="181" t="str">
        <f>IF('Frais réels'!D455="","",'Frais réels'!D455)</f>
        <v/>
      </c>
      <c r="E455" s="181" t="str">
        <f>IF('Frais réels'!E455="","",'Frais réels'!E455)</f>
        <v/>
      </c>
      <c r="F455" s="181" t="str">
        <f>IF('Frais réels'!F455="","",'Frais réels'!F455)</f>
        <v/>
      </c>
      <c r="G455" s="526" t="str">
        <f>IF('Frais réels'!G455="","",'Frais réels'!G455)</f>
        <v/>
      </c>
      <c r="H455" s="526" t="str">
        <f>IF('Frais réels'!H455="","",'Frais réels'!H455)</f>
        <v/>
      </c>
      <c r="I455" s="181" t="str">
        <f>IF('Frais réels'!I455="","",'Frais réels'!I455)</f>
        <v/>
      </c>
      <c r="J455" s="530"/>
      <c r="K455" s="527" t="str">
        <f t="shared" si="32"/>
        <v/>
      </c>
      <c r="L455" s="527" t="str">
        <f t="shared" si="33"/>
        <v/>
      </c>
      <c r="M455" s="529"/>
      <c r="N455" s="182"/>
      <c r="O455" s="215" t="str">
        <f t="shared" si="34"/>
        <v/>
      </c>
      <c r="P455" s="211" t="str">
        <f t="shared" si="35"/>
        <v/>
      </c>
      <c r="Q455" s="222"/>
      <c r="R455" s="435" t="str">
        <f>IF(I455="","",IF(OR(J455="",K455="",L455=""),Listes!$A$69,IF(AND(M455="",J455&lt;&gt;""),Listes!$A$70,IF(AND(I455&lt;M455,Q455=""),Listes!$A$71,IF(AND(L455&lt;K455,Q455=""),Listes!$A$72,IF(AND(M455&lt;&gt;"",M455&lt;I455,N455=""),Listes!$A$73,IF(AND(S455="",OR(J455&lt;&gt;"",K455&lt;&gt;"",L455&lt;&gt;"")),Listes!$A$74,"")))))))</f>
        <v/>
      </c>
      <c r="S455" s="90"/>
      <c r="T455" s="158">
        <f t="shared" si="36"/>
        <v>0</v>
      </c>
    </row>
    <row r="456" spans="1:20" ht="20.100000000000001" customHeight="1" x14ac:dyDescent="0.25">
      <c r="A456" s="174">
        <v>450</v>
      </c>
      <c r="B456" s="181" t="str">
        <f>IF('Frais réels'!B456="","",'Frais réels'!B456)</f>
        <v/>
      </c>
      <c r="C456" s="181" t="str">
        <f>IF('Frais réels'!C456="","",'Frais réels'!C456)</f>
        <v/>
      </c>
      <c r="D456" s="181" t="str">
        <f>IF('Frais réels'!D456="","",'Frais réels'!D456)</f>
        <v/>
      </c>
      <c r="E456" s="181" t="str">
        <f>IF('Frais réels'!E456="","",'Frais réels'!E456)</f>
        <v/>
      </c>
      <c r="F456" s="181" t="str">
        <f>IF('Frais réels'!F456="","",'Frais réels'!F456)</f>
        <v/>
      </c>
      <c r="G456" s="526" t="str">
        <f>IF('Frais réels'!G456="","",'Frais réels'!G456)</f>
        <v/>
      </c>
      <c r="H456" s="526" t="str">
        <f>IF('Frais réels'!H456="","",'Frais réels'!H456)</f>
        <v/>
      </c>
      <c r="I456" s="181" t="str">
        <f>IF('Frais réels'!I456="","",'Frais réels'!I456)</f>
        <v/>
      </c>
      <c r="J456" s="530"/>
      <c r="K456" s="527" t="str">
        <f t="shared" ref="K456:K506" si="37">IF(OR($J456="",I456=""),"",IF(J456="KO","",G456))</f>
        <v/>
      </c>
      <c r="L456" s="527" t="str">
        <f t="shared" ref="L456:L506" si="38">IF(OR($J456="",I456=""),"",IF(J456="KO","",H456))</f>
        <v/>
      </c>
      <c r="M456" s="529"/>
      <c r="N456" s="182"/>
      <c r="O456" s="215" t="str">
        <f t="shared" ref="O456:O506" si="39">IF(F456="Aller - Retour Mayotte - Hexagone",IF(1900=0,"",1900),IF(F456="Aller - Retour Mayotte - La Réunion",IF(700=0,"",700),IF(F456="Aller - Retour Mayotte - Caraïbes",IF(2200=0,"",2200),IF(E456="Billets de train",IF(M456=0,"",""),IF(E456="","")))))</f>
        <v/>
      </c>
      <c r="P456" s="211" t="str">
        <f t="shared" ref="P456:P506" si="40">IF(M456="", "", IF(MIN(M456,O456)=0, "", MIN(M456,O456)))</f>
        <v/>
      </c>
      <c r="Q456" s="222"/>
      <c r="R456" s="435" t="str">
        <f>IF(I456="","",IF(OR(J456="",K456="",L456=""),Listes!$A$69,IF(AND(M456="",J456&lt;&gt;""),Listes!$A$70,IF(AND(I456&lt;M456,Q456=""),Listes!$A$71,IF(AND(L456&lt;K456,Q456=""),Listes!$A$72,IF(AND(M456&lt;&gt;"",M456&lt;I456,N456=""),Listes!$A$73,IF(AND(S456="",OR(J456&lt;&gt;"",K456&lt;&gt;"",L456&lt;&gt;"")),Listes!$A$74,"")))))))</f>
        <v/>
      </c>
      <c r="S456" s="90"/>
      <c r="T456" s="158">
        <f t="shared" ref="T456:T506" si="41">IF(AND(I456&lt;&gt;"",R456&lt;&gt;""),1,0)</f>
        <v>0</v>
      </c>
    </row>
    <row r="457" spans="1:20" ht="20.100000000000001" customHeight="1" x14ac:dyDescent="0.25">
      <c r="A457" s="174">
        <v>451</v>
      </c>
      <c r="B457" s="181" t="str">
        <f>IF('Frais réels'!B457="","",'Frais réels'!B457)</f>
        <v/>
      </c>
      <c r="C457" s="181" t="str">
        <f>IF('Frais réels'!C457="","",'Frais réels'!C457)</f>
        <v/>
      </c>
      <c r="D457" s="181" t="str">
        <f>IF('Frais réels'!D457="","",'Frais réels'!D457)</f>
        <v/>
      </c>
      <c r="E457" s="181" t="str">
        <f>IF('Frais réels'!E457="","",'Frais réels'!E457)</f>
        <v/>
      </c>
      <c r="F457" s="181" t="str">
        <f>IF('Frais réels'!F457="","",'Frais réels'!F457)</f>
        <v/>
      </c>
      <c r="G457" s="526" t="str">
        <f>IF('Frais réels'!G457="","",'Frais réels'!G457)</f>
        <v/>
      </c>
      <c r="H457" s="526" t="str">
        <f>IF('Frais réels'!H457="","",'Frais réels'!H457)</f>
        <v/>
      </c>
      <c r="I457" s="181" t="str">
        <f>IF('Frais réels'!I457="","",'Frais réels'!I457)</f>
        <v/>
      </c>
      <c r="J457" s="530"/>
      <c r="K457" s="527" t="str">
        <f t="shared" si="37"/>
        <v/>
      </c>
      <c r="L457" s="527" t="str">
        <f t="shared" si="38"/>
        <v/>
      </c>
      <c r="M457" s="529"/>
      <c r="N457" s="182"/>
      <c r="O457" s="215" t="str">
        <f t="shared" si="39"/>
        <v/>
      </c>
      <c r="P457" s="211" t="str">
        <f t="shared" si="40"/>
        <v/>
      </c>
      <c r="Q457" s="222"/>
      <c r="R457" s="435" t="str">
        <f>IF(I457="","",IF(OR(J457="",K457="",L457=""),Listes!$A$69,IF(AND(M457="",J457&lt;&gt;""),Listes!$A$70,IF(AND(I457&lt;M457,Q457=""),Listes!$A$71,IF(AND(L457&lt;K457,Q457=""),Listes!$A$72,IF(AND(M457&lt;&gt;"",M457&lt;I457,N457=""),Listes!$A$73,IF(AND(S457="",OR(J457&lt;&gt;"",K457&lt;&gt;"",L457&lt;&gt;"")),Listes!$A$74,"")))))))</f>
        <v/>
      </c>
      <c r="S457" s="90"/>
      <c r="T457" s="158">
        <f t="shared" si="41"/>
        <v>0</v>
      </c>
    </row>
    <row r="458" spans="1:20" ht="20.100000000000001" customHeight="1" x14ac:dyDescent="0.25">
      <c r="A458" s="174">
        <v>452</v>
      </c>
      <c r="B458" s="181" t="str">
        <f>IF('Frais réels'!B458="","",'Frais réels'!B458)</f>
        <v/>
      </c>
      <c r="C458" s="181" t="str">
        <f>IF('Frais réels'!C458="","",'Frais réels'!C458)</f>
        <v/>
      </c>
      <c r="D458" s="181" t="str">
        <f>IF('Frais réels'!D458="","",'Frais réels'!D458)</f>
        <v/>
      </c>
      <c r="E458" s="181" t="str">
        <f>IF('Frais réels'!E458="","",'Frais réels'!E458)</f>
        <v/>
      </c>
      <c r="F458" s="181" t="str">
        <f>IF('Frais réels'!F458="","",'Frais réels'!F458)</f>
        <v/>
      </c>
      <c r="G458" s="526" t="str">
        <f>IF('Frais réels'!G458="","",'Frais réels'!G458)</f>
        <v/>
      </c>
      <c r="H458" s="526" t="str">
        <f>IF('Frais réels'!H458="","",'Frais réels'!H458)</f>
        <v/>
      </c>
      <c r="I458" s="181" t="str">
        <f>IF('Frais réels'!I458="","",'Frais réels'!I458)</f>
        <v/>
      </c>
      <c r="J458" s="530"/>
      <c r="K458" s="527" t="str">
        <f t="shared" si="37"/>
        <v/>
      </c>
      <c r="L458" s="527" t="str">
        <f t="shared" si="38"/>
        <v/>
      </c>
      <c r="M458" s="529"/>
      <c r="N458" s="182"/>
      <c r="O458" s="215" t="str">
        <f t="shared" si="39"/>
        <v/>
      </c>
      <c r="P458" s="211" t="str">
        <f t="shared" si="40"/>
        <v/>
      </c>
      <c r="Q458" s="222"/>
      <c r="R458" s="435" t="str">
        <f>IF(I458="","",IF(OR(J458="",K458="",L458=""),Listes!$A$69,IF(AND(M458="",J458&lt;&gt;""),Listes!$A$70,IF(AND(I458&lt;M458,Q458=""),Listes!$A$71,IF(AND(L458&lt;K458,Q458=""),Listes!$A$72,IF(AND(M458&lt;&gt;"",M458&lt;I458,N458=""),Listes!$A$73,IF(AND(S458="",OR(J458&lt;&gt;"",K458&lt;&gt;"",L458&lt;&gt;"")),Listes!$A$74,"")))))))</f>
        <v/>
      </c>
      <c r="S458" s="90"/>
      <c r="T458" s="158">
        <f t="shared" si="41"/>
        <v>0</v>
      </c>
    </row>
    <row r="459" spans="1:20" ht="20.100000000000001" customHeight="1" x14ac:dyDescent="0.25">
      <c r="A459" s="174">
        <v>453</v>
      </c>
      <c r="B459" s="181" t="str">
        <f>IF('Frais réels'!B459="","",'Frais réels'!B459)</f>
        <v/>
      </c>
      <c r="C459" s="181" t="str">
        <f>IF('Frais réels'!C459="","",'Frais réels'!C459)</f>
        <v/>
      </c>
      <c r="D459" s="181" t="str">
        <f>IF('Frais réels'!D459="","",'Frais réels'!D459)</f>
        <v/>
      </c>
      <c r="E459" s="181" t="str">
        <f>IF('Frais réels'!E459="","",'Frais réels'!E459)</f>
        <v/>
      </c>
      <c r="F459" s="181" t="str">
        <f>IF('Frais réels'!F459="","",'Frais réels'!F459)</f>
        <v/>
      </c>
      <c r="G459" s="526" t="str">
        <f>IF('Frais réels'!G459="","",'Frais réels'!G459)</f>
        <v/>
      </c>
      <c r="H459" s="526" t="str">
        <f>IF('Frais réels'!H459="","",'Frais réels'!H459)</f>
        <v/>
      </c>
      <c r="I459" s="181" t="str">
        <f>IF('Frais réels'!I459="","",'Frais réels'!I459)</f>
        <v/>
      </c>
      <c r="J459" s="530"/>
      <c r="K459" s="527" t="str">
        <f t="shared" si="37"/>
        <v/>
      </c>
      <c r="L459" s="527" t="str">
        <f t="shared" si="38"/>
        <v/>
      </c>
      <c r="M459" s="529"/>
      <c r="N459" s="182"/>
      <c r="O459" s="215" t="str">
        <f t="shared" si="39"/>
        <v/>
      </c>
      <c r="P459" s="211" t="str">
        <f t="shared" si="40"/>
        <v/>
      </c>
      <c r="Q459" s="222"/>
      <c r="R459" s="435" t="str">
        <f>IF(I459="","",IF(OR(J459="",K459="",L459=""),Listes!$A$69,IF(AND(M459="",J459&lt;&gt;""),Listes!$A$70,IF(AND(I459&lt;M459,Q459=""),Listes!$A$71,IF(AND(L459&lt;K459,Q459=""),Listes!$A$72,IF(AND(M459&lt;&gt;"",M459&lt;I459,N459=""),Listes!$A$73,IF(AND(S459="",OR(J459&lt;&gt;"",K459&lt;&gt;"",L459&lt;&gt;"")),Listes!$A$74,"")))))))</f>
        <v/>
      </c>
      <c r="S459" s="90"/>
      <c r="T459" s="158">
        <f t="shared" si="41"/>
        <v>0</v>
      </c>
    </row>
    <row r="460" spans="1:20" ht="20.100000000000001" customHeight="1" x14ac:dyDescent="0.25">
      <c r="A460" s="174">
        <v>454</v>
      </c>
      <c r="B460" s="181" t="str">
        <f>IF('Frais réels'!B460="","",'Frais réels'!B460)</f>
        <v/>
      </c>
      <c r="C460" s="181" t="str">
        <f>IF('Frais réels'!C460="","",'Frais réels'!C460)</f>
        <v/>
      </c>
      <c r="D460" s="181" t="str">
        <f>IF('Frais réels'!D460="","",'Frais réels'!D460)</f>
        <v/>
      </c>
      <c r="E460" s="181" t="str">
        <f>IF('Frais réels'!E460="","",'Frais réels'!E460)</f>
        <v/>
      </c>
      <c r="F460" s="181" t="str">
        <f>IF('Frais réels'!F460="","",'Frais réels'!F460)</f>
        <v/>
      </c>
      <c r="G460" s="526" t="str">
        <f>IF('Frais réels'!G460="","",'Frais réels'!G460)</f>
        <v/>
      </c>
      <c r="H460" s="526" t="str">
        <f>IF('Frais réels'!H460="","",'Frais réels'!H460)</f>
        <v/>
      </c>
      <c r="I460" s="181" t="str">
        <f>IF('Frais réels'!I460="","",'Frais réels'!I460)</f>
        <v/>
      </c>
      <c r="J460" s="530"/>
      <c r="K460" s="527" t="str">
        <f t="shared" si="37"/>
        <v/>
      </c>
      <c r="L460" s="527" t="str">
        <f t="shared" si="38"/>
        <v/>
      </c>
      <c r="M460" s="529"/>
      <c r="N460" s="182"/>
      <c r="O460" s="215" t="str">
        <f t="shared" si="39"/>
        <v/>
      </c>
      <c r="P460" s="211" t="str">
        <f t="shared" si="40"/>
        <v/>
      </c>
      <c r="Q460" s="222"/>
      <c r="R460" s="435" t="str">
        <f>IF(I460="","",IF(OR(J460="",K460="",L460=""),Listes!$A$69,IF(AND(M460="",J460&lt;&gt;""),Listes!$A$70,IF(AND(I460&lt;M460,Q460=""),Listes!$A$71,IF(AND(L460&lt;K460,Q460=""),Listes!$A$72,IF(AND(M460&lt;&gt;"",M460&lt;I460,N460=""),Listes!$A$73,IF(AND(S460="",OR(J460&lt;&gt;"",K460&lt;&gt;"",L460&lt;&gt;"")),Listes!$A$74,"")))))))</f>
        <v/>
      </c>
      <c r="S460" s="90"/>
      <c r="T460" s="158">
        <f t="shared" si="41"/>
        <v>0</v>
      </c>
    </row>
    <row r="461" spans="1:20" ht="20.100000000000001" customHeight="1" x14ac:dyDescent="0.25">
      <c r="A461" s="174">
        <v>455</v>
      </c>
      <c r="B461" s="181" t="str">
        <f>IF('Frais réels'!B461="","",'Frais réels'!B461)</f>
        <v/>
      </c>
      <c r="C461" s="181" t="str">
        <f>IF('Frais réels'!C461="","",'Frais réels'!C461)</f>
        <v/>
      </c>
      <c r="D461" s="181" t="str">
        <f>IF('Frais réels'!D461="","",'Frais réels'!D461)</f>
        <v/>
      </c>
      <c r="E461" s="181" t="str">
        <f>IF('Frais réels'!E461="","",'Frais réels'!E461)</f>
        <v/>
      </c>
      <c r="F461" s="181" t="str">
        <f>IF('Frais réels'!F461="","",'Frais réels'!F461)</f>
        <v/>
      </c>
      <c r="G461" s="526" t="str">
        <f>IF('Frais réels'!G461="","",'Frais réels'!G461)</f>
        <v/>
      </c>
      <c r="H461" s="526" t="str">
        <f>IF('Frais réels'!H461="","",'Frais réels'!H461)</f>
        <v/>
      </c>
      <c r="I461" s="181" t="str">
        <f>IF('Frais réels'!I461="","",'Frais réels'!I461)</f>
        <v/>
      </c>
      <c r="J461" s="530"/>
      <c r="K461" s="527" t="str">
        <f t="shared" si="37"/>
        <v/>
      </c>
      <c r="L461" s="527" t="str">
        <f t="shared" si="38"/>
        <v/>
      </c>
      <c r="M461" s="529"/>
      <c r="N461" s="182"/>
      <c r="O461" s="215" t="str">
        <f t="shared" si="39"/>
        <v/>
      </c>
      <c r="P461" s="211" t="str">
        <f t="shared" si="40"/>
        <v/>
      </c>
      <c r="Q461" s="222"/>
      <c r="R461" s="435" t="str">
        <f>IF(I461="","",IF(OR(J461="",K461="",L461=""),Listes!$A$69,IF(AND(M461="",J461&lt;&gt;""),Listes!$A$70,IF(AND(I461&lt;M461,Q461=""),Listes!$A$71,IF(AND(L461&lt;K461,Q461=""),Listes!$A$72,IF(AND(M461&lt;&gt;"",M461&lt;I461,N461=""),Listes!$A$73,IF(AND(S461="",OR(J461&lt;&gt;"",K461&lt;&gt;"",L461&lt;&gt;"")),Listes!$A$74,"")))))))</f>
        <v/>
      </c>
      <c r="S461" s="90"/>
      <c r="T461" s="158">
        <f t="shared" si="41"/>
        <v>0</v>
      </c>
    </row>
    <row r="462" spans="1:20" ht="20.100000000000001" customHeight="1" x14ac:dyDescent="0.25">
      <c r="A462" s="174">
        <v>456</v>
      </c>
      <c r="B462" s="181" t="str">
        <f>IF('Frais réels'!B462="","",'Frais réels'!B462)</f>
        <v/>
      </c>
      <c r="C462" s="181" t="str">
        <f>IF('Frais réels'!C462="","",'Frais réels'!C462)</f>
        <v/>
      </c>
      <c r="D462" s="181" t="str">
        <f>IF('Frais réels'!D462="","",'Frais réels'!D462)</f>
        <v/>
      </c>
      <c r="E462" s="181" t="str">
        <f>IF('Frais réels'!E462="","",'Frais réels'!E462)</f>
        <v/>
      </c>
      <c r="F462" s="181" t="str">
        <f>IF('Frais réels'!F462="","",'Frais réels'!F462)</f>
        <v/>
      </c>
      <c r="G462" s="526" t="str">
        <f>IF('Frais réels'!G462="","",'Frais réels'!G462)</f>
        <v/>
      </c>
      <c r="H462" s="526" t="str">
        <f>IF('Frais réels'!H462="","",'Frais réels'!H462)</f>
        <v/>
      </c>
      <c r="I462" s="181" t="str">
        <f>IF('Frais réels'!I462="","",'Frais réels'!I462)</f>
        <v/>
      </c>
      <c r="J462" s="530"/>
      <c r="K462" s="527" t="str">
        <f t="shared" si="37"/>
        <v/>
      </c>
      <c r="L462" s="527" t="str">
        <f t="shared" si="38"/>
        <v/>
      </c>
      <c r="M462" s="529"/>
      <c r="N462" s="182"/>
      <c r="O462" s="215" t="str">
        <f t="shared" si="39"/>
        <v/>
      </c>
      <c r="P462" s="211" t="str">
        <f t="shared" si="40"/>
        <v/>
      </c>
      <c r="Q462" s="222"/>
      <c r="R462" s="435" t="str">
        <f>IF(I462="","",IF(OR(J462="",K462="",L462=""),Listes!$A$69,IF(AND(M462="",J462&lt;&gt;""),Listes!$A$70,IF(AND(I462&lt;M462,Q462=""),Listes!$A$71,IF(AND(L462&lt;K462,Q462=""),Listes!$A$72,IF(AND(M462&lt;&gt;"",M462&lt;I462,N462=""),Listes!$A$73,IF(AND(S462="",OR(J462&lt;&gt;"",K462&lt;&gt;"",L462&lt;&gt;"")),Listes!$A$74,"")))))))</f>
        <v/>
      </c>
      <c r="S462" s="90"/>
      <c r="T462" s="158">
        <f t="shared" si="41"/>
        <v>0</v>
      </c>
    </row>
    <row r="463" spans="1:20" ht="20.100000000000001" customHeight="1" x14ac:dyDescent="0.25">
      <c r="A463" s="174">
        <v>457</v>
      </c>
      <c r="B463" s="181" t="str">
        <f>IF('Frais réels'!B463="","",'Frais réels'!B463)</f>
        <v/>
      </c>
      <c r="C463" s="181" t="str">
        <f>IF('Frais réels'!C463="","",'Frais réels'!C463)</f>
        <v/>
      </c>
      <c r="D463" s="181" t="str">
        <f>IF('Frais réels'!D463="","",'Frais réels'!D463)</f>
        <v/>
      </c>
      <c r="E463" s="181" t="str">
        <f>IF('Frais réels'!E463="","",'Frais réels'!E463)</f>
        <v/>
      </c>
      <c r="F463" s="181" t="str">
        <f>IF('Frais réels'!F463="","",'Frais réels'!F463)</f>
        <v/>
      </c>
      <c r="G463" s="526" t="str">
        <f>IF('Frais réels'!G463="","",'Frais réels'!G463)</f>
        <v/>
      </c>
      <c r="H463" s="526" t="str">
        <f>IF('Frais réels'!H463="","",'Frais réels'!H463)</f>
        <v/>
      </c>
      <c r="I463" s="181" t="str">
        <f>IF('Frais réels'!I463="","",'Frais réels'!I463)</f>
        <v/>
      </c>
      <c r="J463" s="530"/>
      <c r="K463" s="527" t="str">
        <f t="shared" si="37"/>
        <v/>
      </c>
      <c r="L463" s="527" t="str">
        <f t="shared" si="38"/>
        <v/>
      </c>
      <c r="M463" s="529"/>
      <c r="N463" s="182"/>
      <c r="O463" s="215" t="str">
        <f t="shared" si="39"/>
        <v/>
      </c>
      <c r="P463" s="211" t="str">
        <f t="shared" si="40"/>
        <v/>
      </c>
      <c r="Q463" s="222"/>
      <c r="R463" s="435" t="str">
        <f>IF(I463="","",IF(OR(J463="",K463="",L463=""),Listes!$A$69,IF(AND(M463="",J463&lt;&gt;""),Listes!$A$70,IF(AND(I463&lt;M463,Q463=""),Listes!$A$71,IF(AND(L463&lt;K463,Q463=""),Listes!$A$72,IF(AND(M463&lt;&gt;"",M463&lt;I463,N463=""),Listes!$A$73,IF(AND(S463="",OR(J463&lt;&gt;"",K463&lt;&gt;"",L463&lt;&gt;"")),Listes!$A$74,"")))))))</f>
        <v/>
      </c>
      <c r="S463" s="90"/>
      <c r="T463" s="158">
        <f t="shared" si="41"/>
        <v>0</v>
      </c>
    </row>
    <row r="464" spans="1:20" ht="20.100000000000001" customHeight="1" x14ac:dyDescent="0.25">
      <c r="A464" s="174">
        <v>458</v>
      </c>
      <c r="B464" s="181" t="str">
        <f>IF('Frais réels'!B464="","",'Frais réels'!B464)</f>
        <v/>
      </c>
      <c r="C464" s="181" t="str">
        <f>IF('Frais réels'!C464="","",'Frais réels'!C464)</f>
        <v/>
      </c>
      <c r="D464" s="181" t="str">
        <f>IF('Frais réels'!D464="","",'Frais réels'!D464)</f>
        <v/>
      </c>
      <c r="E464" s="181" t="str">
        <f>IF('Frais réels'!E464="","",'Frais réels'!E464)</f>
        <v/>
      </c>
      <c r="F464" s="181" t="str">
        <f>IF('Frais réels'!F464="","",'Frais réels'!F464)</f>
        <v/>
      </c>
      <c r="G464" s="526" t="str">
        <f>IF('Frais réels'!G464="","",'Frais réels'!G464)</f>
        <v/>
      </c>
      <c r="H464" s="526" t="str">
        <f>IF('Frais réels'!H464="","",'Frais réels'!H464)</f>
        <v/>
      </c>
      <c r="I464" s="181" t="str">
        <f>IF('Frais réels'!I464="","",'Frais réels'!I464)</f>
        <v/>
      </c>
      <c r="J464" s="530"/>
      <c r="K464" s="527" t="str">
        <f t="shared" si="37"/>
        <v/>
      </c>
      <c r="L464" s="527" t="str">
        <f t="shared" si="38"/>
        <v/>
      </c>
      <c r="M464" s="529"/>
      <c r="N464" s="182"/>
      <c r="O464" s="215" t="str">
        <f t="shared" si="39"/>
        <v/>
      </c>
      <c r="P464" s="211" t="str">
        <f t="shared" si="40"/>
        <v/>
      </c>
      <c r="Q464" s="222"/>
      <c r="R464" s="435" t="str">
        <f>IF(I464="","",IF(OR(J464="",K464="",L464=""),Listes!$A$69,IF(AND(M464="",J464&lt;&gt;""),Listes!$A$70,IF(AND(I464&lt;M464,Q464=""),Listes!$A$71,IF(AND(L464&lt;K464,Q464=""),Listes!$A$72,IF(AND(M464&lt;&gt;"",M464&lt;I464,N464=""),Listes!$A$73,IF(AND(S464="",OR(J464&lt;&gt;"",K464&lt;&gt;"",L464&lt;&gt;"")),Listes!$A$74,"")))))))</f>
        <v/>
      </c>
      <c r="S464" s="90"/>
      <c r="T464" s="158">
        <f t="shared" si="41"/>
        <v>0</v>
      </c>
    </row>
    <row r="465" spans="1:20" ht="20.100000000000001" customHeight="1" x14ac:dyDescent="0.25">
      <c r="A465" s="174">
        <v>459</v>
      </c>
      <c r="B465" s="181" t="str">
        <f>IF('Frais réels'!B465="","",'Frais réels'!B465)</f>
        <v/>
      </c>
      <c r="C465" s="181" t="str">
        <f>IF('Frais réels'!C465="","",'Frais réels'!C465)</f>
        <v/>
      </c>
      <c r="D465" s="181" t="str">
        <f>IF('Frais réels'!D465="","",'Frais réels'!D465)</f>
        <v/>
      </c>
      <c r="E465" s="181" t="str">
        <f>IF('Frais réels'!E465="","",'Frais réels'!E465)</f>
        <v/>
      </c>
      <c r="F465" s="181" t="str">
        <f>IF('Frais réels'!F465="","",'Frais réels'!F465)</f>
        <v/>
      </c>
      <c r="G465" s="526" t="str">
        <f>IF('Frais réels'!G465="","",'Frais réels'!G465)</f>
        <v/>
      </c>
      <c r="H465" s="526" t="str">
        <f>IF('Frais réels'!H465="","",'Frais réels'!H465)</f>
        <v/>
      </c>
      <c r="I465" s="181" t="str">
        <f>IF('Frais réels'!I465="","",'Frais réels'!I465)</f>
        <v/>
      </c>
      <c r="J465" s="530"/>
      <c r="K465" s="527" t="str">
        <f t="shared" si="37"/>
        <v/>
      </c>
      <c r="L465" s="527" t="str">
        <f t="shared" si="38"/>
        <v/>
      </c>
      <c r="M465" s="529"/>
      <c r="N465" s="182"/>
      <c r="O465" s="215" t="str">
        <f t="shared" si="39"/>
        <v/>
      </c>
      <c r="P465" s="211" t="str">
        <f t="shared" si="40"/>
        <v/>
      </c>
      <c r="Q465" s="222"/>
      <c r="R465" s="435" t="str">
        <f>IF(I465="","",IF(OR(J465="",K465="",L465=""),Listes!$A$69,IF(AND(M465="",J465&lt;&gt;""),Listes!$A$70,IF(AND(I465&lt;M465,Q465=""),Listes!$A$71,IF(AND(L465&lt;K465,Q465=""),Listes!$A$72,IF(AND(M465&lt;&gt;"",M465&lt;I465,N465=""),Listes!$A$73,IF(AND(S465="",OR(J465&lt;&gt;"",K465&lt;&gt;"",L465&lt;&gt;"")),Listes!$A$74,"")))))))</f>
        <v/>
      </c>
      <c r="S465" s="90"/>
      <c r="T465" s="158">
        <f t="shared" si="41"/>
        <v>0</v>
      </c>
    </row>
    <row r="466" spans="1:20" ht="20.100000000000001" customHeight="1" x14ac:dyDescent="0.25">
      <c r="A466" s="174">
        <v>460</v>
      </c>
      <c r="B466" s="181" t="str">
        <f>IF('Frais réels'!B466="","",'Frais réels'!B466)</f>
        <v/>
      </c>
      <c r="C466" s="181" t="str">
        <f>IF('Frais réels'!C466="","",'Frais réels'!C466)</f>
        <v/>
      </c>
      <c r="D466" s="181" t="str">
        <f>IF('Frais réels'!D466="","",'Frais réels'!D466)</f>
        <v/>
      </c>
      <c r="E466" s="181" t="str">
        <f>IF('Frais réels'!E466="","",'Frais réels'!E466)</f>
        <v/>
      </c>
      <c r="F466" s="181" t="str">
        <f>IF('Frais réels'!F466="","",'Frais réels'!F466)</f>
        <v/>
      </c>
      <c r="G466" s="526" t="str">
        <f>IF('Frais réels'!G466="","",'Frais réels'!G466)</f>
        <v/>
      </c>
      <c r="H466" s="526" t="str">
        <f>IF('Frais réels'!H466="","",'Frais réels'!H466)</f>
        <v/>
      </c>
      <c r="I466" s="181" t="str">
        <f>IF('Frais réels'!I466="","",'Frais réels'!I466)</f>
        <v/>
      </c>
      <c r="J466" s="530"/>
      <c r="K466" s="527" t="str">
        <f t="shared" si="37"/>
        <v/>
      </c>
      <c r="L466" s="527" t="str">
        <f t="shared" si="38"/>
        <v/>
      </c>
      <c r="M466" s="529"/>
      <c r="N466" s="182"/>
      <c r="O466" s="215" t="str">
        <f t="shared" si="39"/>
        <v/>
      </c>
      <c r="P466" s="211" t="str">
        <f t="shared" si="40"/>
        <v/>
      </c>
      <c r="Q466" s="222"/>
      <c r="R466" s="435" t="str">
        <f>IF(I466="","",IF(OR(J466="",K466="",L466=""),Listes!$A$69,IF(AND(M466="",J466&lt;&gt;""),Listes!$A$70,IF(AND(I466&lt;M466,Q466=""),Listes!$A$71,IF(AND(L466&lt;K466,Q466=""),Listes!$A$72,IF(AND(M466&lt;&gt;"",M466&lt;I466,N466=""),Listes!$A$73,IF(AND(S466="",OR(J466&lt;&gt;"",K466&lt;&gt;"",L466&lt;&gt;"")),Listes!$A$74,"")))))))</f>
        <v/>
      </c>
      <c r="S466" s="90"/>
      <c r="T466" s="158">
        <f t="shared" si="41"/>
        <v>0</v>
      </c>
    </row>
    <row r="467" spans="1:20" ht="20.100000000000001" customHeight="1" x14ac:dyDescent="0.25">
      <c r="A467" s="174">
        <v>461</v>
      </c>
      <c r="B467" s="181" t="str">
        <f>IF('Frais réels'!B467="","",'Frais réels'!B467)</f>
        <v/>
      </c>
      <c r="C467" s="181" t="str">
        <f>IF('Frais réels'!C467="","",'Frais réels'!C467)</f>
        <v/>
      </c>
      <c r="D467" s="181" t="str">
        <f>IF('Frais réels'!D467="","",'Frais réels'!D467)</f>
        <v/>
      </c>
      <c r="E467" s="181" t="str">
        <f>IF('Frais réels'!E467="","",'Frais réels'!E467)</f>
        <v/>
      </c>
      <c r="F467" s="181" t="str">
        <f>IF('Frais réels'!F467="","",'Frais réels'!F467)</f>
        <v/>
      </c>
      <c r="G467" s="526" t="str">
        <f>IF('Frais réels'!G467="","",'Frais réels'!G467)</f>
        <v/>
      </c>
      <c r="H467" s="526" t="str">
        <f>IF('Frais réels'!H467="","",'Frais réels'!H467)</f>
        <v/>
      </c>
      <c r="I467" s="181" t="str">
        <f>IF('Frais réels'!I467="","",'Frais réels'!I467)</f>
        <v/>
      </c>
      <c r="J467" s="530"/>
      <c r="K467" s="527" t="str">
        <f t="shared" si="37"/>
        <v/>
      </c>
      <c r="L467" s="527" t="str">
        <f t="shared" si="38"/>
        <v/>
      </c>
      <c r="M467" s="529"/>
      <c r="N467" s="182"/>
      <c r="O467" s="215" t="str">
        <f t="shared" si="39"/>
        <v/>
      </c>
      <c r="P467" s="211" t="str">
        <f t="shared" si="40"/>
        <v/>
      </c>
      <c r="Q467" s="222"/>
      <c r="R467" s="435" t="str">
        <f>IF(I467="","",IF(OR(J467="",K467="",L467=""),Listes!$A$69,IF(AND(M467="",J467&lt;&gt;""),Listes!$A$70,IF(AND(I467&lt;M467,Q467=""),Listes!$A$71,IF(AND(L467&lt;K467,Q467=""),Listes!$A$72,IF(AND(M467&lt;&gt;"",M467&lt;I467,N467=""),Listes!$A$73,IF(AND(S467="",OR(J467&lt;&gt;"",K467&lt;&gt;"",L467&lt;&gt;"")),Listes!$A$74,"")))))))</f>
        <v/>
      </c>
      <c r="S467" s="90"/>
      <c r="T467" s="158">
        <f t="shared" si="41"/>
        <v>0</v>
      </c>
    </row>
    <row r="468" spans="1:20" ht="20.100000000000001" customHeight="1" x14ac:dyDescent="0.25">
      <c r="A468" s="174">
        <v>462</v>
      </c>
      <c r="B468" s="181" t="str">
        <f>IF('Frais réels'!B468="","",'Frais réels'!B468)</f>
        <v/>
      </c>
      <c r="C468" s="181" t="str">
        <f>IF('Frais réels'!C468="","",'Frais réels'!C468)</f>
        <v/>
      </c>
      <c r="D468" s="181" t="str">
        <f>IF('Frais réels'!D468="","",'Frais réels'!D468)</f>
        <v/>
      </c>
      <c r="E468" s="181" t="str">
        <f>IF('Frais réels'!E468="","",'Frais réels'!E468)</f>
        <v/>
      </c>
      <c r="F468" s="181" t="str">
        <f>IF('Frais réels'!F468="","",'Frais réels'!F468)</f>
        <v/>
      </c>
      <c r="G468" s="526" t="str">
        <f>IF('Frais réels'!G468="","",'Frais réels'!G468)</f>
        <v/>
      </c>
      <c r="H468" s="526" t="str">
        <f>IF('Frais réels'!H468="","",'Frais réels'!H468)</f>
        <v/>
      </c>
      <c r="I468" s="181" t="str">
        <f>IF('Frais réels'!I468="","",'Frais réels'!I468)</f>
        <v/>
      </c>
      <c r="J468" s="530"/>
      <c r="K468" s="527" t="str">
        <f t="shared" si="37"/>
        <v/>
      </c>
      <c r="L468" s="527" t="str">
        <f t="shared" si="38"/>
        <v/>
      </c>
      <c r="M468" s="529"/>
      <c r="N468" s="182"/>
      <c r="O468" s="215" t="str">
        <f t="shared" si="39"/>
        <v/>
      </c>
      <c r="P468" s="211" t="str">
        <f t="shared" si="40"/>
        <v/>
      </c>
      <c r="Q468" s="222"/>
      <c r="R468" s="435" t="str">
        <f>IF(I468="","",IF(OR(J468="",K468="",L468=""),Listes!$A$69,IF(AND(M468="",J468&lt;&gt;""),Listes!$A$70,IF(AND(I468&lt;M468,Q468=""),Listes!$A$71,IF(AND(L468&lt;K468,Q468=""),Listes!$A$72,IF(AND(M468&lt;&gt;"",M468&lt;I468,N468=""),Listes!$A$73,IF(AND(S468="",OR(J468&lt;&gt;"",K468&lt;&gt;"",L468&lt;&gt;"")),Listes!$A$74,"")))))))</f>
        <v/>
      </c>
      <c r="S468" s="90"/>
      <c r="T468" s="158">
        <f t="shared" si="41"/>
        <v>0</v>
      </c>
    </row>
    <row r="469" spans="1:20" ht="20.100000000000001" customHeight="1" x14ac:dyDescent="0.25">
      <c r="A469" s="174">
        <v>463</v>
      </c>
      <c r="B469" s="181" t="str">
        <f>IF('Frais réels'!B469="","",'Frais réels'!B469)</f>
        <v/>
      </c>
      <c r="C469" s="181" t="str">
        <f>IF('Frais réels'!C469="","",'Frais réels'!C469)</f>
        <v/>
      </c>
      <c r="D469" s="181" t="str">
        <f>IF('Frais réels'!D469="","",'Frais réels'!D469)</f>
        <v/>
      </c>
      <c r="E469" s="181" t="str">
        <f>IF('Frais réels'!E469="","",'Frais réels'!E469)</f>
        <v/>
      </c>
      <c r="F469" s="181" t="str">
        <f>IF('Frais réels'!F469="","",'Frais réels'!F469)</f>
        <v/>
      </c>
      <c r="G469" s="526" t="str">
        <f>IF('Frais réels'!G469="","",'Frais réels'!G469)</f>
        <v/>
      </c>
      <c r="H469" s="526" t="str">
        <f>IF('Frais réels'!H469="","",'Frais réels'!H469)</f>
        <v/>
      </c>
      <c r="I469" s="181" t="str">
        <f>IF('Frais réels'!I469="","",'Frais réels'!I469)</f>
        <v/>
      </c>
      <c r="J469" s="530"/>
      <c r="K469" s="527" t="str">
        <f t="shared" si="37"/>
        <v/>
      </c>
      <c r="L469" s="527" t="str">
        <f t="shared" si="38"/>
        <v/>
      </c>
      <c r="M469" s="529"/>
      <c r="N469" s="182"/>
      <c r="O469" s="215" t="str">
        <f t="shared" si="39"/>
        <v/>
      </c>
      <c r="P469" s="211" t="str">
        <f t="shared" si="40"/>
        <v/>
      </c>
      <c r="Q469" s="222"/>
      <c r="R469" s="435" t="str">
        <f>IF(I469="","",IF(OR(J469="",K469="",L469=""),Listes!$A$69,IF(AND(M469="",J469&lt;&gt;""),Listes!$A$70,IF(AND(I469&lt;M469,Q469=""),Listes!$A$71,IF(AND(L469&lt;K469,Q469=""),Listes!$A$72,IF(AND(M469&lt;&gt;"",M469&lt;I469,N469=""),Listes!$A$73,IF(AND(S469="",OR(J469&lt;&gt;"",K469&lt;&gt;"",L469&lt;&gt;"")),Listes!$A$74,"")))))))</f>
        <v/>
      </c>
      <c r="S469" s="90"/>
      <c r="T469" s="158">
        <f t="shared" si="41"/>
        <v>0</v>
      </c>
    </row>
    <row r="470" spans="1:20" ht="20.100000000000001" customHeight="1" x14ac:dyDescent="0.25">
      <c r="A470" s="174">
        <v>464</v>
      </c>
      <c r="B470" s="181" t="str">
        <f>IF('Frais réels'!B470="","",'Frais réels'!B470)</f>
        <v/>
      </c>
      <c r="C470" s="181" t="str">
        <f>IF('Frais réels'!C470="","",'Frais réels'!C470)</f>
        <v/>
      </c>
      <c r="D470" s="181" t="str">
        <f>IF('Frais réels'!D470="","",'Frais réels'!D470)</f>
        <v/>
      </c>
      <c r="E470" s="181" t="str">
        <f>IF('Frais réels'!E470="","",'Frais réels'!E470)</f>
        <v/>
      </c>
      <c r="F470" s="181" t="str">
        <f>IF('Frais réels'!F470="","",'Frais réels'!F470)</f>
        <v/>
      </c>
      <c r="G470" s="526" t="str">
        <f>IF('Frais réels'!G470="","",'Frais réels'!G470)</f>
        <v/>
      </c>
      <c r="H470" s="526" t="str">
        <f>IF('Frais réels'!H470="","",'Frais réels'!H470)</f>
        <v/>
      </c>
      <c r="I470" s="181" t="str">
        <f>IF('Frais réels'!I470="","",'Frais réels'!I470)</f>
        <v/>
      </c>
      <c r="J470" s="530"/>
      <c r="K470" s="527" t="str">
        <f t="shared" si="37"/>
        <v/>
      </c>
      <c r="L470" s="527" t="str">
        <f t="shared" si="38"/>
        <v/>
      </c>
      <c r="M470" s="529"/>
      <c r="N470" s="182"/>
      <c r="O470" s="215" t="str">
        <f t="shared" si="39"/>
        <v/>
      </c>
      <c r="P470" s="211" t="str">
        <f t="shared" si="40"/>
        <v/>
      </c>
      <c r="Q470" s="222"/>
      <c r="R470" s="435" t="str">
        <f>IF(I470="","",IF(OR(J470="",K470="",L470=""),Listes!$A$69,IF(AND(M470="",J470&lt;&gt;""),Listes!$A$70,IF(AND(I470&lt;M470,Q470=""),Listes!$A$71,IF(AND(L470&lt;K470,Q470=""),Listes!$A$72,IF(AND(M470&lt;&gt;"",M470&lt;I470,N470=""),Listes!$A$73,IF(AND(S470="",OR(J470&lt;&gt;"",K470&lt;&gt;"",L470&lt;&gt;"")),Listes!$A$74,"")))))))</f>
        <v/>
      </c>
      <c r="S470" s="90"/>
      <c r="T470" s="158">
        <f t="shared" si="41"/>
        <v>0</v>
      </c>
    </row>
    <row r="471" spans="1:20" ht="20.100000000000001" customHeight="1" x14ac:dyDescent="0.25">
      <c r="A471" s="174">
        <v>465</v>
      </c>
      <c r="B471" s="181" t="str">
        <f>IF('Frais réels'!B471="","",'Frais réels'!B471)</f>
        <v/>
      </c>
      <c r="C471" s="181" t="str">
        <f>IF('Frais réels'!C471="","",'Frais réels'!C471)</f>
        <v/>
      </c>
      <c r="D471" s="181" t="str">
        <f>IF('Frais réels'!D471="","",'Frais réels'!D471)</f>
        <v/>
      </c>
      <c r="E471" s="181" t="str">
        <f>IF('Frais réels'!E471="","",'Frais réels'!E471)</f>
        <v/>
      </c>
      <c r="F471" s="181" t="str">
        <f>IF('Frais réels'!F471="","",'Frais réels'!F471)</f>
        <v/>
      </c>
      <c r="G471" s="526" t="str">
        <f>IF('Frais réels'!G471="","",'Frais réels'!G471)</f>
        <v/>
      </c>
      <c r="H471" s="526" t="str">
        <f>IF('Frais réels'!H471="","",'Frais réels'!H471)</f>
        <v/>
      </c>
      <c r="I471" s="181" t="str">
        <f>IF('Frais réels'!I471="","",'Frais réels'!I471)</f>
        <v/>
      </c>
      <c r="J471" s="530"/>
      <c r="K471" s="527" t="str">
        <f t="shared" si="37"/>
        <v/>
      </c>
      <c r="L471" s="527" t="str">
        <f t="shared" si="38"/>
        <v/>
      </c>
      <c r="M471" s="529"/>
      <c r="N471" s="182"/>
      <c r="O471" s="215" t="str">
        <f t="shared" si="39"/>
        <v/>
      </c>
      <c r="P471" s="211" t="str">
        <f t="shared" si="40"/>
        <v/>
      </c>
      <c r="Q471" s="222"/>
      <c r="R471" s="435" t="str">
        <f>IF(I471="","",IF(OR(J471="",K471="",L471=""),Listes!$A$69,IF(AND(M471="",J471&lt;&gt;""),Listes!$A$70,IF(AND(I471&lt;M471,Q471=""),Listes!$A$71,IF(AND(L471&lt;K471,Q471=""),Listes!$A$72,IF(AND(M471&lt;&gt;"",M471&lt;I471,N471=""),Listes!$A$73,IF(AND(S471="",OR(J471&lt;&gt;"",K471&lt;&gt;"",L471&lt;&gt;"")),Listes!$A$74,"")))))))</f>
        <v/>
      </c>
      <c r="S471" s="90"/>
      <c r="T471" s="158">
        <f t="shared" si="41"/>
        <v>0</v>
      </c>
    </row>
    <row r="472" spans="1:20" ht="20.100000000000001" customHeight="1" x14ac:dyDescent="0.25">
      <c r="A472" s="174">
        <v>466</v>
      </c>
      <c r="B472" s="181" t="str">
        <f>IF('Frais réels'!B472="","",'Frais réels'!B472)</f>
        <v/>
      </c>
      <c r="C472" s="181" t="str">
        <f>IF('Frais réels'!C472="","",'Frais réels'!C472)</f>
        <v/>
      </c>
      <c r="D472" s="181" t="str">
        <f>IF('Frais réels'!D472="","",'Frais réels'!D472)</f>
        <v/>
      </c>
      <c r="E472" s="181" t="str">
        <f>IF('Frais réels'!E472="","",'Frais réels'!E472)</f>
        <v/>
      </c>
      <c r="F472" s="181" t="str">
        <f>IF('Frais réels'!F472="","",'Frais réels'!F472)</f>
        <v/>
      </c>
      <c r="G472" s="526" t="str">
        <f>IF('Frais réels'!G472="","",'Frais réels'!G472)</f>
        <v/>
      </c>
      <c r="H472" s="526" t="str">
        <f>IF('Frais réels'!H472="","",'Frais réels'!H472)</f>
        <v/>
      </c>
      <c r="I472" s="181" t="str">
        <f>IF('Frais réels'!I472="","",'Frais réels'!I472)</f>
        <v/>
      </c>
      <c r="J472" s="530"/>
      <c r="K472" s="527" t="str">
        <f t="shared" si="37"/>
        <v/>
      </c>
      <c r="L472" s="527" t="str">
        <f t="shared" si="38"/>
        <v/>
      </c>
      <c r="M472" s="529"/>
      <c r="N472" s="182"/>
      <c r="O472" s="215" t="str">
        <f t="shared" si="39"/>
        <v/>
      </c>
      <c r="P472" s="211" t="str">
        <f t="shared" si="40"/>
        <v/>
      </c>
      <c r="Q472" s="222"/>
      <c r="R472" s="435" t="str">
        <f>IF(I472="","",IF(OR(J472="",K472="",L472=""),Listes!$A$69,IF(AND(M472="",J472&lt;&gt;""),Listes!$A$70,IF(AND(I472&lt;M472,Q472=""),Listes!$A$71,IF(AND(L472&lt;K472,Q472=""),Listes!$A$72,IF(AND(M472&lt;&gt;"",M472&lt;I472,N472=""),Listes!$A$73,IF(AND(S472="",OR(J472&lt;&gt;"",K472&lt;&gt;"",L472&lt;&gt;"")),Listes!$A$74,"")))))))</f>
        <v/>
      </c>
      <c r="S472" s="90"/>
      <c r="T472" s="158">
        <f t="shared" si="41"/>
        <v>0</v>
      </c>
    </row>
    <row r="473" spans="1:20" ht="20.100000000000001" customHeight="1" x14ac:dyDescent="0.25">
      <c r="A473" s="174">
        <v>467</v>
      </c>
      <c r="B473" s="181" t="str">
        <f>IF('Frais réels'!B473="","",'Frais réels'!B473)</f>
        <v/>
      </c>
      <c r="C473" s="181" t="str">
        <f>IF('Frais réels'!C473="","",'Frais réels'!C473)</f>
        <v/>
      </c>
      <c r="D473" s="181" t="str">
        <f>IF('Frais réels'!D473="","",'Frais réels'!D473)</f>
        <v/>
      </c>
      <c r="E473" s="181" t="str">
        <f>IF('Frais réels'!E473="","",'Frais réels'!E473)</f>
        <v/>
      </c>
      <c r="F473" s="181" t="str">
        <f>IF('Frais réels'!F473="","",'Frais réels'!F473)</f>
        <v/>
      </c>
      <c r="G473" s="526" t="str">
        <f>IF('Frais réels'!G473="","",'Frais réels'!G473)</f>
        <v/>
      </c>
      <c r="H473" s="526" t="str">
        <f>IF('Frais réels'!H473="","",'Frais réels'!H473)</f>
        <v/>
      </c>
      <c r="I473" s="181" t="str">
        <f>IF('Frais réels'!I473="","",'Frais réels'!I473)</f>
        <v/>
      </c>
      <c r="J473" s="530"/>
      <c r="K473" s="527" t="str">
        <f t="shared" si="37"/>
        <v/>
      </c>
      <c r="L473" s="527" t="str">
        <f t="shared" si="38"/>
        <v/>
      </c>
      <c r="M473" s="529"/>
      <c r="N473" s="182"/>
      <c r="O473" s="215" t="str">
        <f t="shared" si="39"/>
        <v/>
      </c>
      <c r="P473" s="211" t="str">
        <f t="shared" si="40"/>
        <v/>
      </c>
      <c r="Q473" s="222"/>
      <c r="R473" s="435" t="str">
        <f>IF(I473="","",IF(OR(J473="",K473="",L473=""),Listes!$A$69,IF(AND(M473="",J473&lt;&gt;""),Listes!$A$70,IF(AND(I473&lt;M473,Q473=""),Listes!$A$71,IF(AND(L473&lt;K473,Q473=""),Listes!$A$72,IF(AND(M473&lt;&gt;"",M473&lt;I473,N473=""),Listes!$A$73,IF(AND(S473="",OR(J473&lt;&gt;"",K473&lt;&gt;"",L473&lt;&gt;"")),Listes!$A$74,"")))))))</f>
        <v/>
      </c>
      <c r="S473" s="90"/>
      <c r="T473" s="158">
        <f t="shared" si="41"/>
        <v>0</v>
      </c>
    </row>
    <row r="474" spans="1:20" ht="20.100000000000001" customHeight="1" x14ac:dyDescent="0.25">
      <c r="A474" s="174">
        <v>468</v>
      </c>
      <c r="B474" s="181" t="str">
        <f>IF('Frais réels'!B474="","",'Frais réels'!B474)</f>
        <v/>
      </c>
      <c r="C474" s="181" t="str">
        <f>IF('Frais réels'!C474="","",'Frais réels'!C474)</f>
        <v/>
      </c>
      <c r="D474" s="181" t="str">
        <f>IF('Frais réels'!D474="","",'Frais réels'!D474)</f>
        <v/>
      </c>
      <c r="E474" s="181" t="str">
        <f>IF('Frais réels'!E474="","",'Frais réels'!E474)</f>
        <v/>
      </c>
      <c r="F474" s="181" t="str">
        <f>IF('Frais réels'!F474="","",'Frais réels'!F474)</f>
        <v/>
      </c>
      <c r="G474" s="526" t="str">
        <f>IF('Frais réels'!G474="","",'Frais réels'!G474)</f>
        <v/>
      </c>
      <c r="H474" s="526" t="str">
        <f>IF('Frais réels'!H474="","",'Frais réels'!H474)</f>
        <v/>
      </c>
      <c r="I474" s="181" t="str">
        <f>IF('Frais réels'!I474="","",'Frais réels'!I474)</f>
        <v/>
      </c>
      <c r="J474" s="530"/>
      <c r="K474" s="527" t="str">
        <f t="shared" si="37"/>
        <v/>
      </c>
      <c r="L474" s="527" t="str">
        <f t="shared" si="38"/>
        <v/>
      </c>
      <c r="M474" s="529"/>
      <c r="N474" s="182"/>
      <c r="O474" s="215" t="str">
        <f t="shared" si="39"/>
        <v/>
      </c>
      <c r="P474" s="211" t="str">
        <f t="shared" si="40"/>
        <v/>
      </c>
      <c r="Q474" s="222"/>
      <c r="R474" s="435" t="str">
        <f>IF(I474="","",IF(OR(J474="",K474="",L474=""),Listes!$A$69,IF(AND(M474="",J474&lt;&gt;""),Listes!$A$70,IF(AND(I474&lt;M474,Q474=""),Listes!$A$71,IF(AND(L474&lt;K474,Q474=""),Listes!$A$72,IF(AND(M474&lt;&gt;"",M474&lt;I474,N474=""),Listes!$A$73,IF(AND(S474="",OR(J474&lt;&gt;"",K474&lt;&gt;"",L474&lt;&gt;"")),Listes!$A$74,"")))))))</f>
        <v/>
      </c>
      <c r="S474" s="90"/>
      <c r="T474" s="158">
        <f t="shared" si="41"/>
        <v>0</v>
      </c>
    </row>
    <row r="475" spans="1:20" ht="20.100000000000001" customHeight="1" x14ac:dyDescent="0.25">
      <c r="A475" s="174">
        <v>469</v>
      </c>
      <c r="B475" s="181" t="str">
        <f>IF('Frais réels'!B475="","",'Frais réels'!B475)</f>
        <v/>
      </c>
      <c r="C475" s="181" t="str">
        <f>IF('Frais réels'!C475="","",'Frais réels'!C475)</f>
        <v/>
      </c>
      <c r="D475" s="181" t="str">
        <f>IF('Frais réels'!D475="","",'Frais réels'!D475)</f>
        <v/>
      </c>
      <c r="E475" s="181" t="str">
        <f>IF('Frais réels'!E475="","",'Frais réels'!E475)</f>
        <v/>
      </c>
      <c r="F475" s="181" t="str">
        <f>IF('Frais réels'!F475="","",'Frais réels'!F475)</f>
        <v/>
      </c>
      <c r="G475" s="526" t="str">
        <f>IF('Frais réels'!G475="","",'Frais réels'!G475)</f>
        <v/>
      </c>
      <c r="H475" s="526" t="str">
        <f>IF('Frais réels'!H475="","",'Frais réels'!H475)</f>
        <v/>
      </c>
      <c r="I475" s="181" t="str">
        <f>IF('Frais réels'!I475="","",'Frais réels'!I475)</f>
        <v/>
      </c>
      <c r="J475" s="530"/>
      <c r="K475" s="527" t="str">
        <f t="shared" si="37"/>
        <v/>
      </c>
      <c r="L475" s="527" t="str">
        <f t="shared" si="38"/>
        <v/>
      </c>
      <c r="M475" s="529"/>
      <c r="N475" s="182"/>
      <c r="O475" s="215" t="str">
        <f t="shared" si="39"/>
        <v/>
      </c>
      <c r="P475" s="211" t="str">
        <f t="shared" si="40"/>
        <v/>
      </c>
      <c r="Q475" s="222"/>
      <c r="R475" s="435" t="str">
        <f>IF(I475="","",IF(OR(J475="",K475="",L475=""),Listes!$A$69,IF(AND(M475="",J475&lt;&gt;""),Listes!$A$70,IF(AND(I475&lt;M475,Q475=""),Listes!$A$71,IF(AND(L475&lt;K475,Q475=""),Listes!$A$72,IF(AND(M475&lt;&gt;"",M475&lt;I475,N475=""),Listes!$A$73,IF(AND(S475="",OR(J475&lt;&gt;"",K475&lt;&gt;"",L475&lt;&gt;"")),Listes!$A$74,"")))))))</f>
        <v/>
      </c>
      <c r="S475" s="90"/>
      <c r="T475" s="158">
        <f t="shared" si="41"/>
        <v>0</v>
      </c>
    </row>
    <row r="476" spans="1:20" ht="20.100000000000001" customHeight="1" x14ac:dyDescent="0.25">
      <c r="A476" s="174">
        <v>470</v>
      </c>
      <c r="B476" s="181" t="str">
        <f>IF('Frais réels'!B476="","",'Frais réels'!B476)</f>
        <v/>
      </c>
      <c r="C476" s="181" t="str">
        <f>IF('Frais réels'!C476="","",'Frais réels'!C476)</f>
        <v/>
      </c>
      <c r="D476" s="181" t="str">
        <f>IF('Frais réels'!D476="","",'Frais réels'!D476)</f>
        <v/>
      </c>
      <c r="E476" s="181" t="str">
        <f>IF('Frais réels'!E476="","",'Frais réels'!E476)</f>
        <v/>
      </c>
      <c r="F476" s="181" t="str">
        <f>IF('Frais réels'!F476="","",'Frais réels'!F476)</f>
        <v/>
      </c>
      <c r="G476" s="526" t="str">
        <f>IF('Frais réels'!G476="","",'Frais réels'!G476)</f>
        <v/>
      </c>
      <c r="H476" s="526" t="str">
        <f>IF('Frais réels'!H476="","",'Frais réels'!H476)</f>
        <v/>
      </c>
      <c r="I476" s="181" t="str">
        <f>IF('Frais réels'!I476="","",'Frais réels'!I476)</f>
        <v/>
      </c>
      <c r="J476" s="530"/>
      <c r="K476" s="527" t="str">
        <f t="shared" si="37"/>
        <v/>
      </c>
      <c r="L476" s="527" t="str">
        <f t="shared" si="38"/>
        <v/>
      </c>
      <c r="M476" s="529"/>
      <c r="N476" s="182"/>
      <c r="O476" s="215" t="str">
        <f t="shared" si="39"/>
        <v/>
      </c>
      <c r="P476" s="211" t="str">
        <f t="shared" si="40"/>
        <v/>
      </c>
      <c r="Q476" s="222"/>
      <c r="R476" s="435" t="str">
        <f>IF(I476="","",IF(OR(J476="",K476="",L476=""),Listes!$A$69,IF(AND(M476="",J476&lt;&gt;""),Listes!$A$70,IF(AND(I476&lt;M476,Q476=""),Listes!$A$71,IF(AND(L476&lt;K476,Q476=""),Listes!$A$72,IF(AND(M476&lt;&gt;"",M476&lt;I476,N476=""),Listes!$A$73,IF(AND(S476="",OR(J476&lt;&gt;"",K476&lt;&gt;"",L476&lt;&gt;"")),Listes!$A$74,"")))))))</f>
        <v/>
      </c>
      <c r="S476" s="90"/>
      <c r="T476" s="158">
        <f t="shared" si="41"/>
        <v>0</v>
      </c>
    </row>
    <row r="477" spans="1:20" ht="20.100000000000001" customHeight="1" x14ac:dyDescent="0.25">
      <c r="A477" s="174">
        <v>471</v>
      </c>
      <c r="B477" s="181" t="str">
        <f>IF('Frais réels'!B477="","",'Frais réels'!B477)</f>
        <v/>
      </c>
      <c r="C477" s="181" t="str">
        <f>IF('Frais réels'!C477="","",'Frais réels'!C477)</f>
        <v/>
      </c>
      <c r="D477" s="181" t="str">
        <f>IF('Frais réels'!D477="","",'Frais réels'!D477)</f>
        <v/>
      </c>
      <c r="E477" s="181" t="str">
        <f>IF('Frais réels'!E477="","",'Frais réels'!E477)</f>
        <v/>
      </c>
      <c r="F477" s="181" t="str">
        <f>IF('Frais réels'!F477="","",'Frais réels'!F477)</f>
        <v/>
      </c>
      <c r="G477" s="526" t="str">
        <f>IF('Frais réels'!G477="","",'Frais réels'!G477)</f>
        <v/>
      </c>
      <c r="H477" s="526" t="str">
        <f>IF('Frais réels'!H477="","",'Frais réels'!H477)</f>
        <v/>
      </c>
      <c r="I477" s="181" t="str">
        <f>IF('Frais réels'!I477="","",'Frais réels'!I477)</f>
        <v/>
      </c>
      <c r="J477" s="530"/>
      <c r="K477" s="527" t="str">
        <f t="shared" si="37"/>
        <v/>
      </c>
      <c r="L477" s="527" t="str">
        <f t="shared" si="38"/>
        <v/>
      </c>
      <c r="M477" s="529"/>
      <c r="N477" s="182"/>
      <c r="O477" s="215" t="str">
        <f t="shared" si="39"/>
        <v/>
      </c>
      <c r="P477" s="211" t="str">
        <f t="shared" si="40"/>
        <v/>
      </c>
      <c r="Q477" s="222"/>
      <c r="R477" s="435" t="str">
        <f>IF(I477="","",IF(OR(J477="",K477="",L477=""),Listes!$A$69,IF(AND(M477="",J477&lt;&gt;""),Listes!$A$70,IF(AND(I477&lt;M477,Q477=""),Listes!$A$71,IF(AND(L477&lt;K477,Q477=""),Listes!$A$72,IF(AND(M477&lt;&gt;"",M477&lt;I477,N477=""),Listes!$A$73,IF(AND(S477="",OR(J477&lt;&gt;"",K477&lt;&gt;"",L477&lt;&gt;"")),Listes!$A$74,"")))))))</f>
        <v/>
      </c>
      <c r="S477" s="90"/>
      <c r="T477" s="158">
        <f t="shared" si="41"/>
        <v>0</v>
      </c>
    </row>
    <row r="478" spans="1:20" ht="20.100000000000001" customHeight="1" x14ac:dyDescent="0.25">
      <c r="A478" s="174">
        <v>472</v>
      </c>
      <c r="B478" s="181" t="str">
        <f>IF('Frais réels'!B478="","",'Frais réels'!B478)</f>
        <v/>
      </c>
      <c r="C478" s="181" t="str">
        <f>IF('Frais réels'!C478="","",'Frais réels'!C478)</f>
        <v/>
      </c>
      <c r="D478" s="181" t="str">
        <f>IF('Frais réels'!D478="","",'Frais réels'!D478)</f>
        <v/>
      </c>
      <c r="E478" s="181" t="str">
        <f>IF('Frais réels'!E478="","",'Frais réels'!E478)</f>
        <v/>
      </c>
      <c r="F478" s="181" t="str">
        <f>IF('Frais réels'!F478="","",'Frais réels'!F478)</f>
        <v/>
      </c>
      <c r="G478" s="526" t="str">
        <f>IF('Frais réels'!G478="","",'Frais réels'!G478)</f>
        <v/>
      </c>
      <c r="H478" s="526" t="str">
        <f>IF('Frais réels'!H478="","",'Frais réels'!H478)</f>
        <v/>
      </c>
      <c r="I478" s="181" t="str">
        <f>IF('Frais réels'!I478="","",'Frais réels'!I478)</f>
        <v/>
      </c>
      <c r="J478" s="530"/>
      <c r="K478" s="527" t="str">
        <f t="shared" si="37"/>
        <v/>
      </c>
      <c r="L478" s="527" t="str">
        <f t="shared" si="38"/>
        <v/>
      </c>
      <c r="M478" s="529"/>
      <c r="N478" s="182"/>
      <c r="O478" s="215" t="str">
        <f t="shared" si="39"/>
        <v/>
      </c>
      <c r="P478" s="211" t="str">
        <f t="shared" si="40"/>
        <v/>
      </c>
      <c r="Q478" s="222"/>
      <c r="R478" s="435" t="str">
        <f>IF(I478="","",IF(OR(J478="",K478="",L478=""),Listes!$A$69,IF(AND(M478="",J478&lt;&gt;""),Listes!$A$70,IF(AND(I478&lt;M478,Q478=""),Listes!$A$71,IF(AND(L478&lt;K478,Q478=""),Listes!$A$72,IF(AND(M478&lt;&gt;"",M478&lt;I478,N478=""),Listes!$A$73,IF(AND(S478="",OR(J478&lt;&gt;"",K478&lt;&gt;"",L478&lt;&gt;"")),Listes!$A$74,"")))))))</f>
        <v/>
      </c>
      <c r="S478" s="90"/>
      <c r="T478" s="158">
        <f t="shared" si="41"/>
        <v>0</v>
      </c>
    </row>
    <row r="479" spans="1:20" ht="20.100000000000001" customHeight="1" x14ac:dyDescent="0.25">
      <c r="A479" s="174">
        <v>473</v>
      </c>
      <c r="B479" s="181" t="str">
        <f>IF('Frais réels'!B479="","",'Frais réels'!B479)</f>
        <v/>
      </c>
      <c r="C479" s="181" t="str">
        <f>IF('Frais réels'!C479="","",'Frais réels'!C479)</f>
        <v/>
      </c>
      <c r="D479" s="181" t="str">
        <f>IF('Frais réels'!D479="","",'Frais réels'!D479)</f>
        <v/>
      </c>
      <c r="E479" s="181" t="str">
        <f>IF('Frais réels'!E479="","",'Frais réels'!E479)</f>
        <v/>
      </c>
      <c r="F479" s="181" t="str">
        <f>IF('Frais réels'!F479="","",'Frais réels'!F479)</f>
        <v/>
      </c>
      <c r="G479" s="526" t="str">
        <f>IF('Frais réels'!G479="","",'Frais réels'!G479)</f>
        <v/>
      </c>
      <c r="H479" s="526" t="str">
        <f>IF('Frais réels'!H479="","",'Frais réels'!H479)</f>
        <v/>
      </c>
      <c r="I479" s="181" t="str">
        <f>IF('Frais réels'!I479="","",'Frais réels'!I479)</f>
        <v/>
      </c>
      <c r="J479" s="530"/>
      <c r="K479" s="527" t="str">
        <f t="shared" si="37"/>
        <v/>
      </c>
      <c r="L479" s="527" t="str">
        <f t="shared" si="38"/>
        <v/>
      </c>
      <c r="M479" s="529"/>
      <c r="N479" s="182"/>
      <c r="O479" s="215" t="str">
        <f t="shared" si="39"/>
        <v/>
      </c>
      <c r="P479" s="211" t="str">
        <f t="shared" si="40"/>
        <v/>
      </c>
      <c r="Q479" s="222"/>
      <c r="R479" s="435" t="str">
        <f>IF(I479="","",IF(OR(J479="",K479="",L479=""),Listes!$A$69,IF(AND(M479="",J479&lt;&gt;""),Listes!$A$70,IF(AND(I479&lt;M479,Q479=""),Listes!$A$71,IF(AND(L479&lt;K479,Q479=""),Listes!$A$72,IF(AND(M479&lt;&gt;"",M479&lt;I479,N479=""),Listes!$A$73,IF(AND(S479="",OR(J479&lt;&gt;"",K479&lt;&gt;"",L479&lt;&gt;"")),Listes!$A$74,"")))))))</f>
        <v/>
      </c>
      <c r="S479" s="90"/>
      <c r="T479" s="158">
        <f t="shared" si="41"/>
        <v>0</v>
      </c>
    </row>
    <row r="480" spans="1:20" ht="20.100000000000001" customHeight="1" x14ac:dyDescent="0.25">
      <c r="A480" s="174">
        <v>474</v>
      </c>
      <c r="B480" s="181" t="str">
        <f>IF('Frais réels'!B480="","",'Frais réels'!B480)</f>
        <v/>
      </c>
      <c r="C480" s="181" t="str">
        <f>IF('Frais réels'!C480="","",'Frais réels'!C480)</f>
        <v/>
      </c>
      <c r="D480" s="181" t="str">
        <f>IF('Frais réels'!D480="","",'Frais réels'!D480)</f>
        <v/>
      </c>
      <c r="E480" s="181" t="str">
        <f>IF('Frais réels'!E480="","",'Frais réels'!E480)</f>
        <v/>
      </c>
      <c r="F480" s="181" t="str">
        <f>IF('Frais réels'!F480="","",'Frais réels'!F480)</f>
        <v/>
      </c>
      <c r="G480" s="526" t="str">
        <f>IF('Frais réels'!G480="","",'Frais réels'!G480)</f>
        <v/>
      </c>
      <c r="H480" s="526" t="str">
        <f>IF('Frais réels'!H480="","",'Frais réels'!H480)</f>
        <v/>
      </c>
      <c r="I480" s="181" t="str">
        <f>IF('Frais réels'!I480="","",'Frais réels'!I480)</f>
        <v/>
      </c>
      <c r="J480" s="530"/>
      <c r="K480" s="527" t="str">
        <f t="shared" si="37"/>
        <v/>
      </c>
      <c r="L480" s="527" t="str">
        <f t="shared" si="38"/>
        <v/>
      </c>
      <c r="M480" s="529"/>
      <c r="N480" s="182"/>
      <c r="O480" s="215" t="str">
        <f t="shared" si="39"/>
        <v/>
      </c>
      <c r="P480" s="211" t="str">
        <f t="shared" si="40"/>
        <v/>
      </c>
      <c r="Q480" s="222"/>
      <c r="R480" s="435" t="str">
        <f>IF(I480="","",IF(OR(J480="",K480="",L480=""),Listes!$A$69,IF(AND(M480="",J480&lt;&gt;""),Listes!$A$70,IF(AND(I480&lt;M480,Q480=""),Listes!$A$71,IF(AND(L480&lt;K480,Q480=""),Listes!$A$72,IF(AND(M480&lt;&gt;"",M480&lt;I480,N480=""),Listes!$A$73,IF(AND(S480="",OR(J480&lt;&gt;"",K480&lt;&gt;"",L480&lt;&gt;"")),Listes!$A$74,"")))))))</f>
        <v/>
      </c>
      <c r="S480" s="90"/>
      <c r="T480" s="158">
        <f t="shared" si="41"/>
        <v>0</v>
      </c>
    </row>
    <row r="481" spans="1:20" ht="20.100000000000001" customHeight="1" x14ac:dyDescent="0.25">
      <c r="A481" s="174">
        <v>475</v>
      </c>
      <c r="B481" s="181" t="str">
        <f>IF('Frais réels'!B481="","",'Frais réels'!B481)</f>
        <v/>
      </c>
      <c r="C481" s="181" t="str">
        <f>IF('Frais réels'!C481="","",'Frais réels'!C481)</f>
        <v/>
      </c>
      <c r="D481" s="181" t="str">
        <f>IF('Frais réels'!D481="","",'Frais réels'!D481)</f>
        <v/>
      </c>
      <c r="E481" s="181" t="str">
        <f>IF('Frais réels'!E481="","",'Frais réels'!E481)</f>
        <v/>
      </c>
      <c r="F481" s="181" t="str">
        <f>IF('Frais réels'!F481="","",'Frais réels'!F481)</f>
        <v/>
      </c>
      <c r="G481" s="526" t="str">
        <f>IF('Frais réels'!G481="","",'Frais réels'!G481)</f>
        <v/>
      </c>
      <c r="H481" s="526" t="str">
        <f>IF('Frais réels'!H481="","",'Frais réels'!H481)</f>
        <v/>
      </c>
      <c r="I481" s="181" t="str">
        <f>IF('Frais réels'!I481="","",'Frais réels'!I481)</f>
        <v/>
      </c>
      <c r="J481" s="530"/>
      <c r="K481" s="527" t="str">
        <f t="shared" si="37"/>
        <v/>
      </c>
      <c r="L481" s="527" t="str">
        <f t="shared" si="38"/>
        <v/>
      </c>
      <c r="M481" s="529"/>
      <c r="N481" s="182"/>
      <c r="O481" s="215" t="str">
        <f t="shared" si="39"/>
        <v/>
      </c>
      <c r="P481" s="211" t="str">
        <f t="shared" si="40"/>
        <v/>
      </c>
      <c r="Q481" s="222"/>
      <c r="R481" s="435" t="str">
        <f>IF(I481="","",IF(OR(J481="",K481="",L481=""),Listes!$A$69,IF(AND(M481="",J481&lt;&gt;""),Listes!$A$70,IF(AND(I481&lt;M481,Q481=""),Listes!$A$71,IF(AND(L481&lt;K481,Q481=""),Listes!$A$72,IF(AND(M481&lt;&gt;"",M481&lt;I481,N481=""),Listes!$A$73,IF(AND(S481="",OR(J481&lt;&gt;"",K481&lt;&gt;"",L481&lt;&gt;"")),Listes!$A$74,"")))))))</f>
        <v/>
      </c>
      <c r="S481" s="90"/>
      <c r="T481" s="158">
        <f t="shared" si="41"/>
        <v>0</v>
      </c>
    </row>
    <row r="482" spans="1:20" ht="20.100000000000001" customHeight="1" x14ac:dyDescent="0.25">
      <c r="A482" s="174">
        <v>476</v>
      </c>
      <c r="B482" s="181" t="str">
        <f>IF('Frais réels'!B482="","",'Frais réels'!B482)</f>
        <v/>
      </c>
      <c r="C482" s="181" t="str">
        <f>IF('Frais réels'!C482="","",'Frais réels'!C482)</f>
        <v/>
      </c>
      <c r="D482" s="181" t="str">
        <f>IF('Frais réels'!D482="","",'Frais réels'!D482)</f>
        <v/>
      </c>
      <c r="E482" s="181" t="str">
        <f>IF('Frais réels'!E482="","",'Frais réels'!E482)</f>
        <v/>
      </c>
      <c r="F482" s="181" t="str">
        <f>IF('Frais réels'!F482="","",'Frais réels'!F482)</f>
        <v/>
      </c>
      <c r="G482" s="526" t="str">
        <f>IF('Frais réels'!G482="","",'Frais réels'!G482)</f>
        <v/>
      </c>
      <c r="H482" s="526" t="str">
        <f>IF('Frais réels'!H482="","",'Frais réels'!H482)</f>
        <v/>
      </c>
      <c r="I482" s="181" t="str">
        <f>IF('Frais réels'!I482="","",'Frais réels'!I482)</f>
        <v/>
      </c>
      <c r="J482" s="530"/>
      <c r="K482" s="527" t="str">
        <f t="shared" si="37"/>
        <v/>
      </c>
      <c r="L482" s="527" t="str">
        <f t="shared" si="38"/>
        <v/>
      </c>
      <c r="M482" s="529"/>
      <c r="N482" s="182"/>
      <c r="O482" s="215" t="str">
        <f t="shared" si="39"/>
        <v/>
      </c>
      <c r="P482" s="211" t="str">
        <f t="shared" si="40"/>
        <v/>
      </c>
      <c r="Q482" s="222"/>
      <c r="R482" s="435" t="str">
        <f>IF(I482="","",IF(OR(J482="",K482="",L482=""),Listes!$A$69,IF(AND(M482="",J482&lt;&gt;""),Listes!$A$70,IF(AND(I482&lt;M482,Q482=""),Listes!$A$71,IF(AND(L482&lt;K482,Q482=""),Listes!$A$72,IF(AND(M482&lt;&gt;"",M482&lt;I482,N482=""),Listes!$A$73,IF(AND(S482="",OR(J482&lt;&gt;"",K482&lt;&gt;"",L482&lt;&gt;"")),Listes!$A$74,"")))))))</f>
        <v/>
      </c>
      <c r="S482" s="90"/>
      <c r="T482" s="158">
        <f t="shared" si="41"/>
        <v>0</v>
      </c>
    </row>
    <row r="483" spans="1:20" ht="20.100000000000001" customHeight="1" x14ac:dyDescent="0.25">
      <c r="A483" s="174">
        <v>477</v>
      </c>
      <c r="B483" s="181" t="str">
        <f>IF('Frais réels'!B483="","",'Frais réels'!B483)</f>
        <v/>
      </c>
      <c r="C483" s="181" t="str">
        <f>IF('Frais réels'!C483="","",'Frais réels'!C483)</f>
        <v/>
      </c>
      <c r="D483" s="181" t="str">
        <f>IF('Frais réels'!D483="","",'Frais réels'!D483)</f>
        <v/>
      </c>
      <c r="E483" s="181" t="str">
        <f>IF('Frais réels'!E483="","",'Frais réels'!E483)</f>
        <v/>
      </c>
      <c r="F483" s="181" t="str">
        <f>IF('Frais réels'!F483="","",'Frais réels'!F483)</f>
        <v/>
      </c>
      <c r="G483" s="526" t="str">
        <f>IF('Frais réels'!G483="","",'Frais réels'!G483)</f>
        <v/>
      </c>
      <c r="H483" s="526" t="str">
        <f>IF('Frais réels'!H483="","",'Frais réels'!H483)</f>
        <v/>
      </c>
      <c r="I483" s="181" t="str">
        <f>IF('Frais réels'!I483="","",'Frais réels'!I483)</f>
        <v/>
      </c>
      <c r="J483" s="530"/>
      <c r="K483" s="527" t="str">
        <f t="shared" si="37"/>
        <v/>
      </c>
      <c r="L483" s="527" t="str">
        <f t="shared" si="38"/>
        <v/>
      </c>
      <c r="M483" s="529"/>
      <c r="N483" s="182"/>
      <c r="O483" s="215" t="str">
        <f t="shared" si="39"/>
        <v/>
      </c>
      <c r="P483" s="211" t="str">
        <f t="shared" si="40"/>
        <v/>
      </c>
      <c r="Q483" s="222"/>
      <c r="R483" s="435" t="str">
        <f>IF(I483="","",IF(OR(J483="",K483="",L483=""),Listes!$A$69,IF(AND(M483="",J483&lt;&gt;""),Listes!$A$70,IF(AND(I483&lt;M483,Q483=""),Listes!$A$71,IF(AND(L483&lt;K483,Q483=""),Listes!$A$72,IF(AND(M483&lt;&gt;"",M483&lt;I483,N483=""),Listes!$A$73,IF(AND(S483="",OR(J483&lt;&gt;"",K483&lt;&gt;"",L483&lt;&gt;"")),Listes!$A$74,"")))))))</f>
        <v/>
      </c>
      <c r="S483" s="90"/>
      <c r="T483" s="158">
        <f t="shared" si="41"/>
        <v>0</v>
      </c>
    </row>
    <row r="484" spans="1:20" ht="20.100000000000001" customHeight="1" x14ac:dyDescent="0.25">
      <c r="A484" s="174">
        <v>478</v>
      </c>
      <c r="B484" s="181" t="str">
        <f>IF('Frais réels'!B484="","",'Frais réels'!B484)</f>
        <v/>
      </c>
      <c r="C484" s="181" t="str">
        <f>IF('Frais réels'!C484="","",'Frais réels'!C484)</f>
        <v/>
      </c>
      <c r="D484" s="181" t="str">
        <f>IF('Frais réels'!D484="","",'Frais réels'!D484)</f>
        <v/>
      </c>
      <c r="E484" s="181" t="str">
        <f>IF('Frais réels'!E484="","",'Frais réels'!E484)</f>
        <v/>
      </c>
      <c r="F484" s="181" t="str">
        <f>IF('Frais réels'!F484="","",'Frais réels'!F484)</f>
        <v/>
      </c>
      <c r="G484" s="526" t="str">
        <f>IF('Frais réels'!G484="","",'Frais réels'!G484)</f>
        <v/>
      </c>
      <c r="H484" s="526" t="str">
        <f>IF('Frais réels'!H484="","",'Frais réels'!H484)</f>
        <v/>
      </c>
      <c r="I484" s="181" t="str">
        <f>IF('Frais réels'!I484="","",'Frais réels'!I484)</f>
        <v/>
      </c>
      <c r="J484" s="530"/>
      <c r="K484" s="527" t="str">
        <f t="shared" si="37"/>
        <v/>
      </c>
      <c r="L484" s="527" t="str">
        <f t="shared" si="38"/>
        <v/>
      </c>
      <c r="M484" s="529"/>
      <c r="N484" s="182"/>
      <c r="O484" s="215" t="str">
        <f t="shared" si="39"/>
        <v/>
      </c>
      <c r="P484" s="211" t="str">
        <f t="shared" si="40"/>
        <v/>
      </c>
      <c r="Q484" s="222"/>
      <c r="R484" s="435" t="str">
        <f>IF(I484="","",IF(OR(J484="",K484="",L484=""),Listes!$A$69,IF(AND(M484="",J484&lt;&gt;""),Listes!$A$70,IF(AND(I484&lt;M484,Q484=""),Listes!$A$71,IF(AND(L484&lt;K484,Q484=""),Listes!$A$72,IF(AND(M484&lt;&gt;"",M484&lt;I484,N484=""),Listes!$A$73,IF(AND(S484="",OR(J484&lt;&gt;"",K484&lt;&gt;"",L484&lt;&gt;"")),Listes!$A$74,"")))))))</f>
        <v/>
      </c>
      <c r="S484" s="90"/>
      <c r="T484" s="158">
        <f t="shared" si="41"/>
        <v>0</v>
      </c>
    </row>
    <row r="485" spans="1:20" ht="20.100000000000001" customHeight="1" x14ac:dyDescent="0.25">
      <c r="A485" s="174">
        <v>479</v>
      </c>
      <c r="B485" s="181" t="str">
        <f>IF('Frais réels'!B485="","",'Frais réels'!B485)</f>
        <v/>
      </c>
      <c r="C485" s="181" t="str">
        <f>IF('Frais réels'!C485="","",'Frais réels'!C485)</f>
        <v/>
      </c>
      <c r="D485" s="181" t="str">
        <f>IF('Frais réels'!D485="","",'Frais réels'!D485)</f>
        <v/>
      </c>
      <c r="E485" s="181" t="str">
        <f>IF('Frais réels'!E485="","",'Frais réels'!E485)</f>
        <v/>
      </c>
      <c r="F485" s="181" t="str">
        <f>IF('Frais réels'!F485="","",'Frais réels'!F485)</f>
        <v/>
      </c>
      <c r="G485" s="526" t="str">
        <f>IF('Frais réels'!G485="","",'Frais réels'!G485)</f>
        <v/>
      </c>
      <c r="H485" s="526" t="str">
        <f>IF('Frais réels'!H485="","",'Frais réels'!H485)</f>
        <v/>
      </c>
      <c r="I485" s="181" t="str">
        <f>IF('Frais réels'!I485="","",'Frais réels'!I485)</f>
        <v/>
      </c>
      <c r="J485" s="530"/>
      <c r="K485" s="527" t="str">
        <f t="shared" si="37"/>
        <v/>
      </c>
      <c r="L485" s="527" t="str">
        <f t="shared" si="38"/>
        <v/>
      </c>
      <c r="M485" s="529"/>
      <c r="N485" s="182"/>
      <c r="O485" s="215" t="str">
        <f t="shared" si="39"/>
        <v/>
      </c>
      <c r="P485" s="211" t="str">
        <f t="shared" si="40"/>
        <v/>
      </c>
      <c r="Q485" s="222"/>
      <c r="R485" s="435" t="str">
        <f>IF(I485="","",IF(OR(J485="",K485="",L485=""),Listes!$A$69,IF(AND(M485="",J485&lt;&gt;""),Listes!$A$70,IF(AND(I485&lt;M485,Q485=""),Listes!$A$71,IF(AND(L485&lt;K485,Q485=""),Listes!$A$72,IF(AND(M485&lt;&gt;"",M485&lt;I485,N485=""),Listes!$A$73,IF(AND(S485="",OR(J485&lt;&gt;"",K485&lt;&gt;"",L485&lt;&gt;"")),Listes!$A$74,"")))))))</f>
        <v/>
      </c>
      <c r="S485" s="90"/>
      <c r="T485" s="158">
        <f t="shared" si="41"/>
        <v>0</v>
      </c>
    </row>
    <row r="486" spans="1:20" ht="20.100000000000001" customHeight="1" x14ac:dyDescent="0.25">
      <c r="A486" s="174">
        <v>480</v>
      </c>
      <c r="B486" s="181" t="str">
        <f>IF('Frais réels'!B486="","",'Frais réels'!B486)</f>
        <v/>
      </c>
      <c r="C486" s="181" t="str">
        <f>IF('Frais réels'!C486="","",'Frais réels'!C486)</f>
        <v/>
      </c>
      <c r="D486" s="181" t="str">
        <f>IF('Frais réels'!D486="","",'Frais réels'!D486)</f>
        <v/>
      </c>
      <c r="E486" s="181" t="str">
        <f>IF('Frais réels'!E486="","",'Frais réels'!E486)</f>
        <v/>
      </c>
      <c r="F486" s="181" t="str">
        <f>IF('Frais réels'!F486="","",'Frais réels'!F486)</f>
        <v/>
      </c>
      <c r="G486" s="526" t="str">
        <f>IF('Frais réels'!G486="","",'Frais réels'!G486)</f>
        <v/>
      </c>
      <c r="H486" s="526" t="str">
        <f>IF('Frais réels'!H486="","",'Frais réels'!H486)</f>
        <v/>
      </c>
      <c r="I486" s="181" t="str">
        <f>IF('Frais réels'!I486="","",'Frais réels'!I486)</f>
        <v/>
      </c>
      <c r="J486" s="530"/>
      <c r="K486" s="527" t="str">
        <f t="shared" si="37"/>
        <v/>
      </c>
      <c r="L486" s="527" t="str">
        <f t="shared" si="38"/>
        <v/>
      </c>
      <c r="M486" s="529"/>
      <c r="N486" s="182"/>
      <c r="O486" s="215" t="str">
        <f t="shared" si="39"/>
        <v/>
      </c>
      <c r="P486" s="211" t="str">
        <f t="shared" si="40"/>
        <v/>
      </c>
      <c r="Q486" s="222"/>
      <c r="R486" s="435" t="str">
        <f>IF(I486="","",IF(OR(J486="",K486="",L486=""),Listes!$A$69,IF(AND(M486="",J486&lt;&gt;""),Listes!$A$70,IF(AND(I486&lt;M486,Q486=""),Listes!$A$71,IF(AND(L486&lt;K486,Q486=""),Listes!$A$72,IF(AND(M486&lt;&gt;"",M486&lt;I486,N486=""),Listes!$A$73,IF(AND(S486="",OR(J486&lt;&gt;"",K486&lt;&gt;"",L486&lt;&gt;"")),Listes!$A$74,"")))))))</f>
        <v/>
      </c>
      <c r="S486" s="90"/>
      <c r="T486" s="158">
        <f t="shared" si="41"/>
        <v>0</v>
      </c>
    </row>
    <row r="487" spans="1:20" ht="20.100000000000001" customHeight="1" x14ac:dyDescent="0.25">
      <c r="A487" s="174">
        <v>481</v>
      </c>
      <c r="B487" s="181" t="str">
        <f>IF('Frais réels'!B487="","",'Frais réels'!B487)</f>
        <v/>
      </c>
      <c r="C487" s="181" t="str">
        <f>IF('Frais réels'!C487="","",'Frais réels'!C487)</f>
        <v/>
      </c>
      <c r="D487" s="181" t="str">
        <f>IF('Frais réels'!D487="","",'Frais réels'!D487)</f>
        <v/>
      </c>
      <c r="E487" s="181" t="str">
        <f>IF('Frais réels'!E487="","",'Frais réels'!E487)</f>
        <v/>
      </c>
      <c r="F487" s="181" t="str">
        <f>IF('Frais réels'!F487="","",'Frais réels'!F487)</f>
        <v/>
      </c>
      <c r="G487" s="526" t="str">
        <f>IF('Frais réels'!G487="","",'Frais réels'!G487)</f>
        <v/>
      </c>
      <c r="H487" s="526" t="str">
        <f>IF('Frais réels'!H487="","",'Frais réels'!H487)</f>
        <v/>
      </c>
      <c r="I487" s="181" t="str">
        <f>IF('Frais réels'!I487="","",'Frais réels'!I487)</f>
        <v/>
      </c>
      <c r="J487" s="530"/>
      <c r="K487" s="527" t="str">
        <f t="shared" si="37"/>
        <v/>
      </c>
      <c r="L487" s="527" t="str">
        <f t="shared" si="38"/>
        <v/>
      </c>
      <c r="M487" s="529"/>
      <c r="N487" s="182"/>
      <c r="O487" s="215" t="str">
        <f t="shared" si="39"/>
        <v/>
      </c>
      <c r="P487" s="211" t="str">
        <f t="shared" si="40"/>
        <v/>
      </c>
      <c r="Q487" s="222"/>
      <c r="R487" s="435" t="str">
        <f>IF(I487="","",IF(OR(J487="",K487="",L487=""),Listes!$A$69,IF(AND(M487="",J487&lt;&gt;""),Listes!$A$70,IF(AND(I487&lt;M487,Q487=""),Listes!$A$71,IF(AND(L487&lt;K487,Q487=""),Listes!$A$72,IF(AND(M487&lt;&gt;"",M487&lt;I487,N487=""),Listes!$A$73,IF(AND(S487="",OR(J487&lt;&gt;"",K487&lt;&gt;"",L487&lt;&gt;"")),Listes!$A$74,"")))))))</f>
        <v/>
      </c>
      <c r="S487" s="90"/>
      <c r="T487" s="158">
        <f t="shared" si="41"/>
        <v>0</v>
      </c>
    </row>
    <row r="488" spans="1:20" ht="20.100000000000001" customHeight="1" x14ac:dyDescent="0.25">
      <c r="A488" s="174">
        <v>482</v>
      </c>
      <c r="B488" s="181" t="str">
        <f>IF('Frais réels'!B488="","",'Frais réels'!B488)</f>
        <v/>
      </c>
      <c r="C488" s="181" t="str">
        <f>IF('Frais réels'!C488="","",'Frais réels'!C488)</f>
        <v/>
      </c>
      <c r="D488" s="181" t="str">
        <f>IF('Frais réels'!D488="","",'Frais réels'!D488)</f>
        <v/>
      </c>
      <c r="E488" s="181" t="str">
        <f>IF('Frais réels'!E488="","",'Frais réels'!E488)</f>
        <v/>
      </c>
      <c r="F488" s="181" t="str">
        <f>IF('Frais réels'!F488="","",'Frais réels'!F488)</f>
        <v/>
      </c>
      <c r="G488" s="526" t="str">
        <f>IF('Frais réels'!G488="","",'Frais réels'!G488)</f>
        <v/>
      </c>
      <c r="H488" s="526" t="str">
        <f>IF('Frais réels'!H488="","",'Frais réels'!H488)</f>
        <v/>
      </c>
      <c r="I488" s="181" t="str">
        <f>IF('Frais réels'!I488="","",'Frais réels'!I488)</f>
        <v/>
      </c>
      <c r="J488" s="530"/>
      <c r="K488" s="527" t="str">
        <f t="shared" si="37"/>
        <v/>
      </c>
      <c r="L488" s="527" t="str">
        <f t="shared" si="38"/>
        <v/>
      </c>
      <c r="M488" s="529"/>
      <c r="N488" s="182"/>
      <c r="O488" s="215" t="str">
        <f t="shared" si="39"/>
        <v/>
      </c>
      <c r="P488" s="211" t="str">
        <f t="shared" si="40"/>
        <v/>
      </c>
      <c r="Q488" s="222"/>
      <c r="R488" s="435" t="str">
        <f>IF(I488="","",IF(OR(J488="",K488="",L488=""),Listes!$A$69,IF(AND(M488="",J488&lt;&gt;""),Listes!$A$70,IF(AND(I488&lt;M488,Q488=""),Listes!$A$71,IF(AND(L488&lt;K488,Q488=""),Listes!$A$72,IF(AND(M488&lt;&gt;"",M488&lt;I488,N488=""),Listes!$A$73,IF(AND(S488="",OR(J488&lt;&gt;"",K488&lt;&gt;"",L488&lt;&gt;"")),Listes!$A$74,"")))))))</f>
        <v/>
      </c>
      <c r="S488" s="90"/>
      <c r="T488" s="158">
        <f t="shared" si="41"/>
        <v>0</v>
      </c>
    </row>
    <row r="489" spans="1:20" ht="20.100000000000001" customHeight="1" x14ac:dyDescent="0.25">
      <c r="A489" s="174">
        <v>483</v>
      </c>
      <c r="B489" s="181" t="str">
        <f>IF('Frais réels'!B489="","",'Frais réels'!B489)</f>
        <v/>
      </c>
      <c r="C489" s="181" t="str">
        <f>IF('Frais réels'!C489="","",'Frais réels'!C489)</f>
        <v/>
      </c>
      <c r="D489" s="181" t="str">
        <f>IF('Frais réels'!D489="","",'Frais réels'!D489)</f>
        <v/>
      </c>
      <c r="E489" s="181" t="str">
        <f>IF('Frais réels'!E489="","",'Frais réels'!E489)</f>
        <v/>
      </c>
      <c r="F489" s="181" t="str">
        <f>IF('Frais réels'!F489="","",'Frais réels'!F489)</f>
        <v/>
      </c>
      <c r="G489" s="526" t="str">
        <f>IF('Frais réels'!G489="","",'Frais réels'!G489)</f>
        <v/>
      </c>
      <c r="H489" s="526" t="str">
        <f>IF('Frais réels'!H489="","",'Frais réels'!H489)</f>
        <v/>
      </c>
      <c r="I489" s="181" t="str">
        <f>IF('Frais réels'!I489="","",'Frais réels'!I489)</f>
        <v/>
      </c>
      <c r="J489" s="530"/>
      <c r="K489" s="527" t="str">
        <f t="shared" si="37"/>
        <v/>
      </c>
      <c r="L489" s="527" t="str">
        <f t="shared" si="38"/>
        <v/>
      </c>
      <c r="M489" s="529"/>
      <c r="N489" s="182"/>
      <c r="O489" s="215" t="str">
        <f t="shared" si="39"/>
        <v/>
      </c>
      <c r="P489" s="211" t="str">
        <f t="shared" si="40"/>
        <v/>
      </c>
      <c r="Q489" s="222"/>
      <c r="R489" s="435" t="str">
        <f>IF(I489="","",IF(OR(J489="",K489="",L489=""),Listes!$A$69,IF(AND(M489="",J489&lt;&gt;""),Listes!$A$70,IF(AND(I489&lt;M489,Q489=""),Listes!$A$71,IF(AND(L489&lt;K489,Q489=""),Listes!$A$72,IF(AND(M489&lt;&gt;"",M489&lt;I489,N489=""),Listes!$A$73,IF(AND(S489="",OR(J489&lt;&gt;"",K489&lt;&gt;"",L489&lt;&gt;"")),Listes!$A$74,"")))))))</f>
        <v/>
      </c>
      <c r="S489" s="90"/>
      <c r="T489" s="158">
        <f t="shared" si="41"/>
        <v>0</v>
      </c>
    </row>
    <row r="490" spans="1:20" ht="20.100000000000001" customHeight="1" x14ac:dyDescent="0.25">
      <c r="A490" s="174">
        <v>484</v>
      </c>
      <c r="B490" s="181" t="str">
        <f>IF('Frais réels'!B490="","",'Frais réels'!B490)</f>
        <v/>
      </c>
      <c r="C490" s="181" t="str">
        <f>IF('Frais réels'!C490="","",'Frais réels'!C490)</f>
        <v/>
      </c>
      <c r="D490" s="181" t="str">
        <f>IF('Frais réels'!D490="","",'Frais réels'!D490)</f>
        <v/>
      </c>
      <c r="E490" s="181" t="str">
        <f>IF('Frais réels'!E490="","",'Frais réels'!E490)</f>
        <v/>
      </c>
      <c r="F490" s="181" t="str">
        <f>IF('Frais réels'!F490="","",'Frais réels'!F490)</f>
        <v/>
      </c>
      <c r="G490" s="526" t="str">
        <f>IF('Frais réels'!G490="","",'Frais réels'!G490)</f>
        <v/>
      </c>
      <c r="H490" s="526" t="str">
        <f>IF('Frais réels'!H490="","",'Frais réels'!H490)</f>
        <v/>
      </c>
      <c r="I490" s="181" t="str">
        <f>IF('Frais réels'!I490="","",'Frais réels'!I490)</f>
        <v/>
      </c>
      <c r="J490" s="530"/>
      <c r="K490" s="527" t="str">
        <f t="shared" si="37"/>
        <v/>
      </c>
      <c r="L490" s="527" t="str">
        <f t="shared" si="38"/>
        <v/>
      </c>
      <c r="M490" s="529"/>
      <c r="N490" s="182"/>
      <c r="O490" s="215" t="str">
        <f t="shared" si="39"/>
        <v/>
      </c>
      <c r="P490" s="211" t="str">
        <f t="shared" si="40"/>
        <v/>
      </c>
      <c r="Q490" s="222"/>
      <c r="R490" s="435" t="str">
        <f>IF(I490="","",IF(OR(J490="",K490="",L490=""),Listes!$A$69,IF(AND(M490="",J490&lt;&gt;""),Listes!$A$70,IF(AND(I490&lt;M490,Q490=""),Listes!$A$71,IF(AND(L490&lt;K490,Q490=""),Listes!$A$72,IF(AND(M490&lt;&gt;"",M490&lt;I490,N490=""),Listes!$A$73,IF(AND(S490="",OR(J490&lt;&gt;"",K490&lt;&gt;"",L490&lt;&gt;"")),Listes!$A$74,"")))))))</f>
        <v/>
      </c>
      <c r="S490" s="90"/>
      <c r="T490" s="158">
        <f t="shared" si="41"/>
        <v>0</v>
      </c>
    </row>
    <row r="491" spans="1:20" ht="20.100000000000001" customHeight="1" x14ac:dyDescent="0.25">
      <c r="A491" s="174">
        <v>485</v>
      </c>
      <c r="B491" s="181" t="str">
        <f>IF('Frais réels'!B491="","",'Frais réels'!B491)</f>
        <v/>
      </c>
      <c r="C491" s="181" t="str">
        <f>IF('Frais réels'!C491="","",'Frais réels'!C491)</f>
        <v/>
      </c>
      <c r="D491" s="181" t="str">
        <f>IF('Frais réels'!D491="","",'Frais réels'!D491)</f>
        <v/>
      </c>
      <c r="E491" s="181" t="str">
        <f>IF('Frais réels'!E491="","",'Frais réels'!E491)</f>
        <v/>
      </c>
      <c r="F491" s="181" t="str">
        <f>IF('Frais réels'!F491="","",'Frais réels'!F491)</f>
        <v/>
      </c>
      <c r="G491" s="526" t="str">
        <f>IF('Frais réels'!G491="","",'Frais réels'!G491)</f>
        <v/>
      </c>
      <c r="H491" s="526" t="str">
        <f>IF('Frais réels'!H491="","",'Frais réels'!H491)</f>
        <v/>
      </c>
      <c r="I491" s="181" t="str">
        <f>IF('Frais réels'!I491="","",'Frais réels'!I491)</f>
        <v/>
      </c>
      <c r="J491" s="530"/>
      <c r="K491" s="527" t="str">
        <f t="shared" si="37"/>
        <v/>
      </c>
      <c r="L491" s="527" t="str">
        <f t="shared" si="38"/>
        <v/>
      </c>
      <c r="M491" s="529"/>
      <c r="N491" s="182"/>
      <c r="O491" s="215" t="str">
        <f t="shared" si="39"/>
        <v/>
      </c>
      <c r="P491" s="211" t="str">
        <f t="shared" si="40"/>
        <v/>
      </c>
      <c r="Q491" s="222"/>
      <c r="R491" s="435" t="str">
        <f>IF(I491="","",IF(OR(J491="",K491="",L491=""),Listes!$A$69,IF(AND(M491="",J491&lt;&gt;""),Listes!$A$70,IF(AND(I491&lt;M491,Q491=""),Listes!$A$71,IF(AND(L491&lt;K491,Q491=""),Listes!$A$72,IF(AND(M491&lt;&gt;"",M491&lt;I491,N491=""),Listes!$A$73,IF(AND(S491="",OR(J491&lt;&gt;"",K491&lt;&gt;"",L491&lt;&gt;"")),Listes!$A$74,"")))))))</f>
        <v/>
      </c>
      <c r="S491" s="90"/>
      <c r="T491" s="158">
        <f t="shared" si="41"/>
        <v>0</v>
      </c>
    </row>
    <row r="492" spans="1:20" ht="20.100000000000001" customHeight="1" x14ac:dyDescent="0.25">
      <c r="A492" s="174">
        <v>486</v>
      </c>
      <c r="B492" s="181" t="str">
        <f>IF('Frais réels'!B492="","",'Frais réels'!B492)</f>
        <v/>
      </c>
      <c r="C492" s="181" t="str">
        <f>IF('Frais réels'!C492="","",'Frais réels'!C492)</f>
        <v/>
      </c>
      <c r="D492" s="181" t="str">
        <f>IF('Frais réels'!D492="","",'Frais réels'!D492)</f>
        <v/>
      </c>
      <c r="E492" s="181" t="str">
        <f>IF('Frais réels'!E492="","",'Frais réels'!E492)</f>
        <v/>
      </c>
      <c r="F492" s="181" t="str">
        <f>IF('Frais réels'!F492="","",'Frais réels'!F492)</f>
        <v/>
      </c>
      <c r="G492" s="526" t="str">
        <f>IF('Frais réels'!G492="","",'Frais réels'!G492)</f>
        <v/>
      </c>
      <c r="H492" s="526" t="str">
        <f>IF('Frais réels'!H492="","",'Frais réels'!H492)</f>
        <v/>
      </c>
      <c r="I492" s="181" t="str">
        <f>IF('Frais réels'!I492="","",'Frais réels'!I492)</f>
        <v/>
      </c>
      <c r="J492" s="530"/>
      <c r="K492" s="527" t="str">
        <f t="shared" si="37"/>
        <v/>
      </c>
      <c r="L492" s="527" t="str">
        <f t="shared" si="38"/>
        <v/>
      </c>
      <c r="M492" s="529"/>
      <c r="N492" s="182"/>
      <c r="O492" s="215" t="str">
        <f t="shared" si="39"/>
        <v/>
      </c>
      <c r="P492" s="211" t="str">
        <f t="shared" si="40"/>
        <v/>
      </c>
      <c r="Q492" s="222"/>
      <c r="R492" s="435" t="str">
        <f>IF(I492="","",IF(OR(J492="",K492="",L492=""),Listes!$A$69,IF(AND(M492="",J492&lt;&gt;""),Listes!$A$70,IF(AND(I492&lt;M492,Q492=""),Listes!$A$71,IF(AND(L492&lt;K492,Q492=""),Listes!$A$72,IF(AND(M492&lt;&gt;"",M492&lt;I492,N492=""),Listes!$A$73,IF(AND(S492="",OR(J492&lt;&gt;"",K492&lt;&gt;"",L492&lt;&gt;"")),Listes!$A$74,"")))))))</f>
        <v/>
      </c>
      <c r="S492" s="90"/>
      <c r="T492" s="158">
        <f t="shared" si="41"/>
        <v>0</v>
      </c>
    </row>
    <row r="493" spans="1:20" ht="20.100000000000001" customHeight="1" x14ac:dyDescent="0.25">
      <c r="A493" s="174">
        <v>487</v>
      </c>
      <c r="B493" s="181" t="str">
        <f>IF('Frais réels'!B493="","",'Frais réels'!B493)</f>
        <v/>
      </c>
      <c r="C493" s="181" t="str">
        <f>IF('Frais réels'!C493="","",'Frais réels'!C493)</f>
        <v/>
      </c>
      <c r="D493" s="181" t="str">
        <f>IF('Frais réels'!D493="","",'Frais réels'!D493)</f>
        <v/>
      </c>
      <c r="E493" s="181" t="str">
        <f>IF('Frais réels'!E493="","",'Frais réels'!E493)</f>
        <v/>
      </c>
      <c r="F493" s="181" t="str">
        <f>IF('Frais réels'!F493="","",'Frais réels'!F493)</f>
        <v/>
      </c>
      <c r="G493" s="526" t="str">
        <f>IF('Frais réels'!G493="","",'Frais réels'!G493)</f>
        <v/>
      </c>
      <c r="H493" s="526" t="str">
        <f>IF('Frais réels'!H493="","",'Frais réels'!H493)</f>
        <v/>
      </c>
      <c r="I493" s="181" t="str">
        <f>IF('Frais réels'!I493="","",'Frais réels'!I493)</f>
        <v/>
      </c>
      <c r="J493" s="530"/>
      <c r="K493" s="527" t="str">
        <f t="shared" si="37"/>
        <v/>
      </c>
      <c r="L493" s="527" t="str">
        <f t="shared" si="38"/>
        <v/>
      </c>
      <c r="M493" s="529"/>
      <c r="N493" s="182"/>
      <c r="O493" s="215" t="str">
        <f t="shared" si="39"/>
        <v/>
      </c>
      <c r="P493" s="211" t="str">
        <f t="shared" si="40"/>
        <v/>
      </c>
      <c r="Q493" s="222"/>
      <c r="R493" s="435" t="str">
        <f>IF(I493="","",IF(OR(J493="",K493="",L493=""),Listes!$A$69,IF(AND(M493="",J493&lt;&gt;""),Listes!$A$70,IF(AND(I493&lt;M493,Q493=""),Listes!$A$71,IF(AND(L493&lt;K493,Q493=""),Listes!$A$72,IF(AND(M493&lt;&gt;"",M493&lt;I493,N493=""),Listes!$A$73,IF(AND(S493="",OR(J493&lt;&gt;"",K493&lt;&gt;"",L493&lt;&gt;"")),Listes!$A$74,"")))))))</f>
        <v/>
      </c>
      <c r="S493" s="90"/>
      <c r="T493" s="158">
        <f t="shared" si="41"/>
        <v>0</v>
      </c>
    </row>
    <row r="494" spans="1:20" ht="20.100000000000001" customHeight="1" x14ac:dyDescent="0.25">
      <c r="A494" s="174">
        <v>488</v>
      </c>
      <c r="B494" s="181" t="str">
        <f>IF('Frais réels'!B494="","",'Frais réels'!B494)</f>
        <v/>
      </c>
      <c r="C494" s="181" t="str">
        <f>IF('Frais réels'!C494="","",'Frais réels'!C494)</f>
        <v/>
      </c>
      <c r="D494" s="181" t="str">
        <f>IF('Frais réels'!D494="","",'Frais réels'!D494)</f>
        <v/>
      </c>
      <c r="E494" s="181" t="str">
        <f>IF('Frais réels'!E494="","",'Frais réels'!E494)</f>
        <v/>
      </c>
      <c r="F494" s="181" t="str">
        <f>IF('Frais réels'!F494="","",'Frais réels'!F494)</f>
        <v/>
      </c>
      <c r="G494" s="526" t="str">
        <f>IF('Frais réels'!G494="","",'Frais réels'!G494)</f>
        <v/>
      </c>
      <c r="H494" s="526" t="str">
        <f>IF('Frais réels'!H494="","",'Frais réels'!H494)</f>
        <v/>
      </c>
      <c r="I494" s="181" t="str">
        <f>IF('Frais réels'!I494="","",'Frais réels'!I494)</f>
        <v/>
      </c>
      <c r="J494" s="530"/>
      <c r="K494" s="527" t="str">
        <f t="shared" si="37"/>
        <v/>
      </c>
      <c r="L494" s="527" t="str">
        <f t="shared" si="38"/>
        <v/>
      </c>
      <c r="M494" s="529"/>
      <c r="N494" s="182"/>
      <c r="O494" s="215" t="str">
        <f t="shared" si="39"/>
        <v/>
      </c>
      <c r="P494" s="211" t="str">
        <f t="shared" si="40"/>
        <v/>
      </c>
      <c r="Q494" s="222"/>
      <c r="R494" s="435" t="str">
        <f>IF(I494="","",IF(OR(J494="",K494="",L494=""),Listes!$A$69,IF(AND(M494="",J494&lt;&gt;""),Listes!$A$70,IF(AND(I494&lt;M494,Q494=""),Listes!$A$71,IF(AND(L494&lt;K494,Q494=""),Listes!$A$72,IF(AND(M494&lt;&gt;"",M494&lt;I494,N494=""),Listes!$A$73,IF(AND(S494="",OR(J494&lt;&gt;"",K494&lt;&gt;"",L494&lt;&gt;"")),Listes!$A$74,"")))))))</f>
        <v/>
      </c>
      <c r="S494" s="90"/>
      <c r="T494" s="158">
        <f t="shared" si="41"/>
        <v>0</v>
      </c>
    </row>
    <row r="495" spans="1:20" ht="20.100000000000001" customHeight="1" x14ac:dyDescent="0.25">
      <c r="A495" s="174">
        <v>489</v>
      </c>
      <c r="B495" s="181" t="str">
        <f>IF('Frais réels'!B495="","",'Frais réels'!B495)</f>
        <v/>
      </c>
      <c r="C495" s="181" t="str">
        <f>IF('Frais réels'!C495="","",'Frais réels'!C495)</f>
        <v/>
      </c>
      <c r="D495" s="181" t="str">
        <f>IF('Frais réels'!D495="","",'Frais réels'!D495)</f>
        <v/>
      </c>
      <c r="E495" s="181" t="str">
        <f>IF('Frais réels'!E495="","",'Frais réels'!E495)</f>
        <v/>
      </c>
      <c r="F495" s="181" t="str">
        <f>IF('Frais réels'!F495="","",'Frais réels'!F495)</f>
        <v/>
      </c>
      <c r="G495" s="526" t="str">
        <f>IF('Frais réels'!G495="","",'Frais réels'!G495)</f>
        <v/>
      </c>
      <c r="H495" s="526" t="str">
        <f>IF('Frais réels'!H495="","",'Frais réels'!H495)</f>
        <v/>
      </c>
      <c r="I495" s="181" t="str">
        <f>IF('Frais réels'!I495="","",'Frais réels'!I495)</f>
        <v/>
      </c>
      <c r="J495" s="530"/>
      <c r="K495" s="527" t="str">
        <f t="shared" si="37"/>
        <v/>
      </c>
      <c r="L495" s="527" t="str">
        <f t="shared" si="38"/>
        <v/>
      </c>
      <c r="M495" s="529"/>
      <c r="N495" s="182"/>
      <c r="O495" s="215" t="str">
        <f t="shared" si="39"/>
        <v/>
      </c>
      <c r="P495" s="211" t="str">
        <f t="shared" si="40"/>
        <v/>
      </c>
      <c r="Q495" s="222"/>
      <c r="R495" s="435" t="str">
        <f>IF(I495="","",IF(OR(J495="",K495="",L495=""),Listes!$A$69,IF(AND(M495="",J495&lt;&gt;""),Listes!$A$70,IF(AND(I495&lt;M495,Q495=""),Listes!$A$71,IF(AND(L495&lt;K495,Q495=""),Listes!$A$72,IF(AND(M495&lt;&gt;"",M495&lt;I495,N495=""),Listes!$A$73,IF(AND(S495="",OR(J495&lt;&gt;"",K495&lt;&gt;"",L495&lt;&gt;"")),Listes!$A$74,"")))))))</f>
        <v/>
      </c>
      <c r="S495" s="90"/>
      <c r="T495" s="158">
        <f t="shared" si="41"/>
        <v>0</v>
      </c>
    </row>
    <row r="496" spans="1:20" ht="20.100000000000001" customHeight="1" x14ac:dyDescent="0.25">
      <c r="A496" s="174">
        <v>490</v>
      </c>
      <c r="B496" s="181" t="str">
        <f>IF('Frais réels'!B496="","",'Frais réels'!B496)</f>
        <v/>
      </c>
      <c r="C496" s="181" t="str">
        <f>IF('Frais réels'!C496="","",'Frais réels'!C496)</f>
        <v/>
      </c>
      <c r="D496" s="181" t="str">
        <f>IF('Frais réels'!D496="","",'Frais réels'!D496)</f>
        <v/>
      </c>
      <c r="E496" s="181" t="str">
        <f>IF('Frais réels'!E496="","",'Frais réels'!E496)</f>
        <v/>
      </c>
      <c r="F496" s="181" t="str">
        <f>IF('Frais réels'!F496="","",'Frais réels'!F496)</f>
        <v/>
      </c>
      <c r="G496" s="526" t="str">
        <f>IF('Frais réels'!G496="","",'Frais réels'!G496)</f>
        <v/>
      </c>
      <c r="H496" s="526" t="str">
        <f>IF('Frais réels'!H496="","",'Frais réels'!H496)</f>
        <v/>
      </c>
      <c r="I496" s="181" t="str">
        <f>IF('Frais réels'!I496="","",'Frais réels'!I496)</f>
        <v/>
      </c>
      <c r="J496" s="530"/>
      <c r="K496" s="527" t="str">
        <f t="shared" si="37"/>
        <v/>
      </c>
      <c r="L496" s="527" t="str">
        <f t="shared" si="38"/>
        <v/>
      </c>
      <c r="M496" s="529"/>
      <c r="N496" s="182"/>
      <c r="O496" s="215" t="str">
        <f t="shared" si="39"/>
        <v/>
      </c>
      <c r="P496" s="211" t="str">
        <f t="shared" si="40"/>
        <v/>
      </c>
      <c r="Q496" s="222"/>
      <c r="R496" s="435" t="str">
        <f>IF(I496="","",IF(OR(J496="",K496="",L496=""),Listes!$A$69,IF(AND(M496="",J496&lt;&gt;""),Listes!$A$70,IF(AND(I496&lt;M496,Q496=""),Listes!$A$71,IF(AND(L496&lt;K496,Q496=""),Listes!$A$72,IF(AND(M496&lt;&gt;"",M496&lt;I496,N496=""),Listes!$A$73,IF(AND(S496="",OR(J496&lt;&gt;"",K496&lt;&gt;"",L496&lt;&gt;"")),Listes!$A$74,"")))))))</f>
        <v/>
      </c>
      <c r="S496" s="90"/>
      <c r="T496" s="158">
        <f t="shared" si="41"/>
        <v>0</v>
      </c>
    </row>
    <row r="497" spans="1:26" ht="20.100000000000001" customHeight="1" x14ac:dyDescent="0.3">
      <c r="A497" s="174">
        <v>491</v>
      </c>
      <c r="B497" s="181" t="str">
        <f>IF('Frais réels'!B497="","",'Frais réels'!B497)</f>
        <v/>
      </c>
      <c r="C497" s="181" t="str">
        <f>IF('Frais réels'!C497="","",'Frais réels'!C497)</f>
        <v/>
      </c>
      <c r="D497" s="181" t="str">
        <f>IF('Frais réels'!D497="","",'Frais réels'!D497)</f>
        <v/>
      </c>
      <c r="E497" s="181" t="str">
        <f>IF('Frais réels'!E497="","",'Frais réels'!E497)</f>
        <v/>
      </c>
      <c r="F497" s="181" t="str">
        <f>IF('Frais réels'!F497="","",'Frais réels'!F497)</f>
        <v/>
      </c>
      <c r="G497" s="526" t="str">
        <f>IF('Frais réels'!G497="","",'Frais réels'!G497)</f>
        <v/>
      </c>
      <c r="H497" s="526" t="str">
        <f>IF('Frais réels'!H497="","",'Frais réels'!H497)</f>
        <v/>
      </c>
      <c r="I497" s="181" t="str">
        <f>IF('Frais réels'!I497="","",'Frais réels'!I497)</f>
        <v/>
      </c>
      <c r="J497" s="530"/>
      <c r="K497" s="527" t="str">
        <f t="shared" si="37"/>
        <v/>
      </c>
      <c r="L497" s="527" t="str">
        <f t="shared" si="38"/>
        <v/>
      </c>
      <c r="M497" s="529"/>
      <c r="N497" s="182"/>
      <c r="O497" s="215" t="str">
        <f t="shared" si="39"/>
        <v/>
      </c>
      <c r="P497" s="211" t="str">
        <f t="shared" si="40"/>
        <v/>
      </c>
      <c r="Q497" s="222"/>
      <c r="R497" s="435" t="str">
        <f>IF(I497="","",IF(OR(J497="",K497="",L497=""),Listes!$A$69,IF(AND(M497="",J497&lt;&gt;""),Listes!$A$70,IF(AND(I497&lt;M497,Q497=""),Listes!$A$71,IF(AND(L497&lt;K497,Q497=""),Listes!$A$72,IF(AND(M497&lt;&gt;"",M497&lt;I497,N497=""),Listes!$A$73,IF(AND(S497="",OR(J497&lt;&gt;"",K497&lt;&gt;"",L497&lt;&gt;"")),Listes!$A$74,"")))))))</f>
        <v/>
      </c>
      <c r="S497" s="90"/>
      <c r="T497" s="158">
        <f t="shared" si="41"/>
        <v>0</v>
      </c>
      <c r="U497" s="177"/>
      <c r="V497" s="177"/>
      <c r="W497" s="177"/>
      <c r="X497" s="177"/>
    </row>
    <row r="498" spans="1:26" ht="20.100000000000001" customHeight="1" x14ac:dyDescent="0.25">
      <c r="A498" s="174">
        <v>492</v>
      </c>
      <c r="B498" s="181" t="str">
        <f>IF('Frais réels'!B498="","",'Frais réels'!B498)</f>
        <v/>
      </c>
      <c r="C498" s="181" t="str">
        <f>IF('Frais réels'!C498="","",'Frais réels'!C498)</f>
        <v/>
      </c>
      <c r="D498" s="181" t="str">
        <f>IF('Frais réels'!D498="","",'Frais réels'!D498)</f>
        <v/>
      </c>
      <c r="E498" s="181" t="str">
        <f>IF('Frais réels'!E498="","",'Frais réels'!E498)</f>
        <v/>
      </c>
      <c r="F498" s="181" t="str">
        <f>IF('Frais réels'!F498="","",'Frais réels'!F498)</f>
        <v/>
      </c>
      <c r="G498" s="526" t="str">
        <f>IF('Frais réels'!G498="","",'Frais réels'!G498)</f>
        <v/>
      </c>
      <c r="H498" s="526" t="str">
        <f>IF('Frais réels'!H498="","",'Frais réels'!H498)</f>
        <v/>
      </c>
      <c r="I498" s="181" t="str">
        <f>IF('Frais réels'!I498="","",'Frais réels'!I498)</f>
        <v/>
      </c>
      <c r="J498" s="530"/>
      <c r="K498" s="527" t="str">
        <f t="shared" si="37"/>
        <v/>
      </c>
      <c r="L498" s="527" t="str">
        <f t="shared" si="38"/>
        <v/>
      </c>
      <c r="M498" s="529"/>
      <c r="N498" s="182"/>
      <c r="O498" s="215" t="str">
        <f t="shared" si="39"/>
        <v/>
      </c>
      <c r="P498" s="211" t="str">
        <f t="shared" si="40"/>
        <v/>
      </c>
      <c r="Q498" s="222"/>
      <c r="R498" s="435" t="str">
        <f>IF(I498="","",IF(OR(J498="",K498="",L498=""),Listes!$A$69,IF(AND(M498="",J498&lt;&gt;""),Listes!$A$70,IF(AND(I498&lt;M498,Q498=""),Listes!$A$71,IF(AND(L498&lt;K498,Q498=""),Listes!$A$72,IF(AND(M498&lt;&gt;"",M498&lt;I498,N498=""),Listes!$A$73,IF(AND(S498="",OR(J498&lt;&gt;"",K498&lt;&gt;"",L498&lt;&gt;"")),Listes!$A$74,"")))))))</f>
        <v/>
      </c>
      <c r="S498" s="90"/>
      <c r="T498" s="158">
        <f t="shared" si="41"/>
        <v>0</v>
      </c>
    </row>
    <row r="499" spans="1:26" ht="20.100000000000001" customHeight="1" x14ac:dyDescent="0.25">
      <c r="A499" s="174">
        <v>493</v>
      </c>
      <c r="B499" s="181" t="str">
        <f>IF('Frais réels'!B499="","",'Frais réels'!B499)</f>
        <v/>
      </c>
      <c r="C499" s="181" t="str">
        <f>IF('Frais réels'!C499="","",'Frais réels'!C499)</f>
        <v/>
      </c>
      <c r="D499" s="181" t="str">
        <f>IF('Frais réels'!D499="","",'Frais réels'!D499)</f>
        <v/>
      </c>
      <c r="E499" s="181" t="str">
        <f>IF('Frais réels'!E499="","",'Frais réels'!E499)</f>
        <v/>
      </c>
      <c r="F499" s="181" t="str">
        <f>IF('Frais réels'!F499="","",'Frais réels'!F499)</f>
        <v/>
      </c>
      <c r="G499" s="526" t="str">
        <f>IF('Frais réels'!G499="","",'Frais réels'!G499)</f>
        <v/>
      </c>
      <c r="H499" s="526" t="str">
        <f>IF('Frais réels'!H499="","",'Frais réels'!H499)</f>
        <v/>
      </c>
      <c r="I499" s="181" t="str">
        <f>IF('Frais réels'!I499="","",'Frais réels'!I499)</f>
        <v/>
      </c>
      <c r="J499" s="530"/>
      <c r="K499" s="527" t="str">
        <f t="shared" si="37"/>
        <v/>
      </c>
      <c r="L499" s="527" t="str">
        <f t="shared" si="38"/>
        <v/>
      </c>
      <c r="M499" s="529"/>
      <c r="N499" s="182"/>
      <c r="O499" s="215" t="str">
        <f t="shared" si="39"/>
        <v/>
      </c>
      <c r="P499" s="211" t="str">
        <f t="shared" si="40"/>
        <v/>
      </c>
      <c r="Q499" s="222"/>
      <c r="R499" s="435" t="str">
        <f>IF(I499="","",IF(OR(J499="",K499="",L499=""),Listes!$A$69,IF(AND(M499="",J499&lt;&gt;""),Listes!$A$70,IF(AND(I499&lt;M499,Q499=""),Listes!$A$71,IF(AND(L499&lt;K499,Q499=""),Listes!$A$72,IF(AND(M499&lt;&gt;"",M499&lt;I499,N499=""),Listes!$A$73,IF(AND(S499="",OR(J499&lt;&gt;"",K499&lt;&gt;"",L499&lt;&gt;"")),Listes!$A$74,"")))))))</f>
        <v/>
      </c>
      <c r="S499" s="90"/>
      <c r="T499" s="158">
        <f t="shared" si="41"/>
        <v>0</v>
      </c>
    </row>
    <row r="500" spans="1:26" ht="20.100000000000001" customHeight="1" x14ac:dyDescent="0.3">
      <c r="A500" s="174">
        <v>494</v>
      </c>
      <c r="B500" s="181" t="str">
        <f>IF('Frais réels'!B500="","",'Frais réels'!B500)</f>
        <v/>
      </c>
      <c r="C500" s="181" t="str">
        <f>IF('Frais réels'!C500="","",'Frais réels'!C500)</f>
        <v/>
      </c>
      <c r="D500" s="181" t="str">
        <f>IF('Frais réels'!D500="","",'Frais réels'!D500)</f>
        <v/>
      </c>
      <c r="E500" s="181" t="str">
        <f>IF('Frais réels'!E500="","",'Frais réels'!E500)</f>
        <v/>
      </c>
      <c r="F500" s="181" t="str">
        <f>IF('Frais réels'!F500="","",'Frais réels'!F500)</f>
        <v/>
      </c>
      <c r="G500" s="526" t="str">
        <f>IF('Frais réels'!G500="","",'Frais réels'!G500)</f>
        <v/>
      </c>
      <c r="H500" s="526" t="str">
        <f>IF('Frais réels'!H500="","",'Frais réels'!H500)</f>
        <v/>
      </c>
      <c r="I500" s="181" t="str">
        <f>IF('Frais réels'!I500="","",'Frais réels'!I500)</f>
        <v/>
      </c>
      <c r="J500" s="530"/>
      <c r="K500" s="527" t="str">
        <f t="shared" si="37"/>
        <v/>
      </c>
      <c r="L500" s="527" t="str">
        <f t="shared" si="38"/>
        <v/>
      </c>
      <c r="M500" s="529"/>
      <c r="N500" s="182"/>
      <c r="O500" s="215" t="str">
        <f t="shared" si="39"/>
        <v/>
      </c>
      <c r="P500" s="211" t="str">
        <f t="shared" si="40"/>
        <v/>
      </c>
      <c r="Q500" s="222"/>
      <c r="R500" s="435" t="str">
        <f>IF(I500="","",IF(OR(J500="",K500="",L500=""),Listes!$A$69,IF(AND(M500="",J500&lt;&gt;""),Listes!$A$70,IF(AND(I500&lt;M500,Q500=""),Listes!$A$71,IF(AND(L500&lt;K500,Q500=""),Listes!$A$72,IF(AND(M500&lt;&gt;"",M500&lt;I500,N500=""),Listes!$A$73,IF(AND(S500="",OR(J500&lt;&gt;"",K500&lt;&gt;"",L500&lt;&gt;"")),Listes!$A$74,"")))))))</f>
        <v/>
      </c>
      <c r="S500" s="90"/>
      <c r="T500" s="158">
        <f t="shared" si="41"/>
        <v>0</v>
      </c>
      <c r="Y500" s="177"/>
      <c r="Z500" s="177"/>
    </row>
    <row r="501" spans="1:26" ht="20.100000000000001" customHeight="1" x14ac:dyDescent="0.25">
      <c r="A501" s="174">
        <v>495</v>
      </c>
      <c r="B501" s="181" t="str">
        <f>IF('Frais réels'!B501="","",'Frais réels'!B501)</f>
        <v/>
      </c>
      <c r="C501" s="181" t="str">
        <f>IF('Frais réels'!C501="","",'Frais réels'!C501)</f>
        <v/>
      </c>
      <c r="D501" s="181" t="str">
        <f>IF('Frais réels'!D501="","",'Frais réels'!D501)</f>
        <v/>
      </c>
      <c r="E501" s="181" t="str">
        <f>IF('Frais réels'!E501="","",'Frais réels'!E501)</f>
        <v/>
      </c>
      <c r="F501" s="181" t="str">
        <f>IF('Frais réels'!F501="","",'Frais réels'!F501)</f>
        <v/>
      </c>
      <c r="G501" s="526" t="str">
        <f>IF('Frais réels'!G501="","",'Frais réels'!G501)</f>
        <v/>
      </c>
      <c r="H501" s="526" t="str">
        <f>IF('Frais réels'!H501="","",'Frais réels'!H501)</f>
        <v/>
      </c>
      <c r="I501" s="181" t="str">
        <f>IF('Frais réels'!I501="","",'Frais réels'!I501)</f>
        <v/>
      </c>
      <c r="J501" s="530"/>
      <c r="K501" s="527" t="str">
        <f t="shared" si="37"/>
        <v/>
      </c>
      <c r="L501" s="527" t="str">
        <f t="shared" si="38"/>
        <v/>
      </c>
      <c r="M501" s="529"/>
      <c r="N501" s="182"/>
      <c r="O501" s="215" t="str">
        <f t="shared" si="39"/>
        <v/>
      </c>
      <c r="P501" s="211" t="str">
        <f t="shared" si="40"/>
        <v/>
      </c>
      <c r="Q501" s="222"/>
      <c r="R501" s="435" t="str">
        <f>IF(I501="","",IF(OR(J501="",K501="",L501=""),Listes!$A$69,IF(AND(M501="",J501&lt;&gt;""),Listes!$A$70,IF(AND(I501&lt;M501,Q501=""),Listes!$A$71,IF(AND(L501&lt;K501,Q501=""),Listes!$A$72,IF(AND(M501&lt;&gt;"",M501&lt;I501,N501=""),Listes!$A$73,IF(AND(S501="",OR(J501&lt;&gt;"",K501&lt;&gt;"",L501&lt;&gt;"")),Listes!$A$74,"")))))))</f>
        <v/>
      </c>
      <c r="S501" s="90"/>
      <c r="T501" s="158">
        <f t="shared" si="41"/>
        <v>0</v>
      </c>
    </row>
    <row r="502" spans="1:26" ht="20.100000000000001" customHeight="1" x14ac:dyDescent="0.25">
      <c r="A502" s="174">
        <v>496</v>
      </c>
      <c r="B502" s="181" t="str">
        <f>IF('Frais réels'!B502="","",'Frais réels'!B502)</f>
        <v/>
      </c>
      <c r="C502" s="181" t="str">
        <f>IF('Frais réels'!C502="","",'Frais réels'!C502)</f>
        <v/>
      </c>
      <c r="D502" s="181" t="str">
        <f>IF('Frais réels'!D502="","",'Frais réels'!D502)</f>
        <v/>
      </c>
      <c r="E502" s="181" t="str">
        <f>IF('Frais réels'!E502="","",'Frais réels'!E502)</f>
        <v/>
      </c>
      <c r="F502" s="181" t="str">
        <f>IF('Frais réels'!F502="","",'Frais réels'!F502)</f>
        <v/>
      </c>
      <c r="G502" s="526" t="str">
        <f>IF('Frais réels'!G502="","",'Frais réels'!G502)</f>
        <v/>
      </c>
      <c r="H502" s="526" t="str">
        <f>IF('Frais réels'!H502="","",'Frais réels'!H502)</f>
        <v/>
      </c>
      <c r="I502" s="181" t="str">
        <f>IF('Frais réels'!I502="","",'Frais réels'!I502)</f>
        <v/>
      </c>
      <c r="J502" s="530"/>
      <c r="K502" s="527" t="str">
        <f t="shared" si="37"/>
        <v/>
      </c>
      <c r="L502" s="527" t="str">
        <f t="shared" si="38"/>
        <v/>
      </c>
      <c r="M502" s="529"/>
      <c r="N502" s="182"/>
      <c r="O502" s="215" t="str">
        <f t="shared" si="39"/>
        <v/>
      </c>
      <c r="P502" s="211" t="str">
        <f t="shared" si="40"/>
        <v/>
      </c>
      <c r="Q502" s="222"/>
      <c r="R502" s="435" t="str">
        <f>IF(I502="","",IF(OR(J502="",K502="",L502=""),Listes!$A$69,IF(AND(M502="",J502&lt;&gt;""),Listes!$A$70,IF(AND(I502&lt;M502,Q502=""),Listes!$A$71,IF(AND(L502&lt;K502,Q502=""),Listes!$A$72,IF(AND(M502&lt;&gt;"",M502&lt;I502,N502=""),Listes!$A$73,IF(AND(S502="",OR(J502&lt;&gt;"",K502&lt;&gt;"",L502&lt;&gt;"")),Listes!$A$74,"")))))))</f>
        <v/>
      </c>
      <c r="S502" s="90"/>
      <c r="T502" s="158">
        <f t="shared" si="41"/>
        <v>0</v>
      </c>
    </row>
    <row r="503" spans="1:26" ht="20.100000000000001" customHeight="1" x14ac:dyDescent="0.25">
      <c r="A503" s="174">
        <v>497</v>
      </c>
      <c r="B503" s="181" t="str">
        <f>IF('Frais réels'!B503="","",'Frais réels'!B503)</f>
        <v/>
      </c>
      <c r="C503" s="181" t="str">
        <f>IF('Frais réels'!C503="","",'Frais réels'!C503)</f>
        <v/>
      </c>
      <c r="D503" s="181" t="str">
        <f>IF('Frais réels'!D503="","",'Frais réels'!D503)</f>
        <v/>
      </c>
      <c r="E503" s="181" t="str">
        <f>IF('Frais réels'!E503="","",'Frais réels'!E503)</f>
        <v/>
      </c>
      <c r="F503" s="181" t="str">
        <f>IF('Frais réels'!F503="","",'Frais réels'!F503)</f>
        <v/>
      </c>
      <c r="G503" s="526" t="str">
        <f>IF('Frais réels'!G503="","",'Frais réels'!G503)</f>
        <v/>
      </c>
      <c r="H503" s="526" t="str">
        <f>IF('Frais réels'!H503="","",'Frais réels'!H503)</f>
        <v/>
      </c>
      <c r="I503" s="181" t="str">
        <f>IF('Frais réels'!I503="","",'Frais réels'!I503)</f>
        <v/>
      </c>
      <c r="J503" s="530"/>
      <c r="K503" s="527" t="str">
        <f t="shared" si="37"/>
        <v/>
      </c>
      <c r="L503" s="527" t="str">
        <f t="shared" si="38"/>
        <v/>
      </c>
      <c r="M503" s="529"/>
      <c r="N503" s="182"/>
      <c r="O503" s="215" t="str">
        <f t="shared" si="39"/>
        <v/>
      </c>
      <c r="P503" s="211" t="str">
        <f t="shared" si="40"/>
        <v/>
      </c>
      <c r="Q503" s="222"/>
      <c r="R503" s="435" t="str">
        <f>IF(I503="","",IF(OR(J503="",K503="",L503=""),Listes!$A$69,IF(AND(M503="",J503&lt;&gt;""),Listes!$A$70,IF(AND(I503&lt;M503,Q503=""),Listes!$A$71,IF(AND(L503&lt;K503,Q503=""),Listes!$A$72,IF(AND(M503&lt;&gt;"",M503&lt;I503,N503=""),Listes!$A$73,IF(AND(S503="",OR(J503&lt;&gt;"",K503&lt;&gt;"",L503&lt;&gt;"")),Listes!$A$74,"")))))))</f>
        <v/>
      </c>
      <c r="S503" s="90"/>
      <c r="T503" s="158">
        <f t="shared" si="41"/>
        <v>0</v>
      </c>
    </row>
    <row r="504" spans="1:26" ht="20.100000000000001" customHeight="1" x14ac:dyDescent="0.25">
      <c r="A504" s="174">
        <v>498</v>
      </c>
      <c r="B504" s="181" t="str">
        <f>IF('Frais réels'!B504="","",'Frais réels'!B504)</f>
        <v/>
      </c>
      <c r="C504" s="181" t="str">
        <f>IF('Frais réels'!C504="","",'Frais réels'!C504)</f>
        <v/>
      </c>
      <c r="D504" s="181" t="str">
        <f>IF('Frais réels'!D504="","",'Frais réels'!D504)</f>
        <v/>
      </c>
      <c r="E504" s="181" t="str">
        <f>IF('Frais réels'!E504="","",'Frais réels'!E504)</f>
        <v/>
      </c>
      <c r="F504" s="181" t="str">
        <f>IF('Frais réels'!F504="","",'Frais réels'!F504)</f>
        <v/>
      </c>
      <c r="G504" s="526" t="str">
        <f>IF('Frais réels'!G504="","",'Frais réels'!G504)</f>
        <v/>
      </c>
      <c r="H504" s="526" t="str">
        <f>IF('Frais réels'!H504="","",'Frais réels'!H504)</f>
        <v/>
      </c>
      <c r="I504" s="181" t="str">
        <f>IF('Frais réels'!I504="","",'Frais réels'!I504)</f>
        <v/>
      </c>
      <c r="J504" s="530"/>
      <c r="K504" s="527" t="str">
        <f t="shared" si="37"/>
        <v/>
      </c>
      <c r="L504" s="527" t="str">
        <f t="shared" si="38"/>
        <v/>
      </c>
      <c r="M504" s="529"/>
      <c r="N504" s="182"/>
      <c r="O504" s="215" t="str">
        <f t="shared" si="39"/>
        <v/>
      </c>
      <c r="P504" s="211" t="str">
        <f t="shared" si="40"/>
        <v/>
      </c>
      <c r="Q504" s="222"/>
      <c r="R504" s="435" t="str">
        <f>IF(I504="","",IF(OR(J504="",K504="",L504=""),Listes!$A$69,IF(AND(M504="",J504&lt;&gt;""),Listes!$A$70,IF(AND(I504&lt;M504,Q504=""),Listes!$A$71,IF(AND(L504&lt;K504,Q504=""),Listes!$A$72,IF(AND(M504&lt;&gt;"",M504&lt;I504,N504=""),Listes!$A$73,IF(AND(S504="",OR(J504&lt;&gt;"",K504&lt;&gt;"",L504&lt;&gt;"")),Listes!$A$74,"")))))))</f>
        <v/>
      </c>
      <c r="S504" s="90"/>
      <c r="T504" s="158">
        <f t="shared" si="41"/>
        <v>0</v>
      </c>
    </row>
    <row r="505" spans="1:26" ht="20.100000000000001" customHeight="1" x14ac:dyDescent="0.25">
      <c r="A505" s="174">
        <v>499</v>
      </c>
      <c r="B505" s="181" t="str">
        <f>IF('Frais réels'!B505="","",'Frais réels'!B505)</f>
        <v/>
      </c>
      <c r="C505" s="181" t="str">
        <f>IF('Frais réels'!C505="","",'Frais réels'!C505)</f>
        <v/>
      </c>
      <c r="D505" s="181" t="str">
        <f>IF('Frais réels'!D505="","",'Frais réels'!D505)</f>
        <v/>
      </c>
      <c r="E505" s="181" t="str">
        <f>IF('Frais réels'!E505="","",'Frais réels'!E505)</f>
        <v/>
      </c>
      <c r="F505" s="181" t="str">
        <f>IF('Frais réels'!F505="","",'Frais réels'!F505)</f>
        <v/>
      </c>
      <c r="G505" s="526" t="str">
        <f>IF('Frais réels'!G505="","",'Frais réels'!G505)</f>
        <v/>
      </c>
      <c r="H505" s="526" t="str">
        <f>IF('Frais réels'!H505="","",'Frais réels'!H505)</f>
        <v/>
      </c>
      <c r="I505" s="181" t="str">
        <f>IF('Frais réels'!I505="","",'Frais réels'!I505)</f>
        <v/>
      </c>
      <c r="J505" s="530"/>
      <c r="K505" s="527" t="str">
        <f t="shared" si="37"/>
        <v/>
      </c>
      <c r="L505" s="527" t="str">
        <f t="shared" si="38"/>
        <v/>
      </c>
      <c r="M505" s="529"/>
      <c r="N505" s="182"/>
      <c r="O505" s="215" t="str">
        <f t="shared" si="39"/>
        <v/>
      </c>
      <c r="P505" s="211" t="str">
        <f t="shared" si="40"/>
        <v/>
      </c>
      <c r="Q505" s="222"/>
      <c r="R505" s="435" t="str">
        <f>IF(I505="","",IF(OR(J505="",K505="",L505=""),Listes!$A$69,IF(AND(M505="",J505&lt;&gt;""),Listes!$A$70,IF(AND(I505&lt;M505,Q505=""),Listes!$A$71,IF(AND(L505&lt;K505,Q505=""),Listes!$A$72,IF(AND(M505&lt;&gt;"",M505&lt;I505,N505=""),Listes!$A$73,IF(AND(S505="",OR(J505&lt;&gt;"",K505&lt;&gt;"",L505&lt;&gt;"")),Listes!$A$74,"")))))))</f>
        <v/>
      </c>
      <c r="S505" s="90"/>
      <c r="T505" s="158">
        <f t="shared" si="41"/>
        <v>0</v>
      </c>
    </row>
    <row r="506" spans="1:26" ht="20.100000000000001" customHeight="1" thickBot="1" x14ac:dyDescent="0.3">
      <c r="A506" s="175">
        <v>500</v>
      </c>
      <c r="B506" s="181" t="str">
        <f>IF('Frais réels'!B506="","",'Frais réels'!B506)</f>
        <v/>
      </c>
      <c r="C506" s="181" t="str">
        <f>IF('Frais réels'!C506="","",'Frais réels'!C506)</f>
        <v/>
      </c>
      <c r="D506" s="181" t="str">
        <f>IF('Frais réels'!D506="","",'Frais réels'!D506)</f>
        <v/>
      </c>
      <c r="E506" s="181" t="str">
        <f>IF('Frais réels'!E506="","",'Frais réels'!E506)</f>
        <v/>
      </c>
      <c r="F506" s="181" t="str">
        <f>IF('Frais réels'!F506="","",'Frais réels'!F506)</f>
        <v/>
      </c>
      <c r="G506" s="526" t="str">
        <f>IF('Frais réels'!G506="","",'Frais réels'!G506)</f>
        <v/>
      </c>
      <c r="H506" s="526" t="str">
        <f>IF('Frais réels'!H506="","",'Frais réels'!H506)</f>
        <v/>
      </c>
      <c r="I506" s="181" t="str">
        <f>IF('Frais réels'!I506="","",'Frais réels'!I506)</f>
        <v/>
      </c>
      <c r="J506" s="530"/>
      <c r="K506" s="527" t="str">
        <f t="shared" si="37"/>
        <v/>
      </c>
      <c r="L506" s="527" t="str">
        <f t="shared" si="38"/>
        <v/>
      </c>
      <c r="M506" s="529"/>
      <c r="N506" s="182"/>
      <c r="O506" s="215" t="str">
        <f t="shared" si="39"/>
        <v/>
      </c>
      <c r="P506" s="211" t="str">
        <f t="shared" si="40"/>
        <v/>
      </c>
      <c r="Q506" s="222"/>
      <c r="R506" s="435" t="str">
        <f>IF(I506="","",IF(OR(J506="",K506="",L506=""),Listes!$A$69,IF(AND(M506="",J506&lt;&gt;""),Listes!$A$70,IF(AND(I506&lt;M506,Q506=""),Listes!$A$71,IF(AND(L506&lt;K506,Q506=""),Listes!$A$72,IF(AND(M506&lt;&gt;"",M506&lt;I506,N506=""),Listes!$A$73,IF(AND(S506="",OR(J506&lt;&gt;"",K506&lt;&gt;"",L506&lt;&gt;"")),Listes!$A$74,"")))))))</f>
        <v/>
      </c>
      <c r="S506" s="90"/>
      <c r="T506" s="158">
        <f t="shared" si="41"/>
        <v>0</v>
      </c>
    </row>
    <row r="507" spans="1:26" s="177" customFormat="1" ht="20.100000000000001" customHeight="1" thickBot="1" x14ac:dyDescent="0.35">
      <c r="C507" s="217"/>
      <c r="D507" s="218"/>
      <c r="E507" s="218"/>
      <c r="F507" s="219"/>
      <c r="G507" s="219"/>
      <c r="H507" s="219"/>
      <c r="I507" s="219"/>
      <c r="J507" s="219"/>
      <c r="K507" s="219"/>
      <c r="L507" s="219"/>
      <c r="M507" s="219"/>
      <c r="N507" s="219"/>
      <c r="O507" s="220" t="s">
        <v>41</v>
      </c>
      <c r="P507" s="116">
        <f>SUM(P7:P506)</f>
        <v>0</v>
      </c>
      <c r="S507" s="221"/>
      <c r="U507" s="158"/>
      <c r="V507" s="158"/>
      <c r="W507" s="158"/>
      <c r="X507" s="158"/>
      <c r="Y507" s="158"/>
      <c r="Z507" s="158"/>
    </row>
  </sheetData>
  <sheetProtection algorithmName="SHA-512" hashValue="qXO1wUbsSLugeR63HTq5qPwgaR0SLYN/dLPg/38zF0icagbU56UVqwv3l1mTTad7YtCrSID7dmpztX+EuMzf+A==" saltValue="alboFFFkqMX93cO3MbFSXA==" spinCount="100000" sheet="1" objects="1" scenarios="1"/>
  <mergeCells count="5">
    <mergeCell ref="A3:A4"/>
    <mergeCell ref="C4:D4"/>
    <mergeCell ref="H6:I6"/>
    <mergeCell ref="L6:M6"/>
    <mergeCell ref="O6:P6"/>
  </mergeCells>
  <conditionalFormatting sqref="A7:S506">
    <cfRule type="expression" dxfId="24" priority="298">
      <formula>$S7="Oui"</formula>
    </cfRule>
  </conditionalFormatting>
  <conditionalFormatting sqref="J7:J506">
    <cfRule type="expression" dxfId="23" priority="1">
      <formula>$J7=KO</formula>
    </cfRule>
  </conditionalFormatting>
  <dataValidations count="1">
    <dataValidation type="list" allowBlank="1" showInputMessage="1" showErrorMessage="1" sqref="J7:J506">
      <formula1>"OK,KO"</formula1>
    </dataValidation>
  </dataValidations>
  <pageMargins left="0.7" right="0.7" top="0.75" bottom="0.75" header="0.3" footer="0.3"/>
  <pageSetup paperSize="9" scale="22"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Listes!$A$11:$A$28</xm:f>
          </x14:formula1>
          <xm:sqref>N7:N506</xm:sqref>
        </x14:dataValidation>
        <x14:dataValidation type="list" allowBlank="1" showInputMessage="1" showErrorMessage="1">
          <x14:formula1>
            <xm:f>Listes!$E$3</xm:f>
          </x14:formula1>
          <xm:sqref>S7:S506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theme="5" tint="0.59999389629810485"/>
    <pageSetUpPr fitToPage="1"/>
  </sheetPr>
  <dimension ref="A1:X507"/>
  <sheetViews>
    <sheetView zoomScaleNormal="100" workbookViewId="0">
      <pane ySplit="6" topLeftCell="A7" activePane="bottomLeft" state="frozen"/>
      <selection activeCell="E17" sqref="E17"/>
      <selection pane="bottomLeft" activeCell="R8" sqref="R8"/>
    </sheetView>
  </sheetViews>
  <sheetFormatPr baseColWidth="10" defaultColWidth="11.42578125" defaultRowHeight="15" x14ac:dyDescent="0.25"/>
  <cols>
    <col min="1" max="1" width="10.7109375" style="158" customWidth="1"/>
    <col min="2" max="2" width="50.7109375" style="158" customWidth="1"/>
    <col min="3" max="3" width="35" style="158" bestFit="1" customWidth="1"/>
    <col min="4" max="5" width="15.7109375" style="158" customWidth="1"/>
    <col min="6" max="6" width="52.85546875" style="158" bestFit="1" customWidth="1"/>
    <col min="7" max="7" width="45.5703125" style="158" bestFit="1" customWidth="1"/>
    <col min="8" max="8" width="13.5703125" style="158" bestFit="1" customWidth="1"/>
    <col min="9" max="9" width="10.7109375" style="158" bestFit="1" customWidth="1"/>
    <col min="10" max="11" width="15.7109375" style="158" customWidth="1"/>
    <col min="12" max="12" width="11.28515625" style="158" customWidth="1"/>
    <col min="13" max="13" width="9.7109375" style="158" customWidth="1"/>
    <col min="14" max="14" width="8.7109375" style="158" customWidth="1"/>
    <col min="15" max="15" width="15.7109375" style="158" customWidth="1"/>
    <col min="16" max="17" width="19.85546875" style="158" customWidth="1"/>
    <col min="18" max="18" width="17.7109375" style="158" customWidth="1"/>
    <col min="19" max="19" width="72.28515625" style="158" bestFit="1" customWidth="1"/>
    <col min="20" max="20" width="31.28515625" style="158" customWidth="1"/>
    <col min="21" max="22" width="75.7109375" style="158" customWidth="1"/>
    <col min="23" max="23" width="10.7109375" style="158" customWidth="1"/>
    <col min="24" max="16384" width="11.42578125" style="158"/>
  </cols>
  <sheetData>
    <row r="1" spans="1:24" ht="29.25" thickBot="1" x14ac:dyDescent="0.3">
      <c r="A1" s="429" t="s">
        <v>170</v>
      </c>
      <c r="B1" s="430"/>
      <c r="C1" s="430"/>
      <c r="D1" s="430"/>
      <c r="E1" s="430"/>
      <c r="F1" s="430"/>
      <c r="G1" s="430"/>
      <c r="H1" s="430"/>
      <c r="I1" s="430"/>
      <c r="J1" s="430"/>
      <c r="K1" s="430"/>
      <c r="L1" s="430"/>
      <c r="M1" s="430"/>
      <c r="N1" s="430"/>
      <c r="O1" s="430"/>
      <c r="P1" s="430"/>
      <c r="Q1" s="430"/>
      <c r="R1" s="430"/>
      <c r="S1" s="430"/>
      <c r="T1" s="430"/>
      <c r="U1" s="430"/>
      <c r="V1" s="430"/>
      <c r="W1" s="431"/>
    </row>
    <row r="2" spans="1:24" ht="45" customHeight="1" thickBot="1" x14ac:dyDescent="0.3">
      <c r="A2" s="432" t="s">
        <v>161</v>
      </c>
      <c r="B2" s="433"/>
      <c r="C2" s="433"/>
      <c r="D2" s="433"/>
      <c r="E2" s="433"/>
      <c r="F2" s="433"/>
      <c r="G2" s="433"/>
      <c r="H2" s="433"/>
      <c r="I2" s="433"/>
      <c r="J2" s="433"/>
      <c r="K2" s="433"/>
      <c r="L2" s="433"/>
      <c r="M2" s="433"/>
      <c r="N2" s="433"/>
      <c r="O2" s="433"/>
      <c r="P2" s="433"/>
      <c r="Q2" s="433"/>
      <c r="R2" s="433"/>
      <c r="S2" s="433"/>
      <c r="T2" s="433"/>
      <c r="U2" s="433"/>
      <c r="V2" s="433"/>
      <c r="W2" s="434"/>
    </row>
    <row r="3" spans="1:24" ht="30" customHeight="1" x14ac:dyDescent="0.25">
      <c r="A3" s="659" t="s">
        <v>0</v>
      </c>
      <c r="B3" s="159" t="s">
        <v>77</v>
      </c>
      <c r="C3" s="159" t="s">
        <v>127</v>
      </c>
      <c r="D3" s="159" t="s">
        <v>121</v>
      </c>
      <c r="E3" s="159" t="s">
        <v>122</v>
      </c>
      <c r="F3" s="159" t="s">
        <v>123</v>
      </c>
      <c r="G3" s="159" t="s">
        <v>40</v>
      </c>
      <c r="H3" s="159" t="s">
        <v>242</v>
      </c>
      <c r="I3" s="159" t="s">
        <v>243</v>
      </c>
      <c r="J3" s="159" t="s">
        <v>124</v>
      </c>
      <c r="K3" s="159" t="s">
        <v>165</v>
      </c>
      <c r="L3" s="685" t="s">
        <v>147</v>
      </c>
      <c r="M3" s="686"/>
      <c r="N3" s="687"/>
      <c r="O3" s="159" t="s">
        <v>83</v>
      </c>
      <c r="P3" s="160" t="s">
        <v>242</v>
      </c>
      <c r="Q3" s="160" t="s">
        <v>243</v>
      </c>
      <c r="R3" s="160" t="s">
        <v>50</v>
      </c>
      <c r="S3" s="160" t="s">
        <v>5</v>
      </c>
      <c r="T3" s="160" t="s">
        <v>153</v>
      </c>
      <c r="U3" s="160" t="s">
        <v>23</v>
      </c>
      <c r="V3" s="263" t="s">
        <v>289</v>
      </c>
      <c r="W3" s="161" t="s">
        <v>57</v>
      </c>
    </row>
    <row r="4" spans="1:24" ht="30" customHeight="1" x14ac:dyDescent="0.25">
      <c r="A4" s="660"/>
      <c r="B4" s="223" t="s">
        <v>125</v>
      </c>
      <c r="C4" s="223" t="s">
        <v>126</v>
      </c>
      <c r="D4" s="688" t="s">
        <v>128</v>
      </c>
      <c r="E4" s="689"/>
      <c r="F4" s="223" t="s">
        <v>129</v>
      </c>
      <c r="G4" s="223" t="s">
        <v>84</v>
      </c>
      <c r="H4" s="223"/>
      <c r="I4" s="223"/>
      <c r="J4" s="223"/>
      <c r="K4" s="223"/>
      <c r="L4" s="688" t="s">
        <v>148</v>
      </c>
      <c r="M4" s="690"/>
      <c r="N4" s="689"/>
      <c r="O4" s="223" t="s">
        <v>130</v>
      </c>
      <c r="P4" s="162"/>
      <c r="Q4" s="162"/>
      <c r="R4" s="213"/>
      <c r="S4" s="162" t="s">
        <v>56</v>
      </c>
      <c r="T4" s="213"/>
      <c r="U4" s="213"/>
      <c r="V4" s="278" t="str">
        <f>IF(X6&gt;0,"Une ou plusieurs lignes ne sont pas instruites","")</f>
        <v/>
      </c>
      <c r="W4" s="214"/>
    </row>
    <row r="5" spans="1:24" ht="20.100000000000001" customHeight="1" thickBot="1" x14ac:dyDescent="0.3">
      <c r="A5" s="164" t="s">
        <v>36</v>
      </c>
      <c r="B5" s="165" t="s">
        <v>149</v>
      </c>
      <c r="C5" s="165" t="s">
        <v>108</v>
      </c>
      <c r="D5" s="165" t="s">
        <v>101</v>
      </c>
      <c r="E5" s="165">
        <v>24</v>
      </c>
      <c r="F5" s="165"/>
      <c r="G5" s="165" t="s">
        <v>71</v>
      </c>
      <c r="H5" s="165"/>
      <c r="I5" s="165"/>
      <c r="J5" s="165">
        <v>1</v>
      </c>
      <c r="K5" s="165" t="s">
        <v>166</v>
      </c>
      <c r="L5" s="165" t="s">
        <v>166</v>
      </c>
      <c r="M5" s="445">
        <v>11.231999999999999</v>
      </c>
      <c r="N5" s="445"/>
      <c r="O5" s="438">
        <v>44.93</v>
      </c>
      <c r="P5" s="166"/>
      <c r="Q5" s="448"/>
      <c r="R5" s="438">
        <v>44.93</v>
      </c>
      <c r="S5" s="166"/>
      <c r="T5" s="438">
        <v>44.93</v>
      </c>
      <c r="U5" s="167"/>
      <c r="V5" s="264"/>
      <c r="W5" s="168" t="s">
        <v>58</v>
      </c>
      <c r="X5" s="158" t="s">
        <v>253</v>
      </c>
    </row>
    <row r="6" spans="1:24" ht="20.100000000000001" customHeight="1" thickBot="1" x14ac:dyDescent="0.35">
      <c r="A6" s="449"/>
      <c r="B6" s="450"/>
      <c r="C6" s="450"/>
      <c r="D6" s="450"/>
      <c r="E6" s="450"/>
      <c r="F6" s="450"/>
      <c r="G6" s="450"/>
      <c r="H6" s="450"/>
      <c r="I6" s="450"/>
      <c r="J6" s="450"/>
      <c r="K6" s="450"/>
      <c r="L6" s="455"/>
      <c r="M6" s="684" t="s">
        <v>300</v>
      </c>
      <c r="N6" s="665"/>
      <c r="O6" s="447">
        <f>SUM(O7:O506)</f>
        <v>0</v>
      </c>
      <c r="P6" s="453"/>
      <c r="Q6" s="441" t="s">
        <v>301</v>
      </c>
      <c r="R6" s="447">
        <f>SUM(R7:R506)</f>
        <v>0</v>
      </c>
      <c r="S6" s="441" t="s">
        <v>302</v>
      </c>
      <c r="T6" s="447">
        <f>SUM(T7:T506)</f>
        <v>0</v>
      </c>
      <c r="U6" s="469"/>
      <c r="V6" s="468"/>
      <c r="W6" s="456"/>
      <c r="X6" s="158">
        <f>SUM(X7:X506)</f>
        <v>0</v>
      </c>
    </row>
    <row r="7" spans="1:24" ht="20.100000000000001" customHeight="1" x14ac:dyDescent="0.25">
      <c r="A7" s="173">
        <v>1</v>
      </c>
      <c r="B7" s="181" t="str">
        <f>IF(Barèmes!B7="","",Barèmes!B7)</f>
        <v/>
      </c>
      <c r="C7" s="181" t="str">
        <f>IF(Barèmes!C7="","",Barèmes!C7)</f>
        <v/>
      </c>
      <c r="D7" s="181" t="str">
        <f>IF(Barèmes!D7="","",Barèmes!D7)</f>
        <v/>
      </c>
      <c r="E7" s="181" t="str">
        <f>IF(Barèmes!E7="","",Barèmes!E7)</f>
        <v/>
      </c>
      <c r="F7" s="181" t="str">
        <f>IF(Barèmes!F7="","",Barèmes!F7)</f>
        <v/>
      </c>
      <c r="G7" s="181" t="str">
        <f>IF(Barèmes!G7="","",Barèmes!G7)</f>
        <v/>
      </c>
      <c r="H7" s="531" t="str">
        <f>IF(Barèmes!H7="","",Barèmes!H7)</f>
        <v/>
      </c>
      <c r="I7" s="531" t="str">
        <f>IF(Barèmes!I7="","",Barèmes!I7)</f>
        <v/>
      </c>
      <c r="J7" s="181" t="str">
        <f>IF(Barèmes!J7="","",Barèmes!J7)</f>
        <v/>
      </c>
      <c r="K7" s="181" t="str">
        <f>IF(Barèmes!K7="","",Barèmes!K7)</f>
        <v/>
      </c>
      <c r="L7" s="181" t="str">
        <f>IF(Barèmes!L7="","",Barèmes!L7)</f>
        <v/>
      </c>
      <c r="M7" s="181" t="str">
        <f>IF(Barèmes!M7="","",Barèmes!M7)</f>
        <v/>
      </c>
      <c r="N7" s="181" t="str">
        <f>IF(Barèmes!N7="","",Barèmes!N7)</f>
        <v/>
      </c>
      <c r="O7" s="181" t="str">
        <f>IF(Barèmes!O7="","",Barèmes!O7)</f>
        <v/>
      </c>
      <c r="P7" s="427"/>
      <c r="Q7" s="286"/>
      <c r="R7" s="446" t="str">
        <f t="shared" ref="R7:R71" si="0">IF($J7="","",($N7+$M7+$L7)*$J7)</f>
        <v/>
      </c>
      <c r="S7" s="182"/>
      <c r="T7" s="211" t="str">
        <f>IF($R7="","",$R7)</f>
        <v/>
      </c>
      <c r="U7" s="185"/>
      <c r="V7" s="266" t="str">
        <f>+IF(O7="","",IF(T7="",Listes!$A$70,IF(AND(O7&lt;T7,U7=""),Listes!$A$71,IF(AND(Q7&lt;P7,U7=""),Listes!$A$72,IF(AND(T7&lt;&gt;"",T7&lt;O7,S7=""),Listes!$A$73,IF(W7="",Listes!$A$74,""))))))</f>
        <v/>
      </c>
      <c r="W7" s="90"/>
      <c r="X7" s="158">
        <f>IF(AND(O7&lt;&gt;"",V7&lt;&gt;""),1,0)</f>
        <v>0</v>
      </c>
    </row>
    <row r="8" spans="1:24" ht="20.100000000000001" customHeight="1" x14ac:dyDescent="0.25">
      <c r="A8" s="174">
        <v>2</v>
      </c>
      <c r="B8" s="181" t="str">
        <f>IF(Barèmes!B8="","",Barèmes!B8)</f>
        <v/>
      </c>
      <c r="C8" s="181" t="str">
        <f>IF(Barèmes!C8="","",Barèmes!C8)</f>
        <v/>
      </c>
      <c r="D8" s="181" t="str">
        <f>IF(Barèmes!D8="","",Barèmes!D8)</f>
        <v/>
      </c>
      <c r="E8" s="181" t="str">
        <f>IF(Barèmes!E8="","",Barèmes!E8)</f>
        <v/>
      </c>
      <c r="F8" s="181" t="str">
        <f>IF(Barèmes!F8="","",Barèmes!F8)</f>
        <v/>
      </c>
      <c r="G8" s="181" t="str">
        <f>IF(Barèmes!G8="","",Barèmes!G8)</f>
        <v/>
      </c>
      <c r="H8" s="531" t="str">
        <f>IF(Barèmes!H8="","",Barèmes!H8)</f>
        <v/>
      </c>
      <c r="I8" s="531" t="str">
        <f>IF(Barèmes!I8="","",Barèmes!I8)</f>
        <v/>
      </c>
      <c r="J8" s="181" t="str">
        <f>IF(Barèmes!J8="","",Barèmes!J8)</f>
        <v/>
      </c>
      <c r="K8" s="181" t="str">
        <f>IF(Barèmes!K8="","",Barèmes!K8)</f>
        <v/>
      </c>
      <c r="L8" s="181" t="str">
        <f>IF(Barèmes!L8="","",Barèmes!L8)</f>
        <v/>
      </c>
      <c r="M8" s="181" t="str">
        <f>IF(Barèmes!M8="","",Barèmes!M8)</f>
        <v/>
      </c>
      <c r="N8" s="181" t="str">
        <f>IF(Barèmes!N8="","",Barèmes!N8)</f>
        <v/>
      </c>
      <c r="O8" s="181" t="str">
        <f>IF(Barèmes!O8="","",Barèmes!O8)</f>
        <v/>
      </c>
      <c r="P8" s="427"/>
      <c r="Q8" s="286"/>
      <c r="R8" s="446" t="str">
        <f t="shared" si="0"/>
        <v/>
      </c>
      <c r="S8" s="182"/>
      <c r="T8" s="211" t="str">
        <f t="shared" ref="T8:T71" si="1">IF($R8="","",$R8)</f>
        <v/>
      </c>
      <c r="U8" s="185"/>
      <c r="V8" s="266" t="str">
        <f>+IF(O8="","",IF(T8="",Listes!$A$70,IF(AND(O8&lt;T8,U8=""),Listes!$A$71,IF(AND(Q8&lt;P8,U8=""),Listes!$A$72,IF(AND(T8&lt;&gt;"",T8&lt;O8,S8=""),Listes!$A$73,IF(W8="",Listes!$A$74,""))))))</f>
        <v/>
      </c>
      <c r="W8" s="90"/>
      <c r="X8" s="158">
        <f t="shared" ref="X8:X71" si="2">IF(AND(O8&lt;&gt;"",V8&lt;&gt;""),1,0)</f>
        <v>0</v>
      </c>
    </row>
    <row r="9" spans="1:24" ht="20.100000000000001" customHeight="1" x14ac:dyDescent="0.25">
      <c r="A9" s="174">
        <v>3</v>
      </c>
      <c r="B9" s="181" t="str">
        <f>IF(Barèmes!B9="","",Barèmes!B9)</f>
        <v/>
      </c>
      <c r="C9" s="181" t="str">
        <f>IF(Barèmes!C9="","",Barèmes!C9)</f>
        <v/>
      </c>
      <c r="D9" s="181" t="str">
        <f>IF(Barèmes!D9="","",Barèmes!D9)</f>
        <v/>
      </c>
      <c r="E9" s="181" t="str">
        <f>IF(Barèmes!E9="","",Barèmes!E9)</f>
        <v/>
      </c>
      <c r="F9" s="181" t="str">
        <f>IF(Barèmes!F9="","",Barèmes!F9)</f>
        <v/>
      </c>
      <c r="G9" s="181" t="str">
        <f>IF(Barèmes!G9="","",Barèmes!G9)</f>
        <v/>
      </c>
      <c r="H9" s="531" t="str">
        <f>IF(Barèmes!H9="","",Barèmes!H9)</f>
        <v/>
      </c>
      <c r="I9" s="531" t="str">
        <f>IF(Barèmes!I9="","",Barèmes!I9)</f>
        <v/>
      </c>
      <c r="J9" s="181" t="str">
        <f>IF(Barèmes!J9="","",Barèmes!J9)</f>
        <v/>
      </c>
      <c r="K9" s="181" t="str">
        <f>IF(Barèmes!K9="","",Barèmes!K9)</f>
        <v/>
      </c>
      <c r="L9" s="181" t="str">
        <f>IF(Barèmes!L9="","",Barèmes!L9)</f>
        <v/>
      </c>
      <c r="M9" s="181" t="str">
        <f>IF(Barèmes!M9="","",Barèmes!M9)</f>
        <v/>
      </c>
      <c r="N9" s="181" t="str">
        <f>IF(Barèmes!N9="","",Barèmes!N9)</f>
        <v/>
      </c>
      <c r="O9" s="181" t="str">
        <f>IF(Barèmes!O9="","",Barèmes!O9)</f>
        <v/>
      </c>
      <c r="P9" s="427"/>
      <c r="Q9" s="286"/>
      <c r="R9" s="446" t="str">
        <f t="shared" si="0"/>
        <v/>
      </c>
      <c r="S9" s="182"/>
      <c r="T9" s="211" t="str">
        <f t="shared" si="1"/>
        <v/>
      </c>
      <c r="U9" s="185"/>
      <c r="V9" s="266" t="str">
        <f>+IF(O9="","",IF(T9="",Listes!$A$70,IF(AND(O9&lt;T9,U9=""),Listes!$A$71,IF(AND(Q9&lt;P9,U9=""),Listes!$A$72,IF(AND(T9&lt;&gt;"",T9&lt;O9,S9=""),Listes!$A$73,IF(W9="",Listes!$A$74,""))))))</f>
        <v/>
      </c>
      <c r="W9" s="90"/>
      <c r="X9" s="158">
        <f t="shared" si="2"/>
        <v>0</v>
      </c>
    </row>
    <row r="10" spans="1:24" ht="20.100000000000001" customHeight="1" x14ac:dyDescent="0.25">
      <c r="A10" s="174">
        <v>4</v>
      </c>
      <c r="B10" s="181" t="str">
        <f>IF(Barèmes!B10="","",Barèmes!B10)</f>
        <v/>
      </c>
      <c r="C10" s="181" t="str">
        <f>IF(Barèmes!C10="","",Barèmes!C10)</f>
        <v/>
      </c>
      <c r="D10" s="181" t="str">
        <f>IF(Barèmes!D10="","",Barèmes!D10)</f>
        <v/>
      </c>
      <c r="E10" s="181" t="str">
        <f>IF(Barèmes!E10="","",Barèmes!E10)</f>
        <v/>
      </c>
      <c r="F10" s="181" t="str">
        <f>IF(Barèmes!F10="","",Barèmes!F10)</f>
        <v/>
      </c>
      <c r="G10" s="181" t="str">
        <f>IF(Barèmes!G10="","",Barèmes!G10)</f>
        <v/>
      </c>
      <c r="H10" s="531" t="str">
        <f>IF(Barèmes!H10="","",Barèmes!H10)</f>
        <v/>
      </c>
      <c r="I10" s="531" t="str">
        <f>IF(Barèmes!I10="","",Barèmes!I10)</f>
        <v/>
      </c>
      <c r="J10" s="181" t="str">
        <f>IF(Barèmes!J10="","",Barèmes!J10)</f>
        <v/>
      </c>
      <c r="K10" s="181" t="str">
        <f>IF(Barèmes!K10="","",Barèmes!K10)</f>
        <v/>
      </c>
      <c r="L10" s="181" t="str">
        <f>IF(Barèmes!L10="","",Barèmes!L10)</f>
        <v/>
      </c>
      <c r="M10" s="181" t="str">
        <f>IF(Barèmes!M10="","",Barèmes!M10)</f>
        <v/>
      </c>
      <c r="N10" s="181" t="str">
        <f>IF(Barèmes!N10="","",Barèmes!N10)</f>
        <v/>
      </c>
      <c r="O10" s="181" t="str">
        <f>IF(Barèmes!O10="","",Barèmes!O10)</f>
        <v/>
      </c>
      <c r="P10" s="427"/>
      <c r="Q10" s="286"/>
      <c r="R10" s="446" t="str">
        <f t="shared" si="0"/>
        <v/>
      </c>
      <c r="S10" s="182"/>
      <c r="T10" s="211" t="str">
        <f t="shared" si="1"/>
        <v/>
      </c>
      <c r="U10" s="185"/>
      <c r="V10" s="266" t="str">
        <f>+IF(O10="","",IF(T10="",Listes!$A$70,IF(AND(O10&lt;T10,U10=""),Listes!$A$71,IF(AND(Q10&lt;P10,U10=""),Listes!$A$72,IF(AND(T10&lt;&gt;"",T10&lt;O10,S10=""),Listes!$A$73,IF(W10="",Listes!$A$74,""))))))</f>
        <v/>
      </c>
      <c r="W10" s="90"/>
      <c r="X10" s="158">
        <f t="shared" si="2"/>
        <v>0</v>
      </c>
    </row>
    <row r="11" spans="1:24" ht="20.100000000000001" customHeight="1" x14ac:dyDescent="0.25">
      <c r="A11" s="174">
        <v>5</v>
      </c>
      <c r="B11" s="181" t="str">
        <f>IF(Barèmes!B11="","",Barèmes!B11)</f>
        <v/>
      </c>
      <c r="C11" s="181" t="str">
        <f>IF(Barèmes!C11="","",Barèmes!C11)</f>
        <v/>
      </c>
      <c r="D11" s="181" t="str">
        <f>IF(Barèmes!D11="","",Barèmes!D11)</f>
        <v/>
      </c>
      <c r="E11" s="181" t="str">
        <f>IF(Barèmes!E11="","",Barèmes!E11)</f>
        <v/>
      </c>
      <c r="F11" s="181" t="str">
        <f>IF(Barèmes!F11="","",Barèmes!F11)</f>
        <v/>
      </c>
      <c r="G11" s="181" t="str">
        <f>IF(Barèmes!G11="","",Barèmes!G11)</f>
        <v/>
      </c>
      <c r="H11" s="531" t="str">
        <f>IF(Barèmes!H11="","",Barèmes!H11)</f>
        <v/>
      </c>
      <c r="I11" s="531" t="str">
        <f>IF(Barèmes!I11="","",Barèmes!I11)</f>
        <v/>
      </c>
      <c r="J11" s="181" t="str">
        <f>IF(Barèmes!J11="","",Barèmes!J11)</f>
        <v/>
      </c>
      <c r="K11" s="181" t="str">
        <f>IF(Barèmes!K11="","",Barèmes!K11)</f>
        <v/>
      </c>
      <c r="L11" s="181" t="str">
        <f>IF(Barèmes!L11="","",Barèmes!L11)</f>
        <v/>
      </c>
      <c r="M11" s="181" t="str">
        <f>IF(Barèmes!M11="","",Barèmes!M11)</f>
        <v/>
      </c>
      <c r="N11" s="181" t="str">
        <f>IF(Barèmes!N11="","",Barèmes!N11)</f>
        <v/>
      </c>
      <c r="O11" s="181" t="str">
        <f>IF(Barèmes!O11="","",Barèmes!O11)</f>
        <v/>
      </c>
      <c r="P11" s="427"/>
      <c r="Q11" s="286"/>
      <c r="R11" s="446" t="str">
        <f t="shared" si="0"/>
        <v/>
      </c>
      <c r="S11" s="182"/>
      <c r="T11" s="211" t="str">
        <f t="shared" si="1"/>
        <v/>
      </c>
      <c r="U11" s="185"/>
      <c r="V11" s="266" t="str">
        <f>+IF(O11="","",IF(T11="",Listes!$A$70,IF(AND(O11&lt;T11,U11=""),Listes!$A$71,IF(AND(Q11&lt;P11,U11=""),Listes!$A$72,IF(AND(T11&lt;&gt;"",T11&lt;O11,S11=""),Listes!$A$73,IF(W11="",Listes!$A$74,""))))))</f>
        <v/>
      </c>
      <c r="W11" s="90"/>
      <c r="X11" s="158">
        <f t="shared" si="2"/>
        <v>0</v>
      </c>
    </row>
    <row r="12" spans="1:24" ht="20.100000000000001" customHeight="1" x14ac:dyDescent="0.25">
      <c r="A12" s="174">
        <v>6</v>
      </c>
      <c r="B12" s="181" t="str">
        <f>IF(Barèmes!B12="","",Barèmes!B12)</f>
        <v/>
      </c>
      <c r="C12" s="181" t="str">
        <f>IF(Barèmes!C12="","",Barèmes!C12)</f>
        <v/>
      </c>
      <c r="D12" s="181" t="str">
        <f>IF(Barèmes!D12="","",Barèmes!D12)</f>
        <v/>
      </c>
      <c r="E12" s="181" t="str">
        <f>IF(Barèmes!E12="","",Barèmes!E12)</f>
        <v/>
      </c>
      <c r="F12" s="181" t="str">
        <f>IF(Barèmes!F12="","",Barèmes!F12)</f>
        <v/>
      </c>
      <c r="G12" s="181" t="str">
        <f>IF(Barèmes!G12="","",Barèmes!G12)</f>
        <v/>
      </c>
      <c r="H12" s="531" t="str">
        <f>IF(Barèmes!H12="","",Barèmes!H12)</f>
        <v/>
      </c>
      <c r="I12" s="531" t="str">
        <f>IF(Barèmes!I12="","",Barèmes!I12)</f>
        <v/>
      </c>
      <c r="J12" s="181" t="str">
        <f>IF(Barèmes!J12="","",Barèmes!J12)</f>
        <v/>
      </c>
      <c r="K12" s="181" t="str">
        <f>IF(Barèmes!K12="","",Barèmes!K12)</f>
        <v/>
      </c>
      <c r="L12" s="181" t="str">
        <f>IF(Barèmes!L12="","",Barèmes!L12)</f>
        <v/>
      </c>
      <c r="M12" s="181" t="str">
        <f>IF(Barèmes!M12="","",Barèmes!M12)</f>
        <v/>
      </c>
      <c r="N12" s="181" t="str">
        <f>IF(Barèmes!N12="","",Barèmes!N12)</f>
        <v/>
      </c>
      <c r="O12" s="181" t="str">
        <f>IF(Barèmes!O12="","",Barèmes!O12)</f>
        <v/>
      </c>
      <c r="P12" s="427"/>
      <c r="Q12" s="286"/>
      <c r="R12" s="446" t="str">
        <f t="shared" si="0"/>
        <v/>
      </c>
      <c r="S12" s="182"/>
      <c r="T12" s="211" t="str">
        <f t="shared" si="1"/>
        <v/>
      </c>
      <c r="U12" s="185"/>
      <c r="V12" s="266" t="str">
        <f>+IF(O12="","",IF(T12="",Listes!$A$70,IF(AND(O12&lt;T12,U12=""),Listes!$A$71,IF(AND(Q12&lt;P12,U12=""),Listes!$A$72,IF(AND(T12&lt;&gt;"",T12&lt;O12,S12=""),Listes!$A$73,IF(W12="",Listes!$A$74,""))))))</f>
        <v/>
      </c>
      <c r="W12" s="90"/>
      <c r="X12" s="158">
        <f t="shared" si="2"/>
        <v>0</v>
      </c>
    </row>
    <row r="13" spans="1:24" ht="20.100000000000001" customHeight="1" x14ac:dyDescent="0.25">
      <c r="A13" s="174">
        <v>7</v>
      </c>
      <c r="B13" s="181" t="str">
        <f>IF(Barèmes!B13="","",Barèmes!B13)</f>
        <v/>
      </c>
      <c r="C13" s="181" t="str">
        <f>IF(Barèmes!C13="","",Barèmes!C13)</f>
        <v/>
      </c>
      <c r="D13" s="181" t="str">
        <f>IF(Barèmes!D13="","",Barèmes!D13)</f>
        <v/>
      </c>
      <c r="E13" s="181" t="str">
        <f>IF(Barèmes!E13="","",Barèmes!E13)</f>
        <v/>
      </c>
      <c r="F13" s="181" t="str">
        <f>IF(Barèmes!F13="","",Barèmes!F13)</f>
        <v/>
      </c>
      <c r="G13" s="181" t="str">
        <f>IF(Barèmes!G13="","",Barèmes!G13)</f>
        <v/>
      </c>
      <c r="H13" s="531" t="str">
        <f>IF(Barèmes!H13="","",Barèmes!H13)</f>
        <v/>
      </c>
      <c r="I13" s="531" t="str">
        <f>IF(Barèmes!I13="","",Barèmes!I13)</f>
        <v/>
      </c>
      <c r="J13" s="181" t="str">
        <f>IF(Barèmes!J13="","",Barèmes!J13)</f>
        <v/>
      </c>
      <c r="K13" s="181" t="str">
        <f>IF(Barèmes!K13="","",Barèmes!K13)</f>
        <v/>
      </c>
      <c r="L13" s="181" t="str">
        <f>IF(Barèmes!L13="","",Barèmes!L13)</f>
        <v/>
      </c>
      <c r="M13" s="181" t="str">
        <f>IF(Barèmes!M13="","",Barèmes!M13)</f>
        <v/>
      </c>
      <c r="N13" s="181" t="str">
        <f>IF(Barèmes!N13="","",Barèmes!N13)</f>
        <v/>
      </c>
      <c r="O13" s="181" t="str">
        <f>IF(Barèmes!O13="","",Barèmes!O13)</f>
        <v/>
      </c>
      <c r="P13" s="427"/>
      <c r="Q13" s="286"/>
      <c r="R13" s="446" t="str">
        <f t="shared" si="0"/>
        <v/>
      </c>
      <c r="S13" s="182"/>
      <c r="T13" s="211" t="str">
        <f t="shared" si="1"/>
        <v/>
      </c>
      <c r="U13" s="185"/>
      <c r="V13" s="266" t="str">
        <f>+IF(O13="","",IF(T13="",Listes!$A$70,IF(AND(O13&lt;T13,U13=""),Listes!$A$71,IF(AND(Q13&lt;P13,U13=""),Listes!$A$72,IF(AND(T13&lt;&gt;"",T13&lt;O13,S13=""),Listes!$A$73,IF(W13="",Listes!$A$74,""))))))</f>
        <v/>
      </c>
      <c r="W13" s="90"/>
      <c r="X13" s="158">
        <f t="shared" si="2"/>
        <v>0</v>
      </c>
    </row>
    <row r="14" spans="1:24" ht="20.100000000000001" customHeight="1" x14ac:dyDescent="0.25">
      <c r="A14" s="174">
        <v>8</v>
      </c>
      <c r="B14" s="181" t="str">
        <f>IF(Barèmes!B14="","",Barèmes!B14)</f>
        <v/>
      </c>
      <c r="C14" s="181" t="str">
        <f>IF(Barèmes!C14="","",Barèmes!C14)</f>
        <v/>
      </c>
      <c r="D14" s="181" t="str">
        <f>IF(Barèmes!D14="","",Barèmes!D14)</f>
        <v/>
      </c>
      <c r="E14" s="181" t="str">
        <f>IF(Barèmes!E14="","",Barèmes!E14)</f>
        <v/>
      </c>
      <c r="F14" s="181" t="str">
        <f>IF(Barèmes!F14="","",Barèmes!F14)</f>
        <v/>
      </c>
      <c r="G14" s="181" t="str">
        <f>IF(Barèmes!G14="","",Barèmes!G14)</f>
        <v/>
      </c>
      <c r="H14" s="531" t="str">
        <f>IF(Barèmes!H14="","",Barèmes!H14)</f>
        <v/>
      </c>
      <c r="I14" s="531" t="str">
        <f>IF(Barèmes!I14="","",Barèmes!I14)</f>
        <v/>
      </c>
      <c r="J14" s="181" t="str">
        <f>IF(Barèmes!J14="","",Barèmes!J14)</f>
        <v/>
      </c>
      <c r="K14" s="181" t="str">
        <f>IF(Barèmes!K14="","",Barèmes!K14)</f>
        <v/>
      </c>
      <c r="L14" s="181" t="str">
        <f>IF(Barèmes!L14="","",Barèmes!L14)</f>
        <v/>
      </c>
      <c r="M14" s="181" t="str">
        <f>IF(Barèmes!M14="","",Barèmes!M14)</f>
        <v/>
      </c>
      <c r="N14" s="181" t="str">
        <f>IF(Barèmes!N14="","",Barèmes!N14)</f>
        <v/>
      </c>
      <c r="O14" s="181" t="str">
        <f>IF(Barèmes!O14="","",Barèmes!O14)</f>
        <v/>
      </c>
      <c r="P14" s="427"/>
      <c r="Q14" s="286"/>
      <c r="R14" s="446" t="str">
        <f t="shared" si="0"/>
        <v/>
      </c>
      <c r="S14" s="182"/>
      <c r="T14" s="211" t="str">
        <f t="shared" si="1"/>
        <v/>
      </c>
      <c r="U14" s="185"/>
      <c r="V14" s="266" t="str">
        <f>+IF(O14="","",IF(T14="",Listes!$A$70,IF(AND(O14&lt;T14,U14=""),Listes!$A$71,IF(AND(Q14&lt;P14,U14=""),Listes!$A$72,IF(AND(T14&lt;&gt;"",T14&lt;O14,S14=""),Listes!$A$73,IF(W14="",Listes!$A$74,""))))))</f>
        <v/>
      </c>
      <c r="W14" s="90"/>
      <c r="X14" s="158">
        <f t="shared" si="2"/>
        <v>0</v>
      </c>
    </row>
    <row r="15" spans="1:24" ht="20.100000000000001" customHeight="1" x14ac:dyDescent="0.25">
      <c r="A15" s="174">
        <v>9</v>
      </c>
      <c r="B15" s="181" t="str">
        <f>IF(Barèmes!B15="","",Barèmes!B15)</f>
        <v/>
      </c>
      <c r="C15" s="181" t="str">
        <f>IF(Barèmes!C15="","",Barèmes!C15)</f>
        <v/>
      </c>
      <c r="D15" s="181" t="str">
        <f>IF(Barèmes!D15="","",Barèmes!D15)</f>
        <v/>
      </c>
      <c r="E15" s="181" t="str">
        <f>IF(Barèmes!E15="","",Barèmes!E15)</f>
        <v/>
      </c>
      <c r="F15" s="181" t="str">
        <f>IF(Barèmes!F15="","",Barèmes!F15)</f>
        <v/>
      </c>
      <c r="G15" s="181" t="str">
        <f>IF(Barèmes!G15="","",Barèmes!G15)</f>
        <v/>
      </c>
      <c r="H15" s="531" t="str">
        <f>IF(Barèmes!H15="","",Barèmes!H15)</f>
        <v/>
      </c>
      <c r="I15" s="531" t="str">
        <f>IF(Barèmes!I15="","",Barèmes!I15)</f>
        <v/>
      </c>
      <c r="J15" s="181" t="str">
        <f>IF(Barèmes!J15="","",Barèmes!J15)</f>
        <v/>
      </c>
      <c r="K15" s="181" t="str">
        <f>IF(Barèmes!K15="","",Barèmes!K15)</f>
        <v/>
      </c>
      <c r="L15" s="181" t="str">
        <f>IF(Barèmes!L15="","",Barèmes!L15)</f>
        <v/>
      </c>
      <c r="M15" s="181" t="str">
        <f>IF(Barèmes!M15="","",Barèmes!M15)</f>
        <v/>
      </c>
      <c r="N15" s="181" t="str">
        <f>IF(Barèmes!N15="","",Barèmes!N15)</f>
        <v/>
      </c>
      <c r="O15" s="181" t="str">
        <f>IF(Barèmes!O15="","",Barèmes!O15)</f>
        <v/>
      </c>
      <c r="P15" s="427"/>
      <c r="Q15" s="286"/>
      <c r="R15" s="446" t="str">
        <f t="shared" si="0"/>
        <v/>
      </c>
      <c r="S15" s="182"/>
      <c r="T15" s="211" t="str">
        <f t="shared" si="1"/>
        <v/>
      </c>
      <c r="U15" s="185"/>
      <c r="V15" s="266" t="str">
        <f>+IF(O15="","",IF(T15="",Listes!$A$70,IF(AND(O15&lt;T15,U15=""),Listes!$A$71,IF(AND(Q15&lt;P15,U15=""),Listes!$A$72,IF(AND(T15&lt;&gt;"",T15&lt;O15,S15=""),Listes!$A$73,IF(W15="",Listes!$A$74,""))))))</f>
        <v/>
      </c>
      <c r="W15" s="90"/>
      <c r="X15" s="158">
        <f t="shared" si="2"/>
        <v>0</v>
      </c>
    </row>
    <row r="16" spans="1:24" ht="20.100000000000001" customHeight="1" x14ac:dyDescent="0.25">
      <c r="A16" s="174">
        <v>10</v>
      </c>
      <c r="B16" s="181" t="str">
        <f>IF(Barèmes!B16="","",Barèmes!B16)</f>
        <v/>
      </c>
      <c r="C16" s="181" t="str">
        <f>IF(Barèmes!C16="","",Barèmes!C16)</f>
        <v/>
      </c>
      <c r="D16" s="181" t="str">
        <f>IF(Barèmes!D16="","",Barèmes!D16)</f>
        <v/>
      </c>
      <c r="E16" s="181" t="str">
        <f>IF(Barèmes!E16="","",Barèmes!E16)</f>
        <v/>
      </c>
      <c r="F16" s="181" t="str">
        <f>IF(Barèmes!F16="","",Barèmes!F16)</f>
        <v/>
      </c>
      <c r="G16" s="181" t="str">
        <f>IF(Barèmes!G16="","",Barèmes!G16)</f>
        <v/>
      </c>
      <c r="H16" s="531" t="str">
        <f>IF(Barèmes!H16="","",Barèmes!H16)</f>
        <v/>
      </c>
      <c r="I16" s="531" t="str">
        <f>IF(Barèmes!I16="","",Barèmes!I16)</f>
        <v/>
      </c>
      <c r="J16" s="181" t="str">
        <f>IF(Barèmes!J16="","",Barèmes!J16)</f>
        <v/>
      </c>
      <c r="K16" s="181" t="str">
        <f>IF(Barèmes!K16="","",Barèmes!K16)</f>
        <v/>
      </c>
      <c r="L16" s="181" t="str">
        <f>IF(Barèmes!L16="","",Barèmes!L16)</f>
        <v/>
      </c>
      <c r="M16" s="181" t="str">
        <f>IF(Barèmes!M16="","",Barèmes!M16)</f>
        <v/>
      </c>
      <c r="N16" s="181" t="str">
        <f>IF(Barèmes!N16="","",Barèmes!N16)</f>
        <v/>
      </c>
      <c r="O16" s="181" t="str">
        <f>IF(Barèmes!O16="","",Barèmes!O16)</f>
        <v/>
      </c>
      <c r="P16" s="427"/>
      <c r="Q16" s="286"/>
      <c r="R16" s="446" t="str">
        <f t="shared" si="0"/>
        <v/>
      </c>
      <c r="S16" s="182"/>
      <c r="T16" s="211" t="str">
        <f t="shared" si="1"/>
        <v/>
      </c>
      <c r="U16" s="185"/>
      <c r="V16" s="266" t="str">
        <f>+IF(O16="","",IF(T16="",Listes!$A$70,IF(AND(O16&lt;T16,U16=""),Listes!$A$71,IF(AND(Q16&lt;P16,U16=""),Listes!$A$72,IF(AND(T16&lt;&gt;"",T16&lt;O16,S16=""),Listes!$A$73,IF(W16="",Listes!$A$74,""))))))</f>
        <v/>
      </c>
      <c r="W16" s="90"/>
      <c r="X16" s="158">
        <f t="shared" si="2"/>
        <v>0</v>
      </c>
    </row>
    <row r="17" spans="1:24" ht="20.100000000000001" customHeight="1" x14ac:dyDescent="0.25">
      <c r="A17" s="174">
        <v>11</v>
      </c>
      <c r="B17" s="181" t="str">
        <f>IF(Barèmes!B17="","",Barèmes!B17)</f>
        <v/>
      </c>
      <c r="C17" s="181" t="str">
        <f>IF(Barèmes!C17="","",Barèmes!C17)</f>
        <v/>
      </c>
      <c r="D17" s="181" t="str">
        <f>IF(Barèmes!D17="","",Barèmes!D17)</f>
        <v/>
      </c>
      <c r="E17" s="181" t="str">
        <f>IF(Barèmes!E17="","",Barèmes!E17)</f>
        <v/>
      </c>
      <c r="F17" s="181" t="str">
        <f>IF(Barèmes!F17="","",Barèmes!F17)</f>
        <v/>
      </c>
      <c r="G17" s="181" t="str">
        <f>IF(Barèmes!G17="","",Barèmes!G17)</f>
        <v/>
      </c>
      <c r="H17" s="531" t="str">
        <f>IF(Barèmes!H17="","",Barèmes!H17)</f>
        <v/>
      </c>
      <c r="I17" s="531" t="str">
        <f>IF(Barèmes!I17="","",Barèmes!I17)</f>
        <v/>
      </c>
      <c r="J17" s="181" t="str">
        <f>IF(Barèmes!J17="","",Barèmes!J17)</f>
        <v/>
      </c>
      <c r="K17" s="181" t="str">
        <f>IF(Barèmes!K17="","",Barèmes!K17)</f>
        <v/>
      </c>
      <c r="L17" s="181" t="str">
        <f>IF(Barèmes!L17="","",Barèmes!L17)</f>
        <v/>
      </c>
      <c r="M17" s="181" t="str">
        <f>IF(Barèmes!M17="","",Barèmes!M17)</f>
        <v/>
      </c>
      <c r="N17" s="181" t="str">
        <f>IF(Barèmes!N17="","",Barèmes!N17)</f>
        <v/>
      </c>
      <c r="O17" s="181" t="str">
        <f>IF(Barèmes!O17="","",Barèmes!O17)</f>
        <v/>
      </c>
      <c r="P17" s="427"/>
      <c r="Q17" s="286"/>
      <c r="R17" s="446" t="str">
        <f t="shared" si="0"/>
        <v/>
      </c>
      <c r="S17" s="182"/>
      <c r="T17" s="211" t="str">
        <f t="shared" si="1"/>
        <v/>
      </c>
      <c r="U17" s="185"/>
      <c r="V17" s="266" t="str">
        <f>+IF(O17="","",IF(T17="",Listes!$A$70,IF(AND(O17&lt;T17,U17=""),Listes!$A$71,IF(AND(Q17&lt;P17,U17=""),Listes!$A$72,IF(AND(T17&lt;&gt;"",T17&lt;O17,S17=""),Listes!$A$73,IF(W17="",Listes!$A$74,""))))))</f>
        <v/>
      </c>
      <c r="W17" s="90"/>
      <c r="X17" s="158">
        <f t="shared" si="2"/>
        <v>0</v>
      </c>
    </row>
    <row r="18" spans="1:24" ht="20.100000000000001" customHeight="1" x14ac:dyDescent="0.25">
      <c r="A18" s="174">
        <v>12</v>
      </c>
      <c r="B18" s="181" t="str">
        <f>IF(Barèmes!B18="","",Barèmes!B18)</f>
        <v/>
      </c>
      <c r="C18" s="181" t="str">
        <f>IF(Barèmes!C18="","",Barèmes!C18)</f>
        <v/>
      </c>
      <c r="D18" s="181" t="str">
        <f>IF(Barèmes!D18="","",Barèmes!D18)</f>
        <v/>
      </c>
      <c r="E18" s="181" t="str">
        <f>IF(Barèmes!E18="","",Barèmes!E18)</f>
        <v/>
      </c>
      <c r="F18" s="181" t="str">
        <f>IF(Barèmes!F18="","",Barèmes!F18)</f>
        <v/>
      </c>
      <c r="G18" s="181" t="str">
        <f>IF(Barèmes!G18="","",Barèmes!G18)</f>
        <v/>
      </c>
      <c r="H18" s="531" t="str">
        <f>IF(Barèmes!H18="","",Barèmes!H18)</f>
        <v/>
      </c>
      <c r="I18" s="531" t="str">
        <f>IF(Barèmes!I18="","",Barèmes!I18)</f>
        <v/>
      </c>
      <c r="J18" s="181" t="str">
        <f>IF(Barèmes!J18="","",Barèmes!J18)</f>
        <v/>
      </c>
      <c r="K18" s="181" t="str">
        <f>IF(Barèmes!K18="","",Barèmes!K18)</f>
        <v/>
      </c>
      <c r="L18" s="181" t="str">
        <f>IF(Barèmes!L18="","",Barèmes!L18)</f>
        <v/>
      </c>
      <c r="M18" s="181" t="str">
        <f>IF(Barèmes!M18="","",Barèmes!M18)</f>
        <v/>
      </c>
      <c r="N18" s="181" t="str">
        <f>IF(Barèmes!N18="","",Barèmes!N18)</f>
        <v/>
      </c>
      <c r="O18" s="181" t="str">
        <f>IF(Barèmes!O18="","",Barèmes!O18)</f>
        <v/>
      </c>
      <c r="P18" s="427"/>
      <c r="Q18" s="286"/>
      <c r="R18" s="446" t="str">
        <f t="shared" si="0"/>
        <v/>
      </c>
      <c r="S18" s="182"/>
      <c r="T18" s="211" t="str">
        <f t="shared" si="1"/>
        <v/>
      </c>
      <c r="U18" s="185"/>
      <c r="V18" s="266" t="str">
        <f>+IF(O18="","",IF(T18="",Listes!$A$70,IF(AND(O18&lt;T18,U18=""),Listes!$A$71,IF(AND(Q18&lt;P18,U18=""),Listes!$A$72,IF(AND(T18&lt;&gt;"",T18&lt;O18,S18=""),Listes!$A$73,IF(W18="",Listes!$A$74,""))))))</f>
        <v/>
      </c>
      <c r="W18" s="90"/>
      <c r="X18" s="158">
        <f t="shared" si="2"/>
        <v>0</v>
      </c>
    </row>
    <row r="19" spans="1:24" ht="20.100000000000001" customHeight="1" x14ac:dyDescent="0.25">
      <c r="A19" s="174">
        <v>13</v>
      </c>
      <c r="B19" s="181" t="str">
        <f>IF(Barèmes!B19="","",Barèmes!B19)</f>
        <v/>
      </c>
      <c r="C19" s="181" t="str">
        <f>IF(Barèmes!C19="","",Barèmes!C19)</f>
        <v/>
      </c>
      <c r="D19" s="181" t="str">
        <f>IF(Barèmes!D19="","",Barèmes!D19)</f>
        <v/>
      </c>
      <c r="E19" s="181" t="str">
        <f>IF(Barèmes!E19="","",Barèmes!E19)</f>
        <v/>
      </c>
      <c r="F19" s="181" t="str">
        <f>IF(Barèmes!F19="","",Barèmes!F19)</f>
        <v/>
      </c>
      <c r="G19" s="181" t="str">
        <f>IF(Barèmes!G19="","",Barèmes!G19)</f>
        <v/>
      </c>
      <c r="H19" s="531" t="str">
        <f>IF(Barèmes!H19="","",Barèmes!H19)</f>
        <v/>
      </c>
      <c r="I19" s="531" t="str">
        <f>IF(Barèmes!I19="","",Barèmes!I19)</f>
        <v/>
      </c>
      <c r="J19" s="181" t="str">
        <f>IF(Barèmes!J19="","",Barèmes!J19)</f>
        <v/>
      </c>
      <c r="K19" s="181" t="str">
        <f>IF(Barèmes!K19="","",Barèmes!K19)</f>
        <v/>
      </c>
      <c r="L19" s="181" t="str">
        <f>IF(Barèmes!L19="","",Barèmes!L19)</f>
        <v/>
      </c>
      <c r="M19" s="181" t="str">
        <f>IF(Barèmes!M19="","",Barèmes!M19)</f>
        <v/>
      </c>
      <c r="N19" s="181" t="str">
        <f>IF(Barèmes!N19="","",Barèmes!N19)</f>
        <v/>
      </c>
      <c r="O19" s="181" t="str">
        <f>IF(Barèmes!O19="","",Barèmes!O19)</f>
        <v/>
      </c>
      <c r="P19" s="427"/>
      <c r="Q19" s="286"/>
      <c r="R19" s="446" t="str">
        <f t="shared" si="0"/>
        <v/>
      </c>
      <c r="S19" s="182"/>
      <c r="T19" s="211" t="str">
        <f t="shared" si="1"/>
        <v/>
      </c>
      <c r="U19" s="185"/>
      <c r="V19" s="266" t="str">
        <f>+IF(O19="","",IF(T19="",Listes!$A$70,IF(AND(O19&lt;T19,U19=""),Listes!$A$71,IF(AND(Q19&lt;P19,U19=""),Listes!$A$72,IF(AND(T19&lt;&gt;"",T19&lt;O19,S19=""),Listes!$A$73,IF(W19="",Listes!$A$74,""))))))</f>
        <v/>
      </c>
      <c r="W19" s="90"/>
      <c r="X19" s="158">
        <f t="shared" si="2"/>
        <v>0</v>
      </c>
    </row>
    <row r="20" spans="1:24" ht="20.100000000000001" customHeight="1" x14ac:dyDescent="0.25">
      <c r="A20" s="174">
        <v>14</v>
      </c>
      <c r="B20" s="181" t="str">
        <f>IF(Barèmes!B20="","",Barèmes!B20)</f>
        <v/>
      </c>
      <c r="C20" s="181" t="str">
        <f>IF(Barèmes!C20="","",Barèmes!C20)</f>
        <v/>
      </c>
      <c r="D20" s="181" t="str">
        <f>IF(Barèmes!D20="","",Barèmes!D20)</f>
        <v/>
      </c>
      <c r="E20" s="181" t="str">
        <f>IF(Barèmes!E20="","",Barèmes!E20)</f>
        <v/>
      </c>
      <c r="F20" s="181" t="str">
        <f>IF(Barèmes!F20="","",Barèmes!F20)</f>
        <v/>
      </c>
      <c r="G20" s="181" t="str">
        <f>IF(Barèmes!G20="","",Barèmes!G20)</f>
        <v/>
      </c>
      <c r="H20" s="531" t="str">
        <f>IF(Barèmes!H20="","",Barèmes!H20)</f>
        <v/>
      </c>
      <c r="I20" s="531" t="str">
        <f>IF(Barèmes!I20="","",Barèmes!I20)</f>
        <v/>
      </c>
      <c r="J20" s="181" t="str">
        <f>IF(Barèmes!J20="","",Barèmes!J20)</f>
        <v/>
      </c>
      <c r="K20" s="181" t="str">
        <f>IF(Barèmes!K20="","",Barèmes!K20)</f>
        <v/>
      </c>
      <c r="L20" s="181" t="str">
        <f>IF(Barèmes!L20="","",Barèmes!L20)</f>
        <v/>
      </c>
      <c r="M20" s="181" t="str">
        <f>IF(Barèmes!M20="","",Barèmes!M20)</f>
        <v/>
      </c>
      <c r="N20" s="181" t="str">
        <f>IF(Barèmes!N20="","",Barèmes!N20)</f>
        <v/>
      </c>
      <c r="O20" s="181" t="str">
        <f>IF(Barèmes!O20="","",Barèmes!O20)</f>
        <v/>
      </c>
      <c r="P20" s="427"/>
      <c r="Q20" s="286"/>
      <c r="R20" s="446" t="str">
        <f t="shared" si="0"/>
        <v/>
      </c>
      <c r="S20" s="182"/>
      <c r="T20" s="211" t="str">
        <f t="shared" si="1"/>
        <v/>
      </c>
      <c r="U20" s="185"/>
      <c r="V20" s="266" t="str">
        <f>+IF(O20="","",IF(T20="",Listes!$A$70,IF(AND(O20&lt;T20,U20=""),Listes!$A$71,IF(AND(Q20&lt;P20,U20=""),Listes!$A$72,IF(AND(T20&lt;&gt;"",T20&lt;O20,S20=""),Listes!$A$73,IF(W20="",Listes!$A$74,""))))))</f>
        <v/>
      </c>
      <c r="W20" s="90"/>
      <c r="X20" s="158">
        <f t="shared" si="2"/>
        <v>0</v>
      </c>
    </row>
    <row r="21" spans="1:24" ht="20.100000000000001" customHeight="1" x14ac:dyDescent="0.25">
      <c r="A21" s="174">
        <v>15</v>
      </c>
      <c r="B21" s="181" t="str">
        <f>IF(Barèmes!B21="","",Barèmes!B21)</f>
        <v/>
      </c>
      <c r="C21" s="181" t="str">
        <f>IF(Barèmes!C21="","",Barèmes!C21)</f>
        <v/>
      </c>
      <c r="D21" s="181" t="str">
        <f>IF(Barèmes!D21="","",Barèmes!D21)</f>
        <v/>
      </c>
      <c r="E21" s="181" t="str">
        <f>IF(Barèmes!E21="","",Barèmes!E21)</f>
        <v/>
      </c>
      <c r="F21" s="181" t="str">
        <f>IF(Barèmes!F21="","",Barèmes!F21)</f>
        <v/>
      </c>
      <c r="G21" s="181" t="str">
        <f>IF(Barèmes!G21="","",Barèmes!G21)</f>
        <v/>
      </c>
      <c r="H21" s="531" t="str">
        <f>IF(Barèmes!H21="","",Barèmes!H21)</f>
        <v/>
      </c>
      <c r="I21" s="531" t="str">
        <f>IF(Barèmes!I21="","",Barèmes!I21)</f>
        <v/>
      </c>
      <c r="J21" s="181" t="str">
        <f>IF(Barèmes!J21="","",Barèmes!J21)</f>
        <v/>
      </c>
      <c r="K21" s="181" t="str">
        <f>IF(Barèmes!K21="","",Barèmes!K21)</f>
        <v/>
      </c>
      <c r="L21" s="181" t="str">
        <f>IF(Barèmes!L21="","",Barèmes!L21)</f>
        <v/>
      </c>
      <c r="M21" s="181" t="str">
        <f>IF(Barèmes!M21="","",Barèmes!M21)</f>
        <v/>
      </c>
      <c r="N21" s="181" t="str">
        <f>IF(Barèmes!N21="","",Barèmes!N21)</f>
        <v/>
      </c>
      <c r="O21" s="181" t="str">
        <f>IF(Barèmes!O21="","",Barèmes!O21)</f>
        <v/>
      </c>
      <c r="P21" s="427"/>
      <c r="Q21" s="286"/>
      <c r="R21" s="446" t="str">
        <f t="shared" si="0"/>
        <v/>
      </c>
      <c r="S21" s="182"/>
      <c r="T21" s="211" t="str">
        <f t="shared" si="1"/>
        <v/>
      </c>
      <c r="U21" s="185"/>
      <c r="V21" s="266" t="str">
        <f>+IF(O21="","",IF(T21="",Listes!$A$70,IF(AND(O21&lt;T21,U21=""),Listes!$A$71,IF(AND(Q21&lt;P21,U21=""),Listes!$A$72,IF(AND(T21&lt;&gt;"",T21&lt;O21,S21=""),Listes!$A$73,IF(W21="",Listes!$A$74,""))))))</f>
        <v/>
      </c>
      <c r="W21" s="90"/>
      <c r="X21" s="158">
        <f t="shared" si="2"/>
        <v>0</v>
      </c>
    </row>
    <row r="22" spans="1:24" ht="20.100000000000001" customHeight="1" x14ac:dyDescent="0.25">
      <c r="A22" s="174">
        <v>16</v>
      </c>
      <c r="B22" s="181" t="str">
        <f>IF(Barèmes!B22="","",Barèmes!B22)</f>
        <v/>
      </c>
      <c r="C22" s="181" t="str">
        <f>IF(Barèmes!C22="","",Barèmes!C22)</f>
        <v/>
      </c>
      <c r="D22" s="181" t="str">
        <f>IF(Barèmes!D22="","",Barèmes!D22)</f>
        <v/>
      </c>
      <c r="E22" s="181" t="str">
        <f>IF(Barèmes!E22="","",Barèmes!E22)</f>
        <v/>
      </c>
      <c r="F22" s="181" t="str">
        <f>IF(Barèmes!F22="","",Barèmes!F22)</f>
        <v/>
      </c>
      <c r="G22" s="181" t="str">
        <f>IF(Barèmes!G22="","",Barèmes!G22)</f>
        <v/>
      </c>
      <c r="H22" s="531" t="str">
        <f>IF(Barèmes!H22="","",Barèmes!H22)</f>
        <v/>
      </c>
      <c r="I22" s="531" t="str">
        <f>IF(Barèmes!I22="","",Barèmes!I22)</f>
        <v/>
      </c>
      <c r="J22" s="181" t="str">
        <f>IF(Barèmes!J22="","",Barèmes!J22)</f>
        <v/>
      </c>
      <c r="K22" s="181" t="str">
        <f>IF(Barèmes!K22="","",Barèmes!K22)</f>
        <v/>
      </c>
      <c r="L22" s="181" t="str">
        <f>IF(Barèmes!L22="","",Barèmes!L22)</f>
        <v/>
      </c>
      <c r="M22" s="181" t="str">
        <f>IF(Barèmes!M22="","",Barèmes!M22)</f>
        <v/>
      </c>
      <c r="N22" s="181" t="str">
        <f>IF(Barèmes!N22="","",Barèmes!N22)</f>
        <v/>
      </c>
      <c r="O22" s="181" t="str">
        <f>IF(Barèmes!O22="","",Barèmes!O22)</f>
        <v/>
      </c>
      <c r="P22" s="427"/>
      <c r="Q22" s="286"/>
      <c r="R22" s="446" t="str">
        <f t="shared" si="0"/>
        <v/>
      </c>
      <c r="S22" s="182"/>
      <c r="T22" s="211" t="str">
        <f t="shared" si="1"/>
        <v/>
      </c>
      <c r="U22" s="185"/>
      <c r="V22" s="266" t="str">
        <f>+IF(O22="","",IF(T22="",Listes!$A$70,IF(AND(O22&lt;T22,U22=""),Listes!$A$71,IF(AND(Q22&lt;P22,U22=""),Listes!$A$72,IF(AND(T22&lt;&gt;"",T22&lt;O22,S22=""),Listes!$A$73,IF(W22="",Listes!$A$74,""))))))</f>
        <v/>
      </c>
      <c r="W22" s="90"/>
      <c r="X22" s="158">
        <f t="shared" si="2"/>
        <v>0</v>
      </c>
    </row>
    <row r="23" spans="1:24" ht="20.100000000000001" customHeight="1" x14ac:dyDescent="0.25">
      <c r="A23" s="174">
        <v>17</v>
      </c>
      <c r="B23" s="181" t="str">
        <f>IF(Barèmes!B23="","",Barèmes!B23)</f>
        <v/>
      </c>
      <c r="C23" s="181" t="str">
        <f>IF(Barèmes!C23="","",Barèmes!C23)</f>
        <v/>
      </c>
      <c r="D23" s="181" t="str">
        <f>IF(Barèmes!D23="","",Barèmes!D23)</f>
        <v/>
      </c>
      <c r="E23" s="181" t="str">
        <f>IF(Barèmes!E23="","",Barèmes!E23)</f>
        <v/>
      </c>
      <c r="F23" s="181" t="str">
        <f>IF(Barèmes!F23="","",Barèmes!F23)</f>
        <v/>
      </c>
      <c r="G23" s="181" t="str">
        <f>IF(Barèmes!G23="","",Barèmes!G23)</f>
        <v/>
      </c>
      <c r="H23" s="531" t="str">
        <f>IF(Barèmes!H23="","",Barèmes!H23)</f>
        <v/>
      </c>
      <c r="I23" s="531" t="str">
        <f>IF(Barèmes!I23="","",Barèmes!I23)</f>
        <v/>
      </c>
      <c r="J23" s="181" t="str">
        <f>IF(Barèmes!J23="","",Barèmes!J23)</f>
        <v/>
      </c>
      <c r="K23" s="181" t="str">
        <f>IF(Barèmes!K23="","",Barèmes!K23)</f>
        <v/>
      </c>
      <c r="L23" s="181" t="str">
        <f>IF(Barèmes!L23="","",Barèmes!L23)</f>
        <v/>
      </c>
      <c r="M23" s="181" t="str">
        <f>IF(Barèmes!M23="","",Barèmes!M23)</f>
        <v/>
      </c>
      <c r="N23" s="181" t="str">
        <f>IF(Barèmes!N23="","",Barèmes!N23)</f>
        <v/>
      </c>
      <c r="O23" s="181" t="str">
        <f>IF(Barèmes!O23="","",Barèmes!O23)</f>
        <v/>
      </c>
      <c r="P23" s="427"/>
      <c r="Q23" s="286"/>
      <c r="R23" s="446" t="str">
        <f t="shared" si="0"/>
        <v/>
      </c>
      <c r="S23" s="182"/>
      <c r="T23" s="211" t="str">
        <f t="shared" si="1"/>
        <v/>
      </c>
      <c r="U23" s="185"/>
      <c r="V23" s="266" t="str">
        <f>+IF(O23="","",IF(T23="",Listes!$A$70,IF(AND(O23&lt;T23,U23=""),Listes!$A$71,IF(AND(Q23&lt;P23,U23=""),Listes!$A$72,IF(AND(T23&lt;&gt;"",T23&lt;O23,S23=""),Listes!$A$73,IF(W23="",Listes!$A$74,""))))))</f>
        <v/>
      </c>
      <c r="W23" s="90"/>
      <c r="X23" s="158">
        <f t="shared" si="2"/>
        <v>0</v>
      </c>
    </row>
    <row r="24" spans="1:24" ht="20.100000000000001" customHeight="1" x14ac:dyDescent="0.25">
      <c r="A24" s="174">
        <v>18</v>
      </c>
      <c r="B24" s="181" t="str">
        <f>IF(Barèmes!B24="","",Barèmes!B24)</f>
        <v/>
      </c>
      <c r="C24" s="181" t="str">
        <f>IF(Barèmes!C24="","",Barèmes!C24)</f>
        <v/>
      </c>
      <c r="D24" s="181" t="str">
        <f>IF(Barèmes!D24="","",Barèmes!D24)</f>
        <v/>
      </c>
      <c r="E24" s="181" t="str">
        <f>IF(Barèmes!E24="","",Barèmes!E24)</f>
        <v/>
      </c>
      <c r="F24" s="181" t="str">
        <f>IF(Barèmes!F24="","",Barèmes!F24)</f>
        <v/>
      </c>
      <c r="G24" s="181" t="str">
        <f>IF(Barèmes!G24="","",Barèmes!G24)</f>
        <v/>
      </c>
      <c r="H24" s="531" t="str">
        <f>IF(Barèmes!H24="","",Barèmes!H24)</f>
        <v/>
      </c>
      <c r="I24" s="531" t="str">
        <f>IF(Barèmes!I24="","",Barèmes!I24)</f>
        <v/>
      </c>
      <c r="J24" s="181" t="str">
        <f>IF(Barèmes!J24="","",Barèmes!J24)</f>
        <v/>
      </c>
      <c r="K24" s="181" t="str">
        <f>IF(Barèmes!K24="","",Barèmes!K24)</f>
        <v/>
      </c>
      <c r="L24" s="181" t="str">
        <f>IF(Barèmes!L24="","",Barèmes!L24)</f>
        <v/>
      </c>
      <c r="M24" s="181" t="str">
        <f>IF(Barèmes!M24="","",Barèmes!M24)</f>
        <v/>
      </c>
      <c r="N24" s="181" t="str">
        <f>IF(Barèmes!N24="","",Barèmes!N24)</f>
        <v/>
      </c>
      <c r="O24" s="181" t="str">
        <f>IF(Barèmes!O24="","",Barèmes!O24)</f>
        <v/>
      </c>
      <c r="P24" s="427"/>
      <c r="Q24" s="286"/>
      <c r="R24" s="446" t="str">
        <f t="shared" si="0"/>
        <v/>
      </c>
      <c r="S24" s="182"/>
      <c r="T24" s="211" t="str">
        <f t="shared" si="1"/>
        <v/>
      </c>
      <c r="U24" s="185"/>
      <c r="V24" s="266" t="str">
        <f>+IF(O24="","",IF(T24="",Listes!$A$70,IF(AND(O24&lt;T24,U24=""),Listes!$A$71,IF(AND(Q24&lt;P24,U24=""),Listes!$A$72,IF(AND(T24&lt;&gt;"",T24&lt;O24,S24=""),Listes!$A$73,IF(W24="",Listes!$A$74,""))))))</f>
        <v/>
      </c>
      <c r="W24" s="90"/>
      <c r="X24" s="158">
        <f t="shared" si="2"/>
        <v>0</v>
      </c>
    </row>
    <row r="25" spans="1:24" ht="20.100000000000001" customHeight="1" x14ac:dyDescent="0.25">
      <c r="A25" s="174">
        <v>19</v>
      </c>
      <c r="B25" s="181" t="str">
        <f>IF(Barèmes!B25="","",Barèmes!B25)</f>
        <v/>
      </c>
      <c r="C25" s="181" t="str">
        <f>IF(Barèmes!C25="","",Barèmes!C25)</f>
        <v/>
      </c>
      <c r="D25" s="181" t="str">
        <f>IF(Barèmes!D25="","",Barèmes!D25)</f>
        <v/>
      </c>
      <c r="E25" s="181" t="str">
        <f>IF(Barèmes!E25="","",Barèmes!E25)</f>
        <v/>
      </c>
      <c r="F25" s="181" t="str">
        <f>IF(Barèmes!F25="","",Barèmes!F25)</f>
        <v/>
      </c>
      <c r="G25" s="181" t="str">
        <f>IF(Barèmes!G25="","",Barèmes!G25)</f>
        <v/>
      </c>
      <c r="H25" s="531" t="str">
        <f>IF(Barèmes!H25="","",Barèmes!H25)</f>
        <v/>
      </c>
      <c r="I25" s="531" t="str">
        <f>IF(Barèmes!I25="","",Barèmes!I25)</f>
        <v/>
      </c>
      <c r="J25" s="181" t="str">
        <f>IF(Barèmes!J25="","",Barèmes!J25)</f>
        <v/>
      </c>
      <c r="K25" s="181" t="str">
        <f>IF(Barèmes!K25="","",Barèmes!K25)</f>
        <v/>
      </c>
      <c r="L25" s="181" t="str">
        <f>IF(Barèmes!L25="","",Barèmes!L25)</f>
        <v/>
      </c>
      <c r="M25" s="181" t="str">
        <f>IF(Barèmes!M25="","",Barèmes!M25)</f>
        <v/>
      </c>
      <c r="N25" s="181" t="str">
        <f>IF(Barèmes!N25="","",Barèmes!N25)</f>
        <v/>
      </c>
      <c r="O25" s="181" t="str">
        <f>IF(Barèmes!O25="","",Barèmes!O25)</f>
        <v/>
      </c>
      <c r="P25" s="427"/>
      <c r="Q25" s="286"/>
      <c r="R25" s="446" t="str">
        <f t="shared" si="0"/>
        <v/>
      </c>
      <c r="S25" s="182"/>
      <c r="T25" s="211" t="str">
        <f t="shared" si="1"/>
        <v/>
      </c>
      <c r="U25" s="185"/>
      <c r="V25" s="266" t="str">
        <f>+IF(O25="","",IF(T25="",Listes!$A$70,IF(AND(O25&lt;T25,U25=""),Listes!$A$71,IF(AND(Q25&lt;P25,U25=""),Listes!$A$72,IF(AND(T25&lt;&gt;"",T25&lt;O25,S25=""),Listes!$A$73,IF(W25="",Listes!$A$74,""))))))</f>
        <v/>
      </c>
      <c r="W25" s="90"/>
      <c r="X25" s="158">
        <f t="shared" si="2"/>
        <v>0</v>
      </c>
    </row>
    <row r="26" spans="1:24" ht="20.100000000000001" customHeight="1" x14ac:dyDescent="0.25">
      <c r="A26" s="174">
        <v>20</v>
      </c>
      <c r="B26" s="181" t="str">
        <f>IF(Barèmes!B26="","",Barèmes!B26)</f>
        <v/>
      </c>
      <c r="C26" s="181" t="str">
        <f>IF(Barèmes!C26="","",Barèmes!C26)</f>
        <v/>
      </c>
      <c r="D26" s="181" t="str">
        <f>IF(Barèmes!D26="","",Barèmes!D26)</f>
        <v/>
      </c>
      <c r="E26" s="181" t="str">
        <f>IF(Barèmes!E26="","",Barèmes!E26)</f>
        <v/>
      </c>
      <c r="F26" s="181" t="str">
        <f>IF(Barèmes!F26="","",Barèmes!F26)</f>
        <v/>
      </c>
      <c r="G26" s="181" t="str">
        <f>IF(Barèmes!G26="","",Barèmes!G26)</f>
        <v/>
      </c>
      <c r="H26" s="531" t="str">
        <f>IF(Barèmes!H26="","",Barèmes!H26)</f>
        <v/>
      </c>
      <c r="I26" s="531" t="str">
        <f>IF(Barèmes!I26="","",Barèmes!I26)</f>
        <v/>
      </c>
      <c r="J26" s="181" t="str">
        <f>IF(Barèmes!J26="","",Barèmes!J26)</f>
        <v/>
      </c>
      <c r="K26" s="181" t="str">
        <f>IF(Barèmes!K26="","",Barèmes!K26)</f>
        <v/>
      </c>
      <c r="L26" s="181" t="str">
        <f>IF(Barèmes!L26="","",Barèmes!L26)</f>
        <v/>
      </c>
      <c r="M26" s="181" t="str">
        <f>IF(Barèmes!M26="","",Barèmes!M26)</f>
        <v/>
      </c>
      <c r="N26" s="181" t="str">
        <f>IF(Barèmes!N26="","",Barèmes!N26)</f>
        <v/>
      </c>
      <c r="O26" s="181" t="str">
        <f>IF(Barèmes!O26="","",Barèmes!O26)</f>
        <v/>
      </c>
      <c r="P26" s="427"/>
      <c r="Q26" s="286"/>
      <c r="R26" s="446" t="str">
        <f t="shared" si="0"/>
        <v/>
      </c>
      <c r="S26" s="182"/>
      <c r="T26" s="211" t="str">
        <f t="shared" si="1"/>
        <v/>
      </c>
      <c r="U26" s="185"/>
      <c r="V26" s="266" t="str">
        <f>+IF(O26="","",IF(T26="",Listes!$A$70,IF(AND(O26&lt;T26,U26=""),Listes!$A$71,IF(AND(Q26&lt;P26,U26=""),Listes!$A$72,IF(AND(T26&lt;&gt;"",T26&lt;O26,S26=""),Listes!$A$73,IF(W26="",Listes!$A$74,""))))))</f>
        <v/>
      </c>
      <c r="W26" s="90"/>
      <c r="X26" s="158">
        <f t="shared" si="2"/>
        <v>0</v>
      </c>
    </row>
    <row r="27" spans="1:24" ht="20.100000000000001" customHeight="1" x14ac:dyDescent="0.25">
      <c r="A27" s="174">
        <v>21</v>
      </c>
      <c r="B27" s="181" t="str">
        <f>IF(Barèmes!B27="","",Barèmes!B27)</f>
        <v/>
      </c>
      <c r="C27" s="181" t="str">
        <f>IF(Barèmes!C27="","",Barèmes!C27)</f>
        <v/>
      </c>
      <c r="D27" s="181" t="str">
        <f>IF(Barèmes!D27="","",Barèmes!D27)</f>
        <v/>
      </c>
      <c r="E27" s="181" t="str">
        <f>IF(Barèmes!E27="","",Barèmes!E27)</f>
        <v/>
      </c>
      <c r="F27" s="181" t="str">
        <f>IF(Barèmes!F27="","",Barèmes!F27)</f>
        <v/>
      </c>
      <c r="G27" s="181" t="str">
        <f>IF(Barèmes!G27="","",Barèmes!G27)</f>
        <v/>
      </c>
      <c r="H27" s="531" t="str">
        <f>IF(Barèmes!H27="","",Barèmes!H27)</f>
        <v/>
      </c>
      <c r="I27" s="531" t="str">
        <f>IF(Barèmes!I27="","",Barèmes!I27)</f>
        <v/>
      </c>
      <c r="J27" s="181" t="str">
        <f>IF(Barèmes!J27="","",Barèmes!J27)</f>
        <v/>
      </c>
      <c r="K27" s="181" t="str">
        <f>IF(Barèmes!K27="","",Barèmes!K27)</f>
        <v/>
      </c>
      <c r="L27" s="181" t="str">
        <f>IF(Barèmes!L27="","",Barèmes!L27)</f>
        <v/>
      </c>
      <c r="M27" s="181" t="str">
        <f>IF(Barèmes!M27="","",Barèmes!M27)</f>
        <v/>
      </c>
      <c r="N27" s="181" t="str">
        <f>IF(Barèmes!N27="","",Barèmes!N27)</f>
        <v/>
      </c>
      <c r="O27" s="181" t="str">
        <f>IF(Barèmes!O27="","",Barèmes!O27)</f>
        <v/>
      </c>
      <c r="P27" s="427"/>
      <c r="Q27" s="286"/>
      <c r="R27" s="446" t="str">
        <f t="shared" si="0"/>
        <v/>
      </c>
      <c r="S27" s="182"/>
      <c r="T27" s="211" t="str">
        <f t="shared" si="1"/>
        <v/>
      </c>
      <c r="U27" s="185"/>
      <c r="V27" s="266" t="str">
        <f>+IF(O27="","",IF(T27="",Listes!$A$70,IF(AND(O27&lt;T27,U27=""),Listes!$A$71,IF(AND(Q27&lt;P27,U27=""),Listes!$A$72,IF(AND(T27&lt;&gt;"",T27&lt;O27,S27=""),Listes!$A$73,IF(W27="",Listes!$A$74,""))))))</f>
        <v/>
      </c>
      <c r="W27" s="90"/>
      <c r="X27" s="158">
        <f t="shared" si="2"/>
        <v>0</v>
      </c>
    </row>
    <row r="28" spans="1:24" ht="20.100000000000001" customHeight="1" x14ac:dyDescent="0.25">
      <c r="A28" s="174">
        <v>22</v>
      </c>
      <c r="B28" s="181" t="str">
        <f>IF(Barèmes!B28="","",Barèmes!B28)</f>
        <v/>
      </c>
      <c r="C28" s="181" t="str">
        <f>IF(Barèmes!C28="","",Barèmes!C28)</f>
        <v/>
      </c>
      <c r="D28" s="181" t="str">
        <f>IF(Barèmes!D28="","",Barèmes!D28)</f>
        <v/>
      </c>
      <c r="E28" s="181" t="str">
        <f>IF(Barèmes!E28="","",Barèmes!E28)</f>
        <v/>
      </c>
      <c r="F28" s="181" t="str">
        <f>IF(Barèmes!F28="","",Barèmes!F28)</f>
        <v/>
      </c>
      <c r="G28" s="181" t="str">
        <f>IF(Barèmes!G28="","",Barèmes!G28)</f>
        <v/>
      </c>
      <c r="H28" s="531" t="str">
        <f>IF(Barèmes!H28="","",Barèmes!H28)</f>
        <v/>
      </c>
      <c r="I28" s="531" t="str">
        <f>IF(Barèmes!I28="","",Barèmes!I28)</f>
        <v/>
      </c>
      <c r="J28" s="181" t="str">
        <f>IF(Barèmes!J28="","",Barèmes!J28)</f>
        <v/>
      </c>
      <c r="K28" s="181" t="str">
        <f>IF(Barèmes!K28="","",Barèmes!K28)</f>
        <v/>
      </c>
      <c r="L28" s="181" t="str">
        <f>IF(Barèmes!L28="","",Barèmes!L28)</f>
        <v/>
      </c>
      <c r="M28" s="181" t="str">
        <f>IF(Barèmes!M28="","",Barèmes!M28)</f>
        <v/>
      </c>
      <c r="N28" s="181" t="str">
        <f>IF(Barèmes!N28="","",Barèmes!N28)</f>
        <v/>
      </c>
      <c r="O28" s="181" t="str">
        <f>IF(Barèmes!O28="","",Barèmes!O28)</f>
        <v/>
      </c>
      <c r="P28" s="427"/>
      <c r="Q28" s="286"/>
      <c r="R28" s="446" t="str">
        <f t="shared" si="0"/>
        <v/>
      </c>
      <c r="S28" s="182"/>
      <c r="T28" s="211" t="str">
        <f t="shared" si="1"/>
        <v/>
      </c>
      <c r="U28" s="185"/>
      <c r="V28" s="266" t="str">
        <f>+IF(O28="","",IF(T28="",Listes!$A$70,IF(AND(O28&lt;T28,U28=""),Listes!$A$71,IF(AND(Q28&lt;P28,U28=""),Listes!$A$72,IF(AND(T28&lt;&gt;"",T28&lt;O28,S28=""),Listes!$A$73,IF(W28="",Listes!$A$74,""))))))</f>
        <v/>
      </c>
      <c r="W28" s="90"/>
      <c r="X28" s="158">
        <f t="shared" si="2"/>
        <v>0</v>
      </c>
    </row>
    <row r="29" spans="1:24" ht="20.100000000000001" customHeight="1" x14ac:dyDescent="0.25">
      <c r="A29" s="174">
        <v>23</v>
      </c>
      <c r="B29" s="181" t="str">
        <f>IF(Barèmes!B29="","",Barèmes!B29)</f>
        <v/>
      </c>
      <c r="C29" s="181" t="str">
        <f>IF(Barèmes!C29="","",Barèmes!C29)</f>
        <v/>
      </c>
      <c r="D29" s="181" t="str">
        <f>IF(Barèmes!D29="","",Barèmes!D29)</f>
        <v/>
      </c>
      <c r="E29" s="181" t="str">
        <f>IF(Barèmes!E29="","",Barèmes!E29)</f>
        <v/>
      </c>
      <c r="F29" s="181" t="str">
        <f>IF(Barèmes!F29="","",Barèmes!F29)</f>
        <v/>
      </c>
      <c r="G29" s="181" t="str">
        <f>IF(Barèmes!G29="","",Barèmes!G29)</f>
        <v/>
      </c>
      <c r="H29" s="531" t="str">
        <f>IF(Barèmes!H29="","",Barèmes!H29)</f>
        <v/>
      </c>
      <c r="I29" s="531" t="str">
        <f>IF(Barèmes!I29="","",Barèmes!I29)</f>
        <v/>
      </c>
      <c r="J29" s="181" t="str">
        <f>IF(Barèmes!J29="","",Barèmes!J29)</f>
        <v/>
      </c>
      <c r="K29" s="181" t="str">
        <f>IF(Barèmes!K29="","",Barèmes!K29)</f>
        <v/>
      </c>
      <c r="L29" s="181" t="str">
        <f>IF(Barèmes!L29="","",Barèmes!L29)</f>
        <v/>
      </c>
      <c r="M29" s="181" t="str">
        <f>IF(Barèmes!M29="","",Barèmes!M29)</f>
        <v/>
      </c>
      <c r="N29" s="181" t="str">
        <f>IF(Barèmes!N29="","",Barèmes!N29)</f>
        <v/>
      </c>
      <c r="O29" s="181" t="str">
        <f>IF(Barèmes!O29="","",Barèmes!O29)</f>
        <v/>
      </c>
      <c r="P29" s="427"/>
      <c r="Q29" s="286"/>
      <c r="R29" s="446" t="str">
        <f t="shared" si="0"/>
        <v/>
      </c>
      <c r="S29" s="182"/>
      <c r="T29" s="211" t="str">
        <f t="shared" si="1"/>
        <v/>
      </c>
      <c r="U29" s="185"/>
      <c r="V29" s="266" t="str">
        <f>+IF(O29="","",IF(T29="",Listes!$A$70,IF(AND(O29&lt;T29,U29=""),Listes!$A$71,IF(AND(Q29&lt;P29,U29=""),Listes!$A$72,IF(AND(T29&lt;&gt;"",T29&lt;O29,S29=""),Listes!$A$73,IF(W29="",Listes!$A$74,""))))))</f>
        <v/>
      </c>
      <c r="W29" s="90"/>
      <c r="X29" s="158">
        <f t="shared" si="2"/>
        <v>0</v>
      </c>
    </row>
    <row r="30" spans="1:24" ht="20.100000000000001" customHeight="1" x14ac:dyDescent="0.25">
      <c r="A30" s="174">
        <v>24</v>
      </c>
      <c r="B30" s="181" t="str">
        <f>IF(Barèmes!B30="","",Barèmes!B30)</f>
        <v/>
      </c>
      <c r="C30" s="181" t="str">
        <f>IF(Barèmes!C30="","",Barèmes!C30)</f>
        <v/>
      </c>
      <c r="D30" s="181" t="str">
        <f>IF(Barèmes!D30="","",Barèmes!D30)</f>
        <v/>
      </c>
      <c r="E30" s="181" t="str">
        <f>IF(Barèmes!E30="","",Barèmes!E30)</f>
        <v/>
      </c>
      <c r="F30" s="181" t="str">
        <f>IF(Barèmes!F30="","",Barèmes!F30)</f>
        <v/>
      </c>
      <c r="G30" s="181" t="str">
        <f>IF(Barèmes!G30="","",Barèmes!G30)</f>
        <v/>
      </c>
      <c r="H30" s="531" t="str">
        <f>IF(Barèmes!H30="","",Barèmes!H30)</f>
        <v/>
      </c>
      <c r="I30" s="531" t="str">
        <f>IF(Barèmes!I30="","",Barèmes!I30)</f>
        <v/>
      </c>
      <c r="J30" s="181" t="str">
        <f>IF(Barèmes!J30="","",Barèmes!J30)</f>
        <v/>
      </c>
      <c r="K30" s="181" t="str">
        <f>IF(Barèmes!K30="","",Barèmes!K30)</f>
        <v/>
      </c>
      <c r="L30" s="181" t="str">
        <f>IF(Barèmes!L30="","",Barèmes!L30)</f>
        <v/>
      </c>
      <c r="M30" s="181" t="str">
        <f>IF(Barèmes!M30="","",Barèmes!M30)</f>
        <v/>
      </c>
      <c r="N30" s="181" t="str">
        <f>IF(Barèmes!N30="","",Barèmes!N30)</f>
        <v/>
      </c>
      <c r="O30" s="181" t="str">
        <f>IF(Barèmes!O30="","",Barèmes!O30)</f>
        <v/>
      </c>
      <c r="P30" s="427"/>
      <c r="Q30" s="286"/>
      <c r="R30" s="446" t="str">
        <f t="shared" si="0"/>
        <v/>
      </c>
      <c r="S30" s="182"/>
      <c r="T30" s="211" t="str">
        <f t="shared" si="1"/>
        <v/>
      </c>
      <c r="U30" s="185"/>
      <c r="V30" s="266" t="str">
        <f>+IF(O30="","",IF(T30="",Listes!$A$70,IF(AND(O30&lt;T30,U30=""),Listes!$A$71,IF(AND(Q30&lt;P30,U30=""),Listes!$A$72,IF(AND(T30&lt;&gt;"",T30&lt;O30,S30=""),Listes!$A$73,IF(W30="",Listes!$A$74,""))))))</f>
        <v/>
      </c>
      <c r="W30" s="90"/>
      <c r="X30" s="158">
        <f t="shared" si="2"/>
        <v>0</v>
      </c>
    </row>
    <row r="31" spans="1:24" ht="20.100000000000001" customHeight="1" x14ac:dyDescent="0.25">
      <c r="A31" s="174">
        <v>25</v>
      </c>
      <c r="B31" s="181" t="str">
        <f>IF(Barèmes!B31="","",Barèmes!B31)</f>
        <v/>
      </c>
      <c r="C31" s="181" t="str">
        <f>IF(Barèmes!C31="","",Barèmes!C31)</f>
        <v/>
      </c>
      <c r="D31" s="181" t="str">
        <f>IF(Barèmes!D31="","",Barèmes!D31)</f>
        <v/>
      </c>
      <c r="E31" s="181" t="str">
        <f>IF(Barèmes!E31="","",Barèmes!E31)</f>
        <v/>
      </c>
      <c r="F31" s="181" t="str">
        <f>IF(Barèmes!F31="","",Barèmes!F31)</f>
        <v/>
      </c>
      <c r="G31" s="181" t="str">
        <f>IF(Barèmes!G31="","",Barèmes!G31)</f>
        <v/>
      </c>
      <c r="H31" s="531" t="str">
        <f>IF(Barèmes!H31="","",Barèmes!H31)</f>
        <v/>
      </c>
      <c r="I31" s="531" t="str">
        <f>IF(Barèmes!I31="","",Barèmes!I31)</f>
        <v/>
      </c>
      <c r="J31" s="181" t="str">
        <f>IF(Barèmes!J31="","",Barèmes!J31)</f>
        <v/>
      </c>
      <c r="K31" s="181" t="str">
        <f>IF(Barèmes!K31="","",Barèmes!K31)</f>
        <v/>
      </c>
      <c r="L31" s="181" t="str">
        <f>IF(Barèmes!L31="","",Barèmes!L31)</f>
        <v/>
      </c>
      <c r="M31" s="181" t="str">
        <f>IF(Barèmes!M31="","",Barèmes!M31)</f>
        <v/>
      </c>
      <c r="N31" s="181" t="str">
        <f>IF(Barèmes!N31="","",Barèmes!N31)</f>
        <v/>
      </c>
      <c r="O31" s="181" t="str">
        <f>IF(Barèmes!O31="","",Barèmes!O31)</f>
        <v/>
      </c>
      <c r="P31" s="427"/>
      <c r="Q31" s="286"/>
      <c r="R31" s="446" t="str">
        <f t="shared" si="0"/>
        <v/>
      </c>
      <c r="S31" s="182"/>
      <c r="T31" s="211" t="str">
        <f t="shared" si="1"/>
        <v/>
      </c>
      <c r="U31" s="185"/>
      <c r="V31" s="266" t="str">
        <f>+IF(O31="","",IF(T31="",Listes!$A$70,IF(AND(O31&lt;T31,U31=""),Listes!$A$71,IF(AND(Q31&lt;P31,U31=""),Listes!$A$72,IF(AND(T31&lt;&gt;"",T31&lt;O31,S31=""),Listes!$A$73,IF(W31="",Listes!$A$74,""))))))</f>
        <v/>
      </c>
      <c r="W31" s="90"/>
      <c r="X31" s="158">
        <f t="shared" si="2"/>
        <v>0</v>
      </c>
    </row>
    <row r="32" spans="1:24" ht="20.100000000000001" customHeight="1" x14ac:dyDescent="0.25">
      <c r="A32" s="174">
        <v>26</v>
      </c>
      <c r="B32" s="181" t="str">
        <f>IF(Barèmes!B32="","",Barèmes!B32)</f>
        <v/>
      </c>
      <c r="C32" s="181" t="str">
        <f>IF(Barèmes!C32="","",Barèmes!C32)</f>
        <v/>
      </c>
      <c r="D32" s="181" t="str">
        <f>IF(Barèmes!D32="","",Barèmes!D32)</f>
        <v/>
      </c>
      <c r="E32" s="181" t="str">
        <f>IF(Barèmes!E32="","",Barèmes!E32)</f>
        <v/>
      </c>
      <c r="F32" s="181" t="str">
        <f>IF(Barèmes!F32="","",Barèmes!F32)</f>
        <v/>
      </c>
      <c r="G32" s="181" t="str">
        <f>IF(Barèmes!G32="","",Barèmes!G32)</f>
        <v/>
      </c>
      <c r="H32" s="531" t="str">
        <f>IF(Barèmes!H32="","",Barèmes!H32)</f>
        <v/>
      </c>
      <c r="I32" s="531" t="str">
        <f>IF(Barèmes!I32="","",Barèmes!I32)</f>
        <v/>
      </c>
      <c r="J32" s="181" t="str">
        <f>IF(Barèmes!J32="","",Barèmes!J32)</f>
        <v/>
      </c>
      <c r="K32" s="181" t="str">
        <f>IF(Barèmes!K32="","",Barèmes!K32)</f>
        <v/>
      </c>
      <c r="L32" s="181" t="str">
        <f>IF(Barèmes!L32="","",Barèmes!L32)</f>
        <v/>
      </c>
      <c r="M32" s="181" t="str">
        <f>IF(Barèmes!M32="","",Barèmes!M32)</f>
        <v/>
      </c>
      <c r="N32" s="181" t="str">
        <f>IF(Barèmes!N32="","",Barèmes!N32)</f>
        <v/>
      </c>
      <c r="O32" s="181" t="str">
        <f>IF(Barèmes!O32="","",Barèmes!O32)</f>
        <v/>
      </c>
      <c r="P32" s="427"/>
      <c r="Q32" s="286"/>
      <c r="R32" s="446" t="str">
        <f t="shared" si="0"/>
        <v/>
      </c>
      <c r="S32" s="182"/>
      <c r="T32" s="211" t="str">
        <f t="shared" si="1"/>
        <v/>
      </c>
      <c r="U32" s="185"/>
      <c r="V32" s="266" t="str">
        <f>+IF(O32="","",IF(T32="",Listes!$A$70,IF(AND(O32&lt;T32,U32=""),Listes!$A$71,IF(AND(Q32&lt;P32,U32=""),Listes!$A$72,IF(AND(T32&lt;&gt;"",T32&lt;O32,S32=""),Listes!$A$73,IF(W32="",Listes!$A$74,""))))))</f>
        <v/>
      </c>
      <c r="W32" s="90"/>
      <c r="X32" s="158">
        <f t="shared" si="2"/>
        <v>0</v>
      </c>
    </row>
    <row r="33" spans="1:24" ht="20.100000000000001" customHeight="1" x14ac:dyDescent="0.25">
      <c r="A33" s="174">
        <v>27</v>
      </c>
      <c r="B33" s="181" t="str">
        <f>IF(Barèmes!B33="","",Barèmes!B33)</f>
        <v/>
      </c>
      <c r="C33" s="181" t="str">
        <f>IF(Barèmes!C33="","",Barèmes!C33)</f>
        <v/>
      </c>
      <c r="D33" s="181" t="str">
        <f>IF(Barèmes!D33="","",Barèmes!D33)</f>
        <v/>
      </c>
      <c r="E33" s="181" t="str">
        <f>IF(Barèmes!E33="","",Barèmes!E33)</f>
        <v/>
      </c>
      <c r="F33" s="181" t="str">
        <f>IF(Barèmes!F33="","",Barèmes!F33)</f>
        <v/>
      </c>
      <c r="G33" s="181" t="str">
        <f>IF(Barèmes!G33="","",Barèmes!G33)</f>
        <v/>
      </c>
      <c r="H33" s="531" t="str">
        <f>IF(Barèmes!H33="","",Barèmes!H33)</f>
        <v/>
      </c>
      <c r="I33" s="531" t="str">
        <f>IF(Barèmes!I33="","",Barèmes!I33)</f>
        <v/>
      </c>
      <c r="J33" s="181" t="str">
        <f>IF(Barèmes!J33="","",Barèmes!J33)</f>
        <v/>
      </c>
      <c r="K33" s="181" t="str">
        <f>IF(Barèmes!K33="","",Barèmes!K33)</f>
        <v/>
      </c>
      <c r="L33" s="181" t="str">
        <f>IF(Barèmes!L33="","",Barèmes!L33)</f>
        <v/>
      </c>
      <c r="M33" s="181" t="str">
        <f>IF(Barèmes!M33="","",Barèmes!M33)</f>
        <v/>
      </c>
      <c r="N33" s="181" t="str">
        <f>IF(Barèmes!N33="","",Barèmes!N33)</f>
        <v/>
      </c>
      <c r="O33" s="181" t="str">
        <f>IF(Barèmes!O33="","",Barèmes!O33)</f>
        <v/>
      </c>
      <c r="P33" s="427"/>
      <c r="Q33" s="286"/>
      <c r="R33" s="446" t="str">
        <f t="shared" si="0"/>
        <v/>
      </c>
      <c r="S33" s="182"/>
      <c r="T33" s="211" t="str">
        <f t="shared" si="1"/>
        <v/>
      </c>
      <c r="U33" s="185"/>
      <c r="V33" s="266" t="str">
        <f>+IF(O33="","",IF(T33="",Listes!$A$70,IF(AND(O33&lt;T33,U33=""),Listes!$A$71,IF(AND(Q33&lt;P33,U33=""),Listes!$A$72,IF(AND(T33&lt;&gt;"",T33&lt;O33,S33=""),Listes!$A$73,IF(W33="",Listes!$A$74,""))))))</f>
        <v/>
      </c>
      <c r="W33" s="90"/>
      <c r="X33" s="158">
        <f t="shared" si="2"/>
        <v>0</v>
      </c>
    </row>
    <row r="34" spans="1:24" ht="20.100000000000001" customHeight="1" x14ac:dyDescent="0.25">
      <c r="A34" s="174">
        <v>28</v>
      </c>
      <c r="B34" s="181" t="str">
        <f>IF(Barèmes!B34="","",Barèmes!B34)</f>
        <v/>
      </c>
      <c r="C34" s="181" t="str">
        <f>IF(Barèmes!C34="","",Barèmes!C34)</f>
        <v/>
      </c>
      <c r="D34" s="181" t="str">
        <f>IF(Barèmes!D34="","",Barèmes!D34)</f>
        <v/>
      </c>
      <c r="E34" s="181" t="str">
        <f>IF(Barèmes!E34="","",Barèmes!E34)</f>
        <v/>
      </c>
      <c r="F34" s="181" t="str">
        <f>IF(Barèmes!F34="","",Barèmes!F34)</f>
        <v/>
      </c>
      <c r="G34" s="181" t="str">
        <f>IF(Barèmes!G34="","",Barèmes!G34)</f>
        <v/>
      </c>
      <c r="H34" s="531" t="str">
        <f>IF(Barèmes!H34="","",Barèmes!H34)</f>
        <v/>
      </c>
      <c r="I34" s="531" t="str">
        <f>IF(Barèmes!I34="","",Barèmes!I34)</f>
        <v/>
      </c>
      <c r="J34" s="181" t="str">
        <f>IF(Barèmes!J34="","",Barèmes!J34)</f>
        <v/>
      </c>
      <c r="K34" s="181" t="str">
        <f>IF(Barèmes!K34="","",Barèmes!K34)</f>
        <v/>
      </c>
      <c r="L34" s="181" t="str">
        <f>IF(Barèmes!L34="","",Barèmes!L34)</f>
        <v/>
      </c>
      <c r="M34" s="181" t="str">
        <f>IF(Barèmes!M34="","",Barèmes!M34)</f>
        <v/>
      </c>
      <c r="N34" s="181" t="str">
        <f>IF(Barèmes!N34="","",Barèmes!N34)</f>
        <v/>
      </c>
      <c r="O34" s="181" t="str">
        <f>IF(Barèmes!O34="","",Barèmes!O34)</f>
        <v/>
      </c>
      <c r="P34" s="427"/>
      <c r="Q34" s="286"/>
      <c r="R34" s="446" t="str">
        <f t="shared" si="0"/>
        <v/>
      </c>
      <c r="S34" s="182"/>
      <c r="T34" s="211" t="str">
        <f t="shared" si="1"/>
        <v/>
      </c>
      <c r="U34" s="185"/>
      <c r="V34" s="266" t="str">
        <f>+IF(O34="","",IF(T34="",Listes!$A$70,IF(AND(O34&lt;T34,U34=""),Listes!$A$71,IF(AND(Q34&lt;P34,U34=""),Listes!$A$72,IF(AND(T34&lt;&gt;"",T34&lt;O34,S34=""),Listes!$A$73,IF(W34="",Listes!$A$74,""))))))</f>
        <v/>
      </c>
      <c r="W34" s="90"/>
      <c r="X34" s="158">
        <f t="shared" si="2"/>
        <v>0</v>
      </c>
    </row>
    <row r="35" spans="1:24" ht="20.100000000000001" customHeight="1" x14ac:dyDescent="0.25">
      <c r="A35" s="174">
        <v>29</v>
      </c>
      <c r="B35" s="181" t="str">
        <f>IF(Barèmes!B35="","",Barèmes!B35)</f>
        <v/>
      </c>
      <c r="C35" s="181" t="str">
        <f>IF(Barèmes!C35="","",Barèmes!C35)</f>
        <v/>
      </c>
      <c r="D35" s="181" t="str">
        <f>IF(Barèmes!D35="","",Barèmes!D35)</f>
        <v/>
      </c>
      <c r="E35" s="181" t="str">
        <f>IF(Barèmes!E35="","",Barèmes!E35)</f>
        <v/>
      </c>
      <c r="F35" s="181" t="str">
        <f>IF(Barèmes!F35="","",Barèmes!F35)</f>
        <v/>
      </c>
      <c r="G35" s="181" t="str">
        <f>IF(Barèmes!G35="","",Barèmes!G35)</f>
        <v/>
      </c>
      <c r="H35" s="531" t="str">
        <f>IF(Barèmes!H35="","",Barèmes!H35)</f>
        <v/>
      </c>
      <c r="I35" s="531" t="str">
        <f>IF(Barèmes!I35="","",Barèmes!I35)</f>
        <v/>
      </c>
      <c r="J35" s="181" t="str">
        <f>IF(Barèmes!J35="","",Barèmes!J35)</f>
        <v/>
      </c>
      <c r="K35" s="181" t="str">
        <f>IF(Barèmes!K35="","",Barèmes!K35)</f>
        <v/>
      </c>
      <c r="L35" s="181" t="str">
        <f>IF(Barèmes!L35="","",Barèmes!L35)</f>
        <v/>
      </c>
      <c r="M35" s="181" t="str">
        <f>IF(Barèmes!M35="","",Barèmes!M35)</f>
        <v/>
      </c>
      <c r="N35" s="181" t="str">
        <f>IF(Barèmes!N35="","",Barèmes!N35)</f>
        <v/>
      </c>
      <c r="O35" s="181" t="str">
        <f>IF(Barèmes!O35="","",Barèmes!O35)</f>
        <v/>
      </c>
      <c r="P35" s="427"/>
      <c r="Q35" s="286"/>
      <c r="R35" s="446" t="str">
        <f t="shared" si="0"/>
        <v/>
      </c>
      <c r="S35" s="182"/>
      <c r="T35" s="211" t="str">
        <f t="shared" si="1"/>
        <v/>
      </c>
      <c r="U35" s="185"/>
      <c r="V35" s="266" t="str">
        <f>+IF(O35="","",IF(T35="",Listes!$A$70,IF(AND(O35&lt;T35,U35=""),Listes!$A$71,IF(AND(Q35&lt;P35,U35=""),Listes!$A$72,IF(AND(T35&lt;&gt;"",T35&lt;O35,S35=""),Listes!$A$73,IF(W35="",Listes!$A$74,""))))))</f>
        <v/>
      </c>
      <c r="W35" s="90"/>
      <c r="X35" s="158">
        <f t="shared" si="2"/>
        <v>0</v>
      </c>
    </row>
    <row r="36" spans="1:24" ht="20.100000000000001" customHeight="1" x14ac:dyDescent="0.25">
      <c r="A36" s="174">
        <v>30</v>
      </c>
      <c r="B36" s="181" t="str">
        <f>IF(Barèmes!B36="","",Barèmes!B36)</f>
        <v/>
      </c>
      <c r="C36" s="181" t="str">
        <f>IF(Barèmes!C36="","",Barèmes!C36)</f>
        <v/>
      </c>
      <c r="D36" s="181" t="str">
        <f>IF(Barèmes!D36="","",Barèmes!D36)</f>
        <v/>
      </c>
      <c r="E36" s="181" t="str">
        <f>IF(Barèmes!E36="","",Barèmes!E36)</f>
        <v/>
      </c>
      <c r="F36" s="181" t="str">
        <f>IF(Barèmes!F36="","",Barèmes!F36)</f>
        <v/>
      </c>
      <c r="G36" s="181" t="str">
        <f>IF(Barèmes!G36="","",Barèmes!G36)</f>
        <v/>
      </c>
      <c r="H36" s="531" t="str">
        <f>IF(Barèmes!H36="","",Barèmes!H36)</f>
        <v/>
      </c>
      <c r="I36" s="531" t="str">
        <f>IF(Barèmes!I36="","",Barèmes!I36)</f>
        <v/>
      </c>
      <c r="J36" s="181" t="str">
        <f>IF(Barèmes!J36="","",Barèmes!J36)</f>
        <v/>
      </c>
      <c r="K36" s="181" t="str">
        <f>IF(Barèmes!K36="","",Barèmes!K36)</f>
        <v/>
      </c>
      <c r="L36" s="181" t="str">
        <f>IF(Barèmes!L36="","",Barèmes!L36)</f>
        <v/>
      </c>
      <c r="M36" s="181" t="str">
        <f>IF(Barèmes!M36="","",Barèmes!M36)</f>
        <v/>
      </c>
      <c r="N36" s="181" t="str">
        <f>IF(Barèmes!N36="","",Barèmes!N36)</f>
        <v/>
      </c>
      <c r="O36" s="181" t="str">
        <f>IF(Barèmes!O36="","",Barèmes!O36)</f>
        <v/>
      </c>
      <c r="P36" s="427"/>
      <c r="Q36" s="286"/>
      <c r="R36" s="446" t="str">
        <f t="shared" si="0"/>
        <v/>
      </c>
      <c r="S36" s="182"/>
      <c r="T36" s="211" t="str">
        <f t="shared" si="1"/>
        <v/>
      </c>
      <c r="U36" s="185"/>
      <c r="V36" s="266" t="str">
        <f>+IF(O36="","",IF(T36="",Listes!$A$70,IF(AND(O36&lt;T36,U36=""),Listes!$A$71,IF(AND(Q36&lt;P36,U36=""),Listes!$A$72,IF(AND(T36&lt;&gt;"",T36&lt;O36,S36=""),Listes!$A$73,IF(W36="",Listes!$A$74,""))))))</f>
        <v/>
      </c>
      <c r="W36" s="90"/>
      <c r="X36" s="158">
        <f t="shared" si="2"/>
        <v>0</v>
      </c>
    </row>
    <row r="37" spans="1:24" ht="20.100000000000001" customHeight="1" x14ac:dyDescent="0.25">
      <c r="A37" s="174">
        <v>31</v>
      </c>
      <c r="B37" s="181" t="str">
        <f>IF(Barèmes!B37="","",Barèmes!B37)</f>
        <v/>
      </c>
      <c r="C37" s="181" t="str">
        <f>IF(Barèmes!C37="","",Barèmes!C37)</f>
        <v/>
      </c>
      <c r="D37" s="181" t="str">
        <f>IF(Barèmes!D37="","",Barèmes!D37)</f>
        <v/>
      </c>
      <c r="E37" s="181" t="str">
        <f>IF(Barèmes!E37="","",Barèmes!E37)</f>
        <v/>
      </c>
      <c r="F37" s="181" t="str">
        <f>IF(Barèmes!F37="","",Barèmes!F37)</f>
        <v/>
      </c>
      <c r="G37" s="181" t="str">
        <f>IF(Barèmes!G37="","",Barèmes!G37)</f>
        <v/>
      </c>
      <c r="H37" s="531" t="str">
        <f>IF(Barèmes!H37="","",Barèmes!H37)</f>
        <v/>
      </c>
      <c r="I37" s="531" t="str">
        <f>IF(Barèmes!I37="","",Barèmes!I37)</f>
        <v/>
      </c>
      <c r="J37" s="181" t="str">
        <f>IF(Barèmes!J37="","",Barèmes!J37)</f>
        <v/>
      </c>
      <c r="K37" s="181" t="str">
        <f>IF(Barèmes!K37="","",Barèmes!K37)</f>
        <v/>
      </c>
      <c r="L37" s="181" t="str">
        <f>IF(Barèmes!L37="","",Barèmes!L37)</f>
        <v/>
      </c>
      <c r="M37" s="181" t="str">
        <f>IF(Barèmes!M37="","",Barèmes!M37)</f>
        <v/>
      </c>
      <c r="N37" s="181" t="str">
        <f>IF(Barèmes!N37="","",Barèmes!N37)</f>
        <v/>
      </c>
      <c r="O37" s="181" t="str">
        <f>IF(Barèmes!O37="","",Barèmes!O37)</f>
        <v/>
      </c>
      <c r="P37" s="427"/>
      <c r="Q37" s="286"/>
      <c r="R37" s="446" t="str">
        <f t="shared" si="0"/>
        <v/>
      </c>
      <c r="S37" s="182"/>
      <c r="T37" s="211" t="str">
        <f t="shared" si="1"/>
        <v/>
      </c>
      <c r="U37" s="185"/>
      <c r="V37" s="266" t="str">
        <f>+IF(O37="","",IF(T37="",Listes!$A$70,IF(AND(O37&lt;T37,U37=""),Listes!$A$71,IF(AND(Q37&lt;P37,U37=""),Listes!$A$72,IF(AND(T37&lt;&gt;"",T37&lt;O37,S37=""),Listes!$A$73,IF(W37="",Listes!$A$74,""))))))</f>
        <v/>
      </c>
      <c r="W37" s="90"/>
      <c r="X37" s="158">
        <f t="shared" si="2"/>
        <v>0</v>
      </c>
    </row>
    <row r="38" spans="1:24" ht="20.100000000000001" customHeight="1" x14ac:dyDescent="0.25">
      <c r="A38" s="174">
        <v>32</v>
      </c>
      <c r="B38" s="181" t="str">
        <f>IF(Barèmes!B38="","",Barèmes!B38)</f>
        <v/>
      </c>
      <c r="C38" s="181" t="str">
        <f>IF(Barèmes!C38="","",Barèmes!C38)</f>
        <v/>
      </c>
      <c r="D38" s="181" t="str">
        <f>IF(Barèmes!D38="","",Barèmes!D38)</f>
        <v/>
      </c>
      <c r="E38" s="181" t="str">
        <f>IF(Barèmes!E38="","",Barèmes!E38)</f>
        <v/>
      </c>
      <c r="F38" s="181" t="str">
        <f>IF(Barèmes!F38="","",Barèmes!F38)</f>
        <v/>
      </c>
      <c r="G38" s="181" t="str">
        <f>IF(Barèmes!G38="","",Barèmes!G38)</f>
        <v/>
      </c>
      <c r="H38" s="531" t="str">
        <f>IF(Barèmes!H38="","",Barèmes!H38)</f>
        <v/>
      </c>
      <c r="I38" s="531" t="str">
        <f>IF(Barèmes!I38="","",Barèmes!I38)</f>
        <v/>
      </c>
      <c r="J38" s="181" t="str">
        <f>IF(Barèmes!J38="","",Barèmes!J38)</f>
        <v/>
      </c>
      <c r="K38" s="181" t="str">
        <f>IF(Barèmes!K38="","",Barèmes!K38)</f>
        <v/>
      </c>
      <c r="L38" s="181" t="str">
        <f>IF(Barèmes!L38="","",Barèmes!L38)</f>
        <v/>
      </c>
      <c r="M38" s="181" t="str">
        <f>IF(Barèmes!M38="","",Barèmes!M38)</f>
        <v/>
      </c>
      <c r="N38" s="181" t="str">
        <f>IF(Barèmes!N38="","",Barèmes!N38)</f>
        <v/>
      </c>
      <c r="O38" s="181" t="str">
        <f>IF(Barèmes!O38="","",Barèmes!O38)</f>
        <v/>
      </c>
      <c r="P38" s="427"/>
      <c r="Q38" s="286"/>
      <c r="R38" s="446" t="str">
        <f t="shared" si="0"/>
        <v/>
      </c>
      <c r="S38" s="182"/>
      <c r="T38" s="211" t="str">
        <f t="shared" si="1"/>
        <v/>
      </c>
      <c r="U38" s="185"/>
      <c r="V38" s="266" t="str">
        <f>+IF(O38="","",IF(T38="",Listes!$A$70,IF(AND(O38&lt;T38,U38=""),Listes!$A$71,IF(AND(Q38&lt;P38,U38=""),Listes!$A$72,IF(AND(T38&lt;&gt;"",T38&lt;O38,S38=""),Listes!$A$73,IF(W38="",Listes!$A$74,""))))))</f>
        <v/>
      </c>
      <c r="W38" s="90"/>
      <c r="X38" s="158">
        <f t="shared" si="2"/>
        <v>0</v>
      </c>
    </row>
    <row r="39" spans="1:24" ht="20.100000000000001" customHeight="1" x14ac:dyDescent="0.25">
      <c r="A39" s="174">
        <v>33</v>
      </c>
      <c r="B39" s="181" t="str">
        <f>IF(Barèmes!B39="","",Barèmes!B39)</f>
        <v/>
      </c>
      <c r="C39" s="181" t="str">
        <f>IF(Barèmes!C39="","",Barèmes!C39)</f>
        <v/>
      </c>
      <c r="D39" s="181" t="str">
        <f>IF(Barèmes!D39="","",Barèmes!D39)</f>
        <v/>
      </c>
      <c r="E39" s="181" t="str">
        <f>IF(Barèmes!E39="","",Barèmes!E39)</f>
        <v/>
      </c>
      <c r="F39" s="181" t="str">
        <f>IF(Barèmes!F39="","",Barèmes!F39)</f>
        <v/>
      </c>
      <c r="G39" s="181" t="str">
        <f>IF(Barèmes!G39="","",Barèmes!G39)</f>
        <v/>
      </c>
      <c r="H39" s="531" t="str">
        <f>IF(Barèmes!H39="","",Barèmes!H39)</f>
        <v/>
      </c>
      <c r="I39" s="531" t="str">
        <f>IF(Barèmes!I39="","",Barèmes!I39)</f>
        <v/>
      </c>
      <c r="J39" s="181" t="str">
        <f>IF(Barèmes!J39="","",Barèmes!J39)</f>
        <v/>
      </c>
      <c r="K39" s="181" t="str">
        <f>IF(Barèmes!K39="","",Barèmes!K39)</f>
        <v/>
      </c>
      <c r="L39" s="181" t="str">
        <f>IF(Barèmes!L39="","",Barèmes!L39)</f>
        <v/>
      </c>
      <c r="M39" s="181" t="str">
        <f>IF(Barèmes!M39="","",Barèmes!M39)</f>
        <v/>
      </c>
      <c r="N39" s="181" t="str">
        <f>IF(Barèmes!N39="","",Barèmes!N39)</f>
        <v/>
      </c>
      <c r="O39" s="181" t="str">
        <f>IF(Barèmes!O39="","",Barèmes!O39)</f>
        <v/>
      </c>
      <c r="P39" s="427"/>
      <c r="Q39" s="286"/>
      <c r="R39" s="446" t="str">
        <f t="shared" si="0"/>
        <v/>
      </c>
      <c r="S39" s="182"/>
      <c r="T39" s="211" t="str">
        <f t="shared" si="1"/>
        <v/>
      </c>
      <c r="U39" s="185"/>
      <c r="V39" s="266" t="str">
        <f>+IF(O39="","",IF(T39="",Listes!$A$70,IF(AND(O39&lt;T39,U39=""),Listes!$A$71,IF(AND(Q39&lt;P39,U39=""),Listes!$A$72,IF(AND(T39&lt;&gt;"",T39&lt;O39,S39=""),Listes!$A$73,IF(W39="",Listes!$A$74,""))))))</f>
        <v/>
      </c>
      <c r="W39" s="90"/>
      <c r="X39" s="158">
        <f t="shared" si="2"/>
        <v>0</v>
      </c>
    </row>
    <row r="40" spans="1:24" ht="20.100000000000001" customHeight="1" x14ac:dyDescent="0.25">
      <c r="A40" s="174">
        <v>34</v>
      </c>
      <c r="B40" s="181" t="str">
        <f>IF(Barèmes!B40="","",Barèmes!B40)</f>
        <v/>
      </c>
      <c r="C40" s="181" t="str">
        <f>IF(Barèmes!C40="","",Barèmes!C40)</f>
        <v/>
      </c>
      <c r="D40" s="181" t="str">
        <f>IF(Barèmes!D40="","",Barèmes!D40)</f>
        <v/>
      </c>
      <c r="E40" s="181" t="str">
        <f>IF(Barèmes!E40="","",Barèmes!E40)</f>
        <v/>
      </c>
      <c r="F40" s="181" t="str">
        <f>IF(Barèmes!F40="","",Barèmes!F40)</f>
        <v/>
      </c>
      <c r="G40" s="181" t="str">
        <f>IF(Barèmes!G40="","",Barèmes!G40)</f>
        <v/>
      </c>
      <c r="H40" s="531" t="str">
        <f>IF(Barèmes!H40="","",Barèmes!H40)</f>
        <v/>
      </c>
      <c r="I40" s="531" t="str">
        <f>IF(Barèmes!I40="","",Barèmes!I40)</f>
        <v/>
      </c>
      <c r="J40" s="181" t="str">
        <f>IF(Barèmes!J40="","",Barèmes!J40)</f>
        <v/>
      </c>
      <c r="K40" s="181" t="str">
        <f>IF(Barèmes!K40="","",Barèmes!K40)</f>
        <v/>
      </c>
      <c r="L40" s="181" t="str">
        <f>IF(Barèmes!L40="","",Barèmes!L40)</f>
        <v/>
      </c>
      <c r="M40" s="181" t="str">
        <f>IF(Barèmes!M40="","",Barèmes!M40)</f>
        <v/>
      </c>
      <c r="N40" s="181" t="str">
        <f>IF(Barèmes!N40="","",Barèmes!N40)</f>
        <v/>
      </c>
      <c r="O40" s="181" t="str">
        <f>IF(Barèmes!O40="","",Barèmes!O40)</f>
        <v/>
      </c>
      <c r="P40" s="427"/>
      <c r="Q40" s="286"/>
      <c r="R40" s="446" t="str">
        <f t="shared" si="0"/>
        <v/>
      </c>
      <c r="S40" s="182"/>
      <c r="T40" s="211" t="str">
        <f t="shared" si="1"/>
        <v/>
      </c>
      <c r="U40" s="185"/>
      <c r="V40" s="266" t="str">
        <f>+IF(O40="","",IF(T40="",Listes!$A$70,IF(AND(O40&lt;T40,U40=""),Listes!$A$71,IF(AND(Q40&lt;P40,U40=""),Listes!$A$72,IF(AND(T40&lt;&gt;"",T40&lt;O40,S40=""),Listes!$A$73,IF(W40="",Listes!$A$74,""))))))</f>
        <v/>
      </c>
      <c r="W40" s="90"/>
      <c r="X40" s="158">
        <f t="shared" si="2"/>
        <v>0</v>
      </c>
    </row>
    <row r="41" spans="1:24" ht="20.100000000000001" customHeight="1" x14ac:dyDescent="0.25">
      <c r="A41" s="174">
        <v>35</v>
      </c>
      <c r="B41" s="181" t="str">
        <f>IF(Barèmes!B41="","",Barèmes!B41)</f>
        <v/>
      </c>
      <c r="C41" s="181" t="str">
        <f>IF(Barèmes!C41="","",Barèmes!C41)</f>
        <v/>
      </c>
      <c r="D41" s="181" t="str">
        <f>IF(Barèmes!D41="","",Barèmes!D41)</f>
        <v/>
      </c>
      <c r="E41" s="181" t="str">
        <f>IF(Barèmes!E41="","",Barèmes!E41)</f>
        <v/>
      </c>
      <c r="F41" s="181" t="str">
        <f>IF(Barèmes!F41="","",Barèmes!F41)</f>
        <v/>
      </c>
      <c r="G41" s="181" t="str">
        <f>IF(Barèmes!G41="","",Barèmes!G41)</f>
        <v/>
      </c>
      <c r="H41" s="531" t="str">
        <f>IF(Barèmes!H41="","",Barèmes!H41)</f>
        <v/>
      </c>
      <c r="I41" s="531" t="str">
        <f>IF(Barèmes!I41="","",Barèmes!I41)</f>
        <v/>
      </c>
      <c r="J41" s="181" t="str">
        <f>IF(Barèmes!J41="","",Barèmes!J41)</f>
        <v/>
      </c>
      <c r="K41" s="181" t="str">
        <f>IF(Barèmes!K41="","",Barèmes!K41)</f>
        <v/>
      </c>
      <c r="L41" s="181" t="str">
        <f>IF(Barèmes!L41="","",Barèmes!L41)</f>
        <v/>
      </c>
      <c r="M41" s="181" t="str">
        <f>IF(Barèmes!M41="","",Barèmes!M41)</f>
        <v/>
      </c>
      <c r="N41" s="181" t="str">
        <f>IF(Barèmes!N41="","",Barèmes!N41)</f>
        <v/>
      </c>
      <c r="O41" s="181" t="str">
        <f>IF(Barèmes!O41="","",Barèmes!O41)</f>
        <v/>
      </c>
      <c r="P41" s="427"/>
      <c r="Q41" s="286"/>
      <c r="R41" s="446" t="str">
        <f t="shared" si="0"/>
        <v/>
      </c>
      <c r="S41" s="182"/>
      <c r="T41" s="211" t="str">
        <f t="shared" si="1"/>
        <v/>
      </c>
      <c r="U41" s="185"/>
      <c r="V41" s="266" t="str">
        <f>+IF(O41="","",IF(T41="",Listes!$A$70,IF(AND(O41&lt;T41,U41=""),Listes!$A$71,IF(AND(Q41&lt;P41,U41=""),Listes!$A$72,IF(AND(T41&lt;&gt;"",T41&lt;O41,S41=""),Listes!$A$73,IF(W41="",Listes!$A$74,""))))))</f>
        <v/>
      </c>
      <c r="W41" s="90"/>
      <c r="X41" s="158">
        <f t="shared" si="2"/>
        <v>0</v>
      </c>
    </row>
    <row r="42" spans="1:24" ht="20.100000000000001" customHeight="1" x14ac:dyDescent="0.25">
      <c r="A42" s="174">
        <v>36</v>
      </c>
      <c r="B42" s="181" t="str">
        <f>IF(Barèmes!B42="","",Barèmes!B42)</f>
        <v/>
      </c>
      <c r="C42" s="181" t="str">
        <f>IF(Barèmes!C42="","",Barèmes!C42)</f>
        <v/>
      </c>
      <c r="D42" s="181" t="str">
        <f>IF(Barèmes!D42="","",Barèmes!D42)</f>
        <v/>
      </c>
      <c r="E42" s="181" t="str">
        <f>IF(Barèmes!E42="","",Barèmes!E42)</f>
        <v/>
      </c>
      <c r="F42" s="181" t="str">
        <f>IF(Barèmes!F42="","",Barèmes!F42)</f>
        <v/>
      </c>
      <c r="G42" s="181" t="str">
        <f>IF(Barèmes!G42="","",Barèmes!G42)</f>
        <v/>
      </c>
      <c r="H42" s="531" t="str">
        <f>IF(Barèmes!H42="","",Barèmes!H42)</f>
        <v/>
      </c>
      <c r="I42" s="531" t="str">
        <f>IF(Barèmes!I42="","",Barèmes!I42)</f>
        <v/>
      </c>
      <c r="J42" s="181" t="str">
        <f>IF(Barèmes!J42="","",Barèmes!J42)</f>
        <v/>
      </c>
      <c r="K42" s="181" t="str">
        <f>IF(Barèmes!K42="","",Barèmes!K42)</f>
        <v/>
      </c>
      <c r="L42" s="181" t="str">
        <f>IF(Barèmes!L42="","",Barèmes!L42)</f>
        <v/>
      </c>
      <c r="M42" s="181" t="str">
        <f>IF(Barèmes!M42="","",Barèmes!M42)</f>
        <v/>
      </c>
      <c r="N42" s="181" t="str">
        <f>IF(Barèmes!N42="","",Barèmes!N42)</f>
        <v/>
      </c>
      <c r="O42" s="181" t="str">
        <f>IF(Barèmes!O42="","",Barèmes!O42)</f>
        <v/>
      </c>
      <c r="P42" s="427"/>
      <c r="Q42" s="286"/>
      <c r="R42" s="446" t="str">
        <f t="shared" si="0"/>
        <v/>
      </c>
      <c r="S42" s="182"/>
      <c r="T42" s="211" t="str">
        <f t="shared" si="1"/>
        <v/>
      </c>
      <c r="U42" s="185"/>
      <c r="V42" s="266" t="str">
        <f>+IF(O42="","",IF(T42="",Listes!$A$70,IF(AND(O42&lt;T42,U42=""),Listes!$A$71,IF(AND(Q42&lt;P42,U42=""),Listes!$A$72,IF(AND(T42&lt;&gt;"",T42&lt;O42,S42=""),Listes!$A$73,IF(W42="",Listes!$A$74,""))))))</f>
        <v/>
      </c>
      <c r="W42" s="90"/>
      <c r="X42" s="158">
        <f t="shared" si="2"/>
        <v>0</v>
      </c>
    </row>
    <row r="43" spans="1:24" ht="20.100000000000001" customHeight="1" x14ac:dyDescent="0.25">
      <c r="A43" s="174">
        <v>37</v>
      </c>
      <c r="B43" s="181" t="str">
        <f>IF(Barèmes!B43="","",Barèmes!B43)</f>
        <v/>
      </c>
      <c r="C43" s="181" t="str">
        <f>IF(Barèmes!C43="","",Barèmes!C43)</f>
        <v/>
      </c>
      <c r="D43" s="181" t="str">
        <f>IF(Barèmes!D43="","",Barèmes!D43)</f>
        <v/>
      </c>
      <c r="E43" s="181" t="str">
        <f>IF(Barèmes!E43="","",Barèmes!E43)</f>
        <v/>
      </c>
      <c r="F43" s="181" t="str">
        <f>IF(Barèmes!F43="","",Barèmes!F43)</f>
        <v/>
      </c>
      <c r="G43" s="181" t="str">
        <f>IF(Barèmes!G43="","",Barèmes!G43)</f>
        <v/>
      </c>
      <c r="H43" s="531" t="str">
        <f>IF(Barèmes!H43="","",Barèmes!H43)</f>
        <v/>
      </c>
      <c r="I43" s="531" t="str">
        <f>IF(Barèmes!I43="","",Barèmes!I43)</f>
        <v/>
      </c>
      <c r="J43" s="181" t="str">
        <f>IF(Barèmes!J43="","",Barèmes!J43)</f>
        <v/>
      </c>
      <c r="K43" s="181" t="str">
        <f>IF(Barèmes!K43="","",Barèmes!K43)</f>
        <v/>
      </c>
      <c r="L43" s="181" t="str">
        <f>IF(Barèmes!L43="","",Barèmes!L43)</f>
        <v/>
      </c>
      <c r="M43" s="181" t="str">
        <f>IF(Barèmes!M43="","",Barèmes!M43)</f>
        <v/>
      </c>
      <c r="N43" s="181" t="str">
        <f>IF(Barèmes!N43="","",Barèmes!N43)</f>
        <v/>
      </c>
      <c r="O43" s="181" t="str">
        <f>IF(Barèmes!O43="","",Barèmes!O43)</f>
        <v/>
      </c>
      <c r="P43" s="427"/>
      <c r="Q43" s="286"/>
      <c r="R43" s="446" t="str">
        <f t="shared" si="0"/>
        <v/>
      </c>
      <c r="S43" s="182"/>
      <c r="T43" s="211" t="str">
        <f t="shared" si="1"/>
        <v/>
      </c>
      <c r="U43" s="185"/>
      <c r="V43" s="266" t="str">
        <f>+IF(O43="","",IF(T43="",Listes!$A$70,IF(AND(O43&lt;T43,U43=""),Listes!$A$71,IF(AND(Q43&lt;P43,U43=""),Listes!$A$72,IF(AND(T43&lt;&gt;"",T43&lt;O43,S43=""),Listes!$A$73,IF(W43="",Listes!$A$74,""))))))</f>
        <v/>
      </c>
      <c r="W43" s="90"/>
      <c r="X43" s="158">
        <f t="shared" si="2"/>
        <v>0</v>
      </c>
    </row>
    <row r="44" spans="1:24" ht="20.100000000000001" customHeight="1" x14ac:dyDescent="0.25">
      <c r="A44" s="174">
        <v>38</v>
      </c>
      <c r="B44" s="181" t="str">
        <f>IF(Barèmes!B44="","",Barèmes!B44)</f>
        <v/>
      </c>
      <c r="C44" s="181" t="str">
        <f>IF(Barèmes!C44="","",Barèmes!C44)</f>
        <v/>
      </c>
      <c r="D44" s="181" t="str">
        <f>IF(Barèmes!D44="","",Barèmes!D44)</f>
        <v/>
      </c>
      <c r="E44" s="181" t="str">
        <f>IF(Barèmes!E44="","",Barèmes!E44)</f>
        <v/>
      </c>
      <c r="F44" s="181" t="str">
        <f>IF(Barèmes!F44="","",Barèmes!F44)</f>
        <v/>
      </c>
      <c r="G44" s="181" t="str">
        <f>IF(Barèmes!G44="","",Barèmes!G44)</f>
        <v/>
      </c>
      <c r="H44" s="531" t="str">
        <f>IF(Barèmes!H44="","",Barèmes!H44)</f>
        <v/>
      </c>
      <c r="I44" s="531" t="str">
        <f>IF(Barèmes!I44="","",Barèmes!I44)</f>
        <v/>
      </c>
      <c r="J44" s="181" t="str">
        <f>IF(Barèmes!J44="","",Barèmes!J44)</f>
        <v/>
      </c>
      <c r="K44" s="181" t="str">
        <f>IF(Barèmes!K44="","",Barèmes!K44)</f>
        <v/>
      </c>
      <c r="L44" s="181" t="str">
        <f>IF(Barèmes!L44="","",Barèmes!L44)</f>
        <v/>
      </c>
      <c r="M44" s="181" t="str">
        <f>IF(Barèmes!M44="","",Barèmes!M44)</f>
        <v/>
      </c>
      <c r="N44" s="181" t="str">
        <f>IF(Barèmes!N44="","",Barèmes!N44)</f>
        <v/>
      </c>
      <c r="O44" s="181" t="str">
        <f>IF(Barèmes!O44="","",Barèmes!O44)</f>
        <v/>
      </c>
      <c r="P44" s="427"/>
      <c r="Q44" s="286"/>
      <c r="R44" s="446" t="str">
        <f t="shared" si="0"/>
        <v/>
      </c>
      <c r="S44" s="182"/>
      <c r="T44" s="211" t="str">
        <f t="shared" si="1"/>
        <v/>
      </c>
      <c r="U44" s="185"/>
      <c r="V44" s="266" t="str">
        <f>+IF(O44="","",IF(T44="",Listes!$A$70,IF(AND(O44&lt;T44,U44=""),Listes!$A$71,IF(AND(Q44&lt;P44,U44=""),Listes!$A$72,IF(AND(T44&lt;&gt;"",T44&lt;O44,S44=""),Listes!$A$73,IF(W44="",Listes!$A$74,""))))))</f>
        <v/>
      </c>
      <c r="W44" s="90"/>
      <c r="X44" s="158">
        <f t="shared" si="2"/>
        <v>0</v>
      </c>
    </row>
    <row r="45" spans="1:24" ht="20.100000000000001" customHeight="1" x14ac:dyDescent="0.25">
      <c r="A45" s="174">
        <v>39</v>
      </c>
      <c r="B45" s="181" t="str">
        <f>IF(Barèmes!B45="","",Barèmes!B45)</f>
        <v/>
      </c>
      <c r="C45" s="181" t="str">
        <f>IF(Barèmes!C45="","",Barèmes!C45)</f>
        <v/>
      </c>
      <c r="D45" s="181" t="str">
        <f>IF(Barèmes!D45="","",Barèmes!D45)</f>
        <v/>
      </c>
      <c r="E45" s="181" t="str">
        <f>IF(Barèmes!E45="","",Barèmes!E45)</f>
        <v/>
      </c>
      <c r="F45" s="181" t="str">
        <f>IF(Barèmes!F45="","",Barèmes!F45)</f>
        <v/>
      </c>
      <c r="G45" s="181" t="str">
        <f>IF(Barèmes!G45="","",Barèmes!G45)</f>
        <v/>
      </c>
      <c r="H45" s="531" t="str">
        <f>IF(Barèmes!H45="","",Barèmes!H45)</f>
        <v/>
      </c>
      <c r="I45" s="531" t="str">
        <f>IF(Barèmes!I45="","",Barèmes!I45)</f>
        <v/>
      </c>
      <c r="J45" s="181" t="str">
        <f>IF(Barèmes!J45="","",Barèmes!J45)</f>
        <v/>
      </c>
      <c r="K45" s="181" t="str">
        <f>IF(Barèmes!K45="","",Barèmes!K45)</f>
        <v/>
      </c>
      <c r="L45" s="181" t="str">
        <f>IF(Barèmes!L45="","",Barèmes!L45)</f>
        <v/>
      </c>
      <c r="M45" s="181" t="str">
        <f>IF(Barèmes!M45="","",Barèmes!M45)</f>
        <v/>
      </c>
      <c r="N45" s="181" t="str">
        <f>IF(Barèmes!N45="","",Barèmes!N45)</f>
        <v/>
      </c>
      <c r="O45" s="181" t="str">
        <f>IF(Barèmes!O45="","",Barèmes!O45)</f>
        <v/>
      </c>
      <c r="P45" s="427"/>
      <c r="Q45" s="286"/>
      <c r="R45" s="446" t="str">
        <f t="shared" si="0"/>
        <v/>
      </c>
      <c r="S45" s="182"/>
      <c r="T45" s="211" t="str">
        <f t="shared" si="1"/>
        <v/>
      </c>
      <c r="U45" s="185"/>
      <c r="V45" s="266" t="str">
        <f>+IF(O45="","",IF(T45="",Listes!$A$70,IF(AND(O45&lt;T45,U45=""),Listes!$A$71,IF(AND(Q45&lt;P45,U45=""),Listes!$A$72,IF(AND(T45&lt;&gt;"",T45&lt;O45,S45=""),Listes!$A$73,IF(W45="",Listes!$A$74,""))))))</f>
        <v/>
      </c>
      <c r="W45" s="90"/>
      <c r="X45" s="158">
        <f t="shared" si="2"/>
        <v>0</v>
      </c>
    </row>
    <row r="46" spans="1:24" ht="20.100000000000001" customHeight="1" x14ac:dyDescent="0.25">
      <c r="A46" s="174">
        <v>40</v>
      </c>
      <c r="B46" s="181" t="str">
        <f>IF(Barèmes!B46="","",Barèmes!B46)</f>
        <v/>
      </c>
      <c r="C46" s="181" t="str">
        <f>IF(Barèmes!C46="","",Barèmes!C46)</f>
        <v/>
      </c>
      <c r="D46" s="181" t="str">
        <f>IF(Barèmes!D46="","",Barèmes!D46)</f>
        <v/>
      </c>
      <c r="E46" s="181" t="str">
        <f>IF(Barèmes!E46="","",Barèmes!E46)</f>
        <v/>
      </c>
      <c r="F46" s="181" t="str">
        <f>IF(Barèmes!F46="","",Barèmes!F46)</f>
        <v/>
      </c>
      <c r="G46" s="181" t="str">
        <f>IF(Barèmes!G46="","",Barèmes!G46)</f>
        <v/>
      </c>
      <c r="H46" s="531" t="str">
        <f>IF(Barèmes!H46="","",Barèmes!H46)</f>
        <v/>
      </c>
      <c r="I46" s="531" t="str">
        <f>IF(Barèmes!I46="","",Barèmes!I46)</f>
        <v/>
      </c>
      <c r="J46" s="181" t="str">
        <f>IF(Barèmes!J46="","",Barèmes!J46)</f>
        <v/>
      </c>
      <c r="K46" s="181" t="str">
        <f>IF(Barèmes!K46="","",Barèmes!K46)</f>
        <v/>
      </c>
      <c r="L46" s="181" t="str">
        <f>IF(Barèmes!L46="","",Barèmes!L46)</f>
        <v/>
      </c>
      <c r="M46" s="181" t="str">
        <f>IF(Barèmes!M46="","",Barèmes!M46)</f>
        <v/>
      </c>
      <c r="N46" s="181" t="str">
        <f>IF(Barèmes!N46="","",Barèmes!N46)</f>
        <v/>
      </c>
      <c r="O46" s="181" t="str">
        <f>IF(Barèmes!O46="","",Barèmes!O46)</f>
        <v/>
      </c>
      <c r="P46" s="427"/>
      <c r="Q46" s="286"/>
      <c r="R46" s="446" t="str">
        <f t="shared" si="0"/>
        <v/>
      </c>
      <c r="S46" s="182"/>
      <c r="T46" s="211" t="str">
        <f t="shared" si="1"/>
        <v/>
      </c>
      <c r="U46" s="185"/>
      <c r="V46" s="266" t="str">
        <f>+IF(O46="","",IF(T46="",Listes!$A$70,IF(AND(O46&lt;T46,U46=""),Listes!$A$71,IF(AND(Q46&lt;P46,U46=""),Listes!$A$72,IF(AND(T46&lt;&gt;"",T46&lt;O46,S46=""),Listes!$A$73,IF(W46="",Listes!$A$74,""))))))</f>
        <v/>
      </c>
      <c r="W46" s="90"/>
      <c r="X46" s="158">
        <f t="shared" si="2"/>
        <v>0</v>
      </c>
    </row>
    <row r="47" spans="1:24" ht="20.100000000000001" customHeight="1" x14ac:dyDescent="0.25">
      <c r="A47" s="174">
        <v>41</v>
      </c>
      <c r="B47" s="181" t="str">
        <f>IF(Barèmes!B47="","",Barèmes!B47)</f>
        <v/>
      </c>
      <c r="C47" s="181" t="str">
        <f>IF(Barèmes!C47="","",Barèmes!C47)</f>
        <v/>
      </c>
      <c r="D47" s="181" t="str">
        <f>IF(Barèmes!D47="","",Barèmes!D47)</f>
        <v/>
      </c>
      <c r="E47" s="181" t="str">
        <f>IF(Barèmes!E47="","",Barèmes!E47)</f>
        <v/>
      </c>
      <c r="F47" s="181" t="str">
        <f>IF(Barèmes!F47="","",Barèmes!F47)</f>
        <v/>
      </c>
      <c r="G47" s="181" t="str">
        <f>IF(Barèmes!G47="","",Barèmes!G47)</f>
        <v/>
      </c>
      <c r="H47" s="531" t="str">
        <f>IF(Barèmes!H47="","",Barèmes!H47)</f>
        <v/>
      </c>
      <c r="I47" s="531" t="str">
        <f>IF(Barèmes!I47="","",Barèmes!I47)</f>
        <v/>
      </c>
      <c r="J47" s="181" t="str">
        <f>IF(Barèmes!J47="","",Barèmes!J47)</f>
        <v/>
      </c>
      <c r="K47" s="181" t="str">
        <f>IF(Barèmes!K47="","",Barèmes!K47)</f>
        <v/>
      </c>
      <c r="L47" s="181" t="str">
        <f>IF(Barèmes!L47="","",Barèmes!L47)</f>
        <v/>
      </c>
      <c r="M47" s="181" t="str">
        <f>IF(Barèmes!M47="","",Barèmes!M47)</f>
        <v/>
      </c>
      <c r="N47" s="181" t="str">
        <f>IF(Barèmes!N47="","",Barèmes!N47)</f>
        <v/>
      </c>
      <c r="O47" s="181" t="str">
        <f>IF(Barèmes!O47="","",Barèmes!O47)</f>
        <v/>
      </c>
      <c r="P47" s="427"/>
      <c r="Q47" s="286"/>
      <c r="R47" s="446" t="str">
        <f t="shared" si="0"/>
        <v/>
      </c>
      <c r="S47" s="182"/>
      <c r="T47" s="211" t="str">
        <f t="shared" si="1"/>
        <v/>
      </c>
      <c r="U47" s="185"/>
      <c r="V47" s="266" t="str">
        <f>+IF(O47="","",IF(T47="",Listes!$A$70,IF(AND(O47&lt;T47,U47=""),Listes!$A$71,IF(AND(Q47&lt;P47,U47=""),Listes!$A$72,IF(AND(T47&lt;&gt;"",T47&lt;O47,S47=""),Listes!$A$73,IF(W47="",Listes!$A$74,""))))))</f>
        <v/>
      </c>
      <c r="W47" s="90"/>
      <c r="X47" s="158">
        <f t="shared" si="2"/>
        <v>0</v>
      </c>
    </row>
    <row r="48" spans="1:24" ht="20.100000000000001" customHeight="1" x14ac:dyDescent="0.25">
      <c r="A48" s="174">
        <v>42</v>
      </c>
      <c r="B48" s="181" t="str">
        <f>IF(Barèmes!B48="","",Barèmes!B48)</f>
        <v/>
      </c>
      <c r="C48" s="181" t="str">
        <f>IF(Barèmes!C48="","",Barèmes!C48)</f>
        <v/>
      </c>
      <c r="D48" s="181" t="str">
        <f>IF(Barèmes!D48="","",Barèmes!D48)</f>
        <v/>
      </c>
      <c r="E48" s="181" t="str">
        <f>IF(Barèmes!E48="","",Barèmes!E48)</f>
        <v/>
      </c>
      <c r="F48" s="181" t="str">
        <f>IF(Barèmes!F48="","",Barèmes!F48)</f>
        <v/>
      </c>
      <c r="G48" s="181" t="str">
        <f>IF(Barèmes!G48="","",Barèmes!G48)</f>
        <v/>
      </c>
      <c r="H48" s="531" t="str">
        <f>IF(Barèmes!H48="","",Barèmes!H48)</f>
        <v/>
      </c>
      <c r="I48" s="531" t="str">
        <f>IF(Barèmes!I48="","",Barèmes!I48)</f>
        <v/>
      </c>
      <c r="J48" s="181" t="str">
        <f>IF(Barèmes!J48="","",Barèmes!J48)</f>
        <v/>
      </c>
      <c r="K48" s="181" t="str">
        <f>IF(Barèmes!K48="","",Barèmes!K48)</f>
        <v/>
      </c>
      <c r="L48" s="181" t="str">
        <f>IF(Barèmes!L48="","",Barèmes!L48)</f>
        <v/>
      </c>
      <c r="M48" s="181" t="str">
        <f>IF(Barèmes!M48="","",Barèmes!M48)</f>
        <v/>
      </c>
      <c r="N48" s="181" t="str">
        <f>IF(Barèmes!N48="","",Barèmes!N48)</f>
        <v/>
      </c>
      <c r="O48" s="181" t="str">
        <f>IF(Barèmes!O48="","",Barèmes!O48)</f>
        <v/>
      </c>
      <c r="P48" s="427"/>
      <c r="Q48" s="286"/>
      <c r="R48" s="446" t="str">
        <f t="shared" si="0"/>
        <v/>
      </c>
      <c r="S48" s="182"/>
      <c r="T48" s="211" t="str">
        <f t="shared" si="1"/>
        <v/>
      </c>
      <c r="U48" s="185"/>
      <c r="V48" s="266" t="str">
        <f>+IF(O48="","",IF(T48="",Listes!$A$70,IF(AND(O48&lt;T48,U48=""),Listes!$A$71,IF(AND(Q48&lt;P48,U48=""),Listes!$A$72,IF(AND(T48&lt;&gt;"",T48&lt;O48,S48=""),Listes!$A$73,IF(W48="",Listes!$A$74,""))))))</f>
        <v/>
      </c>
      <c r="W48" s="90"/>
      <c r="X48" s="158">
        <f t="shared" si="2"/>
        <v>0</v>
      </c>
    </row>
    <row r="49" spans="1:24" ht="20.100000000000001" customHeight="1" x14ac:dyDescent="0.25">
      <c r="A49" s="174">
        <v>43</v>
      </c>
      <c r="B49" s="181" t="str">
        <f>IF(Barèmes!B49="","",Barèmes!B49)</f>
        <v/>
      </c>
      <c r="C49" s="181" t="str">
        <f>IF(Barèmes!C49="","",Barèmes!C49)</f>
        <v/>
      </c>
      <c r="D49" s="181" t="str">
        <f>IF(Barèmes!D49="","",Barèmes!D49)</f>
        <v/>
      </c>
      <c r="E49" s="181" t="str">
        <f>IF(Barèmes!E49="","",Barèmes!E49)</f>
        <v/>
      </c>
      <c r="F49" s="181" t="str">
        <f>IF(Barèmes!F49="","",Barèmes!F49)</f>
        <v/>
      </c>
      <c r="G49" s="181" t="str">
        <f>IF(Barèmes!G49="","",Barèmes!G49)</f>
        <v/>
      </c>
      <c r="H49" s="531" t="str">
        <f>IF(Barèmes!H49="","",Barèmes!H49)</f>
        <v/>
      </c>
      <c r="I49" s="531" t="str">
        <f>IF(Barèmes!I49="","",Barèmes!I49)</f>
        <v/>
      </c>
      <c r="J49" s="181" t="str">
        <f>IF(Barèmes!J49="","",Barèmes!J49)</f>
        <v/>
      </c>
      <c r="K49" s="181" t="str">
        <f>IF(Barèmes!K49="","",Barèmes!K49)</f>
        <v/>
      </c>
      <c r="L49" s="181" t="str">
        <f>IF(Barèmes!L49="","",Barèmes!L49)</f>
        <v/>
      </c>
      <c r="M49" s="181" t="str">
        <f>IF(Barèmes!M49="","",Barèmes!M49)</f>
        <v/>
      </c>
      <c r="N49" s="181" t="str">
        <f>IF(Barèmes!N49="","",Barèmes!N49)</f>
        <v/>
      </c>
      <c r="O49" s="181" t="str">
        <f>IF(Barèmes!O49="","",Barèmes!O49)</f>
        <v/>
      </c>
      <c r="P49" s="427"/>
      <c r="Q49" s="286"/>
      <c r="R49" s="446" t="str">
        <f t="shared" si="0"/>
        <v/>
      </c>
      <c r="S49" s="182"/>
      <c r="T49" s="211" t="str">
        <f t="shared" si="1"/>
        <v/>
      </c>
      <c r="U49" s="185"/>
      <c r="V49" s="266" t="str">
        <f>+IF(O49="","",IF(T49="",Listes!$A$70,IF(AND(O49&lt;T49,U49=""),Listes!$A$71,IF(AND(Q49&lt;P49,U49=""),Listes!$A$72,IF(AND(T49&lt;&gt;"",T49&lt;O49,S49=""),Listes!$A$73,IF(W49="",Listes!$A$74,""))))))</f>
        <v/>
      </c>
      <c r="W49" s="90"/>
      <c r="X49" s="158">
        <f t="shared" si="2"/>
        <v>0</v>
      </c>
    </row>
    <row r="50" spans="1:24" ht="20.100000000000001" customHeight="1" x14ac:dyDescent="0.25">
      <c r="A50" s="174">
        <v>44</v>
      </c>
      <c r="B50" s="181" t="str">
        <f>IF(Barèmes!B50="","",Barèmes!B50)</f>
        <v/>
      </c>
      <c r="C50" s="181" t="str">
        <f>IF(Barèmes!C50="","",Barèmes!C50)</f>
        <v/>
      </c>
      <c r="D50" s="181" t="str">
        <f>IF(Barèmes!D50="","",Barèmes!D50)</f>
        <v/>
      </c>
      <c r="E50" s="181" t="str">
        <f>IF(Barèmes!E50="","",Barèmes!E50)</f>
        <v/>
      </c>
      <c r="F50" s="181" t="str">
        <f>IF(Barèmes!F50="","",Barèmes!F50)</f>
        <v/>
      </c>
      <c r="G50" s="181" t="str">
        <f>IF(Barèmes!G50="","",Barèmes!G50)</f>
        <v/>
      </c>
      <c r="H50" s="531" t="str">
        <f>IF(Barèmes!H50="","",Barèmes!H50)</f>
        <v/>
      </c>
      <c r="I50" s="531" t="str">
        <f>IF(Barèmes!I50="","",Barèmes!I50)</f>
        <v/>
      </c>
      <c r="J50" s="181" t="str">
        <f>IF(Barèmes!J50="","",Barèmes!J50)</f>
        <v/>
      </c>
      <c r="K50" s="181" t="str">
        <f>IF(Barèmes!K50="","",Barèmes!K50)</f>
        <v/>
      </c>
      <c r="L50" s="181" t="str">
        <f>IF(Barèmes!L50="","",Barèmes!L50)</f>
        <v/>
      </c>
      <c r="M50" s="181" t="str">
        <f>IF(Barèmes!M50="","",Barèmes!M50)</f>
        <v/>
      </c>
      <c r="N50" s="181" t="str">
        <f>IF(Barèmes!N50="","",Barèmes!N50)</f>
        <v/>
      </c>
      <c r="O50" s="181" t="str">
        <f>IF(Barèmes!O50="","",Barèmes!O50)</f>
        <v/>
      </c>
      <c r="P50" s="427"/>
      <c r="Q50" s="286"/>
      <c r="R50" s="446" t="str">
        <f t="shared" si="0"/>
        <v/>
      </c>
      <c r="S50" s="182"/>
      <c r="T50" s="211" t="str">
        <f t="shared" si="1"/>
        <v/>
      </c>
      <c r="U50" s="185"/>
      <c r="V50" s="266" t="str">
        <f>+IF(O50="","",IF(T50="",Listes!$A$70,IF(AND(O50&lt;T50,U50=""),Listes!$A$71,IF(AND(Q50&lt;P50,U50=""),Listes!$A$72,IF(AND(T50&lt;&gt;"",T50&lt;O50,S50=""),Listes!$A$73,IF(W50="",Listes!$A$74,""))))))</f>
        <v/>
      </c>
      <c r="W50" s="90"/>
      <c r="X50" s="158">
        <f t="shared" si="2"/>
        <v>0</v>
      </c>
    </row>
    <row r="51" spans="1:24" ht="20.100000000000001" customHeight="1" x14ac:dyDescent="0.25">
      <c r="A51" s="174">
        <v>45</v>
      </c>
      <c r="B51" s="181" t="str">
        <f>IF(Barèmes!B51="","",Barèmes!B51)</f>
        <v/>
      </c>
      <c r="C51" s="181" t="str">
        <f>IF(Barèmes!C51="","",Barèmes!C51)</f>
        <v/>
      </c>
      <c r="D51" s="181" t="str">
        <f>IF(Barèmes!D51="","",Barèmes!D51)</f>
        <v/>
      </c>
      <c r="E51" s="181" t="str">
        <f>IF(Barèmes!E51="","",Barèmes!E51)</f>
        <v/>
      </c>
      <c r="F51" s="181" t="str">
        <f>IF(Barèmes!F51="","",Barèmes!F51)</f>
        <v/>
      </c>
      <c r="G51" s="181" t="str">
        <f>IF(Barèmes!G51="","",Barèmes!G51)</f>
        <v/>
      </c>
      <c r="H51" s="531" t="str">
        <f>IF(Barèmes!H51="","",Barèmes!H51)</f>
        <v/>
      </c>
      <c r="I51" s="531" t="str">
        <f>IF(Barèmes!I51="","",Barèmes!I51)</f>
        <v/>
      </c>
      <c r="J51" s="181" t="str">
        <f>IF(Barèmes!J51="","",Barèmes!J51)</f>
        <v/>
      </c>
      <c r="K51" s="181" t="str">
        <f>IF(Barèmes!K51="","",Barèmes!K51)</f>
        <v/>
      </c>
      <c r="L51" s="181" t="str">
        <f>IF(Barèmes!L51="","",Barèmes!L51)</f>
        <v/>
      </c>
      <c r="M51" s="181" t="str">
        <f>IF(Barèmes!M51="","",Barèmes!M51)</f>
        <v/>
      </c>
      <c r="N51" s="181" t="str">
        <f>IF(Barèmes!N51="","",Barèmes!N51)</f>
        <v/>
      </c>
      <c r="O51" s="181" t="str">
        <f>IF(Barèmes!O51="","",Barèmes!O51)</f>
        <v/>
      </c>
      <c r="P51" s="427"/>
      <c r="Q51" s="286"/>
      <c r="R51" s="446" t="str">
        <f t="shared" si="0"/>
        <v/>
      </c>
      <c r="S51" s="182"/>
      <c r="T51" s="211" t="str">
        <f t="shared" si="1"/>
        <v/>
      </c>
      <c r="U51" s="185"/>
      <c r="V51" s="266" t="str">
        <f>+IF(O51="","",IF(T51="",Listes!$A$70,IF(AND(O51&lt;T51,U51=""),Listes!$A$71,IF(AND(Q51&lt;P51,U51=""),Listes!$A$72,IF(AND(T51&lt;&gt;"",T51&lt;O51,S51=""),Listes!$A$73,IF(W51="",Listes!$A$74,""))))))</f>
        <v/>
      </c>
      <c r="W51" s="90"/>
      <c r="X51" s="158">
        <f t="shared" si="2"/>
        <v>0</v>
      </c>
    </row>
    <row r="52" spans="1:24" ht="20.100000000000001" customHeight="1" x14ac:dyDescent="0.25">
      <c r="A52" s="174">
        <v>46</v>
      </c>
      <c r="B52" s="181" t="str">
        <f>IF(Barèmes!B52="","",Barèmes!B52)</f>
        <v/>
      </c>
      <c r="C52" s="181" t="str">
        <f>IF(Barèmes!C52="","",Barèmes!C52)</f>
        <v/>
      </c>
      <c r="D52" s="181" t="str">
        <f>IF(Barèmes!D52="","",Barèmes!D52)</f>
        <v/>
      </c>
      <c r="E52" s="181" t="str">
        <f>IF(Barèmes!E52="","",Barèmes!E52)</f>
        <v/>
      </c>
      <c r="F52" s="181" t="str">
        <f>IF(Barèmes!F52="","",Barèmes!F52)</f>
        <v/>
      </c>
      <c r="G52" s="181" t="str">
        <f>IF(Barèmes!G52="","",Barèmes!G52)</f>
        <v/>
      </c>
      <c r="H52" s="531" t="str">
        <f>IF(Barèmes!H52="","",Barèmes!H52)</f>
        <v/>
      </c>
      <c r="I52" s="531" t="str">
        <f>IF(Barèmes!I52="","",Barèmes!I52)</f>
        <v/>
      </c>
      <c r="J52" s="181" t="str">
        <f>IF(Barèmes!J52="","",Barèmes!J52)</f>
        <v/>
      </c>
      <c r="K52" s="181" t="str">
        <f>IF(Barèmes!K52="","",Barèmes!K52)</f>
        <v/>
      </c>
      <c r="L52" s="181" t="str">
        <f>IF(Barèmes!L52="","",Barèmes!L52)</f>
        <v/>
      </c>
      <c r="M52" s="181" t="str">
        <f>IF(Barèmes!M52="","",Barèmes!M52)</f>
        <v/>
      </c>
      <c r="N52" s="181" t="str">
        <f>IF(Barèmes!N52="","",Barèmes!N52)</f>
        <v/>
      </c>
      <c r="O52" s="181" t="str">
        <f>IF(Barèmes!O52="","",Barèmes!O52)</f>
        <v/>
      </c>
      <c r="P52" s="427"/>
      <c r="Q52" s="286"/>
      <c r="R52" s="446" t="str">
        <f t="shared" si="0"/>
        <v/>
      </c>
      <c r="S52" s="182"/>
      <c r="T52" s="211" t="str">
        <f t="shared" si="1"/>
        <v/>
      </c>
      <c r="U52" s="185"/>
      <c r="V52" s="266" t="str">
        <f>+IF(O52="","",IF(T52="",Listes!$A$70,IF(AND(O52&lt;T52,U52=""),Listes!$A$71,IF(AND(Q52&lt;P52,U52=""),Listes!$A$72,IF(AND(T52&lt;&gt;"",T52&lt;O52,S52=""),Listes!$A$73,IF(W52="",Listes!$A$74,""))))))</f>
        <v/>
      </c>
      <c r="W52" s="90"/>
      <c r="X52" s="158">
        <f t="shared" si="2"/>
        <v>0</v>
      </c>
    </row>
    <row r="53" spans="1:24" ht="20.100000000000001" customHeight="1" x14ac:dyDescent="0.25">
      <c r="A53" s="174">
        <v>47</v>
      </c>
      <c r="B53" s="181" t="str">
        <f>IF(Barèmes!B53="","",Barèmes!B53)</f>
        <v/>
      </c>
      <c r="C53" s="181" t="str">
        <f>IF(Barèmes!C53="","",Barèmes!C53)</f>
        <v/>
      </c>
      <c r="D53" s="181" t="str">
        <f>IF(Barèmes!D53="","",Barèmes!D53)</f>
        <v/>
      </c>
      <c r="E53" s="181" t="str">
        <f>IF(Barèmes!E53="","",Barèmes!E53)</f>
        <v/>
      </c>
      <c r="F53" s="181" t="str">
        <f>IF(Barèmes!F53="","",Barèmes!F53)</f>
        <v/>
      </c>
      <c r="G53" s="181" t="str">
        <f>IF(Barèmes!G53="","",Barèmes!G53)</f>
        <v/>
      </c>
      <c r="H53" s="531" t="str">
        <f>IF(Barèmes!H53="","",Barèmes!H53)</f>
        <v/>
      </c>
      <c r="I53" s="531" t="str">
        <f>IF(Barèmes!I53="","",Barèmes!I53)</f>
        <v/>
      </c>
      <c r="J53" s="181" t="str">
        <f>IF(Barèmes!J53="","",Barèmes!J53)</f>
        <v/>
      </c>
      <c r="K53" s="181" t="str">
        <f>IF(Barèmes!K53="","",Barèmes!K53)</f>
        <v/>
      </c>
      <c r="L53" s="181" t="str">
        <f>IF(Barèmes!L53="","",Barèmes!L53)</f>
        <v/>
      </c>
      <c r="M53" s="181" t="str">
        <f>IF(Barèmes!M53="","",Barèmes!M53)</f>
        <v/>
      </c>
      <c r="N53" s="181" t="str">
        <f>IF(Barèmes!N53="","",Barèmes!N53)</f>
        <v/>
      </c>
      <c r="O53" s="181" t="str">
        <f>IF(Barèmes!O53="","",Barèmes!O53)</f>
        <v/>
      </c>
      <c r="P53" s="427"/>
      <c r="Q53" s="286"/>
      <c r="R53" s="446" t="str">
        <f t="shared" si="0"/>
        <v/>
      </c>
      <c r="S53" s="182"/>
      <c r="T53" s="211" t="str">
        <f t="shared" si="1"/>
        <v/>
      </c>
      <c r="U53" s="185"/>
      <c r="V53" s="266" t="str">
        <f>+IF(O53="","",IF(T53="",Listes!$A$70,IF(AND(O53&lt;T53,U53=""),Listes!$A$71,IF(AND(Q53&lt;P53,U53=""),Listes!$A$72,IF(AND(T53&lt;&gt;"",T53&lt;O53,S53=""),Listes!$A$73,IF(W53="",Listes!$A$74,""))))))</f>
        <v/>
      </c>
      <c r="W53" s="90"/>
      <c r="X53" s="158">
        <f t="shared" si="2"/>
        <v>0</v>
      </c>
    </row>
    <row r="54" spans="1:24" ht="20.100000000000001" customHeight="1" x14ac:dyDescent="0.25">
      <c r="A54" s="174">
        <v>48</v>
      </c>
      <c r="B54" s="181" t="str">
        <f>IF(Barèmes!B54="","",Barèmes!B54)</f>
        <v/>
      </c>
      <c r="C54" s="181" t="str">
        <f>IF(Barèmes!C54="","",Barèmes!C54)</f>
        <v/>
      </c>
      <c r="D54" s="181" t="str">
        <f>IF(Barèmes!D54="","",Barèmes!D54)</f>
        <v/>
      </c>
      <c r="E54" s="181" t="str">
        <f>IF(Barèmes!E54="","",Barèmes!E54)</f>
        <v/>
      </c>
      <c r="F54" s="181" t="str">
        <f>IF(Barèmes!F54="","",Barèmes!F54)</f>
        <v/>
      </c>
      <c r="G54" s="181" t="str">
        <f>IF(Barèmes!G54="","",Barèmes!G54)</f>
        <v/>
      </c>
      <c r="H54" s="531" t="str">
        <f>IF(Barèmes!H54="","",Barèmes!H54)</f>
        <v/>
      </c>
      <c r="I54" s="531" t="str">
        <f>IF(Barèmes!I54="","",Barèmes!I54)</f>
        <v/>
      </c>
      <c r="J54" s="181" t="str">
        <f>IF(Barèmes!J54="","",Barèmes!J54)</f>
        <v/>
      </c>
      <c r="K54" s="181" t="str">
        <f>IF(Barèmes!K54="","",Barèmes!K54)</f>
        <v/>
      </c>
      <c r="L54" s="181" t="str">
        <f>IF(Barèmes!L54="","",Barèmes!L54)</f>
        <v/>
      </c>
      <c r="M54" s="181" t="str">
        <f>IF(Barèmes!M54="","",Barèmes!M54)</f>
        <v/>
      </c>
      <c r="N54" s="181" t="str">
        <f>IF(Barèmes!N54="","",Barèmes!N54)</f>
        <v/>
      </c>
      <c r="O54" s="181" t="str">
        <f>IF(Barèmes!O54="","",Barèmes!O54)</f>
        <v/>
      </c>
      <c r="P54" s="427"/>
      <c r="Q54" s="286"/>
      <c r="R54" s="446" t="str">
        <f t="shared" si="0"/>
        <v/>
      </c>
      <c r="S54" s="182"/>
      <c r="T54" s="211" t="str">
        <f t="shared" si="1"/>
        <v/>
      </c>
      <c r="U54" s="185"/>
      <c r="V54" s="266" t="str">
        <f>+IF(O54="","",IF(T54="",Listes!$A$70,IF(AND(O54&lt;T54,U54=""),Listes!$A$71,IF(AND(Q54&lt;P54,U54=""),Listes!$A$72,IF(AND(T54&lt;&gt;"",T54&lt;O54,S54=""),Listes!$A$73,IF(W54="",Listes!$A$74,""))))))</f>
        <v/>
      </c>
      <c r="W54" s="90"/>
      <c r="X54" s="158">
        <f t="shared" si="2"/>
        <v>0</v>
      </c>
    </row>
    <row r="55" spans="1:24" ht="20.100000000000001" customHeight="1" x14ac:dyDescent="0.25">
      <c r="A55" s="174">
        <v>49</v>
      </c>
      <c r="B55" s="181" t="str">
        <f>IF(Barèmes!B55="","",Barèmes!B55)</f>
        <v/>
      </c>
      <c r="C55" s="181" t="str">
        <f>IF(Barèmes!C55="","",Barèmes!C55)</f>
        <v/>
      </c>
      <c r="D55" s="181" t="str">
        <f>IF(Barèmes!D55="","",Barèmes!D55)</f>
        <v/>
      </c>
      <c r="E55" s="181" t="str">
        <f>IF(Barèmes!E55="","",Barèmes!E55)</f>
        <v/>
      </c>
      <c r="F55" s="181" t="str">
        <f>IF(Barèmes!F55="","",Barèmes!F55)</f>
        <v/>
      </c>
      <c r="G55" s="181" t="str">
        <f>IF(Barèmes!G55="","",Barèmes!G55)</f>
        <v/>
      </c>
      <c r="H55" s="531" t="str">
        <f>IF(Barèmes!H55="","",Barèmes!H55)</f>
        <v/>
      </c>
      <c r="I55" s="531" t="str">
        <f>IF(Barèmes!I55="","",Barèmes!I55)</f>
        <v/>
      </c>
      <c r="J55" s="181" t="str">
        <f>IF(Barèmes!J55="","",Barèmes!J55)</f>
        <v/>
      </c>
      <c r="K55" s="181" t="str">
        <f>IF(Barèmes!K55="","",Barèmes!K55)</f>
        <v/>
      </c>
      <c r="L55" s="181" t="str">
        <f>IF(Barèmes!L55="","",Barèmes!L55)</f>
        <v/>
      </c>
      <c r="M55" s="181" t="str">
        <f>IF(Barèmes!M55="","",Barèmes!M55)</f>
        <v/>
      </c>
      <c r="N55" s="181" t="str">
        <f>IF(Barèmes!N55="","",Barèmes!N55)</f>
        <v/>
      </c>
      <c r="O55" s="181" t="str">
        <f>IF(Barèmes!O55="","",Barèmes!O55)</f>
        <v/>
      </c>
      <c r="P55" s="427"/>
      <c r="Q55" s="286"/>
      <c r="R55" s="446" t="str">
        <f t="shared" si="0"/>
        <v/>
      </c>
      <c r="S55" s="182"/>
      <c r="T55" s="211" t="str">
        <f t="shared" si="1"/>
        <v/>
      </c>
      <c r="U55" s="185"/>
      <c r="V55" s="266" t="str">
        <f>+IF(O55="","",IF(T55="",Listes!$A$70,IF(AND(O55&lt;T55,U55=""),Listes!$A$71,IF(AND(Q55&lt;P55,U55=""),Listes!$A$72,IF(AND(T55&lt;&gt;"",T55&lt;O55,S55=""),Listes!$A$73,IF(W55="",Listes!$A$74,""))))))</f>
        <v/>
      </c>
      <c r="W55" s="90"/>
      <c r="X55" s="158">
        <f t="shared" si="2"/>
        <v>0</v>
      </c>
    </row>
    <row r="56" spans="1:24" ht="20.100000000000001" customHeight="1" x14ac:dyDescent="0.25">
      <c r="A56" s="174">
        <v>50</v>
      </c>
      <c r="B56" s="181" t="str">
        <f>IF(Barèmes!B56="","",Barèmes!B56)</f>
        <v/>
      </c>
      <c r="C56" s="181" t="str">
        <f>IF(Barèmes!C56="","",Barèmes!C56)</f>
        <v/>
      </c>
      <c r="D56" s="181" t="str">
        <f>IF(Barèmes!D56="","",Barèmes!D56)</f>
        <v/>
      </c>
      <c r="E56" s="181" t="str">
        <f>IF(Barèmes!E56="","",Barèmes!E56)</f>
        <v/>
      </c>
      <c r="F56" s="181" t="str">
        <f>IF(Barèmes!F56="","",Barèmes!F56)</f>
        <v/>
      </c>
      <c r="G56" s="181" t="str">
        <f>IF(Barèmes!G56="","",Barèmes!G56)</f>
        <v/>
      </c>
      <c r="H56" s="531" t="str">
        <f>IF(Barèmes!H56="","",Barèmes!H56)</f>
        <v/>
      </c>
      <c r="I56" s="531" t="str">
        <f>IF(Barèmes!I56="","",Barèmes!I56)</f>
        <v/>
      </c>
      <c r="J56" s="181" t="str">
        <f>IF(Barèmes!J56="","",Barèmes!J56)</f>
        <v/>
      </c>
      <c r="K56" s="181" t="str">
        <f>IF(Barèmes!K56="","",Barèmes!K56)</f>
        <v/>
      </c>
      <c r="L56" s="181" t="str">
        <f>IF(Barèmes!L56="","",Barèmes!L56)</f>
        <v/>
      </c>
      <c r="M56" s="181" t="str">
        <f>IF(Barèmes!M56="","",Barèmes!M56)</f>
        <v/>
      </c>
      <c r="N56" s="181" t="str">
        <f>IF(Barèmes!N56="","",Barèmes!N56)</f>
        <v/>
      </c>
      <c r="O56" s="181" t="str">
        <f>IF(Barèmes!O56="","",Barèmes!O56)</f>
        <v/>
      </c>
      <c r="P56" s="427"/>
      <c r="Q56" s="286"/>
      <c r="R56" s="446" t="str">
        <f t="shared" si="0"/>
        <v/>
      </c>
      <c r="S56" s="182"/>
      <c r="T56" s="211" t="str">
        <f t="shared" si="1"/>
        <v/>
      </c>
      <c r="U56" s="185"/>
      <c r="V56" s="266" t="str">
        <f>+IF(O56="","",IF(T56="",Listes!$A$70,IF(AND(O56&lt;T56,U56=""),Listes!$A$71,IF(AND(Q56&lt;P56,U56=""),Listes!$A$72,IF(AND(T56&lt;&gt;"",T56&lt;O56,S56=""),Listes!$A$73,IF(W56="",Listes!$A$74,""))))))</f>
        <v/>
      </c>
      <c r="W56" s="90"/>
      <c r="X56" s="158">
        <f t="shared" si="2"/>
        <v>0</v>
      </c>
    </row>
    <row r="57" spans="1:24" ht="20.100000000000001" customHeight="1" x14ac:dyDescent="0.25">
      <c r="A57" s="174">
        <v>51</v>
      </c>
      <c r="B57" s="181" t="str">
        <f>IF(Barèmes!B57="","",Barèmes!B57)</f>
        <v/>
      </c>
      <c r="C57" s="181" t="str">
        <f>IF(Barèmes!C57="","",Barèmes!C57)</f>
        <v/>
      </c>
      <c r="D57" s="181" t="str">
        <f>IF(Barèmes!D57="","",Barèmes!D57)</f>
        <v/>
      </c>
      <c r="E57" s="181" t="str">
        <f>IF(Barèmes!E57="","",Barèmes!E57)</f>
        <v/>
      </c>
      <c r="F57" s="181" t="str">
        <f>IF(Barèmes!F57="","",Barèmes!F57)</f>
        <v/>
      </c>
      <c r="G57" s="181" t="str">
        <f>IF(Barèmes!G57="","",Barèmes!G57)</f>
        <v/>
      </c>
      <c r="H57" s="531" t="str">
        <f>IF(Barèmes!H57="","",Barèmes!H57)</f>
        <v/>
      </c>
      <c r="I57" s="531" t="str">
        <f>IF(Barèmes!I57="","",Barèmes!I57)</f>
        <v/>
      </c>
      <c r="J57" s="181" t="str">
        <f>IF(Barèmes!J57="","",Barèmes!J57)</f>
        <v/>
      </c>
      <c r="K57" s="181" t="str">
        <f>IF(Barèmes!K57="","",Barèmes!K57)</f>
        <v/>
      </c>
      <c r="L57" s="181" t="str">
        <f>IF(Barèmes!L57="","",Barèmes!L57)</f>
        <v/>
      </c>
      <c r="M57" s="181" t="str">
        <f>IF(Barèmes!M57="","",Barèmes!M57)</f>
        <v/>
      </c>
      <c r="N57" s="181" t="str">
        <f>IF(Barèmes!N57="","",Barèmes!N57)</f>
        <v/>
      </c>
      <c r="O57" s="181" t="str">
        <f>IF(Barèmes!O57="","",Barèmes!O57)</f>
        <v/>
      </c>
      <c r="P57" s="427"/>
      <c r="Q57" s="286"/>
      <c r="R57" s="446" t="str">
        <f t="shared" si="0"/>
        <v/>
      </c>
      <c r="S57" s="182"/>
      <c r="T57" s="211" t="str">
        <f t="shared" si="1"/>
        <v/>
      </c>
      <c r="U57" s="185"/>
      <c r="V57" s="266" t="str">
        <f>+IF(O57="","",IF(T57="",Listes!$A$70,IF(AND(O57&lt;T57,U57=""),Listes!$A$71,IF(AND(Q57&lt;P57,U57=""),Listes!$A$72,IF(AND(T57&lt;&gt;"",T57&lt;O57,S57=""),Listes!$A$73,IF(W57="",Listes!$A$74,""))))))</f>
        <v/>
      </c>
      <c r="W57" s="90"/>
      <c r="X57" s="158">
        <f t="shared" si="2"/>
        <v>0</v>
      </c>
    </row>
    <row r="58" spans="1:24" ht="20.100000000000001" customHeight="1" x14ac:dyDescent="0.25">
      <c r="A58" s="174">
        <v>52</v>
      </c>
      <c r="B58" s="181" t="str">
        <f>IF(Barèmes!B58="","",Barèmes!B58)</f>
        <v/>
      </c>
      <c r="C58" s="181" t="str">
        <f>IF(Barèmes!C58="","",Barèmes!C58)</f>
        <v/>
      </c>
      <c r="D58" s="181" t="str">
        <f>IF(Barèmes!D58="","",Barèmes!D58)</f>
        <v/>
      </c>
      <c r="E58" s="181" t="str">
        <f>IF(Barèmes!E58="","",Barèmes!E58)</f>
        <v/>
      </c>
      <c r="F58" s="181" t="str">
        <f>IF(Barèmes!F58="","",Barèmes!F58)</f>
        <v/>
      </c>
      <c r="G58" s="181" t="str">
        <f>IF(Barèmes!G58="","",Barèmes!G58)</f>
        <v/>
      </c>
      <c r="H58" s="531" t="str">
        <f>IF(Barèmes!H58="","",Barèmes!H58)</f>
        <v/>
      </c>
      <c r="I58" s="531" t="str">
        <f>IF(Barèmes!I58="","",Barèmes!I58)</f>
        <v/>
      </c>
      <c r="J58" s="181" t="str">
        <f>IF(Barèmes!J58="","",Barèmes!J58)</f>
        <v/>
      </c>
      <c r="K58" s="181" t="str">
        <f>IF(Barèmes!K58="","",Barèmes!K58)</f>
        <v/>
      </c>
      <c r="L58" s="181" t="str">
        <f>IF(Barèmes!L58="","",Barèmes!L58)</f>
        <v/>
      </c>
      <c r="M58" s="181" t="str">
        <f>IF(Barèmes!M58="","",Barèmes!M58)</f>
        <v/>
      </c>
      <c r="N58" s="181" t="str">
        <f>IF(Barèmes!N58="","",Barèmes!N58)</f>
        <v/>
      </c>
      <c r="O58" s="181" t="str">
        <f>IF(Barèmes!O58="","",Barèmes!O58)</f>
        <v/>
      </c>
      <c r="P58" s="427"/>
      <c r="Q58" s="286"/>
      <c r="R58" s="446" t="str">
        <f t="shared" si="0"/>
        <v/>
      </c>
      <c r="S58" s="182"/>
      <c r="T58" s="211" t="str">
        <f t="shared" si="1"/>
        <v/>
      </c>
      <c r="U58" s="185"/>
      <c r="V58" s="266" t="str">
        <f>+IF(O58="","",IF(T58="",Listes!$A$70,IF(AND(O58&lt;T58,U58=""),Listes!$A$71,IF(AND(Q58&lt;P58,U58=""),Listes!$A$72,IF(AND(T58&lt;&gt;"",T58&lt;O58,S58=""),Listes!$A$73,IF(W58="",Listes!$A$74,""))))))</f>
        <v/>
      </c>
      <c r="W58" s="90"/>
      <c r="X58" s="158">
        <f t="shared" si="2"/>
        <v>0</v>
      </c>
    </row>
    <row r="59" spans="1:24" ht="20.100000000000001" customHeight="1" x14ac:dyDescent="0.25">
      <c r="A59" s="174">
        <v>53</v>
      </c>
      <c r="B59" s="181" t="str">
        <f>IF(Barèmes!B59="","",Barèmes!B59)</f>
        <v/>
      </c>
      <c r="C59" s="181" t="str">
        <f>IF(Barèmes!C59="","",Barèmes!C59)</f>
        <v/>
      </c>
      <c r="D59" s="181" t="str">
        <f>IF(Barèmes!D59="","",Barèmes!D59)</f>
        <v/>
      </c>
      <c r="E59" s="181" t="str">
        <f>IF(Barèmes!E59="","",Barèmes!E59)</f>
        <v/>
      </c>
      <c r="F59" s="181" t="str">
        <f>IF(Barèmes!F59="","",Barèmes!F59)</f>
        <v/>
      </c>
      <c r="G59" s="181" t="str">
        <f>IF(Barèmes!G59="","",Barèmes!G59)</f>
        <v/>
      </c>
      <c r="H59" s="531" t="str">
        <f>IF(Barèmes!H59="","",Barèmes!H59)</f>
        <v/>
      </c>
      <c r="I59" s="531" t="str">
        <f>IF(Barèmes!I59="","",Barèmes!I59)</f>
        <v/>
      </c>
      <c r="J59" s="181" t="str">
        <f>IF(Barèmes!J59="","",Barèmes!J59)</f>
        <v/>
      </c>
      <c r="K59" s="181" t="str">
        <f>IF(Barèmes!K59="","",Barèmes!K59)</f>
        <v/>
      </c>
      <c r="L59" s="181" t="str">
        <f>IF(Barèmes!L59="","",Barèmes!L59)</f>
        <v/>
      </c>
      <c r="M59" s="181" t="str">
        <f>IF(Barèmes!M59="","",Barèmes!M59)</f>
        <v/>
      </c>
      <c r="N59" s="181" t="str">
        <f>IF(Barèmes!N59="","",Barèmes!N59)</f>
        <v/>
      </c>
      <c r="O59" s="181" t="str">
        <f>IF(Barèmes!O59="","",Barèmes!O59)</f>
        <v/>
      </c>
      <c r="P59" s="427"/>
      <c r="Q59" s="286"/>
      <c r="R59" s="446" t="str">
        <f t="shared" si="0"/>
        <v/>
      </c>
      <c r="S59" s="182"/>
      <c r="T59" s="211" t="str">
        <f t="shared" si="1"/>
        <v/>
      </c>
      <c r="U59" s="185"/>
      <c r="V59" s="266" t="str">
        <f>+IF(O59="","",IF(T59="",Listes!$A$70,IF(AND(O59&lt;T59,U59=""),Listes!$A$71,IF(AND(Q59&lt;P59,U59=""),Listes!$A$72,IF(AND(T59&lt;&gt;"",T59&lt;O59,S59=""),Listes!$A$73,IF(W59="",Listes!$A$74,""))))))</f>
        <v/>
      </c>
      <c r="W59" s="90"/>
      <c r="X59" s="158">
        <f t="shared" si="2"/>
        <v>0</v>
      </c>
    </row>
    <row r="60" spans="1:24" ht="20.100000000000001" customHeight="1" x14ac:dyDescent="0.25">
      <c r="A60" s="174">
        <v>54</v>
      </c>
      <c r="B60" s="181" t="str">
        <f>IF(Barèmes!B60="","",Barèmes!B60)</f>
        <v/>
      </c>
      <c r="C60" s="181" t="str">
        <f>IF(Barèmes!C60="","",Barèmes!C60)</f>
        <v/>
      </c>
      <c r="D60" s="181" t="str">
        <f>IF(Barèmes!D60="","",Barèmes!D60)</f>
        <v/>
      </c>
      <c r="E60" s="181" t="str">
        <f>IF(Barèmes!E60="","",Barèmes!E60)</f>
        <v/>
      </c>
      <c r="F60" s="181" t="str">
        <f>IF(Barèmes!F60="","",Barèmes!F60)</f>
        <v/>
      </c>
      <c r="G60" s="181" t="str">
        <f>IF(Barèmes!G60="","",Barèmes!G60)</f>
        <v/>
      </c>
      <c r="H60" s="531" t="str">
        <f>IF(Barèmes!H60="","",Barèmes!H60)</f>
        <v/>
      </c>
      <c r="I60" s="531" t="str">
        <f>IF(Barèmes!I60="","",Barèmes!I60)</f>
        <v/>
      </c>
      <c r="J60" s="181" t="str">
        <f>IF(Barèmes!J60="","",Barèmes!J60)</f>
        <v/>
      </c>
      <c r="K60" s="181" t="str">
        <f>IF(Barèmes!K60="","",Barèmes!K60)</f>
        <v/>
      </c>
      <c r="L60" s="181" t="str">
        <f>IF(Barèmes!L60="","",Barèmes!L60)</f>
        <v/>
      </c>
      <c r="M60" s="181" t="str">
        <f>IF(Barèmes!M60="","",Barèmes!M60)</f>
        <v/>
      </c>
      <c r="N60" s="181" t="str">
        <f>IF(Barèmes!N60="","",Barèmes!N60)</f>
        <v/>
      </c>
      <c r="O60" s="181" t="str">
        <f>IF(Barèmes!O60="","",Barèmes!O60)</f>
        <v/>
      </c>
      <c r="P60" s="427"/>
      <c r="Q60" s="286"/>
      <c r="R60" s="446" t="str">
        <f t="shared" si="0"/>
        <v/>
      </c>
      <c r="S60" s="182"/>
      <c r="T60" s="211" t="str">
        <f t="shared" si="1"/>
        <v/>
      </c>
      <c r="U60" s="185"/>
      <c r="V60" s="266" t="str">
        <f>+IF(O60="","",IF(T60="",Listes!$A$70,IF(AND(O60&lt;T60,U60=""),Listes!$A$71,IF(AND(Q60&lt;P60,U60=""),Listes!$A$72,IF(AND(T60&lt;&gt;"",T60&lt;O60,S60=""),Listes!$A$73,IF(W60="",Listes!$A$74,""))))))</f>
        <v/>
      </c>
      <c r="W60" s="90"/>
      <c r="X60" s="158">
        <f t="shared" si="2"/>
        <v>0</v>
      </c>
    </row>
    <row r="61" spans="1:24" ht="20.100000000000001" customHeight="1" x14ac:dyDescent="0.25">
      <c r="A61" s="174">
        <v>55</v>
      </c>
      <c r="B61" s="181" t="str">
        <f>IF(Barèmes!B61="","",Barèmes!B61)</f>
        <v/>
      </c>
      <c r="C61" s="181" t="str">
        <f>IF(Barèmes!C61="","",Barèmes!C61)</f>
        <v/>
      </c>
      <c r="D61" s="181" t="str">
        <f>IF(Barèmes!D61="","",Barèmes!D61)</f>
        <v/>
      </c>
      <c r="E61" s="181" t="str">
        <f>IF(Barèmes!E61="","",Barèmes!E61)</f>
        <v/>
      </c>
      <c r="F61" s="181" t="str">
        <f>IF(Barèmes!F61="","",Barèmes!F61)</f>
        <v/>
      </c>
      <c r="G61" s="181" t="str">
        <f>IF(Barèmes!G61="","",Barèmes!G61)</f>
        <v/>
      </c>
      <c r="H61" s="531" t="str">
        <f>IF(Barèmes!H61="","",Barèmes!H61)</f>
        <v/>
      </c>
      <c r="I61" s="531" t="str">
        <f>IF(Barèmes!I61="","",Barèmes!I61)</f>
        <v/>
      </c>
      <c r="J61" s="181" t="str">
        <f>IF(Barèmes!J61="","",Barèmes!J61)</f>
        <v/>
      </c>
      <c r="K61" s="181" t="str">
        <f>IF(Barèmes!K61="","",Barèmes!K61)</f>
        <v/>
      </c>
      <c r="L61" s="181" t="str">
        <f>IF(Barèmes!L61="","",Barèmes!L61)</f>
        <v/>
      </c>
      <c r="M61" s="181" t="str">
        <f>IF(Barèmes!M61="","",Barèmes!M61)</f>
        <v/>
      </c>
      <c r="N61" s="181" t="str">
        <f>IF(Barèmes!N61="","",Barèmes!N61)</f>
        <v/>
      </c>
      <c r="O61" s="181" t="str">
        <f>IF(Barèmes!O61="","",Barèmes!O61)</f>
        <v/>
      </c>
      <c r="P61" s="427"/>
      <c r="Q61" s="286"/>
      <c r="R61" s="446" t="str">
        <f t="shared" si="0"/>
        <v/>
      </c>
      <c r="S61" s="182"/>
      <c r="T61" s="211" t="str">
        <f t="shared" si="1"/>
        <v/>
      </c>
      <c r="U61" s="185"/>
      <c r="V61" s="266" t="str">
        <f>+IF(O61="","",IF(T61="",Listes!$A$70,IF(AND(O61&lt;T61,U61=""),Listes!$A$71,IF(AND(Q61&lt;P61,U61=""),Listes!$A$72,IF(AND(T61&lt;&gt;"",T61&lt;O61,S61=""),Listes!$A$73,IF(W61="",Listes!$A$74,""))))))</f>
        <v/>
      </c>
      <c r="W61" s="90"/>
      <c r="X61" s="158">
        <f t="shared" si="2"/>
        <v>0</v>
      </c>
    </row>
    <row r="62" spans="1:24" ht="20.100000000000001" customHeight="1" x14ac:dyDescent="0.25">
      <c r="A62" s="174">
        <v>56</v>
      </c>
      <c r="B62" s="181" t="str">
        <f>IF(Barèmes!B62="","",Barèmes!B62)</f>
        <v/>
      </c>
      <c r="C62" s="181" t="str">
        <f>IF(Barèmes!C62="","",Barèmes!C62)</f>
        <v/>
      </c>
      <c r="D62" s="181" t="str">
        <f>IF(Barèmes!D62="","",Barèmes!D62)</f>
        <v/>
      </c>
      <c r="E62" s="181" t="str">
        <f>IF(Barèmes!E62="","",Barèmes!E62)</f>
        <v/>
      </c>
      <c r="F62" s="181" t="str">
        <f>IF(Barèmes!F62="","",Barèmes!F62)</f>
        <v/>
      </c>
      <c r="G62" s="181" t="str">
        <f>IF(Barèmes!G62="","",Barèmes!G62)</f>
        <v/>
      </c>
      <c r="H62" s="531" t="str">
        <f>IF(Barèmes!H62="","",Barèmes!H62)</f>
        <v/>
      </c>
      <c r="I62" s="531" t="str">
        <f>IF(Barèmes!I62="","",Barèmes!I62)</f>
        <v/>
      </c>
      <c r="J62" s="181" t="str">
        <f>IF(Barèmes!J62="","",Barèmes!J62)</f>
        <v/>
      </c>
      <c r="K62" s="181" t="str">
        <f>IF(Barèmes!K62="","",Barèmes!K62)</f>
        <v/>
      </c>
      <c r="L62" s="181" t="str">
        <f>IF(Barèmes!L62="","",Barèmes!L62)</f>
        <v/>
      </c>
      <c r="M62" s="181" t="str">
        <f>IF(Barèmes!M62="","",Barèmes!M62)</f>
        <v/>
      </c>
      <c r="N62" s="181" t="str">
        <f>IF(Barèmes!N62="","",Barèmes!N62)</f>
        <v/>
      </c>
      <c r="O62" s="181" t="str">
        <f>IF(Barèmes!O62="","",Barèmes!O62)</f>
        <v/>
      </c>
      <c r="P62" s="427"/>
      <c r="Q62" s="286"/>
      <c r="R62" s="446" t="str">
        <f t="shared" si="0"/>
        <v/>
      </c>
      <c r="S62" s="182"/>
      <c r="T62" s="211" t="str">
        <f t="shared" si="1"/>
        <v/>
      </c>
      <c r="U62" s="185"/>
      <c r="V62" s="266" t="str">
        <f>+IF(O62="","",IF(T62="",Listes!$A$70,IF(AND(O62&lt;T62,U62=""),Listes!$A$71,IF(AND(Q62&lt;P62,U62=""),Listes!$A$72,IF(AND(T62&lt;&gt;"",T62&lt;O62,S62=""),Listes!$A$73,IF(W62="",Listes!$A$74,""))))))</f>
        <v/>
      </c>
      <c r="W62" s="90"/>
      <c r="X62" s="158">
        <f t="shared" si="2"/>
        <v>0</v>
      </c>
    </row>
    <row r="63" spans="1:24" ht="20.100000000000001" customHeight="1" x14ac:dyDescent="0.25">
      <c r="A63" s="174">
        <v>57</v>
      </c>
      <c r="B63" s="181" t="str">
        <f>IF(Barèmes!B63="","",Barèmes!B63)</f>
        <v/>
      </c>
      <c r="C63" s="181" t="str">
        <f>IF(Barèmes!C63="","",Barèmes!C63)</f>
        <v/>
      </c>
      <c r="D63" s="181" t="str">
        <f>IF(Barèmes!D63="","",Barèmes!D63)</f>
        <v/>
      </c>
      <c r="E63" s="181" t="str">
        <f>IF(Barèmes!E63="","",Barèmes!E63)</f>
        <v/>
      </c>
      <c r="F63" s="181" t="str">
        <f>IF(Barèmes!F63="","",Barèmes!F63)</f>
        <v/>
      </c>
      <c r="G63" s="181" t="str">
        <f>IF(Barèmes!G63="","",Barèmes!G63)</f>
        <v/>
      </c>
      <c r="H63" s="531" t="str">
        <f>IF(Barèmes!H63="","",Barèmes!H63)</f>
        <v/>
      </c>
      <c r="I63" s="531" t="str">
        <f>IF(Barèmes!I63="","",Barèmes!I63)</f>
        <v/>
      </c>
      <c r="J63" s="181" t="str">
        <f>IF(Barèmes!J63="","",Barèmes!J63)</f>
        <v/>
      </c>
      <c r="K63" s="181" t="str">
        <f>IF(Barèmes!K63="","",Barèmes!K63)</f>
        <v/>
      </c>
      <c r="L63" s="181" t="str">
        <f>IF(Barèmes!L63="","",Barèmes!L63)</f>
        <v/>
      </c>
      <c r="M63" s="181" t="str">
        <f>IF(Barèmes!M63="","",Barèmes!M63)</f>
        <v/>
      </c>
      <c r="N63" s="181" t="str">
        <f>IF(Barèmes!N63="","",Barèmes!N63)</f>
        <v/>
      </c>
      <c r="O63" s="181" t="str">
        <f>IF(Barèmes!O63="","",Barèmes!O63)</f>
        <v/>
      </c>
      <c r="P63" s="427"/>
      <c r="Q63" s="286"/>
      <c r="R63" s="446" t="str">
        <f t="shared" si="0"/>
        <v/>
      </c>
      <c r="S63" s="182"/>
      <c r="T63" s="211" t="str">
        <f t="shared" si="1"/>
        <v/>
      </c>
      <c r="U63" s="185"/>
      <c r="V63" s="266" t="str">
        <f>+IF(O63="","",IF(T63="",Listes!$A$70,IF(AND(O63&lt;T63,U63=""),Listes!$A$71,IF(AND(Q63&lt;P63,U63=""),Listes!$A$72,IF(AND(T63&lt;&gt;"",T63&lt;O63,S63=""),Listes!$A$73,IF(W63="",Listes!$A$74,""))))))</f>
        <v/>
      </c>
      <c r="W63" s="90"/>
      <c r="X63" s="158">
        <f t="shared" si="2"/>
        <v>0</v>
      </c>
    </row>
    <row r="64" spans="1:24" ht="20.100000000000001" customHeight="1" x14ac:dyDescent="0.25">
      <c r="A64" s="174">
        <v>58</v>
      </c>
      <c r="B64" s="181" t="str">
        <f>IF(Barèmes!B64="","",Barèmes!B64)</f>
        <v/>
      </c>
      <c r="C64" s="181" t="str">
        <f>IF(Barèmes!C64="","",Barèmes!C64)</f>
        <v/>
      </c>
      <c r="D64" s="181" t="str">
        <f>IF(Barèmes!D64="","",Barèmes!D64)</f>
        <v/>
      </c>
      <c r="E64" s="181" t="str">
        <f>IF(Barèmes!E64="","",Barèmes!E64)</f>
        <v/>
      </c>
      <c r="F64" s="181" t="str">
        <f>IF(Barèmes!F64="","",Barèmes!F64)</f>
        <v/>
      </c>
      <c r="G64" s="181" t="str">
        <f>IF(Barèmes!G64="","",Barèmes!G64)</f>
        <v/>
      </c>
      <c r="H64" s="531" t="str">
        <f>IF(Barèmes!H64="","",Barèmes!H64)</f>
        <v/>
      </c>
      <c r="I64" s="531" t="str">
        <f>IF(Barèmes!I64="","",Barèmes!I64)</f>
        <v/>
      </c>
      <c r="J64" s="181" t="str">
        <f>IF(Barèmes!J64="","",Barèmes!J64)</f>
        <v/>
      </c>
      <c r="K64" s="181" t="str">
        <f>IF(Barèmes!K64="","",Barèmes!K64)</f>
        <v/>
      </c>
      <c r="L64" s="181" t="str">
        <f>IF(Barèmes!L64="","",Barèmes!L64)</f>
        <v/>
      </c>
      <c r="M64" s="181" t="str">
        <f>IF(Barèmes!M64="","",Barèmes!M64)</f>
        <v/>
      </c>
      <c r="N64" s="181" t="str">
        <f>IF(Barèmes!N64="","",Barèmes!N64)</f>
        <v/>
      </c>
      <c r="O64" s="181" t="str">
        <f>IF(Barèmes!O64="","",Barèmes!O64)</f>
        <v/>
      </c>
      <c r="P64" s="427"/>
      <c r="Q64" s="286"/>
      <c r="R64" s="446" t="str">
        <f t="shared" si="0"/>
        <v/>
      </c>
      <c r="S64" s="182"/>
      <c r="T64" s="211" t="str">
        <f t="shared" si="1"/>
        <v/>
      </c>
      <c r="U64" s="185"/>
      <c r="V64" s="266" t="str">
        <f>+IF(O64="","",IF(T64="",Listes!$A$70,IF(AND(O64&lt;T64,U64=""),Listes!$A$71,IF(AND(Q64&lt;P64,U64=""),Listes!$A$72,IF(AND(T64&lt;&gt;"",T64&lt;O64,S64=""),Listes!$A$73,IF(W64="",Listes!$A$74,""))))))</f>
        <v/>
      </c>
      <c r="W64" s="90"/>
      <c r="X64" s="158">
        <f t="shared" si="2"/>
        <v>0</v>
      </c>
    </row>
    <row r="65" spans="1:24" ht="20.100000000000001" customHeight="1" x14ac:dyDescent="0.25">
      <c r="A65" s="174">
        <v>59</v>
      </c>
      <c r="B65" s="181" t="str">
        <f>IF(Barèmes!B65="","",Barèmes!B65)</f>
        <v/>
      </c>
      <c r="C65" s="181" t="str">
        <f>IF(Barèmes!C65="","",Barèmes!C65)</f>
        <v/>
      </c>
      <c r="D65" s="181" t="str">
        <f>IF(Barèmes!D65="","",Barèmes!D65)</f>
        <v/>
      </c>
      <c r="E65" s="181" t="str">
        <f>IF(Barèmes!E65="","",Barèmes!E65)</f>
        <v/>
      </c>
      <c r="F65" s="181" t="str">
        <f>IF(Barèmes!F65="","",Barèmes!F65)</f>
        <v/>
      </c>
      <c r="G65" s="181" t="str">
        <f>IF(Barèmes!G65="","",Barèmes!G65)</f>
        <v/>
      </c>
      <c r="H65" s="531" t="str">
        <f>IF(Barèmes!H65="","",Barèmes!H65)</f>
        <v/>
      </c>
      <c r="I65" s="531" t="str">
        <f>IF(Barèmes!I65="","",Barèmes!I65)</f>
        <v/>
      </c>
      <c r="J65" s="181" t="str">
        <f>IF(Barèmes!J65="","",Barèmes!J65)</f>
        <v/>
      </c>
      <c r="K65" s="181" t="str">
        <f>IF(Barèmes!K65="","",Barèmes!K65)</f>
        <v/>
      </c>
      <c r="L65" s="181" t="str">
        <f>IF(Barèmes!L65="","",Barèmes!L65)</f>
        <v/>
      </c>
      <c r="M65" s="181" t="str">
        <f>IF(Barèmes!M65="","",Barèmes!M65)</f>
        <v/>
      </c>
      <c r="N65" s="181" t="str">
        <f>IF(Barèmes!N65="","",Barèmes!N65)</f>
        <v/>
      </c>
      <c r="O65" s="181" t="str">
        <f>IF(Barèmes!O65="","",Barèmes!O65)</f>
        <v/>
      </c>
      <c r="P65" s="427"/>
      <c r="Q65" s="286"/>
      <c r="R65" s="446" t="str">
        <f t="shared" si="0"/>
        <v/>
      </c>
      <c r="S65" s="182"/>
      <c r="T65" s="211" t="str">
        <f t="shared" si="1"/>
        <v/>
      </c>
      <c r="U65" s="185"/>
      <c r="V65" s="266" t="str">
        <f>+IF(O65="","",IF(T65="",Listes!$A$70,IF(AND(O65&lt;T65,U65=""),Listes!$A$71,IF(AND(Q65&lt;P65,U65=""),Listes!$A$72,IF(AND(T65&lt;&gt;"",T65&lt;O65,S65=""),Listes!$A$73,IF(W65="",Listes!$A$74,""))))))</f>
        <v/>
      </c>
      <c r="W65" s="90"/>
      <c r="X65" s="158">
        <f t="shared" si="2"/>
        <v>0</v>
      </c>
    </row>
    <row r="66" spans="1:24" ht="20.100000000000001" customHeight="1" x14ac:dyDescent="0.25">
      <c r="A66" s="174">
        <v>60</v>
      </c>
      <c r="B66" s="181" t="str">
        <f>IF(Barèmes!B66="","",Barèmes!B66)</f>
        <v/>
      </c>
      <c r="C66" s="181" t="str">
        <f>IF(Barèmes!C66="","",Barèmes!C66)</f>
        <v/>
      </c>
      <c r="D66" s="181" t="str">
        <f>IF(Barèmes!D66="","",Barèmes!D66)</f>
        <v/>
      </c>
      <c r="E66" s="181" t="str">
        <f>IF(Barèmes!E66="","",Barèmes!E66)</f>
        <v/>
      </c>
      <c r="F66" s="181" t="str">
        <f>IF(Barèmes!F66="","",Barèmes!F66)</f>
        <v/>
      </c>
      <c r="G66" s="181" t="str">
        <f>IF(Barèmes!G66="","",Barèmes!G66)</f>
        <v/>
      </c>
      <c r="H66" s="531" t="str">
        <f>IF(Barèmes!H66="","",Barèmes!H66)</f>
        <v/>
      </c>
      <c r="I66" s="531" t="str">
        <f>IF(Barèmes!I66="","",Barèmes!I66)</f>
        <v/>
      </c>
      <c r="J66" s="181" t="str">
        <f>IF(Barèmes!J66="","",Barèmes!J66)</f>
        <v/>
      </c>
      <c r="K66" s="181" t="str">
        <f>IF(Barèmes!K66="","",Barèmes!K66)</f>
        <v/>
      </c>
      <c r="L66" s="181" t="str">
        <f>IF(Barèmes!L66="","",Barèmes!L66)</f>
        <v/>
      </c>
      <c r="M66" s="181" t="str">
        <f>IF(Barèmes!M66="","",Barèmes!M66)</f>
        <v/>
      </c>
      <c r="N66" s="181" t="str">
        <f>IF(Barèmes!N66="","",Barèmes!N66)</f>
        <v/>
      </c>
      <c r="O66" s="181" t="str">
        <f>IF(Barèmes!O66="","",Barèmes!O66)</f>
        <v/>
      </c>
      <c r="P66" s="427"/>
      <c r="Q66" s="286"/>
      <c r="R66" s="446" t="str">
        <f t="shared" si="0"/>
        <v/>
      </c>
      <c r="S66" s="182"/>
      <c r="T66" s="211" t="str">
        <f t="shared" si="1"/>
        <v/>
      </c>
      <c r="U66" s="185"/>
      <c r="V66" s="266" t="str">
        <f>+IF(O66="","",IF(T66="",Listes!$A$70,IF(AND(O66&lt;T66,U66=""),Listes!$A$71,IF(AND(Q66&lt;P66,U66=""),Listes!$A$72,IF(AND(T66&lt;&gt;"",T66&lt;O66,S66=""),Listes!$A$73,IF(W66="",Listes!$A$74,""))))))</f>
        <v/>
      </c>
      <c r="W66" s="90"/>
      <c r="X66" s="158">
        <f t="shared" si="2"/>
        <v>0</v>
      </c>
    </row>
    <row r="67" spans="1:24" ht="20.100000000000001" customHeight="1" x14ac:dyDescent="0.25">
      <c r="A67" s="174">
        <v>61</v>
      </c>
      <c r="B67" s="181" t="str">
        <f>IF(Barèmes!B67="","",Barèmes!B67)</f>
        <v/>
      </c>
      <c r="C67" s="181" t="str">
        <f>IF(Barèmes!C67="","",Barèmes!C67)</f>
        <v/>
      </c>
      <c r="D67" s="181" t="str">
        <f>IF(Barèmes!D67="","",Barèmes!D67)</f>
        <v/>
      </c>
      <c r="E67" s="181" t="str">
        <f>IF(Barèmes!E67="","",Barèmes!E67)</f>
        <v/>
      </c>
      <c r="F67" s="181" t="str">
        <f>IF(Barèmes!F67="","",Barèmes!F67)</f>
        <v/>
      </c>
      <c r="G67" s="181" t="str">
        <f>IF(Barèmes!G67="","",Barèmes!G67)</f>
        <v/>
      </c>
      <c r="H67" s="531" t="str">
        <f>IF(Barèmes!H67="","",Barèmes!H67)</f>
        <v/>
      </c>
      <c r="I67" s="531" t="str">
        <f>IF(Barèmes!I67="","",Barèmes!I67)</f>
        <v/>
      </c>
      <c r="J67" s="181" t="str">
        <f>IF(Barèmes!J67="","",Barèmes!J67)</f>
        <v/>
      </c>
      <c r="K67" s="181" t="str">
        <f>IF(Barèmes!K67="","",Barèmes!K67)</f>
        <v/>
      </c>
      <c r="L67" s="181" t="str">
        <f>IF(Barèmes!L67="","",Barèmes!L67)</f>
        <v/>
      </c>
      <c r="M67" s="181" t="str">
        <f>IF(Barèmes!M67="","",Barèmes!M67)</f>
        <v/>
      </c>
      <c r="N67" s="181" t="str">
        <f>IF(Barèmes!N67="","",Barèmes!N67)</f>
        <v/>
      </c>
      <c r="O67" s="181" t="str">
        <f>IF(Barèmes!O67="","",Barèmes!O67)</f>
        <v/>
      </c>
      <c r="P67" s="427"/>
      <c r="Q67" s="286"/>
      <c r="R67" s="446" t="str">
        <f t="shared" si="0"/>
        <v/>
      </c>
      <c r="S67" s="182"/>
      <c r="T67" s="211" t="str">
        <f t="shared" si="1"/>
        <v/>
      </c>
      <c r="U67" s="185"/>
      <c r="V67" s="266" t="str">
        <f>+IF(O67="","",IF(T67="",Listes!$A$70,IF(AND(O67&lt;T67,U67=""),Listes!$A$71,IF(AND(Q67&lt;P67,U67=""),Listes!$A$72,IF(AND(T67&lt;&gt;"",T67&lt;O67,S67=""),Listes!$A$73,IF(W67="",Listes!$A$74,""))))))</f>
        <v/>
      </c>
      <c r="W67" s="90"/>
      <c r="X67" s="158">
        <f t="shared" si="2"/>
        <v>0</v>
      </c>
    </row>
    <row r="68" spans="1:24" ht="20.100000000000001" customHeight="1" x14ac:dyDescent="0.25">
      <c r="A68" s="174">
        <v>62</v>
      </c>
      <c r="B68" s="181" t="str">
        <f>IF(Barèmes!B68="","",Barèmes!B68)</f>
        <v/>
      </c>
      <c r="C68" s="181" t="str">
        <f>IF(Barèmes!C68="","",Barèmes!C68)</f>
        <v/>
      </c>
      <c r="D68" s="181" t="str">
        <f>IF(Barèmes!D68="","",Barèmes!D68)</f>
        <v/>
      </c>
      <c r="E68" s="181" t="str">
        <f>IF(Barèmes!E68="","",Barèmes!E68)</f>
        <v/>
      </c>
      <c r="F68" s="181" t="str">
        <f>IF(Barèmes!F68="","",Barèmes!F68)</f>
        <v/>
      </c>
      <c r="G68" s="181" t="str">
        <f>IF(Barèmes!G68="","",Barèmes!G68)</f>
        <v/>
      </c>
      <c r="H68" s="531" t="str">
        <f>IF(Barèmes!H68="","",Barèmes!H68)</f>
        <v/>
      </c>
      <c r="I68" s="531" t="str">
        <f>IF(Barèmes!I68="","",Barèmes!I68)</f>
        <v/>
      </c>
      <c r="J68" s="181" t="str">
        <f>IF(Barèmes!J68="","",Barèmes!J68)</f>
        <v/>
      </c>
      <c r="K68" s="181" t="str">
        <f>IF(Barèmes!K68="","",Barèmes!K68)</f>
        <v/>
      </c>
      <c r="L68" s="181" t="str">
        <f>IF(Barèmes!L68="","",Barèmes!L68)</f>
        <v/>
      </c>
      <c r="M68" s="181" t="str">
        <f>IF(Barèmes!M68="","",Barèmes!M68)</f>
        <v/>
      </c>
      <c r="N68" s="181" t="str">
        <f>IF(Barèmes!N68="","",Barèmes!N68)</f>
        <v/>
      </c>
      <c r="O68" s="181" t="str">
        <f>IF(Barèmes!O68="","",Barèmes!O68)</f>
        <v/>
      </c>
      <c r="P68" s="427"/>
      <c r="Q68" s="286"/>
      <c r="R68" s="446" t="str">
        <f t="shared" si="0"/>
        <v/>
      </c>
      <c r="S68" s="182"/>
      <c r="T68" s="211" t="str">
        <f t="shared" si="1"/>
        <v/>
      </c>
      <c r="U68" s="185"/>
      <c r="V68" s="266" t="str">
        <f>+IF(O68="","",IF(T68="",Listes!$A$70,IF(AND(O68&lt;T68,U68=""),Listes!$A$71,IF(AND(Q68&lt;P68,U68=""),Listes!$A$72,IF(AND(T68&lt;&gt;"",T68&lt;O68,S68=""),Listes!$A$73,IF(W68="",Listes!$A$74,""))))))</f>
        <v/>
      </c>
      <c r="W68" s="90"/>
      <c r="X68" s="158">
        <f t="shared" si="2"/>
        <v>0</v>
      </c>
    </row>
    <row r="69" spans="1:24" ht="20.100000000000001" customHeight="1" x14ac:dyDescent="0.25">
      <c r="A69" s="174">
        <v>63</v>
      </c>
      <c r="B69" s="181" t="str">
        <f>IF(Barèmes!B69="","",Barèmes!B69)</f>
        <v/>
      </c>
      <c r="C69" s="181" t="str">
        <f>IF(Barèmes!C69="","",Barèmes!C69)</f>
        <v/>
      </c>
      <c r="D69" s="181" t="str">
        <f>IF(Barèmes!D69="","",Barèmes!D69)</f>
        <v/>
      </c>
      <c r="E69" s="181" t="str">
        <f>IF(Barèmes!E69="","",Barèmes!E69)</f>
        <v/>
      </c>
      <c r="F69" s="181" t="str">
        <f>IF(Barèmes!F69="","",Barèmes!F69)</f>
        <v/>
      </c>
      <c r="G69" s="181" t="str">
        <f>IF(Barèmes!G69="","",Barèmes!G69)</f>
        <v/>
      </c>
      <c r="H69" s="531" t="str">
        <f>IF(Barèmes!H69="","",Barèmes!H69)</f>
        <v/>
      </c>
      <c r="I69" s="531" t="str">
        <f>IF(Barèmes!I69="","",Barèmes!I69)</f>
        <v/>
      </c>
      <c r="J69" s="181" t="str">
        <f>IF(Barèmes!J69="","",Barèmes!J69)</f>
        <v/>
      </c>
      <c r="K69" s="181" t="str">
        <f>IF(Barèmes!K69="","",Barèmes!K69)</f>
        <v/>
      </c>
      <c r="L69" s="181" t="str">
        <f>IF(Barèmes!L69="","",Barèmes!L69)</f>
        <v/>
      </c>
      <c r="M69" s="181" t="str">
        <f>IF(Barèmes!M69="","",Barèmes!M69)</f>
        <v/>
      </c>
      <c r="N69" s="181" t="str">
        <f>IF(Barèmes!N69="","",Barèmes!N69)</f>
        <v/>
      </c>
      <c r="O69" s="181" t="str">
        <f>IF(Barèmes!O69="","",Barèmes!O69)</f>
        <v/>
      </c>
      <c r="P69" s="427"/>
      <c r="Q69" s="286"/>
      <c r="R69" s="446" t="str">
        <f t="shared" si="0"/>
        <v/>
      </c>
      <c r="S69" s="182"/>
      <c r="T69" s="211" t="str">
        <f t="shared" si="1"/>
        <v/>
      </c>
      <c r="U69" s="185"/>
      <c r="V69" s="266" t="str">
        <f>+IF(O69="","",IF(T69="",Listes!$A$70,IF(AND(O69&lt;T69,U69=""),Listes!$A$71,IF(AND(Q69&lt;P69,U69=""),Listes!$A$72,IF(AND(T69&lt;&gt;"",T69&lt;O69,S69=""),Listes!$A$73,IF(W69="",Listes!$A$74,""))))))</f>
        <v/>
      </c>
      <c r="W69" s="90"/>
      <c r="X69" s="158">
        <f t="shared" si="2"/>
        <v>0</v>
      </c>
    </row>
    <row r="70" spans="1:24" ht="20.100000000000001" customHeight="1" x14ac:dyDescent="0.25">
      <c r="A70" s="174">
        <v>64</v>
      </c>
      <c r="B70" s="181" t="str">
        <f>IF(Barèmes!B70="","",Barèmes!B70)</f>
        <v/>
      </c>
      <c r="C70" s="181" t="str">
        <f>IF(Barèmes!C70="","",Barèmes!C70)</f>
        <v/>
      </c>
      <c r="D70" s="181" t="str">
        <f>IF(Barèmes!D70="","",Barèmes!D70)</f>
        <v/>
      </c>
      <c r="E70" s="181" t="str">
        <f>IF(Barèmes!E70="","",Barèmes!E70)</f>
        <v/>
      </c>
      <c r="F70" s="181" t="str">
        <f>IF(Barèmes!F70="","",Barèmes!F70)</f>
        <v/>
      </c>
      <c r="G70" s="181" t="str">
        <f>IF(Barèmes!G70="","",Barèmes!G70)</f>
        <v/>
      </c>
      <c r="H70" s="531" t="str">
        <f>IF(Barèmes!H70="","",Barèmes!H70)</f>
        <v/>
      </c>
      <c r="I70" s="531" t="str">
        <f>IF(Barèmes!I70="","",Barèmes!I70)</f>
        <v/>
      </c>
      <c r="J70" s="181" t="str">
        <f>IF(Barèmes!J70="","",Barèmes!J70)</f>
        <v/>
      </c>
      <c r="K70" s="181" t="str">
        <f>IF(Barèmes!K70="","",Barèmes!K70)</f>
        <v/>
      </c>
      <c r="L70" s="181" t="str">
        <f>IF(Barèmes!L70="","",Barèmes!L70)</f>
        <v/>
      </c>
      <c r="M70" s="181" t="str">
        <f>IF(Barèmes!M70="","",Barèmes!M70)</f>
        <v/>
      </c>
      <c r="N70" s="181" t="str">
        <f>IF(Barèmes!N70="","",Barèmes!N70)</f>
        <v/>
      </c>
      <c r="O70" s="181" t="str">
        <f>IF(Barèmes!O70="","",Barèmes!O70)</f>
        <v/>
      </c>
      <c r="P70" s="427"/>
      <c r="Q70" s="286"/>
      <c r="R70" s="446" t="str">
        <f t="shared" si="0"/>
        <v/>
      </c>
      <c r="S70" s="182"/>
      <c r="T70" s="211" t="str">
        <f t="shared" si="1"/>
        <v/>
      </c>
      <c r="U70" s="185"/>
      <c r="V70" s="266" t="str">
        <f>+IF(O70="","",IF(T70="",Listes!$A$70,IF(AND(O70&lt;T70,U70=""),Listes!$A$71,IF(AND(Q70&lt;P70,U70=""),Listes!$A$72,IF(AND(T70&lt;&gt;"",T70&lt;O70,S70=""),Listes!$A$73,IF(W70="",Listes!$A$74,""))))))</f>
        <v/>
      </c>
      <c r="W70" s="90"/>
      <c r="X70" s="158">
        <f t="shared" si="2"/>
        <v>0</v>
      </c>
    </row>
    <row r="71" spans="1:24" ht="20.100000000000001" customHeight="1" x14ac:dyDescent="0.25">
      <c r="A71" s="174">
        <v>65</v>
      </c>
      <c r="B71" s="181" t="str">
        <f>IF(Barèmes!B71="","",Barèmes!B71)</f>
        <v/>
      </c>
      <c r="C71" s="181" t="str">
        <f>IF(Barèmes!C71="","",Barèmes!C71)</f>
        <v/>
      </c>
      <c r="D71" s="181" t="str">
        <f>IF(Barèmes!D71="","",Barèmes!D71)</f>
        <v/>
      </c>
      <c r="E71" s="181" t="str">
        <f>IF(Barèmes!E71="","",Barèmes!E71)</f>
        <v/>
      </c>
      <c r="F71" s="181" t="str">
        <f>IF(Barèmes!F71="","",Barèmes!F71)</f>
        <v/>
      </c>
      <c r="G71" s="181" t="str">
        <f>IF(Barèmes!G71="","",Barèmes!G71)</f>
        <v/>
      </c>
      <c r="H71" s="531" t="str">
        <f>IF(Barèmes!H71="","",Barèmes!H71)</f>
        <v/>
      </c>
      <c r="I71" s="531" t="str">
        <f>IF(Barèmes!I71="","",Barèmes!I71)</f>
        <v/>
      </c>
      <c r="J71" s="181" t="str">
        <f>IF(Barèmes!J71="","",Barèmes!J71)</f>
        <v/>
      </c>
      <c r="K71" s="181" t="str">
        <f>IF(Barèmes!K71="","",Barèmes!K71)</f>
        <v/>
      </c>
      <c r="L71" s="181" t="str">
        <f>IF(Barèmes!L71="","",Barèmes!L71)</f>
        <v/>
      </c>
      <c r="M71" s="181" t="str">
        <f>IF(Barèmes!M71="","",Barèmes!M71)</f>
        <v/>
      </c>
      <c r="N71" s="181" t="str">
        <f>IF(Barèmes!N71="","",Barèmes!N71)</f>
        <v/>
      </c>
      <c r="O71" s="181" t="str">
        <f>IF(Barèmes!O71="","",Barèmes!O71)</f>
        <v/>
      </c>
      <c r="P71" s="427"/>
      <c r="Q71" s="286"/>
      <c r="R71" s="446" t="str">
        <f t="shared" si="0"/>
        <v/>
      </c>
      <c r="S71" s="182"/>
      <c r="T71" s="211" t="str">
        <f t="shared" si="1"/>
        <v/>
      </c>
      <c r="U71" s="185"/>
      <c r="V71" s="266" t="str">
        <f>+IF(O71="","",IF(T71="",Listes!$A$70,IF(AND(O71&lt;T71,U71=""),Listes!$A$71,IF(AND(Q71&lt;P71,U71=""),Listes!$A$72,IF(AND(T71&lt;&gt;"",T71&lt;O71,S71=""),Listes!$A$73,IF(W71="",Listes!$A$74,""))))))</f>
        <v/>
      </c>
      <c r="W71" s="90"/>
      <c r="X71" s="158">
        <f t="shared" si="2"/>
        <v>0</v>
      </c>
    </row>
    <row r="72" spans="1:24" ht="20.100000000000001" customHeight="1" x14ac:dyDescent="0.25">
      <c r="A72" s="174">
        <v>66</v>
      </c>
      <c r="B72" s="181" t="str">
        <f>IF(Barèmes!B72="","",Barèmes!B72)</f>
        <v/>
      </c>
      <c r="C72" s="181" t="str">
        <f>IF(Barèmes!C72="","",Barèmes!C72)</f>
        <v/>
      </c>
      <c r="D72" s="181" t="str">
        <f>IF(Barèmes!D72="","",Barèmes!D72)</f>
        <v/>
      </c>
      <c r="E72" s="181" t="str">
        <f>IF(Barèmes!E72="","",Barèmes!E72)</f>
        <v/>
      </c>
      <c r="F72" s="181" t="str">
        <f>IF(Barèmes!F72="","",Barèmes!F72)</f>
        <v/>
      </c>
      <c r="G72" s="181" t="str">
        <f>IF(Barèmes!G72="","",Barèmes!G72)</f>
        <v/>
      </c>
      <c r="H72" s="531" t="str">
        <f>IF(Barèmes!H72="","",Barèmes!H72)</f>
        <v/>
      </c>
      <c r="I72" s="531" t="str">
        <f>IF(Barèmes!I72="","",Barèmes!I72)</f>
        <v/>
      </c>
      <c r="J72" s="181" t="str">
        <f>IF(Barèmes!J72="","",Barèmes!J72)</f>
        <v/>
      </c>
      <c r="K72" s="181" t="str">
        <f>IF(Barèmes!K72="","",Barèmes!K72)</f>
        <v/>
      </c>
      <c r="L72" s="181" t="str">
        <f>IF(Barèmes!L72="","",Barèmes!L72)</f>
        <v/>
      </c>
      <c r="M72" s="181" t="str">
        <f>IF(Barèmes!M72="","",Barèmes!M72)</f>
        <v/>
      </c>
      <c r="N72" s="181" t="str">
        <f>IF(Barèmes!N72="","",Barèmes!N72)</f>
        <v/>
      </c>
      <c r="O72" s="181" t="str">
        <f>IF(Barèmes!O72="","",Barèmes!O72)</f>
        <v/>
      </c>
      <c r="P72" s="427"/>
      <c r="Q72" s="286"/>
      <c r="R72" s="446" t="str">
        <f t="shared" ref="R72:R135" si="3">IF($J72="","",($N72+$M72+$L72)*$J72)</f>
        <v/>
      </c>
      <c r="S72" s="182"/>
      <c r="T72" s="211" t="str">
        <f t="shared" ref="T72:T135" si="4">IF($R72="","",$R72)</f>
        <v/>
      </c>
      <c r="U72" s="185"/>
      <c r="V72" s="266" t="str">
        <f>+IF(O72="","",IF(T72="",Listes!$A$70,IF(AND(O72&lt;T72,U72=""),Listes!$A$71,IF(AND(Q72&lt;P72,U72=""),Listes!$A$72,IF(AND(T72&lt;&gt;"",T72&lt;O72,S72=""),Listes!$A$73,IF(W72="",Listes!$A$74,""))))))</f>
        <v/>
      </c>
      <c r="W72" s="90"/>
      <c r="X72" s="158">
        <f t="shared" ref="X72:X135" si="5">IF(AND(O72&lt;&gt;"",V72&lt;&gt;""),1,0)</f>
        <v>0</v>
      </c>
    </row>
    <row r="73" spans="1:24" ht="20.100000000000001" customHeight="1" x14ac:dyDescent="0.25">
      <c r="A73" s="174">
        <v>67</v>
      </c>
      <c r="B73" s="181" t="str">
        <f>IF(Barèmes!B73="","",Barèmes!B73)</f>
        <v/>
      </c>
      <c r="C73" s="181" t="str">
        <f>IF(Barèmes!C73="","",Barèmes!C73)</f>
        <v/>
      </c>
      <c r="D73" s="181" t="str">
        <f>IF(Barèmes!D73="","",Barèmes!D73)</f>
        <v/>
      </c>
      <c r="E73" s="181" t="str">
        <f>IF(Barèmes!E73="","",Barèmes!E73)</f>
        <v/>
      </c>
      <c r="F73" s="181" t="str">
        <f>IF(Barèmes!F73="","",Barèmes!F73)</f>
        <v/>
      </c>
      <c r="G73" s="181" t="str">
        <f>IF(Barèmes!G73="","",Barèmes!G73)</f>
        <v/>
      </c>
      <c r="H73" s="531" t="str">
        <f>IF(Barèmes!H73="","",Barèmes!H73)</f>
        <v/>
      </c>
      <c r="I73" s="531" t="str">
        <f>IF(Barèmes!I73="","",Barèmes!I73)</f>
        <v/>
      </c>
      <c r="J73" s="181" t="str">
        <f>IF(Barèmes!J73="","",Barèmes!J73)</f>
        <v/>
      </c>
      <c r="K73" s="181" t="str">
        <f>IF(Barèmes!K73="","",Barèmes!K73)</f>
        <v/>
      </c>
      <c r="L73" s="181" t="str">
        <f>IF(Barèmes!L73="","",Barèmes!L73)</f>
        <v/>
      </c>
      <c r="M73" s="181" t="str">
        <f>IF(Barèmes!M73="","",Barèmes!M73)</f>
        <v/>
      </c>
      <c r="N73" s="181" t="str">
        <f>IF(Barèmes!N73="","",Barèmes!N73)</f>
        <v/>
      </c>
      <c r="O73" s="181" t="str">
        <f>IF(Barèmes!O73="","",Barèmes!O73)</f>
        <v/>
      </c>
      <c r="P73" s="427"/>
      <c r="Q73" s="286"/>
      <c r="R73" s="446" t="str">
        <f t="shared" si="3"/>
        <v/>
      </c>
      <c r="S73" s="182"/>
      <c r="T73" s="211" t="str">
        <f t="shared" si="4"/>
        <v/>
      </c>
      <c r="U73" s="185"/>
      <c r="V73" s="266" t="str">
        <f>+IF(O73="","",IF(T73="",Listes!$A$70,IF(AND(O73&lt;T73,U73=""),Listes!$A$71,IF(AND(Q73&lt;P73,U73=""),Listes!$A$72,IF(AND(T73&lt;&gt;"",T73&lt;O73,S73=""),Listes!$A$73,IF(W73="",Listes!$A$74,""))))))</f>
        <v/>
      </c>
      <c r="W73" s="90"/>
      <c r="X73" s="158">
        <f t="shared" si="5"/>
        <v>0</v>
      </c>
    </row>
    <row r="74" spans="1:24" ht="20.100000000000001" customHeight="1" x14ac:dyDescent="0.25">
      <c r="A74" s="174">
        <v>68</v>
      </c>
      <c r="B74" s="181" t="str">
        <f>IF(Barèmes!B74="","",Barèmes!B74)</f>
        <v/>
      </c>
      <c r="C74" s="181" t="str">
        <f>IF(Barèmes!C74="","",Barèmes!C74)</f>
        <v/>
      </c>
      <c r="D74" s="181" t="str">
        <f>IF(Barèmes!D74="","",Barèmes!D74)</f>
        <v/>
      </c>
      <c r="E74" s="181" t="str">
        <f>IF(Barèmes!E74="","",Barèmes!E74)</f>
        <v/>
      </c>
      <c r="F74" s="181" t="str">
        <f>IF(Barèmes!F74="","",Barèmes!F74)</f>
        <v/>
      </c>
      <c r="G74" s="181" t="str">
        <f>IF(Barèmes!G74="","",Barèmes!G74)</f>
        <v/>
      </c>
      <c r="H74" s="531" t="str">
        <f>IF(Barèmes!H74="","",Barèmes!H74)</f>
        <v/>
      </c>
      <c r="I74" s="531" t="str">
        <f>IF(Barèmes!I74="","",Barèmes!I74)</f>
        <v/>
      </c>
      <c r="J74" s="181" t="str">
        <f>IF(Barèmes!J74="","",Barèmes!J74)</f>
        <v/>
      </c>
      <c r="K74" s="181" t="str">
        <f>IF(Barèmes!K74="","",Barèmes!K74)</f>
        <v/>
      </c>
      <c r="L74" s="181" t="str">
        <f>IF(Barèmes!L74="","",Barèmes!L74)</f>
        <v/>
      </c>
      <c r="M74" s="181" t="str">
        <f>IF(Barèmes!M74="","",Barèmes!M74)</f>
        <v/>
      </c>
      <c r="N74" s="181" t="str">
        <f>IF(Barèmes!N74="","",Barèmes!N74)</f>
        <v/>
      </c>
      <c r="O74" s="181" t="str">
        <f>IF(Barèmes!O74="","",Barèmes!O74)</f>
        <v/>
      </c>
      <c r="P74" s="427"/>
      <c r="Q74" s="286"/>
      <c r="R74" s="446" t="str">
        <f t="shared" si="3"/>
        <v/>
      </c>
      <c r="S74" s="182"/>
      <c r="T74" s="211" t="str">
        <f t="shared" si="4"/>
        <v/>
      </c>
      <c r="U74" s="185"/>
      <c r="V74" s="266" t="str">
        <f>+IF(O74="","",IF(T74="",Listes!$A$70,IF(AND(O74&lt;T74,U74=""),Listes!$A$71,IF(AND(Q74&lt;P74,U74=""),Listes!$A$72,IF(AND(T74&lt;&gt;"",T74&lt;O74,S74=""),Listes!$A$73,IF(W74="",Listes!$A$74,""))))))</f>
        <v/>
      </c>
      <c r="W74" s="90"/>
      <c r="X74" s="158">
        <f t="shared" si="5"/>
        <v>0</v>
      </c>
    </row>
    <row r="75" spans="1:24" ht="20.100000000000001" customHeight="1" x14ac:dyDescent="0.25">
      <c r="A75" s="174">
        <v>69</v>
      </c>
      <c r="B75" s="181" t="str">
        <f>IF(Barèmes!B75="","",Barèmes!B75)</f>
        <v/>
      </c>
      <c r="C75" s="181" t="str">
        <f>IF(Barèmes!C75="","",Barèmes!C75)</f>
        <v/>
      </c>
      <c r="D75" s="181" t="str">
        <f>IF(Barèmes!D75="","",Barèmes!D75)</f>
        <v/>
      </c>
      <c r="E75" s="181" t="str">
        <f>IF(Barèmes!E75="","",Barèmes!E75)</f>
        <v/>
      </c>
      <c r="F75" s="181" t="str">
        <f>IF(Barèmes!F75="","",Barèmes!F75)</f>
        <v/>
      </c>
      <c r="G75" s="181" t="str">
        <f>IF(Barèmes!G75="","",Barèmes!G75)</f>
        <v/>
      </c>
      <c r="H75" s="531" t="str">
        <f>IF(Barèmes!H75="","",Barèmes!H75)</f>
        <v/>
      </c>
      <c r="I75" s="531" t="str">
        <f>IF(Barèmes!I75="","",Barèmes!I75)</f>
        <v/>
      </c>
      <c r="J75" s="181" t="str">
        <f>IF(Barèmes!J75="","",Barèmes!J75)</f>
        <v/>
      </c>
      <c r="K75" s="181" t="str">
        <f>IF(Barèmes!K75="","",Barèmes!K75)</f>
        <v/>
      </c>
      <c r="L75" s="181" t="str">
        <f>IF(Barèmes!L75="","",Barèmes!L75)</f>
        <v/>
      </c>
      <c r="M75" s="181" t="str">
        <f>IF(Barèmes!M75="","",Barèmes!M75)</f>
        <v/>
      </c>
      <c r="N75" s="181" t="str">
        <f>IF(Barèmes!N75="","",Barèmes!N75)</f>
        <v/>
      </c>
      <c r="O75" s="181" t="str">
        <f>IF(Barèmes!O75="","",Barèmes!O75)</f>
        <v/>
      </c>
      <c r="P75" s="427"/>
      <c r="Q75" s="286"/>
      <c r="R75" s="446" t="str">
        <f t="shared" si="3"/>
        <v/>
      </c>
      <c r="S75" s="182"/>
      <c r="T75" s="211" t="str">
        <f t="shared" si="4"/>
        <v/>
      </c>
      <c r="U75" s="185"/>
      <c r="V75" s="266" t="str">
        <f>+IF(O75="","",IF(T75="",Listes!$A$70,IF(AND(O75&lt;T75,U75=""),Listes!$A$71,IF(AND(Q75&lt;P75,U75=""),Listes!$A$72,IF(AND(T75&lt;&gt;"",T75&lt;O75,S75=""),Listes!$A$73,IF(W75="",Listes!$A$74,""))))))</f>
        <v/>
      </c>
      <c r="W75" s="90"/>
      <c r="X75" s="158">
        <f t="shared" si="5"/>
        <v>0</v>
      </c>
    </row>
    <row r="76" spans="1:24" ht="20.100000000000001" customHeight="1" x14ac:dyDescent="0.25">
      <c r="A76" s="174">
        <v>70</v>
      </c>
      <c r="B76" s="181" t="str">
        <f>IF(Barèmes!B76="","",Barèmes!B76)</f>
        <v/>
      </c>
      <c r="C76" s="181" t="str">
        <f>IF(Barèmes!C76="","",Barèmes!C76)</f>
        <v/>
      </c>
      <c r="D76" s="181" t="str">
        <f>IF(Barèmes!D76="","",Barèmes!D76)</f>
        <v/>
      </c>
      <c r="E76" s="181" t="str">
        <f>IF(Barèmes!E76="","",Barèmes!E76)</f>
        <v/>
      </c>
      <c r="F76" s="181" t="str">
        <f>IF(Barèmes!F76="","",Barèmes!F76)</f>
        <v/>
      </c>
      <c r="G76" s="181" t="str">
        <f>IF(Barèmes!G76="","",Barèmes!G76)</f>
        <v/>
      </c>
      <c r="H76" s="531" t="str">
        <f>IF(Barèmes!H76="","",Barèmes!H76)</f>
        <v/>
      </c>
      <c r="I76" s="531" t="str">
        <f>IF(Barèmes!I76="","",Barèmes!I76)</f>
        <v/>
      </c>
      <c r="J76" s="181" t="str">
        <f>IF(Barèmes!J76="","",Barèmes!J76)</f>
        <v/>
      </c>
      <c r="K76" s="181" t="str">
        <f>IF(Barèmes!K76="","",Barèmes!K76)</f>
        <v/>
      </c>
      <c r="L76" s="181" t="str">
        <f>IF(Barèmes!L76="","",Barèmes!L76)</f>
        <v/>
      </c>
      <c r="M76" s="181" t="str">
        <f>IF(Barèmes!M76="","",Barèmes!M76)</f>
        <v/>
      </c>
      <c r="N76" s="181" t="str">
        <f>IF(Barèmes!N76="","",Barèmes!N76)</f>
        <v/>
      </c>
      <c r="O76" s="181" t="str">
        <f>IF(Barèmes!O76="","",Barèmes!O76)</f>
        <v/>
      </c>
      <c r="P76" s="427"/>
      <c r="Q76" s="286"/>
      <c r="R76" s="446" t="str">
        <f t="shared" si="3"/>
        <v/>
      </c>
      <c r="S76" s="182"/>
      <c r="T76" s="211" t="str">
        <f t="shared" si="4"/>
        <v/>
      </c>
      <c r="U76" s="185"/>
      <c r="V76" s="266" t="str">
        <f>+IF(O76="","",IF(T76="",Listes!$A$70,IF(AND(O76&lt;T76,U76=""),Listes!$A$71,IF(AND(Q76&lt;P76,U76=""),Listes!$A$72,IF(AND(T76&lt;&gt;"",T76&lt;O76,S76=""),Listes!$A$73,IF(W76="",Listes!$A$74,""))))))</f>
        <v/>
      </c>
      <c r="W76" s="90"/>
      <c r="X76" s="158">
        <f t="shared" si="5"/>
        <v>0</v>
      </c>
    </row>
    <row r="77" spans="1:24" ht="20.100000000000001" customHeight="1" x14ac:dyDescent="0.25">
      <c r="A77" s="174">
        <v>71</v>
      </c>
      <c r="B77" s="181" t="str">
        <f>IF(Barèmes!B77="","",Barèmes!B77)</f>
        <v/>
      </c>
      <c r="C77" s="181" t="str">
        <f>IF(Barèmes!C77="","",Barèmes!C77)</f>
        <v/>
      </c>
      <c r="D77" s="181" t="str">
        <f>IF(Barèmes!D77="","",Barèmes!D77)</f>
        <v/>
      </c>
      <c r="E77" s="181" t="str">
        <f>IF(Barèmes!E77="","",Barèmes!E77)</f>
        <v/>
      </c>
      <c r="F77" s="181" t="str">
        <f>IF(Barèmes!F77="","",Barèmes!F77)</f>
        <v/>
      </c>
      <c r="G77" s="181" t="str">
        <f>IF(Barèmes!G77="","",Barèmes!G77)</f>
        <v/>
      </c>
      <c r="H77" s="531" t="str">
        <f>IF(Barèmes!H77="","",Barèmes!H77)</f>
        <v/>
      </c>
      <c r="I77" s="531" t="str">
        <f>IF(Barèmes!I77="","",Barèmes!I77)</f>
        <v/>
      </c>
      <c r="J77" s="181" t="str">
        <f>IF(Barèmes!J77="","",Barèmes!J77)</f>
        <v/>
      </c>
      <c r="K77" s="181" t="str">
        <f>IF(Barèmes!K77="","",Barèmes!K77)</f>
        <v/>
      </c>
      <c r="L77" s="181" t="str">
        <f>IF(Barèmes!L77="","",Barèmes!L77)</f>
        <v/>
      </c>
      <c r="M77" s="181" t="str">
        <f>IF(Barèmes!M77="","",Barèmes!M77)</f>
        <v/>
      </c>
      <c r="N77" s="181" t="str">
        <f>IF(Barèmes!N77="","",Barèmes!N77)</f>
        <v/>
      </c>
      <c r="O77" s="181" t="str">
        <f>IF(Barèmes!O77="","",Barèmes!O77)</f>
        <v/>
      </c>
      <c r="P77" s="427"/>
      <c r="Q77" s="286"/>
      <c r="R77" s="446" t="str">
        <f t="shared" si="3"/>
        <v/>
      </c>
      <c r="S77" s="182"/>
      <c r="T77" s="211" t="str">
        <f t="shared" si="4"/>
        <v/>
      </c>
      <c r="U77" s="185"/>
      <c r="V77" s="266" t="str">
        <f>+IF(O77="","",IF(T77="",Listes!$A$70,IF(AND(O77&lt;T77,U77=""),Listes!$A$71,IF(AND(Q77&lt;P77,U77=""),Listes!$A$72,IF(AND(T77&lt;&gt;"",T77&lt;O77,S77=""),Listes!$A$73,IF(W77="",Listes!$A$74,""))))))</f>
        <v/>
      </c>
      <c r="W77" s="90"/>
      <c r="X77" s="158">
        <f t="shared" si="5"/>
        <v>0</v>
      </c>
    </row>
    <row r="78" spans="1:24" ht="20.100000000000001" customHeight="1" x14ac:dyDescent="0.25">
      <c r="A78" s="174">
        <v>72</v>
      </c>
      <c r="B78" s="181" t="str">
        <f>IF(Barèmes!B78="","",Barèmes!B78)</f>
        <v/>
      </c>
      <c r="C78" s="181" t="str">
        <f>IF(Barèmes!C78="","",Barèmes!C78)</f>
        <v/>
      </c>
      <c r="D78" s="181" t="str">
        <f>IF(Barèmes!D78="","",Barèmes!D78)</f>
        <v/>
      </c>
      <c r="E78" s="181" t="str">
        <f>IF(Barèmes!E78="","",Barèmes!E78)</f>
        <v/>
      </c>
      <c r="F78" s="181" t="str">
        <f>IF(Barèmes!F78="","",Barèmes!F78)</f>
        <v/>
      </c>
      <c r="G78" s="181" t="str">
        <f>IF(Barèmes!G78="","",Barèmes!G78)</f>
        <v/>
      </c>
      <c r="H78" s="531" t="str">
        <f>IF(Barèmes!H78="","",Barèmes!H78)</f>
        <v/>
      </c>
      <c r="I78" s="531" t="str">
        <f>IF(Barèmes!I78="","",Barèmes!I78)</f>
        <v/>
      </c>
      <c r="J78" s="181" t="str">
        <f>IF(Barèmes!J78="","",Barèmes!J78)</f>
        <v/>
      </c>
      <c r="K78" s="181" t="str">
        <f>IF(Barèmes!K78="","",Barèmes!K78)</f>
        <v/>
      </c>
      <c r="L78" s="181" t="str">
        <f>IF(Barèmes!L78="","",Barèmes!L78)</f>
        <v/>
      </c>
      <c r="M78" s="181" t="str">
        <f>IF(Barèmes!M78="","",Barèmes!M78)</f>
        <v/>
      </c>
      <c r="N78" s="181" t="str">
        <f>IF(Barèmes!N78="","",Barèmes!N78)</f>
        <v/>
      </c>
      <c r="O78" s="181" t="str">
        <f>IF(Barèmes!O78="","",Barèmes!O78)</f>
        <v/>
      </c>
      <c r="P78" s="427"/>
      <c r="Q78" s="286"/>
      <c r="R78" s="446" t="str">
        <f t="shared" si="3"/>
        <v/>
      </c>
      <c r="S78" s="182"/>
      <c r="T78" s="211" t="str">
        <f t="shared" si="4"/>
        <v/>
      </c>
      <c r="U78" s="185"/>
      <c r="V78" s="266" t="str">
        <f>+IF(O78="","",IF(T78="",Listes!$A$70,IF(AND(O78&lt;T78,U78=""),Listes!$A$71,IF(AND(Q78&lt;P78,U78=""),Listes!$A$72,IF(AND(T78&lt;&gt;"",T78&lt;O78,S78=""),Listes!$A$73,IF(W78="",Listes!$A$74,""))))))</f>
        <v/>
      </c>
      <c r="W78" s="90"/>
      <c r="X78" s="158">
        <f t="shared" si="5"/>
        <v>0</v>
      </c>
    </row>
    <row r="79" spans="1:24" ht="20.100000000000001" customHeight="1" x14ac:dyDescent="0.25">
      <c r="A79" s="174">
        <v>73</v>
      </c>
      <c r="B79" s="181" t="str">
        <f>IF(Barèmes!B79="","",Barèmes!B79)</f>
        <v/>
      </c>
      <c r="C79" s="181" t="str">
        <f>IF(Barèmes!C79="","",Barèmes!C79)</f>
        <v/>
      </c>
      <c r="D79" s="181" t="str">
        <f>IF(Barèmes!D79="","",Barèmes!D79)</f>
        <v/>
      </c>
      <c r="E79" s="181" t="str">
        <f>IF(Barèmes!E79="","",Barèmes!E79)</f>
        <v/>
      </c>
      <c r="F79" s="181" t="str">
        <f>IF(Barèmes!F79="","",Barèmes!F79)</f>
        <v/>
      </c>
      <c r="G79" s="181" t="str">
        <f>IF(Barèmes!G79="","",Barèmes!G79)</f>
        <v/>
      </c>
      <c r="H79" s="531" t="str">
        <f>IF(Barèmes!H79="","",Barèmes!H79)</f>
        <v/>
      </c>
      <c r="I79" s="531" t="str">
        <f>IF(Barèmes!I79="","",Barèmes!I79)</f>
        <v/>
      </c>
      <c r="J79" s="181" t="str">
        <f>IF(Barèmes!J79="","",Barèmes!J79)</f>
        <v/>
      </c>
      <c r="K79" s="181" t="str">
        <f>IF(Barèmes!K79="","",Barèmes!K79)</f>
        <v/>
      </c>
      <c r="L79" s="181" t="str">
        <f>IF(Barèmes!L79="","",Barèmes!L79)</f>
        <v/>
      </c>
      <c r="M79" s="181" t="str">
        <f>IF(Barèmes!M79="","",Barèmes!M79)</f>
        <v/>
      </c>
      <c r="N79" s="181" t="str">
        <f>IF(Barèmes!N79="","",Barèmes!N79)</f>
        <v/>
      </c>
      <c r="O79" s="181" t="str">
        <f>IF(Barèmes!O79="","",Barèmes!O79)</f>
        <v/>
      </c>
      <c r="P79" s="427"/>
      <c r="Q79" s="286"/>
      <c r="R79" s="446" t="str">
        <f t="shared" si="3"/>
        <v/>
      </c>
      <c r="S79" s="182"/>
      <c r="T79" s="211" t="str">
        <f t="shared" si="4"/>
        <v/>
      </c>
      <c r="U79" s="185"/>
      <c r="V79" s="266" t="str">
        <f>+IF(O79="","",IF(T79="",Listes!$A$70,IF(AND(O79&lt;T79,U79=""),Listes!$A$71,IF(AND(Q79&lt;P79,U79=""),Listes!$A$72,IF(AND(T79&lt;&gt;"",T79&lt;O79,S79=""),Listes!$A$73,IF(W79="",Listes!$A$74,""))))))</f>
        <v/>
      </c>
      <c r="W79" s="90"/>
      <c r="X79" s="158">
        <f t="shared" si="5"/>
        <v>0</v>
      </c>
    </row>
    <row r="80" spans="1:24" ht="20.100000000000001" customHeight="1" x14ac:dyDescent="0.25">
      <c r="A80" s="174">
        <v>74</v>
      </c>
      <c r="B80" s="181" t="str">
        <f>IF(Barèmes!B80="","",Barèmes!B80)</f>
        <v/>
      </c>
      <c r="C80" s="181" t="str">
        <f>IF(Barèmes!C80="","",Barèmes!C80)</f>
        <v/>
      </c>
      <c r="D80" s="181" t="str">
        <f>IF(Barèmes!D80="","",Barèmes!D80)</f>
        <v/>
      </c>
      <c r="E80" s="181" t="str">
        <f>IF(Barèmes!E80="","",Barèmes!E80)</f>
        <v/>
      </c>
      <c r="F80" s="181" t="str">
        <f>IF(Barèmes!F80="","",Barèmes!F80)</f>
        <v/>
      </c>
      <c r="G80" s="181" t="str">
        <f>IF(Barèmes!G80="","",Barèmes!G80)</f>
        <v/>
      </c>
      <c r="H80" s="531" t="str">
        <f>IF(Barèmes!H80="","",Barèmes!H80)</f>
        <v/>
      </c>
      <c r="I80" s="531" t="str">
        <f>IF(Barèmes!I80="","",Barèmes!I80)</f>
        <v/>
      </c>
      <c r="J80" s="181" t="str">
        <f>IF(Barèmes!J80="","",Barèmes!J80)</f>
        <v/>
      </c>
      <c r="K80" s="181" t="str">
        <f>IF(Barèmes!K80="","",Barèmes!K80)</f>
        <v/>
      </c>
      <c r="L80" s="181" t="str">
        <f>IF(Barèmes!L80="","",Barèmes!L80)</f>
        <v/>
      </c>
      <c r="M80" s="181" t="str">
        <f>IF(Barèmes!M80="","",Barèmes!M80)</f>
        <v/>
      </c>
      <c r="N80" s="181" t="str">
        <f>IF(Barèmes!N80="","",Barèmes!N80)</f>
        <v/>
      </c>
      <c r="O80" s="181" t="str">
        <f>IF(Barèmes!O80="","",Barèmes!O80)</f>
        <v/>
      </c>
      <c r="P80" s="427"/>
      <c r="Q80" s="286"/>
      <c r="R80" s="446" t="str">
        <f t="shared" si="3"/>
        <v/>
      </c>
      <c r="S80" s="182"/>
      <c r="T80" s="211" t="str">
        <f t="shared" si="4"/>
        <v/>
      </c>
      <c r="U80" s="185"/>
      <c r="V80" s="266" t="str">
        <f>+IF(O80="","",IF(T80="",Listes!$A$70,IF(AND(O80&lt;T80,U80=""),Listes!$A$71,IF(AND(Q80&lt;P80,U80=""),Listes!$A$72,IF(AND(T80&lt;&gt;"",T80&lt;O80,S80=""),Listes!$A$73,IF(W80="",Listes!$A$74,""))))))</f>
        <v/>
      </c>
      <c r="W80" s="90"/>
      <c r="X80" s="158">
        <f t="shared" si="5"/>
        <v>0</v>
      </c>
    </row>
    <row r="81" spans="1:24" ht="20.100000000000001" customHeight="1" x14ac:dyDescent="0.25">
      <c r="A81" s="174">
        <v>75</v>
      </c>
      <c r="B81" s="181" t="str">
        <f>IF(Barèmes!B81="","",Barèmes!B81)</f>
        <v/>
      </c>
      <c r="C81" s="181" t="str">
        <f>IF(Barèmes!C81="","",Barèmes!C81)</f>
        <v/>
      </c>
      <c r="D81" s="181" t="str">
        <f>IF(Barèmes!D81="","",Barèmes!D81)</f>
        <v/>
      </c>
      <c r="E81" s="181" t="str">
        <f>IF(Barèmes!E81="","",Barèmes!E81)</f>
        <v/>
      </c>
      <c r="F81" s="181" t="str">
        <f>IF(Barèmes!F81="","",Barèmes!F81)</f>
        <v/>
      </c>
      <c r="G81" s="181" t="str">
        <f>IF(Barèmes!G81="","",Barèmes!G81)</f>
        <v/>
      </c>
      <c r="H81" s="531" t="str">
        <f>IF(Barèmes!H81="","",Barèmes!H81)</f>
        <v/>
      </c>
      <c r="I81" s="531" t="str">
        <f>IF(Barèmes!I81="","",Barèmes!I81)</f>
        <v/>
      </c>
      <c r="J81" s="181" t="str">
        <f>IF(Barèmes!J81="","",Barèmes!J81)</f>
        <v/>
      </c>
      <c r="K81" s="181" t="str">
        <f>IF(Barèmes!K81="","",Barèmes!K81)</f>
        <v/>
      </c>
      <c r="L81" s="181" t="str">
        <f>IF(Barèmes!L81="","",Barèmes!L81)</f>
        <v/>
      </c>
      <c r="M81" s="181" t="str">
        <f>IF(Barèmes!M81="","",Barèmes!M81)</f>
        <v/>
      </c>
      <c r="N81" s="181" t="str">
        <f>IF(Barèmes!N81="","",Barèmes!N81)</f>
        <v/>
      </c>
      <c r="O81" s="181" t="str">
        <f>IF(Barèmes!O81="","",Barèmes!O81)</f>
        <v/>
      </c>
      <c r="P81" s="427"/>
      <c r="Q81" s="286"/>
      <c r="R81" s="446" t="str">
        <f t="shared" si="3"/>
        <v/>
      </c>
      <c r="S81" s="182"/>
      <c r="T81" s="211" t="str">
        <f t="shared" si="4"/>
        <v/>
      </c>
      <c r="U81" s="185"/>
      <c r="V81" s="266" t="str">
        <f>+IF(O81="","",IF(T81="",Listes!$A$70,IF(AND(O81&lt;T81,U81=""),Listes!$A$71,IF(AND(Q81&lt;P81,U81=""),Listes!$A$72,IF(AND(T81&lt;&gt;"",T81&lt;O81,S81=""),Listes!$A$73,IF(W81="",Listes!$A$74,""))))))</f>
        <v/>
      </c>
      <c r="W81" s="90"/>
      <c r="X81" s="158">
        <f t="shared" si="5"/>
        <v>0</v>
      </c>
    </row>
    <row r="82" spans="1:24" ht="20.100000000000001" customHeight="1" x14ac:dyDescent="0.25">
      <c r="A82" s="174">
        <v>76</v>
      </c>
      <c r="B82" s="181" t="str">
        <f>IF(Barèmes!B82="","",Barèmes!B82)</f>
        <v/>
      </c>
      <c r="C82" s="181" t="str">
        <f>IF(Barèmes!C82="","",Barèmes!C82)</f>
        <v/>
      </c>
      <c r="D82" s="181" t="str">
        <f>IF(Barèmes!D82="","",Barèmes!D82)</f>
        <v/>
      </c>
      <c r="E82" s="181" t="str">
        <f>IF(Barèmes!E82="","",Barèmes!E82)</f>
        <v/>
      </c>
      <c r="F82" s="181" t="str">
        <f>IF(Barèmes!F82="","",Barèmes!F82)</f>
        <v/>
      </c>
      <c r="G82" s="181" t="str">
        <f>IF(Barèmes!G82="","",Barèmes!G82)</f>
        <v/>
      </c>
      <c r="H82" s="531" t="str">
        <f>IF(Barèmes!H82="","",Barèmes!H82)</f>
        <v/>
      </c>
      <c r="I82" s="531" t="str">
        <f>IF(Barèmes!I82="","",Barèmes!I82)</f>
        <v/>
      </c>
      <c r="J82" s="181" t="str">
        <f>IF(Barèmes!J82="","",Barèmes!J82)</f>
        <v/>
      </c>
      <c r="K82" s="181" t="str">
        <f>IF(Barèmes!K82="","",Barèmes!K82)</f>
        <v/>
      </c>
      <c r="L82" s="181" t="str">
        <f>IF(Barèmes!L82="","",Barèmes!L82)</f>
        <v/>
      </c>
      <c r="M82" s="181" t="str">
        <f>IF(Barèmes!M82="","",Barèmes!M82)</f>
        <v/>
      </c>
      <c r="N82" s="181" t="str">
        <f>IF(Barèmes!N82="","",Barèmes!N82)</f>
        <v/>
      </c>
      <c r="O82" s="181" t="str">
        <f>IF(Barèmes!O82="","",Barèmes!O82)</f>
        <v/>
      </c>
      <c r="P82" s="427"/>
      <c r="Q82" s="286"/>
      <c r="R82" s="446" t="str">
        <f t="shared" si="3"/>
        <v/>
      </c>
      <c r="S82" s="182"/>
      <c r="T82" s="211" t="str">
        <f t="shared" si="4"/>
        <v/>
      </c>
      <c r="U82" s="185"/>
      <c r="V82" s="266" t="str">
        <f>+IF(O82="","",IF(T82="",Listes!$A$70,IF(AND(O82&lt;T82,U82=""),Listes!$A$71,IF(AND(Q82&lt;P82,U82=""),Listes!$A$72,IF(AND(T82&lt;&gt;"",T82&lt;O82,S82=""),Listes!$A$73,IF(W82="",Listes!$A$74,""))))))</f>
        <v/>
      </c>
      <c r="W82" s="90"/>
      <c r="X82" s="158">
        <f t="shared" si="5"/>
        <v>0</v>
      </c>
    </row>
    <row r="83" spans="1:24" ht="20.100000000000001" customHeight="1" x14ac:dyDescent="0.25">
      <c r="A83" s="174">
        <v>77</v>
      </c>
      <c r="B83" s="181" t="str">
        <f>IF(Barèmes!B83="","",Barèmes!B83)</f>
        <v/>
      </c>
      <c r="C83" s="181" t="str">
        <f>IF(Barèmes!C83="","",Barèmes!C83)</f>
        <v/>
      </c>
      <c r="D83" s="181" t="str">
        <f>IF(Barèmes!D83="","",Barèmes!D83)</f>
        <v/>
      </c>
      <c r="E83" s="181" t="str">
        <f>IF(Barèmes!E83="","",Barèmes!E83)</f>
        <v/>
      </c>
      <c r="F83" s="181" t="str">
        <f>IF(Barèmes!F83="","",Barèmes!F83)</f>
        <v/>
      </c>
      <c r="G83" s="181" t="str">
        <f>IF(Barèmes!G83="","",Barèmes!G83)</f>
        <v/>
      </c>
      <c r="H83" s="531" t="str">
        <f>IF(Barèmes!H83="","",Barèmes!H83)</f>
        <v/>
      </c>
      <c r="I83" s="531" t="str">
        <f>IF(Barèmes!I83="","",Barèmes!I83)</f>
        <v/>
      </c>
      <c r="J83" s="181" t="str">
        <f>IF(Barèmes!J83="","",Barèmes!J83)</f>
        <v/>
      </c>
      <c r="K83" s="181" t="str">
        <f>IF(Barèmes!K83="","",Barèmes!K83)</f>
        <v/>
      </c>
      <c r="L83" s="181" t="str">
        <f>IF(Barèmes!L83="","",Barèmes!L83)</f>
        <v/>
      </c>
      <c r="M83" s="181" t="str">
        <f>IF(Barèmes!M83="","",Barèmes!M83)</f>
        <v/>
      </c>
      <c r="N83" s="181" t="str">
        <f>IF(Barèmes!N83="","",Barèmes!N83)</f>
        <v/>
      </c>
      <c r="O83" s="181" t="str">
        <f>IF(Barèmes!O83="","",Barèmes!O83)</f>
        <v/>
      </c>
      <c r="P83" s="427"/>
      <c r="Q83" s="286"/>
      <c r="R83" s="446" t="str">
        <f t="shared" si="3"/>
        <v/>
      </c>
      <c r="S83" s="182"/>
      <c r="T83" s="211" t="str">
        <f t="shared" si="4"/>
        <v/>
      </c>
      <c r="U83" s="185"/>
      <c r="V83" s="266" t="str">
        <f>+IF(O83="","",IF(T83="",Listes!$A$70,IF(AND(O83&lt;T83,U83=""),Listes!$A$71,IF(AND(Q83&lt;P83,U83=""),Listes!$A$72,IF(AND(T83&lt;&gt;"",T83&lt;O83,S83=""),Listes!$A$73,IF(W83="",Listes!$A$74,""))))))</f>
        <v/>
      </c>
      <c r="W83" s="90"/>
      <c r="X83" s="158">
        <f t="shared" si="5"/>
        <v>0</v>
      </c>
    </row>
    <row r="84" spans="1:24" ht="20.100000000000001" customHeight="1" x14ac:dyDescent="0.25">
      <c r="A84" s="174">
        <v>78</v>
      </c>
      <c r="B84" s="181" t="str">
        <f>IF(Barèmes!B84="","",Barèmes!B84)</f>
        <v/>
      </c>
      <c r="C84" s="181" t="str">
        <f>IF(Barèmes!C84="","",Barèmes!C84)</f>
        <v/>
      </c>
      <c r="D84" s="181" t="str">
        <f>IF(Barèmes!D84="","",Barèmes!D84)</f>
        <v/>
      </c>
      <c r="E84" s="181" t="str">
        <f>IF(Barèmes!E84="","",Barèmes!E84)</f>
        <v/>
      </c>
      <c r="F84" s="181" t="str">
        <f>IF(Barèmes!F84="","",Barèmes!F84)</f>
        <v/>
      </c>
      <c r="G84" s="181" t="str">
        <f>IF(Barèmes!G84="","",Barèmes!G84)</f>
        <v/>
      </c>
      <c r="H84" s="531" t="str">
        <f>IF(Barèmes!H84="","",Barèmes!H84)</f>
        <v/>
      </c>
      <c r="I84" s="531" t="str">
        <f>IF(Barèmes!I84="","",Barèmes!I84)</f>
        <v/>
      </c>
      <c r="J84" s="181" t="str">
        <f>IF(Barèmes!J84="","",Barèmes!J84)</f>
        <v/>
      </c>
      <c r="K84" s="181" t="str">
        <f>IF(Barèmes!K84="","",Barèmes!K84)</f>
        <v/>
      </c>
      <c r="L84" s="181" t="str">
        <f>IF(Barèmes!L84="","",Barèmes!L84)</f>
        <v/>
      </c>
      <c r="M84" s="181" t="str">
        <f>IF(Barèmes!M84="","",Barèmes!M84)</f>
        <v/>
      </c>
      <c r="N84" s="181" t="str">
        <f>IF(Barèmes!N84="","",Barèmes!N84)</f>
        <v/>
      </c>
      <c r="O84" s="181" t="str">
        <f>IF(Barèmes!O84="","",Barèmes!O84)</f>
        <v/>
      </c>
      <c r="P84" s="427"/>
      <c r="Q84" s="286"/>
      <c r="R84" s="446" t="str">
        <f t="shared" si="3"/>
        <v/>
      </c>
      <c r="S84" s="182"/>
      <c r="T84" s="211" t="str">
        <f t="shared" si="4"/>
        <v/>
      </c>
      <c r="U84" s="185"/>
      <c r="V84" s="266" t="str">
        <f>+IF(O84="","",IF(T84="",Listes!$A$70,IF(AND(O84&lt;T84,U84=""),Listes!$A$71,IF(AND(Q84&lt;P84,U84=""),Listes!$A$72,IF(AND(T84&lt;&gt;"",T84&lt;O84,S84=""),Listes!$A$73,IF(W84="",Listes!$A$74,""))))))</f>
        <v/>
      </c>
      <c r="W84" s="90"/>
      <c r="X84" s="158">
        <f t="shared" si="5"/>
        <v>0</v>
      </c>
    </row>
    <row r="85" spans="1:24" ht="20.100000000000001" customHeight="1" x14ac:dyDescent="0.25">
      <c r="A85" s="174">
        <v>79</v>
      </c>
      <c r="B85" s="181" t="str">
        <f>IF(Barèmes!B85="","",Barèmes!B85)</f>
        <v/>
      </c>
      <c r="C85" s="181" t="str">
        <f>IF(Barèmes!C85="","",Barèmes!C85)</f>
        <v/>
      </c>
      <c r="D85" s="181" t="str">
        <f>IF(Barèmes!D85="","",Barèmes!D85)</f>
        <v/>
      </c>
      <c r="E85" s="181" t="str">
        <f>IF(Barèmes!E85="","",Barèmes!E85)</f>
        <v/>
      </c>
      <c r="F85" s="181" t="str">
        <f>IF(Barèmes!F85="","",Barèmes!F85)</f>
        <v/>
      </c>
      <c r="G85" s="181" t="str">
        <f>IF(Barèmes!G85="","",Barèmes!G85)</f>
        <v/>
      </c>
      <c r="H85" s="531" t="str">
        <f>IF(Barèmes!H85="","",Barèmes!H85)</f>
        <v/>
      </c>
      <c r="I85" s="531" t="str">
        <f>IF(Barèmes!I85="","",Barèmes!I85)</f>
        <v/>
      </c>
      <c r="J85" s="181" t="str">
        <f>IF(Barèmes!J85="","",Barèmes!J85)</f>
        <v/>
      </c>
      <c r="K85" s="181" t="str">
        <f>IF(Barèmes!K85="","",Barèmes!K85)</f>
        <v/>
      </c>
      <c r="L85" s="181" t="str">
        <f>IF(Barèmes!L85="","",Barèmes!L85)</f>
        <v/>
      </c>
      <c r="M85" s="181" t="str">
        <f>IF(Barèmes!M85="","",Barèmes!M85)</f>
        <v/>
      </c>
      <c r="N85" s="181" t="str">
        <f>IF(Barèmes!N85="","",Barèmes!N85)</f>
        <v/>
      </c>
      <c r="O85" s="181" t="str">
        <f>IF(Barèmes!O85="","",Barèmes!O85)</f>
        <v/>
      </c>
      <c r="P85" s="427"/>
      <c r="Q85" s="286"/>
      <c r="R85" s="446" t="str">
        <f t="shared" si="3"/>
        <v/>
      </c>
      <c r="S85" s="182"/>
      <c r="T85" s="211" t="str">
        <f t="shared" si="4"/>
        <v/>
      </c>
      <c r="U85" s="185"/>
      <c r="V85" s="266" t="str">
        <f>+IF(O85="","",IF(T85="",Listes!$A$70,IF(AND(O85&lt;T85,U85=""),Listes!$A$71,IF(AND(Q85&lt;P85,U85=""),Listes!$A$72,IF(AND(T85&lt;&gt;"",T85&lt;O85,S85=""),Listes!$A$73,IF(W85="",Listes!$A$74,""))))))</f>
        <v/>
      </c>
      <c r="W85" s="90"/>
      <c r="X85" s="158">
        <f t="shared" si="5"/>
        <v>0</v>
      </c>
    </row>
    <row r="86" spans="1:24" ht="20.100000000000001" customHeight="1" x14ac:dyDescent="0.25">
      <c r="A86" s="174">
        <v>80</v>
      </c>
      <c r="B86" s="181" t="str">
        <f>IF(Barèmes!B86="","",Barèmes!B86)</f>
        <v/>
      </c>
      <c r="C86" s="181" t="str">
        <f>IF(Barèmes!C86="","",Barèmes!C86)</f>
        <v/>
      </c>
      <c r="D86" s="181" t="str">
        <f>IF(Barèmes!D86="","",Barèmes!D86)</f>
        <v/>
      </c>
      <c r="E86" s="181" t="str">
        <f>IF(Barèmes!E86="","",Barèmes!E86)</f>
        <v/>
      </c>
      <c r="F86" s="181" t="str">
        <f>IF(Barèmes!F86="","",Barèmes!F86)</f>
        <v/>
      </c>
      <c r="G86" s="181" t="str">
        <f>IF(Barèmes!G86="","",Barèmes!G86)</f>
        <v/>
      </c>
      <c r="H86" s="531" t="str">
        <f>IF(Barèmes!H86="","",Barèmes!H86)</f>
        <v/>
      </c>
      <c r="I86" s="531" t="str">
        <f>IF(Barèmes!I86="","",Barèmes!I86)</f>
        <v/>
      </c>
      <c r="J86" s="181" t="str">
        <f>IF(Barèmes!J86="","",Barèmes!J86)</f>
        <v/>
      </c>
      <c r="K86" s="181" t="str">
        <f>IF(Barèmes!K86="","",Barèmes!K86)</f>
        <v/>
      </c>
      <c r="L86" s="181" t="str">
        <f>IF(Barèmes!L86="","",Barèmes!L86)</f>
        <v/>
      </c>
      <c r="M86" s="181" t="str">
        <f>IF(Barèmes!M86="","",Barèmes!M86)</f>
        <v/>
      </c>
      <c r="N86" s="181" t="str">
        <f>IF(Barèmes!N86="","",Barèmes!N86)</f>
        <v/>
      </c>
      <c r="O86" s="181" t="str">
        <f>IF(Barèmes!O86="","",Barèmes!O86)</f>
        <v/>
      </c>
      <c r="P86" s="427"/>
      <c r="Q86" s="286"/>
      <c r="R86" s="446" t="str">
        <f t="shared" si="3"/>
        <v/>
      </c>
      <c r="S86" s="182"/>
      <c r="T86" s="211" t="str">
        <f t="shared" si="4"/>
        <v/>
      </c>
      <c r="U86" s="185"/>
      <c r="V86" s="266" t="str">
        <f>+IF(O86="","",IF(T86="",Listes!$A$70,IF(AND(O86&lt;T86,U86=""),Listes!$A$71,IF(AND(Q86&lt;P86,U86=""),Listes!$A$72,IF(AND(T86&lt;&gt;"",T86&lt;O86,S86=""),Listes!$A$73,IF(W86="",Listes!$A$74,""))))))</f>
        <v/>
      </c>
      <c r="W86" s="90"/>
      <c r="X86" s="158">
        <f t="shared" si="5"/>
        <v>0</v>
      </c>
    </row>
    <row r="87" spans="1:24" ht="20.100000000000001" customHeight="1" x14ac:dyDescent="0.25">
      <c r="A87" s="174">
        <v>81</v>
      </c>
      <c r="B87" s="181" t="str">
        <f>IF(Barèmes!B87="","",Barèmes!B87)</f>
        <v/>
      </c>
      <c r="C87" s="181" t="str">
        <f>IF(Barèmes!C87="","",Barèmes!C87)</f>
        <v/>
      </c>
      <c r="D87" s="181" t="str">
        <f>IF(Barèmes!D87="","",Barèmes!D87)</f>
        <v/>
      </c>
      <c r="E87" s="181" t="str">
        <f>IF(Barèmes!E87="","",Barèmes!E87)</f>
        <v/>
      </c>
      <c r="F87" s="181" t="str">
        <f>IF(Barèmes!F87="","",Barèmes!F87)</f>
        <v/>
      </c>
      <c r="G87" s="181" t="str">
        <f>IF(Barèmes!G87="","",Barèmes!G87)</f>
        <v/>
      </c>
      <c r="H87" s="531" t="str">
        <f>IF(Barèmes!H87="","",Barèmes!H87)</f>
        <v/>
      </c>
      <c r="I87" s="531" t="str">
        <f>IF(Barèmes!I87="","",Barèmes!I87)</f>
        <v/>
      </c>
      <c r="J87" s="181" t="str">
        <f>IF(Barèmes!J87="","",Barèmes!J87)</f>
        <v/>
      </c>
      <c r="K87" s="181" t="str">
        <f>IF(Barèmes!K87="","",Barèmes!K87)</f>
        <v/>
      </c>
      <c r="L87" s="181" t="str">
        <f>IF(Barèmes!L87="","",Barèmes!L87)</f>
        <v/>
      </c>
      <c r="M87" s="181" t="str">
        <f>IF(Barèmes!M87="","",Barèmes!M87)</f>
        <v/>
      </c>
      <c r="N87" s="181" t="str">
        <f>IF(Barèmes!N87="","",Barèmes!N87)</f>
        <v/>
      </c>
      <c r="O87" s="181" t="str">
        <f>IF(Barèmes!O87="","",Barèmes!O87)</f>
        <v/>
      </c>
      <c r="P87" s="427"/>
      <c r="Q87" s="286"/>
      <c r="R87" s="446" t="str">
        <f t="shared" si="3"/>
        <v/>
      </c>
      <c r="S87" s="182"/>
      <c r="T87" s="211" t="str">
        <f t="shared" si="4"/>
        <v/>
      </c>
      <c r="U87" s="185"/>
      <c r="V87" s="266" t="str">
        <f>+IF(O87="","",IF(T87="",Listes!$A$70,IF(AND(O87&lt;T87,U87=""),Listes!$A$71,IF(AND(Q87&lt;P87,U87=""),Listes!$A$72,IF(AND(T87&lt;&gt;"",T87&lt;O87,S87=""),Listes!$A$73,IF(W87="",Listes!$A$74,""))))))</f>
        <v/>
      </c>
      <c r="W87" s="90"/>
      <c r="X87" s="158">
        <f t="shared" si="5"/>
        <v>0</v>
      </c>
    </row>
    <row r="88" spans="1:24" ht="20.100000000000001" customHeight="1" x14ac:dyDescent="0.25">
      <c r="A88" s="174">
        <v>82</v>
      </c>
      <c r="B88" s="181" t="str">
        <f>IF(Barèmes!B88="","",Barèmes!B88)</f>
        <v/>
      </c>
      <c r="C88" s="181" t="str">
        <f>IF(Barèmes!C88="","",Barèmes!C88)</f>
        <v/>
      </c>
      <c r="D88" s="181" t="str">
        <f>IF(Barèmes!D88="","",Barèmes!D88)</f>
        <v/>
      </c>
      <c r="E88" s="181" t="str">
        <f>IF(Barèmes!E88="","",Barèmes!E88)</f>
        <v/>
      </c>
      <c r="F88" s="181" t="str">
        <f>IF(Barèmes!F88="","",Barèmes!F88)</f>
        <v/>
      </c>
      <c r="G88" s="181" t="str">
        <f>IF(Barèmes!G88="","",Barèmes!G88)</f>
        <v/>
      </c>
      <c r="H88" s="531" t="str">
        <f>IF(Barèmes!H88="","",Barèmes!H88)</f>
        <v/>
      </c>
      <c r="I88" s="531" t="str">
        <f>IF(Barèmes!I88="","",Barèmes!I88)</f>
        <v/>
      </c>
      <c r="J88" s="181" t="str">
        <f>IF(Barèmes!J88="","",Barèmes!J88)</f>
        <v/>
      </c>
      <c r="K88" s="181" t="str">
        <f>IF(Barèmes!K88="","",Barèmes!K88)</f>
        <v/>
      </c>
      <c r="L88" s="181" t="str">
        <f>IF(Barèmes!L88="","",Barèmes!L88)</f>
        <v/>
      </c>
      <c r="M88" s="181" t="str">
        <f>IF(Barèmes!M88="","",Barèmes!M88)</f>
        <v/>
      </c>
      <c r="N88" s="181" t="str">
        <f>IF(Barèmes!N88="","",Barèmes!N88)</f>
        <v/>
      </c>
      <c r="O88" s="181" t="str">
        <f>IF(Barèmes!O88="","",Barèmes!O88)</f>
        <v/>
      </c>
      <c r="P88" s="427"/>
      <c r="Q88" s="286"/>
      <c r="R88" s="446" t="str">
        <f t="shared" si="3"/>
        <v/>
      </c>
      <c r="S88" s="182"/>
      <c r="T88" s="211" t="str">
        <f t="shared" si="4"/>
        <v/>
      </c>
      <c r="U88" s="185"/>
      <c r="V88" s="266" t="str">
        <f>+IF(O88="","",IF(T88="",Listes!$A$70,IF(AND(O88&lt;T88,U88=""),Listes!$A$71,IF(AND(Q88&lt;P88,U88=""),Listes!$A$72,IF(AND(T88&lt;&gt;"",T88&lt;O88,S88=""),Listes!$A$73,IF(W88="",Listes!$A$74,""))))))</f>
        <v/>
      </c>
      <c r="W88" s="90"/>
      <c r="X88" s="158">
        <f t="shared" si="5"/>
        <v>0</v>
      </c>
    </row>
    <row r="89" spans="1:24" ht="20.100000000000001" customHeight="1" x14ac:dyDescent="0.25">
      <c r="A89" s="174">
        <v>83</v>
      </c>
      <c r="B89" s="181" t="str">
        <f>IF(Barèmes!B89="","",Barèmes!B89)</f>
        <v/>
      </c>
      <c r="C89" s="181" t="str">
        <f>IF(Barèmes!C89="","",Barèmes!C89)</f>
        <v/>
      </c>
      <c r="D89" s="181" t="str">
        <f>IF(Barèmes!D89="","",Barèmes!D89)</f>
        <v/>
      </c>
      <c r="E89" s="181" t="str">
        <f>IF(Barèmes!E89="","",Barèmes!E89)</f>
        <v/>
      </c>
      <c r="F89" s="181" t="str">
        <f>IF(Barèmes!F89="","",Barèmes!F89)</f>
        <v/>
      </c>
      <c r="G89" s="181" t="str">
        <f>IF(Barèmes!G89="","",Barèmes!G89)</f>
        <v/>
      </c>
      <c r="H89" s="531" t="str">
        <f>IF(Barèmes!H89="","",Barèmes!H89)</f>
        <v/>
      </c>
      <c r="I89" s="531" t="str">
        <f>IF(Barèmes!I89="","",Barèmes!I89)</f>
        <v/>
      </c>
      <c r="J89" s="181" t="str">
        <f>IF(Barèmes!J89="","",Barèmes!J89)</f>
        <v/>
      </c>
      <c r="K89" s="181" t="str">
        <f>IF(Barèmes!K89="","",Barèmes!K89)</f>
        <v/>
      </c>
      <c r="L89" s="181" t="str">
        <f>IF(Barèmes!L89="","",Barèmes!L89)</f>
        <v/>
      </c>
      <c r="M89" s="181" t="str">
        <f>IF(Barèmes!M89="","",Barèmes!M89)</f>
        <v/>
      </c>
      <c r="N89" s="181" t="str">
        <f>IF(Barèmes!N89="","",Barèmes!N89)</f>
        <v/>
      </c>
      <c r="O89" s="181" t="str">
        <f>IF(Barèmes!O89="","",Barèmes!O89)</f>
        <v/>
      </c>
      <c r="P89" s="427"/>
      <c r="Q89" s="286"/>
      <c r="R89" s="446" t="str">
        <f t="shared" si="3"/>
        <v/>
      </c>
      <c r="S89" s="182"/>
      <c r="T89" s="211" t="str">
        <f t="shared" si="4"/>
        <v/>
      </c>
      <c r="U89" s="185"/>
      <c r="V89" s="266" t="str">
        <f>+IF(O89="","",IF(T89="",Listes!$A$70,IF(AND(O89&lt;T89,U89=""),Listes!$A$71,IF(AND(Q89&lt;P89,U89=""),Listes!$A$72,IF(AND(T89&lt;&gt;"",T89&lt;O89,S89=""),Listes!$A$73,IF(W89="",Listes!$A$74,""))))))</f>
        <v/>
      </c>
      <c r="W89" s="90"/>
      <c r="X89" s="158">
        <f t="shared" si="5"/>
        <v>0</v>
      </c>
    </row>
    <row r="90" spans="1:24" ht="20.100000000000001" customHeight="1" x14ac:dyDescent="0.25">
      <c r="A90" s="174">
        <v>84</v>
      </c>
      <c r="B90" s="181" t="str">
        <f>IF(Barèmes!B90="","",Barèmes!B90)</f>
        <v/>
      </c>
      <c r="C90" s="181" t="str">
        <f>IF(Barèmes!C90="","",Barèmes!C90)</f>
        <v/>
      </c>
      <c r="D90" s="181" t="str">
        <f>IF(Barèmes!D90="","",Barèmes!D90)</f>
        <v/>
      </c>
      <c r="E90" s="181" t="str">
        <f>IF(Barèmes!E90="","",Barèmes!E90)</f>
        <v/>
      </c>
      <c r="F90" s="181" t="str">
        <f>IF(Barèmes!F90="","",Barèmes!F90)</f>
        <v/>
      </c>
      <c r="G90" s="181" t="str">
        <f>IF(Barèmes!G90="","",Barèmes!G90)</f>
        <v/>
      </c>
      <c r="H90" s="531" t="str">
        <f>IF(Barèmes!H90="","",Barèmes!H90)</f>
        <v/>
      </c>
      <c r="I90" s="531" t="str">
        <f>IF(Barèmes!I90="","",Barèmes!I90)</f>
        <v/>
      </c>
      <c r="J90" s="181" t="str">
        <f>IF(Barèmes!J90="","",Barèmes!J90)</f>
        <v/>
      </c>
      <c r="K90" s="181" t="str">
        <f>IF(Barèmes!K90="","",Barèmes!K90)</f>
        <v/>
      </c>
      <c r="L90" s="181" t="str">
        <f>IF(Barèmes!L90="","",Barèmes!L90)</f>
        <v/>
      </c>
      <c r="M90" s="181" t="str">
        <f>IF(Barèmes!M90="","",Barèmes!M90)</f>
        <v/>
      </c>
      <c r="N90" s="181" t="str">
        <f>IF(Barèmes!N90="","",Barèmes!N90)</f>
        <v/>
      </c>
      <c r="O90" s="181" t="str">
        <f>IF(Barèmes!O90="","",Barèmes!O90)</f>
        <v/>
      </c>
      <c r="P90" s="427"/>
      <c r="Q90" s="286"/>
      <c r="R90" s="446" t="str">
        <f t="shared" si="3"/>
        <v/>
      </c>
      <c r="S90" s="182"/>
      <c r="T90" s="211" t="str">
        <f t="shared" si="4"/>
        <v/>
      </c>
      <c r="U90" s="185"/>
      <c r="V90" s="266" t="str">
        <f>+IF(O90="","",IF(T90="",Listes!$A$70,IF(AND(O90&lt;T90,U90=""),Listes!$A$71,IF(AND(Q90&lt;P90,U90=""),Listes!$A$72,IF(AND(T90&lt;&gt;"",T90&lt;O90,S90=""),Listes!$A$73,IF(W90="",Listes!$A$74,""))))))</f>
        <v/>
      </c>
      <c r="W90" s="90"/>
      <c r="X90" s="158">
        <f t="shared" si="5"/>
        <v>0</v>
      </c>
    </row>
    <row r="91" spans="1:24" ht="20.100000000000001" customHeight="1" x14ac:dyDescent="0.25">
      <c r="A91" s="174">
        <v>85</v>
      </c>
      <c r="B91" s="181" t="str">
        <f>IF(Barèmes!B91="","",Barèmes!B91)</f>
        <v/>
      </c>
      <c r="C91" s="181" t="str">
        <f>IF(Barèmes!C91="","",Barèmes!C91)</f>
        <v/>
      </c>
      <c r="D91" s="181" t="str">
        <f>IF(Barèmes!D91="","",Barèmes!D91)</f>
        <v/>
      </c>
      <c r="E91" s="181" t="str">
        <f>IF(Barèmes!E91="","",Barèmes!E91)</f>
        <v/>
      </c>
      <c r="F91" s="181" t="str">
        <f>IF(Barèmes!F91="","",Barèmes!F91)</f>
        <v/>
      </c>
      <c r="G91" s="181" t="str">
        <f>IF(Barèmes!G91="","",Barèmes!G91)</f>
        <v/>
      </c>
      <c r="H91" s="531" t="str">
        <f>IF(Barèmes!H91="","",Barèmes!H91)</f>
        <v/>
      </c>
      <c r="I91" s="531" t="str">
        <f>IF(Barèmes!I91="","",Barèmes!I91)</f>
        <v/>
      </c>
      <c r="J91" s="181" t="str">
        <f>IF(Barèmes!J91="","",Barèmes!J91)</f>
        <v/>
      </c>
      <c r="K91" s="181" t="str">
        <f>IF(Barèmes!K91="","",Barèmes!K91)</f>
        <v/>
      </c>
      <c r="L91" s="181" t="str">
        <f>IF(Barèmes!L91="","",Barèmes!L91)</f>
        <v/>
      </c>
      <c r="M91" s="181" t="str">
        <f>IF(Barèmes!M91="","",Barèmes!M91)</f>
        <v/>
      </c>
      <c r="N91" s="181" t="str">
        <f>IF(Barèmes!N91="","",Barèmes!N91)</f>
        <v/>
      </c>
      <c r="O91" s="181" t="str">
        <f>IF(Barèmes!O91="","",Barèmes!O91)</f>
        <v/>
      </c>
      <c r="P91" s="427"/>
      <c r="Q91" s="286"/>
      <c r="R91" s="446" t="str">
        <f t="shared" si="3"/>
        <v/>
      </c>
      <c r="S91" s="182"/>
      <c r="T91" s="211" t="str">
        <f t="shared" si="4"/>
        <v/>
      </c>
      <c r="U91" s="185"/>
      <c r="V91" s="266" t="str">
        <f>+IF(O91="","",IF(T91="",Listes!$A$70,IF(AND(O91&lt;T91,U91=""),Listes!$A$71,IF(AND(Q91&lt;P91,U91=""),Listes!$A$72,IF(AND(T91&lt;&gt;"",T91&lt;O91,S91=""),Listes!$A$73,IF(W91="",Listes!$A$74,""))))))</f>
        <v/>
      </c>
      <c r="W91" s="90"/>
      <c r="X91" s="158">
        <f t="shared" si="5"/>
        <v>0</v>
      </c>
    </row>
    <row r="92" spans="1:24" ht="20.100000000000001" customHeight="1" x14ac:dyDescent="0.25">
      <c r="A92" s="174">
        <v>86</v>
      </c>
      <c r="B92" s="181" t="str">
        <f>IF(Barèmes!B92="","",Barèmes!B92)</f>
        <v/>
      </c>
      <c r="C92" s="181" t="str">
        <f>IF(Barèmes!C92="","",Barèmes!C92)</f>
        <v/>
      </c>
      <c r="D92" s="181" t="str">
        <f>IF(Barèmes!D92="","",Barèmes!D92)</f>
        <v/>
      </c>
      <c r="E92" s="181" t="str">
        <f>IF(Barèmes!E92="","",Barèmes!E92)</f>
        <v/>
      </c>
      <c r="F92" s="181" t="str">
        <f>IF(Barèmes!F92="","",Barèmes!F92)</f>
        <v/>
      </c>
      <c r="G92" s="181" t="str">
        <f>IF(Barèmes!G92="","",Barèmes!G92)</f>
        <v/>
      </c>
      <c r="H92" s="531" t="str">
        <f>IF(Barèmes!H92="","",Barèmes!H92)</f>
        <v/>
      </c>
      <c r="I92" s="531" t="str">
        <f>IF(Barèmes!I92="","",Barèmes!I92)</f>
        <v/>
      </c>
      <c r="J92" s="181" t="str">
        <f>IF(Barèmes!J92="","",Barèmes!J92)</f>
        <v/>
      </c>
      <c r="K92" s="181" t="str">
        <f>IF(Barèmes!K92="","",Barèmes!K92)</f>
        <v/>
      </c>
      <c r="L92" s="181" t="str">
        <f>IF(Barèmes!L92="","",Barèmes!L92)</f>
        <v/>
      </c>
      <c r="M92" s="181" t="str">
        <f>IF(Barèmes!M92="","",Barèmes!M92)</f>
        <v/>
      </c>
      <c r="N92" s="181" t="str">
        <f>IF(Barèmes!N92="","",Barèmes!N92)</f>
        <v/>
      </c>
      <c r="O92" s="181" t="str">
        <f>IF(Barèmes!O92="","",Barèmes!O92)</f>
        <v/>
      </c>
      <c r="P92" s="427"/>
      <c r="Q92" s="286"/>
      <c r="R92" s="446" t="str">
        <f t="shared" si="3"/>
        <v/>
      </c>
      <c r="S92" s="182"/>
      <c r="T92" s="211" t="str">
        <f t="shared" si="4"/>
        <v/>
      </c>
      <c r="U92" s="185"/>
      <c r="V92" s="266" t="str">
        <f>+IF(O92="","",IF(T92="",Listes!$A$70,IF(AND(O92&lt;T92,U92=""),Listes!$A$71,IF(AND(Q92&lt;P92,U92=""),Listes!$A$72,IF(AND(T92&lt;&gt;"",T92&lt;O92,S92=""),Listes!$A$73,IF(W92="",Listes!$A$74,""))))))</f>
        <v/>
      </c>
      <c r="W92" s="90"/>
      <c r="X92" s="158">
        <f t="shared" si="5"/>
        <v>0</v>
      </c>
    </row>
    <row r="93" spans="1:24" ht="20.100000000000001" customHeight="1" x14ac:dyDescent="0.25">
      <c r="A93" s="174">
        <v>87</v>
      </c>
      <c r="B93" s="181" t="str">
        <f>IF(Barèmes!B93="","",Barèmes!B93)</f>
        <v/>
      </c>
      <c r="C93" s="181" t="str">
        <f>IF(Barèmes!C93="","",Barèmes!C93)</f>
        <v/>
      </c>
      <c r="D93" s="181" t="str">
        <f>IF(Barèmes!D93="","",Barèmes!D93)</f>
        <v/>
      </c>
      <c r="E93" s="181" t="str">
        <f>IF(Barèmes!E93="","",Barèmes!E93)</f>
        <v/>
      </c>
      <c r="F93" s="181" t="str">
        <f>IF(Barèmes!F93="","",Barèmes!F93)</f>
        <v/>
      </c>
      <c r="G93" s="181" t="str">
        <f>IF(Barèmes!G93="","",Barèmes!G93)</f>
        <v/>
      </c>
      <c r="H93" s="531" t="str">
        <f>IF(Barèmes!H93="","",Barèmes!H93)</f>
        <v/>
      </c>
      <c r="I93" s="531" t="str">
        <f>IF(Barèmes!I93="","",Barèmes!I93)</f>
        <v/>
      </c>
      <c r="J93" s="181" t="str">
        <f>IF(Barèmes!J93="","",Barèmes!J93)</f>
        <v/>
      </c>
      <c r="K93" s="181" t="str">
        <f>IF(Barèmes!K93="","",Barèmes!K93)</f>
        <v/>
      </c>
      <c r="L93" s="181" t="str">
        <f>IF(Barèmes!L93="","",Barèmes!L93)</f>
        <v/>
      </c>
      <c r="M93" s="181" t="str">
        <f>IF(Barèmes!M93="","",Barèmes!M93)</f>
        <v/>
      </c>
      <c r="N93" s="181" t="str">
        <f>IF(Barèmes!N93="","",Barèmes!N93)</f>
        <v/>
      </c>
      <c r="O93" s="181" t="str">
        <f>IF(Barèmes!O93="","",Barèmes!O93)</f>
        <v/>
      </c>
      <c r="P93" s="427"/>
      <c r="Q93" s="286"/>
      <c r="R93" s="446" t="str">
        <f t="shared" si="3"/>
        <v/>
      </c>
      <c r="S93" s="182"/>
      <c r="T93" s="211" t="str">
        <f t="shared" si="4"/>
        <v/>
      </c>
      <c r="U93" s="185"/>
      <c r="V93" s="266" t="str">
        <f>+IF(O93="","",IF(T93="",Listes!$A$70,IF(AND(O93&lt;T93,U93=""),Listes!$A$71,IF(AND(Q93&lt;P93,U93=""),Listes!$A$72,IF(AND(T93&lt;&gt;"",T93&lt;O93,S93=""),Listes!$A$73,IF(W93="",Listes!$A$74,""))))))</f>
        <v/>
      </c>
      <c r="W93" s="90"/>
      <c r="X93" s="158">
        <f t="shared" si="5"/>
        <v>0</v>
      </c>
    </row>
    <row r="94" spans="1:24" ht="20.100000000000001" customHeight="1" x14ac:dyDescent="0.25">
      <c r="A94" s="174">
        <v>88</v>
      </c>
      <c r="B94" s="181" t="str">
        <f>IF(Barèmes!B94="","",Barèmes!B94)</f>
        <v/>
      </c>
      <c r="C94" s="181" t="str">
        <f>IF(Barèmes!C94="","",Barèmes!C94)</f>
        <v/>
      </c>
      <c r="D94" s="181" t="str">
        <f>IF(Barèmes!D94="","",Barèmes!D94)</f>
        <v/>
      </c>
      <c r="E94" s="181" t="str">
        <f>IF(Barèmes!E94="","",Barèmes!E94)</f>
        <v/>
      </c>
      <c r="F94" s="181" t="str">
        <f>IF(Barèmes!F94="","",Barèmes!F94)</f>
        <v/>
      </c>
      <c r="G94" s="181" t="str">
        <f>IF(Barèmes!G94="","",Barèmes!G94)</f>
        <v/>
      </c>
      <c r="H94" s="531" t="str">
        <f>IF(Barèmes!H94="","",Barèmes!H94)</f>
        <v/>
      </c>
      <c r="I94" s="531" t="str">
        <f>IF(Barèmes!I94="","",Barèmes!I94)</f>
        <v/>
      </c>
      <c r="J94" s="181" t="str">
        <f>IF(Barèmes!J94="","",Barèmes!J94)</f>
        <v/>
      </c>
      <c r="K94" s="181" t="str">
        <f>IF(Barèmes!K94="","",Barèmes!K94)</f>
        <v/>
      </c>
      <c r="L94" s="181" t="str">
        <f>IF(Barèmes!L94="","",Barèmes!L94)</f>
        <v/>
      </c>
      <c r="M94" s="181" t="str">
        <f>IF(Barèmes!M94="","",Barèmes!M94)</f>
        <v/>
      </c>
      <c r="N94" s="181" t="str">
        <f>IF(Barèmes!N94="","",Barèmes!N94)</f>
        <v/>
      </c>
      <c r="O94" s="181" t="str">
        <f>IF(Barèmes!O94="","",Barèmes!O94)</f>
        <v/>
      </c>
      <c r="P94" s="427"/>
      <c r="Q94" s="286"/>
      <c r="R94" s="446" t="str">
        <f t="shared" si="3"/>
        <v/>
      </c>
      <c r="S94" s="182"/>
      <c r="T94" s="211" t="str">
        <f t="shared" si="4"/>
        <v/>
      </c>
      <c r="U94" s="185"/>
      <c r="V94" s="266" t="str">
        <f>+IF(O94="","",IF(T94="",Listes!$A$70,IF(AND(O94&lt;T94,U94=""),Listes!$A$71,IF(AND(Q94&lt;P94,U94=""),Listes!$A$72,IF(AND(T94&lt;&gt;"",T94&lt;O94,S94=""),Listes!$A$73,IF(W94="",Listes!$A$74,""))))))</f>
        <v/>
      </c>
      <c r="W94" s="90"/>
      <c r="X94" s="158">
        <f t="shared" si="5"/>
        <v>0</v>
      </c>
    </row>
    <row r="95" spans="1:24" ht="20.100000000000001" customHeight="1" x14ac:dyDescent="0.25">
      <c r="A95" s="174">
        <v>89</v>
      </c>
      <c r="B95" s="181" t="str">
        <f>IF(Barèmes!B95="","",Barèmes!B95)</f>
        <v/>
      </c>
      <c r="C95" s="181" t="str">
        <f>IF(Barèmes!C95="","",Barèmes!C95)</f>
        <v/>
      </c>
      <c r="D95" s="181" t="str">
        <f>IF(Barèmes!D95="","",Barèmes!D95)</f>
        <v/>
      </c>
      <c r="E95" s="181" t="str">
        <f>IF(Barèmes!E95="","",Barèmes!E95)</f>
        <v/>
      </c>
      <c r="F95" s="181" t="str">
        <f>IF(Barèmes!F95="","",Barèmes!F95)</f>
        <v/>
      </c>
      <c r="G95" s="181" t="str">
        <f>IF(Barèmes!G95="","",Barèmes!G95)</f>
        <v/>
      </c>
      <c r="H95" s="531" t="str">
        <f>IF(Barèmes!H95="","",Barèmes!H95)</f>
        <v/>
      </c>
      <c r="I95" s="531" t="str">
        <f>IF(Barèmes!I95="","",Barèmes!I95)</f>
        <v/>
      </c>
      <c r="J95" s="181" t="str">
        <f>IF(Barèmes!J95="","",Barèmes!J95)</f>
        <v/>
      </c>
      <c r="K95" s="181" t="str">
        <f>IF(Barèmes!K95="","",Barèmes!K95)</f>
        <v/>
      </c>
      <c r="L95" s="181" t="str">
        <f>IF(Barèmes!L95="","",Barèmes!L95)</f>
        <v/>
      </c>
      <c r="M95" s="181" t="str">
        <f>IF(Barèmes!M95="","",Barèmes!M95)</f>
        <v/>
      </c>
      <c r="N95" s="181" t="str">
        <f>IF(Barèmes!N95="","",Barèmes!N95)</f>
        <v/>
      </c>
      <c r="O95" s="181" t="str">
        <f>IF(Barèmes!O95="","",Barèmes!O95)</f>
        <v/>
      </c>
      <c r="P95" s="427"/>
      <c r="Q95" s="286"/>
      <c r="R95" s="446" t="str">
        <f t="shared" si="3"/>
        <v/>
      </c>
      <c r="S95" s="182"/>
      <c r="T95" s="211" t="str">
        <f t="shared" si="4"/>
        <v/>
      </c>
      <c r="U95" s="185"/>
      <c r="V95" s="266" t="str">
        <f>+IF(O95="","",IF(T95="",Listes!$A$70,IF(AND(O95&lt;T95,U95=""),Listes!$A$71,IF(AND(Q95&lt;P95,U95=""),Listes!$A$72,IF(AND(T95&lt;&gt;"",T95&lt;O95,S95=""),Listes!$A$73,IF(W95="",Listes!$A$74,""))))))</f>
        <v/>
      </c>
      <c r="W95" s="90"/>
      <c r="X95" s="158">
        <f t="shared" si="5"/>
        <v>0</v>
      </c>
    </row>
    <row r="96" spans="1:24" ht="20.100000000000001" customHeight="1" x14ac:dyDescent="0.25">
      <c r="A96" s="174">
        <v>90</v>
      </c>
      <c r="B96" s="181" t="str">
        <f>IF(Barèmes!B96="","",Barèmes!B96)</f>
        <v/>
      </c>
      <c r="C96" s="181" t="str">
        <f>IF(Barèmes!C96="","",Barèmes!C96)</f>
        <v/>
      </c>
      <c r="D96" s="181" t="str">
        <f>IF(Barèmes!D96="","",Barèmes!D96)</f>
        <v/>
      </c>
      <c r="E96" s="181" t="str">
        <f>IF(Barèmes!E96="","",Barèmes!E96)</f>
        <v/>
      </c>
      <c r="F96" s="181" t="str">
        <f>IF(Barèmes!F96="","",Barèmes!F96)</f>
        <v/>
      </c>
      <c r="G96" s="181" t="str">
        <f>IF(Barèmes!G96="","",Barèmes!G96)</f>
        <v/>
      </c>
      <c r="H96" s="531" t="str">
        <f>IF(Barèmes!H96="","",Barèmes!H96)</f>
        <v/>
      </c>
      <c r="I96" s="531" t="str">
        <f>IF(Barèmes!I96="","",Barèmes!I96)</f>
        <v/>
      </c>
      <c r="J96" s="181" t="str">
        <f>IF(Barèmes!J96="","",Barèmes!J96)</f>
        <v/>
      </c>
      <c r="K96" s="181" t="str">
        <f>IF(Barèmes!K96="","",Barèmes!K96)</f>
        <v/>
      </c>
      <c r="L96" s="181" t="str">
        <f>IF(Barèmes!L96="","",Barèmes!L96)</f>
        <v/>
      </c>
      <c r="M96" s="181" t="str">
        <f>IF(Barèmes!M96="","",Barèmes!M96)</f>
        <v/>
      </c>
      <c r="N96" s="181" t="str">
        <f>IF(Barèmes!N96="","",Barèmes!N96)</f>
        <v/>
      </c>
      <c r="O96" s="181" t="str">
        <f>IF(Barèmes!O96="","",Barèmes!O96)</f>
        <v/>
      </c>
      <c r="P96" s="427"/>
      <c r="Q96" s="286"/>
      <c r="R96" s="446" t="str">
        <f t="shared" si="3"/>
        <v/>
      </c>
      <c r="S96" s="182"/>
      <c r="T96" s="211" t="str">
        <f t="shared" si="4"/>
        <v/>
      </c>
      <c r="U96" s="185"/>
      <c r="V96" s="266" t="str">
        <f>+IF(O96="","",IF(T96="",Listes!$A$70,IF(AND(O96&lt;T96,U96=""),Listes!$A$71,IF(AND(Q96&lt;P96,U96=""),Listes!$A$72,IF(AND(T96&lt;&gt;"",T96&lt;O96,S96=""),Listes!$A$73,IF(W96="",Listes!$A$74,""))))))</f>
        <v/>
      </c>
      <c r="W96" s="90"/>
      <c r="X96" s="158">
        <f t="shared" si="5"/>
        <v>0</v>
      </c>
    </row>
    <row r="97" spans="1:24" ht="20.100000000000001" customHeight="1" x14ac:dyDescent="0.25">
      <c r="A97" s="174">
        <v>91</v>
      </c>
      <c r="B97" s="181" t="str">
        <f>IF(Barèmes!B97="","",Barèmes!B97)</f>
        <v/>
      </c>
      <c r="C97" s="181" t="str">
        <f>IF(Barèmes!C97="","",Barèmes!C97)</f>
        <v/>
      </c>
      <c r="D97" s="181" t="str">
        <f>IF(Barèmes!D97="","",Barèmes!D97)</f>
        <v/>
      </c>
      <c r="E97" s="181" t="str">
        <f>IF(Barèmes!E97="","",Barèmes!E97)</f>
        <v/>
      </c>
      <c r="F97" s="181" t="str">
        <f>IF(Barèmes!F97="","",Barèmes!F97)</f>
        <v/>
      </c>
      <c r="G97" s="181" t="str">
        <f>IF(Barèmes!G97="","",Barèmes!G97)</f>
        <v/>
      </c>
      <c r="H97" s="531" t="str">
        <f>IF(Barèmes!H97="","",Barèmes!H97)</f>
        <v/>
      </c>
      <c r="I97" s="531" t="str">
        <f>IF(Barèmes!I97="","",Barèmes!I97)</f>
        <v/>
      </c>
      <c r="J97" s="181" t="str">
        <f>IF(Barèmes!J97="","",Barèmes!J97)</f>
        <v/>
      </c>
      <c r="K97" s="181" t="str">
        <f>IF(Barèmes!K97="","",Barèmes!K97)</f>
        <v/>
      </c>
      <c r="L97" s="181" t="str">
        <f>IF(Barèmes!L97="","",Barèmes!L97)</f>
        <v/>
      </c>
      <c r="M97" s="181" t="str">
        <f>IF(Barèmes!M97="","",Barèmes!M97)</f>
        <v/>
      </c>
      <c r="N97" s="181" t="str">
        <f>IF(Barèmes!N97="","",Barèmes!N97)</f>
        <v/>
      </c>
      <c r="O97" s="181" t="str">
        <f>IF(Barèmes!O97="","",Barèmes!O97)</f>
        <v/>
      </c>
      <c r="P97" s="427"/>
      <c r="Q97" s="286"/>
      <c r="R97" s="446" t="str">
        <f t="shared" si="3"/>
        <v/>
      </c>
      <c r="S97" s="182"/>
      <c r="T97" s="211" t="str">
        <f t="shared" si="4"/>
        <v/>
      </c>
      <c r="U97" s="185"/>
      <c r="V97" s="266" t="str">
        <f>+IF(O97="","",IF(T97="",Listes!$A$70,IF(AND(O97&lt;T97,U97=""),Listes!$A$71,IF(AND(Q97&lt;P97,U97=""),Listes!$A$72,IF(AND(T97&lt;&gt;"",T97&lt;O97,S97=""),Listes!$A$73,IF(W97="",Listes!$A$74,""))))))</f>
        <v/>
      </c>
      <c r="W97" s="90"/>
      <c r="X97" s="158">
        <f t="shared" si="5"/>
        <v>0</v>
      </c>
    </row>
    <row r="98" spans="1:24" ht="20.100000000000001" customHeight="1" x14ac:dyDescent="0.25">
      <c r="A98" s="174">
        <v>92</v>
      </c>
      <c r="B98" s="181" t="str">
        <f>IF(Barèmes!B98="","",Barèmes!B98)</f>
        <v/>
      </c>
      <c r="C98" s="181" t="str">
        <f>IF(Barèmes!C98="","",Barèmes!C98)</f>
        <v/>
      </c>
      <c r="D98" s="181" t="str">
        <f>IF(Barèmes!D98="","",Barèmes!D98)</f>
        <v/>
      </c>
      <c r="E98" s="181" t="str">
        <f>IF(Barèmes!E98="","",Barèmes!E98)</f>
        <v/>
      </c>
      <c r="F98" s="181" t="str">
        <f>IF(Barèmes!F98="","",Barèmes!F98)</f>
        <v/>
      </c>
      <c r="G98" s="181" t="str">
        <f>IF(Barèmes!G98="","",Barèmes!G98)</f>
        <v/>
      </c>
      <c r="H98" s="531" t="str">
        <f>IF(Barèmes!H98="","",Barèmes!H98)</f>
        <v/>
      </c>
      <c r="I98" s="531" t="str">
        <f>IF(Barèmes!I98="","",Barèmes!I98)</f>
        <v/>
      </c>
      <c r="J98" s="181" t="str">
        <f>IF(Barèmes!J98="","",Barèmes!J98)</f>
        <v/>
      </c>
      <c r="K98" s="181" t="str">
        <f>IF(Barèmes!K98="","",Barèmes!K98)</f>
        <v/>
      </c>
      <c r="L98" s="181" t="str">
        <f>IF(Barèmes!L98="","",Barèmes!L98)</f>
        <v/>
      </c>
      <c r="M98" s="181" t="str">
        <f>IF(Barèmes!M98="","",Barèmes!M98)</f>
        <v/>
      </c>
      <c r="N98" s="181" t="str">
        <f>IF(Barèmes!N98="","",Barèmes!N98)</f>
        <v/>
      </c>
      <c r="O98" s="181" t="str">
        <f>IF(Barèmes!O98="","",Barèmes!O98)</f>
        <v/>
      </c>
      <c r="P98" s="427"/>
      <c r="Q98" s="286"/>
      <c r="R98" s="446" t="str">
        <f t="shared" si="3"/>
        <v/>
      </c>
      <c r="S98" s="182"/>
      <c r="T98" s="211" t="str">
        <f t="shared" si="4"/>
        <v/>
      </c>
      <c r="U98" s="185"/>
      <c r="V98" s="266" t="str">
        <f>+IF(O98="","",IF(T98="",Listes!$A$70,IF(AND(O98&lt;T98,U98=""),Listes!$A$71,IF(AND(Q98&lt;P98,U98=""),Listes!$A$72,IF(AND(T98&lt;&gt;"",T98&lt;O98,S98=""),Listes!$A$73,IF(W98="",Listes!$A$74,""))))))</f>
        <v/>
      </c>
      <c r="W98" s="90"/>
      <c r="X98" s="158">
        <f t="shared" si="5"/>
        <v>0</v>
      </c>
    </row>
    <row r="99" spans="1:24" ht="20.100000000000001" customHeight="1" x14ac:dyDescent="0.25">
      <c r="A99" s="174">
        <v>93</v>
      </c>
      <c r="B99" s="181" t="str">
        <f>IF(Barèmes!B99="","",Barèmes!B99)</f>
        <v/>
      </c>
      <c r="C99" s="181" t="str">
        <f>IF(Barèmes!C99="","",Barèmes!C99)</f>
        <v/>
      </c>
      <c r="D99" s="181" t="str">
        <f>IF(Barèmes!D99="","",Barèmes!D99)</f>
        <v/>
      </c>
      <c r="E99" s="181" t="str">
        <f>IF(Barèmes!E99="","",Barèmes!E99)</f>
        <v/>
      </c>
      <c r="F99" s="181" t="str">
        <f>IF(Barèmes!F99="","",Barèmes!F99)</f>
        <v/>
      </c>
      <c r="G99" s="181" t="str">
        <f>IF(Barèmes!G99="","",Barèmes!G99)</f>
        <v/>
      </c>
      <c r="H99" s="531" t="str">
        <f>IF(Barèmes!H99="","",Barèmes!H99)</f>
        <v/>
      </c>
      <c r="I99" s="531" t="str">
        <f>IF(Barèmes!I99="","",Barèmes!I99)</f>
        <v/>
      </c>
      <c r="J99" s="181" t="str">
        <f>IF(Barèmes!J99="","",Barèmes!J99)</f>
        <v/>
      </c>
      <c r="K99" s="181" t="str">
        <f>IF(Barèmes!K99="","",Barèmes!K99)</f>
        <v/>
      </c>
      <c r="L99" s="181" t="str">
        <f>IF(Barèmes!L99="","",Barèmes!L99)</f>
        <v/>
      </c>
      <c r="M99" s="181" t="str">
        <f>IF(Barèmes!M99="","",Barèmes!M99)</f>
        <v/>
      </c>
      <c r="N99" s="181" t="str">
        <f>IF(Barèmes!N99="","",Barèmes!N99)</f>
        <v/>
      </c>
      <c r="O99" s="181" t="str">
        <f>IF(Barèmes!O99="","",Barèmes!O99)</f>
        <v/>
      </c>
      <c r="P99" s="427"/>
      <c r="Q99" s="286"/>
      <c r="R99" s="446" t="str">
        <f t="shared" si="3"/>
        <v/>
      </c>
      <c r="S99" s="182"/>
      <c r="T99" s="211" t="str">
        <f t="shared" si="4"/>
        <v/>
      </c>
      <c r="U99" s="185"/>
      <c r="V99" s="266" t="str">
        <f>+IF(O99="","",IF(T99="",Listes!$A$70,IF(AND(O99&lt;T99,U99=""),Listes!$A$71,IF(AND(Q99&lt;P99,U99=""),Listes!$A$72,IF(AND(T99&lt;&gt;"",T99&lt;O99,S99=""),Listes!$A$73,IF(W99="",Listes!$A$74,""))))))</f>
        <v/>
      </c>
      <c r="W99" s="90"/>
      <c r="X99" s="158">
        <f t="shared" si="5"/>
        <v>0</v>
      </c>
    </row>
    <row r="100" spans="1:24" ht="20.100000000000001" customHeight="1" x14ac:dyDescent="0.25">
      <c r="A100" s="174">
        <v>94</v>
      </c>
      <c r="B100" s="181" t="str">
        <f>IF(Barèmes!B100="","",Barèmes!B100)</f>
        <v/>
      </c>
      <c r="C100" s="181" t="str">
        <f>IF(Barèmes!C100="","",Barèmes!C100)</f>
        <v/>
      </c>
      <c r="D100" s="181" t="str">
        <f>IF(Barèmes!D100="","",Barèmes!D100)</f>
        <v/>
      </c>
      <c r="E100" s="181" t="str">
        <f>IF(Barèmes!E100="","",Barèmes!E100)</f>
        <v/>
      </c>
      <c r="F100" s="181" t="str">
        <f>IF(Barèmes!F100="","",Barèmes!F100)</f>
        <v/>
      </c>
      <c r="G100" s="181" t="str">
        <f>IF(Barèmes!G100="","",Barèmes!G100)</f>
        <v/>
      </c>
      <c r="H100" s="531" t="str">
        <f>IF(Barèmes!H100="","",Barèmes!H100)</f>
        <v/>
      </c>
      <c r="I100" s="531" t="str">
        <f>IF(Barèmes!I100="","",Barèmes!I100)</f>
        <v/>
      </c>
      <c r="J100" s="181" t="str">
        <f>IF(Barèmes!J100="","",Barèmes!J100)</f>
        <v/>
      </c>
      <c r="K100" s="181" t="str">
        <f>IF(Barèmes!K100="","",Barèmes!K100)</f>
        <v/>
      </c>
      <c r="L100" s="181" t="str">
        <f>IF(Barèmes!L100="","",Barèmes!L100)</f>
        <v/>
      </c>
      <c r="M100" s="181" t="str">
        <f>IF(Barèmes!M100="","",Barèmes!M100)</f>
        <v/>
      </c>
      <c r="N100" s="181" t="str">
        <f>IF(Barèmes!N100="","",Barèmes!N100)</f>
        <v/>
      </c>
      <c r="O100" s="181" t="str">
        <f>IF(Barèmes!O100="","",Barèmes!O100)</f>
        <v/>
      </c>
      <c r="P100" s="427"/>
      <c r="Q100" s="286"/>
      <c r="R100" s="446" t="str">
        <f t="shared" si="3"/>
        <v/>
      </c>
      <c r="S100" s="182"/>
      <c r="T100" s="211" t="str">
        <f t="shared" si="4"/>
        <v/>
      </c>
      <c r="U100" s="185"/>
      <c r="V100" s="266" t="str">
        <f>+IF(O100="","",IF(T100="",Listes!$A$70,IF(AND(O100&lt;T100,U100=""),Listes!$A$71,IF(AND(Q100&lt;P100,U100=""),Listes!$A$72,IF(AND(T100&lt;&gt;"",T100&lt;O100,S100=""),Listes!$A$73,IF(W100="",Listes!$A$74,""))))))</f>
        <v/>
      </c>
      <c r="W100" s="90"/>
      <c r="X100" s="158">
        <f t="shared" si="5"/>
        <v>0</v>
      </c>
    </row>
    <row r="101" spans="1:24" ht="20.100000000000001" customHeight="1" x14ac:dyDescent="0.25">
      <c r="A101" s="174">
        <v>95</v>
      </c>
      <c r="B101" s="181" t="str">
        <f>IF(Barèmes!B101="","",Barèmes!B101)</f>
        <v/>
      </c>
      <c r="C101" s="181" t="str">
        <f>IF(Barèmes!C101="","",Barèmes!C101)</f>
        <v/>
      </c>
      <c r="D101" s="181" t="str">
        <f>IF(Barèmes!D101="","",Barèmes!D101)</f>
        <v/>
      </c>
      <c r="E101" s="181" t="str">
        <f>IF(Barèmes!E101="","",Barèmes!E101)</f>
        <v/>
      </c>
      <c r="F101" s="181" t="str">
        <f>IF(Barèmes!F101="","",Barèmes!F101)</f>
        <v/>
      </c>
      <c r="G101" s="181" t="str">
        <f>IF(Barèmes!G101="","",Barèmes!G101)</f>
        <v/>
      </c>
      <c r="H101" s="531" t="str">
        <f>IF(Barèmes!H101="","",Barèmes!H101)</f>
        <v/>
      </c>
      <c r="I101" s="531" t="str">
        <f>IF(Barèmes!I101="","",Barèmes!I101)</f>
        <v/>
      </c>
      <c r="J101" s="181" t="str">
        <f>IF(Barèmes!J101="","",Barèmes!J101)</f>
        <v/>
      </c>
      <c r="K101" s="181" t="str">
        <f>IF(Barèmes!K101="","",Barèmes!K101)</f>
        <v/>
      </c>
      <c r="L101" s="181" t="str">
        <f>IF(Barèmes!L101="","",Barèmes!L101)</f>
        <v/>
      </c>
      <c r="M101" s="181" t="str">
        <f>IF(Barèmes!M101="","",Barèmes!M101)</f>
        <v/>
      </c>
      <c r="N101" s="181" t="str">
        <f>IF(Barèmes!N101="","",Barèmes!N101)</f>
        <v/>
      </c>
      <c r="O101" s="181" t="str">
        <f>IF(Barèmes!O101="","",Barèmes!O101)</f>
        <v/>
      </c>
      <c r="P101" s="427"/>
      <c r="Q101" s="286"/>
      <c r="R101" s="446" t="str">
        <f t="shared" si="3"/>
        <v/>
      </c>
      <c r="S101" s="182"/>
      <c r="T101" s="211" t="str">
        <f t="shared" si="4"/>
        <v/>
      </c>
      <c r="U101" s="185"/>
      <c r="V101" s="266" t="str">
        <f>+IF(O101="","",IF(T101="",Listes!$A$70,IF(AND(O101&lt;T101,U101=""),Listes!$A$71,IF(AND(Q101&lt;P101,U101=""),Listes!$A$72,IF(AND(T101&lt;&gt;"",T101&lt;O101,S101=""),Listes!$A$73,IF(W101="",Listes!$A$74,""))))))</f>
        <v/>
      </c>
      <c r="W101" s="90"/>
      <c r="X101" s="158">
        <f t="shared" si="5"/>
        <v>0</v>
      </c>
    </row>
    <row r="102" spans="1:24" ht="20.100000000000001" customHeight="1" x14ac:dyDescent="0.25">
      <c r="A102" s="174">
        <v>96</v>
      </c>
      <c r="B102" s="181" t="str">
        <f>IF(Barèmes!B102="","",Barèmes!B102)</f>
        <v/>
      </c>
      <c r="C102" s="181" t="str">
        <f>IF(Barèmes!C102="","",Barèmes!C102)</f>
        <v/>
      </c>
      <c r="D102" s="181" t="str">
        <f>IF(Barèmes!D102="","",Barèmes!D102)</f>
        <v/>
      </c>
      <c r="E102" s="181" t="str">
        <f>IF(Barèmes!E102="","",Barèmes!E102)</f>
        <v/>
      </c>
      <c r="F102" s="181" t="str">
        <f>IF(Barèmes!F102="","",Barèmes!F102)</f>
        <v/>
      </c>
      <c r="G102" s="181" t="str">
        <f>IF(Barèmes!G102="","",Barèmes!G102)</f>
        <v/>
      </c>
      <c r="H102" s="531" t="str">
        <f>IF(Barèmes!H102="","",Barèmes!H102)</f>
        <v/>
      </c>
      <c r="I102" s="531" t="str">
        <f>IF(Barèmes!I102="","",Barèmes!I102)</f>
        <v/>
      </c>
      <c r="J102" s="181" t="str">
        <f>IF(Barèmes!J102="","",Barèmes!J102)</f>
        <v/>
      </c>
      <c r="K102" s="181" t="str">
        <f>IF(Barèmes!K102="","",Barèmes!K102)</f>
        <v/>
      </c>
      <c r="L102" s="181" t="str">
        <f>IF(Barèmes!L102="","",Barèmes!L102)</f>
        <v/>
      </c>
      <c r="M102" s="181" t="str">
        <f>IF(Barèmes!M102="","",Barèmes!M102)</f>
        <v/>
      </c>
      <c r="N102" s="181" t="str">
        <f>IF(Barèmes!N102="","",Barèmes!N102)</f>
        <v/>
      </c>
      <c r="O102" s="181" t="str">
        <f>IF(Barèmes!O102="","",Barèmes!O102)</f>
        <v/>
      </c>
      <c r="P102" s="427"/>
      <c r="Q102" s="286"/>
      <c r="R102" s="446" t="str">
        <f t="shared" si="3"/>
        <v/>
      </c>
      <c r="S102" s="182"/>
      <c r="T102" s="211" t="str">
        <f t="shared" si="4"/>
        <v/>
      </c>
      <c r="U102" s="185"/>
      <c r="V102" s="266" t="str">
        <f>+IF(O102="","",IF(T102="",Listes!$A$70,IF(AND(O102&lt;T102,U102=""),Listes!$A$71,IF(AND(Q102&lt;P102,U102=""),Listes!$A$72,IF(AND(T102&lt;&gt;"",T102&lt;O102,S102=""),Listes!$A$73,IF(W102="",Listes!$A$74,""))))))</f>
        <v/>
      </c>
      <c r="W102" s="90"/>
      <c r="X102" s="158">
        <f t="shared" si="5"/>
        <v>0</v>
      </c>
    </row>
    <row r="103" spans="1:24" ht="20.100000000000001" customHeight="1" x14ac:dyDescent="0.25">
      <c r="A103" s="174">
        <v>97</v>
      </c>
      <c r="B103" s="181" t="str">
        <f>IF(Barèmes!B103="","",Barèmes!B103)</f>
        <v/>
      </c>
      <c r="C103" s="181" t="str">
        <f>IF(Barèmes!C103="","",Barèmes!C103)</f>
        <v/>
      </c>
      <c r="D103" s="181" t="str">
        <f>IF(Barèmes!D103="","",Barèmes!D103)</f>
        <v/>
      </c>
      <c r="E103" s="181" t="str">
        <f>IF(Barèmes!E103="","",Barèmes!E103)</f>
        <v/>
      </c>
      <c r="F103" s="181" t="str">
        <f>IF(Barèmes!F103="","",Barèmes!F103)</f>
        <v/>
      </c>
      <c r="G103" s="181" t="str">
        <f>IF(Barèmes!G103="","",Barèmes!G103)</f>
        <v/>
      </c>
      <c r="H103" s="531" t="str">
        <f>IF(Barèmes!H103="","",Barèmes!H103)</f>
        <v/>
      </c>
      <c r="I103" s="531" t="str">
        <f>IF(Barèmes!I103="","",Barèmes!I103)</f>
        <v/>
      </c>
      <c r="J103" s="181" t="str">
        <f>IF(Barèmes!J103="","",Barèmes!J103)</f>
        <v/>
      </c>
      <c r="K103" s="181" t="str">
        <f>IF(Barèmes!K103="","",Barèmes!K103)</f>
        <v/>
      </c>
      <c r="L103" s="181" t="str">
        <f>IF(Barèmes!L103="","",Barèmes!L103)</f>
        <v/>
      </c>
      <c r="M103" s="181" t="str">
        <f>IF(Barèmes!M103="","",Barèmes!M103)</f>
        <v/>
      </c>
      <c r="N103" s="181" t="str">
        <f>IF(Barèmes!N103="","",Barèmes!N103)</f>
        <v/>
      </c>
      <c r="O103" s="181" t="str">
        <f>IF(Barèmes!O103="","",Barèmes!O103)</f>
        <v/>
      </c>
      <c r="P103" s="427"/>
      <c r="Q103" s="286"/>
      <c r="R103" s="446" t="str">
        <f t="shared" si="3"/>
        <v/>
      </c>
      <c r="S103" s="182"/>
      <c r="T103" s="211" t="str">
        <f t="shared" si="4"/>
        <v/>
      </c>
      <c r="U103" s="185"/>
      <c r="V103" s="266" t="str">
        <f>+IF(O103="","",IF(T103="",Listes!$A$70,IF(AND(O103&lt;T103,U103=""),Listes!$A$71,IF(AND(Q103&lt;P103,U103=""),Listes!$A$72,IF(AND(T103&lt;&gt;"",T103&lt;O103,S103=""),Listes!$A$73,IF(W103="",Listes!$A$74,""))))))</f>
        <v/>
      </c>
      <c r="W103" s="90"/>
      <c r="X103" s="158">
        <f t="shared" si="5"/>
        <v>0</v>
      </c>
    </row>
    <row r="104" spans="1:24" ht="20.100000000000001" customHeight="1" x14ac:dyDescent="0.25">
      <c r="A104" s="174">
        <v>98</v>
      </c>
      <c r="B104" s="181" t="str">
        <f>IF(Barèmes!B104="","",Barèmes!B104)</f>
        <v/>
      </c>
      <c r="C104" s="181" t="str">
        <f>IF(Barèmes!C104="","",Barèmes!C104)</f>
        <v/>
      </c>
      <c r="D104" s="181" t="str">
        <f>IF(Barèmes!D104="","",Barèmes!D104)</f>
        <v/>
      </c>
      <c r="E104" s="181" t="str">
        <f>IF(Barèmes!E104="","",Barèmes!E104)</f>
        <v/>
      </c>
      <c r="F104" s="181" t="str">
        <f>IF(Barèmes!F104="","",Barèmes!F104)</f>
        <v/>
      </c>
      <c r="G104" s="181" t="str">
        <f>IF(Barèmes!G104="","",Barèmes!G104)</f>
        <v/>
      </c>
      <c r="H104" s="531" t="str">
        <f>IF(Barèmes!H104="","",Barèmes!H104)</f>
        <v/>
      </c>
      <c r="I104" s="531" t="str">
        <f>IF(Barèmes!I104="","",Barèmes!I104)</f>
        <v/>
      </c>
      <c r="J104" s="181" t="str">
        <f>IF(Barèmes!J104="","",Barèmes!J104)</f>
        <v/>
      </c>
      <c r="K104" s="181" t="str">
        <f>IF(Barèmes!K104="","",Barèmes!K104)</f>
        <v/>
      </c>
      <c r="L104" s="181" t="str">
        <f>IF(Barèmes!L104="","",Barèmes!L104)</f>
        <v/>
      </c>
      <c r="M104" s="181" t="str">
        <f>IF(Barèmes!M104="","",Barèmes!M104)</f>
        <v/>
      </c>
      <c r="N104" s="181" t="str">
        <f>IF(Barèmes!N104="","",Barèmes!N104)</f>
        <v/>
      </c>
      <c r="O104" s="181" t="str">
        <f>IF(Barèmes!O104="","",Barèmes!O104)</f>
        <v/>
      </c>
      <c r="P104" s="427"/>
      <c r="Q104" s="286"/>
      <c r="R104" s="446" t="str">
        <f t="shared" si="3"/>
        <v/>
      </c>
      <c r="S104" s="182"/>
      <c r="T104" s="211" t="str">
        <f t="shared" si="4"/>
        <v/>
      </c>
      <c r="U104" s="185"/>
      <c r="V104" s="266" t="str">
        <f>+IF(O104="","",IF(T104="",Listes!$A$70,IF(AND(O104&lt;T104,U104=""),Listes!$A$71,IF(AND(Q104&lt;P104,U104=""),Listes!$A$72,IF(AND(T104&lt;&gt;"",T104&lt;O104,S104=""),Listes!$A$73,IF(W104="",Listes!$A$74,""))))))</f>
        <v/>
      </c>
      <c r="W104" s="90"/>
      <c r="X104" s="158">
        <f t="shared" si="5"/>
        <v>0</v>
      </c>
    </row>
    <row r="105" spans="1:24" ht="20.100000000000001" customHeight="1" x14ac:dyDescent="0.25">
      <c r="A105" s="174">
        <v>99</v>
      </c>
      <c r="B105" s="181" t="str">
        <f>IF(Barèmes!B105="","",Barèmes!B105)</f>
        <v/>
      </c>
      <c r="C105" s="181" t="str">
        <f>IF(Barèmes!C105="","",Barèmes!C105)</f>
        <v/>
      </c>
      <c r="D105" s="181" t="str">
        <f>IF(Barèmes!D105="","",Barèmes!D105)</f>
        <v/>
      </c>
      <c r="E105" s="181" t="str">
        <f>IF(Barèmes!E105="","",Barèmes!E105)</f>
        <v/>
      </c>
      <c r="F105" s="181" t="str">
        <f>IF(Barèmes!F105="","",Barèmes!F105)</f>
        <v/>
      </c>
      <c r="G105" s="181" t="str">
        <f>IF(Barèmes!G105="","",Barèmes!G105)</f>
        <v/>
      </c>
      <c r="H105" s="531" t="str">
        <f>IF(Barèmes!H105="","",Barèmes!H105)</f>
        <v/>
      </c>
      <c r="I105" s="531" t="str">
        <f>IF(Barèmes!I105="","",Barèmes!I105)</f>
        <v/>
      </c>
      <c r="J105" s="181" t="str">
        <f>IF(Barèmes!J105="","",Barèmes!J105)</f>
        <v/>
      </c>
      <c r="K105" s="181" t="str">
        <f>IF(Barèmes!K105="","",Barèmes!K105)</f>
        <v/>
      </c>
      <c r="L105" s="181" t="str">
        <f>IF(Barèmes!L105="","",Barèmes!L105)</f>
        <v/>
      </c>
      <c r="M105" s="181" t="str">
        <f>IF(Barèmes!M105="","",Barèmes!M105)</f>
        <v/>
      </c>
      <c r="N105" s="181" t="str">
        <f>IF(Barèmes!N105="","",Barèmes!N105)</f>
        <v/>
      </c>
      <c r="O105" s="181" t="str">
        <f>IF(Barèmes!O105="","",Barèmes!O105)</f>
        <v/>
      </c>
      <c r="P105" s="427"/>
      <c r="Q105" s="286"/>
      <c r="R105" s="446" t="str">
        <f t="shared" si="3"/>
        <v/>
      </c>
      <c r="S105" s="182"/>
      <c r="T105" s="211" t="str">
        <f t="shared" si="4"/>
        <v/>
      </c>
      <c r="U105" s="185"/>
      <c r="V105" s="266" t="str">
        <f>+IF(O105="","",IF(T105="",Listes!$A$70,IF(AND(O105&lt;T105,U105=""),Listes!$A$71,IF(AND(Q105&lt;P105,U105=""),Listes!$A$72,IF(AND(T105&lt;&gt;"",T105&lt;O105,S105=""),Listes!$A$73,IF(W105="",Listes!$A$74,""))))))</f>
        <v/>
      </c>
      <c r="W105" s="90"/>
      <c r="X105" s="158">
        <f t="shared" si="5"/>
        <v>0</v>
      </c>
    </row>
    <row r="106" spans="1:24" ht="20.100000000000001" customHeight="1" x14ac:dyDescent="0.25">
      <c r="A106" s="174">
        <v>100</v>
      </c>
      <c r="B106" s="181" t="str">
        <f>IF(Barèmes!B106="","",Barèmes!B106)</f>
        <v/>
      </c>
      <c r="C106" s="181" t="str">
        <f>IF(Barèmes!C106="","",Barèmes!C106)</f>
        <v/>
      </c>
      <c r="D106" s="181" t="str">
        <f>IF(Barèmes!D106="","",Barèmes!D106)</f>
        <v/>
      </c>
      <c r="E106" s="181" t="str">
        <f>IF(Barèmes!E106="","",Barèmes!E106)</f>
        <v/>
      </c>
      <c r="F106" s="181" t="str">
        <f>IF(Barèmes!F106="","",Barèmes!F106)</f>
        <v/>
      </c>
      <c r="G106" s="181" t="str">
        <f>IF(Barèmes!G106="","",Barèmes!G106)</f>
        <v/>
      </c>
      <c r="H106" s="531" t="str">
        <f>IF(Barèmes!H106="","",Barèmes!H106)</f>
        <v/>
      </c>
      <c r="I106" s="531" t="str">
        <f>IF(Barèmes!I106="","",Barèmes!I106)</f>
        <v/>
      </c>
      <c r="J106" s="181" t="str">
        <f>IF(Barèmes!J106="","",Barèmes!J106)</f>
        <v/>
      </c>
      <c r="K106" s="181" t="str">
        <f>IF(Barèmes!K106="","",Barèmes!K106)</f>
        <v/>
      </c>
      <c r="L106" s="181" t="str">
        <f>IF(Barèmes!L106="","",Barèmes!L106)</f>
        <v/>
      </c>
      <c r="M106" s="181" t="str">
        <f>IF(Barèmes!M106="","",Barèmes!M106)</f>
        <v/>
      </c>
      <c r="N106" s="181" t="str">
        <f>IF(Barèmes!N106="","",Barèmes!N106)</f>
        <v/>
      </c>
      <c r="O106" s="181" t="str">
        <f>IF(Barèmes!O106="","",Barèmes!O106)</f>
        <v/>
      </c>
      <c r="P106" s="427"/>
      <c r="Q106" s="286"/>
      <c r="R106" s="446" t="str">
        <f t="shared" si="3"/>
        <v/>
      </c>
      <c r="S106" s="182"/>
      <c r="T106" s="211" t="str">
        <f t="shared" si="4"/>
        <v/>
      </c>
      <c r="U106" s="185"/>
      <c r="V106" s="266" t="str">
        <f>+IF(O106="","",IF(T106="",Listes!$A$70,IF(AND(O106&lt;T106,U106=""),Listes!$A$71,IF(AND(Q106&lt;P106,U106=""),Listes!$A$72,IF(AND(T106&lt;&gt;"",T106&lt;O106,S106=""),Listes!$A$73,IF(W106="",Listes!$A$74,""))))))</f>
        <v/>
      </c>
      <c r="W106" s="90"/>
      <c r="X106" s="158">
        <f t="shared" si="5"/>
        <v>0</v>
      </c>
    </row>
    <row r="107" spans="1:24" ht="20.100000000000001" customHeight="1" x14ac:dyDescent="0.25">
      <c r="A107" s="174">
        <v>101</v>
      </c>
      <c r="B107" s="181" t="str">
        <f>IF(Barèmes!B107="","",Barèmes!B107)</f>
        <v/>
      </c>
      <c r="C107" s="181" t="str">
        <f>IF(Barèmes!C107="","",Barèmes!C107)</f>
        <v/>
      </c>
      <c r="D107" s="181" t="str">
        <f>IF(Barèmes!D107="","",Barèmes!D107)</f>
        <v/>
      </c>
      <c r="E107" s="181" t="str">
        <f>IF(Barèmes!E107="","",Barèmes!E107)</f>
        <v/>
      </c>
      <c r="F107" s="181" t="str">
        <f>IF(Barèmes!F107="","",Barèmes!F107)</f>
        <v/>
      </c>
      <c r="G107" s="181" t="str">
        <f>IF(Barèmes!G107="","",Barèmes!G107)</f>
        <v/>
      </c>
      <c r="H107" s="531" t="str">
        <f>IF(Barèmes!H107="","",Barèmes!H107)</f>
        <v/>
      </c>
      <c r="I107" s="531" t="str">
        <f>IF(Barèmes!I107="","",Barèmes!I107)</f>
        <v/>
      </c>
      <c r="J107" s="181" t="str">
        <f>IF(Barèmes!J107="","",Barèmes!J107)</f>
        <v/>
      </c>
      <c r="K107" s="181" t="str">
        <f>IF(Barèmes!K107="","",Barèmes!K107)</f>
        <v/>
      </c>
      <c r="L107" s="181" t="str">
        <f>IF(Barèmes!L107="","",Barèmes!L107)</f>
        <v/>
      </c>
      <c r="M107" s="181" t="str">
        <f>IF(Barèmes!M107="","",Barèmes!M107)</f>
        <v/>
      </c>
      <c r="N107" s="181" t="str">
        <f>IF(Barèmes!N107="","",Barèmes!N107)</f>
        <v/>
      </c>
      <c r="O107" s="181" t="str">
        <f>IF(Barèmes!O107="","",Barèmes!O107)</f>
        <v/>
      </c>
      <c r="P107" s="427"/>
      <c r="Q107" s="286"/>
      <c r="R107" s="446" t="str">
        <f t="shared" si="3"/>
        <v/>
      </c>
      <c r="S107" s="182"/>
      <c r="T107" s="211" t="str">
        <f t="shared" si="4"/>
        <v/>
      </c>
      <c r="U107" s="185"/>
      <c r="V107" s="266" t="str">
        <f>+IF(O107="","",IF(T107="",Listes!$A$70,IF(AND(O107&lt;T107,U107=""),Listes!$A$71,IF(AND(Q107&lt;P107,U107=""),Listes!$A$72,IF(AND(T107&lt;&gt;"",T107&lt;O107,S107=""),Listes!$A$73,IF(W107="",Listes!$A$74,""))))))</f>
        <v/>
      </c>
      <c r="W107" s="90"/>
      <c r="X107" s="158">
        <f t="shared" si="5"/>
        <v>0</v>
      </c>
    </row>
    <row r="108" spans="1:24" ht="20.100000000000001" customHeight="1" x14ac:dyDescent="0.25">
      <c r="A108" s="174">
        <v>102</v>
      </c>
      <c r="B108" s="181" t="str">
        <f>IF(Barèmes!B108="","",Barèmes!B108)</f>
        <v/>
      </c>
      <c r="C108" s="181" t="str">
        <f>IF(Barèmes!C108="","",Barèmes!C108)</f>
        <v/>
      </c>
      <c r="D108" s="181" t="str">
        <f>IF(Barèmes!D108="","",Barèmes!D108)</f>
        <v/>
      </c>
      <c r="E108" s="181" t="str">
        <f>IF(Barèmes!E108="","",Barèmes!E108)</f>
        <v/>
      </c>
      <c r="F108" s="181" t="str">
        <f>IF(Barèmes!F108="","",Barèmes!F108)</f>
        <v/>
      </c>
      <c r="G108" s="181" t="str">
        <f>IF(Barèmes!G108="","",Barèmes!G108)</f>
        <v/>
      </c>
      <c r="H108" s="531" t="str">
        <f>IF(Barèmes!H108="","",Barèmes!H108)</f>
        <v/>
      </c>
      <c r="I108" s="531" t="str">
        <f>IF(Barèmes!I108="","",Barèmes!I108)</f>
        <v/>
      </c>
      <c r="J108" s="181" t="str">
        <f>IF(Barèmes!J108="","",Barèmes!J108)</f>
        <v/>
      </c>
      <c r="K108" s="181" t="str">
        <f>IF(Barèmes!K108="","",Barèmes!K108)</f>
        <v/>
      </c>
      <c r="L108" s="181" t="str">
        <f>IF(Barèmes!L108="","",Barèmes!L108)</f>
        <v/>
      </c>
      <c r="M108" s="181" t="str">
        <f>IF(Barèmes!M108="","",Barèmes!M108)</f>
        <v/>
      </c>
      <c r="N108" s="181" t="str">
        <f>IF(Barèmes!N108="","",Barèmes!N108)</f>
        <v/>
      </c>
      <c r="O108" s="181" t="str">
        <f>IF(Barèmes!O108="","",Barèmes!O108)</f>
        <v/>
      </c>
      <c r="P108" s="427"/>
      <c r="Q108" s="286"/>
      <c r="R108" s="446" t="str">
        <f t="shared" si="3"/>
        <v/>
      </c>
      <c r="S108" s="182"/>
      <c r="T108" s="211" t="str">
        <f t="shared" si="4"/>
        <v/>
      </c>
      <c r="U108" s="185"/>
      <c r="V108" s="266" t="str">
        <f>+IF(O108="","",IF(T108="",Listes!$A$70,IF(AND(O108&lt;T108,U108=""),Listes!$A$71,IF(AND(Q108&lt;P108,U108=""),Listes!$A$72,IF(AND(T108&lt;&gt;"",T108&lt;O108,S108=""),Listes!$A$73,IF(W108="",Listes!$A$74,""))))))</f>
        <v/>
      </c>
      <c r="W108" s="90"/>
      <c r="X108" s="158">
        <f t="shared" si="5"/>
        <v>0</v>
      </c>
    </row>
    <row r="109" spans="1:24" ht="20.100000000000001" customHeight="1" x14ac:dyDescent="0.25">
      <c r="A109" s="174">
        <v>103</v>
      </c>
      <c r="B109" s="181" t="str">
        <f>IF(Barèmes!B109="","",Barèmes!B109)</f>
        <v/>
      </c>
      <c r="C109" s="181" t="str">
        <f>IF(Barèmes!C109="","",Barèmes!C109)</f>
        <v/>
      </c>
      <c r="D109" s="181" t="str">
        <f>IF(Barèmes!D109="","",Barèmes!D109)</f>
        <v/>
      </c>
      <c r="E109" s="181" t="str">
        <f>IF(Barèmes!E109="","",Barèmes!E109)</f>
        <v/>
      </c>
      <c r="F109" s="181" t="str">
        <f>IF(Barèmes!F109="","",Barèmes!F109)</f>
        <v/>
      </c>
      <c r="G109" s="181" t="str">
        <f>IF(Barèmes!G109="","",Barèmes!G109)</f>
        <v/>
      </c>
      <c r="H109" s="531" t="str">
        <f>IF(Barèmes!H109="","",Barèmes!H109)</f>
        <v/>
      </c>
      <c r="I109" s="531" t="str">
        <f>IF(Barèmes!I109="","",Barèmes!I109)</f>
        <v/>
      </c>
      <c r="J109" s="181" t="str">
        <f>IF(Barèmes!J109="","",Barèmes!J109)</f>
        <v/>
      </c>
      <c r="K109" s="181" t="str">
        <f>IF(Barèmes!K109="","",Barèmes!K109)</f>
        <v/>
      </c>
      <c r="L109" s="181" t="str">
        <f>IF(Barèmes!L109="","",Barèmes!L109)</f>
        <v/>
      </c>
      <c r="M109" s="181" t="str">
        <f>IF(Barèmes!M109="","",Barèmes!M109)</f>
        <v/>
      </c>
      <c r="N109" s="181" t="str">
        <f>IF(Barèmes!N109="","",Barèmes!N109)</f>
        <v/>
      </c>
      <c r="O109" s="181" t="str">
        <f>IF(Barèmes!O109="","",Barèmes!O109)</f>
        <v/>
      </c>
      <c r="P109" s="427"/>
      <c r="Q109" s="286"/>
      <c r="R109" s="446" t="str">
        <f t="shared" si="3"/>
        <v/>
      </c>
      <c r="S109" s="182"/>
      <c r="T109" s="211" t="str">
        <f t="shared" si="4"/>
        <v/>
      </c>
      <c r="U109" s="185"/>
      <c r="V109" s="266" t="str">
        <f>+IF(O109="","",IF(T109="",Listes!$A$70,IF(AND(O109&lt;T109,U109=""),Listes!$A$71,IF(AND(Q109&lt;P109,U109=""),Listes!$A$72,IF(AND(T109&lt;&gt;"",T109&lt;O109,S109=""),Listes!$A$73,IF(W109="",Listes!$A$74,""))))))</f>
        <v/>
      </c>
      <c r="W109" s="90"/>
      <c r="X109" s="158">
        <f t="shared" si="5"/>
        <v>0</v>
      </c>
    </row>
    <row r="110" spans="1:24" ht="20.100000000000001" customHeight="1" x14ac:dyDescent="0.25">
      <c r="A110" s="174">
        <v>104</v>
      </c>
      <c r="B110" s="181" t="str">
        <f>IF(Barèmes!B110="","",Barèmes!B110)</f>
        <v/>
      </c>
      <c r="C110" s="181" t="str">
        <f>IF(Barèmes!C110="","",Barèmes!C110)</f>
        <v/>
      </c>
      <c r="D110" s="181" t="str">
        <f>IF(Barèmes!D110="","",Barèmes!D110)</f>
        <v/>
      </c>
      <c r="E110" s="181" t="str">
        <f>IF(Barèmes!E110="","",Barèmes!E110)</f>
        <v/>
      </c>
      <c r="F110" s="181" t="str">
        <f>IF(Barèmes!F110="","",Barèmes!F110)</f>
        <v/>
      </c>
      <c r="G110" s="181" t="str">
        <f>IF(Barèmes!G110="","",Barèmes!G110)</f>
        <v/>
      </c>
      <c r="H110" s="531" t="str">
        <f>IF(Barèmes!H110="","",Barèmes!H110)</f>
        <v/>
      </c>
      <c r="I110" s="531" t="str">
        <f>IF(Barèmes!I110="","",Barèmes!I110)</f>
        <v/>
      </c>
      <c r="J110" s="181" t="str">
        <f>IF(Barèmes!J110="","",Barèmes!J110)</f>
        <v/>
      </c>
      <c r="K110" s="181" t="str">
        <f>IF(Barèmes!K110="","",Barèmes!K110)</f>
        <v/>
      </c>
      <c r="L110" s="181" t="str">
        <f>IF(Barèmes!L110="","",Barèmes!L110)</f>
        <v/>
      </c>
      <c r="M110" s="181" t="str">
        <f>IF(Barèmes!M110="","",Barèmes!M110)</f>
        <v/>
      </c>
      <c r="N110" s="181" t="str">
        <f>IF(Barèmes!N110="","",Barèmes!N110)</f>
        <v/>
      </c>
      <c r="O110" s="181" t="str">
        <f>IF(Barèmes!O110="","",Barèmes!O110)</f>
        <v/>
      </c>
      <c r="P110" s="427"/>
      <c r="Q110" s="286"/>
      <c r="R110" s="446" t="str">
        <f t="shared" si="3"/>
        <v/>
      </c>
      <c r="S110" s="182"/>
      <c r="T110" s="211" t="str">
        <f t="shared" si="4"/>
        <v/>
      </c>
      <c r="U110" s="185"/>
      <c r="V110" s="266" t="str">
        <f>+IF(O110="","",IF(T110="",Listes!$A$70,IF(AND(O110&lt;T110,U110=""),Listes!$A$71,IF(AND(Q110&lt;P110,U110=""),Listes!$A$72,IF(AND(T110&lt;&gt;"",T110&lt;O110,S110=""),Listes!$A$73,IF(W110="",Listes!$A$74,""))))))</f>
        <v/>
      </c>
      <c r="W110" s="90"/>
      <c r="X110" s="158">
        <f t="shared" si="5"/>
        <v>0</v>
      </c>
    </row>
    <row r="111" spans="1:24" ht="20.100000000000001" customHeight="1" x14ac:dyDescent="0.25">
      <c r="A111" s="174">
        <v>105</v>
      </c>
      <c r="B111" s="181" t="str">
        <f>IF(Barèmes!B111="","",Barèmes!B111)</f>
        <v/>
      </c>
      <c r="C111" s="181" t="str">
        <f>IF(Barèmes!C111="","",Barèmes!C111)</f>
        <v/>
      </c>
      <c r="D111" s="181" t="str">
        <f>IF(Barèmes!D111="","",Barèmes!D111)</f>
        <v/>
      </c>
      <c r="E111" s="181" t="str">
        <f>IF(Barèmes!E111="","",Barèmes!E111)</f>
        <v/>
      </c>
      <c r="F111" s="181" t="str">
        <f>IF(Barèmes!F111="","",Barèmes!F111)</f>
        <v/>
      </c>
      <c r="G111" s="181" t="str">
        <f>IF(Barèmes!G111="","",Barèmes!G111)</f>
        <v/>
      </c>
      <c r="H111" s="531" t="str">
        <f>IF(Barèmes!H111="","",Barèmes!H111)</f>
        <v/>
      </c>
      <c r="I111" s="531" t="str">
        <f>IF(Barèmes!I111="","",Barèmes!I111)</f>
        <v/>
      </c>
      <c r="J111" s="181" t="str">
        <f>IF(Barèmes!J111="","",Barèmes!J111)</f>
        <v/>
      </c>
      <c r="K111" s="181" t="str">
        <f>IF(Barèmes!K111="","",Barèmes!K111)</f>
        <v/>
      </c>
      <c r="L111" s="181" t="str">
        <f>IF(Barèmes!L111="","",Barèmes!L111)</f>
        <v/>
      </c>
      <c r="M111" s="181" t="str">
        <f>IF(Barèmes!M111="","",Barèmes!M111)</f>
        <v/>
      </c>
      <c r="N111" s="181" t="str">
        <f>IF(Barèmes!N111="","",Barèmes!N111)</f>
        <v/>
      </c>
      <c r="O111" s="181" t="str">
        <f>IF(Barèmes!O111="","",Barèmes!O111)</f>
        <v/>
      </c>
      <c r="P111" s="427"/>
      <c r="Q111" s="286"/>
      <c r="R111" s="446" t="str">
        <f t="shared" si="3"/>
        <v/>
      </c>
      <c r="S111" s="182"/>
      <c r="T111" s="211" t="str">
        <f t="shared" si="4"/>
        <v/>
      </c>
      <c r="U111" s="185"/>
      <c r="V111" s="266" t="str">
        <f>+IF(O111="","",IF(T111="",Listes!$A$70,IF(AND(O111&lt;T111,U111=""),Listes!$A$71,IF(AND(Q111&lt;P111,U111=""),Listes!$A$72,IF(AND(T111&lt;&gt;"",T111&lt;O111,S111=""),Listes!$A$73,IF(W111="",Listes!$A$74,""))))))</f>
        <v/>
      </c>
      <c r="W111" s="90"/>
      <c r="X111" s="158">
        <f t="shared" si="5"/>
        <v>0</v>
      </c>
    </row>
    <row r="112" spans="1:24" ht="20.100000000000001" customHeight="1" x14ac:dyDescent="0.25">
      <c r="A112" s="174">
        <v>106</v>
      </c>
      <c r="B112" s="181" t="str">
        <f>IF(Barèmes!B112="","",Barèmes!B112)</f>
        <v/>
      </c>
      <c r="C112" s="181" t="str">
        <f>IF(Barèmes!C112="","",Barèmes!C112)</f>
        <v/>
      </c>
      <c r="D112" s="181" t="str">
        <f>IF(Barèmes!D112="","",Barèmes!D112)</f>
        <v/>
      </c>
      <c r="E112" s="181" t="str">
        <f>IF(Barèmes!E112="","",Barèmes!E112)</f>
        <v/>
      </c>
      <c r="F112" s="181" t="str">
        <f>IF(Barèmes!F112="","",Barèmes!F112)</f>
        <v/>
      </c>
      <c r="G112" s="181" t="str">
        <f>IF(Barèmes!G112="","",Barèmes!G112)</f>
        <v/>
      </c>
      <c r="H112" s="531" t="str">
        <f>IF(Barèmes!H112="","",Barèmes!H112)</f>
        <v/>
      </c>
      <c r="I112" s="531" t="str">
        <f>IF(Barèmes!I112="","",Barèmes!I112)</f>
        <v/>
      </c>
      <c r="J112" s="181" t="str">
        <f>IF(Barèmes!J112="","",Barèmes!J112)</f>
        <v/>
      </c>
      <c r="K112" s="181" t="str">
        <f>IF(Barèmes!K112="","",Barèmes!K112)</f>
        <v/>
      </c>
      <c r="L112" s="181" t="str">
        <f>IF(Barèmes!L112="","",Barèmes!L112)</f>
        <v/>
      </c>
      <c r="M112" s="181" t="str">
        <f>IF(Barèmes!M112="","",Barèmes!M112)</f>
        <v/>
      </c>
      <c r="N112" s="181" t="str">
        <f>IF(Barèmes!N112="","",Barèmes!N112)</f>
        <v/>
      </c>
      <c r="O112" s="181" t="str">
        <f>IF(Barèmes!O112="","",Barèmes!O112)</f>
        <v/>
      </c>
      <c r="P112" s="427"/>
      <c r="Q112" s="286"/>
      <c r="R112" s="446" t="str">
        <f t="shared" si="3"/>
        <v/>
      </c>
      <c r="S112" s="182"/>
      <c r="T112" s="211" t="str">
        <f t="shared" si="4"/>
        <v/>
      </c>
      <c r="U112" s="185"/>
      <c r="V112" s="266" t="str">
        <f>+IF(O112="","",IF(T112="",Listes!$A$70,IF(AND(O112&lt;T112,U112=""),Listes!$A$71,IF(AND(Q112&lt;P112,U112=""),Listes!$A$72,IF(AND(T112&lt;&gt;"",T112&lt;O112,S112=""),Listes!$A$73,IF(W112="",Listes!$A$74,""))))))</f>
        <v/>
      </c>
      <c r="W112" s="90"/>
      <c r="X112" s="158">
        <f t="shared" si="5"/>
        <v>0</v>
      </c>
    </row>
    <row r="113" spans="1:24" ht="20.100000000000001" customHeight="1" x14ac:dyDescent="0.25">
      <c r="A113" s="174">
        <v>107</v>
      </c>
      <c r="B113" s="181" t="str">
        <f>IF(Barèmes!B113="","",Barèmes!B113)</f>
        <v/>
      </c>
      <c r="C113" s="181" t="str">
        <f>IF(Barèmes!C113="","",Barèmes!C113)</f>
        <v/>
      </c>
      <c r="D113" s="181" t="str">
        <f>IF(Barèmes!D113="","",Barèmes!D113)</f>
        <v/>
      </c>
      <c r="E113" s="181" t="str">
        <f>IF(Barèmes!E113="","",Barèmes!E113)</f>
        <v/>
      </c>
      <c r="F113" s="181" t="str">
        <f>IF(Barèmes!F113="","",Barèmes!F113)</f>
        <v/>
      </c>
      <c r="G113" s="181" t="str">
        <f>IF(Barèmes!G113="","",Barèmes!G113)</f>
        <v/>
      </c>
      <c r="H113" s="531" t="str">
        <f>IF(Barèmes!H113="","",Barèmes!H113)</f>
        <v/>
      </c>
      <c r="I113" s="531" t="str">
        <f>IF(Barèmes!I113="","",Barèmes!I113)</f>
        <v/>
      </c>
      <c r="J113" s="181" t="str">
        <f>IF(Barèmes!J113="","",Barèmes!J113)</f>
        <v/>
      </c>
      <c r="K113" s="181" t="str">
        <f>IF(Barèmes!K113="","",Barèmes!K113)</f>
        <v/>
      </c>
      <c r="L113" s="181" t="str">
        <f>IF(Barèmes!L113="","",Barèmes!L113)</f>
        <v/>
      </c>
      <c r="M113" s="181" t="str">
        <f>IF(Barèmes!M113="","",Barèmes!M113)</f>
        <v/>
      </c>
      <c r="N113" s="181" t="str">
        <f>IF(Barèmes!N113="","",Barèmes!N113)</f>
        <v/>
      </c>
      <c r="O113" s="181" t="str">
        <f>IF(Barèmes!O113="","",Barèmes!O113)</f>
        <v/>
      </c>
      <c r="P113" s="427"/>
      <c r="Q113" s="286"/>
      <c r="R113" s="446" t="str">
        <f t="shared" si="3"/>
        <v/>
      </c>
      <c r="S113" s="182"/>
      <c r="T113" s="211" t="str">
        <f t="shared" si="4"/>
        <v/>
      </c>
      <c r="U113" s="185"/>
      <c r="V113" s="266" t="str">
        <f>+IF(O113="","",IF(T113="",Listes!$A$70,IF(AND(O113&lt;T113,U113=""),Listes!$A$71,IF(AND(Q113&lt;P113,U113=""),Listes!$A$72,IF(AND(T113&lt;&gt;"",T113&lt;O113,S113=""),Listes!$A$73,IF(W113="",Listes!$A$74,""))))))</f>
        <v/>
      </c>
      <c r="W113" s="90"/>
      <c r="X113" s="158">
        <f t="shared" si="5"/>
        <v>0</v>
      </c>
    </row>
    <row r="114" spans="1:24" ht="20.100000000000001" customHeight="1" x14ac:dyDescent="0.25">
      <c r="A114" s="174">
        <v>108</v>
      </c>
      <c r="B114" s="181" t="str">
        <f>IF(Barèmes!B114="","",Barèmes!B114)</f>
        <v/>
      </c>
      <c r="C114" s="181" t="str">
        <f>IF(Barèmes!C114="","",Barèmes!C114)</f>
        <v/>
      </c>
      <c r="D114" s="181" t="str">
        <f>IF(Barèmes!D114="","",Barèmes!D114)</f>
        <v/>
      </c>
      <c r="E114" s="181" t="str">
        <f>IF(Barèmes!E114="","",Barèmes!E114)</f>
        <v/>
      </c>
      <c r="F114" s="181" t="str">
        <f>IF(Barèmes!F114="","",Barèmes!F114)</f>
        <v/>
      </c>
      <c r="G114" s="181" t="str">
        <f>IF(Barèmes!G114="","",Barèmes!G114)</f>
        <v/>
      </c>
      <c r="H114" s="531" t="str">
        <f>IF(Barèmes!H114="","",Barèmes!H114)</f>
        <v/>
      </c>
      <c r="I114" s="531" t="str">
        <f>IF(Barèmes!I114="","",Barèmes!I114)</f>
        <v/>
      </c>
      <c r="J114" s="181" t="str">
        <f>IF(Barèmes!J114="","",Barèmes!J114)</f>
        <v/>
      </c>
      <c r="K114" s="181" t="str">
        <f>IF(Barèmes!K114="","",Barèmes!K114)</f>
        <v/>
      </c>
      <c r="L114" s="181" t="str">
        <f>IF(Barèmes!L114="","",Barèmes!L114)</f>
        <v/>
      </c>
      <c r="M114" s="181" t="str">
        <f>IF(Barèmes!M114="","",Barèmes!M114)</f>
        <v/>
      </c>
      <c r="N114" s="181" t="str">
        <f>IF(Barèmes!N114="","",Barèmes!N114)</f>
        <v/>
      </c>
      <c r="O114" s="181" t="str">
        <f>IF(Barèmes!O114="","",Barèmes!O114)</f>
        <v/>
      </c>
      <c r="P114" s="427"/>
      <c r="Q114" s="286"/>
      <c r="R114" s="446" t="str">
        <f t="shared" si="3"/>
        <v/>
      </c>
      <c r="S114" s="182"/>
      <c r="T114" s="211" t="str">
        <f t="shared" si="4"/>
        <v/>
      </c>
      <c r="U114" s="185"/>
      <c r="V114" s="266" t="str">
        <f>+IF(O114="","",IF(T114="",Listes!$A$70,IF(AND(O114&lt;T114,U114=""),Listes!$A$71,IF(AND(Q114&lt;P114,U114=""),Listes!$A$72,IF(AND(T114&lt;&gt;"",T114&lt;O114,S114=""),Listes!$A$73,IF(W114="",Listes!$A$74,""))))))</f>
        <v/>
      </c>
      <c r="W114" s="90"/>
      <c r="X114" s="158">
        <f t="shared" si="5"/>
        <v>0</v>
      </c>
    </row>
    <row r="115" spans="1:24" ht="20.100000000000001" customHeight="1" x14ac:dyDescent="0.25">
      <c r="A115" s="174">
        <v>109</v>
      </c>
      <c r="B115" s="181" t="str">
        <f>IF(Barèmes!B115="","",Barèmes!B115)</f>
        <v/>
      </c>
      <c r="C115" s="181" t="str">
        <f>IF(Barèmes!C115="","",Barèmes!C115)</f>
        <v/>
      </c>
      <c r="D115" s="181" t="str">
        <f>IF(Barèmes!D115="","",Barèmes!D115)</f>
        <v/>
      </c>
      <c r="E115" s="181" t="str">
        <f>IF(Barèmes!E115="","",Barèmes!E115)</f>
        <v/>
      </c>
      <c r="F115" s="181" t="str">
        <f>IF(Barèmes!F115="","",Barèmes!F115)</f>
        <v/>
      </c>
      <c r="G115" s="181" t="str">
        <f>IF(Barèmes!G115="","",Barèmes!G115)</f>
        <v/>
      </c>
      <c r="H115" s="531" t="str">
        <f>IF(Barèmes!H115="","",Barèmes!H115)</f>
        <v/>
      </c>
      <c r="I115" s="531" t="str">
        <f>IF(Barèmes!I115="","",Barèmes!I115)</f>
        <v/>
      </c>
      <c r="J115" s="181" t="str">
        <f>IF(Barèmes!J115="","",Barèmes!J115)</f>
        <v/>
      </c>
      <c r="K115" s="181" t="str">
        <f>IF(Barèmes!K115="","",Barèmes!K115)</f>
        <v/>
      </c>
      <c r="L115" s="181" t="str">
        <f>IF(Barèmes!L115="","",Barèmes!L115)</f>
        <v/>
      </c>
      <c r="M115" s="181" t="str">
        <f>IF(Barèmes!M115="","",Barèmes!M115)</f>
        <v/>
      </c>
      <c r="N115" s="181" t="str">
        <f>IF(Barèmes!N115="","",Barèmes!N115)</f>
        <v/>
      </c>
      <c r="O115" s="181" t="str">
        <f>IF(Barèmes!O115="","",Barèmes!O115)</f>
        <v/>
      </c>
      <c r="P115" s="427"/>
      <c r="Q115" s="286"/>
      <c r="R115" s="446" t="str">
        <f t="shared" si="3"/>
        <v/>
      </c>
      <c r="S115" s="182"/>
      <c r="T115" s="211" t="str">
        <f t="shared" si="4"/>
        <v/>
      </c>
      <c r="U115" s="185"/>
      <c r="V115" s="266" t="str">
        <f>+IF(O115="","",IF(T115="",Listes!$A$70,IF(AND(O115&lt;T115,U115=""),Listes!$A$71,IF(AND(Q115&lt;P115,U115=""),Listes!$A$72,IF(AND(T115&lt;&gt;"",T115&lt;O115,S115=""),Listes!$A$73,IF(W115="",Listes!$A$74,""))))))</f>
        <v/>
      </c>
      <c r="W115" s="90"/>
      <c r="X115" s="158">
        <f t="shared" si="5"/>
        <v>0</v>
      </c>
    </row>
    <row r="116" spans="1:24" ht="20.100000000000001" customHeight="1" x14ac:dyDescent="0.25">
      <c r="A116" s="174">
        <v>110</v>
      </c>
      <c r="B116" s="181" t="str">
        <f>IF(Barèmes!B116="","",Barèmes!B116)</f>
        <v/>
      </c>
      <c r="C116" s="181" t="str">
        <f>IF(Barèmes!C116="","",Barèmes!C116)</f>
        <v/>
      </c>
      <c r="D116" s="181" t="str">
        <f>IF(Barèmes!D116="","",Barèmes!D116)</f>
        <v/>
      </c>
      <c r="E116" s="181" t="str">
        <f>IF(Barèmes!E116="","",Barèmes!E116)</f>
        <v/>
      </c>
      <c r="F116" s="181" t="str">
        <f>IF(Barèmes!F116="","",Barèmes!F116)</f>
        <v/>
      </c>
      <c r="G116" s="181" t="str">
        <f>IF(Barèmes!G116="","",Barèmes!G116)</f>
        <v/>
      </c>
      <c r="H116" s="531" t="str">
        <f>IF(Barèmes!H116="","",Barèmes!H116)</f>
        <v/>
      </c>
      <c r="I116" s="531" t="str">
        <f>IF(Barèmes!I116="","",Barèmes!I116)</f>
        <v/>
      </c>
      <c r="J116" s="181" t="str">
        <f>IF(Barèmes!J116="","",Barèmes!J116)</f>
        <v/>
      </c>
      <c r="K116" s="181" t="str">
        <f>IF(Barèmes!K116="","",Barèmes!K116)</f>
        <v/>
      </c>
      <c r="L116" s="181" t="str">
        <f>IF(Barèmes!L116="","",Barèmes!L116)</f>
        <v/>
      </c>
      <c r="M116" s="181" t="str">
        <f>IF(Barèmes!M116="","",Barèmes!M116)</f>
        <v/>
      </c>
      <c r="N116" s="181" t="str">
        <f>IF(Barèmes!N116="","",Barèmes!N116)</f>
        <v/>
      </c>
      <c r="O116" s="181" t="str">
        <f>IF(Barèmes!O116="","",Barèmes!O116)</f>
        <v/>
      </c>
      <c r="P116" s="427"/>
      <c r="Q116" s="286"/>
      <c r="R116" s="446" t="str">
        <f t="shared" si="3"/>
        <v/>
      </c>
      <c r="S116" s="182"/>
      <c r="T116" s="211" t="str">
        <f t="shared" si="4"/>
        <v/>
      </c>
      <c r="U116" s="185"/>
      <c r="V116" s="266" t="str">
        <f>+IF(O116="","",IF(T116="",Listes!$A$70,IF(AND(O116&lt;T116,U116=""),Listes!$A$71,IF(AND(Q116&lt;P116,U116=""),Listes!$A$72,IF(AND(T116&lt;&gt;"",T116&lt;O116,S116=""),Listes!$A$73,IF(W116="",Listes!$A$74,""))))))</f>
        <v/>
      </c>
      <c r="W116" s="90"/>
      <c r="X116" s="158">
        <f t="shared" si="5"/>
        <v>0</v>
      </c>
    </row>
    <row r="117" spans="1:24" ht="20.100000000000001" customHeight="1" x14ac:dyDescent="0.25">
      <c r="A117" s="174">
        <v>111</v>
      </c>
      <c r="B117" s="181" t="str">
        <f>IF(Barèmes!B117="","",Barèmes!B117)</f>
        <v/>
      </c>
      <c r="C117" s="181" t="str">
        <f>IF(Barèmes!C117="","",Barèmes!C117)</f>
        <v/>
      </c>
      <c r="D117" s="181" t="str">
        <f>IF(Barèmes!D117="","",Barèmes!D117)</f>
        <v/>
      </c>
      <c r="E117" s="181" t="str">
        <f>IF(Barèmes!E117="","",Barèmes!E117)</f>
        <v/>
      </c>
      <c r="F117" s="181" t="str">
        <f>IF(Barèmes!F117="","",Barèmes!F117)</f>
        <v/>
      </c>
      <c r="G117" s="181" t="str">
        <f>IF(Barèmes!G117="","",Barèmes!G117)</f>
        <v/>
      </c>
      <c r="H117" s="531" t="str">
        <f>IF(Barèmes!H117="","",Barèmes!H117)</f>
        <v/>
      </c>
      <c r="I117" s="531" t="str">
        <f>IF(Barèmes!I117="","",Barèmes!I117)</f>
        <v/>
      </c>
      <c r="J117" s="181" t="str">
        <f>IF(Barèmes!J117="","",Barèmes!J117)</f>
        <v/>
      </c>
      <c r="K117" s="181" t="str">
        <f>IF(Barèmes!K117="","",Barèmes!K117)</f>
        <v/>
      </c>
      <c r="L117" s="181" t="str">
        <f>IF(Barèmes!L117="","",Barèmes!L117)</f>
        <v/>
      </c>
      <c r="M117" s="181" t="str">
        <f>IF(Barèmes!M117="","",Barèmes!M117)</f>
        <v/>
      </c>
      <c r="N117" s="181" t="str">
        <f>IF(Barèmes!N117="","",Barèmes!N117)</f>
        <v/>
      </c>
      <c r="O117" s="181" t="str">
        <f>IF(Barèmes!O117="","",Barèmes!O117)</f>
        <v/>
      </c>
      <c r="P117" s="427"/>
      <c r="Q117" s="286"/>
      <c r="R117" s="446" t="str">
        <f t="shared" si="3"/>
        <v/>
      </c>
      <c r="S117" s="182"/>
      <c r="T117" s="211" t="str">
        <f t="shared" si="4"/>
        <v/>
      </c>
      <c r="U117" s="185"/>
      <c r="V117" s="266" t="str">
        <f>+IF(O117="","",IF(T117="",Listes!$A$70,IF(AND(O117&lt;T117,U117=""),Listes!$A$71,IF(AND(Q117&lt;P117,U117=""),Listes!$A$72,IF(AND(T117&lt;&gt;"",T117&lt;O117,S117=""),Listes!$A$73,IF(W117="",Listes!$A$74,""))))))</f>
        <v/>
      </c>
      <c r="W117" s="90"/>
      <c r="X117" s="158">
        <f t="shared" si="5"/>
        <v>0</v>
      </c>
    </row>
    <row r="118" spans="1:24" ht="20.100000000000001" customHeight="1" x14ac:dyDescent="0.25">
      <c r="A118" s="174">
        <v>112</v>
      </c>
      <c r="B118" s="181" t="str">
        <f>IF(Barèmes!B118="","",Barèmes!B118)</f>
        <v/>
      </c>
      <c r="C118" s="181" t="str">
        <f>IF(Barèmes!C118="","",Barèmes!C118)</f>
        <v/>
      </c>
      <c r="D118" s="181" t="str">
        <f>IF(Barèmes!D118="","",Barèmes!D118)</f>
        <v/>
      </c>
      <c r="E118" s="181" t="str">
        <f>IF(Barèmes!E118="","",Barèmes!E118)</f>
        <v/>
      </c>
      <c r="F118" s="181" t="str">
        <f>IF(Barèmes!F118="","",Barèmes!F118)</f>
        <v/>
      </c>
      <c r="G118" s="181" t="str">
        <f>IF(Barèmes!G118="","",Barèmes!G118)</f>
        <v/>
      </c>
      <c r="H118" s="531" t="str">
        <f>IF(Barèmes!H118="","",Barèmes!H118)</f>
        <v/>
      </c>
      <c r="I118" s="531" t="str">
        <f>IF(Barèmes!I118="","",Barèmes!I118)</f>
        <v/>
      </c>
      <c r="J118" s="181" t="str">
        <f>IF(Barèmes!J118="","",Barèmes!J118)</f>
        <v/>
      </c>
      <c r="K118" s="181" t="str">
        <f>IF(Barèmes!K118="","",Barèmes!K118)</f>
        <v/>
      </c>
      <c r="L118" s="181" t="str">
        <f>IF(Barèmes!L118="","",Barèmes!L118)</f>
        <v/>
      </c>
      <c r="M118" s="181" t="str">
        <f>IF(Barèmes!M118="","",Barèmes!M118)</f>
        <v/>
      </c>
      <c r="N118" s="181" t="str">
        <f>IF(Barèmes!N118="","",Barèmes!N118)</f>
        <v/>
      </c>
      <c r="O118" s="181" t="str">
        <f>IF(Barèmes!O118="","",Barèmes!O118)</f>
        <v/>
      </c>
      <c r="P118" s="427"/>
      <c r="Q118" s="286"/>
      <c r="R118" s="446" t="str">
        <f t="shared" si="3"/>
        <v/>
      </c>
      <c r="S118" s="182"/>
      <c r="T118" s="211" t="str">
        <f t="shared" si="4"/>
        <v/>
      </c>
      <c r="U118" s="185"/>
      <c r="V118" s="266" t="str">
        <f>+IF(O118="","",IF(T118="",Listes!$A$70,IF(AND(O118&lt;T118,U118=""),Listes!$A$71,IF(AND(Q118&lt;P118,U118=""),Listes!$A$72,IF(AND(T118&lt;&gt;"",T118&lt;O118,S118=""),Listes!$A$73,IF(W118="",Listes!$A$74,""))))))</f>
        <v/>
      </c>
      <c r="W118" s="90"/>
      <c r="X118" s="158">
        <f t="shared" si="5"/>
        <v>0</v>
      </c>
    </row>
    <row r="119" spans="1:24" ht="20.100000000000001" customHeight="1" x14ac:dyDescent="0.25">
      <c r="A119" s="174">
        <v>113</v>
      </c>
      <c r="B119" s="181" t="str">
        <f>IF(Barèmes!B119="","",Barèmes!B119)</f>
        <v/>
      </c>
      <c r="C119" s="181" t="str">
        <f>IF(Barèmes!C119="","",Barèmes!C119)</f>
        <v/>
      </c>
      <c r="D119" s="181" t="str">
        <f>IF(Barèmes!D119="","",Barèmes!D119)</f>
        <v/>
      </c>
      <c r="E119" s="181" t="str">
        <f>IF(Barèmes!E119="","",Barèmes!E119)</f>
        <v/>
      </c>
      <c r="F119" s="181" t="str">
        <f>IF(Barèmes!F119="","",Barèmes!F119)</f>
        <v/>
      </c>
      <c r="G119" s="181" t="str">
        <f>IF(Barèmes!G119="","",Barèmes!G119)</f>
        <v/>
      </c>
      <c r="H119" s="531" t="str">
        <f>IF(Barèmes!H119="","",Barèmes!H119)</f>
        <v/>
      </c>
      <c r="I119" s="531" t="str">
        <f>IF(Barèmes!I119="","",Barèmes!I119)</f>
        <v/>
      </c>
      <c r="J119" s="181" t="str">
        <f>IF(Barèmes!J119="","",Barèmes!J119)</f>
        <v/>
      </c>
      <c r="K119" s="181" t="str">
        <f>IF(Barèmes!K119="","",Barèmes!K119)</f>
        <v/>
      </c>
      <c r="L119" s="181" t="str">
        <f>IF(Barèmes!L119="","",Barèmes!L119)</f>
        <v/>
      </c>
      <c r="M119" s="181" t="str">
        <f>IF(Barèmes!M119="","",Barèmes!M119)</f>
        <v/>
      </c>
      <c r="N119" s="181" t="str">
        <f>IF(Barèmes!N119="","",Barèmes!N119)</f>
        <v/>
      </c>
      <c r="O119" s="181" t="str">
        <f>IF(Barèmes!O119="","",Barèmes!O119)</f>
        <v/>
      </c>
      <c r="P119" s="427"/>
      <c r="Q119" s="286"/>
      <c r="R119" s="446" t="str">
        <f t="shared" si="3"/>
        <v/>
      </c>
      <c r="S119" s="182"/>
      <c r="T119" s="211" t="str">
        <f t="shared" si="4"/>
        <v/>
      </c>
      <c r="U119" s="185"/>
      <c r="V119" s="266" t="str">
        <f>+IF(O119="","",IF(T119="",Listes!$A$70,IF(AND(O119&lt;T119,U119=""),Listes!$A$71,IF(AND(Q119&lt;P119,U119=""),Listes!$A$72,IF(AND(T119&lt;&gt;"",T119&lt;O119,S119=""),Listes!$A$73,IF(W119="",Listes!$A$74,""))))))</f>
        <v/>
      </c>
      <c r="W119" s="90"/>
      <c r="X119" s="158">
        <f t="shared" si="5"/>
        <v>0</v>
      </c>
    </row>
    <row r="120" spans="1:24" ht="20.100000000000001" customHeight="1" x14ac:dyDescent="0.25">
      <c r="A120" s="174">
        <v>114</v>
      </c>
      <c r="B120" s="181" t="str">
        <f>IF(Barèmes!B120="","",Barèmes!B120)</f>
        <v/>
      </c>
      <c r="C120" s="181" t="str">
        <f>IF(Barèmes!C120="","",Barèmes!C120)</f>
        <v/>
      </c>
      <c r="D120" s="181" t="str">
        <f>IF(Barèmes!D120="","",Barèmes!D120)</f>
        <v/>
      </c>
      <c r="E120" s="181" t="str">
        <f>IF(Barèmes!E120="","",Barèmes!E120)</f>
        <v/>
      </c>
      <c r="F120" s="181" t="str">
        <f>IF(Barèmes!F120="","",Barèmes!F120)</f>
        <v/>
      </c>
      <c r="G120" s="181" t="str">
        <f>IF(Barèmes!G120="","",Barèmes!G120)</f>
        <v/>
      </c>
      <c r="H120" s="531" t="str">
        <f>IF(Barèmes!H120="","",Barèmes!H120)</f>
        <v/>
      </c>
      <c r="I120" s="531" t="str">
        <f>IF(Barèmes!I120="","",Barèmes!I120)</f>
        <v/>
      </c>
      <c r="J120" s="181" t="str">
        <f>IF(Barèmes!J120="","",Barèmes!J120)</f>
        <v/>
      </c>
      <c r="K120" s="181" t="str">
        <f>IF(Barèmes!K120="","",Barèmes!K120)</f>
        <v/>
      </c>
      <c r="L120" s="181" t="str">
        <f>IF(Barèmes!L120="","",Barèmes!L120)</f>
        <v/>
      </c>
      <c r="M120" s="181" t="str">
        <f>IF(Barèmes!M120="","",Barèmes!M120)</f>
        <v/>
      </c>
      <c r="N120" s="181" t="str">
        <f>IF(Barèmes!N120="","",Barèmes!N120)</f>
        <v/>
      </c>
      <c r="O120" s="181" t="str">
        <f>IF(Barèmes!O120="","",Barèmes!O120)</f>
        <v/>
      </c>
      <c r="P120" s="427"/>
      <c r="Q120" s="286"/>
      <c r="R120" s="446" t="str">
        <f t="shared" si="3"/>
        <v/>
      </c>
      <c r="S120" s="182"/>
      <c r="T120" s="211" t="str">
        <f t="shared" si="4"/>
        <v/>
      </c>
      <c r="U120" s="185"/>
      <c r="V120" s="266" t="str">
        <f>+IF(O120="","",IF(T120="",Listes!$A$70,IF(AND(O120&lt;T120,U120=""),Listes!$A$71,IF(AND(Q120&lt;P120,U120=""),Listes!$A$72,IF(AND(T120&lt;&gt;"",T120&lt;O120,S120=""),Listes!$A$73,IF(W120="",Listes!$A$74,""))))))</f>
        <v/>
      </c>
      <c r="W120" s="90"/>
      <c r="X120" s="158">
        <f t="shared" si="5"/>
        <v>0</v>
      </c>
    </row>
    <row r="121" spans="1:24" ht="20.100000000000001" customHeight="1" x14ac:dyDescent="0.25">
      <c r="A121" s="174">
        <v>115</v>
      </c>
      <c r="B121" s="181" t="str">
        <f>IF(Barèmes!B121="","",Barèmes!B121)</f>
        <v/>
      </c>
      <c r="C121" s="181" t="str">
        <f>IF(Barèmes!C121="","",Barèmes!C121)</f>
        <v/>
      </c>
      <c r="D121" s="181" t="str">
        <f>IF(Barèmes!D121="","",Barèmes!D121)</f>
        <v/>
      </c>
      <c r="E121" s="181" t="str">
        <f>IF(Barèmes!E121="","",Barèmes!E121)</f>
        <v/>
      </c>
      <c r="F121" s="181" t="str">
        <f>IF(Barèmes!F121="","",Barèmes!F121)</f>
        <v/>
      </c>
      <c r="G121" s="181" t="str">
        <f>IF(Barèmes!G121="","",Barèmes!G121)</f>
        <v/>
      </c>
      <c r="H121" s="531" t="str">
        <f>IF(Barèmes!H121="","",Barèmes!H121)</f>
        <v/>
      </c>
      <c r="I121" s="531" t="str">
        <f>IF(Barèmes!I121="","",Barèmes!I121)</f>
        <v/>
      </c>
      <c r="J121" s="181" t="str">
        <f>IF(Barèmes!J121="","",Barèmes!J121)</f>
        <v/>
      </c>
      <c r="K121" s="181" t="str">
        <f>IF(Barèmes!K121="","",Barèmes!K121)</f>
        <v/>
      </c>
      <c r="L121" s="181" t="str">
        <f>IF(Barèmes!L121="","",Barèmes!L121)</f>
        <v/>
      </c>
      <c r="M121" s="181" t="str">
        <f>IF(Barèmes!M121="","",Barèmes!M121)</f>
        <v/>
      </c>
      <c r="N121" s="181" t="str">
        <f>IF(Barèmes!N121="","",Barèmes!N121)</f>
        <v/>
      </c>
      <c r="O121" s="181" t="str">
        <f>IF(Barèmes!O121="","",Barèmes!O121)</f>
        <v/>
      </c>
      <c r="P121" s="427"/>
      <c r="Q121" s="286"/>
      <c r="R121" s="446" t="str">
        <f t="shared" si="3"/>
        <v/>
      </c>
      <c r="S121" s="182"/>
      <c r="T121" s="211" t="str">
        <f t="shared" si="4"/>
        <v/>
      </c>
      <c r="U121" s="185"/>
      <c r="V121" s="266" t="str">
        <f>+IF(O121="","",IF(T121="",Listes!$A$70,IF(AND(O121&lt;T121,U121=""),Listes!$A$71,IF(AND(Q121&lt;P121,U121=""),Listes!$A$72,IF(AND(T121&lt;&gt;"",T121&lt;O121,S121=""),Listes!$A$73,IF(W121="",Listes!$A$74,""))))))</f>
        <v/>
      </c>
      <c r="W121" s="90"/>
      <c r="X121" s="158">
        <f t="shared" si="5"/>
        <v>0</v>
      </c>
    </row>
    <row r="122" spans="1:24" ht="20.100000000000001" customHeight="1" x14ac:dyDescent="0.25">
      <c r="A122" s="174">
        <v>116</v>
      </c>
      <c r="B122" s="181" t="str">
        <f>IF(Barèmes!B122="","",Barèmes!B122)</f>
        <v/>
      </c>
      <c r="C122" s="181" t="str">
        <f>IF(Barèmes!C122="","",Barèmes!C122)</f>
        <v/>
      </c>
      <c r="D122" s="181" t="str">
        <f>IF(Barèmes!D122="","",Barèmes!D122)</f>
        <v/>
      </c>
      <c r="E122" s="181" t="str">
        <f>IF(Barèmes!E122="","",Barèmes!E122)</f>
        <v/>
      </c>
      <c r="F122" s="181" t="str">
        <f>IF(Barèmes!F122="","",Barèmes!F122)</f>
        <v/>
      </c>
      <c r="G122" s="181" t="str">
        <f>IF(Barèmes!G122="","",Barèmes!G122)</f>
        <v/>
      </c>
      <c r="H122" s="531" t="str">
        <f>IF(Barèmes!H122="","",Barèmes!H122)</f>
        <v/>
      </c>
      <c r="I122" s="531" t="str">
        <f>IF(Barèmes!I122="","",Barèmes!I122)</f>
        <v/>
      </c>
      <c r="J122" s="181" t="str">
        <f>IF(Barèmes!J122="","",Barèmes!J122)</f>
        <v/>
      </c>
      <c r="K122" s="181" t="str">
        <f>IF(Barèmes!K122="","",Barèmes!K122)</f>
        <v/>
      </c>
      <c r="L122" s="181" t="str">
        <f>IF(Barèmes!L122="","",Barèmes!L122)</f>
        <v/>
      </c>
      <c r="M122" s="181" t="str">
        <f>IF(Barèmes!M122="","",Barèmes!M122)</f>
        <v/>
      </c>
      <c r="N122" s="181" t="str">
        <f>IF(Barèmes!N122="","",Barèmes!N122)</f>
        <v/>
      </c>
      <c r="O122" s="181" t="str">
        <f>IF(Barèmes!O122="","",Barèmes!O122)</f>
        <v/>
      </c>
      <c r="P122" s="427"/>
      <c r="Q122" s="286"/>
      <c r="R122" s="446" t="str">
        <f t="shared" si="3"/>
        <v/>
      </c>
      <c r="S122" s="182"/>
      <c r="T122" s="211" t="str">
        <f t="shared" si="4"/>
        <v/>
      </c>
      <c r="U122" s="185"/>
      <c r="V122" s="266" t="str">
        <f>+IF(O122="","",IF(T122="",Listes!$A$70,IF(AND(O122&lt;T122,U122=""),Listes!$A$71,IF(AND(Q122&lt;P122,U122=""),Listes!$A$72,IF(AND(T122&lt;&gt;"",T122&lt;O122,S122=""),Listes!$A$73,IF(W122="",Listes!$A$74,""))))))</f>
        <v/>
      </c>
      <c r="W122" s="90"/>
      <c r="X122" s="158">
        <f t="shared" si="5"/>
        <v>0</v>
      </c>
    </row>
    <row r="123" spans="1:24" ht="20.100000000000001" customHeight="1" x14ac:dyDescent="0.25">
      <c r="A123" s="174">
        <v>117</v>
      </c>
      <c r="B123" s="181" t="str">
        <f>IF(Barèmes!B123="","",Barèmes!B123)</f>
        <v/>
      </c>
      <c r="C123" s="181" t="str">
        <f>IF(Barèmes!C123="","",Barèmes!C123)</f>
        <v/>
      </c>
      <c r="D123" s="181" t="str">
        <f>IF(Barèmes!D123="","",Barèmes!D123)</f>
        <v/>
      </c>
      <c r="E123" s="181" t="str">
        <f>IF(Barèmes!E123="","",Barèmes!E123)</f>
        <v/>
      </c>
      <c r="F123" s="181" t="str">
        <f>IF(Barèmes!F123="","",Barèmes!F123)</f>
        <v/>
      </c>
      <c r="G123" s="181" t="str">
        <f>IF(Barèmes!G123="","",Barèmes!G123)</f>
        <v/>
      </c>
      <c r="H123" s="531" t="str">
        <f>IF(Barèmes!H123="","",Barèmes!H123)</f>
        <v/>
      </c>
      <c r="I123" s="531" t="str">
        <f>IF(Barèmes!I123="","",Barèmes!I123)</f>
        <v/>
      </c>
      <c r="J123" s="181" t="str">
        <f>IF(Barèmes!J123="","",Barèmes!J123)</f>
        <v/>
      </c>
      <c r="K123" s="181" t="str">
        <f>IF(Barèmes!K123="","",Barèmes!K123)</f>
        <v/>
      </c>
      <c r="L123" s="181" t="str">
        <f>IF(Barèmes!L123="","",Barèmes!L123)</f>
        <v/>
      </c>
      <c r="M123" s="181" t="str">
        <f>IF(Barèmes!M123="","",Barèmes!M123)</f>
        <v/>
      </c>
      <c r="N123" s="181" t="str">
        <f>IF(Barèmes!N123="","",Barèmes!N123)</f>
        <v/>
      </c>
      <c r="O123" s="181" t="str">
        <f>IF(Barèmes!O123="","",Barèmes!O123)</f>
        <v/>
      </c>
      <c r="P123" s="427"/>
      <c r="Q123" s="286"/>
      <c r="R123" s="446" t="str">
        <f t="shared" si="3"/>
        <v/>
      </c>
      <c r="S123" s="182"/>
      <c r="T123" s="211" t="str">
        <f t="shared" si="4"/>
        <v/>
      </c>
      <c r="U123" s="185"/>
      <c r="V123" s="266" t="str">
        <f>+IF(O123="","",IF(T123="",Listes!$A$70,IF(AND(O123&lt;T123,U123=""),Listes!$A$71,IF(AND(Q123&lt;P123,U123=""),Listes!$A$72,IF(AND(T123&lt;&gt;"",T123&lt;O123,S123=""),Listes!$A$73,IF(W123="",Listes!$A$74,""))))))</f>
        <v/>
      </c>
      <c r="W123" s="90"/>
      <c r="X123" s="158">
        <f t="shared" si="5"/>
        <v>0</v>
      </c>
    </row>
    <row r="124" spans="1:24" ht="20.100000000000001" customHeight="1" x14ac:dyDescent="0.25">
      <c r="A124" s="174">
        <v>118</v>
      </c>
      <c r="B124" s="181" t="str">
        <f>IF(Barèmes!B124="","",Barèmes!B124)</f>
        <v/>
      </c>
      <c r="C124" s="181" t="str">
        <f>IF(Barèmes!C124="","",Barèmes!C124)</f>
        <v/>
      </c>
      <c r="D124" s="181" t="str">
        <f>IF(Barèmes!D124="","",Barèmes!D124)</f>
        <v/>
      </c>
      <c r="E124" s="181" t="str">
        <f>IF(Barèmes!E124="","",Barèmes!E124)</f>
        <v/>
      </c>
      <c r="F124" s="181" t="str">
        <f>IF(Barèmes!F124="","",Barèmes!F124)</f>
        <v/>
      </c>
      <c r="G124" s="181" t="str">
        <f>IF(Barèmes!G124="","",Barèmes!G124)</f>
        <v/>
      </c>
      <c r="H124" s="531" t="str">
        <f>IF(Barèmes!H124="","",Barèmes!H124)</f>
        <v/>
      </c>
      <c r="I124" s="531" t="str">
        <f>IF(Barèmes!I124="","",Barèmes!I124)</f>
        <v/>
      </c>
      <c r="J124" s="181" t="str">
        <f>IF(Barèmes!J124="","",Barèmes!J124)</f>
        <v/>
      </c>
      <c r="K124" s="181" t="str">
        <f>IF(Barèmes!K124="","",Barèmes!K124)</f>
        <v/>
      </c>
      <c r="L124" s="181" t="str">
        <f>IF(Barèmes!L124="","",Barèmes!L124)</f>
        <v/>
      </c>
      <c r="M124" s="181" t="str">
        <f>IF(Barèmes!M124="","",Barèmes!M124)</f>
        <v/>
      </c>
      <c r="N124" s="181" t="str">
        <f>IF(Barèmes!N124="","",Barèmes!N124)</f>
        <v/>
      </c>
      <c r="O124" s="181" t="str">
        <f>IF(Barèmes!O124="","",Barèmes!O124)</f>
        <v/>
      </c>
      <c r="P124" s="427"/>
      <c r="Q124" s="286"/>
      <c r="R124" s="446" t="str">
        <f t="shared" si="3"/>
        <v/>
      </c>
      <c r="S124" s="182"/>
      <c r="T124" s="211" t="str">
        <f t="shared" si="4"/>
        <v/>
      </c>
      <c r="U124" s="185"/>
      <c r="V124" s="266" t="str">
        <f>+IF(O124="","",IF(T124="",Listes!$A$70,IF(AND(O124&lt;T124,U124=""),Listes!$A$71,IF(AND(Q124&lt;P124,U124=""),Listes!$A$72,IF(AND(T124&lt;&gt;"",T124&lt;O124,S124=""),Listes!$A$73,IF(W124="",Listes!$A$74,""))))))</f>
        <v/>
      </c>
      <c r="W124" s="90"/>
      <c r="X124" s="158">
        <f t="shared" si="5"/>
        <v>0</v>
      </c>
    </row>
    <row r="125" spans="1:24" ht="20.100000000000001" customHeight="1" x14ac:dyDescent="0.25">
      <c r="A125" s="174">
        <v>119</v>
      </c>
      <c r="B125" s="181" t="str">
        <f>IF(Barèmes!B125="","",Barèmes!B125)</f>
        <v/>
      </c>
      <c r="C125" s="181" t="str">
        <f>IF(Barèmes!C125="","",Barèmes!C125)</f>
        <v/>
      </c>
      <c r="D125" s="181" t="str">
        <f>IF(Barèmes!D125="","",Barèmes!D125)</f>
        <v/>
      </c>
      <c r="E125" s="181" t="str">
        <f>IF(Barèmes!E125="","",Barèmes!E125)</f>
        <v/>
      </c>
      <c r="F125" s="181" t="str">
        <f>IF(Barèmes!F125="","",Barèmes!F125)</f>
        <v/>
      </c>
      <c r="G125" s="181" t="str">
        <f>IF(Barèmes!G125="","",Barèmes!G125)</f>
        <v/>
      </c>
      <c r="H125" s="531" t="str">
        <f>IF(Barèmes!H125="","",Barèmes!H125)</f>
        <v/>
      </c>
      <c r="I125" s="531" t="str">
        <f>IF(Barèmes!I125="","",Barèmes!I125)</f>
        <v/>
      </c>
      <c r="J125" s="181" t="str">
        <f>IF(Barèmes!J125="","",Barèmes!J125)</f>
        <v/>
      </c>
      <c r="K125" s="181" t="str">
        <f>IF(Barèmes!K125="","",Barèmes!K125)</f>
        <v/>
      </c>
      <c r="L125" s="181" t="str">
        <f>IF(Barèmes!L125="","",Barèmes!L125)</f>
        <v/>
      </c>
      <c r="M125" s="181" t="str">
        <f>IF(Barèmes!M125="","",Barèmes!M125)</f>
        <v/>
      </c>
      <c r="N125" s="181" t="str">
        <f>IF(Barèmes!N125="","",Barèmes!N125)</f>
        <v/>
      </c>
      <c r="O125" s="181" t="str">
        <f>IF(Barèmes!O125="","",Barèmes!O125)</f>
        <v/>
      </c>
      <c r="P125" s="427"/>
      <c r="Q125" s="286"/>
      <c r="R125" s="446" t="str">
        <f t="shared" si="3"/>
        <v/>
      </c>
      <c r="S125" s="182"/>
      <c r="T125" s="211" t="str">
        <f t="shared" si="4"/>
        <v/>
      </c>
      <c r="U125" s="185"/>
      <c r="V125" s="266" t="str">
        <f>+IF(O125="","",IF(T125="",Listes!$A$70,IF(AND(O125&lt;T125,U125=""),Listes!$A$71,IF(AND(Q125&lt;P125,U125=""),Listes!$A$72,IF(AND(T125&lt;&gt;"",T125&lt;O125,S125=""),Listes!$A$73,IF(W125="",Listes!$A$74,""))))))</f>
        <v/>
      </c>
      <c r="W125" s="90"/>
      <c r="X125" s="158">
        <f t="shared" si="5"/>
        <v>0</v>
      </c>
    </row>
    <row r="126" spans="1:24" ht="20.100000000000001" customHeight="1" x14ac:dyDescent="0.25">
      <c r="A126" s="174">
        <v>120</v>
      </c>
      <c r="B126" s="181" t="str">
        <f>IF(Barèmes!B126="","",Barèmes!B126)</f>
        <v/>
      </c>
      <c r="C126" s="181" t="str">
        <f>IF(Barèmes!C126="","",Barèmes!C126)</f>
        <v/>
      </c>
      <c r="D126" s="181" t="str">
        <f>IF(Barèmes!D126="","",Barèmes!D126)</f>
        <v/>
      </c>
      <c r="E126" s="181" t="str">
        <f>IF(Barèmes!E126="","",Barèmes!E126)</f>
        <v/>
      </c>
      <c r="F126" s="181" t="str">
        <f>IF(Barèmes!F126="","",Barèmes!F126)</f>
        <v/>
      </c>
      <c r="G126" s="181" t="str">
        <f>IF(Barèmes!G126="","",Barèmes!G126)</f>
        <v/>
      </c>
      <c r="H126" s="531" t="str">
        <f>IF(Barèmes!H126="","",Barèmes!H126)</f>
        <v/>
      </c>
      <c r="I126" s="531" t="str">
        <f>IF(Barèmes!I126="","",Barèmes!I126)</f>
        <v/>
      </c>
      <c r="J126" s="181" t="str">
        <f>IF(Barèmes!J126="","",Barèmes!J126)</f>
        <v/>
      </c>
      <c r="K126" s="181" t="str">
        <f>IF(Barèmes!K126="","",Barèmes!K126)</f>
        <v/>
      </c>
      <c r="L126" s="181" t="str">
        <f>IF(Barèmes!L126="","",Barèmes!L126)</f>
        <v/>
      </c>
      <c r="M126" s="181" t="str">
        <f>IF(Barèmes!M126="","",Barèmes!M126)</f>
        <v/>
      </c>
      <c r="N126" s="181" t="str">
        <f>IF(Barèmes!N126="","",Barèmes!N126)</f>
        <v/>
      </c>
      <c r="O126" s="181" t="str">
        <f>IF(Barèmes!O126="","",Barèmes!O126)</f>
        <v/>
      </c>
      <c r="P126" s="427"/>
      <c r="Q126" s="286"/>
      <c r="R126" s="446" t="str">
        <f t="shared" si="3"/>
        <v/>
      </c>
      <c r="S126" s="182"/>
      <c r="T126" s="211" t="str">
        <f t="shared" si="4"/>
        <v/>
      </c>
      <c r="U126" s="185"/>
      <c r="V126" s="266" t="str">
        <f>+IF(O126="","",IF(T126="",Listes!$A$70,IF(AND(O126&lt;T126,U126=""),Listes!$A$71,IF(AND(Q126&lt;P126,U126=""),Listes!$A$72,IF(AND(T126&lt;&gt;"",T126&lt;O126,S126=""),Listes!$A$73,IF(W126="",Listes!$A$74,""))))))</f>
        <v/>
      </c>
      <c r="W126" s="90"/>
      <c r="X126" s="158">
        <f t="shared" si="5"/>
        <v>0</v>
      </c>
    </row>
    <row r="127" spans="1:24" ht="20.100000000000001" customHeight="1" x14ac:dyDescent="0.25">
      <c r="A127" s="174">
        <v>121</v>
      </c>
      <c r="B127" s="181" t="str">
        <f>IF(Barèmes!B127="","",Barèmes!B127)</f>
        <v/>
      </c>
      <c r="C127" s="181" t="str">
        <f>IF(Barèmes!C127="","",Barèmes!C127)</f>
        <v/>
      </c>
      <c r="D127" s="181" t="str">
        <f>IF(Barèmes!D127="","",Barèmes!D127)</f>
        <v/>
      </c>
      <c r="E127" s="181" t="str">
        <f>IF(Barèmes!E127="","",Barèmes!E127)</f>
        <v/>
      </c>
      <c r="F127" s="181" t="str">
        <f>IF(Barèmes!F127="","",Barèmes!F127)</f>
        <v/>
      </c>
      <c r="G127" s="181" t="str">
        <f>IF(Barèmes!G127="","",Barèmes!G127)</f>
        <v/>
      </c>
      <c r="H127" s="531" t="str">
        <f>IF(Barèmes!H127="","",Barèmes!H127)</f>
        <v/>
      </c>
      <c r="I127" s="531" t="str">
        <f>IF(Barèmes!I127="","",Barèmes!I127)</f>
        <v/>
      </c>
      <c r="J127" s="181" t="str">
        <f>IF(Barèmes!J127="","",Barèmes!J127)</f>
        <v/>
      </c>
      <c r="K127" s="181" t="str">
        <f>IF(Barèmes!K127="","",Barèmes!K127)</f>
        <v/>
      </c>
      <c r="L127" s="181" t="str">
        <f>IF(Barèmes!L127="","",Barèmes!L127)</f>
        <v/>
      </c>
      <c r="M127" s="181" t="str">
        <f>IF(Barèmes!M127="","",Barèmes!M127)</f>
        <v/>
      </c>
      <c r="N127" s="181" t="str">
        <f>IF(Barèmes!N127="","",Barèmes!N127)</f>
        <v/>
      </c>
      <c r="O127" s="181" t="str">
        <f>IF(Barèmes!O127="","",Barèmes!O127)</f>
        <v/>
      </c>
      <c r="P127" s="427"/>
      <c r="Q127" s="286"/>
      <c r="R127" s="446" t="str">
        <f t="shared" si="3"/>
        <v/>
      </c>
      <c r="S127" s="182"/>
      <c r="T127" s="211" t="str">
        <f t="shared" si="4"/>
        <v/>
      </c>
      <c r="U127" s="185"/>
      <c r="V127" s="266" t="str">
        <f>+IF(O127="","",IF(T127="",Listes!$A$70,IF(AND(O127&lt;T127,U127=""),Listes!$A$71,IF(AND(Q127&lt;P127,U127=""),Listes!$A$72,IF(AND(T127&lt;&gt;"",T127&lt;O127,S127=""),Listes!$A$73,IF(W127="",Listes!$A$74,""))))))</f>
        <v/>
      </c>
      <c r="W127" s="90"/>
      <c r="X127" s="158">
        <f t="shared" si="5"/>
        <v>0</v>
      </c>
    </row>
    <row r="128" spans="1:24" ht="20.100000000000001" customHeight="1" x14ac:dyDescent="0.25">
      <c r="A128" s="174">
        <v>122</v>
      </c>
      <c r="B128" s="181" t="str">
        <f>IF(Barèmes!B128="","",Barèmes!B128)</f>
        <v/>
      </c>
      <c r="C128" s="181" t="str">
        <f>IF(Barèmes!C128="","",Barèmes!C128)</f>
        <v/>
      </c>
      <c r="D128" s="181" t="str">
        <f>IF(Barèmes!D128="","",Barèmes!D128)</f>
        <v/>
      </c>
      <c r="E128" s="181" t="str">
        <f>IF(Barèmes!E128="","",Barèmes!E128)</f>
        <v/>
      </c>
      <c r="F128" s="181" t="str">
        <f>IF(Barèmes!F128="","",Barèmes!F128)</f>
        <v/>
      </c>
      <c r="G128" s="181" t="str">
        <f>IF(Barèmes!G128="","",Barèmes!G128)</f>
        <v/>
      </c>
      <c r="H128" s="531" t="str">
        <f>IF(Barèmes!H128="","",Barèmes!H128)</f>
        <v/>
      </c>
      <c r="I128" s="531" t="str">
        <f>IF(Barèmes!I128="","",Barèmes!I128)</f>
        <v/>
      </c>
      <c r="J128" s="181" t="str">
        <f>IF(Barèmes!J128="","",Barèmes!J128)</f>
        <v/>
      </c>
      <c r="K128" s="181" t="str">
        <f>IF(Barèmes!K128="","",Barèmes!K128)</f>
        <v/>
      </c>
      <c r="L128" s="181" t="str">
        <f>IF(Barèmes!L128="","",Barèmes!L128)</f>
        <v/>
      </c>
      <c r="M128" s="181" t="str">
        <f>IF(Barèmes!M128="","",Barèmes!M128)</f>
        <v/>
      </c>
      <c r="N128" s="181" t="str">
        <f>IF(Barèmes!N128="","",Barèmes!N128)</f>
        <v/>
      </c>
      <c r="O128" s="181" t="str">
        <f>IF(Barèmes!O128="","",Barèmes!O128)</f>
        <v/>
      </c>
      <c r="P128" s="427"/>
      <c r="Q128" s="286"/>
      <c r="R128" s="446" t="str">
        <f t="shared" si="3"/>
        <v/>
      </c>
      <c r="S128" s="182"/>
      <c r="T128" s="211" t="str">
        <f t="shared" si="4"/>
        <v/>
      </c>
      <c r="U128" s="185"/>
      <c r="V128" s="266" t="str">
        <f>+IF(O128="","",IF(T128="",Listes!$A$70,IF(AND(O128&lt;T128,U128=""),Listes!$A$71,IF(AND(Q128&lt;P128,U128=""),Listes!$A$72,IF(AND(T128&lt;&gt;"",T128&lt;O128,S128=""),Listes!$A$73,IF(W128="",Listes!$A$74,""))))))</f>
        <v/>
      </c>
      <c r="W128" s="90"/>
      <c r="X128" s="158">
        <f t="shared" si="5"/>
        <v>0</v>
      </c>
    </row>
    <row r="129" spans="1:24" ht="20.100000000000001" customHeight="1" x14ac:dyDescent="0.25">
      <c r="A129" s="174">
        <v>123</v>
      </c>
      <c r="B129" s="181" t="str">
        <f>IF(Barèmes!B129="","",Barèmes!B129)</f>
        <v/>
      </c>
      <c r="C129" s="181" t="str">
        <f>IF(Barèmes!C129="","",Barèmes!C129)</f>
        <v/>
      </c>
      <c r="D129" s="181" t="str">
        <f>IF(Barèmes!D129="","",Barèmes!D129)</f>
        <v/>
      </c>
      <c r="E129" s="181" t="str">
        <f>IF(Barèmes!E129="","",Barèmes!E129)</f>
        <v/>
      </c>
      <c r="F129" s="181" t="str">
        <f>IF(Barèmes!F129="","",Barèmes!F129)</f>
        <v/>
      </c>
      <c r="G129" s="181" t="str">
        <f>IF(Barèmes!G129="","",Barèmes!G129)</f>
        <v/>
      </c>
      <c r="H129" s="531" t="str">
        <f>IF(Barèmes!H129="","",Barèmes!H129)</f>
        <v/>
      </c>
      <c r="I129" s="531" t="str">
        <f>IF(Barèmes!I129="","",Barèmes!I129)</f>
        <v/>
      </c>
      <c r="J129" s="181" t="str">
        <f>IF(Barèmes!J129="","",Barèmes!J129)</f>
        <v/>
      </c>
      <c r="K129" s="181" t="str">
        <f>IF(Barèmes!K129="","",Barèmes!K129)</f>
        <v/>
      </c>
      <c r="L129" s="181" t="str">
        <f>IF(Barèmes!L129="","",Barèmes!L129)</f>
        <v/>
      </c>
      <c r="M129" s="181" t="str">
        <f>IF(Barèmes!M129="","",Barèmes!M129)</f>
        <v/>
      </c>
      <c r="N129" s="181" t="str">
        <f>IF(Barèmes!N129="","",Barèmes!N129)</f>
        <v/>
      </c>
      <c r="O129" s="181" t="str">
        <f>IF(Barèmes!O129="","",Barèmes!O129)</f>
        <v/>
      </c>
      <c r="P129" s="427"/>
      <c r="Q129" s="286"/>
      <c r="R129" s="446" t="str">
        <f t="shared" si="3"/>
        <v/>
      </c>
      <c r="S129" s="182"/>
      <c r="T129" s="211" t="str">
        <f t="shared" si="4"/>
        <v/>
      </c>
      <c r="U129" s="185"/>
      <c r="V129" s="266" t="str">
        <f>+IF(O129="","",IF(T129="",Listes!$A$70,IF(AND(O129&lt;T129,U129=""),Listes!$A$71,IF(AND(Q129&lt;P129,U129=""),Listes!$A$72,IF(AND(T129&lt;&gt;"",T129&lt;O129,S129=""),Listes!$A$73,IF(W129="",Listes!$A$74,""))))))</f>
        <v/>
      </c>
      <c r="W129" s="90"/>
      <c r="X129" s="158">
        <f t="shared" si="5"/>
        <v>0</v>
      </c>
    </row>
    <row r="130" spans="1:24" ht="20.100000000000001" customHeight="1" x14ac:dyDescent="0.25">
      <c r="A130" s="174">
        <v>124</v>
      </c>
      <c r="B130" s="181" t="str">
        <f>IF(Barèmes!B130="","",Barèmes!B130)</f>
        <v/>
      </c>
      <c r="C130" s="181" t="str">
        <f>IF(Barèmes!C130="","",Barèmes!C130)</f>
        <v/>
      </c>
      <c r="D130" s="181" t="str">
        <f>IF(Barèmes!D130="","",Barèmes!D130)</f>
        <v/>
      </c>
      <c r="E130" s="181" t="str">
        <f>IF(Barèmes!E130="","",Barèmes!E130)</f>
        <v/>
      </c>
      <c r="F130" s="181" t="str">
        <f>IF(Barèmes!F130="","",Barèmes!F130)</f>
        <v/>
      </c>
      <c r="G130" s="181" t="str">
        <f>IF(Barèmes!G130="","",Barèmes!G130)</f>
        <v/>
      </c>
      <c r="H130" s="531" t="str">
        <f>IF(Barèmes!H130="","",Barèmes!H130)</f>
        <v/>
      </c>
      <c r="I130" s="531" t="str">
        <f>IF(Barèmes!I130="","",Barèmes!I130)</f>
        <v/>
      </c>
      <c r="J130" s="181" t="str">
        <f>IF(Barèmes!J130="","",Barèmes!J130)</f>
        <v/>
      </c>
      <c r="K130" s="181" t="str">
        <f>IF(Barèmes!K130="","",Barèmes!K130)</f>
        <v/>
      </c>
      <c r="L130" s="181" t="str">
        <f>IF(Barèmes!L130="","",Barèmes!L130)</f>
        <v/>
      </c>
      <c r="M130" s="181" t="str">
        <f>IF(Barèmes!M130="","",Barèmes!M130)</f>
        <v/>
      </c>
      <c r="N130" s="181" t="str">
        <f>IF(Barèmes!N130="","",Barèmes!N130)</f>
        <v/>
      </c>
      <c r="O130" s="181" t="str">
        <f>IF(Barèmes!O130="","",Barèmes!O130)</f>
        <v/>
      </c>
      <c r="P130" s="427"/>
      <c r="Q130" s="286"/>
      <c r="R130" s="446" t="str">
        <f t="shared" si="3"/>
        <v/>
      </c>
      <c r="S130" s="182"/>
      <c r="T130" s="211" t="str">
        <f t="shared" si="4"/>
        <v/>
      </c>
      <c r="U130" s="185"/>
      <c r="V130" s="266" t="str">
        <f>+IF(O130="","",IF(T130="",Listes!$A$70,IF(AND(O130&lt;T130,U130=""),Listes!$A$71,IF(AND(Q130&lt;P130,U130=""),Listes!$A$72,IF(AND(T130&lt;&gt;"",T130&lt;O130,S130=""),Listes!$A$73,IF(W130="",Listes!$A$74,""))))))</f>
        <v/>
      </c>
      <c r="W130" s="90"/>
      <c r="X130" s="158">
        <f t="shared" si="5"/>
        <v>0</v>
      </c>
    </row>
    <row r="131" spans="1:24" ht="20.100000000000001" customHeight="1" x14ac:dyDescent="0.25">
      <c r="A131" s="174">
        <v>125</v>
      </c>
      <c r="B131" s="181" t="str">
        <f>IF(Barèmes!B131="","",Barèmes!B131)</f>
        <v/>
      </c>
      <c r="C131" s="181" t="str">
        <f>IF(Barèmes!C131="","",Barèmes!C131)</f>
        <v/>
      </c>
      <c r="D131" s="181" t="str">
        <f>IF(Barèmes!D131="","",Barèmes!D131)</f>
        <v/>
      </c>
      <c r="E131" s="181" t="str">
        <f>IF(Barèmes!E131="","",Barèmes!E131)</f>
        <v/>
      </c>
      <c r="F131" s="181" t="str">
        <f>IF(Barèmes!F131="","",Barèmes!F131)</f>
        <v/>
      </c>
      <c r="G131" s="181" t="str">
        <f>IF(Barèmes!G131="","",Barèmes!G131)</f>
        <v/>
      </c>
      <c r="H131" s="531" t="str">
        <f>IF(Barèmes!H131="","",Barèmes!H131)</f>
        <v/>
      </c>
      <c r="I131" s="531" t="str">
        <f>IF(Barèmes!I131="","",Barèmes!I131)</f>
        <v/>
      </c>
      <c r="J131" s="181" t="str">
        <f>IF(Barèmes!J131="","",Barèmes!J131)</f>
        <v/>
      </c>
      <c r="K131" s="181" t="str">
        <f>IF(Barèmes!K131="","",Barèmes!K131)</f>
        <v/>
      </c>
      <c r="L131" s="181" t="str">
        <f>IF(Barèmes!L131="","",Barèmes!L131)</f>
        <v/>
      </c>
      <c r="M131" s="181" t="str">
        <f>IF(Barèmes!M131="","",Barèmes!M131)</f>
        <v/>
      </c>
      <c r="N131" s="181" t="str">
        <f>IF(Barèmes!N131="","",Barèmes!N131)</f>
        <v/>
      </c>
      <c r="O131" s="181" t="str">
        <f>IF(Barèmes!O131="","",Barèmes!O131)</f>
        <v/>
      </c>
      <c r="P131" s="427"/>
      <c r="Q131" s="286"/>
      <c r="R131" s="446" t="str">
        <f t="shared" si="3"/>
        <v/>
      </c>
      <c r="S131" s="182"/>
      <c r="T131" s="211" t="str">
        <f t="shared" si="4"/>
        <v/>
      </c>
      <c r="U131" s="185"/>
      <c r="V131" s="266" t="str">
        <f>+IF(O131="","",IF(T131="",Listes!$A$70,IF(AND(O131&lt;T131,U131=""),Listes!$A$71,IF(AND(Q131&lt;P131,U131=""),Listes!$A$72,IF(AND(T131&lt;&gt;"",T131&lt;O131,S131=""),Listes!$A$73,IF(W131="",Listes!$A$74,""))))))</f>
        <v/>
      </c>
      <c r="W131" s="90"/>
      <c r="X131" s="158">
        <f t="shared" si="5"/>
        <v>0</v>
      </c>
    </row>
    <row r="132" spans="1:24" ht="20.100000000000001" customHeight="1" x14ac:dyDescent="0.25">
      <c r="A132" s="174">
        <v>126</v>
      </c>
      <c r="B132" s="181" t="str">
        <f>IF(Barèmes!B132="","",Barèmes!B132)</f>
        <v/>
      </c>
      <c r="C132" s="181" t="str">
        <f>IF(Barèmes!C132="","",Barèmes!C132)</f>
        <v/>
      </c>
      <c r="D132" s="181" t="str">
        <f>IF(Barèmes!D132="","",Barèmes!D132)</f>
        <v/>
      </c>
      <c r="E132" s="181" t="str">
        <f>IF(Barèmes!E132="","",Barèmes!E132)</f>
        <v/>
      </c>
      <c r="F132" s="181" t="str">
        <f>IF(Barèmes!F132="","",Barèmes!F132)</f>
        <v/>
      </c>
      <c r="G132" s="181" t="str">
        <f>IF(Barèmes!G132="","",Barèmes!G132)</f>
        <v/>
      </c>
      <c r="H132" s="531" t="str">
        <f>IF(Barèmes!H132="","",Barèmes!H132)</f>
        <v/>
      </c>
      <c r="I132" s="531" t="str">
        <f>IF(Barèmes!I132="","",Barèmes!I132)</f>
        <v/>
      </c>
      <c r="J132" s="181" t="str">
        <f>IF(Barèmes!J132="","",Barèmes!J132)</f>
        <v/>
      </c>
      <c r="K132" s="181" t="str">
        <f>IF(Barèmes!K132="","",Barèmes!K132)</f>
        <v/>
      </c>
      <c r="L132" s="181" t="str">
        <f>IF(Barèmes!L132="","",Barèmes!L132)</f>
        <v/>
      </c>
      <c r="M132" s="181" t="str">
        <f>IF(Barèmes!M132="","",Barèmes!M132)</f>
        <v/>
      </c>
      <c r="N132" s="181" t="str">
        <f>IF(Barèmes!N132="","",Barèmes!N132)</f>
        <v/>
      </c>
      <c r="O132" s="181" t="str">
        <f>IF(Barèmes!O132="","",Barèmes!O132)</f>
        <v/>
      </c>
      <c r="P132" s="427"/>
      <c r="Q132" s="286"/>
      <c r="R132" s="446" t="str">
        <f t="shared" si="3"/>
        <v/>
      </c>
      <c r="S132" s="182"/>
      <c r="T132" s="211" t="str">
        <f t="shared" si="4"/>
        <v/>
      </c>
      <c r="U132" s="185"/>
      <c r="V132" s="266" t="str">
        <f>+IF(O132="","",IF(T132="",Listes!$A$70,IF(AND(O132&lt;T132,U132=""),Listes!$A$71,IF(AND(Q132&lt;P132,U132=""),Listes!$A$72,IF(AND(T132&lt;&gt;"",T132&lt;O132,S132=""),Listes!$A$73,IF(W132="",Listes!$A$74,""))))))</f>
        <v/>
      </c>
      <c r="W132" s="90"/>
      <c r="X132" s="158">
        <f t="shared" si="5"/>
        <v>0</v>
      </c>
    </row>
    <row r="133" spans="1:24" ht="20.100000000000001" customHeight="1" x14ac:dyDescent="0.25">
      <c r="A133" s="174">
        <v>127</v>
      </c>
      <c r="B133" s="181" t="str">
        <f>IF(Barèmes!B133="","",Barèmes!B133)</f>
        <v/>
      </c>
      <c r="C133" s="181" t="str">
        <f>IF(Barèmes!C133="","",Barèmes!C133)</f>
        <v/>
      </c>
      <c r="D133" s="181" t="str">
        <f>IF(Barèmes!D133="","",Barèmes!D133)</f>
        <v/>
      </c>
      <c r="E133" s="181" t="str">
        <f>IF(Barèmes!E133="","",Barèmes!E133)</f>
        <v/>
      </c>
      <c r="F133" s="181" t="str">
        <f>IF(Barèmes!F133="","",Barèmes!F133)</f>
        <v/>
      </c>
      <c r="G133" s="181" t="str">
        <f>IF(Barèmes!G133="","",Barèmes!G133)</f>
        <v/>
      </c>
      <c r="H133" s="531" t="str">
        <f>IF(Barèmes!H133="","",Barèmes!H133)</f>
        <v/>
      </c>
      <c r="I133" s="531" t="str">
        <f>IF(Barèmes!I133="","",Barèmes!I133)</f>
        <v/>
      </c>
      <c r="J133" s="181" t="str">
        <f>IF(Barèmes!J133="","",Barèmes!J133)</f>
        <v/>
      </c>
      <c r="K133" s="181" t="str">
        <f>IF(Barèmes!K133="","",Barèmes!K133)</f>
        <v/>
      </c>
      <c r="L133" s="181" t="str">
        <f>IF(Barèmes!L133="","",Barèmes!L133)</f>
        <v/>
      </c>
      <c r="M133" s="181" t="str">
        <f>IF(Barèmes!M133="","",Barèmes!M133)</f>
        <v/>
      </c>
      <c r="N133" s="181" t="str">
        <f>IF(Barèmes!N133="","",Barèmes!N133)</f>
        <v/>
      </c>
      <c r="O133" s="181" t="str">
        <f>IF(Barèmes!O133="","",Barèmes!O133)</f>
        <v/>
      </c>
      <c r="P133" s="427"/>
      <c r="Q133" s="286"/>
      <c r="R133" s="446" t="str">
        <f t="shared" si="3"/>
        <v/>
      </c>
      <c r="S133" s="182"/>
      <c r="T133" s="211" t="str">
        <f t="shared" si="4"/>
        <v/>
      </c>
      <c r="U133" s="185"/>
      <c r="V133" s="266" t="str">
        <f>+IF(O133="","",IF(T133="",Listes!$A$70,IF(AND(O133&lt;T133,U133=""),Listes!$A$71,IF(AND(Q133&lt;P133,U133=""),Listes!$A$72,IF(AND(T133&lt;&gt;"",T133&lt;O133,S133=""),Listes!$A$73,IF(W133="",Listes!$A$74,""))))))</f>
        <v/>
      </c>
      <c r="W133" s="90"/>
      <c r="X133" s="158">
        <f t="shared" si="5"/>
        <v>0</v>
      </c>
    </row>
    <row r="134" spans="1:24" ht="20.100000000000001" customHeight="1" x14ac:dyDescent="0.25">
      <c r="A134" s="174">
        <v>128</v>
      </c>
      <c r="B134" s="181" t="str">
        <f>IF(Barèmes!B134="","",Barèmes!B134)</f>
        <v/>
      </c>
      <c r="C134" s="181" t="str">
        <f>IF(Barèmes!C134="","",Barèmes!C134)</f>
        <v/>
      </c>
      <c r="D134" s="181" t="str">
        <f>IF(Barèmes!D134="","",Barèmes!D134)</f>
        <v/>
      </c>
      <c r="E134" s="181" t="str">
        <f>IF(Barèmes!E134="","",Barèmes!E134)</f>
        <v/>
      </c>
      <c r="F134" s="181" t="str">
        <f>IF(Barèmes!F134="","",Barèmes!F134)</f>
        <v/>
      </c>
      <c r="G134" s="181" t="str">
        <f>IF(Barèmes!G134="","",Barèmes!G134)</f>
        <v/>
      </c>
      <c r="H134" s="531" t="str">
        <f>IF(Barèmes!H134="","",Barèmes!H134)</f>
        <v/>
      </c>
      <c r="I134" s="531" t="str">
        <f>IF(Barèmes!I134="","",Barèmes!I134)</f>
        <v/>
      </c>
      <c r="J134" s="181" t="str">
        <f>IF(Barèmes!J134="","",Barèmes!J134)</f>
        <v/>
      </c>
      <c r="K134" s="181" t="str">
        <f>IF(Barèmes!K134="","",Barèmes!K134)</f>
        <v/>
      </c>
      <c r="L134" s="181" t="str">
        <f>IF(Barèmes!L134="","",Barèmes!L134)</f>
        <v/>
      </c>
      <c r="M134" s="181" t="str">
        <f>IF(Barèmes!M134="","",Barèmes!M134)</f>
        <v/>
      </c>
      <c r="N134" s="181" t="str">
        <f>IF(Barèmes!N134="","",Barèmes!N134)</f>
        <v/>
      </c>
      <c r="O134" s="181" t="str">
        <f>IF(Barèmes!O134="","",Barèmes!O134)</f>
        <v/>
      </c>
      <c r="P134" s="427"/>
      <c r="Q134" s="286"/>
      <c r="R134" s="446" t="str">
        <f t="shared" si="3"/>
        <v/>
      </c>
      <c r="S134" s="182"/>
      <c r="T134" s="211" t="str">
        <f t="shared" si="4"/>
        <v/>
      </c>
      <c r="U134" s="185"/>
      <c r="V134" s="266" t="str">
        <f>+IF(O134="","",IF(T134="",Listes!$A$70,IF(AND(O134&lt;T134,U134=""),Listes!$A$71,IF(AND(Q134&lt;P134,U134=""),Listes!$A$72,IF(AND(T134&lt;&gt;"",T134&lt;O134,S134=""),Listes!$A$73,IF(W134="",Listes!$A$74,""))))))</f>
        <v/>
      </c>
      <c r="W134" s="90"/>
      <c r="X134" s="158">
        <f t="shared" si="5"/>
        <v>0</v>
      </c>
    </row>
    <row r="135" spans="1:24" ht="20.100000000000001" customHeight="1" x14ac:dyDescent="0.25">
      <c r="A135" s="174">
        <v>129</v>
      </c>
      <c r="B135" s="181" t="str">
        <f>IF(Barèmes!B135="","",Barèmes!B135)</f>
        <v/>
      </c>
      <c r="C135" s="181" t="str">
        <f>IF(Barèmes!C135="","",Barèmes!C135)</f>
        <v/>
      </c>
      <c r="D135" s="181" t="str">
        <f>IF(Barèmes!D135="","",Barèmes!D135)</f>
        <v/>
      </c>
      <c r="E135" s="181" t="str">
        <f>IF(Barèmes!E135="","",Barèmes!E135)</f>
        <v/>
      </c>
      <c r="F135" s="181" t="str">
        <f>IF(Barèmes!F135="","",Barèmes!F135)</f>
        <v/>
      </c>
      <c r="G135" s="181" t="str">
        <f>IF(Barèmes!G135="","",Barèmes!G135)</f>
        <v/>
      </c>
      <c r="H135" s="531" t="str">
        <f>IF(Barèmes!H135="","",Barèmes!H135)</f>
        <v/>
      </c>
      <c r="I135" s="531" t="str">
        <f>IF(Barèmes!I135="","",Barèmes!I135)</f>
        <v/>
      </c>
      <c r="J135" s="181" t="str">
        <f>IF(Barèmes!J135="","",Barèmes!J135)</f>
        <v/>
      </c>
      <c r="K135" s="181" t="str">
        <f>IF(Barèmes!K135="","",Barèmes!K135)</f>
        <v/>
      </c>
      <c r="L135" s="181" t="str">
        <f>IF(Barèmes!L135="","",Barèmes!L135)</f>
        <v/>
      </c>
      <c r="M135" s="181" t="str">
        <f>IF(Barèmes!M135="","",Barèmes!M135)</f>
        <v/>
      </c>
      <c r="N135" s="181" t="str">
        <f>IF(Barèmes!N135="","",Barèmes!N135)</f>
        <v/>
      </c>
      <c r="O135" s="181" t="str">
        <f>IF(Barèmes!O135="","",Barèmes!O135)</f>
        <v/>
      </c>
      <c r="P135" s="427"/>
      <c r="Q135" s="286"/>
      <c r="R135" s="446" t="str">
        <f t="shared" si="3"/>
        <v/>
      </c>
      <c r="S135" s="182"/>
      <c r="T135" s="211" t="str">
        <f t="shared" si="4"/>
        <v/>
      </c>
      <c r="U135" s="185"/>
      <c r="V135" s="266" t="str">
        <f>+IF(O135="","",IF(T135="",Listes!$A$70,IF(AND(O135&lt;T135,U135=""),Listes!$A$71,IF(AND(Q135&lt;P135,U135=""),Listes!$A$72,IF(AND(T135&lt;&gt;"",T135&lt;O135,S135=""),Listes!$A$73,IF(W135="",Listes!$A$74,""))))))</f>
        <v/>
      </c>
      <c r="W135" s="90"/>
      <c r="X135" s="158">
        <f t="shared" si="5"/>
        <v>0</v>
      </c>
    </row>
    <row r="136" spans="1:24" ht="20.100000000000001" customHeight="1" x14ac:dyDescent="0.25">
      <c r="A136" s="174">
        <v>130</v>
      </c>
      <c r="B136" s="181" t="str">
        <f>IF(Barèmes!B136="","",Barèmes!B136)</f>
        <v/>
      </c>
      <c r="C136" s="181" t="str">
        <f>IF(Barèmes!C136="","",Barèmes!C136)</f>
        <v/>
      </c>
      <c r="D136" s="181" t="str">
        <f>IF(Barèmes!D136="","",Barèmes!D136)</f>
        <v/>
      </c>
      <c r="E136" s="181" t="str">
        <f>IF(Barèmes!E136="","",Barèmes!E136)</f>
        <v/>
      </c>
      <c r="F136" s="181" t="str">
        <f>IF(Barèmes!F136="","",Barèmes!F136)</f>
        <v/>
      </c>
      <c r="G136" s="181" t="str">
        <f>IF(Barèmes!G136="","",Barèmes!G136)</f>
        <v/>
      </c>
      <c r="H136" s="531" t="str">
        <f>IF(Barèmes!H136="","",Barèmes!H136)</f>
        <v/>
      </c>
      <c r="I136" s="531" t="str">
        <f>IF(Barèmes!I136="","",Barèmes!I136)</f>
        <v/>
      </c>
      <c r="J136" s="181" t="str">
        <f>IF(Barèmes!J136="","",Barèmes!J136)</f>
        <v/>
      </c>
      <c r="K136" s="181" t="str">
        <f>IF(Barèmes!K136="","",Barèmes!K136)</f>
        <v/>
      </c>
      <c r="L136" s="181" t="str">
        <f>IF(Barèmes!L136="","",Barèmes!L136)</f>
        <v/>
      </c>
      <c r="M136" s="181" t="str">
        <f>IF(Barèmes!M136="","",Barèmes!M136)</f>
        <v/>
      </c>
      <c r="N136" s="181" t="str">
        <f>IF(Barèmes!N136="","",Barèmes!N136)</f>
        <v/>
      </c>
      <c r="O136" s="181" t="str">
        <f>IF(Barèmes!O136="","",Barèmes!O136)</f>
        <v/>
      </c>
      <c r="P136" s="427"/>
      <c r="Q136" s="286"/>
      <c r="R136" s="446" t="str">
        <f t="shared" ref="R136:R199" si="6">IF($J136="","",($N136+$M136+$L136)*$J136)</f>
        <v/>
      </c>
      <c r="S136" s="182"/>
      <c r="T136" s="211" t="str">
        <f t="shared" ref="T136:T199" si="7">IF($R136="","",$R136)</f>
        <v/>
      </c>
      <c r="U136" s="185"/>
      <c r="V136" s="266" t="str">
        <f>+IF(O136="","",IF(T136="",Listes!$A$70,IF(AND(O136&lt;T136,U136=""),Listes!$A$71,IF(AND(Q136&lt;P136,U136=""),Listes!$A$72,IF(AND(T136&lt;&gt;"",T136&lt;O136,S136=""),Listes!$A$73,IF(W136="",Listes!$A$74,""))))))</f>
        <v/>
      </c>
      <c r="W136" s="90"/>
      <c r="X136" s="158">
        <f t="shared" ref="X136:X199" si="8">IF(AND(O136&lt;&gt;"",V136&lt;&gt;""),1,0)</f>
        <v>0</v>
      </c>
    </row>
    <row r="137" spans="1:24" ht="20.100000000000001" customHeight="1" x14ac:dyDescent="0.25">
      <c r="A137" s="174">
        <v>131</v>
      </c>
      <c r="B137" s="181" t="str">
        <f>IF(Barèmes!B137="","",Barèmes!B137)</f>
        <v/>
      </c>
      <c r="C137" s="181" t="str">
        <f>IF(Barèmes!C137="","",Barèmes!C137)</f>
        <v/>
      </c>
      <c r="D137" s="181" t="str">
        <f>IF(Barèmes!D137="","",Barèmes!D137)</f>
        <v/>
      </c>
      <c r="E137" s="181" t="str">
        <f>IF(Barèmes!E137="","",Barèmes!E137)</f>
        <v/>
      </c>
      <c r="F137" s="181" t="str">
        <f>IF(Barèmes!F137="","",Barèmes!F137)</f>
        <v/>
      </c>
      <c r="G137" s="181" t="str">
        <f>IF(Barèmes!G137="","",Barèmes!G137)</f>
        <v/>
      </c>
      <c r="H137" s="531" t="str">
        <f>IF(Barèmes!H137="","",Barèmes!H137)</f>
        <v/>
      </c>
      <c r="I137" s="531" t="str">
        <f>IF(Barèmes!I137="","",Barèmes!I137)</f>
        <v/>
      </c>
      <c r="J137" s="181" t="str">
        <f>IF(Barèmes!J137="","",Barèmes!J137)</f>
        <v/>
      </c>
      <c r="K137" s="181" t="str">
        <f>IF(Barèmes!K137="","",Barèmes!K137)</f>
        <v/>
      </c>
      <c r="L137" s="181" t="str">
        <f>IF(Barèmes!L137="","",Barèmes!L137)</f>
        <v/>
      </c>
      <c r="M137" s="181" t="str">
        <f>IF(Barèmes!M137="","",Barèmes!M137)</f>
        <v/>
      </c>
      <c r="N137" s="181" t="str">
        <f>IF(Barèmes!N137="","",Barèmes!N137)</f>
        <v/>
      </c>
      <c r="O137" s="181" t="str">
        <f>IF(Barèmes!O137="","",Barèmes!O137)</f>
        <v/>
      </c>
      <c r="P137" s="427"/>
      <c r="Q137" s="286"/>
      <c r="R137" s="446" t="str">
        <f t="shared" si="6"/>
        <v/>
      </c>
      <c r="S137" s="182"/>
      <c r="T137" s="211" t="str">
        <f t="shared" si="7"/>
        <v/>
      </c>
      <c r="U137" s="185"/>
      <c r="V137" s="266" t="str">
        <f>+IF(O137="","",IF(T137="",Listes!$A$70,IF(AND(O137&lt;T137,U137=""),Listes!$A$71,IF(AND(Q137&lt;P137,U137=""),Listes!$A$72,IF(AND(T137&lt;&gt;"",T137&lt;O137,S137=""),Listes!$A$73,IF(W137="",Listes!$A$74,""))))))</f>
        <v/>
      </c>
      <c r="W137" s="90"/>
      <c r="X137" s="158">
        <f t="shared" si="8"/>
        <v>0</v>
      </c>
    </row>
    <row r="138" spans="1:24" ht="20.100000000000001" customHeight="1" x14ac:dyDescent="0.25">
      <c r="A138" s="174">
        <v>132</v>
      </c>
      <c r="B138" s="181" t="str">
        <f>IF(Barèmes!B138="","",Barèmes!B138)</f>
        <v/>
      </c>
      <c r="C138" s="181" t="str">
        <f>IF(Barèmes!C138="","",Barèmes!C138)</f>
        <v/>
      </c>
      <c r="D138" s="181" t="str">
        <f>IF(Barèmes!D138="","",Barèmes!D138)</f>
        <v/>
      </c>
      <c r="E138" s="181" t="str">
        <f>IF(Barèmes!E138="","",Barèmes!E138)</f>
        <v/>
      </c>
      <c r="F138" s="181" t="str">
        <f>IF(Barèmes!F138="","",Barèmes!F138)</f>
        <v/>
      </c>
      <c r="G138" s="181" t="str">
        <f>IF(Barèmes!G138="","",Barèmes!G138)</f>
        <v/>
      </c>
      <c r="H138" s="531" t="str">
        <f>IF(Barèmes!H138="","",Barèmes!H138)</f>
        <v/>
      </c>
      <c r="I138" s="531" t="str">
        <f>IF(Barèmes!I138="","",Barèmes!I138)</f>
        <v/>
      </c>
      <c r="J138" s="181" t="str">
        <f>IF(Barèmes!J138="","",Barèmes!J138)</f>
        <v/>
      </c>
      <c r="K138" s="181" t="str">
        <f>IF(Barèmes!K138="","",Barèmes!K138)</f>
        <v/>
      </c>
      <c r="L138" s="181" t="str">
        <f>IF(Barèmes!L138="","",Barèmes!L138)</f>
        <v/>
      </c>
      <c r="M138" s="181" t="str">
        <f>IF(Barèmes!M138="","",Barèmes!M138)</f>
        <v/>
      </c>
      <c r="N138" s="181" t="str">
        <f>IF(Barèmes!N138="","",Barèmes!N138)</f>
        <v/>
      </c>
      <c r="O138" s="181" t="str">
        <f>IF(Barèmes!O138="","",Barèmes!O138)</f>
        <v/>
      </c>
      <c r="P138" s="427"/>
      <c r="Q138" s="286"/>
      <c r="R138" s="446" t="str">
        <f t="shared" si="6"/>
        <v/>
      </c>
      <c r="S138" s="182"/>
      <c r="T138" s="211" t="str">
        <f t="shared" si="7"/>
        <v/>
      </c>
      <c r="U138" s="185"/>
      <c r="V138" s="266" t="str">
        <f>+IF(O138="","",IF(T138="",Listes!$A$70,IF(AND(O138&lt;T138,U138=""),Listes!$A$71,IF(AND(Q138&lt;P138,U138=""),Listes!$A$72,IF(AND(T138&lt;&gt;"",T138&lt;O138,S138=""),Listes!$A$73,IF(W138="",Listes!$A$74,""))))))</f>
        <v/>
      </c>
      <c r="W138" s="90"/>
      <c r="X138" s="158">
        <f t="shared" si="8"/>
        <v>0</v>
      </c>
    </row>
    <row r="139" spans="1:24" ht="20.100000000000001" customHeight="1" x14ac:dyDescent="0.25">
      <c r="A139" s="174">
        <v>133</v>
      </c>
      <c r="B139" s="181" t="str">
        <f>IF(Barèmes!B139="","",Barèmes!B139)</f>
        <v/>
      </c>
      <c r="C139" s="181" t="str">
        <f>IF(Barèmes!C139="","",Barèmes!C139)</f>
        <v/>
      </c>
      <c r="D139" s="181" t="str">
        <f>IF(Barèmes!D139="","",Barèmes!D139)</f>
        <v/>
      </c>
      <c r="E139" s="181" t="str">
        <f>IF(Barèmes!E139="","",Barèmes!E139)</f>
        <v/>
      </c>
      <c r="F139" s="181" t="str">
        <f>IF(Barèmes!F139="","",Barèmes!F139)</f>
        <v/>
      </c>
      <c r="G139" s="181" t="str">
        <f>IF(Barèmes!G139="","",Barèmes!G139)</f>
        <v/>
      </c>
      <c r="H139" s="531" t="str">
        <f>IF(Barèmes!H139="","",Barèmes!H139)</f>
        <v/>
      </c>
      <c r="I139" s="531" t="str">
        <f>IF(Barèmes!I139="","",Barèmes!I139)</f>
        <v/>
      </c>
      <c r="J139" s="181" t="str">
        <f>IF(Barèmes!J139="","",Barèmes!J139)</f>
        <v/>
      </c>
      <c r="K139" s="181" t="str">
        <f>IF(Barèmes!K139="","",Barèmes!K139)</f>
        <v/>
      </c>
      <c r="L139" s="181" t="str">
        <f>IF(Barèmes!L139="","",Barèmes!L139)</f>
        <v/>
      </c>
      <c r="M139" s="181" t="str">
        <f>IF(Barèmes!M139="","",Barèmes!M139)</f>
        <v/>
      </c>
      <c r="N139" s="181" t="str">
        <f>IF(Barèmes!N139="","",Barèmes!N139)</f>
        <v/>
      </c>
      <c r="O139" s="181" t="str">
        <f>IF(Barèmes!O139="","",Barèmes!O139)</f>
        <v/>
      </c>
      <c r="P139" s="427"/>
      <c r="Q139" s="286"/>
      <c r="R139" s="446" t="str">
        <f t="shared" si="6"/>
        <v/>
      </c>
      <c r="S139" s="182"/>
      <c r="T139" s="211" t="str">
        <f t="shared" si="7"/>
        <v/>
      </c>
      <c r="U139" s="185"/>
      <c r="V139" s="266" t="str">
        <f>+IF(O139="","",IF(T139="",Listes!$A$70,IF(AND(O139&lt;T139,U139=""),Listes!$A$71,IF(AND(Q139&lt;P139,U139=""),Listes!$A$72,IF(AND(T139&lt;&gt;"",T139&lt;O139,S139=""),Listes!$A$73,IF(W139="",Listes!$A$74,""))))))</f>
        <v/>
      </c>
      <c r="W139" s="90"/>
      <c r="X139" s="158">
        <f t="shared" si="8"/>
        <v>0</v>
      </c>
    </row>
    <row r="140" spans="1:24" ht="20.100000000000001" customHeight="1" x14ac:dyDescent="0.25">
      <c r="A140" s="174">
        <v>134</v>
      </c>
      <c r="B140" s="181" t="str">
        <f>IF(Barèmes!B140="","",Barèmes!B140)</f>
        <v/>
      </c>
      <c r="C140" s="181" t="str">
        <f>IF(Barèmes!C140="","",Barèmes!C140)</f>
        <v/>
      </c>
      <c r="D140" s="181" t="str">
        <f>IF(Barèmes!D140="","",Barèmes!D140)</f>
        <v/>
      </c>
      <c r="E140" s="181" t="str">
        <f>IF(Barèmes!E140="","",Barèmes!E140)</f>
        <v/>
      </c>
      <c r="F140" s="181" t="str">
        <f>IF(Barèmes!F140="","",Barèmes!F140)</f>
        <v/>
      </c>
      <c r="G140" s="181" t="str">
        <f>IF(Barèmes!G140="","",Barèmes!G140)</f>
        <v/>
      </c>
      <c r="H140" s="531" t="str">
        <f>IF(Barèmes!H140="","",Barèmes!H140)</f>
        <v/>
      </c>
      <c r="I140" s="531" t="str">
        <f>IF(Barèmes!I140="","",Barèmes!I140)</f>
        <v/>
      </c>
      <c r="J140" s="181" t="str">
        <f>IF(Barèmes!J140="","",Barèmes!J140)</f>
        <v/>
      </c>
      <c r="K140" s="181" t="str">
        <f>IF(Barèmes!K140="","",Barèmes!K140)</f>
        <v/>
      </c>
      <c r="L140" s="181" t="str">
        <f>IF(Barèmes!L140="","",Barèmes!L140)</f>
        <v/>
      </c>
      <c r="M140" s="181" t="str">
        <f>IF(Barèmes!M140="","",Barèmes!M140)</f>
        <v/>
      </c>
      <c r="N140" s="181" t="str">
        <f>IF(Barèmes!N140="","",Barèmes!N140)</f>
        <v/>
      </c>
      <c r="O140" s="181" t="str">
        <f>IF(Barèmes!O140="","",Barèmes!O140)</f>
        <v/>
      </c>
      <c r="P140" s="427"/>
      <c r="Q140" s="286"/>
      <c r="R140" s="446" t="str">
        <f t="shared" si="6"/>
        <v/>
      </c>
      <c r="S140" s="182"/>
      <c r="T140" s="211" t="str">
        <f t="shared" si="7"/>
        <v/>
      </c>
      <c r="U140" s="185"/>
      <c r="V140" s="266" t="str">
        <f>+IF(O140="","",IF(T140="",Listes!$A$70,IF(AND(O140&lt;T140,U140=""),Listes!$A$71,IF(AND(Q140&lt;P140,U140=""),Listes!$A$72,IF(AND(T140&lt;&gt;"",T140&lt;O140,S140=""),Listes!$A$73,IF(W140="",Listes!$A$74,""))))))</f>
        <v/>
      </c>
      <c r="W140" s="90"/>
      <c r="X140" s="158">
        <f t="shared" si="8"/>
        <v>0</v>
      </c>
    </row>
    <row r="141" spans="1:24" ht="20.100000000000001" customHeight="1" x14ac:dyDescent="0.25">
      <c r="A141" s="174">
        <v>135</v>
      </c>
      <c r="B141" s="181" t="str">
        <f>IF(Barèmes!B141="","",Barèmes!B141)</f>
        <v/>
      </c>
      <c r="C141" s="181" t="str">
        <f>IF(Barèmes!C141="","",Barèmes!C141)</f>
        <v/>
      </c>
      <c r="D141" s="181" t="str">
        <f>IF(Barèmes!D141="","",Barèmes!D141)</f>
        <v/>
      </c>
      <c r="E141" s="181" t="str">
        <f>IF(Barèmes!E141="","",Barèmes!E141)</f>
        <v/>
      </c>
      <c r="F141" s="181" t="str">
        <f>IF(Barèmes!F141="","",Barèmes!F141)</f>
        <v/>
      </c>
      <c r="G141" s="181" t="str">
        <f>IF(Barèmes!G141="","",Barèmes!G141)</f>
        <v/>
      </c>
      <c r="H141" s="531" t="str">
        <f>IF(Barèmes!H141="","",Barèmes!H141)</f>
        <v/>
      </c>
      <c r="I141" s="531" t="str">
        <f>IF(Barèmes!I141="","",Barèmes!I141)</f>
        <v/>
      </c>
      <c r="J141" s="181" t="str">
        <f>IF(Barèmes!J141="","",Barèmes!J141)</f>
        <v/>
      </c>
      <c r="K141" s="181" t="str">
        <f>IF(Barèmes!K141="","",Barèmes!K141)</f>
        <v/>
      </c>
      <c r="L141" s="181" t="str">
        <f>IF(Barèmes!L141="","",Barèmes!L141)</f>
        <v/>
      </c>
      <c r="M141" s="181" t="str">
        <f>IF(Barèmes!M141="","",Barèmes!M141)</f>
        <v/>
      </c>
      <c r="N141" s="181" t="str">
        <f>IF(Barèmes!N141="","",Barèmes!N141)</f>
        <v/>
      </c>
      <c r="O141" s="181" t="str">
        <f>IF(Barèmes!O141="","",Barèmes!O141)</f>
        <v/>
      </c>
      <c r="P141" s="427"/>
      <c r="Q141" s="286"/>
      <c r="R141" s="446" t="str">
        <f t="shared" si="6"/>
        <v/>
      </c>
      <c r="S141" s="182"/>
      <c r="T141" s="211" t="str">
        <f t="shared" si="7"/>
        <v/>
      </c>
      <c r="U141" s="185"/>
      <c r="V141" s="266" t="str">
        <f>+IF(O141="","",IF(T141="",Listes!$A$70,IF(AND(O141&lt;T141,U141=""),Listes!$A$71,IF(AND(Q141&lt;P141,U141=""),Listes!$A$72,IF(AND(T141&lt;&gt;"",T141&lt;O141,S141=""),Listes!$A$73,IF(W141="",Listes!$A$74,""))))))</f>
        <v/>
      </c>
      <c r="W141" s="90"/>
      <c r="X141" s="158">
        <f t="shared" si="8"/>
        <v>0</v>
      </c>
    </row>
    <row r="142" spans="1:24" ht="20.100000000000001" customHeight="1" x14ac:dyDescent="0.25">
      <c r="A142" s="174">
        <v>136</v>
      </c>
      <c r="B142" s="181" t="str">
        <f>IF(Barèmes!B142="","",Barèmes!B142)</f>
        <v/>
      </c>
      <c r="C142" s="181" t="str">
        <f>IF(Barèmes!C142="","",Barèmes!C142)</f>
        <v/>
      </c>
      <c r="D142" s="181" t="str">
        <f>IF(Barèmes!D142="","",Barèmes!D142)</f>
        <v/>
      </c>
      <c r="E142" s="181" t="str">
        <f>IF(Barèmes!E142="","",Barèmes!E142)</f>
        <v/>
      </c>
      <c r="F142" s="181" t="str">
        <f>IF(Barèmes!F142="","",Barèmes!F142)</f>
        <v/>
      </c>
      <c r="G142" s="181" t="str">
        <f>IF(Barèmes!G142="","",Barèmes!G142)</f>
        <v/>
      </c>
      <c r="H142" s="531" t="str">
        <f>IF(Barèmes!H142="","",Barèmes!H142)</f>
        <v/>
      </c>
      <c r="I142" s="531" t="str">
        <f>IF(Barèmes!I142="","",Barèmes!I142)</f>
        <v/>
      </c>
      <c r="J142" s="181" t="str">
        <f>IF(Barèmes!J142="","",Barèmes!J142)</f>
        <v/>
      </c>
      <c r="K142" s="181" t="str">
        <f>IF(Barèmes!K142="","",Barèmes!K142)</f>
        <v/>
      </c>
      <c r="L142" s="181" t="str">
        <f>IF(Barèmes!L142="","",Barèmes!L142)</f>
        <v/>
      </c>
      <c r="M142" s="181" t="str">
        <f>IF(Barèmes!M142="","",Barèmes!M142)</f>
        <v/>
      </c>
      <c r="N142" s="181" t="str">
        <f>IF(Barèmes!N142="","",Barèmes!N142)</f>
        <v/>
      </c>
      <c r="O142" s="181" t="str">
        <f>IF(Barèmes!O142="","",Barèmes!O142)</f>
        <v/>
      </c>
      <c r="P142" s="427"/>
      <c r="Q142" s="286"/>
      <c r="R142" s="446" t="str">
        <f t="shared" si="6"/>
        <v/>
      </c>
      <c r="S142" s="182"/>
      <c r="T142" s="211" t="str">
        <f t="shared" si="7"/>
        <v/>
      </c>
      <c r="U142" s="185"/>
      <c r="V142" s="266" t="str">
        <f>+IF(O142="","",IF(T142="",Listes!$A$70,IF(AND(O142&lt;T142,U142=""),Listes!$A$71,IF(AND(Q142&lt;P142,U142=""),Listes!$A$72,IF(AND(T142&lt;&gt;"",T142&lt;O142,S142=""),Listes!$A$73,IF(W142="",Listes!$A$74,""))))))</f>
        <v/>
      </c>
      <c r="W142" s="90"/>
      <c r="X142" s="158">
        <f t="shared" si="8"/>
        <v>0</v>
      </c>
    </row>
    <row r="143" spans="1:24" ht="20.100000000000001" customHeight="1" x14ac:dyDescent="0.25">
      <c r="A143" s="174">
        <v>137</v>
      </c>
      <c r="B143" s="181" t="str">
        <f>IF(Barèmes!B143="","",Barèmes!B143)</f>
        <v/>
      </c>
      <c r="C143" s="181" t="str">
        <f>IF(Barèmes!C143="","",Barèmes!C143)</f>
        <v/>
      </c>
      <c r="D143" s="181" t="str">
        <f>IF(Barèmes!D143="","",Barèmes!D143)</f>
        <v/>
      </c>
      <c r="E143" s="181" t="str">
        <f>IF(Barèmes!E143="","",Barèmes!E143)</f>
        <v/>
      </c>
      <c r="F143" s="181" t="str">
        <f>IF(Barèmes!F143="","",Barèmes!F143)</f>
        <v/>
      </c>
      <c r="G143" s="181" t="str">
        <f>IF(Barèmes!G143="","",Barèmes!G143)</f>
        <v/>
      </c>
      <c r="H143" s="531" t="str">
        <f>IF(Barèmes!H143="","",Barèmes!H143)</f>
        <v/>
      </c>
      <c r="I143" s="531" t="str">
        <f>IF(Barèmes!I143="","",Barèmes!I143)</f>
        <v/>
      </c>
      <c r="J143" s="181" t="str">
        <f>IF(Barèmes!J143="","",Barèmes!J143)</f>
        <v/>
      </c>
      <c r="K143" s="181" t="str">
        <f>IF(Barèmes!K143="","",Barèmes!K143)</f>
        <v/>
      </c>
      <c r="L143" s="181" t="str">
        <f>IF(Barèmes!L143="","",Barèmes!L143)</f>
        <v/>
      </c>
      <c r="M143" s="181" t="str">
        <f>IF(Barèmes!M143="","",Barèmes!M143)</f>
        <v/>
      </c>
      <c r="N143" s="181" t="str">
        <f>IF(Barèmes!N143="","",Barèmes!N143)</f>
        <v/>
      </c>
      <c r="O143" s="181" t="str">
        <f>IF(Barèmes!O143="","",Barèmes!O143)</f>
        <v/>
      </c>
      <c r="P143" s="427"/>
      <c r="Q143" s="286"/>
      <c r="R143" s="446" t="str">
        <f t="shared" si="6"/>
        <v/>
      </c>
      <c r="S143" s="182"/>
      <c r="T143" s="211" t="str">
        <f t="shared" si="7"/>
        <v/>
      </c>
      <c r="U143" s="185"/>
      <c r="V143" s="266" t="str">
        <f>+IF(O143="","",IF(T143="",Listes!$A$70,IF(AND(O143&lt;T143,U143=""),Listes!$A$71,IF(AND(Q143&lt;P143,U143=""),Listes!$A$72,IF(AND(T143&lt;&gt;"",T143&lt;O143,S143=""),Listes!$A$73,IF(W143="",Listes!$A$74,""))))))</f>
        <v/>
      </c>
      <c r="W143" s="90"/>
      <c r="X143" s="158">
        <f t="shared" si="8"/>
        <v>0</v>
      </c>
    </row>
    <row r="144" spans="1:24" ht="20.100000000000001" customHeight="1" x14ac:dyDescent="0.25">
      <c r="A144" s="174">
        <v>138</v>
      </c>
      <c r="B144" s="181" t="str">
        <f>IF(Barèmes!B144="","",Barèmes!B144)</f>
        <v/>
      </c>
      <c r="C144" s="181" t="str">
        <f>IF(Barèmes!C144="","",Barèmes!C144)</f>
        <v/>
      </c>
      <c r="D144" s="181" t="str">
        <f>IF(Barèmes!D144="","",Barèmes!D144)</f>
        <v/>
      </c>
      <c r="E144" s="181" t="str">
        <f>IF(Barèmes!E144="","",Barèmes!E144)</f>
        <v/>
      </c>
      <c r="F144" s="181" t="str">
        <f>IF(Barèmes!F144="","",Barèmes!F144)</f>
        <v/>
      </c>
      <c r="G144" s="181" t="str">
        <f>IF(Barèmes!G144="","",Barèmes!G144)</f>
        <v/>
      </c>
      <c r="H144" s="531" t="str">
        <f>IF(Barèmes!H144="","",Barèmes!H144)</f>
        <v/>
      </c>
      <c r="I144" s="531" t="str">
        <f>IF(Barèmes!I144="","",Barèmes!I144)</f>
        <v/>
      </c>
      <c r="J144" s="181" t="str">
        <f>IF(Barèmes!J144="","",Barèmes!J144)</f>
        <v/>
      </c>
      <c r="K144" s="181" t="str">
        <f>IF(Barèmes!K144="","",Barèmes!K144)</f>
        <v/>
      </c>
      <c r="L144" s="181" t="str">
        <f>IF(Barèmes!L144="","",Barèmes!L144)</f>
        <v/>
      </c>
      <c r="M144" s="181" t="str">
        <f>IF(Barèmes!M144="","",Barèmes!M144)</f>
        <v/>
      </c>
      <c r="N144" s="181" t="str">
        <f>IF(Barèmes!N144="","",Barèmes!N144)</f>
        <v/>
      </c>
      <c r="O144" s="181" t="str">
        <f>IF(Barèmes!O144="","",Barèmes!O144)</f>
        <v/>
      </c>
      <c r="P144" s="427"/>
      <c r="Q144" s="286"/>
      <c r="R144" s="446" t="str">
        <f t="shared" si="6"/>
        <v/>
      </c>
      <c r="S144" s="182"/>
      <c r="T144" s="211" t="str">
        <f t="shared" si="7"/>
        <v/>
      </c>
      <c r="U144" s="185"/>
      <c r="V144" s="266" t="str">
        <f>+IF(O144="","",IF(T144="",Listes!$A$70,IF(AND(O144&lt;T144,U144=""),Listes!$A$71,IF(AND(Q144&lt;P144,U144=""),Listes!$A$72,IF(AND(T144&lt;&gt;"",T144&lt;O144,S144=""),Listes!$A$73,IF(W144="",Listes!$A$74,""))))))</f>
        <v/>
      </c>
      <c r="W144" s="90"/>
      <c r="X144" s="158">
        <f t="shared" si="8"/>
        <v>0</v>
      </c>
    </row>
    <row r="145" spans="1:24" ht="20.100000000000001" customHeight="1" x14ac:dyDescent="0.25">
      <c r="A145" s="174">
        <v>139</v>
      </c>
      <c r="B145" s="181" t="str">
        <f>IF(Barèmes!B145="","",Barèmes!B145)</f>
        <v/>
      </c>
      <c r="C145" s="181" t="str">
        <f>IF(Barèmes!C145="","",Barèmes!C145)</f>
        <v/>
      </c>
      <c r="D145" s="181" t="str">
        <f>IF(Barèmes!D145="","",Barèmes!D145)</f>
        <v/>
      </c>
      <c r="E145" s="181" t="str">
        <f>IF(Barèmes!E145="","",Barèmes!E145)</f>
        <v/>
      </c>
      <c r="F145" s="181" t="str">
        <f>IF(Barèmes!F145="","",Barèmes!F145)</f>
        <v/>
      </c>
      <c r="G145" s="181" t="str">
        <f>IF(Barèmes!G145="","",Barèmes!G145)</f>
        <v/>
      </c>
      <c r="H145" s="531" t="str">
        <f>IF(Barèmes!H145="","",Barèmes!H145)</f>
        <v/>
      </c>
      <c r="I145" s="531" t="str">
        <f>IF(Barèmes!I145="","",Barèmes!I145)</f>
        <v/>
      </c>
      <c r="J145" s="181" t="str">
        <f>IF(Barèmes!J145="","",Barèmes!J145)</f>
        <v/>
      </c>
      <c r="K145" s="181" t="str">
        <f>IF(Barèmes!K145="","",Barèmes!K145)</f>
        <v/>
      </c>
      <c r="L145" s="181" t="str">
        <f>IF(Barèmes!L145="","",Barèmes!L145)</f>
        <v/>
      </c>
      <c r="M145" s="181" t="str">
        <f>IF(Barèmes!M145="","",Barèmes!M145)</f>
        <v/>
      </c>
      <c r="N145" s="181" t="str">
        <f>IF(Barèmes!N145="","",Barèmes!N145)</f>
        <v/>
      </c>
      <c r="O145" s="181" t="str">
        <f>IF(Barèmes!O145="","",Barèmes!O145)</f>
        <v/>
      </c>
      <c r="P145" s="427"/>
      <c r="Q145" s="286"/>
      <c r="R145" s="446" t="str">
        <f t="shared" si="6"/>
        <v/>
      </c>
      <c r="S145" s="182"/>
      <c r="T145" s="211" t="str">
        <f t="shared" si="7"/>
        <v/>
      </c>
      <c r="U145" s="185"/>
      <c r="V145" s="266" t="str">
        <f>+IF(O145="","",IF(T145="",Listes!$A$70,IF(AND(O145&lt;T145,U145=""),Listes!$A$71,IF(AND(Q145&lt;P145,U145=""),Listes!$A$72,IF(AND(T145&lt;&gt;"",T145&lt;O145,S145=""),Listes!$A$73,IF(W145="",Listes!$A$74,""))))))</f>
        <v/>
      </c>
      <c r="W145" s="90"/>
      <c r="X145" s="158">
        <f t="shared" si="8"/>
        <v>0</v>
      </c>
    </row>
    <row r="146" spans="1:24" ht="20.100000000000001" customHeight="1" x14ac:dyDescent="0.25">
      <c r="A146" s="174">
        <v>140</v>
      </c>
      <c r="B146" s="181" t="str">
        <f>IF(Barèmes!B146="","",Barèmes!B146)</f>
        <v/>
      </c>
      <c r="C146" s="181" t="str">
        <f>IF(Barèmes!C146="","",Barèmes!C146)</f>
        <v/>
      </c>
      <c r="D146" s="181" t="str">
        <f>IF(Barèmes!D146="","",Barèmes!D146)</f>
        <v/>
      </c>
      <c r="E146" s="181" t="str">
        <f>IF(Barèmes!E146="","",Barèmes!E146)</f>
        <v/>
      </c>
      <c r="F146" s="181" t="str">
        <f>IF(Barèmes!F146="","",Barèmes!F146)</f>
        <v/>
      </c>
      <c r="G146" s="181" t="str">
        <f>IF(Barèmes!G146="","",Barèmes!G146)</f>
        <v/>
      </c>
      <c r="H146" s="531" t="str">
        <f>IF(Barèmes!H146="","",Barèmes!H146)</f>
        <v/>
      </c>
      <c r="I146" s="531" t="str">
        <f>IF(Barèmes!I146="","",Barèmes!I146)</f>
        <v/>
      </c>
      <c r="J146" s="181" t="str">
        <f>IF(Barèmes!J146="","",Barèmes!J146)</f>
        <v/>
      </c>
      <c r="K146" s="181" t="str">
        <f>IF(Barèmes!K146="","",Barèmes!K146)</f>
        <v/>
      </c>
      <c r="L146" s="181" t="str">
        <f>IF(Barèmes!L146="","",Barèmes!L146)</f>
        <v/>
      </c>
      <c r="M146" s="181" t="str">
        <f>IF(Barèmes!M146="","",Barèmes!M146)</f>
        <v/>
      </c>
      <c r="N146" s="181" t="str">
        <f>IF(Barèmes!N146="","",Barèmes!N146)</f>
        <v/>
      </c>
      <c r="O146" s="181" t="str">
        <f>IF(Barèmes!O146="","",Barèmes!O146)</f>
        <v/>
      </c>
      <c r="P146" s="427"/>
      <c r="Q146" s="286"/>
      <c r="R146" s="446" t="str">
        <f t="shared" si="6"/>
        <v/>
      </c>
      <c r="S146" s="182"/>
      <c r="T146" s="211" t="str">
        <f t="shared" si="7"/>
        <v/>
      </c>
      <c r="U146" s="185"/>
      <c r="V146" s="266" t="str">
        <f>+IF(O146="","",IF(T146="",Listes!$A$70,IF(AND(O146&lt;T146,U146=""),Listes!$A$71,IF(AND(Q146&lt;P146,U146=""),Listes!$A$72,IF(AND(T146&lt;&gt;"",T146&lt;O146,S146=""),Listes!$A$73,IF(W146="",Listes!$A$74,""))))))</f>
        <v/>
      </c>
      <c r="W146" s="90"/>
      <c r="X146" s="158">
        <f t="shared" si="8"/>
        <v>0</v>
      </c>
    </row>
    <row r="147" spans="1:24" ht="20.100000000000001" customHeight="1" x14ac:dyDescent="0.25">
      <c r="A147" s="174">
        <v>141</v>
      </c>
      <c r="B147" s="181" t="str">
        <f>IF(Barèmes!B147="","",Barèmes!B147)</f>
        <v/>
      </c>
      <c r="C147" s="181" t="str">
        <f>IF(Barèmes!C147="","",Barèmes!C147)</f>
        <v/>
      </c>
      <c r="D147" s="181" t="str">
        <f>IF(Barèmes!D147="","",Barèmes!D147)</f>
        <v/>
      </c>
      <c r="E147" s="181" t="str">
        <f>IF(Barèmes!E147="","",Barèmes!E147)</f>
        <v/>
      </c>
      <c r="F147" s="181" t="str">
        <f>IF(Barèmes!F147="","",Barèmes!F147)</f>
        <v/>
      </c>
      <c r="G147" s="181" t="str">
        <f>IF(Barèmes!G147="","",Barèmes!G147)</f>
        <v/>
      </c>
      <c r="H147" s="531" t="str">
        <f>IF(Barèmes!H147="","",Barèmes!H147)</f>
        <v/>
      </c>
      <c r="I147" s="531" t="str">
        <f>IF(Barèmes!I147="","",Barèmes!I147)</f>
        <v/>
      </c>
      <c r="J147" s="181" t="str">
        <f>IF(Barèmes!J147="","",Barèmes!J147)</f>
        <v/>
      </c>
      <c r="K147" s="181" t="str">
        <f>IF(Barèmes!K147="","",Barèmes!K147)</f>
        <v/>
      </c>
      <c r="L147" s="181" t="str">
        <f>IF(Barèmes!L147="","",Barèmes!L147)</f>
        <v/>
      </c>
      <c r="M147" s="181" t="str">
        <f>IF(Barèmes!M147="","",Barèmes!M147)</f>
        <v/>
      </c>
      <c r="N147" s="181" t="str">
        <f>IF(Barèmes!N147="","",Barèmes!N147)</f>
        <v/>
      </c>
      <c r="O147" s="181" t="str">
        <f>IF(Barèmes!O147="","",Barèmes!O147)</f>
        <v/>
      </c>
      <c r="P147" s="427"/>
      <c r="Q147" s="286"/>
      <c r="R147" s="446" t="str">
        <f t="shared" si="6"/>
        <v/>
      </c>
      <c r="S147" s="182"/>
      <c r="T147" s="211" t="str">
        <f t="shared" si="7"/>
        <v/>
      </c>
      <c r="U147" s="185"/>
      <c r="V147" s="266" t="str">
        <f>+IF(O147="","",IF(T147="",Listes!$A$70,IF(AND(O147&lt;T147,U147=""),Listes!$A$71,IF(AND(Q147&lt;P147,U147=""),Listes!$A$72,IF(AND(T147&lt;&gt;"",T147&lt;O147,S147=""),Listes!$A$73,IF(W147="",Listes!$A$74,""))))))</f>
        <v/>
      </c>
      <c r="W147" s="90"/>
      <c r="X147" s="158">
        <f t="shared" si="8"/>
        <v>0</v>
      </c>
    </row>
    <row r="148" spans="1:24" ht="20.100000000000001" customHeight="1" x14ac:dyDescent="0.25">
      <c r="A148" s="174">
        <v>142</v>
      </c>
      <c r="B148" s="181" t="str">
        <f>IF(Barèmes!B148="","",Barèmes!B148)</f>
        <v/>
      </c>
      <c r="C148" s="181" t="str">
        <f>IF(Barèmes!C148="","",Barèmes!C148)</f>
        <v/>
      </c>
      <c r="D148" s="181" t="str">
        <f>IF(Barèmes!D148="","",Barèmes!D148)</f>
        <v/>
      </c>
      <c r="E148" s="181" t="str">
        <f>IF(Barèmes!E148="","",Barèmes!E148)</f>
        <v/>
      </c>
      <c r="F148" s="181" t="str">
        <f>IF(Barèmes!F148="","",Barèmes!F148)</f>
        <v/>
      </c>
      <c r="G148" s="181" t="str">
        <f>IF(Barèmes!G148="","",Barèmes!G148)</f>
        <v/>
      </c>
      <c r="H148" s="531" t="str">
        <f>IF(Barèmes!H148="","",Barèmes!H148)</f>
        <v/>
      </c>
      <c r="I148" s="531" t="str">
        <f>IF(Barèmes!I148="","",Barèmes!I148)</f>
        <v/>
      </c>
      <c r="J148" s="181" t="str">
        <f>IF(Barèmes!J148="","",Barèmes!J148)</f>
        <v/>
      </c>
      <c r="K148" s="181" t="str">
        <f>IF(Barèmes!K148="","",Barèmes!K148)</f>
        <v/>
      </c>
      <c r="L148" s="181" t="str">
        <f>IF(Barèmes!L148="","",Barèmes!L148)</f>
        <v/>
      </c>
      <c r="M148" s="181" t="str">
        <f>IF(Barèmes!M148="","",Barèmes!M148)</f>
        <v/>
      </c>
      <c r="N148" s="181" t="str">
        <f>IF(Barèmes!N148="","",Barèmes!N148)</f>
        <v/>
      </c>
      <c r="O148" s="181" t="str">
        <f>IF(Barèmes!O148="","",Barèmes!O148)</f>
        <v/>
      </c>
      <c r="P148" s="427"/>
      <c r="Q148" s="286"/>
      <c r="R148" s="446" t="str">
        <f t="shared" si="6"/>
        <v/>
      </c>
      <c r="S148" s="182"/>
      <c r="T148" s="211" t="str">
        <f t="shared" si="7"/>
        <v/>
      </c>
      <c r="U148" s="185"/>
      <c r="V148" s="266" t="str">
        <f>+IF(O148="","",IF(T148="",Listes!$A$70,IF(AND(O148&lt;T148,U148=""),Listes!$A$71,IF(AND(Q148&lt;P148,U148=""),Listes!$A$72,IF(AND(T148&lt;&gt;"",T148&lt;O148,S148=""),Listes!$A$73,IF(W148="",Listes!$A$74,""))))))</f>
        <v/>
      </c>
      <c r="W148" s="90"/>
      <c r="X148" s="158">
        <f t="shared" si="8"/>
        <v>0</v>
      </c>
    </row>
    <row r="149" spans="1:24" ht="20.100000000000001" customHeight="1" x14ac:dyDescent="0.25">
      <c r="A149" s="174">
        <v>143</v>
      </c>
      <c r="B149" s="181" t="str">
        <f>IF(Barèmes!B149="","",Barèmes!B149)</f>
        <v/>
      </c>
      <c r="C149" s="181" t="str">
        <f>IF(Barèmes!C149="","",Barèmes!C149)</f>
        <v/>
      </c>
      <c r="D149" s="181" t="str">
        <f>IF(Barèmes!D149="","",Barèmes!D149)</f>
        <v/>
      </c>
      <c r="E149" s="181" t="str">
        <f>IF(Barèmes!E149="","",Barèmes!E149)</f>
        <v/>
      </c>
      <c r="F149" s="181" t="str">
        <f>IF(Barèmes!F149="","",Barèmes!F149)</f>
        <v/>
      </c>
      <c r="G149" s="181" t="str">
        <f>IF(Barèmes!G149="","",Barèmes!G149)</f>
        <v/>
      </c>
      <c r="H149" s="531" t="str">
        <f>IF(Barèmes!H149="","",Barèmes!H149)</f>
        <v/>
      </c>
      <c r="I149" s="531" t="str">
        <f>IF(Barèmes!I149="","",Barèmes!I149)</f>
        <v/>
      </c>
      <c r="J149" s="181" t="str">
        <f>IF(Barèmes!J149="","",Barèmes!J149)</f>
        <v/>
      </c>
      <c r="K149" s="181" t="str">
        <f>IF(Barèmes!K149="","",Barèmes!K149)</f>
        <v/>
      </c>
      <c r="L149" s="181" t="str">
        <f>IF(Barèmes!L149="","",Barèmes!L149)</f>
        <v/>
      </c>
      <c r="M149" s="181" t="str">
        <f>IF(Barèmes!M149="","",Barèmes!M149)</f>
        <v/>
      </c>
      <c r="N149" s="181" t="str">
        <f>IF(Barèmes!N149="","",Barèmes!N149)</f>
        <v/>
      </c>
      <c r="O149" s="181" t="str">
        <f>IF(Barèmes!O149="","",Barèmes!O149)</f>
        <v/>
      </c>
      <c r="P149" s="427"/>
      <c r="Q149" s="286"/>
      <c r="R149" s="446" t="str">
        <f t="shared" si="6"/>
        <v/>
      </c>
      <c r="S149" s="182"/>
      <c r="T149" s="211" t="str">
        <f t="shared" si="7"/>
        <v/>
      </c>
      <c r="U149" s="185"/>
      <c r="V149" s="266" t="str">
        <f>+IF(O149="","",IF(T149="",Listes!$A$70,IF(AND(O149&lt;T149,U149=""),Listes!$A$71,IF(AND(Q149&lt;P149,U149=""),Listes!$A$72,IF(AND(T149&lt;&gt;"",T149&lt;O149,S149=""),Listes!$A$73,IF(W149="",Listes!$A$74,""))))))</f>
        <v/>
      </c>
      <c r="W149" s="90"/>
      <c r="X149" s="158">
        <f t="shared" si="8"/>
        <v>0</v>
      </c>
    </row>
    <row r="150" spans="1:24" ht="20.100000000000001" customHeight="1" x14ac:dyDescent="0.25">
      <c r="A150" s="174">
        <v>144</v>
      </c>
      <c r="B150" s="181" t="str">
        <f>IF(Barèmes!B150="","",Barèmes!B150)</f>
        <v/>
      </c>
      <c r="C150" s="181" t="str">
        <f>IF(Barèmes!C150="","",Barèmes!C150)</f>
        <v/>
      </c>
      <c r="D150" s="181" t="str">
        <f>IF(Barèmes!D150="","",Barèmes!D150)</f>
        <v/>
      </c>
      <c r="E150" s="181" t="str">
        <f>IF(Barèmes!E150="","",Barèmes!E150)</f>
        <v/>
      </c>
      <c r="F150" s="181" t="str">
        <f>IF(Barèmes!F150="","",Barèmes!F150)</f>
        <v/>
      </c>
      <c r="G150" s="181" t="str">
        <f>IF(Barèmes!G150="","",Barèmes!G150)</f>
        <v/>
      </c>
      <c r="H150" s="531" t="str">
        <f>IF(Barèmes!H150="","",Barèmes!H150)</f>
        <v/>
      </c>
      <c r="I150" s="531" t="str">
        <f>IF(Barèmes!I150="","",Barèmes!I150)</f>
        <v/>
      </c>
      <c r="J150" s="181" t="str">
        <f>IF(Barèmes!J150="","",Barèmes!J150)</f>
        <v/>
      </c>
      <c r="K150" s="181" t="str">
        <f>IF(Barèmes!K150="","",Barèmes!K150)</f>
        <v/>
      </c>
      <c r="L150" s="181" t="str">
        <f>IF(Barèmes!L150="","",Barèmes!L150)</f>
        <v/>
      </c>
      <c r="M150" s="181" t="str">
        <f>IF(Barèmes!M150="","",Barèmes!M150)</f>
        <v/>
      </c>
      <c r="N150" s="181" t="str">
        <f>IF(Barèmes!N150="","",Barèmes!N150)</f>
        <v/>
      </c>
      <c r="O150" s="181" t="str">
        <f>IF(Barèmes!O150="","",Barèmes!O150)</f>
        <v/>
      </c>
      <c r="P150" s="427"/>
      <c r="Q150" s="286"/>
      <c r="R150" s="446" t="str">
        <f t="shared" si="6"/>
        <v/>
      </c>
      <c r="S150" s="182"/>
      <c r="T150" s="211" t="str">
        <f t="shared" si="7"/>
        <v/>
      </c>
      <c r="U150" s="185"/>
      <c r="V150" s="266" t="str">
        <f>+IF(O150="","",IF(T150="",Listes!$A$70,IF(AND(O150&lt;T150,U150=""),Listes!$A$71,IF(AND(Q150&lt;P150,U150=""),Listes!$A$72,IF(AND(T150&lt;&gt;"",T150&lt;O150,S150=""),Listes!$A$73,IF(W150="",Listes!$A$74,""))))))</f>
        <v/>
      </c>
      <c r="W150" s="90"/>
      <c r="X150" s="158">
        <f t="shared" si="8"/>
        <v>0</v>
      </c>
    </row>
    <row r="151" spans="1:24" ht="20.100000000000001" customHeight="1" x14ac:dyDescent="0.25">
      <c r="A151" s="174">
        <v>145</v>
      </c>
      <c r="B151" s="181" t="str">
        <f>IF(Barèmes!B151="","",Barèmes!B151)</f>
        <v/>
      </c>
      <c r="C151" s="181" t="str">
        <f>IF(Barèmes!C151="","",Barèmes!C151)</f>
        <v/>
      </c>
      <c r="D151" s="181" t="str">
        <f>IF(Barèmes!D151="","",Barèmes!D151)</f>
        <v/>
      </c>
      <c r="E151" s="181" t="str">
        <f>IF(Barèmes!E151="","",Barèmes!E151)</f>
        <v/>
      </c>
      <c r="F151" s="181" t="str">
        <f>IF(Barèmes!F151="","",Barèmes!F151)</f>
        <v/>
      </c>
      <c r="G151" s="181" t="str">
        <f>IF(Barèmes!G151="","",Barèmes!G151)</f>
        <v/>
      </c>
      <c r="H151" s="531" t="str">
        <f>IF(Barèmes!H151="","",Barèmes!H151)</f>
        <v/>
      </c>
      <c r="I151" s="531" t="str">
        <f>IF(Barèmes!I151="","",Barèmes!I151)</f>
        <v/>
      </c>
      <c r="J151" s="181" t="str">
        <f>IF(Barèmes!J151="","",Barèmes!J151)</f>
        <v/>
      </c>
      <c r="K151" s="181" t="str">
        <f>IF(Barèmes!K151="","",Barèmes!K151)</f>
        <v/>
      </c>
      <c r="L151" s="181" t="str">
        <f>IF(Barèmes!L151="","",Barèmes!L151)</f>
        <v/>
      </c>
      <c r="M151" s="181" t="str">
        <f>IF(Barèmes!M151="","",Barèmes!M151)</f>
        <v/>
      </c>
      <c r="N151" s="181" t="str">
        <f>IF(Barèmes!N151="","",Barèmes!N151)</f>
        <v/>
      </c>
      <c r="O151" s="181" t="str">
        <f>IF(Barèmes!O151="","",Barèmes!O151)</f>
        <v/>
      </c>
      <c r="P151" s="427"/>
      <c r="Q151" s="286"/>
      <c r="R151" s="446" t="str">
        <f t="shared" si="6"/>
        <v/>
      </c>
      <c r="S151" s="182"/>
      <c r="T151" s="211" t="str">
        <f t="shared" si="7"/>
        <v/>
      </c>
      <c r="U151" s="185"/>
      <c r="V151" s="266" t="str">
        <f>+IF(O151="","",IF(T151="",Listes!$A$70,IF(AND(O151&lt;T151,U151=""),Listes!$A$71,IF(AND(Q151&lt;P151,U151=""),Listes!$A$72,IF(AND(T151&lt;&gt;"",T151&lt;O151,S151=""),Listes!$A$73,IF(W151="",Listes!$A$74,""))))))</f>
        <v/>
      </c>
      <c r="W151" s="90"/>
      <c r="X151" s="158">
        <f t="shared" si="8"/>
        <v>0</v>
      </c>
    </row>
    <row r="152" spans="1:24" ht="20.100000000000001" customHeight="1" x14ac:dyDescent="0.25">
      <c r="A152" s="174">
        <v>146</v>
      </c>
      <c r="B152" s="181" t="str">
        <f>IF(Barèmes!B152="","",Barèmes!B152)</f>
        <v/>
      </c>
      <c r="C152" s="181" t="str">
        <f>IF(Barèmes!C152="","",Barèmes!C152)</f>
        <v/>
      </c>
      <c r="D152" s="181" t="str">
        <f>IF(Barèmes!D152="","",Barèmes!D152)</f>
        <v/>
      </c>
      <c r="E152" s="181" t="str">
        <f>IF(Barèmes!E152="","",Barèmes!E152)</f>
        <v/>
      </c>
      <c r="F152" s="181" t="str">
        <f>IF(Barèmes!F152="","",Barèmes!F152)</f>
        <v/>
      </c>
      <c r="G152" s="181" t="str">
        <f>IF(Barèmes!G152="","",Barèmes!G152)</f>
        <v/>
      </c>
      <c r="H152" s="531" t="str">
        <f>IF(Barèmes!H152="","",Barèmes!H152)</f>
        <v/>
      </c>
      <c r="I152" s="531" t="str">
        <f>IF(Barèmes!I152="","",Barèmes!I152)</f>
        <v/>
      </c>
      <c r="J152" s="181" t="str">
        <f>IF(Barèmes!J152="","",Barèmes!J152)</f>
        <v/>
      </c>
      <c r="K152" s="181" t="str">
        <f>IF(Barèmes!K152="","",Barèmes!K152)</f>
        <v/>
      </c>
      <c r="L152" s="181" t="str">
        <f>IF(Barèmes!L152="","",Barèmes!L152)</f>
        <v/>
      </c>
      <c r="M152" s="181" t="str">
        <f>IF(Barèmes!M152="","",Barèmes!M152)</f>
        <v/>
      </c>
      <c r="N152" s="181" t="str">
        <f>IF(Barèmes!N152="","",Barèmes!N152)</f>
        <v/>
      </c>
      <c r="O152" s="181" t="str">
        <f>IF(Barèmes!O152="","",Barèmes!O152)</f>
        <v/>
      </c>
      <c r="P152" s="427"/>
      <c r="Q152" s="286"/>
      <c r="R152" s="446" t="str">
        <f t="shared" si="6"/>
        <v/>
      </c>
      <c r="S152" s="182"/>
      <c r="T152" s="211" t="str">
        <f t="shared" si="7"/>
        <v/>
      </c>
      <c r="U152" s="185"/>
      <c r="V152" s="266" t="str">
        <f>+IF(O152="","",IF(T152="",Listes!$A$70,IF(AND(O152&lt;T152,U152=""),Listes!$A$71,IF(AND(Q152&lt;P152,U152=""),Listes!$A$72,IF(AND(T152&lt;&gt;"",T152&lt;O152,S152=""),Listes!$A$73,IF(W152="",Listes!$A$74,""))))))</f>
        <v/>
      </c>
      <c r="W152" s="90"/>
      <c r="X152" s="158">
        <f t="shared" si="8"/>
        <v>0</v>
      </c>
    </row>
    <row r="153" spans="1:24" ht="20.100000000000001" customHeight="1" x14ac:dyDescent="0.25">
      <c r="A153" s="174">
        <v>147</v>
      </c>
      <c r="B153" s="181" t="str">
        <f>IF(Barèmes!B153="","",Barèmes!B153)</f>
        <v/>
      </c>
      <c r="C153" s="181" t="str">
        <f>IF(Barèmes!C153="","",Barèmes!C153)</f>
        <v/>
      </c>
      <c r="D153" s="181" t="str">
        <f>IF(Barèmes!D153="","",Barèmes!D153)</f>
        <v/>
      </c>
      <c r="E153" s="181" t="str">
        <f>IF(Barèmes!E153="","",Barèmes!E153)</f>
        <v/>
      </c>
      <c r="F153" s="181" t="str">
        <f>IF(Barèmes!F153="","",Barèmes!F153)</f>
        <v/>
      </c>
      <c r="G153" s="181" t="str">
        <f>IF(Barèmes!G153="","",Barèmes!G153)</f>
        <v/>
      </c>
      <c r="H153" s="531" t="str">
        <f>IF(Barèmes!H153="","",Barèmes!H153)</f>
        <v/>
      </c>
      <c r="I153" s="531" t="str">
        <f>IF(Barèmes!I153="","",Barèmes!I153)</f>
        <v/>
      </c>
      <c r="J153" s="181" t="str">
        <f>IF(Barèmes!J153="","",Barèmes!J153)</f>
        <v/>
      </c>
      <c r="K153" s="181" t="str">
        <f>IF(Barèmes!K153="","",Barèmes!K153)</f>
        <v/>
      </c>
      <c r="L153" s="181" t="str">
        <f>IF(Barèmes!L153="","",Barèmes!L153)</f>
        <v/>
      </c>
      <c r="M153" s="181" t="str">
        <f>IF(Barèmes!M153="","",Barèmes!M153)</f>
        <v/>
      </c>
      <c r="N153" s="181" t="str">
        <f>IF(Barèmes!N153="","",Barèmes!N153)</f>
        <v/>
      </c>
      <c r="O153" s="181" t="str">
        <f>IF(Barèmes!O153="","",Barèmes!O153)</f>
        <v/>
      </c>
      <c r="P153" s="427"/>
      <c r="Q153" s="286"/>
      <c r="R153" s="446" t="str">
        <f t="shared" si="6"/>
        <v/>
      </c>
      <c r="S153" s="182"/>
      <c r="T153" s="211" t="str">
        <f t="shared" si="7"/>
        <v/>
      </c>
      <c r="U153" s="185"/>
      <c r="V153" s="266" t="str">
        <f>+IF(O153="","",IF(T153="",Listes!$A$70,IF(AND(O153&lt;T153,U153=""),Listes!$A$71,IF(AND(Q153&lt;P153,U153=""),Listes!$A$72,IF(AND(T153&lt;&gt;"",T153&lt;O153,S153=""),Listes!$A$73,IF(W153="",Listes!$A$74,""))))))</f>
        <v/>
      </c>
      <c r="W153" s="90"/>
      <c r="X153" s="158">
        <f t="shared" si="8"/>
        <v>0</v>
      </c>
    </row>
    <row r="154" spans="1:24" ht="20.100000000000001" customHeight="1" x14ac:dyDescent="0.25">
      <c r="A154" s="174">
        <v>148</v>
      </c>
      <c r="B154" s="181" t="str">
        <f>IF(Barèmes!B154="","",Barèmes!B154)</f>
        <v/>
      </c>
      <c r="C154" s="181" t="str">
        <f>IF(Barèmes!C154="","",Barèmes!C154)</f>
        <v/>
      </c>
      <c r="D154" s="181" t="str">
        <f>IF(Barèmes!D154="","",Barèmes!D154)</f>
        <v/>
      </c>
      <c r="E154" s="181" t="str">
        <f>IF(Barèmes!E154="","",Barèmes!E154)</f>
        <v/>
      </c>
      <c r="F154" s="181" t="str">
        <f>IF(Barèmes!F154="","",Barèmes!F154)</f>
        <v/>
      </c>
      <c r="G154" s="181" t="str">
        <f>IF(Barèmes!G154="","",Barèmes!G154)</f>
        <v/>
      </c>
      <c r="H154" s="531" t="str">
        <f>IF(Barèmes!H154="","",Barèmes!H154)</f>
        <v/>
      </c>
      <c r="I154" s="531" t="str">
        <f>IF(Barèmes!I154="","",Barèmes!I154)</f>
        <v/>
      </c>
      <c r="J154" s="181" t="str">
        <f>IF(Barèmes!J154="","",Barèmes!J154)</f>
        <v/>
      </c>
      <c r="K154" s="181" t="str">
        <f>IF(Barèmes!K154="","",Barèmes!K154)</f>
        <v/>
      </c>
      <c r="L154" s="181" t="str">
        <f>IF(Barèmes!L154="","",Barèmes!L154)</f>
        <v/>
      </c>
      <c r="M154" s="181" t="str">
        <f>IF(Barèmes!M154="","",Barèmes!M154)</f>
        <v/>
      </c>
      <c r="N154" s="181" t="str">
        <f>IF(Barèmes!N154="","",Barèmes!N154)</f>
        <v/>
      </c>
      <c r="O154" s="181" t="str">
        <f>IF(Barèmes!O154="","",Barèmes!O154)</f>
        <v/>
      </c>
      <c r="P154" s="427"/>
      <c r="Q154" s="286"/>
      <c r="R154" s="446" t="str">
        <f t="shared" si="6"/>
        <v/>
      </c>
      <c r="S154" s="182"/>
      <c r="T154" s="211" t="str">
        <f t="shared" si="7"/>
        <v/>
      </c>
      <c r="U154" s="185"/>
      <c r="V154" s="266" t="str">
        <f>+IF(O154="","",IF(T154="",Listes!$A$70,IF(AND(O154&lt;T154,U154=""),Listes!$A$71,IF(AND(Q154&lt;P154,U154=""),Listes!$A$72,IF(AND(T154&lt;&gt;"",T154&lt;O154,S154=""),Listes!$A$73,IF(W154="",Listes!$A$74,""))))))</f>
        <v/>
      </c>
      <c r="W154" s="90"/>
      <c r="X154" s="158">
        <f t="shared" si="8"/>
        <v>0</v>
      </c>
    </row>
    <row r="155" spans="1:24" ht="20.100000000000001" customHeight="1" x14ac:dyDescent="0.25">
      <c r="A155" s="174">
        <v>149</v>
      </c>
      <c r="B155" s="181" t="str">
        <f>IF(Barèmes!B155="","",Barèmes!B155)</f>
        <v/>
      </c>
      <c r="C155" s="181" t="str">
        <f>IF(Barèmes!C155="","",Barèmes!C155)</f>
        <v/>
      </c>
      <c r="D155" s="181" t="str">
        <f>IF(Barèmes!D155="","",Barèmes!D155)</f>
        <v/>
      </c>
      <c r="E155" s="181" t="str">
        <f>IF(Barèmes!E155="","",Barèmes!E155)</f>
        <v/>
      </c>
      <c r="F155" s="181" t="str">
        <f>IF(Barèmes!F155="","",Barèmes!F155)</f>
        <v/>
      </c>
      <c r="G155" s="181" t="str">
        <f>IF(Barèmes!G155="","",Barèmes!G155)</f>
        <v/>
      </c>
      <c r="H155" s="531" t="str">
        <f>IF(Barèmes!H155="","",Barèmes!H155)</f>
        <v/>
      </c>
      <c r="I155" s="531" t="str">
        <f>IF(Barèmes!I155="","",Barèmes!I155)</f>
        <v/>
      </c>
      <c r="J155" s="181" t="str">
        <f>IF(Barèmes!J155="","",Barèmes!J155)</f>
        <v/>
      </c>
      <c r="K155" s="181" t="str">
        <f>IF(Barèmes!K155="","",Barèmes!K155)</f>
        <v/>
      </c>
      <c r="L155" s="181" t="str">
        <f>IF(Barèmes!L155="","",Barèmes!L155)</f>
        <v/>
      </c>
      <c r="M155" s="181" t="str">
        <f>IF(Barèmes!M155="","",Barèmes!M155)</f>
        <v/>
      </c>
      <c r="N155" s="181" t="str">
        <f>IF(Barèmes!N155="","",Barèmes!N155)</f>
        <v/>
      </c>
      <c r="O155" s="181" t="str">
        <f>IF(Barèmes!O155="","",Barèmes!O155)</f>
        <v/>
      </c>
      <c r="P155" s="427"/>
      <c r="Q155" s="286"/>
      <c r="R155" s="446" t="str">
        <f t="shared" si="6"/>
        <v/>
      </c>
      <c r="S155" s="182"/>
      <c r="T155" s="211" t="str">
        <f t="shared" si="7"/>
        <v/>
      </c>
      <c r="U155" s="185"/>
      <c r="V155" s="266" t="str">
        <f>+IF(O155="","",IF(T155="",Listes!$A$70,IF(AND(O155&lt;T155,U155=""),Listes!$A$71,IF(AND(Q155&lt;P155,U155=""),Listes!$A$72,IF(AND(T155&lt;&gt;"",T155&lt;O155,S155=""),Listes!$A$73,IF(W155="",Listes!$A$74,""))))))</f>
        <v/>
      </c>
      <c r="W155" s="90"/>
      <c r="X155" s="158">
        <f t="shared" si="8"/>
        <v>0</v>
      </c>
    </row>
    <row r="156" spans="1:24" ht="20.100000000000001" customHeight="1" x14ac:dyDescent="0.25">
      <c r="A156" s="174">
        <v>150</v>
      </c>
      <c r="B156" s="181" t="str">
        <f>IF(Barèmes!B156="","",Barèmes!B156)</f>
        <v/>
      </c>
      <c r="C156" s="181" t="str">
        <f>IF(Barèmes!C156="","",Barèmes!C156)</f>
        <v/>
      </c>
      <c r="D156" s="181" t="str">
        <f>IF(Barèmes!D156="","",Barèmes!D156)</f>
        <v/>
      </c>
      <c r="E156" s="181" t="str">
        <f>IF(Barèmes!E156="","",Barèmes!E156)</f>
        <v/>
      </c>
      <c r="F156" s="181" t="str">
        <f>IF(Barèmes!F156="","",Barèmes!F156)</f>
        <v/>
      </c>
      <c r="G156" s="181" t="str">
        <f>IF(Barèmes!G156="","",Barèmes!G156)</f>
        <v/>
      </c>
      <c r="H156" s="531" t="str">
        <f>IF(Barèmes!H156="","",Barèmes!H156)</f>
        <v/>
      </c>
      <c r="I156" s="531" t="str">
        <f>IF(Barèmes!I156="","",Barèmes!I156)</f>
        <v/>
      </c>
      <c r="J156" s="181" t="str">
        <f>IF(Barèmes!J156="","",Barèmes!J156)</f>
        <v/>
      </c>
      <c r="K156" s="181" t="str">
        <f>IF(Barèmes!K156="","",Barèmes!K156)</f>
        <v/>
      </c>
      <c r="L156" s="181" t="str">
        <f>IF(Barèmes!L156="","",Barèmes!L156)</f>
        <v/>
      </c>
      <c r="M156" s="181" t="str">
        <f>IF(Barèmes!M156="","",Barèmes!M156)</f>
        <v/>
      </c>
      <c r="N156" s="181" t="str">
        <f>IF(Barèmes!N156="","",Barèmes!N156)</f>
        <v/>
      </c>
      <c r="O156" s="181" t="str">
        <f>IF(Barèmes!O156="","",Barèmes!O156)</f>
        <v/>
      </c>
      <c r="P156" s="427"/>
      <c r="Q156" s="286"/>
      <c r="R156" s="446" t="str">
        <f t="shared" si="6"/>
        <v/>
      </c>
      <c r="S156" s="182"/>
      <c r="T156" s="211" t="str">
        <f t="shared" si="7"/>
        <v/>
      </c>
      <c r="U156" s="185"/>
      <c r="V156" s="266" t="str">
        <f>+IF(O156="","",IF(T156="",Listes!$A$70,IF(AND(O156&lt;T156,U156=""),Listes!$A$71,IF(AND(Q156&lt;P156,U156=""),Listes!$A$72,IF(AND(T156&lt;&gt;"",T156&lt;O156,S156=""),Listes!$A$73,IF(W156="",Listes!$A$74,""))))))</f>
        <v/>
      </c>
      <c r="W156" s="90"/>
      <c r="X156" s="158">
        <f t="shared" si="8"/>
        <v>0</v>
      </c>
    </row>
    <row r="157" spans="1:24" ht="20.100000000000001" customHeight="1" x14ac:dyDescent="0.25">
      <c r="A157" s="174">
        <v>151</v>
      </c>
      <c r="B157" s="181" t="str">
        <f>IF(Barèmes!B157="","",Barèmes!B157)</f>
        <v/>
      </c>
      <c r="C157" s="181" t="str">
        <f>IF(Barèmes!C157="","",Barèmes!C157)</f>
        <v/>
      </c>
      <c r="D157" s="181" t="str">
        <f>IF(Barèmes!D157="","",Barèmes!D157)</f>
        <v/>
      </c>
      <c r="E157" s="181" t="str">
        <f>IF(Barèmes!E157="","",Barèmes!E157)</f>
        <v/>
      </c>
      <c r="F157" s="181" t="str">
        <f>IF(Barèmes!F157="","",Barèmes!F157)</f>
        <v/>
      </c>
      <c r="G157" s="181" t="str">
        <f>IF(Barèmes!G157="","",Barèmes!G157)</f>
        <v/>
      </c>
      <c r="H157" s="531" t="str">
        <f>IF(Barèmes!H157="","",Barèmes!H157)</f>
        <v/>
      </c>
      <c r="I157" s="531" t="str">
        <f>IF(Barèmes!I157="","",Barèmes!I157)</f>
        <v/>
      </c>
      <c r="J157" s="181" t="str">
        <f>IF(Barèmes!J157="","",Barèmes!J157)</f>
        <v/>
      </c>
      <c r="K157" s="181" t="str">
        <f>IF(Barèmes!K157="","",Barèmes!K157)</f>
        <v/>
      </c>
      <c r="L157" s="181" t="str">
        <f>IF(Barèmes!L157="","",Barèmes!L157)</f>
        <v/>
      </c>
      <c r="M157" s="181" t="str">
        <f>IF(Barèmes!M157="","",Barèmes!M157)</f>
        <v/>
      </c>
      <c r="N157" s="181" t="str">
        <f>IF(Barèmes!N157="","",Barèmes!N157)</f>
        <v/>
      </c>
      <c r="O157" s="181" t="str">
        <f>IF(Barèmes!O157="","",Barèmes!O157)</f>
        <v/>
      </c>
      <c r="P157" s="427"/>
      <c r="Q157" s="286"/>
      <c r="R157" s="446" t="str">
        <f t="shared" si="6"/>
        <v/>
      </c>
      <c r="S157" s="182"/>
      <c r="T157" s="211" t="str">
        <f t="shared" si="7"/>
        <v/>
      </c>
      <c r="U157" s="185"/>
      <c r="V157" s="266" t="str">
        <f>+IF(O157="","",IF(T157="",Listes!$A$70,IF(AND(O157&lt;T157,U157=""),Listes!$A$71,IF(AND(Q157&lt;P157,U157=""),Listes!$A$72,IF(AND(T157&lt;&gt;"",T157&lt;O157,S157=""),Listes!$A$73,IF(W157="",Listes!$A$74,""))))))</f>
        <v/>
      </c>
      <c r="W157" s="90"/>
      <c r="X157" s="158">
        <f t="shared" si="8"/>
        <v>0</v>
      </c>
    </row>
    <row r="158" spans="1:24" ht="20.100000000000001" customHeight="1" x14ac:dyDescent="0.25">
      <c r="A158" s="174">
        <v>152</v>
      </c>
      <c r="B158" s="181" t="str">
        <f>IF(Barèmes!B158="","",Barèmes!B158)</f>
        <v/>
      </c>
      <c r="C158" s="181" t="str">
        <f>IF(Barèmes!C158="","",Barèmes!C158)</f>
        <v/>
      </c>
      <c r="D158" s="181" t="str">
        <f>IF(Barèmes!D158="","",Barèmes!D158)</f>
        <v/>
      </c>
      <c r="E158" s="181" t="str">
        <f>IF(Barèmes!E158="","",Barèmes!E158)</f>
        <v/>
      </c>
      <c r="F158" s="181" t="str">
        <f>IF(Barèmes!F158="","",Barèmes!F158)</f>
        <v/>
      </c>
      <c r="G158" s="181" t="str">
        <f>IF(Barèmes!G158="","",Barèmes!G158)</f>
        <v/>
      </c>
      <c r="H158" s="531" t="str">
        <f>IF(Barèmes!H158="","",Barèmes!H158)</f>
        <v/>
      </c>
      <c r="I158" s="531" t="str">
        <f>IF(Barèmes!I158="","",Barèmes!I158)</f>
        <v/>
      </c>
      <c r="J158" s="181" t="str">
        <f>IF(Barèmes!J158="","",Barèmes!J158)</f>
        <v/>
      </c>
      <c r="K158" s="181" t="str">
        <f>IF(Barèmes!K158="","",Barèmes!K158)</f>
        <v/>
      </c>
      <c r="L158" s="181" t="str">
        <f>IF(Barèmes!L158="","",Barèmes!L158)</f>
        <v/>
      </c>
      <c r="M158" s="181" t="str">
        <f>IF(Barèmes!M158="","",Barèmes!M158)</f>
        <v/>
      </c>
      <c r="N158" s="181" t="str">
        <f>IF(Barèmes!N158="","",Barèmes!N158)</f>
        <v/>
      </c>
      <c r="O158" s="181" t="str">
        <f>IF(Barèmes!O158="","",Barèmes!O158)</f>
        <v/>
      </c>
      <c r="P158" s="427"/>
      <c r="Q158" s="286"/>
      <c r="R158" s="446" t="str">
        <f t="shared" si="6"/>
        <v/>
      </c>
      <c r="S158" s="182"/>
      <c r="T158" s="211" t="str">
        <f t="shared" si="7"/>
        <v/>
      </c>
      <c r="U158" s="185"/>
      <c r="V158" s="266" t="str">
        <f>+IF(O158="","",IF(T158="",Listes!$A$70,IF(AND(O158&lt;T158,U158=""),Listes!$A$71,IF(AND(Q158&lt;P158,U158=""),Listes!$A$72,IF(AND(T158&lt;&gt;"",T158&lt;O158,S158=""),Listes!$A$73,IF(W158="",Listes!$A$74,""))))))</f>
        <v/>
      </c>
      <c r="W158" s="90"/>
      <c r="X158" s="158">
        <f t="shared" si="8"/>
        <v>0</v>
      </c>
    </row>
    <row r="159" spans="1:24" ht="20.100000000000001" customHeight="1" x14ac:dyDescent="0.25">
      <c r="A159" s="174">
        <v>153</v>
      </c>
      <c r="B159" s="181" t="str">
        <f>IF(Barèmes!B159="","",Barèmes!B159)</f>
        <v/>
      </c>
      <c r="C159" s="181" t="str">
        <f>IF(Barèmes!C159="","",Barèmes!C159)</f>
        <v/>
      </c>
      <c r="D159" s="181" t="str">
        <f>IF(Barèmes!D159="","",Barèmes!D159)</f>
        <v/>
      </c>
      <c r="E159" s="181" t="str">
        <f>IF(Barèmes!E159="","",Barèmes!E159)</f>
        <v/>
      </c>
      <c r="F159" s="181" t="str">
        <f>IF(Barèmes!F159="","",Barèmes!F159)</f>
        <v/>
      </c>
      <c r="G159" s="181" t="str">
        <f>IF(Barèmes!G159="","",Barèmes!G159)</f>
        <v/>
      </c>
      <c r="H159" s="531" t="str">
        <f>IF(Barèmes!H159="","",Barèmes!H159)</f>
        <v/>
      </c>
      <c r="I159" s="531" t="str">
        <f>IF(Barèmes!I159="","",Barèmes!I159)</f>
        <v/>
      </c>
      <c r="J159" s="181" t="str">
        <f>IF(Barèmes!J159="","",Barèmes!J159)</f>
        <v/>
      </c>
      <c r="K159" s="181" t="str">
        <f>IF(Barèmes!K159="","",Barèmes!K159)</f>
        <v/>
      </c>
      <c r="L159" s="181" t="str">
        <f>IF(Barèmes!L159="","",Barèmes!L159)</f>
        <v/>
      </c>
      <c r="M159" s="181" t="str">
        <f>IF(Barèmes!M159="","",Barèmes!M159)</f>
        <v/>
      </c>
      <c r="N159" s="181" t="str">
        <f>IF(Barèmes!N159="","",Barèmes!N159)</f>
        <v/>
      </c>
      <c r="O159" s="181" t="str">
        <f>IF(Barèmes!O159="","",Barèmes!O159)</f>
        <v/>
      </c>
      <c r="P159" s="427"/>
      <c r="Q159" s="286"/>
      <c r="R159" s="446" t="str">
        <f t="shared" si="6"/>
        <v/>
      </c>
      <c r="S159" s="182"/>
      <c r="T159" s="211" t="str">
        <f t="shared" si="7"/>
        <v/>
      </c>
      <c r="U159" s="185"/>
      <c r="V159" s="266" t="str">
        <f>+IF(O159="","",IF(T159="",Listes!$A$70,IF(AND(O159&lt;T159,U159=""),Listes!$A$71,IF(AND(Q159&lt;P159,U159=""),Listes!$A$72,IF(AND(T159&lt;&gt;"",T159&lt;O159,S159=""),Listes!$A$73,IF(W159="",Listes!$A$74,""))))))</f>
        <v/>
      </c>
      <c r="W159" s="90"/>
      <c r="X159" s="158">
        <f t="shared" si="8"/>
        <v>0</v>
      </c>
    </row>
    <row r="160" spans="1:24" ht="20.100000000000001" customHeight="1" x14ac:dyDescent="0.25">
      <c r="A160" s="174">
        <v>154</v>
      </c>
      <c r="B160" s="181" t="str">
        <f>IF(Barèmes!B160="","",Barèmes!B160)</f>
        <v/>
      </c>
      <c r="C160" s="181" t="str">
        <f>IF(Barèmes!C160="","",Barèmes!C160)</f>
        <v/>
      </c>
      <c r="D160" s="181" t="str">
        <f>IF(Barèmes!D160="","",Barèmes!D160)</f>
        <v/>
      </c>
      <c r="E160" s="181" t="str">
        <f>IF(Barèmes!E160="","",Barèmes!E160)</f>
        <v/>
      </c>
      <c r="F160" s="181" t="str">
        <f>IF(Barèmes!F160="","",Barèmes!F160)</f>
        <v/>
      </c>
      <c r="G160" s="181" t="str">
        <f>IF(Barèmes!G160="","",Barèmes!G160)</f>
        <v/>
      </c>
      <c r="H160" s="531" t="str">
        <f>IF(Barèmes!H160="","",Barèmes!H160)</f>
        <v/>
      </c>
      <c r="I160" s="531" t="str">
        <f>IF(Barèmes!I160="","",Barèmes!I160)</f>
        <v/>
      </c>
      <c r="J160" s="181" t="str">
        <f>IF(Barèmes!J160="","",Barèmes!J160)</f>
        <v/>
      </c>
      <c r="K160" s="181" t="str">
        <f>IF(Barèmes!K160="","",Barèmes!K160)</f>
        <v/>
      </c>
      <c r="L160" s="181" t="str">
        <f>IF(Barèmes!L160="","",Barèmes!L160)</f>
        <v/>
      </c>
      <c r="M160" s="181" t="str">
        <f>IF(Barèmes!M160="","",Barèmes!M160)</f>
        <v/>
      </c>
      <c r="N160" s="181" t="str">
        <f>IF(Barèmes!N160="","",Barèmes!N160)</f>
        <v/>
      </c>
      <c r="O160" s="181" t="str">
        <f>IF(Barèmes!O160="","",Barèmes!O160)</f>
        <v/>
      </c>
      <c r="P160" s="427"/>
      <c r="Q160" s="286"/>
      <c r="R160" s="446" t="str">
        <f t="shared" si="6"/>
        <v/>
      </c>
      <c r="S160" s="182"/>
      <c r="T160" s="211" t="str">
        <f t="shared" si="7"/>
        <v/>
      </c>
      <c r="U160" s="185"/>
      <c r="V160" s="266" t="str">
        <f>+IF(O160="","",IF(T160="",Listes!$A$70,IF(AND(O160&lt;T160,U160=""),Listes!$A$71,IF(AND(Q160&lt;P160,U160=""),Listes!$A$72,IF(AND(T160&lt;&gt;"",T160&lt;O160,S160=""),Listes!$A$73,IF(W160="",Listes!$A$74,""))))))</f>
        <v/>
      </c>
      <c r="W160" s="90"/>
      <c r="X160" s="158">
        <f t="shared" si="8"/>
        <v>0</v>
      </c>
    </row>
    <row r="161" spans="1:24" ht="20.100000000000001" customHeight="1" x14ac:dyDescent="0.25">
      <c r="A161" s="174">
        <v>155</v>
      </c>
      <c r="B161" s="181" t="str">
        <f>IF(Barèmes!B161="","",Barèmes!B161)</f>
        <v/>
      </c>
      <c r="C161" s="181" t="str">
        <f>IF(Barèmes!C161="","",Barèmes!C161)</f>
        <v/>
      </c>
      <c r="D161" s="181" t="str">
        <f>IF(Barèmes!D161="","",Barèmes!D161)</f>
        <v/>
      </c>
      <c r="E161" s="181" t="str">
        <f>IF(Barèmes!E161="","",Barèmes!E161)</f>
        <v/>
      </c>
      <c r="F161" s="181" t="str">
        <f>IF(Barèmes!F161="","",Barèmes!F161)</f>
        <v/>
      </c>
      <c r="G161" s="181" t="str">
        <f>IF(Barèmes!G161="","",Barèmes!G161)</f>
        <v/>
      </c>
      <c r="H161" s="531" t="str">
        <f>IF(Barèmes!H161="","",Barèmes!H161)</f>
        <v/>
      </c>
      <c r="I161" s="531" t="str">
        <f>IF(Barèmes!I161="","",Barèmes!I161)</f>
        <v/>
      </c>
      <c r="J161" s="181" t="str">
        <f>IF(Barèmes!J161="","",Barèmes!J161)</f>
        <v/>
      </c>
      <c r="K161" s="181" t="str">
        <f>IF(Barèmes!K161="","",Barèmes!K161)</f>
        <v/>
      </c>
      <c r="L161" s="181" t="str">
        <f>IF(Barèmes!L161="","",Barèmes!L161)</f>
        <v/>
      </c>
      <c r="M161" s="181" t="str">
        <f>IF(Barèmes!M161="","",Barèmes!M161)</f>
        <v/>
      </c>
      <c r="N161" s="181" t="str">
        <f>IF(Barèmes!N161="","",Barèmes!N161)</f>
        <v/>
      </c>
      <c r="O161" s="181" t="str">
        <f>IF(Barèmes!O161="","",Barèmes!O161)</f>
        <v/>
      </c>
      <c r="P161" s="427"/>
      <c r="Q161" s="286"/>
      <c r="R161" s="446" t="str">
        <f t="shared" si="6"/>
        <v/>
      </c>
      <c r="S161" s="182"/>
      <c r="T161" s="211" t="str">
        <f t="shared" si="7"/>
        <v/>
      </c>
      <c r="U161" s="185"/>
      <c r="V161" s="266" t="str">
        <f>+IF(O161="","",IF(T161="",Listes!$A$70,IF(AND(O161&lt;T161,U161=""),Listes!$A$71,IF(AND(Q161&lt;P161,U161=""),Listes!$A$72,IF(AND(T161&lt;&gt;"",T161&lt;O161,S161=""),Listes!$A$73,IF(W161="",Listes!$A$74,""))))))</f>
        <v/>
      </c>
      <c r="W161" s="90"/>
      <c r="X161" s="158">
        <f t="shared" si="8"/>
        <v>0</v>
      </c>
    </row>
    <row r="162" spans="1:24" ht="20.100000000000001" customHeight="1" x14ac:dyDescent="0.25">
      <c r="A162" s="174">
        <v>156</v>
      </c>
      <c r="B162" s="181" t="str">
        <f>IF(Barèmes!B162="","",Barèmes!B162)</f>
        <v/>
      </c>
      <c r="C162" s="181" t="str">
        <f>IF(Barèmes!C162="","",Barèmes!C162)</f>
        <v/>
      </c>
      <c r="D162" s="181" t="str">
        <f>IF(Barèmes!D162="","",Barèmes!D162)</f>
        <v/>
      </c>
      <c r="E162" s="181" t="str">
        <f>IF(Barèmes!E162="","",Barèmes!E162)</f>
        <v/>
      </c>
      <c r="F162" s="181" t="str">
        <f>IF(Barèmes!F162="","",Barèmes!F162)</f>
        <v/>
      </c>
      <c r="G162" s="181" t="str">
        <f>IF(Barèmes!G162="","",Barèmes!G162)</f>
        <v/>
      </c>
      <c r="H162" s="531" t="str">
        <f>IF(Barèmes!H162="","",Barèmes!H162)</f>
        <v/>
      </c>
      <c r="I162" s="531" t="str">
        <f>IF(Barèmes!I162="","",Barèmes!I162)</f>
        <v/>
      </c>
      <c r="J162" s="181" t="str">
        <f>IF(Barèmes!J162="","",Barèmes!J162)</f>
        <v/>
      </c>
      <c r="K162" s="181" t="str">
        <f>IF(Barèmes!K162="","",Barèmes!K162)</f>
        <v/>
      </c>
      <c r="L162" s="181" t="str">
        <f>IF(Barèmes!L162="","",Barèmes!L162)</f>
        <v/>
      </c>
      <c r="M162" s="181" t="str">
        <f>IF(Barèmes!M162="","",Barèmes!M162)</f>
        <v/>
      </c>
      <c r="N162" s="181" t="str">
        <f>IF(Barèmes!N162="","",Barèmes!N162)</f>
        <v/>
      </c>
      <c r="O162" s="181" t="str">
        <f>IF(Barèmes!O162="","",Barèmes!O162)</f>
        <v/>
      </c>
      <c r="P162" s="427"/>
      <c r="Q162" s="286"/>
      <c r="R162" s="446" t="str">
        <f t="shared" si="6"/>
        <v/>
      </c>
      <c r="S162" s="182"/>
      <c r="T162" s="211" t="str">
        <f t="shared" si="7"/>
        <v/>
      </c>
      <c r="U162" s="185"/>
      <c r="V162" s="266" t="str">
        <f>+IF(O162="","",IF(T162="",Listes!$A$70,IF(AND(O162&lt;T162,U162=""),Listes!$A$71,IF(AND(Q162&lt;P162,U162=""),Listes!$A$72,IF(AND(T162&lt;&gt;"",T162&lt;O162,S162=""),Listes!$A$73,IF(W162="",Listes!$A$74,""))))))</f>
        <v/>
      </c>
      <c r="W162" s="90"/>
      <c r="X162" s="158">
        <f t="shared" si="8"/>
        <v>0</v>
      </c>
    </row>
    <row r="163" spans="1:24" ht="20.100000000000001" customHeight="1" x14ac:dyDescent="0.25">
      <c r="A163" s="174">
        <v>157</v>
      </c>
      <c r="B163" s="181" t="str">
        <f>IF(Barèmes!B163="","",Barèmes!B163)</f>
        <v/>
      </c>
      <c r="C163" s="181" t="str">
        <f>IF(Barèmes!C163="","",Barèmes!C163)</f>
        <v/>
      </c>
      <c r="D163" s="181" t="str">
        <f>IF(Barèmes!D163="","",Barèmes!D163)</f>
        <v/>
      </c>
      <c r="E163" s="181" t="str">
        <f>IF(Barèmes!E163="","",Barèmes!E163)</f>
        <v/>
      </c>
      <c r="F163" s="181" t="str">
        <f>IF(Barèmes!F163="","",Barèmes!F163)</f>
        <v/>
      </c>
      <c r="G163" s="181" t="str">
        <f>IF(Barèmes!G163="","",Barèmes!G163)</f>
        <v/>
      </c>
      <c r="H163" s="531" t="str">
        <f>IF(Barèmes!H163="","",Barèmes!H163)</f>
        <v/>
      </c>
      <c r="I163" s="531" t="str">
        <f>IF(Barèmes!I163="","",Barèmes!I163)</f>
        <v/>
      </c>
      <c r="J163" s="181" t="str">
        <f>IF(Barèmes!J163="","",Barèmes!J163)</f>
        <v/>
      </c>
      <c r="K163" s="181" t="str">
        <f>IF(Barèmes!K163="","",Barèmes!K163)</f>
        <v/>
      </c>
      <c r="L163" s="181" t="str">
        <f>IF(Barèmes!L163="","",Barèmes!L163)</f>
        <v/>
      </c>
      <c r="M163" s="181" t="str">
        <f>IF(Barèmes!M163="","",Barèmes!M163)</f>
        <v/>
      </c>
      <c r="N163" s="181" t="str">
        <f>IF(Barèmes!N163="","",Barèmes!N163)</f>
        <v/>
      </c>
      <c r="O163" s="181" t="str">
        <f>IF(Barèmes!O163="","",Barèmes!O163)</f>
        <v/>
      </c>
      <c r="P163" s="427"/>
      <c r="Q163" s="286"/>
      <c r="R163" s="446" t="str">
        <f t="shared" si="6"/>
        <v/>
      </c>
      <c r="S163" s="182"/>
      <c r="T163" s="211" t="str">
        <f t="shared" si="7"/>
        <v/>
      </c>
      <c r="U163" s="185"/>
      <c r="V163" s="266" t="str">
        <f>+IF(O163="","",IF(T163="",Listes!$A$70,IF(AND(O163&lt;T163,U163=""),Listes!$A$71,IF(AND(Q163&lt;P163,U163=""),Listes!$A$72,IF(AND(T163&lt;&gt;"",T163&lt;O163,S163=""),Listes!$A$73,IF(W163="",Listes!$A$74,""))))))</f>
        <v/>
      </c>
      <c r="W163" s="90"/>
      <c r="X163" s="158">
        <f t="shared" si="8"/>
        <v>0</v>
      </c>
    </row>
    <row r="164" spans="1:24" ht="20.100000000000001" customHeight="1" x14ac:dyDescent="0.25">
      <c r="A164" s="174">
        <v>158</v>
      </c>
      <c r="B164" s="181" t="str">
        <f>IF(Barèmes!B164="","",Barèmes!B164)</f>
        <v/>
      </c>
      <c r="C164" s="181" t="str">
        <f>IF(Barèmes!C164="","",Barèmes!C164)</f>
        <v/>
      </c>
      <c r="D164" s="181" t="str">
        <f>IF(Barèmes!D164="","",Barèmes!D164)</f>
        <v/>
      </c>
      <c r="E164" s="181" t="str">
        <f>IF(Barèmes!E164="","",Barèmes!E164)</f>
        <v/>
      </c>
      <c r="F164" s="181" t="str">
        <f>IF(Barèmes!F164="","",Barèmes!F164)</f>
        <v/>
      </c>
      <c r="G164" s="181" t="str">
        <f>IF(Barèmes!G164="","",Barèmes!G164)</f>
        <v/>
      </c>
      <c r="H164" s="531" t="str">
        <f>IF(Barèmes!H164="","",Barèmes!H164)</f>
        <v/>
      </c>
      <c r="I164" s="531" t="str">
        <f>IF(Barèmes!I164="","",Barèmes!I164)</f>
        <v/>
      </c>
      <c r="J164" s="181" t="str">
        <f>IF(Barèmes!J164="","",Barèmes!J164)</f>
        <v/>
      </c>
      <c r="K164" s="181" t="str">
        <f>IF(Barèmes!K164="","",Barèmes!K164)</f>
        <v/>
      </c>
      <c r="L164" s="181" t="str">
        <f>IF(Barèmes!L164="","",Barèmes!L164)</f>
        <v/>
      </c>
      <c r="M164" s="181" t="str">
        <f>IF(Barèmes!M164="","",Barèmes!M164)</f>
        <v/>
      </c>
      <c r="N164" s="181" t="str">
        <f>IF(Barèmes!N164="","",Barèmes!N164)</f>
        <v/>
      </c>
      <c r="O164" s="181" t="str">
        <f>IF(Barèmes!O164="","",Barèmes!O164)</f>
        <v/>
      </c>
      <c r="P164" s="427"/>
      <c r="Q164" s="286"/>
      <c r="R164" s="446" t="str">
        <f t="shared" si="6"/>
        <v/>
      </c>
      <c r="S164" s="182"/>
      <c r="T164" s="211" t="str">
        <f t="shared" si="7"/>
        <v/>
      </c>
      <c r="U164" s="185"/>
      <c r="V164" s="266" t="str">
        <f>+IF(O164="","",IF(T164="",Listes!$A$70,IF(AND(O164&lt;T164,U164=""),Listes!$A$71,IF(AND(Q164&lt;P164,U164=""),Listes!$A$72,IF(AND(T164&lt;&gt;"",T164&lt;O164,S164=""),Listes!$A$73,IF(W164="",Listes!$A$74,""))))))</f>
        <v/>
      </c>
      <c r="W164" s="90"/>
      <c r="X164" s="158">
        <f t="shared" si="8"/>
        <v>0</v>
      </c>
    </row>
    <row r="165" spans="1:24" ht="20.100000000000001" customHeight="1" x14ac:dyDescent="0.25">
      <c r="A165" s="174">
        <v>159</v>
      </c>
      <c r="B165" s="181" t="str">
        <f>IF(Barèmes!B165="","",Barèmes!B165)</f>
        <v/>
      </c>
      <c r="C165" s="181" t="str">
        <f>IF(Barèmes!C165="","",Barèmes!C165)</f>
        <v/>
      </c>
      <c r="D165" s="181" t="str">
        <f>IF(Barèmes!D165="","",Barèmes!D165)</f>
        <v/>
      </c>
      <c r="E165" s="181" t="str">
        <f>IF(Barèmes!E165="","",Barèmes!E165)</f>
        <v/>
      </c>
      <c r="F165" s="181" t="str">
        <f>IF(Barèmes!F165="","",Barèmes!F165)</f>
        <v/>
      </c>
      <c r="G165" s="181" t="str">
        <f>IF(Barèmes!G165="","",Barèmes!G165)</f>
        <v/>
      </c>
      <c r="H165" s="531" t="str">
        <f>IF(Barèmes!H165="","",Barèmes!H165)</f>
        <v/>
      </c>
      <c r="I165" s="531" t="str">
        <f>IF(Barèmes!I165="","",Barèmes!I165)</f>
        <v/>
      </c>
      <c r="J165" s="181" t="str">
        <f>IF(Barèmes!J165="","",Barèmes!J165)</f>
        <v/>
      </c>
      <c r="K165" s="181" t="str">
        <f>IF(Barèmes!K165="","",Barèmes!K165)</f>
        <v/>
      </c>
      <c r="L165" s="181" t="str">
        <f>IF(Barèmes!L165="","",Barèmes!L165)</f>
        <v/>
      </c>
      <c r="M165" s="181" t="str">
        <f>IF(Barèmes!M165="","",Barèmes!M165)</f>
        <v/>
      </c>
      <c r="N165" s="181" t="str">
        <f>IF(Barèmes!N165="","",Barèmes!N165)</f>
        <v/>
      </c>
      <c r="O165" s="181" t="str">
        <f>IF(Barèmes!O165="","",Barèmes!O165)</f>
        <v/>
      </c>
      <c r="P165" s="427"/>
      <c r="Q165" s="286"/>
      <c r="R165" s="446" t="str">
        <f t="shared" si="6"/>
        <v/>
      </c>
      <c r="S165" s="182"/>
      <c r="T165" s="211" t="str">
        <f t="shared" si="7"/>
        <v/>
      </c>
      <c r="U165" s="185"/>
      <c r="V165" s="266" t="str">
        <f>+IF(O165="","",IF(T165="",Listes!$A$70,IF(AND(O165&lt;T165,U165=""),Listes!$A$71,IF(AND(Q165&lt;P165,U165=""),Listes!$A$72,IF(AND(T165&lt;&gt;"",T165&lt;O165,S165=""),Listes!$A$73,IF(W165="",Listes!$A$74,""))))))</f>
        <v/>
      </c>
      <c r="W165" s="90"/>
      <c r="X165" s="158">
        <f t="shared" si="8"/>
        <v>0</v>
      </c>
    </row>
    <row r="166" spans="1:24" ht="20.100000000000001" customHeight="1" x14ac:dyDescent="0.25">
      <c r="A166" s="174">
        <v>160</v>
      </c>
      <c r="B166" s="181" t="str">
        <f>IF(Barèmes!B166="","",Barèmes!B166)</f>
        <v/>
      </c>
      <c r="C166" s="181" t="str">
        <f>IF(Barèmes!C166="","",Barèmes!C166)</f>
        <v/>
      </c>
      <c r="D166" s="181" t="str">
        <f>IF(Barèmes!D166="","",Barèmes!D166)</f>
        <v/>
      </c>
      <c r="E166" s="181" t="str">
        <f>IF(Barèmes!E166="","",Barèmes!E166)</f>
        <v/>
      </c>
      <c r="F166" s="181" t="str">
        <f>IF(Barèmes!F166="","",Barèmes!F166)</f>
        <v/>
      </c>
      <c r="G166" s="181" t="str">
        <f>IF(Barèmes!G166="","",Barèmes!G166)</f>
        <v/>
      </c>
      <c r="H166" s="531" t="str">
        <f>IF(Barèmes!H166="","",Barèmes!H166)</f>
        <v/>
      </c>
      <c r="I166" s="531" t="str">
        <f>IF(Barèmes!I166="","",Barèmes!I166)</f>
        <v/>
      </c>
      <c r="J166" s="181" t="str">
        <f>IF(Barèmes!J166="","",Barèmes!J166)</f>
        <v/>
      </c>
      <c r="K166" s="181" t="str">
        <f>IF(Barèmes!K166="","",Barèmes!K166)</f>
        <v/>
      </c>
      <c r="L166" s="181" t="str">
        <f>IF(Barèmes!L166="","",Barèmes!L166)</f>
        <v/>
      </c>
      <c r="M166" s="181" t="str">
        <f>IF(Barèmes!M166="","",Barèmes!M166)</f>
        <v/>
      </c>
      <c r="N166" s="181" t="str">
        <f>IF(Barèmes!N166="","",Barèmes!N166)</f>
        <v/>
      </c>
      <c r="O166" s="181" t="str">
        <f>IF(Barèmes!O166="","",Barèmes!O166)</f>
        <v/>
      </c>
      <c r="P166" s="427"/>
      <c r="Q166" s="286"/>
      <c r="R166" s="446" t="str">
        <f t="shared" si="6"/>
        <v/>
      </c>
      <c r="S166" s="182"/>
      <c r="T166" s="211" t="str">
        <f t="shared" si="7"/>
        <v/>
      </c>
      <c r="U166" s="185"/>
      <c r="V166" s="266" t="str">
        <f>+IF(O166="","",IF(T166="",Listes!$A$70,IF(AND(O166&lt;T166,U166=""),Listes!$A$71,IF(AND(Q166&lt;P166,U166=""),Listes!$A$72,IF(AND(T166&lt;&gt;"",T166&lt;O166,S166=""),Listes!$A$73,IF(W166="",Listes!$A$74,""))))))</f>
        <v/>
      </c>
      <c r="W166" s="90"/>
      <c r="X166" s="158">
        <f t="shared" si="8"/>
        <v>0</v>
      </c>
    </row>
    <row r="167" spans="1:24" ht="20.100000000000001" customHeight="1" x14ac:dyDescent="0.25">
      <c r="A167" s="174">
        <v>161</v>
      </c>
      <c r="B167" s="181" t="str">
        <f>IF(Barèmes!B167="","",Barèmes!B167)</f>
        <v/>
      </c>
      <c r="C167" s="181" t="str">
        <f>IF(Barèmes!C167="","",Barèmes!C167)</f>
        <v/>
      </c>
      <c r="D167" s="181" t="str">
        <f>IF(Barèmes!D167="","",Barèmes!D167)</f>
        <v/>
      </c>
      <c r="E167" s="181" t="str">
        <f>IF(Barèmes!E167="","",Barèmes!E167)</f>
        <v/>
      </c>
      <c r="F167" s="181" t="str">
        <f>IF(Barèmes!F167="","",Barèmes!F167)</f>
        <v/>
      </c>
      <c r="G167" s="181" t="str">
        <f>IF(Barèmes!G167="","",Barèmes!G167)</f>
        <v/>
      </c>
      <c r="H167" s="531" t="str">
        <f>IF(Barèmes!H167="","",Barèmes!H167)</f>
        <v/>
      </c>
      <c r="I167" s="531" t="str">
        <f>IF(Barèmes!I167="","",Barèmes!I167)</f>
        <v/>
      </c>
      <c r="J167" s="181" t="str">
        <f>IF(Barèmes!J167="","",Barèmes!J167)</f>
        <v/>
      </c>
      <c r="K167" s="181" t="str">
        <f>IF(Barèmes!K167="","",Barèmes!K167)</f>
        <v/>
      </c>
      <c r="L167" s="181" t="str">
        <f>IF(Barèmes!L167="","",Barèmes!L167)</f>
        <v/>
      </c>
      <c r="M167" s="181" t="str">
        <f>IF(Barèmes!M167="","",Barèmes!M167)</f>
        <v/>
      </c>
      <c r="N167" s="181" t="str">
        <f>IF(Barèmes!N167="","",Barèmes!N167)</f>
        <v/>
      </c>
      <c r="O167" s="181" t="str">
        <f>IF(Barèmes!O167="","",Barèmes!O167)</f>
        <v/>
      </c>
      <c r="P167" s="427"/>
      <c r="Q167" s="286"/>
      <c r="R167" s="446" t="str">
        <f t="shared" si="6"/>
        <v/>
      </c>
      <c r="S167" s="182"/>
      <c r="T167" s="211" t="str">
        <f t="shared" si="7"/>
        <v/>
      </c>
      <c r="U167" s="185"/>
      <c r="V167" s="266" t="str">
        <f>+IF(O167="","",IF(T167="",Listes!$A$70,IF(AND(O167&lt;T167,U167=""),Listes!$A$71,IF(AND(Q167&lt;P167,U167=""),Listes!$A$72,IF(AND(T167&lt;&gt;"",T167&lt;O167,S167=""),Listes!$A$73,IF(W167="",Listes!$A$74,""))))))</f>
        <v/>
      </c>
      <c r="W167" s="90"/>
      <c r="X167" s="158">
        <f t="shared" si="8"/>
        <v>0</v>
      </c>
    </row>
    <row r="168" spans="1:24" ht="20.100000000000001" customHeight="1" x14ac:dyDescent="0.25">
      <c r="A168" s="174">
        <v>162</v>
      </c>
      <c r="B168" s="181" t="str">
        <f>IF(Barèmes!B168="","",Barèmes!B168)</f>
        <v/>
      </c>
      <c r="C168" s="181" t="str">
        <f>IF(Barèmes!C168="","",Barèmes!C168)</f>
        <v/>
      </c>
      <c r="D168" s="181" t="str">
        <f>IF(Barèmes!D168="","",Barèmes!D168)</f>
        <v/>
      </c>
      <c r="E168" s="181" t="str">
        <f>IF(Barèmes!E168="","",Barèmes!E168)</f>
        <v/>
      </c>
      <c r="F168" s="181" t="str">
        <f>IF(Barèmes!F168="","",Barèmes!F168)</f>
        <v/>
      </c>
      <c r="G168" s="181" t="str">
        <f>IF(Barèmes!G168="","",Barèmes!G168)</f>
        <v/>
      </c>
      <c r="H168" s="531" t="str">
        <f>IF(Barèmes!H168="","",Barèmes!H168)</f>
        <v/>
      </c>
      <c r="I168" s="531" t="str">
        <f>IF(Barèmes!I168="","",Barèmes!I168)</f>
        <v/>
      </c>
      <c r="J168" s="181" t="str">
        <f>IF(Barèmes!J168="","",Barèmes!J168)</f>
        <v/>
      </c>
      <c r="K168" s="181" t="str">
        <f>IF(Barèmes!K168="","",Barèmes!K168)</f>
        <v/>
      </c>
      <c r="L168" s="181" t="str">
        <f>IF(Barèmes!L168="","",Barèmes!L168)</f>
        <v/>
      </c>
      <c r="M168" s="181" t="str">
        <f>IF(Barèmes!M168="","",Barèmes!M168)</f>
        <v/>
      </c>
      <c r="N168" s="181" t="str">
        <f>IF(Barèmes!N168="","",Barèmes!N168)</f>
        <v/>
      </c>
      <c r="O168" s="181" t="str">
        <f>IF(Barèmes!O168="","",Barèmes!O168)</f>
        <v/>
      </c>
      <c r="P168" s="427"/>
      <c r="Q168" s="286"/>
      <c r="R168" s="446" t="str">
        <f t="shared" si="6"/>
        <v/>
      </c>
      <c r="S168" s="182"/>
      <c r="T168" s="211" t="str">
        <f t="shared" si="7"/>
        <v/>
      </c>
      <c r="U168" s="185"/>
      <c r="V168" s="266" t="str">
        <f>+IF(O168="","",IF(T168="",Listes!$A$70,IF(AND(O168&lt;T168,U168=""),Listes!$A$71,IF(AND(Q168&lt;P168,U168=""),Listes!$A$72,IF(AND(T168&lt;&gt;"",T168&lt;O168,S168=""),Listes!$A$73,IF(W168="",Listes!$A$74,""))))))</f>
        <v/>
      </c>
      <c r="W168" s="90"/>
      <c r="X168" s="158">
        <f t="shared" si="8"/>
        <v>0</v>
      </c>
    </row>
    <row r="169" spans="1:24" ht="20.100000000000001" customHeight="1" x14ac:dyDescent="0.25">
      <c r="A169" s="174">
        <v>163</v>
      </c>
      <c r="B169" s="181" t="str">
        <f>IF(Barèmes!B169="","",Barèmes!B169)</f>
        <v/>
      </c>
      <c r="C169" s="181" t="str">
        <f>IF(Barèmes!C169="","",Barèmes!C169)</f>
        <v/>
      </c>
      <c r="D169" s="181" t="str">
        <f>IF(Barèmes!D169="","",Barèmes!D169)</f>
        <v/>
      </c>
      <c r="E169" s="181" t="str">
        <f>IF(Barèmes!E169="","",Barèmes!E169)</f>
        <v/>
      </c>
      <c r="F169" s="181" t="str">
        <f>IF(Barèmes!F169="","",Barèmes!F169)</f>
        <v/>
      </c>
      <c r="G169" s="181" t="str">
        <f>IF(Barèmes!G169="","",Barèmes!G169)</f>
        <v/>
      </c>
      <c r="H169" s="531" t="str">
        <f>IF(Barèmes!H169="","",Barèmes!H169)</f>
        <v/>
      </c>
      <c r="I169" s="531" t="str">
        <f>IF(Barèmes!I169="","",Barèmes!I169)</f>
        <v/>
      </c>
      <c r="J169" s="181" t="str">
        <f>IF(Barèmes!J169="","",Barèmes!J169)</f>
        <v/>
      </c>
      <c r="K169" s="181" t="str">
        <f>IF(Barèmes!K169="","",Barèmes!K169)</f>
        <v/>
      </c>
      <c r="L169" s="181" t="str">
        <f>IF(Barèmes!L169="","",Barèmes!L169)</f>
        <v/>
      </c>
      <c r="M169" s="181" t="str">
        <f>IF(Barèmes!M169="","",Barèmes!M169)</f>
        <v/>
      </c>
      <c r="N169" s="181" t="str">
        <f>IF(Barèmes!N169="","",Barèmes!N169)</f>
        <v/>
      </c>
      <c r="O169" s="181" t="str">
        <f>IF(Barèmes!O169="","",Barèmes!O169)</f>
        <v/>
      </c>
      <c r="P169" s="427"/>
      <c r="Q169" s="286"/>
      <c r="R169" s="446" t="str">
        <f t="shared" si="6"/>
        <v/>
      </c>
      <c r="S169" s="182"/>
      <c r="T169" s="211" t="str">
        <f t="shared" si="7"/>
        <v/>
      </c>
      <c r="U169" s="185"/>
      <c r="V169" s="266" t="str">
        <f>+IF(O169="","",IF(T169="",Listes!$A$70,IF(AND(O169&lt;T169,U169=""),Listes!$A$71,IF(AND(Q169&lt;P169,U169=""),Listes!$A$72,IF(AND(T169&lt;&gt;"",T169&lt;O169,S169=""),Listes!$A$73,IF(W169="",Listes!$A$74,""))))))</f>
        <v/>
      </c>
      <c r="W169" s="90"/>
      <c r="X169" s="158">
        <f t="shared" si="8"/>
        <v>0</v>
      </c>
    </row>
    <row r="170" spans="1:24" ht="20.100000000000001" customHeight="1" x14ac:dyDescent="0.25">
      <c r="A170" s="174">
        <v>164</v>
      </c>
      <c r="B170" s="181" t="str">
        <f>IF(Barèmes!B170="","",Barèmes!B170)</f>
        <v/>
      </c>
      <c r="C170" s="181" t="str">
        <f>IF(Barèmes!C170="","",Barèmes!C170)</f>
        <v/>
      </c>
      <c r="D170" s="181" t="str">
        <f>IF(Barèmes!D170="","",Barèmes!D170)</f>
        <v/>
      </c>
      <c r="E170" s="181" t="str">
        <f>IF(Barèmes!E170="","",Barèmes!E170)</f>
        <v/>
      </c>
      <c r="F170" s="181" t="str">
        <f>IF(Barèmes!F170="","",Barèmes!F170)</f>
        <v/>
      </c>
      <c r="G170" s="181" t="str">
        <f>IF(Barèmes!G170="","",Barèmes!G170)</f>
        <v/>
      </c>
      <c r="H170" s="531" t="str">
        <f>IF(Barèmes!H170="","",Barèmes!H170)</f>
        <v/>
      </c>
      <c r="I170" s="531" t="str">
        <f>IF(Barèmes!I170="","",Barèmes!I170)</f>
        <v/>
      </c>
      <c r="J170" s="181" t="str">
        <f>IF(Barèmes!J170="","",Barèmes!J170)</f>
        <v/>
      </c>
      <c r="K170" s="181" t="str">
        <f>IF(Barèmes!K170="","",Barèmes!K170)</f>
        <v/>
      </c>
      <c r="L170" s="181" t="str">
        <f>IF(Barèmes!L170="","",Barèmes!L170)</f>
        <v/>
      </c>
      <c r="M170" s="181" t="str">
        <f>IF(Barèmes!M170="","",Barèmes!M170)</f>
        <v/>
      </c>
      <c r="N170" s="181" t="str">
        <f>IF(Barèmes!N170="","",Barèmes!N170)</f>
        <v/>
      </c>
      <c r="O170" s="181" t="str">
        <f>IF(Barèmes!O170="","",Barèmes!O170)</f>
        <v/>
      </c>
      <c r="P170" s="427"/>
      <c r="Q170" s="286"/>
      <c r="R170" s="446" t="str">
        <f t="shared" si="6"/>
        <v/>
      </c>
      <c r="S170" s="182"/>
      <c r="T170" s="211" t="str">
        <f t="shared" si="7"/>
        <v/>
      </c>
      <c r="U170" s="185"/>
      <c r="V170" s="266" t="str">
        <f>+IF(O170="","",IF(T170="",Listes!$A$70,IF(AND(O170&lt;T170,U170=""),Listes!$A$71,IF(AND(Q170&lt;P170,U170=""),Listes!$A$72,IF(AND(T170&lt;&gt;"",T170&lt;O170,S170=""),Listes!$A$73,IF(W170="",Listes!$A$74,""))))))</f>
        <v/>
      </c>
      <c r="W170" s="90"/>
      <c r="X170" s="158">
        <f t="shared" si="8"/>
        <v>0</v>
      </c>
    </row>
    <row r="171" spans="1:24" ht="20.100000000000001" customHeight="1" x14ac:dyDescent="0.25">
      <c r="A171" s="174">
        <v>165</v>
      </c>
      <c r="B171" s="181" t="str">
        <f>IF(Barèmes!B171="","",Barèmes!B171)</f>
        <v/>
      </c>
      <c r="C171" s="181" t="str">
        <f>IF(Barèmes!C171="","",Barèmes!C171)</f>
        <v/>
      </c>
      <c r="D171" s="181" t="str">
        <f>IF(Barèmes!D171="","",Barèmes!D171)</f>
        <v/>
      </c>
      <c r="E171" s="181" t="str">
        <f>IF(Barèmes!E171="","",Barèmes!E171)</f>
        <v/>
      </c>
      <c r="F171" s="181" t="str">
        <f>IF(Barèmes!F171="","",Barèmes!F171)</f>
        <v/>
      </c>
      <c r="G171" s="181" t="str">
        <f>IF(Barèmes!G171="","",Barèmes!G171)</f>
        <v/>
      </c>
      <c r="H171" s="531" t="str">
        <f>IF(Barèmes!H171="","",Barèmes!H171)</f>
        <v/>
      </c>
      <c r="I171" s="531" t="str">
        <f>IF(Barèmes!I171="","",Barèmes!I171)</f>
        <v/>
      </c>
      <c r="J171" s="181" t="str">
        <f>IF(Barèmes!J171="","",Barèmes!J171)</f>
        <v/>
      </c>
      <c r="K171" s="181" t="str">
        <f>IF(Barèmes!K171="","",Barèmes!K171)</f>
        <v/>
      </c>
      <c r="L171" s="181" t="str">
        <f>IF(Barèmes!L171="","",Barèmes!L171)</f>
        <v/>
      </c>
      <c r="M171" s="181" t="str">
        <f>IF(Barèmes!M171="","",Barèmes!M171)</f>
        <v/>
      </c>
      <c r="N171" s="181" t="str">
        <f>IF(Barèmes!N171="","",Barèmes!N171)</f>
        <v/>
      </c>
      <c r="O171" s="181" t="str">
        <f>IF(Barèmes!O171="","",Barèmes!O171)</f>
        <v/>
      </c>
      <c r="P171" s="427"/>
      <c r="Q171" s="286"/>
      <c r="R171" s="446" t="str">
        <f t="shared" si="6"/>
        <v/>
      </c>
      <c r="S171" s="182"/>
      <c r="T171" s="211" t="str">
        <f t="shared" si="7"/>
        <v/>
      </c>
      <c r="U171" s="185"/>
      <c r="V171" s="266" t="str">
        <f>+IF(O171="","",IF(T171="",Listes!$A$70,IF(AND(O171&lt;T171,U171=""),Listes!$A$71,IF(AND(Q171&lt;P171,U171=""),Listes!$A$72,IF(AND(T171&lt;&gt;"",T171&lt;O171,S171=""),Listes!$A$73,IF(W171="",Listes!$A$74,""))))))</f>
        <v/>
      </c>
      <c r="W171" s="90"/>
      <c r="X171" s="158">
        <f t="shared" si="8"/>
        <v>0</v>
      </c>
    </row>
    <row r="172" spans="1:24" ht="20.100000000000001" customHeight="1" x14ac:dyDescent="0.25">
      <c r="A172" s="174">
        <v>166</v>
      </c>
      <c r="B172" s="181" t="str">
        <f>IF(Barèmes!B172="","",Barèmes!B172)</f>
        <v/>
      </c>
      <c r="C172" s="181" t="str">
        <f>IF(Barèmes!C172="","",Barèmes!C172)</f>
        <v/>
      </c>
      <c r="D172" s="181" t="str">
        <f>IF(Barèmes!D172="","",Barèmes!D172)</f>
        <v/>
      </c>
      <c r="E172" s="181" t="str">
        <f>IF(Barèmes!E172="","",Barèmes!E172)</f>
        <v/>
      </c>
      <c r="F172" s="181" t="str">
        <f>IF(Barèmes!F172="","",Barèmes!F172)</f>
        <v/>
      </c>
      <c r="G172" s="181" t="str">
        <f>IF(Barèmes!G172="","",Barèmes!G172)</f>
        <v/>
      </c>
      <c r="H172" s="531" t="str">
        <f>IF(Barèmes!H172="","",Barèmes!H172)</f>
        <v/>
      </c>
      <c r="I172" s="531" t="str">
        <f>IF(Barèmes!I172="","",Barèmes!I172)</f>
        <v/>
      </c>
      <c r="J172" s="181" t="str">
        <f>IF(Barèmes!J172="","",Barèmes!J172)</f>
        <v/>
      </c>
      <c r="K172" s="181" t="str">
        <f>IF(Barèmes!K172="","",Barèmes!K172)</f>
        <v/>
      </c>
      <c r="L172" s="181" t="str">
        <f>IF(Barèmes!L172="","",Barèmes!L172)</f>
        <v/>
      </c>
      <c r="M172" s="181" t="str">
        <f>IF(Barèmes!M172="","",Barèmes!M172)</f>
        <v/>
      </c>
      <c r="N172" s="181" t="str">
        <f>IF(Barèmes!N172="","",Barèmes!N172)</f>
        <v/>
      </c>
      <c r="O172" s="181" t="str">
        <f>IF(Barèmes!O172="","",Barèmes!O172)</f>
        <v/>
      </c>
      <c r="P172" s="427"/>
      <c r="Q172" s="286"/>
      <c r="R172" s="446" t="str">
        <f t="shared" si="6"/>
        <v/>
      </c>
      <c r="S172" s="182"/>
      <c r="T172" s="211" t="str">
        <f t="shared" si="7"/>
        <v/>
      </c>
      <c r="U172" s="185"/>
      <c r="V172" s="266" t="str">
        <f>+IF(O172="","",IF(T172="",Listes!$A$70,IF(AND(O172&lt;T172,U172=""),Listes!$A$71,IF(AND(Q172&lt;P172,U172=""),Listes!$A$72,IF(AND(T172&lt;&gt;"",T172&lt;O172,S172=""),Listes!$A$73,IF(W172="",Listes!$A$74,""))))))</f>
        <v/>
      </c>
      <c r="W172" s="90"/>
      <c r="X172" s="158">
        <f t="shared" si="8"/>
        <v>0</v>
      </c>
    </row>
    <row r="173" spans="1:24" ht="20.100000000000001" customHeight="1" x14ac:dyDescent="0.25">
      <c r="A173" s="174">
        <v>167</v>
      </c>
      <c r="B173" s="181" t="str">
        <f>IF(Barèmes!B173="","",Barèmes!B173)</f>
        <v/>
      </c>
      <c r="C173" s="181" t="str">
        <f>IF(Barèmes!C173="","",Barèmes!C173)</f>
        <v/>
      </c>
      <c r="D173" s="181" t="str">
        <f>IF(Barèmes!D173="","",Barèmes!D173)</f>
        <v/>
      </c>
      <c r="E173" s="181" t="str">
        <f>IF(Barèmes!E173="","",Barèmes!E173)</f>
        <v/>
      </c>
      <c r="F173" s="181" t="str">
        <f>IF(Barèmes!F173="","",Barèmes!F173)</f>
        <v/>
      </c>
      <c r="G173" s="181" t="str">
        <f>IF(Barèmes!G173="","",Barèmes!G173)</f>
        <v/>
      </c>
      <c r="H173" s="531" t="str">
        <f>IF(Barèmes!H173="","",Barèmes!H173)</f>
        <v/>
      </c>
      <c r="I173" s="531" t="str">
        <f>IF(Barèmes!I173="","",Barèmes!I173)</f>
        <v/>
      </c>
      <c r="J173" s="181" t="str">
        <f>IF(Barèmes!J173="","",Barèmes!J173)</f>
        <v/>
      </c>
      <c r="K173" s="181" t="str">
        <f>IF(Barèmes!K173="","",Barèmes!K173)</f>
        <v/>
      </c>
      <c r="L173" s="181" t="str">
        <f>IF(Barèmes!L173="","",Barèmes!L173)</f>
        <v/>
      </c>
      <c r="M173" s="181" t="str">
        <f>IF(Barèmes!M173="","",Barèmes!M173)</f>
        <v/>
      </c>
      <c r="N173" s="181" t="str">
        <f>IF(Barèmes!N173="","",Barèmes!N173)</f>
        <v/>
      </c>
      <c r="O173" s="181" t="str">
        <f>IF(Barèmes!O173="","",Barèmes!O173)</f>
        <v/>
      </c>
      <c r="P173" s="427"/>
      <c r="Q173" s="286"/>
      <c r="R173" s="446" t="str">
        <f t="shared" si="6"/>
        <v/>
      </c>
      <c r="S173" s="182"/>
      <c r="T173" s="211" t="str">
        <f t="shared" si="7"/>
        <v/>
      </c>
      <c r="U173" s="185"/>
      <c r="V173" s="266" t="str">
        <f>+IF(O173="","",IF(T173="",Listes!$A$70,IF(AND(O173&lt;T173,U173=""),Listes!$A$71,IF(AND(Q173&lt;P173,U173=""),Listes!$A$72,IF(AND(T173&lt;&gt;"",T173&lt;O173,S173=""),Listes!$A$73,IF(W173="",Listes!$A$74,""))))))</f>
        <v/>
      </c>
      <c r="W173" s="90"/>
      <c r="X173" s="158">
        <f t="shared" si="8"/>
        <v>0</v>
      </c>
    </row>
    <row r="174" spans="1:24" ht="20.100000000000001" customHeight="1" x14ac:dyDescent="0.25">
      <c r="A174" s="174">
        <v>168</v>
      </c>
      <c r="B174" s="181" t="str">
        <f>IF(Barèmes!B174="","",Barèmes!B174)</f>
        <v/>
      </c>
      <c r="C174" s="181" t="str">
        <f>IF(Barèmes!C174="","",Barèmes!C174)</f>
        <v/>
      </c>
      <c r="D174" s="181" t="str">
        <f>IF(Barèmes!D174="","",Barèmes!D174)</f>
        <v/>
      </c>
      <c r="E174" s="181" t="str">
        <f>IF(Barèmes!E174="","",Barèmes!E174)</f>
        <v/>
      </c>
      <c r="F174" s="181" t="str">
        <f>IF(Barèmes!F174="","",Barèmes!F174)</f>
        <v/>
      </c>
      <c r="G174" s="181" t="str">
        <f>IF(Barèmes!G174="","",Barèmes!G174)</f>
        <v/>
      </c>
      <c r="H174" s="531" t="str">
        <f>IF(Barèmes!H174="","",Barèmes!H174)</f>
        <v/>
      </c>
      <c r="I174" s="531" t="str">
        <f>IF(Barèmes!I174="","",Barèmes!I174)</f>
        <v/>
      </c>
      <c r="J174" s="181" t="str">
        <f>IF(Barèmes!J174="","",Barèmes!J174)</f>
        <v/>
      </c>
      <c r="K174" s="181" t="str">
        <f>IF(Barèmes!K174="","",Barèmes!K174)</f>
        <v/>
      </c>
      <c r="L174" s="181" t="str">
        <f>IF(Barèmes!L174="","",Barèmes!L174)</f>
        <v/>
      </c>
      <c r="M174" s="181" t="str">
        <f>IF(Barèmes!M174="","",Barèmes!M174)</f>
        <v/>
      </c>
      <c r="N174" s="181" t="str">
        <f>IF(Barèmes!N174="","",Barèmes!N174)</f>
        <v/>
      </c>
      <c r="O174" s="181" t="str">
        <f>IF(Barèmes!O174="","",Barèmes!O174)</f>
        <v/>
      </c>
      <c r="P174" s="427"/>
      <c r="Q174" s="286"/>
      <c r="R174" s="446" t="str">
        <f t="shared" si="6"/>
        <v/>
      </c>
      <c r="S174" s="182"/>
      <c r="T174" s="211" t="str">
        <f t="shared" si="7"/>
        <v/>
      </c>
      <c r="U174" s="185"/>
      <c r="V174" s="266" t="str">
        <f>+IF(O174="","",IF(T174="",Listes!$A$70,IF(AND(O174&lt;T174,U174=""),Listes!$A$71,IF(AND(Q174&lt;P174,U174=""),Listes!$A$72,IF(AND(T174&lt;&gt;"",T174&lt;O174,S174=""),Listes!$A$73,IF(W174="",Listes!$A$74,""))))))</f>
        <v/>
      </c>
      <c r="W174" s="90"/>
      <c r="X174" s="158">
        <f t="shared" si="8"/>
        <v>0</v>
      </c>
    </row>
    <row r="175" spans="1:24" ht="20.100000000000001" customHeight="1" x14ac:dyDescent="0.25">
      <c r="A175" s="174">
        <v>169</v>
      </c>
      <c r="B175" s="181" t="str">
        <f>IF(Barèmes!B175="","",Barèmes!B175)</f>
        <v/>
      </c>
      <c r="C175" s="181" t="str">
        <f>IF(Barèmes!C175="","",Barèmes!C175)</f>
        <v/>
      </c>
      <c r="D175" s="181" t="str">
        <f>IF(Barèmes!D175="","",Barèmes!D175)</f>
        <v/>
      </c>
      <c r="E175" s="181" t="str">
        <f>IF(Barèmes!E175="","",Barèmes!E175)</f>
        <v/>
      </c>
      <c r="F175" s="181" t="str">
        <f>IF(Barèmes!F175="","",Barèmes!F175)</f>
        <v/>
      </c>
      <c r="G175" s="181" t="str">
        <f>IF(Barèmes!G175="","",Barèmes!G175)</f>
        <v/>
      </c>
      <c r="H175" s="531" t="str">
        <f>IF(Barèmes!H175="","",Barèmes!H175)</f>
        <v/>
      </c>
      <c r="I175" s="531" t="str">
        <f>IF(Barèmes!I175="","",Barèmes!I175)</f>
        <v/>
      </c>
      <c r="J175" s="181" t="str">
        <f>IF(Barèmes!J175="","",Barèmes!J175)</f>
        <v/>
      </c>
      <c r="K175" s="181" t="str">
        <f>IF(Barèmes!K175="","",Barèmes!K175)</f>
        <v/>
      </c>
      <c r="L175" s="181" t="str">
        <f>IF(Barèmes!L175="","",Barèmes!L175)</f>
        <v/>
      </c>
      <c r="M175" s="181" t="str">
        <f>IF(Barèmes!M175="","",Barèmes!M175)</f>
        <v/>
      </c>
      <c r="N175" s="181" t="str">
        <f>IF(Barèmes!N175="","",Barèmes!N175)</f>
        <v/>
      </c>
      <c r="O175" s="181" t="str">
        <f>IF(Barèmes!O175="","",Barèmes!O175)</f>
        <v/>
      </c>
      <c r="P175" s="427"/>
      <c r="Q175" s="286"/>
      <c r="R175" s="446" t="str">
        <f t="shared" si="6"/>
        <v/>
      </c>
      <c r="S175" s="182"/>
      <c r="T175" s="211" t="str">
        <f t="shared" si="7"/>
        <v/>
      </c>
      <c r="U175" s="185"/>
      <c r="V175" s="266" t="str">
        <f>+IF(O175="","",IF(T175="",Listes!$A$70,IF(AND(O175&lt;T175,U175=""),Listes!$A$71,IF(AND(Q175&lt;P175,U175=""),Listes!$A$72,IF(AND(T175&lt;&gt;"",T175&lt;O175,S175=""),Listes!$A$73,IF(W175="",Listes!$A$74,""))))))</f>
        <v/>
      </c>
      <c r="W175" s="90"/>
      <c r="X175" s="158">
        <f t="shared" si="8"/>
        <v>0</v>
      </c>
    </row>
    <row r="176" spans="1:24" ht="20.100000000000001" customHeight="1" x14ac:dyDescent="0.25">
      <c r="A176" s="174">
        <v>170</v>
      </c>
      <c r="B176" s="181" t="str">
        <f>IF(Barèmes!B176="","",Barèmes!B176)</f>
        <v/>
      </c>
      <c r="C176" s="181" t="str">
        <f>IF(Barèmes!C176="","",Barèmes!C176)</f>
        <v/>
      </c>
      <c r="D176" s="181" t="str">
        <f>IF(Barèmes!D176="","",Barèmes!D176)</f>
        <v/>
      </c>
      <c r="E176" s="181" t="str">
        <f>IF(Barèmes!E176="","",Barèmes!E176)</f>
        <v/>
      </c>
      <c r="F176" s="181" t="str">
        <f>IF(Barèmes!F176="","",Barèmes!F176)</f>
        <v/>
      </c>
      <c r="G176" s="181" t="str">
        <f>IF(Barèmes!G176="","",Barèmes!G176)</f>
        <v/>
      </c>
      <c r="H176" s="531" t="str">
        <f>IF(Barèmes!H176="","",Barèmes!H176)</f>
        <v/>
      </c>
      <c r="I176" s="531" t="str">
        <f>IF(Barèmes!I176="","",Barèmes!I176)</f>
        <v/>
      </c>
      <c r="J176" s="181" t="str">
        <f>IF(Barèmes!J176="","",Barèmes!J176)</f>
        <v/>
      </c>
      <c r="K176" s="181" t="str">
        <f>IF(Barèmes!K176="","",Barèmes!K176)</f>
        <v/>
      </c>
      <c r="L176" s="181" t="str">
        <f>IF(Barèmes!L176="","",Barèmes!L176)</f>
        <v/>
      </c>
      <c r="M176" s="181" t="str">
        <f>IF(Barèmes!M176="","",Barèmes!M176)</f>
        <v/>
      </c>
      <c r="N176" s="181" t="str">
        <f>IF(Barèmes!N176="","",Barèmes!N176)</f>
        <v/>
      </c>
      <c r="O176" s="181" t="str">
        <f>IF(Barèmes!O176="","",Barèmes!O176)</f>
        <v/>
      </c>
      <c r="P176" s="427"/>
      <c r="Q176" s="286"/>
      <c r="R176" s="446" t="str">
        <f t="shared" si="6"/>
        <v/>
      </c>
      <c r="S176" s="182"/>
      <c r="T176" s="211" t="str">
        <f t="shared" si="7"/>
        <v/>
      </c>
      <c r="U176" s="185"/>
      <c r="V176" s="266" t="str">
        <f>+IF(O176="","",IF(T176="",Listes!$A$70,IF(AND(O176&lt;T176,U176=""),Listes!$A$71,IF(AND(Q176&lt;P176,U176=""),Listes!$A$72,IF(AND(T176&lt;&gt;"",T176&lt;O176,S176=""),Listes!$A$73,IF(W176="",Listes!$A$74,""))))))</f>
        <v/>
      </c>
      <c r="W176" s="90"/>
      <c r="X176" s="158">
        <f t="shared" si="8"/>
        <v>0</v>
      </c>
    </row>
    <row r="177" spans="1:24" ht="20.100000000000001" customHeight="1" x14ac:dyDescent="0.25">
      <c r="A177" s="174">
        <v>171</v>
      </c>
      <c r="B177" s="181" t="str">
        <f>IF(Barèmes!B177="","",Barèmes!B177)</f>
        <v/>
      </c>
      <c r="C177" s="181" t="str">
        <f>IF(Barèmes!C177="","",Barèmes!C177)</f>
        <v/>
      </c>
      <c r="D177" s="181" t="str">
        <f>IF(Barèmes!D177="","",Barèmes!D177)</f>
        <v/>
      </c>
      <c r="E177" s="181" t="str">
        <f>IF(Barèmes!E177="","",Barèmes!E177)</f>
        <v/>
      </c>
      <c r="F177" s="181" t="str">
        <f>IF(Barèmes!F177="","",Barèmes!F177)</f>
        <v/>
      </c>
      <c r="G177" s="181" t="str">
        <f>IF(Barèmes!G177="","",Barèmes!G177)</f>
        <v/>
      </c>
      <c r="H177" s="531" t="str">
        <f>IF(Barèmes!H177="","",Barèmes!H177)</f>
        <v/>
      </c>
      <c r="I177" s="531" t="str">
        <f>IF(Barèmes!I177="","",Barèmes!I177)</f>
        <v/>
      </c>
      <c r="J177" s="181" t="str">
        <f>IF(Barèmes!J177="","",Barèmes!J177)</f>
        <v/>
      </c>
      <c r="K177" s="181" t="str">
        <f>IF(Barèmes!K177="","",Barèmes!K177)</f>
        <v/>
      </c>
      <c r="L177" s="181" t="str">
        <f>IF(Barèmes!L177="","",Barèmes!L177)</f>
        <v/>
      </c>
      <c r="M177" s="181" t="str">
        <f>IF(Barèmes!M177="","",Barèmes!M177)</f>
        <v/>
      </c>
      <c r="N177" s="181" t="str">
        <f>IF(Barèmes!N177="","",Barèmes!N177)</f>
        <v/>
      </c>
      <c r="O177" s="181" t="str">
        <f>IF(Barèmes!O177="","",Barèmes!O177)</f>
        <v/>
      </c>
      <c r="P177" s="427"/>
      <c r="Q177" s="286"/>
      <c r="R177" s="446" t="str">
        <f t="shared" si="6"/>
        <v/>
      </c>
      <c r="S177" s="182"/>
      <c r="T177" s="211" t="str">
        <f t="shared" si="7"/>
        <v/>
      </c>
      <c r="U177" s="185"/>
      <c r="V177" s="266" t="str">
        <f>+IF(O177="","",IF(T177="",Listes!$A$70,IF(AND(O177&lt;T177,U177=""),Listes!$A$71,IF(AND(Q177&lt;P177,U177=""),Listes!$A$72,IF(AND(T177&lt;&gt;"",T177&lt;O177,S177=""),Listes!$A$73,IF(W177="",Listes!$A$74,""))))))</f>
        <v/>
      </c>
      <c r="W177" s="90"/>
      <c r="X177" s="158">
        <f t="shared" si="8"/>
        <v>0</v>
      </c>
    </row>
    <row r="178" spans="1:24" ht="20.100000000000001" customHeight="1" x14ac:dyDescent="0.25">
      <c r="A178" s="174">
        <v>172</v>
      </c>
      <c r="B178" s="181" t="str">
        <f>IF(Barèmes!B178="","",Barèmes!B178)</f>
        <v/>
      </c>
      <c r="C178" s="181" t="str">
        <f>IF(Barèmes!C178="","",Barèmes!C178)</f>
        <v/>
      </c>
      <c r="D178" s="181" t="str">
        <f>IF(Barèmes!D178="","",Barèmes!D178)</f>
        <v/>
      </c>
      <c r="E178" s="181" t="str">
        <f>IF(Barèmes!E178="","",Barèmes!E178)</f>
        <v/>
      </c>
      <c r="F178" s="181" t="str">
        <f>IF(Barèmes!F178="","",Barèmes!F178)</f>
        <v/>
      </c>
      <c r="G178" s="181" t="str">
        <f>IF(Barèmes!G178="","",Barèmes!G178)</f>
        <v/>
      </c>
      <c r="H178" s="531" t="str">
        <f>IF(Barèmes!H178="","",Barèmes!H178)</f>
        <v/>
      </c>
      <c r="I178" s="531" t="str">
        <f>IF(Barèmes!I178="","",Barèmes!I178)</f>
        <v/>
      </c>
      <c r="J178" s="181" t="str">
        <f>IF(Barèmes!J178="","",Barèmes!J178)</f>
        <v/>
      </c>
      <c r="K178" s="181" t="str">
        <f>IF(Barèmes!K178="","",Barèmes!K178)</f>
        <v/>
      </c>
      <c r="L178" s="181" t="str">
        <f>IF(Barèmes!L178="","",Barèmes!L178)</f>
        <v/>
      </c>
      <c r="M178" s="181" t="str">
        <f>IF(Barèmes!M178="","",Barèmes!M178)</f>
        <v/>
      </c>
      <c r="N178" s="181" t="str">
        <f>IF(Barèmes!N178="","",Barèmes!N178)</f>
        <v/>
      </c>
      <c r="O178" s="181" t="str">
        <f>IF(Barèmes!O178="","",Barèmes!O178)</f>
        <v/>
      </c>
      <c r="P178" s="427"/>
      <c r="Q178" s="286"/>
      <c r="R178" s="446" t="str">
        <f t="shared" si="6"/>
        <v/>
      </c>
      <c r="S178" s="182"/>
      <c r="T178" s="211" t="str">
        <f t="shared" si="7"/>
        <v/>
      </c>
      <c r="U178" s="185"/>
      <c r="V178" s="266" t="str">
        <f>+IF(O178="","",IF(T178="",Listes!$A$70,IF(AND(O178&lt;T178,U178=""),Listes!$A$71,IF(AND(Q178&lt;P178,U178=""),Listes!$A$72,IF(AND(T178&lt;&gt;"",T178&lt;O178,S178=""),Listes!$A$73,IF(W178="",Listes!$A$74,""))))))</f>
        <v/>
      </c>
      <c r="W178" s="90"/>
      <c r="X178" s="158">
        <f t="shared" si="8"/>
        <v>0</v>
      </c>
    </row>
    <row r="179" spans="1:24" ht="20.100000000000001" customHeight="1" x14ac:dyDescent="0.25">
      <c r="A179" s="174">
        <v>173</v>
      </c>
      <c r="B179" s="181" t="str">
        <f>IF(Barèmes!B179="","",Barèmes!B179)</f>
        <v/>
      </c>
      <c r="C179" s="181" t="str">
        <f>IF(Barèmes!C179="","",Barèmes!C179)</f>
        <v/>
      </c>
      <c r="D179" s="181" t="str">
        <f>IF(Barèmes!D179="","",Barèmes!D179)</f>
        <v/>
      </c>
      <c r="E179" s="181" t="str">
        <f>IF(Barèmes!E179="","",Barèmes!E179)</f>
        <v/>
      </c>
      <c r="F179" s="181" t="str">
        <f>IF(Barèmes!F179="","",Barèmes!F179)</f>
        <v/>
      </c>
      <c r="G179" s="181" t="str">
        <f>IF(Barèmes!G179="","",Barèmes!G179)</f>
        <v/>
      </c>
      <c r="H179" s="531" t="str">
        <f>IF(Barèmes!H179="","",Barèmes!H179)</f>
        <v/>
      </c>
      <c r="I179" s="531" t="str">
        <f>IF(Barèmes!I179="","",Barèmes!I179)</f>
        <v/>
      </c>
      <c r="J179" s="181" t="str">
        <f>IF(Barèmes!J179="","",Barèmes!J179)</f>
        <v/>
      </c>
      <c r="K179" s="181" t="str">
        <f>IF(Barèmes!K179="","",Barèmes!K179)</f>
        <v/>
      </c>
      <c r="L179" s="181" t="str">
        <f>IF(Barèmes!L179="","",Barèmes!L179)</f>
        <v/>
      </c>
      <c r="M179" s="181" t="str">
        <f>IF(Barèmes!M179="","",Barèmes!M179)</f>
        <v/>
      </c>
      <c r="N179" s="181" t="str">
        <f>IF(Barèmes!N179="","",Barèmes!N179)</f>
        <v/>
      </c>
      <c r="O179" s="181" t="str">
        <f>IF(Barèmes!O179="","",Barèmes!O179)</f>
        <v/>
      </c>
      <c r="P179" s="427"/>
      <c r="Q179" s="286"/>
      <c r="R179" s="446" t="str">
        <f t="shared" si="6"/>
        <v/>
      </c>
      <c r="S179" s="182"/>
      <c r="T179" s="211" t="str">
        <f t="shared" si="7"/>
        <v/>
      </c>
      <c r="U179" s="185"/>
      <c r="V179" s="266" t="str">
        <f>+IF(O179="","",IF(T179="",Listes!$A$70,IF(AND(O179&lt;T179,U179=""),Listes!$A$71,IF(AND(Q179&lt;P179,U179=""),Listes!$A$72,IF(AND(T179&lt;&gt;"",T179&lt;O179,S179=""),Listes!$A$73,IF(W179="",Listes!$A$74,""))))))</f>
        <v/>
      </c>
      <c r="W179" s="90"/>
      <c r="X179" s="158">
        <f t="shared" si="8"/>
        <v>0</v>
      </c>
    </row>
    <row r="180" spans="1:24" ht="20.100000000000001" customHeight="1" x14ac:dyDescent="0.25">
      <c r="A180" s="174">
        <v>174</v>
      </c>
      <c r="B180" s="181" t="str">
        <f>IF(Barèmes!B180="","",Barèmes!B180)</f>
        <v/>
      </c>
      <c r="C180" s="181" t="str">
        <f>IF(Barèmes!C180="","",Barèmes!C180)</f>
        <v/>
      </c>
      <c r="D180" s="181" t="str">
        <f>IF(Barèmes!D180="","",Barèmes!D180)</f>
        <v/>
      </c>
      <c r="E180" s="181" t="str">
        <f>IF(Barèmes!E180="","",Barèmes!E180)</f>
        <v/>
      </c>
      <c r="F180" s="181" t="str">
        <f>IF(Barèmes!F180="","",Barèmes!F180)</f>
        <v/>
      </c>
      <c r="G180" s="181" t="str">
        <f>IF(Barèmes!G180="","",Barèmes!G180)</f>
        <v/>
      </c>
      <c r="H180" s="531" t="str">
        <f>IF(Barèmes!H180="","",Barèmes!H180)</f>
        <v/>
      </c>
      <c r="I180" s="531" t="str">
        <f>IF(Barèmes!I180="","",Barèmes!I180)</f>
        <v/>
      </c>
      <c r="J180" s="181" t="str">
        <f>IF(Barèmes!J180="","",Barèmes!J180)</f>
        <v/>
      </c>
      <c r="K180" s="181" t="str">
        <f>IF(Barèmes!K180="","",Barèmes!K180)</f>
        <v/>
      </c>
      <c r="L180" s="181" t="str">
        <f>IF(Barèmes!L180="","",Barèmes!L180)</f>
        <v/>
      </c>
      <c r="M180" s="181" t="str">
        <f>IF(Barèmes!M180="","",Barèmes!M180)</f>
        <v/>
      </c>
      <c r="N180" s="181" t="str">
        <f>IF(Barèmes!N180="","",Barèmes!N180)</f>
        <v/>
      </c>
      <c r="O180" s="181" t="str">
        <f>IF(Barèmes!O180="","",Barèmes!O180)</f>
        <v/>
      </c>
      <c r="P180" s="427"/>
      <c r="Q180" s="286"/>
      <c r="R180" s="446" t="str">
        <f t="shared" si="6"/>
        <v/>
      </c>
      <c r="S180" s="182"/>
      <c r="T180" s="211" t="str">
        <f t="shared" si="7"/>
        <v/>
      </c>
      <c r="U180" s="185"/>
      <c r="V180" s="266" t="str">
        <f>+IF(O180="","",IF(T180="",Listes!$A$70,IF(AND(O180&lt;T180,U180=""),Listes!$A$71,IF(AND(Q180&lt;P180,U180=""),Listes!$A$72,IF(AND(T180&lt;&gt;"",T180&lt;O180,S180=""),Listes!$A$73,IF(W180="",Listes!$A$74,""))))))</f>
        <v/>
      </c>
      <c r="W180" s="90"/>
      <c r="X180" s="158">
        <f t="shared" si="8"/>
        <v>0</v>
      </c>
    </row>
    <row r="181" spans="1:24" ht="20.100000000000001" customHeight="1" x14ac:dyDescent="0.25">
      <c r="A181" s="174">
        <v>175</v>
      </c>
      <c r="B181" s="181" t="str">
        <f>IF(Barèmes!B181="","",Barèmes!B181)</f>
        <v/>
      </c>
      <c r="C181" s="181" t="str">
        <f>IF(Barèmes!C181="","",Barèmes!C181)</f>
        <v/>
      </c>
      <c r="D181" s="181" t="str">
        <f>IF(Barèmes!D181="","",Barèmes!D181)</f>
        <v/>
      </c>
      <c r="E181" s="181" t="str">
        <f>IF(Barèmes!E181="","",Barèmes!E181)</f>
        <v/>
      </c>
      <c r="F181" s="181" t="str">
        <f>IF(Barèmes!F181="","",Barèmes!F181)</f>
        <v/>
      </c>
      <c r="G181" s="181" t="str">
        <f>IF(Barèmes!G181="","",Barèmes!G181)</f>
        <v/>
      </c>
      <c r="H181" s="531" t="str">
        <f>IF(Barèmes!H181="","",Barèmes!H181)</f>
        <v/>
      </c>
      <c r="I181" s="531" t="str">
        <f>IF(Barèmes!I181="","",Barèmes!I181)</f>
        <v/>
      </c>
      <c r="J181" s="181" t="str">
        <f>IF(Barèmes!J181="","",Barèmes!J181)</f>
        <v/>
      </c>
      <c r="K181" s="181" t="str">
        <f>IF(Barèmes!K181="","",Barèmes!K181)</f>
        <v/>
      </c>
      <c r="L181" s="181" t="str">
        <f>IF(Barèmes!L181="","",Barèmes!L181)</f>
        <v/>
      </c>
      <c r="M181" s="181" t="str">
        <f>IF(Barèmes!M181="","",Barèmes!M181)</f>
        <v/>
      </c>
      <c r="N181" s="181" t="str">
        <f>IF(Barèmes!N181="","",Barèmes!N181)</f>
        <v/>
      </c>
      <c r="O181" s="181" t="str">
        <f>IF(Barèmes!O181="","",Barèmes!O181)</f>
        <v/>
      </c>
      <c r="P181" s="427"/>
      <c r="Q181" s="286"/>
      <c r="R181" s="446" t="str">
        <f t="shared" si="6"/>
        <v/>
      </c>
      <c r="S181" s="182"/>
      <c r="T181" s="211" t="str">
        <f t="shared" si="7"/>
        <v/>
      </c>
      <c r="U181" s="185"/>
      <c r="V181" s="266" t="str">
        <f>+IF(O181="","",IF(T181="",Listes!$A$70,IF(AND(O181&lt;T181,U181=""),Listes!$A$71,IF(AND(Q181&lt;P181,U181=""),Listes!$A$72,IF(AND(T181&lt;&gt;"",T181&lt;O181,S181=""),Listes!$A$73,IF(W181="",Listes!$A$74,""))))))</f>
        <v/>
      </c>
      <c r="W181" s="90"/>
      <c r="X181" s="158">
        <f t="shared" si="8"/>
        <v>0</v>
      </c>
    </row>
    <row r="182" spans="1:24" ht="20.100000000000001" customHeight="1" x14ac:dyDescent="0.25">
      <c r="A182" s="174">
        <v>176</v>
      </c>
      <c r="B182" s="181" t="str">
        <f>IF(Barèmes!B182="","",Barèmes!B182)</f>
        <v/>
      </c>
      <c r="C182" s="181" t="str">
        <f>IF(Barèmes!C182="","",Barèmes!C182)</f>
        <v/>
      </c>
      <c r="D182" s="181" t="str">
        <f>IF(Barèmes!D182="","",Barèmes!D182)</f>
        <v/>
      </c>
      <c r="E182" s="181" t="str">
        <f>IF(Barèmes!E182="","",Barèmes!E182)</f>
        <v/>
      </c>
      <c r="F182" s="181" t="str">
        <f>IF(Barèmes!F182="","",Barèmes!F182)</f>
        <v/>
      </c>
      <c r="G182" s="181" t="str">
        <f>IF(Barèmes!G182="","",Barèmes!G182)</f>
        <v/>
      </c>
      <c r="H182" s="531" t="str">
        <f>IF(Barèmes!H182="","",Barèmes!H182)</f>
        <v/>
      </c>
      <c r="I182" s="531" t="str">
        <f>IF(Barèmes!I182="","",Barèmes!I182)</f>
        <v/>
      </c>
      <c r="J182" s="181" t="str">
        <f>IF(Barèmes!J182="","",Barèmes!J182)</f>
        <v/>
      </c>
      <c r="K182" s="181" t="str">
        <f>IF(Barèmes!K182="","",Barèmes!K182)</f>
        <v/>
      </c>
      <c r="L182" s="181" t="str">
        <f>IF(Barèmes!L182="","",Barèmes!L182)</f>
        <v/>
      </c>
      <c r="M182" s="181" t="str">
        <f>IF(Barèmes!M182="","",Barèmes!M182)</f>
        <v/>
      </c>
      <c r="N182" s="181" t="str">
        <f>IF(Barèmes!N182="","",Barèmes!N182)</f>
        <v/>
      </c>
      <c r="O182" s="181" t="str">
        <f>IF(Barèmes!O182="","",Barèmes!O182)</f>
        <v/>
      </c>
      <c r="P182" s="427"/>
      <c r="Q182" s="286"/>
      <c r="R182" s="446" t="str">
        <f t="shared" si="6"/>
        <v/>
      </c>
      <c r="S182" s="182"/>
      <c r="T182" s="211" t="str">
        <f t="shared" si="7"/>
        <v/>
      </c>
      <c r="U182" s="185"/>
      <c r="V182" s="266" t="str">
        <f>+IF(O182="","",IF(T182="",Listes!$A$70,IF(AND(O182&lt;T182,U182=""),Listes!$A$71,IF(AND(Q182&lt;P182,U182=""),Listes!$A$72,IF(AND(T182&lt;&gt;"",T182&lt;O182,S182=""),Listes!$A$73,IF(W182="",Listes!$A$74,""))))))</f>
        <v/>
      </c>
      <c r="W182" s="90"/>
      <c r="X182" s="158">
        <f t="shared" si="8"/>
        <v>0</v>
      </c>
    </row>
    <row r="183" spans="1:24" ht="20.100000000000001" customHeight="1" x14ac:dyDescent="0.25">
      <c r="A183" s="174">
        <v>177</v>
      </c>
      <c r="B183" s="181" t="str">
        <f>IF(Barèmes!B183="","",Barèmes!B183)</f>
        <v/>
      </c>
      <c r="C183" s="181" t="str">
        <f>IF(Barèmes!C183="","",Barèmes!C183)</f>
        <v/>
      </c>
      <c r="D183" s="181" t="str">
        <f>IF(Barèmes!D183="","",Barèmes!D183)</f>
        <v/>
      </c>
      <c r="E183" s="181" t="str">
        <f>IF(Barèmes!E183="","",Barèmes!E183)</f>
        <v/>
      </c>
      <c r="F183" s="181" t="str">
        <f>IF(Barèmes!F183="","",Barèmes!F183)</f>
        <v/>
      </c>
      <c r="G183" s="181" t="str">
        <f>IF(Barèmes!G183="","",Barèmes!G183)</f>
        <v/>
      </c>
      <c r="H183" s="531" t="str">
        <f>IF(Barèmes!H183="","",Barèmes!H183)</f>
        <v/>
      </c>
      <c r="I183" s="531" t="str">
        <f>IF(Barèmes!I183="","",Barèmes!I183)</f>
        <v/>
      </c>
      <c r="J183" s="181" t="str">
        <f>IF(Barèmes!J183="","",Barèmes!J183)</f>
        <v/>
      </c>
      <c r="K183" s="181" t="str">
        <f>IF(Barèmes!K183="","",Barèmes!K183)</f>
        <v/>
      </c>
      <c r="L183" s="181" t="str">
        <f>IF(Barèmes!L183="","",Barèmes!L183)</f>
        <v/>
      </c>
      <c r="M183" s="181" t="str">
        <f>IF(Barèmes!M183="","",Barèmes!M183)</f>
        <v/>
      </c>
      <c r="N183" s="181" t="str">
        <f>IF(Barèmes!N183="","",Barèmes!N183)</f>
        <v/>
      </c>
      <c r="O183" s="181" t="str">
        <f>IF(Barèmes!O183="","",Barèmes!O183)</f>
        <v/>
      </c>
      <c r="P183" s="427"/>
      <c r="Q183" s="286"/>
      <c r="R183" s="446" t="str">
        <f t="shared" si="6"/>
        <v/>
      </c>
      <c r="S183" s="182"/>
      <c r="T183" s="211" t="str">
        <f t="shared" si="7"/>
        <v/>
      </c>
      <c r="U183" s="185"/>
      <c r="V183" s="266" t="str">
        <f>+IF(O183="","",IF(T183="",Listes!$A$70,IF(AND(O183&lt;T183,U183=""),Listes!$A$71,IF(AND(Q183&lt;P183,U183=""),Listes!$A$72,IF(AND(T183&lt;&gt;"",T183&lt;O183,S183=""),Listes!$A$73,IF(W183="",Listes!$A$74,""))))))</f>
        <v/>
      </c>
      <c r="W183" s="90"/>
      <c r="X183" s="158">
        <f t="shared" si="8"/>
        <v>0</v>
      </c>
    </row>
    <row r="184" spans="1:24" ht="20.100000000000001" customHeight="1" x14ac:dyDescent="0.25">
      <c r="A184" s="174">
        <v>178</v>
      </c>
      <c r="B184" s="181" t="str">
        <f>IF(Barèmes!B184="","",Barèmes!B184)</f>
        <v/>
      </c>
      <c r="C184" s="181" t="str">
        <f>IF(Barèmes!C184="","",Barèmes!C184)</f>
        <v/>
      </c>
      <c r="D184" s="181" t="str">
        <f>IF(Barèmes!D184="","",Barèmes!D184)</f>
        <v/>
      </c>
      <c r="E184" s="181" t="str">
        <f>IF(Barèmes!E184="","",Barèmes!E184)</f>
        <v/>
      </c>
      <c r="F184" s="181" t="str">
        <f>IF(Barèmes!F184="","",Barèmes!F184)</f>
        <v/>
      </c>
      <c r="G184" s="181" t="str">
        <f>IF(Barèmes!G184="","",Barèmes!G184)</f>
        <v/>
      </c>
      <c r="H184" s="531" t="str">
        <f>IF(Barèmes!H184="","",Barèmes!H184)</f>
        <v/>
      </c>
      <c r="I184" s="531" t="str">
        <f>IF(Barèmes!I184="","",Barèmes!I184)</f>
        <v/>
      </c>
      <c r="J184" s="181" t="str">
        <f>IF(Barèmes!J184="","",Barèmes!J184)</f>
        <v/>
      </c>
      <c r="K184" s="181" t="str">
        <f>IF(Barèmes!K184="","",Barèmes!K184)</f>
        <v/>
      </c>
      <c r="L184" s="181" t="str">
        <f>IF(Barèmes!L184="","",Barèmes!L184)</f>
        <v/>
      </c>
      <c r="M184" s="181" t="str">
        <f>IF(Barèmes!M184="","",Barèmes!M184)</f>
        <v/>
      </c>
      <c r="N184" s="181" t="str">
        <f>IF(Barèmes!N184="","",Barèmes!N184)</f>
        <v/>
      </c>
      <c r="O184" s="181" t="str">
        <f>IF(Barèmes!O184="","",Barèmes!O184)</f>
        <v/>
      </c>
      <c r="P184" s="427"/>
      <c r="Q184" s="286"/>
      <c r="R184" s="446" t="str">
        <f t="shared" si="6"/>
        <v/>
      </c>
      <c r="S184" s="182"/>
      <c r="T184" s="211" t="str">
        <f t="shared" si="7"/>
        <v/>
      </c>
      <c r="U184" s="185"/>
      <c r="V184" s="266" t="str">
        <f>+IF(O184="","",IF(T184="",Listes!$A$70,IF(AND(O184&lt;T184,U184=""),Listes!$A$71,IF(AND(Q184&lt;P184,U184=""),Listes!$A$72,IF(AND(T184&lt;&gt;"",T184&lt;O184,S184=""),Listes!$A$73,IF(W184="",Listes!$A$74,""))))))</f>
        <v/>
      </c>
      <c r="W184" s="90"/>
      <c r="X184" s="158">
        <f t="shared" si="8"/>
        <v>0</v>
      </c>
    </row>
    <row r="185" spans="1:24" ht="20.100000000000001" customHeight="1" x14ac:dyDescent="0.25">
      <c r="A185" s="174">
        <v>179</v>
      </c>
      <c r="B185" s="181" t="str">
        <f>IF(Barèmes!B185="","",Barèmes!B185)</f>
        <v/>
      </c>
      <c r="C185" s="181" t="str">
        <f>IF(Barèmes!C185="","",Barèmes!C185)</f>
        <v/>
      </c>
      <c r="D185" s="181" t="str">
        <f>IF(Barèmes!D185="","",Barèmes!D185)</f>
        <v/>
      </c>
      <c r="E185" s="181" t="str">
        <f>IF(Barèmes!E185="","",Barèmes!E185)</f>
        <v/>
      </c>
      <c r="F185" s="181" t="str">
        <f>IF(Barèmes!F185="","",Barèmes!F185)</f>
        <v/>
      </c>
      <c r="G185" s="181" t="str">
        <f>IF(Barèmes!G185="","",Barèmes!G185)</f>
        <v/>
      </c>
      <c r="H185" s="531" t="str">
        <f>IF(Barèmes!H185="","",Barèmes!H185)</f>
        <v/>
      </c>
      <c r="I185" s="531" t="str">
        <f>IF(Barèmes!I185="","",Barèmes!I185)</f>
        <v/>
      </c>
      <c r="J185" s="181" t="str">
        <f>IF(Barèmes!J185="","",Barèmes!J185)</f>
        <v/>
      </c>
      <c r="K185" s="181" t="str">
        <f>IF(Barèmes!K185="","",Barèmes!K185)</f>
        <v/>
      </c>
      <c r="L185" s="181" t="str">
        <f>IF(Barèmes!L185="","",Barèmes!L185)</f>
        <v/>
      </c>
      <c r="M185" s="181" t="str">
        <f>IF(Barèmes!M185="","",Barèmes!M185)</f>
        <v/>
      </c>
      <c r="N185" s="181" t="str">
        <f>IF(Barèmes!N185="","",Barèmes!N185)</f>
        <v/>
      </c>
      <c r="O185" s="181" t="str">
        <f>IF(Barèmes!O185="","",Barèmes!O185)</f>
        <v/>
      </c>
      <c r="P185" s="427"/>
      <c r="Q185" s="286"/>
      <c r="R185" s="446" t="str">
        <f t="shared" si="6"/>
        <v/>
      </c>
      <c r="S185" s="182"/>
      <c r="T185" s="211" t="str">
        <f t="shared" si="7"/>
        <v/>
      </c>
      <c r="U185" s="185"/>
      <c r="V185" s="266" t="str">
        <f>+IF(O185="","",IF(T185="",Listes!$A$70,IF(AND(O185&lt;T185,U185=""),Listes!$A$71,IF(AND(Q185&lt;P185,U185=""),Listes!$A$72,IF(AND(T185&lt;&gt;"",T185&lt;O185,S185=""),Listes!$A$73,IF(W185="",Listes!$A$74,""))))))</f>
        <v/>
      </c>
      <c r="W185" s="90"/>
      <c r="X185" s="158">
        <f t="shared" si="8"/>
        <v>0</v>
      </c>
    </row>
    <row r="186" spans="1:24" ht="20.100000000000001" customHeight="1" x14ac:dyDescent="0.25">
      <c r="A186" s="174">
        <v>180</v>
      </c>
      <c r="B186" s="181" t="str">
        <f>IF(Barèmes!B186="","",Barèmes!B186)</f>
        <v/>
      </c>
      <c r="C186" s="181" t="str">
        <f>IF(Barèmes!C186="","",Barèmes!C186)</f>
        <v/>
      </c>
      <c r="D186" s="181" t="str">
        <f>IF(Barèmes!D186="","",Barèmes!D186)</f>
        <v/>
      </c>
      <c r="E186" s="181" t="str">
        <f>IF(Barèmes!E186="","",Barèmes!E186)</f>
        <v/>
      </c>
      <c r="F186" s="181" t="str">
        <f>IF(Barèmes!F186="","",Barèmes!F186)</f>
        <v/>
      </c>
      <c r="G186" s="181" t="str">
        <f>IF(Barèmes!G186="","",Barèmes!G186)</f>
        <v/>
      </c>
      <c r="H186" s="531" t="str">
        <f>IF(Barèmes!H186="","",Barèmes!H186)</f>
        <v/>
      </c>
      <c r="I186" s="531" t="str">
        <f>IF(Barèmes!I186="","",Barèmes!I186)</f>
        <v/>
      </c>
      <c r="J186" s="181" t="str">
        <f>IF(Barèmes!J186="","",Barèmes!J186)</f>
        <v/>
      </c>
      <c r="K186" s="181" t="str">
        <f>IF(Barèmes!K186="","",Barèmes!K186)</f>
        <v/>
      </c>
      <c r="L186" s="181" t="str">
        <f>IF(Barèmes!L186="","",Barèmes!L186)</f>
        <v/>
      </c>
      <c r="M186" s="181" t="str">
        <f>IF(Barèmes!M186="","",Barèmes!M186)</f>
        <v/>
      </c>
      <c r="N186" s="181" t="str">
        <f>IF(Barèmes!N186="","",Barèmes!N186)</f>
        <v/>
      </c>
      <c r="O186" s="181" t="str">
        <f>IF(Barèmes!O186="","",Barèmes!O186)</f>
        <v/>
      </c>
      <c r="P186" s="427"/>
      <c r="Q186" s="286"/>
      <c r="R186" s="446" t="str">
        <f t="shared" si="6"/>
        <v/>
      </c>
      <c r="S186" s="182"/>
      <c r="T186" s="211" t="str">
        <f t="shared" si="7"/>
        <v/>
      </c>
      <c r="U186" s="185"/>
      <c r="V186" s="266" t="str">
        <f>+IF(O186="","",IF(T186="",Listes!$A$70,IF(AND(O186&lt;T186,U186=""),Listes!$A$71,IF(AND(Q186&lt;P186,U186=""),Listes!$A$72,IF(AND(T186&lt;&gt;"",T186&lt;O186,S186=""),Listes!$A$73,IF(W186="",Listes!$A$74,""))))))</f>
        <v/>
      </c>
      <c r="W186" s="90"/>
      <c r="X186" s="158">
        <f t="shared" si="8"/>
        <v>0</v>
      </c>
    </row>
    <row r="187" spans="1:24" ht="20.100000000000001" customHeight="1" x14ac:dyDescent="0.25">
      <c r="A187" s="174">
        <v>181</v>
      </c>
      <c r="B187" s="181" t="str">
        <f>IF(Barèmes!B187="","",Barèmes!B187)</f>
        <v/>
      </c>
      <c r="C187" s="181" t="str">
        <f>IF(Barèmes!C187="","",Barèmes!C187)</f>
        <v/>
      </c>
      <c r="D187" s="181" t="str">
        <f>IF(Barèmes!D187="","",Barèmes!D187)</f>
        <v/>
      </c>
      <c r="E187" s="181" t="str">
        <f>IF(Barèmes!E187="","",Barèmes!E187)</f>
        <v/>
      </c>
      <c r="F187" s="181" t="str">
        <f>IF(Barèmes!F187="","",Barèmes!F187)</f>
        <v/>
      </c>
      <c r="G187" s="181" t="str">
        <f>IF(Barèmes!G187="","",Barèmes!G187)</f>
        <v/>
      </c>
      <c r="H187" s="531" t="str">
        <f>IF(Barèmes!H187="","",Barèmes!H187)</f>
        <v/>
      </c>
      <c r="I187" s="531" t="str">
        <f>IF(Barèmes!I187="","",Barèmes!I187)</f>
        <v/>
      </c>
      <c r="J187" s="181" t="str">
        <f>IF(Barèmes!J187="","",Barèmes!J187)</f>
        <v/>
      </c>
      <c r="K187" s="181" t="str">
        <f>IF(Barèmes!K187="","",Barèmes!K187)</f>
        <v/>
      </c>
      <c r="L187" s="181" t="str">
        <f>IF(Barèmes!L187="","",Barèmes!L187)</f>
        <v/>
      </c>
      <c r="M187" s="181" t="str">
        <f>IF(Barèmes!M187="","",Barèmes!M187)</f>
        <v/>
      </c>
      <c r="N187" s="181" t="str">
        <f>IF(Barèmes!N187="","",Barèmes!N187)</f>
        <v/>
      </c>
      <c r="O187" s="181" t="str">
        <f>IF(Barèmes!O187="","",Barèmes!O187)</f>
        <v/>
      </c>
      <c r="P187" s="427"/>
      <c r="Q187" s="286"/>
      <c r="R187" s="446" t="str">
        <f t="shared" si="6"/>
        <v/>
      </c>
      <c r="S187" s="182"/>
      <c r="T187" s="211" t="str">
        <f t="shared" si="7"/>
        <v/>
      </c>
      <c r="U187" s="185"/>
      <c r="V187" s="266" t="str">
        <f>+IF(O187="","",IF(T187="",Listes!$A$70,IF(AND(O187&lt;T187,U187=""),Listes!$A$71,IF(AND(Q187&lt;P187,U187=""),Listes!$A$72,IF(AND(T187&lt;&gt;"",T187&lt;O187,S187=""),Listes!$A$73,IF(W187="",Listes!$A$74,""))))))</f>
        <v/>
      </c>
      <c r="W187" s="90"/>
      <c r="X187" s="158">
        <f t="shared" si="8"/>
        <v>0</v>
      </c>
    </row>
    <row r="188" spans="1:24" ht="20.100000000000001" customHeight="1" x14ac:dyDescent="0.25">
      <c r="A188" s="174">
        <v>182</v>
      </c>
      <c r="B188" s="181" t="str">
        <f>IF(Barèmes!B188="","",Barèmes!B188)</f>
        <v/>
      </c>
      <c r="C188" s="181" t="str">
        <f>IF(Barèmes!C188="","",Barèmes!C188)</f>
        <v/>
      </c>
      <c r="D188" s="181" t="str">
        <f>IF(Barèmes!D188="","",Barèmes!D188)</f>
        <v/>
      </c>
      <c r="E188" s="181" t="str">
        <f>IF(Barèmes!E188="","",Barèmes!E188)</f>
        <v/>
      </c>
      <c r="F188" s="181" t="str">
        <f>IF(Barèmes!F188="","",Barèmes!F188)</f>
        <v/>
      </c>
      <c r="G188" s="181" t="str">
        <f>IF(Barèmes!G188="","",Barèmes!G188)</f>
        <v/>
      </c>
      <c r="H188" s="531" t="str">
        <f>IF(Barèmes!H188="","",Barèmes!H188)</f>
        <v/>
      </c>
      <c r="I188" s="531" t="str">
        <f>IF(Barèmes!I188="","",Barèmes!I188)</f>
        <v/>
      </c>
      <c r="J188" s="181" t="str">
        <f>IF(Barèmes!J188="","",Barèmes!J188)</f>
        <v/>
      </c>
      <c r="K188" s="181" t="str">
        <f>IF(Barèmes!K188="","",Barèmes!K188)</f>
        <v/>
      </c>
      <c r="L188" s="181" t="str">
        <f>IF(Barèmes!L188="","",Barèmes!L188)</f>
        <v/>
      </c>
      <c r="M188" s="181" t="str">
        <f>IF(Barèmes!M188="","",Barèmes!M188)</f>
        <v/>
      </c>
      <c r="N188" s="181" t="str">
        <f>IF(Barèmes!N188="","",Barèmes!N188)</f>
        <v/>
      </c>
      <c r="O188" s="181" t="str">
        <f>IF(Barèmes!O188="","",Barèmes!O188)</f>
        <v/>
      </c>
      <c r="P188" s="427"/>
      <c r="Q188" s="286"/>
      <c r="R188" s="446" t="str">
        <f t="shared" si="6"/>
        <v/>
      </c>
      <c r="S188" s="182"/>
      <c r="T188" s="211" t="str">
        <f t="shared" si="7"/>
        <v/>
      </c>
      <c r="U188" s="185"/>
      <c r="V188" s="266" t="str">
        <f>+IF(O188="","",IF(T188="",Listes!$A$70,IF(AND(O188&lt;T188,U188=""),Listes!$A$71,IF(AND(Q188&lt;P188,U188=""),Listes!$A$72,IF(AND(T188&lt;&gt;"",T188&lt;O188,S188=""),Listes!$A$73,IF(W188="",Listes!$A$74,""))))))</f>
        <v/>
      </c>
      <c r="W188" s="90"/>
      <c r="X188" s="158">
        <f t="shared" si="8"/>
        <v>0</v>
      </c>
    </row>
    <row r="189" spans="1:24" ht="20.100000000000001" customHeight="1" x14ac:dyDescent="0.25">
      <c r="A189" s="174">
        <v>183</v>
      </c>
      <c r="B189" s="181" t="str">
        <f>IF(Barèmes!B189="","",Barèmes!B189)</f>
        <v/>
      </c>
      <c r="C189" s="181" t="str">
        <f>IF(Barèmes!C189="","",Barèmes!C189)</f>
        <v/>
      </c>
      <c r="D189" s="181" t="str">
        <f>IF(Barèmes!D189="","",Barèmes!D189)</f>
        <v/>
      </c>
      <c r="E189" s="181" t="str">
        <f>IF(Barèmes!E189="","",Barèmes!E189)</f>
        <v/>
      </c>
      <c r="F189" s="181" t="str">
        <f>IF(Barèmes!F189="","",Barèmes!F189)</f>
        <v/>
      </c>
      <c r="G189" s="181" t="str">
        <f>IF(Barèmes!G189="","",Barèmes!G189)</f>
        <v/>
      </c>
      <c r="H189" s="531" t="str">
        <f>IF(Barèmes!H189="","",Barèmes!H189)</f>
        <v/>
      </c>
      <c r="I189" s="531" t="str">
        <f>IF(Barèmes!I189="","",Barèmes!I189)</f>
        <v/>
      </c>
      <c r="J189" s="181" t="str">
        <f>IF(Barèmes!J189="","",Barèmes!J189)</f>
        <v/>
      </c>
      <c r="K189" s="181" t="str">
        <f>IF(Barèmes!K189="","",Barèmes!K189)</f>
        <v/>
      </c>
      <c r="L189" s="181" t="str">
        <f>IF(Barèmes!L189="","",Barèmes!L189)</f>
        <v/>
      </c>
      <c r="M189" s="181" t="str">
        <f>IF(Barèmes!M189="","",Barèmes!M189)</f>
        <v/>
      </c>
      <c r="N189" s="181" t="str">
        <f>IF(Barèmes!N189="","",Barèmes!N189)</f>
        <v/>
      </c>
      <c r="O189" s="181" t="str">
        <f>IF(Barèmes!O189="","",Barèmes!O189)</f>
        <v/>
      </c>
      <c r="P189" s="427"/>
      <c r="Q189" s="286"/>
      <c r="R189" s="446" t="str">
        <f t="shared" si="6"/>
        <v/>
      </c>
      <c r="S189" s="182"/>
      <c r="T189" s="211" t="str">
        <f t="shared" si="7"/>
        <v/>
      </c>
      <c r="U189" s="185"/>
      <c r="V189" s="266" t="str">
        <f>+IF(O189="","",IF(T189="",Listes!$A$70,IF(AND(O189&lt;T189,U189=""),Listes!$A$71,IF(AND(Q189&lt;P189,U189=""),Listes!$A$72,IF(AND(T189&lt;&gt;"",T189&lt;O189,S189=""),Listes!$A$73,IF(W189="",Listes!$A$74,""))))))</f>
        <v/>
      </c>
      <c r="W189" s="90"/>
      <c r="X189" s="158">
        <f t="shared" si="8"/>
        <v>0</v>
      </c>
    </row>
    <row r="190" spans="1:24" ht="20.100000000000001" customHeight="1" x14ac:dyDescent="0.25">
      <c r="A190" s="174">
        <v>184</v>
      </c>
      <c r="B190" s="181" t="str">
        <f>IF(Barèmes!B190="","",Barèmes!B190)</f>
        <v/>
      </c>
      <c r="C190" s="181" t="str">
        <f>IF(Barèmes!C190="","",Barèmes!C190)</f>
        <v/>
      </c>
      <c r="D190" s="181" t="str">
        <f>IF(Barèmes!D190="","",Barèmes!D190)</f>
        <v/>
      </c>
      <c r="E190" s="181" t="str">
        <f>IF(Barèmes!E190="","",Barèmes!E190)</f>
        <v/>
      </c>
      <c r="F190" s="181" t="str">
        <f>IF(Barèmes!F190="","",Barèmes!F190)</f>
        <v/>
      </c>
      <c r="G190" s="181" t="str">
        <f>IF(Barèmes!G190="","",Barèmes!G190)</f>
        <v/>
      </c>
      <c r="H190" s="531" t="str">
        <f>IF(Barèmes!H190="","",Barèmes!H190)</f>
        <v/>
      </c>
      <c r="I190" s="531" t="str">
        <f>IF(Barèmes!I190="","",Barèmes!I190)</f>
        <v/>
      </c>
      <c r="J190" s="181" t="str">
        <f>IF(Barèmes!J190="","",Barèmes!J190)</f>
        <v/>
      </c>
      <c r="K190" s="181" t="str">
        <f>IF(Barèmes!K190="","",Barèmes!K190)</f>
        <v/>
      </c>
      <c r="L190" s="181" t="str">
        <f>IF(Barèmes!L190="","",Barèmes!L190)</f>
        <v/>
      </c>
      <c r="M190" s="181" t="str">
        <f>IF(Barèmes!M190="","",Barèmes!M190)</f>
        <v/>
      </c>
      <c r="N190" s="181" t="str">
        <f>IF(Barèmes!N190="","",Barèmes!N190)</f>
        <v/>
      </c>
      <c r="O190" s="181" t="str">
        <f>IF(Barèmes!O190="","",Barèmes!O190)</f>
        <v/>
      </c>
      <c r="P190" s="427"/>
      <c r="Q190" s="286"/>
      <c r="R190" s="446" t="str">
        <f t="shared" si="6"/>
        <v/>
      </c>
      <c r="S190" s="182"/>
      <c r="T190" s="211" t="str">
        <f t="shared" si="7"/>
        <v/>
      </c>
      <c r="U190" s="185"/>
      <c r="V190" s="266" t="str">
        <f>+IF(O190="","",IF(T190="",Listes!$A$70,IF(AND(O190&lt;T190,U190=""),Listes!$A$71,IF(AND(Q190&lt;P190,U190=""),Listes!$A$72,IF(AND(T190&lt;&gt;"",T190&lt;O190,S190=""),Listes!$A$73,IF(W190="",Listes!$A$74,""))))))</f>
        <v/>
      </c>
      <c r="W190" s="90"/>
      <c r="X190" s="158">
        <f t="shared" si="8"/>
        <v>0</v>
      </c>
    </row>
    <row r="191" spans="1:24" ht="20.100000000000001" customHeight="1" x14ac:dyDescent="0.25">
      <c r="A191" s="174">
        <v>185</v>
      </c>
      <c r="B191" s="181" t="str">
        <f>IF(Barèmes!B191="","",Barèmes!B191)</f>
        <v/>
      </c>
      <c r="C191" s="181" t="str">
        <f>IF(Barèmes!C191="","",Barèmes!C191)</f>
        <v/>
      </c>
      <c r="D191" s="181" t="str">
        <f>IF(Barèmes!D191="","",Barèmes!D191)</f>
        <v/>
      </c>
      <c r="E191" s="181" t="str">
        <f>IF(Barèmes!E191="","",Barèmes!E191)</f>
        <v/>
      </c>
      <c r="F191" s="181" t="str">
        <f>IF(Barèmes!F191="","",Barèmes!F191)</f>
        <v/>
      </c>
      <c r="G191" s="181" t="str">
        <f>IF(Barèmes!G191="","",Barèmes!G191)</f>
        <v/>
      </c>
      <c r="H191" s="531" t="str">
        <f>IF(Barèmes!H191="","",Barèmes!H191)</f>
        <v/>
      </c>
      <c r="I191" s="531" t="str">
        <f>IF(Barèmes!I191="","",Barèmes!I191)</f>
        <v/>
      </c>
      <c r="J191" s="181" t="str">
        <f>IF(Barèmes!J191="","",Barèmes!J191)</f>
        <v/>
      </c>
      <c r="K191" s="181" t="str">
        <f>IF(Barèmes!K191="","",Barèmes!K191)</f>
        <v/>
      </c>
      <c r="L191" s="181" t="str">
        <f>IF(Barèmes!L191="","",Barèmes!L191)</f>
        <v/>
      </c>
      <c r="M191" s="181" t="str">
        <f>IF(Barèmes!M191="","",Barèmes!M191)</f>
        <v/>
      </c>
      <c r="N191" s="181" t="str">
        <f>IF(Barèmes!N191="","",Barèmes!N191)</f>
        <v/>
      </c>
      <c r="O191" s="181" t="str">
        <f>IF(Barèmes!O191="","",Barèmes!O191)</f>
        <v/>
      </c>
      <c r="P191" s="427"/>
      <c r="Q191" s="286"/>
      <c r="R191" s="446" t="str">
        <f t="shared" si="6"/>
        <v/>
      </c>
      <c r="S191" s="182"/>
      <c r="T191" s="211" t="str">
        <f t="shared" si="7"/>
        <v/>
      </c>
      <c r="U191" s="185"/>
      <c r="V191" s="266" t="str">
        <f>+IF(O191="","",IF(T191="",Listes!$A$70,IF(AND(O191&lt;T191,U191=""),Listes!$A$71,IF(AND(Q191&lt;P191,U191=""),Listes!$A$72,IF(AND(T191&lt;&gt;"",T191&lt;O191,S191=""),Listes!$A$73,IF(W191="",Listes!$A$74,""))))))</f>
        <v/>
      </c>
      <c r="W191" s="90"/>
      <c r="X191" s="158">
        <f t="shared" si="8"/>
        <v>0</v>
      </c>
    </row>
    <row r="192" spans="1:24" ht="20.100000000000001" customHeight="1" x14ac:dyDescent="0.25">
      <c r="A192" s="174">
        <v>186</v>
      </c>
      <c r="B192" s="181" t="str">
        <f>IF(Barèmes!B192="","",Barèmes!B192)</f>
        <v/>
      </c>
      <c r="C192" s="181" t="str">
        <f>IF(Barèmes!C192="","",Barèmes!C192)</f>
        <v/>
      </c>
      <c r="D192" s="181" t="str">
        <f>IF(Barèmes!D192="","",Barèmes!D192)</f>
        <v/>
      </c>
      <c r="E192" s="181" t="str">
        <f>IF(Barèmes!E192="","",Barèmes!E192)</f>
        <v/>
      </c>
      <c r="F192" s="181" t="str">
        <f>IF(Barèmes!F192="","",Barèmes!F192)</f>
        <v/>
      </c>
      <c r="G192" s="181" t="str">
        <f>IF(Barèmes!G192="","",Barèmes!G192)</f>
        <v/>
      </c>
      <c r="H192" s="531" t="str">
        <f>IF(Barèmes!H192="","",Barèmes!H192)</f>
        <v/>
      </c>
      <c r="I192" s="531" t="str">
        <f>IF(Barèmes!I192="","",Barèmes!I192)</f>
        <v/>
      </c>
      <c r="J192" s="181" t="str">
        <f>IF(Barèmes!J192="","",Barèmes!J192)</f>
        <v/>
      </c>
      <c r="K192" s="181" t="str">
        <f>IF(Barèmes!K192="","",Barèmes!K192)</f>
        <v/>
      </c>
      <c r="L192" s="181" t="str">
        <f>IF(Barèmes!L192="","",Barèmes!L192)</f>
        <v/>
      </c>
      <c r="M192" s="181" t="str">
        <f>IF(Barèmes!M192="","",Barèmes!M192)</f>
        <v/>
      </c>
      <c r="N192" s="181" t="str">
        <f>IF(Barèmes!N192="","",Barèmes!N192)</f>
        <v/>
      </c>
      <c r="O192" s="181" t="str">
        <f>IF(Barèmes!O192="","",Barèmes!O192)</f>
        <v/>
      </c>
      <c r="P192" s="427"/>
      <c r="Q192" s="286"/>
      <c r="R192" s="446" t="str">
        <f t="shared" si="6"/>
        <v/>
      </c>
      <c r="S192" s="182"/>
      <c r="T192" s="211" t="str">
        <f t="shared" si="7"/>
        <v/>
      </c>
      <c r="U192" s="185"/>
      <c r="V192" s="266" t="str">
        <f>+IF(O192="","",IF(T192="",Listes!$A$70,IF(AND(O192&lt;T192,U192=""),Listes!$A$71,IF(AND(Q192&lt;P192,U192=""),Listes!$A$72,IF(AND(T192&lt;&gt;"",T192&lt;O192,S192=""),Listes!$A$73,IF(W192="",Listes!$A$74,""))))))</f>
        <v/>
      </c>
      <c r="W192" s="90"/>
      <c r="X192" s="158">
        <f t="shared" si="8"/>
        <v>0</v>
      </c>
    </row>
    <row r="193" spans="1:24" ht="20.100000000000001" customHeight="1" x14ac:dyDescent="0.25">
      <c r="A193" s="174">
        <v>187</v>
      </c>
      <c r="B193" s="181" t="str">
        <f>IF(Barèmes!B193="","",Barèmes!B193)</f>
        <v/>
      </c>
      <c r="C193" s="181" t="str">
        <f>IF(Barèmes!C193="","",Barèmes!C193)</f>
        <v/>
      </c>
      <c r="D193" s="181" t="str">
        <f>IF(Barèmes!D193="","",Barèmes!D193)</f>
        <v/>
      </c>
      <c r="E193" s="181" t="str">
        <f>IF(Barèmes!E193="","",Barèmes!E193)</f>
        <v/>
      </c>
      <c r="F193" s="181" t="str">
        <f>IF(Barèmes!F193="","",Barèmes!F193)</f>
        <v/>
      </c>
      <c r="G193" s="181" t="str">
        <f>IF(Barèmes!G193="","",Barèmes!G193)</f>
        <v/>
      </c>
      <c r="H193" s="531" t="str">
        <f>IF(Barèmes!H193="","",Barèmes!H193)</f>
        <v/>
      </c>
      <c r="I193" s="531" t="str">
        <f>IF(Barèmes!I193="","",Barèmes!I193)</f>
        <v/>
      </c>
      <c r="J193" s="181" t="str">
        <f>IF(Barèmes!J193="","",Barèmes!J193)</f>
        <v/>
      </c>
      <c r="K193" s="181" t="str">
        <f>IF(Barèmes!K193="","",Barèmes!K193)</f>
        <v/>
      </c>
      <c r="L193" s="181" t="str">
        <f>IF(Barèmes!L193="","",Barèmes!L193)</f>
        <v/>
      </c>
      <c r="M193" s="181" t="str">
        <f>IF(Barèmes!M193="","",Barèmes!M193)</f>
        <v/>
      </c>
      <c r="N193" s="181" t="str">
        <f>IF(Barèmes!N193="","",Barèmes!N193)</f>
        <v/>
      </c>
      <c r="O193" s="181" t="str">
        <f>IF(Barèmes!O193="","",Barèmes!O193)</f>
        <v/>
      </c>
      <c r="P193" s="427"/>
      <c r="Q193" s="286"/>
      <c r="R193" s="446" t="str">
        <f t="shared" si="6"/>
        <v/>
      </c>
      <c r="S193" s="182"/>
      <c r="T193" s="211" t="str">
        <f t="shared" si="7"/>
        <v/>
      </c>
      <c r="U193" s="185"/>
      <c r="V193" s="266" t="str">
        <f>+IF(O193="","",IF(T193="",Listes!$A$70,IF(AND(O193&lt;T193,U193=""),Listes!$A$71,IF(AND(Q193&lt;P193,U193=""),Listes!$A$72,IF(AND(T193&lt;&gt;"",T193&lt;O193,S193=""),Listes!$A$73,IF(W193="",Listes!$A$74,""))))))</f>
        <v/>
      </c>
      <c r="W193" s="90"/>
      <c r="X193" s="158">
        <f t="shared" si="8"/>
        <v>0</v>
      </c>
    </row>
    <row r="194" spans="1:24" ht="20.100000000000001" customHeight="1" x14ac:dyDescent="0.25">
      <c r="A194" s="174">
        <v>188</v>
      </c>
      <c r="B194" s="181" t="str">
        <f>IF(Barèmes!B194="","",Barèmes!B194)</f>
        <v/>
      </c>
      <c r="C194" s="181" t="str">
        <f>IF(Barèmes!C194="","",Barèmes!C194)</f>
        <v/>
      </c>
      <c r="D194" s="181" t="str">
        <f>IF(Barèmes!D194="","",Barèmes!D194)</f>
        <v/>
      </c>
      <c r="E194" s="181" t="str">
        <f>IF(Barèmes!E194="","",Barèmes!E194)</f>
        <v/>
      </c>
      <c r="F194" s="181" t="str">
        <f>IF(Barèmes!F194="","",Barèmes!F194)</f>
        <v/>
      </c>
      <c r="G194" s="181" t="str">
        <f>IF(Barèmes!G194="","",Barèmes!G194)</f>
        <v/>
      </c>
      <c r="H194" s="531" t="str">
        <f>IF(Barèmes!H194="","",Barèmes!H194)</f>
        <v/>
      </c>
      <c r="I194" s="531" t="str">
        <f>IF(Barèmes!I194="","",Barèmes!I194)</f>
        <v/>
      </c>
      <c r="J194" s="181" t="str">
        <f>IF(Barèmes!J194="","",Barèmes!J194)</f>
        <v/>
      </c>
      <c r="K194" s="181" t="str">
        <f>IF(Barèmes!K194="","",Barèmes!K194)</f>
        <v/>
      </c>
      <c r="L194" s="181" t="str">
        <f>IF(Barèmes!L194="","",Barèmes!L194)</f>
        <v/>
      </c>
      <c r="M194" s="181" t="str">
        <f>IF(Barèmes!M194="","",Barèmes!M194)</f>
        <v/>
      </c>
      <c r="N194" s="181" t="str">
        <f>IF(Barèmes!N194="","",Barèmes!N194)</f>
        <v/>
      </c>
      <c r="O194" s="181" t="str">
        <f>IF(Barèmes!O194="","",Barèmes!O194)</f>
        <v/>
      </c>
      <c r="P194" s="427"/>
      <c r="Q194" s="286"/>
      <c r="R194" s="446" t="str">
        <f t="shared" si="6"/>
        <v/>
      </c>
      <c r="S194" s="182"/>
      <c r="T194" s="211" t="str">
        <f t="shared" si="7"/>
        <v/>
      </c>
      <c r="U194" s="185"/>
      <c r="V194" s="266" t="str">
        <f>+IF(O194="","",IF(T194="",Listes!$A$70,IF(AND(O194&lt;T194,U194=""),Listes!$A$71,IF(AND(Q194&lt;P194,U194=""),Listes!$A$72,IF(AND(T194&lt;&gt;"",T194&lt;O194,S194=""),Listes!$A$73,IF(W194="",Listes!$A$74,""))))))</f>
        <v/>
      </c>
      <c r="W194" s="90"/>
      <c r="X194" s="158">
        <f t="shared" si="8"/>
        <v>0</v>
      </c>
    </row>
    <row r="195" spans="1:24" ht="20.100000000000001" customHeight="1" x14ac:dyDescent="0.25">
      <c r="A195" s="174">
        <v>189</v>
      </c>
      <c r="B195" s="181" t="str">
        <f>IF(Barèmes!B195="","",Barèmes!B195)</f>
        <v/>
      </c>
      <c r="C195" s="181" t="str">
        <f>IF(Barèmes!C195="","",Barèmes!C195)</f>
        <v/>
      </c>
      <c r="D195" s="181" t="str">
        <f>IF(Barèmes!D195="","",Barèmes!D195)</f>
        <v/>
      </c>
      <c r="E195" s="181" t="str">
        <f>IF(Barèmes!E195="","",Barèmes!E195)</f>
        <v/>
      </c>
      <c r="F195" s="181" t="str">
        <f>IF(Barèmes!F195="","",Barèmes!F195)</f>
        <v/>
      </c>
      <c r="G195" s="181" t="str">
        <f>IF(Barèmes!G195="","",Barèmes!G195)</f>
        <v/>
      </c>
      <c r="H195" s="531" t="str">
        <f>IF(Barèmes!H195="","",Barèmes!H195)</f>
        <v/>
      </c>
      <c r="I195" s="531" t="str">
        <f>IF(Barèmes!I195="","",Barèmes!I195)</f>
        <v/>
      </c>
      <c r="J195" s="181" t="str">
        <f>IF(Barèmes!J195="","",Barèmes!J195)</f>
        <v/>
      </c>
      <c r="K195" s="181" t="str">
        <f>IF(Barèmes!K195="","",Barèmes!K195)</f>
        <v/>
      </c>
      <c r="L195" s="181" t="str">
        <f>IF(Barèmes!L195="","",Barèmes!L195)</f>
        <v/>
      </c>
      <c r="M195" s="181" t="str">
        <f>IF(Barèmes!M195="","",Barèmes!M195)</f>
        <v/>
      </c>
      <c r="N195" s="181" t="str">
        <f>IF(Barèmes!N195="","",Barèmes!N195)</f>
        <v/>
      </c>
      <c r="O195" s="181" t="str">
        <f>IF(Barèmes!O195="","",Barèmes!O195)</f>
        <v/>
      </c>
      <c r="P195" s="427"/>
      <c r="Q195" s="286"/>
      <c r="R195" s="446" t="str">
        <f t="shared" si="6"/>
        <v/>
      </c>
      <c r="S195" s="182"/>
      <c r="T195" s="211" t="str">
        <f t="shared" si="7"/>
        <v/>
      </c>
      <c r="U195" s="185"/>
      <c r="V195" s="266" t="str">
        <f>+IF(O195="","",IF(T195="",Listes!$A$70,IF(AND(O195&lt;T195,U195=""),Listes!$A$71,IF(AND(Q195&lt;P195,U195=""),Listes!$A$72,IF(AND(T195&lt;&gt;"",T195&lt;O195,S195=""),Listes!$A$73,IF(W195="",Listes!$A$74,""))))))</f>
        <v/>
      </c>
      <c r="W195" s="90"/>
      <c r="X195" s="158">
        <f t="shared" si="8"/>
        <v>0</v>
      </c>
    </row>
    <row r="196" spans="1:24" ht="20.100000000000001" customHeight="1" x14ac:dyDescent="0.25">
      <c r="A196" s="174">
        <v>190</v>
      </c>
      <c r="B196" s="181" t="str">
        <f>IF(Barèmes!B196="","",Barèmes!B196)</f>
        <v/>
      </c>
      <c r="C196" s="181" t="str">
        <f>IF(Barèmes!C196="","",Barèmes!C196)</f>
        <v/>
      </c>
      <c r="D196" s="181" t="str">
        <f>IF(Barèmes!D196="","",Barèmes!D196)</f>
        <v/>
      </c>
      <c r="E196" s="181" t="str">
        <f>IF(Barèmes!E196="","",Barèmes!E196)</f>
        <v/>
      </c>
      <c r="F196" s="181" t="str">
        <f>IF(Barèmes!F196="","",Barèmes!F196)</f>
        <v/>
      </c>
      <c r="G196" s="181" t="str">
        <f>IF(Barèmes!G196="","",Barèmes!G196)</f>
        <v/>
      </c>
      <c r="H196" s="531" t="str">
        <f>IF(Barèmes!H196="","",Barèmes!H196)</f>
        <v/>
      </c>
      <c r="I196" s="531" t="str">
        <f>IF(Barèmes!I196="","",Barèmes!I196)</f>
        <v/>
      </c>
      <c r="J196" s="181" t="str">
        <f>IF(Barèmes!J196="","",Barèmes!J196)</f>
        <v/>
      </c>
      <c r="K196" s="181" t="str">
        <f>IF(Barèmes!K196="","",Barèmes!K196)</f>
        <v/>
      </c>
      <c r="L196" s="181" t="str">
        <f>IF(Barèmes!L196="","",Barèmes!L196)</f>
        <v/>
      </c>
      <c r="M196" s="181" t="str">
        <f>IF(Barèmes!M196="","",Barèmes!M196)</f>
        <v/>
      </c>
      <c r="N196" s="181" t="str">
        <f>IF(Barèmes!N196="","",Barèmes!N196)</f>
        <v/>
      </c>
      <c r="O196" s="181" t="str">
        <f>IF(Barèmes!O196="","",Barèmes!O196)</f>
        <v/>
      </c>
      <c r="P196" s="427"/>
      <c r="Q196" s="286"/>
      <c r="R196" s="446" t="str">
        <f t="shared" si="6"/>
        <v/>
      </c>
      <c r="S196" s="182"/>
      <c r="T196" s="211" t="str">
        <f t="shared" si="7"/>
        <v/>
      </c>
      <c r="U196" s="185"/>
      <c r="V196" s="266" t="str">
        <f>+IF(O196="","",IF(T196="",Listes!$A$70,IF(AND(O196&lt;T196,U196=""),Listes!$A$71,IF(AND(Q196&lt;P196,U196=""),Listes!$A$72,IF(AND(T196&lt;&gt;"",T196&lt;O196,S196=""),Listes!$A$73,IF(W196="",Listes!$A$74,""))))))</f>
        <v/>
      </c>
      <c r="W196" s="90"/>
      <c r="X196" s="158">
        <f t="shared" si="8"/>
        <v>0</v>
      </c>
    </row>
    <row r="197" spans="1:24" ht="20.100000000000001" customHeight="1" x14ac:dyDescent="0.25">
      <c r="A197" s="174">
        <v>191</v>
      </c>
      <c r="B197" s="181" t="str">
        <f>IF(Barèmes!B197="","",Barèmes!B197)</f>
        <v/>
      </c>
      <c r="C197" s="181" t="str">
        <f>IF(Barèmes!C197="","",Barèmes!C197)</f>
        <v/>
      </c>
      <c r="D197" s="181" t="str">
        <f>IF(Barèmes!D197="","",Barèmes!D197)</f>
        <v/>
      </c>
      <c r="E197" s="181" t="str">
        <f>IF(Barèmes!E197="","",Barèmes!E197)</f>
        <v/>
      </c>
      <c r="F197" s="181" t="str">
        <f>IF(Barèmes!F197="","",Barèmes!F197)</f>
        <v/>
      </c>
      <c r="G197" s="181" t="str">
        <f>IF(Barèmes!G197="","",Barèmes!G197)</f>
        <v/>
      </c>
      <c r="H197" s="531" t="str">
        <f>IF(Barèmes!H197="","",Barèmes!H197)</f>
        <v/>
      </c>
      <c r="I197" s="531" t="str">
        <f>IF(Barèmes!I197="","",Barèmes!I197)</f>
        <v/>
      </c>
      <c r="J197" s="181" t="str">
        <f>IF(Barèmes!J197="","",Barèmes!J197)</f>
        <v/>
      </c>
      <c r="K197" s="181" t="str">
        <f>IF(Barèmes!K197="","",Barèmes!K197)</f>
        <v/>
      </c>
      <c r="L197" s="181" t="str">
        <f>IF(Barèmes!L197="","",Barèmes!L197)</f>
        <v/>
      </c>
      <c r="M197" s="181" t="str">
        <f>IF(Barèmes!M197="","",Barèmes!M197)</f>
        <v/>
      </c>
      <c r="N197" s="181" t="str">
        <f>IF(Barèmes!N197="","",Barèmes!N197)</f>
        <v/>
      </c>
      <c r="O197" s="181" t="str">
        <f>IF(Barèmes!O197="","",Barèmes!O197)</f>
        <v/>
      </c>
      <c r="P197" s="427"/>
      <c r="Q197" s="286"/>
      <c r="R197" s="446" t="str">
        <f t="shared" si="6"/>
        <v/>
      </c>
      <c r="S197" s="182"/>
      <c r="T197" s="211" t="str">
        <f t="shared" si="7"/>
        <v/>
      </c>
      <c r="U197" s="185"/>
      <c r="V197" s="266" t="str">
        <f>+IF(O197="","",IF(T197="",Listes!$A$70,IF(AND(O197&lt;T197,U197=""),Listes!$A$71,IF(AND(Q197&lt;P197,U197=""),Listes!$A$72,IF(AND(T197&lt;&gt;"",T197&lt;O197,S197=""),Listes!$A$73,IF(W197="",Listes!$A$74,""))))))</f>
        <v/>
      </c>
      <c r="W197" s="90"/>
      <c r="X197" s="158">
        <f t="shared" si="8"/>
        <v>0</v>
      </c>
    </row>
    <row r="198" spans="1:24" ht="20.100000000000001" customHeight="1" x14ac:dyDescent="0.25">
      <c r="A198" s="174">
        <v>192</v>
      </c>
      <c r="B198" s="181" t="str">
        <f>IF(Barèmes!B198="","",Barèmes!B198)</f>
        <v/>
      </c>
      <c r="C198" s="181" t="str">
        <f>IF(Barèmes!C198="","",Barèmes!C198)</f>
        <v/>
      </c>
      <c r="D198" s="181" t="str">
        <f>IF(Barèmes!D198="","",Barèmes!D198)</f>
        <v/>
      </c>
      <c r="E198" s="181" t="str">
        <f>IF(Barèmes!E198="","",Barèmes!E198)</f>
        <v/>
      </c>
      <c r="F198" s="181" t="str">
        <f>IF(Barèmes!F198="","",Barèmes!F198)</f>
        <v/>
      </c>
      <c r="G198" s="181" t="str">
        <f>IF(Barèmes!G198="","",Barèmes!G198)</f>
        <v/>
      </c>
      <c r="H198" s="531" t="str">
        <f>IF(Barèmes!H198="","",Barèmes!H198)</f>
        <v/>
      </c>
      <c r="I198" s="531" t="str">
        <f>IF(Barèmes!I198="","",Barèmes!I198)</f>
        <v/>
      </c>
      <c r="J198" s="181" t="str">
        <f>IF(Barèmes!J198="","",Barèmes!J198)</f>
        <v/>
      </c>
      <c r="K198" s="181" t="str">
        <f>IF(Barèmes!K198="","",Barèmes!K198)</f>
        <v/>
      </c>
      <c r="L198" s="181" t="str">
        <f>IF(Barèmes!L198="","",Barèmes!L198)</f>
        <v/>
      </c>
      <c r="M198" s="181" t="str">
        <f>IF(Barèmes!M198="","",Barèmes!M198)</f>
        <v/>
      </c>
      <c r="N198" s="181" t="str">
        <f>IF(Barèmes!N198="","",Barèmes!N198)</f>
        <v/>
      </c>
      <c r="O198" s="181" t="str">
        <f>IF(Barèmes!O198="","",Barèmes!O198)</f>
        <v/>
      </c>
      <c r="P198" s="427"/>
      <c r="Q198" s="286"/>
      <c r="R198" s="446" t="str">
        <f t="shared" si="6"/>
        <v/>
      </c>
      <c r="S198" s="182"/>
      <c r="T198" s="211" t="str">
        <f t="shared" si="7"/>
        <v/>
      </c>
      <c r="U198" s="185"/>
      <c r="V198" s="266" t="str">
        <f>+IF(O198="","",IF(T198="",Listes!$A$70,IF(AND(O198&lt;T198,U198=""),Listes!$A$71,IF(AND(Q198&lt;P198,U198=""),Listes!$A$72,IF(AND(T198&lt;&gt;"",T198&lt;O198,S198=""),Listes!$A$73,IF(W198="",Listes!$A$74,""))))))</f>
        <v/>
      </c>
      <c r="W198" s="90"/>
      <c r="X198" s="158">
        <f t="shared" si="8"/>
        <v>0</v>
      </c>
    </row>
    <row r="199" spans="1:24" ht="20.100000000000001" customHeight="1" x14ac:dyDescent="0.25">
      <c r="A199" s="174">
        <v>193</v>
      </c>
      <c r="B199" s="181" t="str">
        <f>IF(Barèmes!B199="","",Barèmes!B199)</f>
        <v/>
      </c>
      <c r="C199" s="181" t="str">
        <f>IF(Barèmes!C199="","",Barèmes!C199)</f>
        <v/>
      </c>
      <c r="D199" s="181" t="str">
        <f>IF(Barèmes!D199="","",Barèmes!D199)</f>
        <v/>
      </c>
      <c r="E199" s="181" t="str">
        <f>IF(Barèmes!E199="","",Barèmes!E199)</f>
        <v/>
      </c>
      <c r="F199" s="181" t="str">
        <f>IF(Barèmes!F199="","",Barèmes!F199)</f>
        <v/>
      </c>
      <c r="G199" s="181" t="str">
        <f>IF(Barèmes!G199="","",Barèmes!G199)</f>
        <v/>
      </c>
      <c r="H199" s="531" t="str">
        <f>IF(Barèmes!H199="","",Barèmes!H199)</f>
        <v/>
      </c>
      <c r="I199" s="531" t="str">
        <f>IF(Barèmes!I199="","",Barèmes!I199)</f>
        <v/>
      </c>
      <c r="J199" s="181" t="str">
        <f>IF(Barèmes!J199="","",Barèmes!J199)</f>
        <v/>
      </c>
      <c r="K199" s="181" t="str">
        <f>IF(Barèmes!K199="","",Barèmes!K199)</f>
        <v/>
      </c>
      <c r="L199" s="181" t="str">
        <f>IF(Barèmes!L199="","",Barèmes!L199)</f>
        <v/>
      </c>
      <c r="M199" s="181" t="str">
        <f>IF(Barèmes!M199="","",Barèmes!M199)</f>
        <v/>
      </c>
      <c r="N199" s="181" t="str">
        <f>IF(Barèmes!N199="","",Barèmes!N199)</f>
        <v/>
      </c>
      <c r="O199" s="181" t="str">
        <f>IF(Barèmes!O199="","",Barèmes!O199)</f>
        <v/>
      </c>
      <c r="P199" s="427"/>
      <c r="Q199" s="286"/>
      <c r="R199" s="446" t="str">
        <f t="shared" si="6"/>
        <v/>
      </c>
      <c r="S199" s="182"/>
      <c r="T199" s="211" t="str">
        <f t="shared" si="7"/>
        <v/>
      </c>
      <c r="U199" s="185"/>
      <c r="V199" s="266" t="str">
        <f>+IF(O199="","",IF(T199="",Listes!$A$70,IF(AND(O199&lt;T199,U199=""),Listes!$A$71,IF(AND(Q199&lt;P199,U199=""),Listes!$A$72,IF(AND(T199&lt;&gt;"",T199&lt;O199,S199=""),Listes!$A$73,IF(W199="",Listes!$A$74,""))))))</f>
        <v/>
      </c>
      <c r="W199" s="90"/>
      <c r="X199" s="158">
        <f t="shared" si="8"/>
        <v>0</v>
      </c>
    </row>
    <row r="200" spans="1:24" ht="20.100000000000001" customHeight="1" x14ac:dyDescent="0.25">
      <c r="A200" s="174">
        <v>194</v>
      </c>
      <c r="B200" s="181" t="str">
        <f>IF(Barèmes!B200="","",Barèmes!B200)</f>
        <v/>
      </c>
      <c r="C200" s="181" t="str">
        <f>IF(Barèmes!C200="","",Barèmes!C200)</f>
        <v/>
      </c>
      <c r="D200" s="181" t="str">
        <f>IF(Barèmes!D200="","",Barèmes!D200)</f>
        <v/>
      </c>
      <c r="E200" s="181" t="str">
        <f>IF(Barèmes!E200="","",Barèmes!E200)</f>
        <v/>
      </c>
      <c r="F200" s="181" t="str">
        <f>IF(Barèmes!F200="","",Barèmes!F200)</f>
        <v/>
      </c>
      <c r="G200" s="181" t="str">
        <f>IF(Barèmes!G200="","",Barèmes!G200)</f>
        <v/>
      </c>
      <c r="H200" s="531" t="str">
        <f>IF(Barèmes!H200="","",Barèmes!H200)</f>
        <v/>
      </c>
      <c r="I200" s="531" t="str">
        <f>IF(Barèmes!I200="","",Barèmes!I200)</f>
        <v/>
      </c>
      <c r="J200" s="181" t="str">
        <f>IF(Barèmes!J200="","",Barèmes!J200)</f>
        <v/>
      </c>
      <c r="K200" s="181" t="str">
        <f>IF(Barèmes!K200="","",Barèmes!K200)</f>
        <v/>
      </c>
      <c r="L200" s="181" t="str">
        <f>IF(Barèmes!L200="","",Barèmes!L200)</f>
        <v/>
      </c>
      <c r="M200" s="181" t="str">
        <f>IF(Barèmes!M200="","",Barèmes!M200)</f>
        <v/>
      </c>
      <c r="N200" s="181" t="str">
        <f>IF(Barèmes!N200="","",Barèmes!N200)</f>
        <v/>
      </c>
      <c r="O200" s="181" t="str">
        <f>IF(Barèmes!O200="","",Barèmes!O200)</f>
        <v/>
      </c>
      <c r="P200" s="427"/>
      <c r="Q200" s="286"/>
      <c r="R200" s="446" t="str">
        <f t="shared" ref="R200:R263" si="9">IF($J200="","",($N200+$M200+$L200)*$J200)</f>
        <v/>
      </c>
      <c r="S200" s="182"/>
      <c r="T200" s="211" t="str">
        <f t="shared" ref="T200:T263" si="10">IF($R200="","",$R200)</f>
        <v/>
      </c>
      <c r="U200" s="185"/>
      <c r="V200" s="266" t="str">
        <f>+IF(O200="","",IF(T200="",Listes!$A$70,IF(AND(O200&lt;T200,U200=""),Listes!$A$71,IF(AND(Q200&lt;P200,U200=""),Listes!$A$72,IF(AND(T200&lt;&gt;"",T200&lt;O200,S200=""),Listes!$A$73,IF(W200="",Listes!$A$74,""))))))</f>
        <v/>
      </c>
      <c r="W200" s="90"/>
      <c r="X200" s="158">
        <f t="shared" ref="X200:X263" si="11">IF(AND(O200&lt;&gt;"",V200&lt;&gt;""),1,0)</f>
        <v>0</v>
      </c>
    </row>
    <row r="201" spans="1:24" ht="20.100000000000001" customHeight="1" x14ac:dyDescent="0.25">
      <c r="A201" s="174">
        <v>195</v>
      </c>
      <c r="B201" s="181" t="str">
        <f>IF(Barèmes!B201="","",Barèmes!B201)</f>
        <v/>
      </c>
      <c r="C201" s="181" t="str">
        <f>IF(Barèmes!C201="","",Barèmes!C201)</f>
        <v/>
      </c>
      <c r="D201" s="181" t="str">
        <f>IF(Barèmes!D201="","",Barèmes!D201)</f>
        <v/>
      </c>
      <c r="E201" s="181" t="str">
        <f>IF(Barèmes!E201="","",Barèmes!E201)</f>
        <v/>
      </c>
      <c r="F201" s="181" t="str">
        <f>IF(Barèmes!F201="","",Barèmes!F201)</f>
        <v/>
      </c>
      <c r="G201" s="181" t="str">
        <f>IF(Barèmes!G201="","",Barèmes!G201)</f>
        <v/>
      </c>
      <c r="H201" s="531" t="str">
        <f>IF(Barèmes!H201="","",Barèmes!H201)</f>
        <v/>
      </c>
      <c r="I201" s="531" t="str">
        <f>IF(Barèmes!I201="","",Barèmes!I201)</f>
        <v/>
      </c>
      <c r="J201" s="181" t="str">
        <f>IF(Barèmes!J201="","",Barèmes!J201)</f>
        <v/>
      </c>
      <c r="K201" s="181" t="str">
        <f>IF(Barèmes!K201="","",Barèmes!K201)</f>
        <v/>
      </c>
      <c r="L201" s="181" t="str">
        <f>IF(Barèmes!L201="","",Barèmes!L201)</f>
        <v/>
      </c>
      <c r="M201" s="181" t="str">
        <f>IF(Barèmes!M201="","",Barèmes!M201)</f>
        <v/>
      </c>
      <c r="N201" s="181" t="str">
        <f>IF(Barèmes!N201="","",Barèmes!N201)</f>
        <v/>
      </c>
      <c r="O201" s="181" t="str">
        <f>IF(Barèmes!O201="","",Barèmes!O201)</f>
        <v/>
      </c>
      <c r="P201" s="427"/>
      <c r="Q201" s="286"/>
      <c r="R201" s="446" t="str">
        <f t="shared" si="9"/>
        <v/>
      </c>
      <c r="S201" s="182"/>
      <c r="T201" s="211" t="str">
        <f t="shared" si="10"/>
        <v/>
      </c>
      <c r="U201" s="185"/>
      <c r="V201" s="266" t="str">
        <f>+IF(O201="","",IF(T201="",Listes!$A$70,IF(AND(O201&lt;T201,U201=""),Listes!$A$71,IF(AND(Q201&lt;P201,U201=""),Listes!$A$72,IF(AND(T201&lt;&gt;"",T201&lt;O201,S201=""),Listes!$A$73,IF(W201="",Listes!$A$74,""))))))</f>
        <v/>
      </c>
      <c r="W201" s="90"/>
      <c r="X201" s="158">
        <f t="shared" si="11"/>
        <v>0</v>
      </c>
    </row>
    <row r="202" spans="1:24" ht="20.100000000000001" customHeight="1" x14ac:dyDescent="0.25">
      <c r="A202" s="174">
        <v>196</v>
      </c>
      <c r="B202" s="181" t="str">
        <f>IF(Barèmes!B202="","",Barèmes!B202)</f>
        <v/>
      </c>
      <c r="C202" s="181" t="str">
        <f>IF(Barèmes!C202="","",Barèmes!C202)</f>
        <v/>
      </c>
      <c r="D202" s="181" t="str">
        <f>IF(Barèmes!D202="","",Barèmes!D202)</f>
        <v/>
      </c>
      <c r="E202" s="181" t="str">
        <f>IF(Barèmes!E202="","",Barèmes!E202)</f>
        <v/>
      </c>
      <c r="F202" s="181" t="str">
        <f>IF(Barèmes!F202="","",Barèmes!F202)</f>
        <v/>
      </c>
      <c r="G202" s="181" t="str">
        <f>IF(Barèmes!G202="","",Barèmes!G202)</f>
        <v/>
      </c>
      <c r="H202" s="531" t="str">
        <f>IF(Barèmes!H202="","",Barèmes!H202)</f>
        <v/>
      </c>
      <c r="I202" s="531" t="str">
        <f>IF(Barèmes!I202="","",Barèmes!I202)</f>
        <v/>
      </c>
      <c r="J202" s="181" t="str">
        <f>IF(Barèmes!J202="","",Barèmes!J202)</f>
        <v/>
      </c>
      <c r="K202" s="181" t="str">
        <f>IF(Barèmes!K202="","",Barèmes!K202)</f>
        <v/>
      </c>
      <c r="L202" s="181" t="str">
        <f>IF(Barèmes!L202="","",Barèmes!L202)</f>
        <v/>
      </c>
      <c r="M202" s="181" t="str">
        <f>IF(Barèmes!M202="","",Barèmes!M202)</f>
        <v/>
      </c>
      <c r="N202" s="181" t="str">
        <f>IF(Barèmes!N202="","",Barèmes!N202)</f>
        <v/>
      </c>
      <c r="O202" s="181" t="str">
        <f>IF(Barèmes!O202="","",Barèmes!O202)</f>
        <v/>
      </c>
      <c r="P202" s="427"/>
      <c r="Q202" s="286"/>
      <c r="R202" s="446" t="str">
        <f t="shared" si="9"/>
        <v/>
      </c>
      <c r="S202" s="182"/>
      <c r="T202" s="211" t="str">
        <f t="shared" si="10"/>
        <v/>
      </c>
      <c r="U202" s="185"/>
      <c r="V202" s="266" t="str">
        <f>+IF(O202="","",IF(T202="",Listes!$A$70,IF(AND(O202&lt;T202,U202=""),Listes!$A$71,IF(AND(Q202&lt;P202,U202=""),Listes!$A$72,IF(AND(T202&lt;&gt;"",T202&lt;O202,S202=""),Listes!$A$73,IF(W202="",Listes!$A$74,""))))))</f>
        <v/>
      </c>
      <c r="W202" s="90"/>
      <c r="X202" s="158">
        <f t="shared" si="11"/>
        <v>0</v>
      </c>
    </row>
    <row r="203" spans="1:24" ht="20.100000000000001" customHeight="1" x14ac:dyDescent="0.25">
      <c r="A203" s="174">
        <v>197</v>
      </c>
      <c r="B203" s="181" t="str">
        <f>IF(Barèmes!B203="","",Barèmes!B203)</f>
        <v/>
      </c>
      <c r="C203" s="181" t="str">
        <f>IF(Barèmes!C203="","",Barèmes!C203)</f>
        <v/>
      </c>
      <c r="D203" s="181" t="str">
        <f>IF(Barèmes!D203="","",Barèmes!D203)</f>
        <v/>
      </c>
      <c r="E203" s="181" t="str">
        <f>IF(Barèmes!E203="","",Barèmes!E203)</f>
        <v/>
      </c>
      <c r="F203" s="181" t="str">
        <f>IF(Barèmes!F203="","",Barèmes!F203)</f>
        <v/>
      </c>
      <c r="G203" s="181" t="str">
        <f>IF(Barèmes!G203="","",Barèmes!G203)</f>
        <v/>
      </c>
      <c r="H203" s="531" t="str">
        <f>IF(Barèmes!H203="","",Barèmes!H203)</f>
        <v/>
      </c>
      <c r="I203" s="531" t="str">
        <f>IF(Barèmes!I203="","",Barèmes!I203)</f>
        <v/>
      </c>
      <c r="J203" s="181" t="str">
        <f>IF(Barèmes!J203="","",Barèmes!J203)</f>
        <v/>
      </c>
      <c r="K203" s="181" t="str">
        <f>IF(Barèmes!K203="","",Barèmes!K203)</f>
        <v/>
      </c>
      <c r="L203" s="181" t="str">
        <f>IF(Barèmes!L203="","",Barèmes!L203)</f>
        <v/>
      </c>
      <c r="M203" s="181" t="str">
        <f>IF(Barèmes!M203="","",Barèmes!M203)</f>
        <v/>
      </c>
      <c r="N203" s="181" t="str">
        <f>IF(Barèmes!N203="","",Barèmes!N203)</f>
        <v/>
      </c>
      <c r="O203" s="181" t="str">
        <f>IF(Barèmes!O203="","",Barèmes!O203)</f>
        <v/>
      </c>
      <c r="P203" s="427"/>
      <c r="Q203" s="286"/>
      <c r="R203" s="446" t="str">
        <f t="shared" si="9"/>
        <v/>
      </c>
      <c r="S203" s="182"/>
      <c r="T203" s="211" t="str">
        <f t="shared" si="10"/>
        <v/>
      </c>
      <c r="U203" s="185"/>
      <c r="V203" s="266" t="str">
        <f>+IF(O203="","",IF(T203="",Listes!$A$70,IF(AND(O203&lt;T203,U203=""),Listes!$A$71,IF(AND(Q203&lt;P203,U203=""),Listes!$A$72,IF(AND(T203&lt;&gt;"",T203&lt;O203,S203=""),Listes!$A$73,IF(W203="",Listes!$A$74,""))))))</f>
        <v/>
      </c>
      <c r="W203" s="90"/>
      <c r="X203" s="158">
        <f t="shared" si="11"/>
        <v>0</v>
      </c>
    </row>
    <row r="204" spans="1:24" ht="20.100000000000001" customHeight="1" x14ac:dyDescent="0.25">
      <c r="A204" s="174">
        <v>198</v>
      </c>
      <c r="B204" s="181" t="str">
        <f>IF(Barèmes!B204="","",Barèmes!B204)</f>
        <v/>
      </c>
      <c r="C204" s="181" t="str">
        <f>IF(Barèmes!C204="","",Barèmes!C204)</f>
        <v/>
      </c>
      <c r="D204" s="181" t="str">
        <f>IF(Barèmes!D204="","",Barèmes!D204)</f>
        <v/>
      </c>
      <c r="E204" s="181" t="str">
        <f>IF(Barèmes!E204="","",Barèmes!E204)</f>
        <v/>
      </c>
      <c r="F204" s="181" t="str">
        <f>IF(Barèmes!F204="","",Barèmes!F204)</f>
        <v/>
      </c>
      <c r="G204" s="181" t="str">
        <f>IF(Barèmes!G204="","",Barèmes!G204)</f>
        <v/>
      </c>
      <c r="H204" s="531" t="str">
        <f>IF(Barèmes!H204="","",Barèmes!H204)</f>
        <v/>
      </c>
      <c r="I204" s="531" t="str">
        <f>IF(Barèmes!I204="","",Barèmes!I204)</f>
        <v/>
      </c>
      <c r="J204" s="181" t="str">
        <f>IF(Barèmes!J204="","",Barèmes!J204)</f>
        <v/>
      </c>
      <c r="K204" s="181" t="str">
        <f>IF(Barèmes!K204="","",Barèmes!K204)</f>
        <v/>
      </c>
      <c r="L204" s="181" t="str">
        <f>IF(Barèmes!L204="","",Barèmes!L204)</f>
        <v/>
      </c>
      <c r="M204" s="181" t="str">
        <f>IF(Barèmes!M204="","",Barèmes!M204)</f>
        <v/>
      </c>
      <c r="N204" s="181" t="str">
        <f>IF(Barèmes!N204="","",Barèmes!N204)</f>
        <v/>
      </c>
      <c r="O204" s="181" t="str">
        <f>IF(Barèmes!O204="","",Barèmes!O204)</f>
        <v/>
      </c>
      <c r="P204" s="427"/>
      <c r="Q204" s="286"/>
      <c r="R204" s="446" t="str">
        <f t="shared" si="9"/>
        <v/>
      </c>
      <c r="S204" s="182"/>
      <c r="T204" s="211" t="str">
        <f t="shared" si="10"/>
        <v/>
      </c>
      <c r="U204" s="185"/>
      <c r="V204" s="266" t="str">
        <f>+IF(O204="","",IF(T204="",Listes!$A$70,IF(AND(O204&lt;T204,U204=""),Listes!$A$71,IF(AND(Q204&lt;P204,U204=""),Listes!$A$72,IF(AND(T204&lt;&gt;"",T204&lt;O204,S204=""),Listes!$A$73,IF(W204="",Listes!$A$74,""))))))</f>
        <v/>
      </c>
      <c r="W204" s="90"/>
      <c r="X204" s="158">
        <f t="shared" si="11"/>
        <v>0</v>
      </c>
    </row>
    <row r="205" spans="1:24" ht="20.100000000000001" customHeight="1" x14ac:dyDescent="0.25">
      <c r="A205" s="174">
        <v>199</v>
      </c>
      <c r="B205" s="181" t="str">
        <f>IF(Barèmes!B205="","",Barèmes!B205)</f>
        <v/>
      </c>
      <c r="C205" s="181" t="str">
        <f>IF(Barèmes!C205="","",Barèmes!C205)</f>
        <v/>
      </c>
      <c r="D205" s="181" t="str">
        <f>IF(Barèmes!D205="","",Barèmes!D205)</f>
        <v/>
      </c>
      <c r="E205" s="181" t="str">
        <f>IF(Barèmes!E205="","",Barèmes!E205)</f>
        <v/>
      </c>
      <c r="F205" s="181" t="str">
        <f>IF(Barèmes!F205="","",Barèmes!F205)</f>
        <v/>
      </c>
      <c r="G205" s="181" t="str">
        <f>IF(Barèmes!G205="","",Barèmes!G205)</f>
        <v/>
      </c>
      <c r="H205" s="531" t="str">
        <f>IF(Barèmes!H205="","",Barèmes!H205)</f>
        <v/>
      </c>
      <c r="I205" s="531" t="str">
        <f>IF(Barèmes!I205="","",Barèmes!I205)</f>
        <v/>
      </c>
      <c r="J205" s="181" t="str">
        <f>IF(Barèmes!J205="","",Barèmes!J205)</f>
        <v/>
      </c>
      <c r="K205" s="181" t="str">
        <f>IF(Barèmes!K205="","",Barèmes!K205)</f>
        <v/>
      </c>
      <c r="L205" s="181" t="str">
        <f>IF(Barèmes!L205="","",Barèmes!L205)</f>
        <v/>
      </c>
      <c r="M205" s="181" t="str">
        <f>IF(Barèmes!M205="","",Barèmes!M205)</f>
        <v/>
      </c>
      <c r="N205" s="181" t="str">
        <f>IF(Barèmes!N205="","",Barèmes!N205)</f>
        <v/>
      </c>
      <c r="O205" s="181" t="str">
        <f>IF(Barèmes!O205="","",Barèmes!O205)</f>
        <v/>
      </c>
      <c r="P205" s="427"/>
      <c r="Q205" s="286"/>
      <c r="R205" s="446" t="str">
        <f t="shared" si="9"/>
        <v/>
      </c>
      <c r="S205" s="182"/>
      <c r="T205" s="211" t="str">
        <f t="shared" si="10"/>
        <v/>
      </c>
      <c r="U205" s="185"/>
      <c r="V205" s="266" t="str">
        <f>+IF(O205="","",IF(T205="",Listes!$A$70,IF(AND(O205&lt;T205,U205=""),Listes!$A$71,IF(AND(Q205&lt;P205,U205=""),Listes!$A$72,IF(AND(T205&lt;&gt;"",T205&lt;O205,S205=""),Listes!$A$73,IF(W205="",Listes!$A$74,""))))))</f>
        <v/>
      </c>
      <c r="W205" s="90"/>
      <c r="X205" s="158">
        <f t="shared" si="11"/>
        <v>0</v>
      </c>
    </row>
    <row r="206" spans="1:24" ht="20.100000000000001" customHeight="1" x14ac:dyDescent="0.25">
      <c r="A206" s="174">
        <v>200</v>
      </c>
      <c r="B206" s="181" t="str">
        <f>IF(Barèmes!B206="","",Barèmes!B206)</f>
        <v/>
      </c>
      <c r="C206" s="181" t="str">
        <f>IF(Barèmes!C206="","",Barèmes!C206)</f>
        <v/>
      </c>
      <c r="D206" s="181" t="str">
        <f>IF(Barèmes!D206="","",Barèmes!D206)</f>
        <v/>
      </c>
      <c r="E206" s="181" t="str">
        <f>IF(Barèmes!E206="","",Barèmes!E206)</f>
        <v/>
      </c>
      <c r="F206" s="181" t="str">
        <f>IF(Barèmes!F206="","",Barèmes!F206)</f>
        <v/>
      </c>
      <c r="G206" s="181" t="str">
        <f>IF(Barèmes!G206="","",Barèmes!G206)</f>
        <v/>
      </c>
      <c r="H206" s="531" t="str">
        <f>IF(Barèmes!H206="","",Barèmes!H206)</f>
        <v/>
      </c>
      <c r="I206" s="531" t="str">
        <f>IF(Barèmes!I206="","",Barèmes!I206)</f>
        <v/>
      </c>
      <c r="J206" s="181" t="str">
        <f>IF(Barèmes!J206="","",Barèmes!J206)</f>
        <v/>
      </c>
      <c r="K206" s="181" t="str">
        <f>IF(Barèmes!K206="","",Barèmes!K206)</f>
        <v/>
      </c>
      <c r="L206" s="181" t="str">
        <f>IF(Barèmes!L206="","",Barèmes!L206)</f>
        <v/>
      </c>
      <c r="M206" s="181" t="str">
        <f>IF(Barèmes!M206="","",Barèmes!M206)</f>
        <v/>
      </c>
      <c r="N206" s="181" t="str">
        <f>IF(Barèmes!N206="","",Barèmes!N206)</f>
        <v/>
      </c>
      <c r="O206" s="181" t="str">
        <f>IF(Barèmes!O206="","",Barèmes!O206)</f>
        <v/>
      </c>
      <c r="P206" s="427"/>
      <c r="Q206" s="286"/>
      <c r="R206" s="446" t="str">
        <f t="shared" si="9"/>
        <v/>
      </c>
      <c r="S206" s="182"/>
      <c r="T206" s="211" t="str">
        <f t="shared" si="10"/>
        <v/>
      </c>
      <c r="U206" s="185"/>
      <c r="V206" s="266" t="str">
        <f>+IF(O206="","",IF(T206="",Listes!$A$70,IF(AND(O206&lt;T206,U206=""),Listes!$A$71,IF(AND(Q206&lt;P206,U206=""),Listes!$A$72,IF(AND(T206&lt;&gt;"",T206&lt;O206,S206=""),Listes!$A$73,IF(W206="",Listes!$A$74,""))))))</f>
        <v/>
      </c>
      <c r="W206" s="90"/>
      <c r="X206" s="158">
        <f t="shared" si="11"/>
        <v>0</v>
      </c>
    </row>
    <row r="207" spans="1:24" ht="20.100000000000001" customHeight="1" x14ac:dyDescent="0.25">
      <c r="A207" s="174">
        <v>201</v>
      </c>
      <c r="B207" s="181" t="str">
        <f>IF(Barèmes!B207="","",Barèmes!B207)</f>
        <v/>
      </c>
      <c r="C207" s="181" t="str">
        <f>IF(Barèmes!C207="","",Barèmes!C207)</f>
        <v/>
      </c>
      <c r="D207" s="181" t="str">
        <f>IF(Barèmes!D207="","",Barèmes!D207)</f>
        <v/>
      </c>
      <c r="E207" s="181" t="str">
        <f>IF(Barèmes!E207="","",Barèmes!E207)</f>
        <v/>
      </c>
      <c r="F207" s="181" t="str">
        <f>IF(Barèmes!F207="","",Barèmes!F207)</f>
        <v/>
      </c>
      <c r="G207" s="181" t="str">
        <f>IF(Barèmes!G207="","",Barèmes!G207)</f>
        <v/>
      </c>
      <c r="H207" s="531" t="str">
        <f>IF(Barèmes!H207="","",Barèmes!H207)</f>
        <v/>
      </c>
      <c r="I207" s="531" t="str">
        <f>IF(Barèmes!I207="","",Barèmes!I207)</f>
        <v/>
      </c>
      <c r="J207" s="181" t="str">
        <f>IF(Barèmes!J207="","",Barèmes!J207)</f>
        <v/>
      </c>
      <c r="K207" s="181" t="str">
        <f>IF(Barèmes!K207="","",Barèmes!K207)</f>
        <v/>
      </c>
      <c r="L207" s="181" t="str">
        <f>IF(Barèmes!L207="","",Barèmes!L207)</f>
        <v/>
      </c>
      <c r="M207" s="181" t="str">
        <f>IF(Barèmes!M207="","",Barèmes!M207)</f>
        <v/>
      </c>
      <c r="N207" s="181" t="str">
        <f>IF(Barèmes!N207="","",Barèmes!N207)</f>
        <v/>
      </c>
      <c r="O207" s="181" t="str">
        <f>IF(Barèmes!O207="","",Barèmes!O207)</f>
        <v/>
      </c>
      <c r="P207" s="427"/>
      <c r="Q207" s="286"/>
      <c r="R207" s="446" t="str">
        <f t="shared" si="9"/>
        <v/>
      </c>
      <c r="S207" s="182"/>
      <c r="T207" s="211" t="str">
        <f t="shared" si="10"/>
        <v/>
      </c>
      <c r="U207" s="185"/>
      <c r="V207" s="266" t="str">
        <f>+IF(O207="","",IF(T207="",Listes!$A$70,IF(AND(O207&lt;T207,U207=""),Listes!$A$71,IF(AND(Q207&lt;P207,U207=""),Listes!$A$72,IF(AND(T207&lt;&gt;"",T207&lt;O207,S207=""),Listes!$A$73,IF(W207="",Listes!$A$74,""))))))</f>
        <v/>
      </c>
      <c r="W207" s="90"/>
      <c r="X207" s="158">
        <f t="shared" si="11"/>
        <v>0</v>
      </c>
    </row>
    <row r="208" spans="1:24" ht="20.100000000000001" customHeight="1" x14ac:dyDescent="0.25">
      <c r="A208" s="174">
        <v>202</v>
      </c>
      <c r="B208" s="181" t="str">
        <f>IF(Barèmes!B208="","",Barèmes!B208)</f>
        <v/>
      </c>
      <c r="C208" s="181" t="str">
        <f>IF(Barèmes!C208="","",Barèmes!C208)</f>
        <v/>
      </c>
      <c r="D208" s="181" t="str">
        <f>IF(Barèmes!D208="","",Barèmes!D208)</f>
        <v/>
      </c>
      <c r="E208" s="181" t="str">
        <f>IF(Barèmes!E208="","",Barèmes!E208)</f>
        <v/>
      </c>
      <c r="F208" s="181" t="str">
        <f>IF(Barèmes!F208="","",Barèmes!F208)</f>
        <v/>
      </c>
      <c r="G208" s="181" t="str">
        <f>IF(Barèmes!G208="","",Barèmes!G208)</f>
        <v/>
      </c>
      <c r="H208" s="531" t="str">
        <f>IF(Barèmes!H208="","",Barèmes!H208)</f>
        <v/>
      </c>
      <c r="I208" s="531" t="str">
        <f>IF(Barèmes!I208="","",Barèmes!I208)</f>
        <v/>
      </c>
      <c r="J208" s="181" t="str">
        <f>IF(Barèmes!J208="","",Barèmes!J208)</f>
        <v/>
      </c>
      <c r="K208" s="181" t="str">
        <f>IF(Barèmes!K208="","",Barèmes!K208)</f>
        <v/>
      </c>
      <c r="L208" s="181" t="str">
        <f>IF(Barèmes!L208="","",Barèmes!L208)</f>
        <v/>
      </c>
      <c r="M208" s="181" t="str">
        <f>IF(Barèmes!M208="","",Barèmes!M208)</f>
        <v/>
      </c>
      <c r="N208" s="181" t="str">
        <f>IF(Barèmes!N208="","",Barèmes!N208)</f>
        <v/>
      </c>
      <c r="O208" s="181" t="str">
        <f>IF(Barèmes!O208="","",Barèmes!O208)</f>
        <v/>
      </c>
      <c r="P208" s="427"/>
      <c r="Q208" s="286"/>
      <c r="R208" s="446" t="str">
        <f t="shared" si="9"/>
        <v/>
      </c>
      <c r="S208" s="182"/>
      <c r="T208" s="211" t="str">
        <f t="shared" si="10"/>
        <v/>
      </c>
      <c r="U208" s="185"/>
      <c r="V208" s="266" t="str">
        <f>+IF(O208="","",IF(T208="",Listes!$A$70,IF(AND(O208&lt;T208,U208=""),Listes!$A$71,IF(AND(Q208&lt;P208,U208=""),Listes!$A$72,IF(AND(T208&lt;&gt;"",T208&lt;O208,S208=""),Listes!$A$73,IF(W208="",Listes!$A$74,""))))))</f>
        <v/>
      </c>
      <c r="W208" s="90"/>
      <c r="X208" s="158">
        <f t="shared" si="11"/>
        <v>0</v>
      </c>
    </row>
    <row r="209" spans="1:24" ht="20.100000000000001" customHeight="1" x14ac:dyDescent="0.25">
      <c r="A209" s="174">
        <v>203</v>
      </c>
      <c r="B209" s="181" t="str">
        <f>IF(Barèmes!B209="","",Barèmes!B209)</f>
        <v/>
      </c>
      <c r="C209" s="181" t="str">
        <f>IF(Barèmes!C209="","",Barèmes!C209)</f>
        <v/>
      </c>
      <c r="D209" s="181" t="str">
        <f>IF(Barèmes!D209="","",Barèmes!D209)</f>
        <v/>
      </c>
      <c r="E209" s="181" t="str">
        <f>IF(Barèmes!E209="","",Barèmes!E209)</f>
        <v/>
      </c>
      <c r="F209" s="181" t="str">
        <f>IF(Barèmes!F209="","",Barèmes!F209)</f>
        <v/>
      </c>
      <c r="G209" s="181" t="str">
        <f>IF(Barèmes!G209="","",Barèmes!G209)</f>
        <v/>
      </c>
      <c r="H209" s="531" t="str">
        <f>IF(Barèmes!H209="","",Barèmes!H209)</f>
        <v/>
      </c>
      <c r="I209" s="531" t="str">
        <f>IF(Barèmes!I209="","",Barèmes!I209)</f>
        <v/>
      </c>
      <c r="J209" s="181" t="str">
        <f>IF(Barèmes!J209="","",Barèmes!J209)</f>
        <v/>
      </c>
      <c r="K209" s="181" t="str">
        <f>IF(Barèmes!K209="","",Barèmes!K209)</f>
        <v/>
      </c>
      <c r="L209" s="181" t="str">
        <f>IF(Barèmes!L209="","",Barèmes!L209)</f>
        <v/>
      </c>
      <c r="M209" s="181" t="str">
        <f>IF(Barèmes!M209="","",Barèmes!M209)</f>
        <v/>
      </c>
      <c r="N209" s="181" t="str">
        <f>IF(Barèmes!N209="","",Barèmes!N209)</f>
        <v/>
      </c>
      <c r="O209" s="181" t="str">
        <f>IF(Barèmes!O209="","",Barèmes!O209)</f>
        <v/>
      </c>
      <c r="P209" s="427"/>
      <c r="Q209" s="286"/>
      <c r="R209" s="446" t="str">
        <f t="shared" si="9"/>
        <v/>
      </c>
      <c r="S209" s="182"/>
      <c r="T209" s="211" t="str">
        <f t="shared" si="10"/>
        <v/>
      </c>
      <c r="U209" s="185"/>
      <c r="V209" s="266" t="str">
        <f>+IF(O209="","",IF(T209="",Listes!$A$70,IF(AND(O209&lt;T209,U209=""),Listes!$A$71,IF(AND(Q209&lt;P209,U209=""),Listes!$A$72,IF(AND(T209&lt;&gt;"",T209&lt;O209,S209=""),Listes!$A$73,IF(W209="",Listes!$A$74,""))))))</f>
        <v/>
      </c>
      <c r="W209" s="90"/>
      <c r="X209" s="158">
        <f t="shared" si="11"/>
        <v>0</v>
      </c>
    </row>
    <row r="210" spans="1:24" ht="20.100000000000001" customHeight="1" x14ac:dyDescent="0.25">
      <c r="A210" s="174">
        <v>204</v>
      </c>
      <c r="B210" s="181" t="str">
        <f>IF(Barèmes!B210="","",Barèmes!B210)</f>
        <v/>
      </c>
      <c r="C210" s="181" t="str">
        <f>IF(Barèmes!C210="","",Barèmes!C210)</f>
        <v/>
      </c>
      <c r="D210" s="181" t="str">
        <f>IF(Barèmes!D210="","",Barèmes!D210)</f>
        <v/>
      </c>
      <c r="E210" s="181" t="str">
        <f>IF(Barèmes!E210="","",Barèmes!E210)</f>
        <v/>
      </c>
      <c r="F210" s="181" t="str">
        <f>IF(Barèmes!F210="","",Barèmes!F210)</f>
        <v/>
      </c>
      <c r="G210" s="181" t="str">
        <f>IF(Barèmes!G210="","",Barèmes!G210)</f>
        <v/>
      </c>
      <c r="H210" s="531" t="str">
        <f>IF(Barèmes!H210="","",Barèmes!H210)</f>
        <v/>
      </c>
      <c r="I210" s="531" t="str">
        <f>IF(Barèmes!I210="","",Barèmes!I210)</f>
        <v/>
      </c>
      <c r="J210" s="181" t="str">
        <f>IF(Barèmes!J210="","",Barèmes!J210)</f>
        <v/>
      </c>
      <c r="K210" s="181" t="str">
        <f>IF(Barèmes!K210="","",Barèmes!K210)</f>
        <v/>
      </c>
      <c r="L210" s="181" t="str">
        <f>IF(Barèmes!L210="","",Barèmes!L210)</f>
        <v/>
      </c>
      <c r="M210" s="181" t="str">
        <f>IF(Barèmes!M210="","",Barèmes!M210)</f>
        <v/>
      </c>
      <c r="N210" s="181" t="str">
        <f>IF(Barèmes!N210="","",Barèmes!N210)</f>
        <v/>
      </c>
      <c r="O210" s="181" t="str">
        <f>IF(Barèmes!O210="","",Barèmes!O210)</f>
        <v/>
      </c>
      <c r="P210" s="427"/>
      <c r="Q210" s="286"/>
      <c r="R210" s="446" t="str">
        <f t="shared" si="9"/>
        <v/>
      </c>
      <c r="S210" s="182"/>
      <c r="T210" s="211" t="str">
        <f t="shared" si="10"/>
        <v/>
      </c>
      <c r="U210" s="185"/>
      <c r="V210" s="266" t="str">
        <f>+IF(O210="","",IF(T210="",Listes!$A$70,IF(AND(O210&lt;T210,U210=""),Listes!$A$71,IF(AND(Q210&lt;P210,U210=""),Listes!$A$72,IF(AND(T210&lt;&gt;"",T210&lt;O210,S210=""),Listes!$A$73,IF(W210="",Listes!$A$74,""))))))</f>
        <v/>
      </c>
      <c r="W210" s="90"/>
      <c r="X210" s="158">
        <f t="shared" si="11"/>
        <v>0</v>
      </c>
    </row>
    <row r="211" spans="1:24" ht="20.100000000000001" customHeight="1" x14ac:dyDescent="0.25">
      <c r="A211" s="174">
        <v>205</v>
      </c>
      <c r="B211" s="181" t="str">
        <f>IF(Barèmes!B211="","",Barèmes!B211)</f>
        <v/>
      </c>
      <c r="C211" s="181" t="str">
        <f>IF(Barèmes!C211="","",Barèmes!C211)</f>
        <v/>
      </c>
      <c r="D211" s="181" t="str">
        <f>IF(Barèmes!D211="","",Barèmes!D211)</f>
        <v/>
      </c>
      <c r="E211" s="181" t="str">
        <f>IF(Barèmes!E211="","",Barèmes!E211)</f>
        <v/>
      </c>
      <c r="F211" s="181" t="str">
        <f>IF(Barèmes!F211="","",Barèmes!F211)</f>
        <v/>
      </c>
      <c r="G211" s="181" t="str">
        <f>IF(Barèmes!G211="","",Barèmes!G211)</f>
        <v/>
      </c>
      <c r="H211" s="531" t="str">
        <f>IF(Barèmes!H211="","",Barèmes!H211)</f>
        <v/>
      </c>
      <c r="I211" s="531" t="str">
        <f>IF(Barèmes!I211="","",Barèmes!I211)</f>
        <v/>
      </c>
      <c r="J211" s="181" t="str">
        <f>IF(Barèmes!J211="","",Barèmes!J211)</f>
        <v/>
      </c>
      <c r="K211" s="181" t="str">
        <f>IF(Barèmes!K211="","",Barèmes!K211)</f>
        <v/>
      </c>
      <c r="L211" s="181" t="str">
        <f>IF(Barèmes!L211="","",Barèmes!L211)</f>
        <v/>
      </c>
      <c r="M211" s="181" t="str">
        <f>IF(Barèmes!M211="","",Barèmes!M211)</f>
        <v/>
      </c>
      <c r="N211" s="181" t="str">
        <f>IF(Barèmes!N211="","",Barèmes!N211)</f>
        <v/>
      </c>
      <c r="O211" s="181" t="str">
        <f>IF(Barèmes!O211="","",Barèmes!O211)</f>
        <v/>
      </c>
      <c r="P211" s="427"/>
      <c r="Q211" s="286"/>
      <c r="R211" s="446" t="str">
        <f t="shared" si="9"/>
        <v/>
      </c>
      <c r="S211" s="182"/>
      <c r="T211" s="211" t="str">
        <f t="shared" si="10"/>
        <v/>
      </c>
      <c r="U211" s="185"/>
      <c r="V211" s="266" t="str">
        <f>+IF(O211="","",IF(T211="",Listes!$A$70,IF(AND(O211&lt;T211,U211=""),Listes!$A$71,IF(AND(Q211&lt;P211,U211=""),Listes!$A$72,IF(AND(T211&lt;&gt;"",T211&lt;O211,S211=""),Listes!$A$73,IF(W211="",Listes!$A$74,""))))))</f>
        <v/>
      </c>
      <c r="W211" s="90"/>
      <c r="X211" s="158">
        <f t="shared" si="11"/>
        <v>0</v>
      </c>
    </row>
    <row r="212" spans="1:24" ht="20.100000000000001" customHeight="1" x14ac:dyDescent="0.25">
      <c r="A212" s="174">
        <v>206</v>
      </c>
      <c r="B212" s="181" t="str">
        <f>IF(Barèmes!B212="","",Barèmes!B212)</f>
        <v/>
      </c>
      <c r="C212" s="181" t="str">
        <f>IF(Barèmes!C212="","",Barèmes!C212)</f>
        <v/>
      </c>
      <c r="D212" s="181" t="str">
        <f>IF(Barèmes!D212="","",Barèmes!D212)</f>
        <v/>
      </c>
      <c r="E212" s="181" t="str">
        <f>IF(Barèmes!E212="","",Barèmes!E212)</f>
        <v/>
      </c>
      <c r="F212" s="181" t="str">
        <f>IF(Barèmes!F212="","",Barèmes!F212)</f>
        <v/>
      </c>
      <c r="G212" s="181" t="str">
        <f>IF(Barèmes!G212="","",Barèmes!G212)</f>
        <v/>
      </c>
      <c r="H212" s="531" t="str">
        <f>IF(Barèmes!H212="","",Barèmes!H212)</f>
        <v/>
      </c>
      <c r="I212" s="531" t="str">
        <f>IF(Barèmes!I212="","",Barèmes!I212)</f>
        <v/>
      </c>
      <c r="J212" s="181" t="str">
        <f>IF(Barèmes!J212="","",Barèmes!J212)</f>
        <v/>
      </c>
      <c r="K212" s="181" t="str">
        <f>IF(Barèmes!K212="","",Barèmes!K212)</f>
        <v/>
      </c>
      <c r="L212" s="181" t="str">
        <f>IF(Barèmes!L212="","",Barèmes!L212)</f>
        <v/>
      </c>
      <c r="M212" s="181" t="str">
        <f>IF(Barèmes!M212="","",Barèmes!M212)</f>
        <v/>
      </c>
      <c r="N212" s="181" t="str">
        <f>IF(Barèmes!N212="","",Barèmes!N212)</f>
        <v/>
      </c>
      <c r="O212" s="181" t="str">
        <f>IF(Barèmes!O212="","",Barèmes!O212)</f>
        <v/>
      </c>
      <c r="P212" s="427"/>
      <c r="Q212" s="286"/>
      <c r="R212" s="446" t="str">
        <f t="shared" si="9"/>
        <v/>
      </c>
      <c r="S212" s="182"/>
      <c r="T212" s="211" t="str">
        <f t="shared" si="10"/>
        <v/>
      </c>
      <c r="U212" s="185"/>
      <c r="V212" s="266" t="str">
        <f>+IF(O212="","",IF(T212="",Listes!$A$70,IF(AND(O212&lt;T212,U212=""),Listes!$A$71,IF(AND(Q212&lt;P212,U212=""),Listes!$A$72,IF(AND(T212&lt;&gt;"",T212&lt;O212,S212=""),Listes!$A$73,IF(W212="",Listes!$A$74,""))))))</f>
        <v/>
      </c>
      <c r="W212" s="90"/>
      <c r="X212" s="158">
        <f t="shared" si="11"/>
        <v>0</v>
      </c>
    </row>
    <row r="213" spans="1:24" ht="20.100000000000001" customHeight="1" x14ac:dyDescent="0.25">
      <c r="A213" s="174">
        <v>207</v>
      </c>
      <c r="B213" s="181" t="str">
        <f>IF(Barèmes!B213="","",Barèmes!B213)</f>
        <v/>
      </c>
      <c r="C213" s="181" t="str">
        <f>IF(Barèmes!C213="","",Barèmes!C213)</f>
        <v/>
      </c>
      <c r="D213" s="181" t="str">
        <f>IF(Barèmes!D213="","",Barèmes!D213)</f>
        <v/>
      </c>
      <c r="E213" s="181" t="str">
        <f>IF(Barèmes!E213="","",Barèmes!E213)</f>
        <v/>
      </c>
      <c r="F213" s="181" t="str">
        <f>IF(Barèmes!F213="","",Barèmes!F213)</f>
        <v/>
      </c>
      <c r="G213" s="181" t="str">
        <f>IF(Barèmes!G213="","",Barèmes!G213)</f>
        <v/>
      </c>
      <c r="H213" s="531" t="str">
        <f>IF(Barèmes!H213="","",Barèmes!H213)</f>
        <v/>
      </c>
      <c r="I213" s="531" t="str">
        <f>IF(Barèmes!I213="","",Barèmes!I213)</f>
        <v/>
      </c>
      <c r="J213" s="181" t="str">
        <f>IF(Barèmes!J213="","",Barèmes!J213)</f>
        <v/>
      </c>
      <c r="K213" s="181" t="str">
        <f>IF(Barèmes!K213="","",Barèmes!K213)</f>
        <v/>
      </c>
      <c r="L213" s="181" t="str">
        <f>IF(Barèmes!L213="","",Barèmes!L213)</f>
        <v/>
      </c>
      <c r="M213" s="181" t="str">
        <f>IF(Barèmes!M213="","",Barèmes!M213)</f>
        <v/>
      </c>
      <c r="N213" s="181" t="str">
        <f>IF(Barèmes!N213="","",Barèmes!N213)</f>
        <v/>
      </c>
      <c r="O213" s="181" t="str">
        <f>IF(Barèmes!O213="","",Barèmes!O213)</f>
        <v/>
      </c>
      <c r="P213" s="427"/>
      <c r="Q213" s="286"/>
      <c r="R213" s="446" t="str">
        <f t="shared" si="9"/>
        <v/>
      </c>
      <c r="S213" s="182"/>
      <c r="T213" s="211" t="str">
        <f t="shared" si="10"/>
        <v/>
      </c>
      <c r="U213" s="185"/>
      <c r="V213" s="266" t="str">
        <f>+IF(O213="","",IF(T213="",Listes!$A$70,IF(AND(O213&lt;T213,U213=""),Listes!$A$71,IF(AND(Q213&lt;P213,U213=""),Listes!$A$72,IF(AND(T213&lt;&gt;"",T213&lt;O213,S213=""),Listes!$A$73,IF(W213="",Listes!$A$74,""))))))</f>
        <v/>
      </c>
      <c r="W213" s="90"/>
      <c r="X213" s="158">
        <f t="shared" si="11"/>
        <v>0</v>
      </c>
    </row>
    <row r="214" spans="1:24" ht="20.100000000000001" customHeight="1" x14ac:dyDescent="0.25">
      <c r="A214" s="174">
        <v>208</v>
      </c>
      <c r="B214" s="181" t="str">
        <f>IF(Barèmes!B214="","",Barèmes!B214)</f>
        <v/>
      </c>
      <c r="C214" s="181" t="str">
        <f>IF(Barèmes!C214="","",Barèmes!C214)</f>
        <v/>
      </c>
      <c r="D214" s="181" t="str">
        <f>IF(Barèmes!D214="","",Barèmes!D214)</f>
        <v/>
      </c>
      <c r="E214" s="181" t="str">
        <f>IF(Barèmes!E214="","",Barèmes!E214)</f>
        <v/>
      </c>
      <c r="F214" s="181" t="str">
        <f>IF(Barèmes!F214="","",Barèmes!F214)</f>
        <v/>
      </c>
      <c r="G214" s="181" t="str">
        <f>IF(Barèmes!G214="","",Barèmes!G214)</f>
        <v/>
      </c>
      <c r="H214" s="531" t="str">
        <f>IF(Barèmes!H214="","",Barèmes!H214)</f>
        <v/>
      </c>
      <c r="I214" s="531" t="str">
        <f>IF(Barèmes!I214="","",Barèmes!I214)</f>
        <v/>
      </c>
      <c r="J214" s="181" t="str">
        <f>IF(Barèmes!J214="","",Barèmes!J214)</f>
        <v/>
      </c>
      <c r="K214" s="181" t="str">
        <f>IF(Barèmes!K214="","",Barèmes!K214)</f>
        <v/>
      </c>
      <c r="L214" s="181" t="str">
        <f>IF(Barèmes!L214="","",Barèmes!L214)</f>
        <v/>
      </c>
      <c r="M214" s="181" t="str">
        <f>IF(Barèmes!M214="","",Barèmes!M214)</f>
        <v/>
      </c>
      <c r="N214" s="181" t="str">
        <f>IF(Barèmes!N214="","",Barèmes!N214)</f>
        <v/>
      </c>
      <c r="O214" s="181" t="str">
        <f>IF(Barèmes!O214="","",Barèmes!O214)</f>
        <v/>
      </c>
      <c r="P214" s="427"/>
      <c r="Q214" s="286"/>
      <c r="R214" s="446" t="str">
        <f t="shared" si="9"/>
        <v/>
      </c>
      <c r="S214" s="182"/>
      <c r="T214" s="211" t="str">
        <f t="shared" si="10"/>
        <v/>
      </c>
      <c r="U214" s="185"/>
      <c r="V214" s="266" t="str">
        <f>+IF(O214="","",IF(T214="",Listes!$A$70,IF(AND(O214&lt;T214,U214=""),Listes!$A$71,IF(AND(Q214&lt;P214,U214=""),Listes!$A$72,IF(AND(T214&lt;&gt;"",T214&lt;O214,S214=""),Listes!$A$73,IF(W214="",Listes!$A$74,""))))))</f>
        <v/>
      </c>
      <c r="W214" s="90"/>
      <c r="X214" s="158">
        <f t="shared" si="11"/>
        <v>0</v>
      </c>
    </row>
    <row r="215" spans="1:24" ht="20.100000000000001" customHeight="1" x14ac:dyDescent="0.25">
      <c r="A215" s="174">
        <v>209</v>
      </c>
      <c r="B215" s="181" t="str">
        <f>IF(Barèmes!B215="","",Barèmes!B215)</f>
        <v/>
      </c>
      <c r="C215" s="181" t="str">
        <f>IF(Barèmes!C215="","",Barèmes!C215)</f>
        <v/>
      </c>
      <c r="D215" s="181" t="str">
        <f>IF(Barèmes!D215="","",Barèmes!D215)</f>
        <v/>
      </c>
      <c r="E215" s="181" t="str">
        <f>IF(Barèmes!E215="","",Barèmes!E215)</f>
        <v/>
      </c>
      <c r="F215" s="181" t="str">
        <f>IF(Barèmes!F215="","",Barèmes!F215)</f>
        <v/>
      </c>
      <c r="G215" s="181" t="str">
        <f>IF(Barèmes!G215="","",Barèmes!G215)</f>
        <v/>
      </c>
      <c r="H215" s="531" t="str">
        <f>IF(Barèmes!H215="","",Barèmes!H215)</f>
        <v/>
      </c>
      <c r="I215" s="531" t="str">
        <f>IF(Barèmes!I215="","",Barèmes!I215)</f>
        <v/>
      </c>
      <c r="J215" s="181" t="str">
        <f>IF(Barèmes!J215="","",Barèmes!J215)</f>
        <v/>
      </c>
      <c r="K215" s="181" t="str">
        <f>IF(Barèmes!K215="","",Barèmes!K215)</f>
        <v/>
      </c>
      <c r="L215" s="181" t="str">
        <f>IF(Barèmes!L215="","",Barèmes!L215)</f>
        <v/>
      </c>
      <c r="M215" s="181" t="str">
        <f>IF(Barèmes!M215="","",Barèmes!M215)</f>
        <v/>
      </c>
      <c r="N215" s="181" t="str">
        <f>IF(Barèmes!N215="","",Barèmes!N215)</f>
        <v/>
      </c>
      <c r="O215" s="181" t="str">
        <f>IF(Barèmes!O215="","",Barèmes!O215)</f>
        <v/>
      </c>
      <c r="P215" s="427"/>
      <c r="Q215" s="286"/>
      <c r="R215" s="446" t="str">
        <f t="shared" si="9"/>
        <v/>
      </c>
      <c r="S215" s="182"/>
      <c r="T215" s="211" t="str">
        <f t="shared" si="10"/>
        <v/>
      </c>
      <c r="U215" s="185"/>
      <c r="V215" s="266" t="str">
        <f>+IF(O215="","",IF(T215="",Listes!$A$70,IF(AND(O215&lt;T215,U215=""),Listes!$A$71,IF(AND(Q215&lt;P215,U215=""),Listes!$A$72,IF(AND(T215&lt;&gt;"",T215&lt;O215,S215=""),Listes!$A$73,IF(W215="",Listes!$A$74,""))))))</f>
        <v/>
      </c>
      <c r="W215" s="90"/>
      <c r="X215" s="158">
        <f t="shared" si="11"/>
        <v>0</v>
      </c>
    </row>
    <row r="216" spans="1:24" ht="20.100000000000001" customHeight="1" x14ac:dyDescent="0.25">
      <c r="A216" s="174">
        <v>210</v>
      </c>
      <c r="B216" s="181" t="str">
        <f>IF(Barèmes!B216="","",Barèmes!B216)</f>
        <v/>
      </c>
      <c r="C216" s="181" t="str">
        <f>IF(Barèmes!C216="","",Barèmes!C216)</f>
        <v/>
      </c>
      <c r="D216" s="181" t="str">
        <f>IF(Barèmes!D216="","",Barèmes!D216)</f>
        <v/>
      </c>
      <c r="E216" s="181" t="str">
        <f>IF(Barèmes!E216="","",Barèmes!E216)</f>
        <v/>
      </c>
      <c r="F216" s="181" t="str">
        <f>IF(Barèmes!F216="","",Barèmes!F216)</f>
        <v/>
      </c>
      <c r="G216" s="181" t="str">
        <f>IF(Barèmes!G216="","",Barèmes!G216)</f>
        <v/>
      </c>
      <c r="H216" s="531" t="str">
        <f>IF(Barèmes!H216="","",Barèmes!H216)</f>
        <v/>
      </c>
      <c r="I216" s="531" t="str">
        <f>IF(Barèmes!I216="","",Barèmes!I216)</f>
        <v/>
      </c>
      <c r="J216" s="181" t="str">
        <f>IF(Barèmes!J216="","",Barèmes!J216)</f>
        <v/>
      </c>
      <c r="K216" s="181" t="str">
        <f>IF(Barèmes!K216="","",Barèmes!K216)</f>
        <v/>
      </c>
      <c r="L216" s="181" t="str">
        <f>IF(Barèmes!L216="","",Barèmes!L216)</f>
        <v/>
      </c>
      <c r="M216" s="181" t="str">
        <f>IF(Barèmes!M216="","",Barèmes!M216)</f>
        <v/>
      </c>
      <c r="N216" s="181" t="str">
        <f>IF(Barèmes!N216="","",Barèmes!N216)</f>
        <v/>
      </c>
      <c r="O216" s="181" t="str">
        <f>IF(Barèmes!O216="","",Barèmes!O216)</f>
        <v/>
      </c>
      <c r="P216" s="427"/>
      <c r="Q216" s="286"/>
      <c r="R216" s="446" t="str">
        <f t="shared" si="9"/>
        <v/>
      </c>
      <c r="S216" s="182"/>
      <c r="T216" s="211" t="str">
        <f t="shared" si="10"/>
        <v/>
      </c>
      <c r="U216" s="185"/>
      <c r="V216" s="266" t="str">
        <f>+IF(O216="","",IF(T216="",Listes!$A$70,IF(AND(O216&lt;T216,U216=""),Listes!$A$71,IF(AND(Q216&lt;P216,U216=""),Listes!$A$72,IF(AND(T216&lt;&gt;"",T216&lt;O216,S216=""),Listes!$A$73,IF(W216="",Listes!$A$74,""))))))</f>
        <v/>
      </c>
      <c r="W216" s="90"/>
      <c r="X216" s="158">
        <f t="shared" si="11"/>
        <v>0</v>
      </c>
    </row>
    <row r="217" spans="1:24" ht="20.100000000000001" customHeight="1" x14ac:dyDescent="0.25">
      <c r="A217" s="174">
        <v>211</v>
      </c>
      <c r="B217" s="181" t="str">
        <f>IF(Barèmes!B217="","",Barèmes!B217)</f>
        <v/>
      </c>
      <c r="C217" s="181" t="str">
        <f>IF(Barèmes!C217="","",Barèmes!C217)</f>
        <v/>
      </c>
      <c r="D217" s="181" t="str">
        <f>IF(Barèmes!D217="","",Barèmes!D217)</f>
        <v/>
      </c>
      <c r="E217" s="181" t="str">
        <f>IF(Barèmes!E217="","",Barèmes!E217)</f>
        <v/>
      </c>
      <c r="F217" s="181" t="str">
        <f>IF(Barèmes!F217="","",Barèmes!F217)</f>
        <v/>
      </c>
      <c r="G217" s="181" t="str">
        <f>IF(Barèmes!G217="","",Barèmes!G217)</f>
        <v/>
      </c>
      <c r="H217" s="531" t="str">
        <f>IF(Barèmes!H217="","",Barèmes!H217)</f>
        <v/>
      </c>
      <c r="I217" s="531" t="str">
        <f>IF(Barèmes!I217="","",Barèmes!I217)</f>
        <v/>
      </c>
      <c r="J217" s="181" t="str">
        <f>IF(Barèmes!J217="","",Barèmes!J217)</f>
        <v/>
      </c>
      <c r="K217" s="181" t="str">
        <f>IF(Barèmes!K217="","",Barèmes!K217)</f>
        <v/>
      </c>
      <c r="L217" s="181" t="str">
        <f>IF(Barèmes!L217="","",Barèmes!L217)</f>
        <v/>
      </c>
      <c r="M217" s="181" t="str">
        <f>IF(Barèmes!M217="","",Barèmes!M217)</f>
        <v/>
      </c>
      <c r="N217" s="181" t="str">
        <f>IF(Barèmes!N217="","",Barèmes!N217)</f>
        <v/>
      </c>
      <c r="O217" s="181" t="str">
        <f>IF(Barèmes!O217="","",Barèmes!O217)</f>
        <v/>
      </c>
      <c r="P217" s="427"/>
      <c r="Q217" s="286"/>
      <c r="R217" s="446" t="str">
        <f t="shared" si="9"/>
        <v/>
      </c>
      <c r="S217" s="182"/>
      <c r="T217" s="211" t="str">
        <f t="shared" si="10"/>
        <v/>
      </c>
      <c r="U217" s="185"/>
      <c r="V217" s="266" t="str">
        <f>+IF(O217="","",IF(T217="",Listes!$A$70,IF(AND(O217&lt;T217,U217=""),Listes!$A$71,IF(AND(Q217&lt;P217,U217=""),Listes!$A$72,IF(AND(T217&lt;&gt;"",T217&lt;O217,S217=""),Listes!$A$73,IF(W217="",Listes!$A$74,""))))))</f>
        <v/>
      </c>
      <c r="W217" s="90"/>
      <c r="X217" s="158">
        <f t="shared" si="11"/>
        <v>0</v>
      </c>
    </row>
    <row r="218" spans="1:24" ht="20.100000000000001" customHeight="1" x14ac:dyDescent="0.25">
      <c r="A218" s="174">
        <v>212</v>
      </c>
      <c r="B218" s="181" t="str">
        <f>IF(Barèmes!B218="","",Barèmes!B218)</f>
        <v/>
      </c>
      <c r="C218" s="181" t="str">
        <f>IF(Barèmes!C218="","",Barèmes!C218)</f>
        <v/>
      </c>
      <c r="D218" s="181" t="str">
        <f>IF(Barèmes!D218="","",Barèmes!D218)</f>
        <v/>
      </c>
      <c r="E218" s="181" t="str">
        <f>IF(Barèmes!E218="","",Barèmes!E218)</f>
        <v/>
      </c>
      <c r="F218" s="181" t="str">
        <f>IF(Barèmes!F218="","",Barèmes!F218)</f>
        <v/>
      </c>
      <c r="G218" s="181" t="str">
        <f>IF(Barèmes!G218="","",Barèmes!G218)</f>
        <v/>
      </c>
      <c r="H218" s="531" t="str">
        <f>IF(Barèmes!H218="","",Barèmes!H218)</f>
        <v/>
      </c>
      <c r="I218" s="531" t="str">
        <f>IF(Barèmes!I218="","",Barèmes!I218)</f>
        <v/>
      </c>
      <c r="J218" s="181" t="str">
        <f>IF(Barèmes!J218="","",Barèmes!J218)</f>
        <v/>
      </c>
      <c r="K218" s="181" t="str">
        <f>IF(Barèmes!K218="","",Barèmes!K218)</f>
        <v/>
      </c>
      <c r="L218" s="181" t="str">
        <f>IF(Barèmes!L218="","",Barèmes!L218)</f>
        <v/>
      </c>
      <c r="M218" s="181" t="str">
        <f>IF(Barèmes!M218="","",Barèmes!M218)</f>
        <v/>
      </c>
      <c r="N218" s="181" t="str">
        <f>IF(Barèmes!N218="","",Barèmes!N218)</f>
        <v/>
      </c>
      <c r="O218" s="181" t="str">
        <f>IF(Barèmes!O218="","",Barèmes!O218)</f>
        <v/>
      </c>
      <c r="P218" s="427"/>
      <c r="Q218" s="286"/>
      <c r="R218" s="446" t="str">
        <f t="shared" si="9"/>
        <v/>
      </c>
      <c r="S218" s="182"/>
      <c r="T218" s="211" t="str">
        <f t="shared" si="10"/>
        <v/>
      </c>
      <c r="U218" s="185"/>
      <c r="V218" s="266" t="str">
        <f>+IF(O218="","",IF(T218="",Listes!$A$70,IF(AND(O218&lt;T218,U218=""),Listes!$A$71,IF(AND(Q218&lt;P218,U218=""),Listes!$A$72,IF(AND(T218&lt;&gt;"",T218&lt;O218,S218=""),Listes!$A$73,IF(W218="",Listes!$A$74,""))))))</f>
        <v/>
      </c>
      <c r="W218" s="90"/>
      <c r="X218" s="158">
        <f t="shared" si="11"/>
        <v>0</v>
      </c>
    </row>
    <row r="219" spans="1:24" ht="20.100000000000001" customHeight="1" x14ac:dyDescent="0.25">
      <c r="A219" s="174">
        <v>213</v>
      </c>
      <c r="B219" s="181" t="str">
        <f>IF(Barèmes!B219="","",Barèmes!B219)</f>
        <v/>
      </c>
      <c r="C219" s="181" t="str">
        <f>IF(Barèmes!C219="","",Barèmes!C219)</f>
        <v/>
      </c>
      <c r="D219" s="181" t="str">
        <f>IF(Barèmes!D219="","",Barèmes!D219)</f>
        <v/>
      </c>
      <c r="E219" s="181" t="str">
        <f>IF(Barèmes!E219="","",Barèmes!E219)</f>
        <v/>
      </c>
      <c r="F219" s="181" t="str">
        <f>IF(Barèmes!F219="","",Barèmes!F219)</f>
        <v/>
      </c>
      <c r="G219" s="181" t="str">
        <f>IF(Barèmes!G219="","",Barèmes!G219)</f>
        <v/>
      </c>
      <c r="H219" s="531" t="str">
        <f>IF(Barèmes!H219="","",Barèmes!H219)</f>
        <v/>
      </c>
      <c r="I219" s="531" t="str">
        <f>IF(Barèmes!I219="","",Barèmes!I219)</f>
        <v/>
      </c>
      <c r="J219" s="181" t="str">
        <f>IF(Barèmes!J219="","",Barèmes!J219)</f>
        <v/>
      </c>
      <c r="K219" s="181" t="str">
        <f>IF(Barèmes!K219="","",Barèmes!K219)</f>
        <v/>
      </c>
      <c r="L219" s="181" t="str">
        <f>IF(Barèmes!L219="","",Barèmes!L219)</f>
        <v/>
      </c>
      <c r="M219" s="181" t="str">
        <f>IF(Barèmes!M219="","",Barèmes!M219)</f>
        <v/>
      </c>
      <c r="N219" s="181" t="str">
        <f>IF(Barèmes!N219="","",Barèmes!N219)</f>
        <v/>
      </c>
      <c r="O219" s="181" t="str">
        <f>IF(Barèmes!O219="","",Barèmes!O219)</f>
        <v/>
      </c>
      <c r="P219" s="427"/>
      <c r="Q219" s="286"/>
      <c r="R219" s="446" t="str">
        <f t="shared" si="9"/>
        <v/>
      </c>
      <c r="S219" s="182"/>
      <c r="T219" s="211" t="str">
        <f t="shared" si="10"/>
        <v/>
      </c>
      <c r="U219" s="185"/>
      <c r="V219" s="266" t="str">
        <f>+IF(O219="","",IF(T219="",Listes!$A$70,IF(AND(O219&lt;T219,U219=""),Listes!$A$71,IF(AND(Q219&lt;P219,U219=""),Listes!$A$72,IF(AND(T219&lt;&gt;"",T219&lt;O219,S219=""),Listes!$A$73,IF(W219="",Listes!$A$74,""))))))</f>
        <v/>
      </c>
      <c r="W219" s="90"/>
      <c r="X219" s="158">
        <f t="shared" si="11"/>
        <v>0</v>
      </c>
    </row>
    <row r="220" spans="1:24" ht="20.100000000000001" customHeight="1" x14ac:dyDescent="0.25">
      <c r="A220" s="174">
        <v>214</v>
      </c>
      <c r="B220" s="181" t="str">
        <f>IF(Barèmes!B220="","",Barèmes!B220)</f>
        <v/>
      </c>
      <c r="C220" s="181" t="str">
        <f>IF(Barèmes!C220="","",Barèmes!C220)</f>
        <v/>
      </c>
      <c r="D220" s="181" t="str">
        <f>IF(Barèmes!D220="","",Barèmes!D220)</f>
        <v/>
      </c>
      <c r="E220" s="181" t="str">
        <f>IF(Barèmes!E220="","",Barèmes!E220)</f>
        <v/>
      </c>
      <c r="F220" s="181" t="str">
        <f>IF(Barèmes!F220="","",Barèmes!F220)</f>
        <v/>
      </c>
      <c r="G220" s="181" t="str">
        <f>IF(Barèmes!G220="","",Barèmes!G220)</f>
        <v/>
      </c>
      <c r="H220" s="531" t="str">
        <f>IF(Barèmes!H220="","",Barèmes!H220)</f>
        <v/>
      </c>
      <c r="I220" s="531" t="str">
        <f>IF(Barèmes!I220="","",Barèmes!I220)</f>
        <v/>
      </c>
      <c r="J220" s="181" t="str">
        <f>IF(Barèmes!J220="","",Barèmes!J220)</f>
        <v/>
      </c>
      <c r="K220" s="181" t="str">
        <f>IF(Barèmes!K220="","",Barèmes!K220)</f>
        <v/>
      </c>
      <c r="L220" s="181" t="str">
        <f>IF(Barèmes!L220="","",Barèmes!L220)</f>
        <v/>
      </c>
      <c r="M220" s="181" t="str">
        <f>IF(Barèmes!M220="","",Barèmes!M220)</f>
        <v/>
      </c>
      <c r="N220" s="181" t="str">
        <f>IF(Barèmes!N220="","",Barèmes!N220)</f>
        <v/>
      </c>
      <c r="O220" s="181" t="str">
        <f>IF(Barèmes!O220="","",Barèmes!O220)</f>
        <v/>
      </c>
      <c r="P220" s="427"/>
      <c r="Q220" s="286"/>
      <c r="R220" s="446" t="str">
        <f t="shared" si="9"/>
        <v/>
      </c>
      <c r="S220" s="182"/>
      <c r="T220" s="211" t="str">
        <f t="shared" si="10"/>
        <v/>
      </c>
      <c r="U220" s="185"/>
      <c r="V220" s="266" t="str">
        <f>+IF(O220="","",IF(T220="",Listes!$A$70,IF(AND(O220&lt;T220,U220=""),Listes!$A$71,IF(AND(Q220&lt;P220,U220=""),Listes!$A$72,IF(AND(T220&lt;&gt;"",T220&lt;O220,S220=""),Listes!$A$73,IF(W220="",Listes!$A$74,""))))))</f>
        <v/>
      </c>
      <c r="W220" s="90"/>
      <c r="X220" s="158">
        <f t="shared" si="11"/>
        <v>0</v>
      </c>
    </row>
    <row r="221" spans="1:24" ht="20.100000000000001" customHeight="1" x14ac:dyDescent="0.25">
      <c r="A221" s="174">
        <v>215</v>
      </c>
      <c r="B221" s="181" t="str">
        <f>IF(Barèmes!B221="","",Barèmes!B221)</f>
        <v/>
      </c>
      <c r="C221" s="181" t="str">
        <f>IF(Barèmes!C221="","",Barèmes!C221)</f>
        <v/>
      </c>
      <c r="D221" s="181" t="str">
        <f>IF(Barèmes!D221="","",Barèmes!D221)</f>
        <v/>
      </c>
      <c r="E221" s="181" t="str">
        <f>IF(Barèmes!E221="","",Barèmes!E221)</f>
        <v/>
      </c>
      <c r="F221" s="181" t="str">
        <f>IF(Barèmes!F221="","",Barèmes!F221)</f>
        <v/>
      </c>
      <c r="G221" s="181" t="str">
        <f>IF(Barèmes!G221="","",Barèmes!G221)</f>
        <v/>
      </c>
      <c r="H221" s="531" t="str">
        <f>IF(Barèmes!H221="","",Barèmes!H221)</f>
        <v/>
      </c>
      <c r="I221" s="531" t="str">
        <f>IF(Barèmes!I221="","",Barèmes!I221)</f>
        <v/>
      </c>
      <c r="J221" s="181" t="str">
        <f>IF(Barèmes!J221="","",Barèmes!J221)</f>
        <v/>
      </c>
      <c r="K221" s="181" t="str">
        <f>IF(Barèmes!K221="","",Barèmes!K221)</f>
        <v/>
      </c>
      <c r="L221" s="181" t="str">
        <f>IF(Barèmes!L221="","",Barèmes!L221)</f>
        <v/>
      </c>
      <c r="M221" s="181" t="str">
        <f>IF(Barèmes!M221="","",Barèmes!M221)</f>
        <v/>
      </c>
      <c r="N221" s="181" t="str">
        <f>IF(Barèmes!N221="","",Barèmes!N221)</f>
        <v/>
      </c>
      <c r="O221" s="181" t="str">
        <f>IF(Barèmes!O221="","",Barèmes!O221)</f>
        <v/>
      </c>
      <c r="P221" s="427"/>
      <c r="Q221" s="286"/>
      <c r="R221" s="446" t="str">
        <f t="shared" si="9"/>
        <v/>
      </c>
      <c r="S221" s="182"/>
      <c r="T221" s="211" t="str">
        <f t="shared" si="10"/>
        <v/>
      </c>
      <c r="U221" s="185"/>
      <c r="V221" s="266" t="str">
        <f>+IF(O221="","",IF(T221="",Listes!$A$70,IF(AND(O221&lt;T221,U221=""),Listes!$A$71,IF(AND(Q221&lt;P221,U221=""),Listes!$A$72,IF(AND(T221&lt;&gt;"",T221&lt;O221,S221=""),Listes!$A$73,IF(W221="",Listes!$A$74,""))))))</f>
        <v/>
      </c>
      <c r="W221" s="90"/>
      <c r="X221" s="158">
        <f t="shared" si="11"/>
        <v>0</v>
      </c>
    </row>
    <row r="222" spans="1:24" ht="20.100000000000001" customHeight="1" x14ac:dyDescent="0.25">
      <c r="A222" s="174">
        <v>216</v>
      </c>
      <c r="B222" s="181" t="str">
        <f>IF(Barèmes!B222="","",Barèmes!B222)</f>
        <v/>
      </c>
      <c r="C222" s="181" t="str">
        <f>IF(Barèmes!C222="","",Barèmes!C222)</f>
        <v/>
      </c>
      <c r="D222" s="181" t="str">
        <f>IF(Barèmes!D222="","",Barèmes!D222)</f>
        <v/>
      </c>
      <c r="E222" s="181" t="str">
        <f>IF(Barèmes!E222="","",Barèmes!E222)</f>
        <v/>
      </c>
      <c r="F222" s="181" t="str">
        <f>IF(Barèmes!F222="","",Barèmes!F222)</f>
        <v/>
      </c>
      <c r="G222" s="181" t="str">
        <f>IF(Barèmes!G222="","",Barèmes!G222)</f>
        <v/>
      </c>
      <c r="H222" s="531" t="str">
        <f>IF(Barèmes!H222="","",Barèmes!H222)</f>
        <v/>
      </c>
      <c r="I222" s="531" t="str">
        <f>IF(Barèmes!I222="","",Barèmes!I222)</f>
        <v/>
      </c>
      <c r="J222" s="181" t="str">
        <f>IF(Barèmes!J222="","",Barèmes!J222)</f>
        <v/>
      </c>
      <c r="K222" s="181" t="str">
        <f>IF(Barèmes!K222="","",Barèmes!K222)</f>
        <v/>
      </c>
      <c r="L222" s="181" t="str">
        <f>IF(Barèmes!L222="","",Barèmes!L222)</f>
        <v/>
      </c>
      <c r="M222" s="181" t="str">
        <f>IF(Barèmes!M222="","",Barèmes!M222)</f>
        <v/>
      </c>
      <c r="N222" s="181" t="str">
        <f>IF(Barèmes!N222="","",Barèmes!N222)</f>
        <v/>
      </c>
      <c r="O222" s="181" t="str">
        <f>IF(Barèmes!O222="","",Barèmes!O222)</f>
        <v/>
      </c>
      <c r="P222" s="427"/>
      <c r="Q222" s="286"/>
      <c r="R222" s="446" t="str">
        <f t="shared" si="9"/>
        <v/>
      </c>
      <c r="S222" s="182"/>
      <c r="T222" s="211" t="str">
        <f t="shared" si="10"/>
        <v/>
      </c>
      <c r="U222" s="185"/>
      <c r="V222" s="266" t="str">
        <f>+IF(O222="","",IF(T222="",Listes!$A$70,IF(AND(O222&lt;T222,U222=""),Listes!$A$71,IF(AND(Q222&lt;P222,U222=""),Listes!$A$72,IF(AND(T222&lt;&gt;"",T222&lt;O222,S222=""),Listes!$A$73,IF(W222="",Listes!$A$74,""))))))</f>
        <v/>
      </c>
      <c r="W222" s="90"/>
      <c r="X222" s="158">
        <f t="shared" si="11"/>
        <v>0</v>
      </c>
    </row>
    <row r="223" spans="1:24" ht="20.100000000000001" customHeight="1" x14ac:dyDescent="0.25">
      <c r="A223" s="174">
        <v>217</v>
      </c>
      <c r="B223" s="181" t="str">
        <f>IF(Barèmes!B223="","",Barèmes!B223)</f>
        <v/>
      </c>
      <c r="C223" s="181" t="str">
        <f>IF(Barèmes!C223="","",Barèmes!C223)</f>
        <v/>
      </c>
      <c r="D223" s="181" t="str">
        <f>IF(Barèmes!D223="","",Barèmes!D223)</f>
        <v/>
      </c>
      <c r="E223" s="181" t="str">
        <f>IF(Barèmes!E223="","",Barèmes!E223)</f>
        <v/>
      </c>
      <c r="F223" s="181" t="str">
        <f>IF(Barèmes!F223="","",Barèmes!F223)</f>
        <v/>
      </c>
      <c r="G223" s="181" t="str">
        <f>IF(Barèmes!G223="","",Barèmes!G223)</f>
        <v/>
      </c>
      <c r="H223" s="531" t="str">
        <f>IF(Barèmes!H223="","",Barèmes!H223)</f>
        <v/>
      </c>
      <c r="I223" s="531" t="str">
        <f>IF(Barèmes!I223="","",Barèmes!I223)</f>
        <v/>
      </c>
      <c r="J223" s="181" t="str">
        <f>IF(Barèmes!J223="","",Barèmes!J223)</f>
        <v/>
      </c>
      <c r="K223" s="181" t="str">
        <f>IF(Barèmes!K223="","",Barèmes!K223)</f>
        <v/>
      </c>
      <c r="L223" s="181" t="str">
        <f>IF(Barèmes!L223="","",Barèmes!L223)</f>
        <v/>
      </c>
      <c r="M223" s="181" t="str">
        <f>IF(Barèmes!M223="","",Barèmes!M223)</f>
        <v/>
      </c>
      <c r="N223" s="181" t="str">
        <f>IF(Barèmes!N223="","",Barèmes!N223)</f>
        <v/>
      </c>
      <c r="O223" s="181" t="str">
        <f>IF(Barèmes!O223="","",Barèmes!O223)</f>
        <v/>
      </c>
      <c r="P223" s="427"/>
      <c r="Q223" s="286"/>
      <c r="R223" s="446" t="str">
        <f t="shared" si="9"/>
        <v/>
      </c>
      <c r="S223" s="182"/>
      <c r="T223" s="211" t="str">
        <f t="shared" si="10"/>
        <v/>
      </c>
      <c r="U223" s="185"/>
      <c r="V223" s="266" t="str">
        <f>+IF(O223="","",IF(T223="",Listes!$A$70,IF(AND(O223&lt;T223,U223=""),Listes!$A$71,IF(AND(Q223&lt;P223,U223=""),Listes!$A$72,IF(AND(T223&lt;&gt;"",T223&lt;O223,S223=""),Listes!$A$73,IF(W223="",Listes!$A$74,""))))))</f>
        <v/>
      </c>
      <c r="W223" s="90"/>
      <c r="X223" s="158">
        <f t="shared" si="11"/>
        <v>0</v>
      </c>
    </row>
    <row r="224" spans="1:24" ht="20.100000000000001" customHeight="1" x14ac:dyDescent="0.25">
      <c r="A224" s="174">
        <v>218</v>
      </c>
      <c r="B224" s="181" t="str">
        <f>IF(Barèmes!B224="","",Barèmes!B224)</f>
        <v/>
      </c>
      <c r="C224" s="181" t="str">
        <f>IF(Barèmes!C224="","",Barèmes!C224)</f>
        <v/>
      </c>
      <c r="D224" s="181" t="str">
        <f>IF(Barèmes!D224="","",Barèmes!D224)</f>
        <v/>
      </c>
      <c r="E224" s="181" t="str">
        <f>IF(Barèmes!E224="","",Barèmes!E224)</f>
        <v/>
      </c>
      <c r="F224" s="181" t="str">
        <f>IF(Barèmes!F224="","",Barèmes!F224)</f>
        <v/>
      </c>
      <c r="G224" s="181" t="str">
        <f>IF(Barèmes!G224="","",Barèmes!G224)</f>
        <v/>
      </c>
      <c r="H224" s="531" t="str">
        <f>IF(Barèmes!H224="","",Barèmes!H224)</f>
        <v/>
      </c>
      <c r="I224" s="531" t="str">
        <f>IF(Barèmes!I224="","",Barèmes!I224)</f>
        <v/>
      </c>
      <c r="J224" s="181" t="str">
        <f>IF(Barèmes!J224="","",Barèmes!J224)</f>
        <v/>
      </c>
      <c r="K224" s="181" t="str">
        <f>IF(Barèmes!K224="","",Barèmes!K224)</f>
        <v/>
      </c>
      <c r="L224" s="181" t="str">
        <f>IF(Barèmes!L224="","",Barèmes!L224)</f>
        <v/>
      </c>
      <c r="M224" s="181" t="str">
        <f>IF(Barèmes!M224="","",Barèmes!M224)</f>
        <v/>
      </c>
      <c r="N224" s="181" t="str">
        <f>IF(Barèmes!N224="","",Barèmes!N224)</f>
        <v/>
      </c>
      <c r="O224" s="181" t="str">
        <f>IF(Barèmes!O224="","",Barèmes!O224)</f>
        <v/>
      </c>
      <c r="P224" s="427"/>
      <c r="Q224" s="286"/>
      <c r="R224" s="446" t="str">
        <f t="shared" si="9"/>
        <v/>
      </c>
      <c r="S224" s="182"/>
      <c r="T224" s="211" t="str">
        <f t="shared" si="10"/>
        <v/>
      </c>
      <c r="U224" s="185"/>
      <c r="V224" s="266" t="str">
        <f>+IF(O224="","",IF(T224="",Listes!$A$70,IF(AND(O224&lt;T224,U224=""),Listes!$A$71,IF(AND(Q224&lt;P224,U224=""),Listes!$A$72,IF(AND(T224&lt;&gt;"",T224&lt;O224,S224=""),Listes!$A$73,IF(W224="",Listes!$A$74,""))))))</f>
        <v/>
      </c>
      <c r="W224" s="90"/>
      <c r="X224" s="158">
        <f t="shared" si="11"/>
        <v>0</v>
      </c>
    </row>
    <row r="225" spans="1:24" ht="20.100000000000001" customHeight="1" x14ac:dyDescent="0.25">
      <c r="A225" s="174">
        <v>219</v>
      </c>
      <c r="B225" s="181" t="str">
        <f>IF(Barèmes!B225="","",Barèmes!B225)</f>
        <v/>
      </c>
      <c r="C225" s="181" t="str">
        <f>IF(Barèmes!C225="","",Barèmes!C225)</f>
        <v/>
      </c>
      <c r="D225" s="181" t="str">
        <f>IF(Barèmes!D225="","",Barèmes!D225)</f>
        <v/>
      </c>
      <c r="E225" s="181" t="str">
        <f>IF(Barèmes!E225="","",Barèmes!E225)</f>
        <v/>
      </c>
      <c r="F225" s="181" t="str">
        <f>IF(Barèmes!F225="","",Barèmes!F225)</f>
        <v/>
      </c>
      <c r="G225" s="181" t="str">
        <f>IF(Barèmes!G225="","",Barèmes!G225)</f>
        <v/>
      </c>
      <c r="H225" s="531" t="str">
        <f>IF(Barèmes!H225="","",Barèmes!H225)</f>
        <v/>
      </c>
      <c r="I225" s="531" t="str">
        <f>IF(Barèmes!I225="","",Barèmes!I225)</f>
        <v/>
      </c>
      <c r="J225" s="181" t="str">
        <f>IF(Barèmes!J225="","",Barèmes!J225)</f>
        <v/>
      </c>
      <c r="K225" s="181" t="str">
        <f>IF(Barèmes!K225="","",Barèmes!K225)</f>
        <v/>
      </c>
      <c r="L225" s="181" t="str">
        <f>IF(Barèmes!L225="","",Barèmes!L225)</f>
        <v/>
      </c>
      <c r="M225" s="181" t="str">
        <f>IF(Barèmes!M225="","",Barèmes!M225)</f>
        <v/>
      </c>
      <c r="N225" s="181" t="str">
        <f>IF(Barèmes!N225="","",Barèmes!N225)</f>
        <v/>
      </c>
      <c r="O225" s="181" t="str">
        <f>IF(Barèmes!O225="","",Barèmes!O225)</f>
        <v/>
      </c>
      <c r="P225" s="427"/>
      <c r="Q225" s="286"/>
      <c r="R225" s="446" t="str">
        <f t="shared" si="9"/>
        <v/>
      </c>
      <c r="S225" s="182"/>
      <c r="T225" s="211" t="str">
        <f t="shared" si="10"/>
        <v/>
      </c>
      <c r="U225" s="185"/>
      <c r="V225" s="266" t="str">
        <f>+IF(O225="","",IF(T225="",Listes!$A$70,IF(AND(O225&lt;T225,U225=""),Listes!$A$71,IF(AND(Q225&lt;P225,U225=""),Listes!$A$72,IF(AND(T225&lt;&gt;"",T225&lt;O225,S225=""),Listes!$A$73,IF(W225="",Listes!$A$74,""))))))</f>
        <v/>
      </c>
      <c r="W225" s="90"/>
      <c r="X225" s="158">
        <f t="shared" si="11"/>
        <v>0</v>
      </c>
    </row>
    <row r="226" spans="1:24" ht="20.100000000000001" customHeight="1" x14ac:dyDescent="0.25">
      <c r="A226" s="174">
        <v>220</v>
      </c>
      <c r="B226" s="181" t="str">
        <f>IF(Barèmes!B226="","",Barèmes!B226)</f>
        <v/>
      </c>
      <c r="C226" s="181" t="str">
        <f>IF(Barèmes!C226="","",Barèmes!C226)</f>
        <v/>
      </c>
      <c r="D226" s="181" t="str">
        <f>IF(Barèmes!D226="","",Barèmes!D226)</f>
        <v/>
      </c>
      <c r="E226" s="181" t="str">
        <f>IF(Barèmes!E226="","",Barèmes!E226)</f>
        <v/>
      </c>
      <c r="F226" s="181" t="str">
        <f>IF(Barèmes!F226="","",Barèmes!F226)</f>
        <v/>
      </c>
      <c r="G226" s="181" t="str">
        <f>IF(Barèmes!G226="","",Barèmes!G226)</f>
        <v/>
      </c>
      <c r="H226" s="531" t="str">
        <f>IF(Barèmes!H226="","",Barèmes!H226)</f>
        <v/>
      </c>
      <c r="I226" s="531" t="str">
        <f>IF(Barèmes!I226="","",Barèmes!I226)</f>
        <v/>
      </c>
      <c r="J226" s="181" t="str">
        <f>IF(Barèmes!J226="","",Barèmes!J226)</f>
        <v/>
      </c>
      <c r="K226" s="181" t="str">
        <f>IF(Barèmes!K226="","",Barèmes!K226)</f>
        <v/>
      </c>
      <c r="L226" s="181" t="str">
        <f>IF(Barèmes!L226="","",Barèmes!L226)</f>
        <v/>
      </c>
      <c r="M226" s="181" t="str">
        <f>IF(Barèmes!M226="","",Barèmes!M226)</f>
        <v/>
      </c>
      <c r="N226" s="181" t="str">
        <f>IF(Barèmes!N226="","",Barèmes!N226)</f>
        <v/>
      </c>
      <c r="O226" s="181" t="str">
        <f>IF(Barèmes!O226="","",Barèmes!O226)</f>
        <v/>
      </c>
      <c r="P226" s="427"/>
      <c r="Q226" s="286"/>
      <c r="R226" s="446" t="str">
        <f t="shared" si="9"/>
        <v/>
      </c>
      <c r="S226" s="182"/>
      <c r="T226" s="211" t="str">
        <f t="shared" si="10"/>
        <v/>
      </c>
      <c r="U226" s="185"/>
      <c r="V226" s="266" t="str">
        <f>+IF(O226="","",IF(T226="",Listes!$A$70,IF(AND(O226&lt;T226,U226=""),Listes!$A$71,IF(AND(Q226&lt;P226,U226=""),Listes!$A$72,IF(AND(T226&lt;&gt;"",T226&lt;O226,S226=""),Listes!$A$73,IF(W226="",Listes!$A$74,""))))))</f>
        <v/>
      </c>
      <c r="W226" s="90"/>
      <c r="X226" s="158">
        <f t="shared" si="11"/>
        <v>0</v>
      </c>
    </row>
    <row r="227" spans="1:24" ht="20.100000000000001" customHeight="1" x14ac:dyDescent="0.25">
      <c r="A227" s="174">
        <v>221</v>
      </c>
      <c r="B227" s="181" t="str">
        <f>IF(Barèmes!B227="","",Barèmes!B227)</f>
        <v/>
      </c>
      <c r="C227" s="181" t="str">
        <f>IF(Barèmes!C227="","",Barèmes!C227)</f>
        <v/>
      </c>
      <c r="D227" s="181" t="str">
        <f>IF(Barèmes!D227="","",Barèmes!D227)</f>
        <v/>
      </c>
      <c r="E227" s="181" t="str">
        <f>IF(Barèmes!E227="","",Barèmes!E227)</f>
        <v/>
      </c>
      <c r="F227" s="181" t="str">
        <f>IF(Barèmes!F227="","",Barèmes!F227)</f>
        <v/>
      </c>
      <c r="G227" s="181" t="str">
        <f>IF(Barèmes!G227="","",Barèmes!G227)</f>
        <v/>
      </c>
      <c r="H227" s="531" t="str">
        <f>IF(Barèmes!H227="","",Barèmes!H227)</f>
        <v/>
      </c>
      <c r="I227" s="531" t="str">
        <f>IF(Barèmes!I227="","",Barèmes!I227)</f>
        <v/>
      </c>
      <c r="J227" s="181" t="str">
        <f>IF(Barèmes!J227="","",Barèmes!J227)</f>
        <v/>
      </c>
      <c r="K227" s="181" t="str">
        <f>IF(Barèmes!K227="","",Barèmes!K227)</f>
        <v/>
      </c>
      <c r="L227" s="181" t="str">
        <f>IF(Barèmes!L227="","",Barèmes!L227)</f>
        <v/>
      </c>
      <c r="M227" s="181" t="str">
        <f>IF(Barèmes!M227="","",Barèmes!M227)</f>
        <v/>
      </c>
      <c r="N227" s="181" t="str">
        <f>IF(Barèmes!N227="","",Barèmes!N227)</f>
        <v/>
      </c>
      <c r="O227" s="181" t="str">
        <f>IF(Barèmes!O227="","",Barèmes!O227)</f>
        <v/>
      </c>
      <c r="P227" s="427"/>
      <c r="Q227" s="286"/>
      <c r="R227" s="446" t="str">
        <f t="shared" si="9"/>
        <v/>
      </c>
      <c r="S227" s="182"/>
      <c r="T227" s="211" t="str">
        <f t="shared" si="10"/>
        <v/>
      </c>
      <c r="U227" s="185"/>
      <c r="V227" s="266" t="str">
        <f>+IF(O227="","",IF(T227="",Listes!$A$70,IF(AND(O227&lt;T227,U227=""),Listes!$A$71,IF(AND(Q227&lt;P227,U227=""),Listes!$A$72,IF(AND(T227&lt;&gt;"",T227&lt;O227,S227=""),Listes!$A$73,IF(W227="",Listes!$A$74,""))))))</f>
        <v/>
      </c>
      <c r="W227" s="90"/>
      <c r="X227" s="158">
        <f t="shared" si="11"/>
        <v>0</v>
      </c>
    </row>
    <row r="228" spans="1:24" ht="20.100000000000001" customHeight="1" x14ac:dyDescent="0.25">
      <c r="A228" s="174">
        <v>222</v>
      </c>
      <c r="B228" s="181" t="str">
        <f>IF(Barèmes!B228="","",Barèmes!B228)</f>
        <v/>
      </c>
      <c r="C228" s="181" t="str">
        <f>IF(Barèmes!C228="","",Barèmes!C228)</f>
        <v/>
      </c>
      <c r="D228" s="181" t="str">
        <f>IF(Barèmes!D228="","",Barèmes!D228)</f>
        <v/>
      </c>
      <c r="E228" s="181" t="str">
        <f>IF(Barèmes!E228="","",Barèmes!E228)</f>
        <v/>
      </c>
      <c r="F228" s="181" t="str">
        <f>IF(Barèmes!F228="","",Barèmes!F228)</f>
        <v/>
      </c>
      <c r="G228" s="181" t="str">
        <f>IF(Barèmes!G228="","",Barèmes!G228)</f>
        <v/>
      </c>
      <c r="H228" s="531" t="str">
        <f>IF(Barèmes!H228="","",Barèmes!H228)</f>
        <v/>
      </c>
      <c r="I228" s="531" t="str">
        <f>IF(Barèmes!I228="","",Barèmes!I228)</f>
        <v/>
      </c>
      <c r="J228" s="181" t="str">
        <f>IF(Barèmes!J228="","",Barèmes!J228)</f>
        <v/>
      </c>
      <c r="K228" s="181" t="str">
        <f>IF(Barèmes!K228="","",Barèmes!K228)</f>
        <v/>
      </c>
      <c r="L228" s="181" t="str">
        <f>IF(Barèmes!L228="","",Barèmes!L228)</f>
        <v/>
      </c>
      <c r="M228" s="181" t="str">
        <f>IF(Barèmes!M228="","",Barèmes!M228)</f>
        <v/>
      </c>
      <c r="N228" s="181" t="str">
        <f>IF(Barèmes!N228="","",Barèmes!N228)</f>
        <v/>
      </c>
      <c r="O228" s="181" t="str">
        <f>IF(Barèmes!O228="","",Barèmes!O228)</f>
        <v/>
      </c>
      <c r="P228" s="427"/>
      <c r="Q228" s="286"/>
      <c r="R228" s="446" t="str">
        <f t="shared" si="9"/>
        <v/>
      </c>
      <c r="S228" s="182"/>
      <c r="T228" s="211" t="str">
        <f t="shared" si="10"/>
        <v/>
      </c>
      <c r="U228" s="185"/>
      <c r="V228" s="266" t="str">
        <f>+IF(O228="","",IF(T228="",Listes!$A$70,IF(AND(O228&lt;T228,U228=""),Listes!$A$71,IF(AND(Q228&lt;P228,U228=""),Listes!$A$72,IF(AND(T228&lt;&gt;"",T228&lt;O228,S228=""),Listes!$A$73,IF(W228="",Listes!$A$74,""))))))</f>
        <v/>
      </c>
      <c r="W228" s="90"/>
      <c r="X228" s="158">
        <f t="shared" si="11"/>
        <v>0</v>
      </c>
    </row>
    <row r="229" spans="1:24" ht="20.100000000000001" customHeight="1" x14ac:dyDescent="0.25">
      <c r="A229" s="174">
        <v>223</v>
      </c>
      <c r="B229" s="181" t="str">
        <f>IF(Barèmes!B229="","",Barèmes!B229)</f>
        <v/>
      </c>
      <c r="C229" s="181" t="str">
        <f>IF(Barèmes!C229="","",Barèmes!C229)</f>
        <v/>
      </c>
      <c r="D229" s="181" t="str">
        <f>IF(Barèmes!D229="","",Barèmes!D229)</f>
        <v/>
      </c>
      <c r="E229" s="181" t="str">
        <f>IF(Barèmes!E229="","",Barèmes!E229)</f>
        <v/>
      </c>
      <c r="F229" s="181" t="str">
        <f>IF(Barèmes!F229="","",Barèmes!F229)</f>
        <v/>
      </c>
      <c r="G229" s="181" t="str">
        <f>IF(Barèmes!G229="","",Barèmes!G229)</f>
        <v/>
      </c>
      <c r="H229" s="531" t="str">
        <f>IF(Barèmes!H229="","",Barèmes!H229)</f>
        <v/>
      </c>
      <c r="I229" s="531" t="str">
        <f>IF(Barèmes!I229="","",Barèmes!I229)</f>
        <v/>
      </c>
      <c r="J229" s="181" t="str">
        <f>IF(Barèmes!J229="","",Barèmes!J229)</f>
        <v/>
      </c>
      <c r="K229" s="181" t="str">
        <f>IF(Barèmes!K229="","",Barèmes!K229)</f>
        <v/>
      </c>
      <c r="L229" s="181" t="str">
        <f>IF(Barèmes!L229="","",Barèmes!L229)</f>
        <v/>
      </c>
      <c r="M229" s="181" t="str">
        <f>IF(Barèmes!M229="","",Barèmes!M229)</f>
        <v/>
      </c>
      <c r="N229" s="181" t="str">
        <f>IF(Barèmes!N229="","",Barèmes!N229)</f>
        <v/>
      </c>
      <c r="O229" s="181" t="str">
        <f>IF(Barèmes!O229="","",Barèmes!O229)</f>
        <v/>
      </c>
      <c r="P229" s="427"/>
      <c r="Q229" s="286"/>
      <c r="R229" s="446" t="str">
        <f t="shared" si="9"/>
        <v/>
      </c>
      <c r="S229" s="182"/>
      <c r="T229" s="211" t="str">
        <f t="shared" si="10"/>
        <v/>
      </c>
      <c r="U229" s="185"/>
      <c r="V229" s="266" t="str">
        <f>+IF(O229="","",IF(T229="",Listes!$A$70,IF(AND(O229&lt;T229,U229=""),Listes!$A$71,IF(AND(Q229&lt;P229,U229=""),Listes!$A$72,IF(AND(T229&lt;&gt;"",T229&lt;O229,S229=""),Listes!$A$73,IF(W229="",Listes!$A$74,""))))))</f>
        <v/>
      </c>
      <c r="W229" s="90"/>
      <c r="X229" s="158">
        <f t="shared" si="11"/>
        <v>0</v>
      </c>
    </row>
    <row r="230" spans="1:24" ht="20.100000000000001" customHeight="1" x14ac:dyDescent="0.25">
      <c r="A230" s="174">
        <v>224</v>
      </c>
      <c r="B230" s="181" t="str">
        <f>IF(Barèmes!B230="","",Barèmes!B230)</f>
        <v/>
      </c>
      <c r="C230" s="181" t="str">
        <f>IF(Barèmes!C230="","",Barèmes!C230)</f>
        <v/>
      </c>
      <c r="D230" s="181" t="str">
        <f>IF(Barèmes!D230="","",Barèmes!D230)</f>
        <v/>
      </c>
      <c r="E230" s="181" t="str">
        <f>IF(Barèmes!E230="","",Barèmes!E230)</f>
        <v/>
      </c>
      <c r="F230" s="181" t="str">
        <f>IF(Barèmes!F230="","",Barèmes!F230)</f>
        <v/>
      </c>
      <c r="G230" s="181" t="str">
        <f>IF(Barèmes!G230="","",Barèmes!G230)</f>
        <v/>
      </c>
      <c r="H230" s="531" t="str">
        <f>IF(Barèmes!H230="","",Barèmes!H230)</f>
        <v/>
      </c>
      <c r="I230" s="531" t="str">
        <f>IF(Barèmes!I230="","",Barèmes!I230)</f>
        <v/>
      </c>
      <c r="J230" s="181" t="str">
        <f>IF(Barèmes!J230="","",Barèmes!J230)</f>
        <v/>
      </c>
      <c r="K230" s="181" t="str">
        <f>IF(Barèmes!K230="","",Barèmes!K230)</f>
        <v/>
      </c>
      <c r="L230" s="181" t="str">
        <f>IF(Barèmes!L230="","",Barèmes!L230)</f>
        <v/>
      </c>
      <c r="M230" s="181" t="str">
        <f>IF(Barèmes!M230="","",Barèmes!M230)</f>
        <v/>
      </c>
      <c r="N230" s="181" t="str">
        <f>IF(Barèmes!N230="","",Barèmes!N230)</f>
        <v/>
      </c>
      <c r="O230" s="181" t="str">
        <f>IF(Barèmes!O230="","",Barèmes!O230)</f>
        <v/>
      </c>
      <c r="P230" s="427"/>
      <c r="Q230" s="286"/>
      <c r="R230" s="446" t="str">
        <f t="shared" si="9"/>
        <v/>
      </c>
      <c r="S230" s="182"/>
      <c r="T230" s="211" t="str">
        <f t="shared" si="10"/>
        <v/>
      </c>
      <c r="U230" s="185"/>
      <c r="V230" s="266" t="str">
        <f>+IF(O230="","",IF(T230="",Listes!$A$70,IF(AND(O230&lt;T230,U230=""),Listes!$A$71,IF(AND(Q230&lt;P230,U230=""),Listes!$A$72,IF(AND(T230&lt;&gt;"",T230&lt;O230,S230=""),Listes!$A$73,IF(W230="",Listes!$A$74,""))))))</f>
        <v/>
      </c>
      <c r="W230" s="90"/>
      <c r="X230" s="158">
        <f t="shared" si="11"/>
        <v>0</v>
      </c>
    </row>
    <row r="231" spans="1:24" ht="20.100000000000001" customHeight="1" x14ac:dyDescent="0.25">
      <c r="A231" s="174">
        <v>225</v>
      </c>
      <c r="B231" s="181" t="str">
        <f>IF(Barèmes!B231="","",Barèmes!B231)</f>
        <v/>
      </c>
      <c r="C231" s="181" t="str">
        <f>IF(Barèmes!C231="","",Barèmes!C231)</f>
        <v/>
      </c>
      <c r="D231" s="181" t="str">
        <f>IF(Barèmes!D231="","",Barèmes!D231)</f>
        <v/>
      </c>
      <c r="E231" s="181" t="str">
        <f>IF(Barèmes!E231="","",Barèmes!E231)</f>
        <v/>
      </c>
      <c r="F231" s="181" t="str">
        <f>IF(Barèmes!F231="","",Barèmes!F231)</f>
        <v/>
      </c>
      <c r="G231" s="181" t="str">
        <f>IF(Barèmes!G231="","",Barèmes!G231)</f>
        <v/>
      </c>
      <c r="H231" s="531" t="str">
        <f>IF(Barèmes!H231="","",Barèmes!H231)</f>
        <v/>
      </c>
      <c r="I231" s="531" t="str">
        <f>IF(Barèmes!I231="","",Barèmes!I231)</f>
        <v/>
      </c>
      <c r="J231" s="181" t="str">
        <f>IF(Barèmes!J231="","",Barèmes!J231)</f>
        <v/>
      </c>
      <c r="K231" s="181" t="str">
        <f>IF(Barèmes!K231="","",Barèmes!K231)</f>
        <v/>
      </c>
      <c r="L231" s="181" t="str">
        <f>IF(Barèmes!L231="","",Barèmes!L231)</f>
        <v/>
      </c>
      <c r="M231" s="181" t="str">
        <f>IF(Barèmes!M231="","",Barèmes!M231)</f>
        <v/>
      </c>
      <c r="N231" s="181" t="str">
        <f>IF(Barèmes!N231="","",Barèmes!N231)</f>
        <v/>
      </c>
      <c r="O231" s="181" t="str">
        <f>IF(Barèmes!O231="","",Barèmes!O231)</f>
        <v/>
      </c>
      <c r="P231" s="427"/>
      <c r="Q231" s="286"/>
      <c r="R231" s="446" t="str">
        <f t="shared" si="9"/>
        <v/>
      </c>
      <c r="S231" s="182"/>
      <c r="T231" s="211" t="str">
        <f t="shared" si="10"/>
        <v/>
      </c>
      <c r="U231" s="185"/>
      <c r="V231" s="266" t="str">
        <f>+IF(O231="","",IF(T231="",Listes!$A$70,IF(AND(O231&lt;T231,U231=""),Listes!$A$71,IF(AND(Q231&lt;P231,U231=""),Listes!$A$72,IF(AND(T231&lt;&gt;"",T231&lt;O231,S231=""),Listes!$A$73,IF(W231="",Listes!$A$74,""))))))</f>
        <v/>
      </c>
      <c r="W231" s="90"/>
      <c r="X231" s="158">
        <f t="shared" si="11"/>
        <v>0</v>
      </c>
    </row>
    <row r="232" spans="1:24" ht="20.100000000000001" customHeight="1" x14ac:dyDescent="0.25">
      <c r="A232" s="174">
        <v>226</v>
      </c>
      <c r="B232" s="181" t="str">
        <f>IF(Barèmes!B232="","",Barèmes!B232)</f>
        <v/>
      </c>
      <c r="C232" s="181" t="str">
        <f>IF(Barèmes!C232="","",Barèmes!C232)</f>
        <v/>
      </c>
      <c r="D232" s="181" t="str">
        <f>IF(Barèmes!D232="","",Barèmes!D232)</f>
        <v/>
      </c>
      <c r="E232" s="181" t="str">
        <f>IF(Barèmes!E232="","",Barèmes!E232)</f>
        <v/>
      </c>
      <c r="F232" s="181" t="str">
        <f>IF(Barèmes!F232="","",Barèmes!F232)</f>
        <v/>
      </c>
      <c r="G232" s="181" t="str">
        <f>IF(Barèmes!G232="","",Barèmes!G232)</f>
        <v/>
      </c>
      <c r="H232" s="531" t="str">
        <f>IF(Barèmes!H232="","",Barèmes!H232)</f>
        <v/>
      </c>
      <c r="I232" s="531" t="str">
        <f>IF(Barèmes!I232="","",Barèmes!I232)</f>
        <v/>
      </c>
      <c r="J232" s="181" t="str">
        <f>IF(Barèmes!J232="","",Barèmes!J232)</f>
        <v/>
      </c>
      <c r="K232" s="181" t="str">
        <f>IF(Barèmes!K232="","",Barèmes!K232)</f>
        <v/>
      </c>
      <c r="L232" s="181" t="str">
        <f>IF(Barèmes!L232="","",Barèmes!L232)</f>
        <v/>
      </c>
      <c r="M232" s="181" t="str">
        <f>IF(Barèmes!M232="","",Barèmes!M232)</f>
        <v/>
      </c>
      <c r="N232" s="181" t="str">
        <f>IF(Barèmes!N232="","",Barèmes!N232)</f>
        <v/>
      </c>
      <c r="O232" s="181" t="str">
        <f>IF(Barèmes!O232="","",Barèmes!O232)</f>
        <v/>
      </c>
      <c r="P232" s="427"/>
      <c r="Q232" s="286"/>
      <c r="R232" s="446" t="str">
        <f t="shared" si="9"/>
        <v/>
      </c>
      <c r="S232" s="182"/>
      <c r="T232" s="211" t="str">
        <f t="shared" si="10"/>
        <v/>
      </c>
      <c r="U232" s="185"/>
      <c r="V232" s="266" t="str">
        <f>+IF(O232="","",IF(T232="",Listes!$A$70,IF(AND(O232&lt;T232,U232=""),Listes!$A$71,IF(AND(Q232&lt;P232,U232=""),Listes!$A$72,IF(AND(T232&lt;&gt;"",T232&lt;O232,S232=""),Listes!$A$73,IF(W232="",Listes!$A$74,""))))))</f>
        <v/>
      </c>
      <c r="W232" s="90"/>
      <c r="X232" s="158">
        <f t="shared" si="11"/>
        <v>0</v>
      </c>
    </row>
    <row r="233" spans="1:24" ht="20.100000000000001" customHeight="1" x14ac:dyDescent="0.25">
      <c r="A233" s="174">
        <v>227</v>
      </c>
      <c r="B233" s="181" t="str">
        <f>IF(Barèmes!B233="","",Barèmes!B233)</f>
        <v/>
      </c>
      <c r="C233" s="181" t="str">
        <f>IF(Barèmes!C233="","",Barèmes!C233)</f>
        <v/>
      </c>
      <c r="D233" s="181" t="str">
        <f>IF(Barèmes!D233="","",Barèmes!D233)</f>
        <v/>
      </c>
      <c r="E233" s="181" t="str">
        <f>IF(Barèmes!E233="","",Barèmes!E233)</f>
        <v/>
      </c>
      <c r="F233" s="181" t="str">
        <f>IF(Barèmes!F233="","",Barèmes!F233)</f>
        <v/>
      </c>
      <c r="G233" s="181" t="str">
        <f>IF(Barèmes!G233="","",Barèmes!G233)</f>
        <v/>
      </c>
      <c r="H233" s="531" t="str">
        <f>IF(Barèmes!H233="","",Barèmes!H233)</f>
        <v/>
      </c>
      <c r="I233" s="531" t="str">
        <f>IF(Barèmes!I233="","",Barèmes!I233)</f>
        <v/>
      </c>
      <c r="J233" s="181" t="str">
        <f>IF(Barèmes!J233="","",Barèmes!J233)</f>
        <v/>
      </c>
      <c r="K233" s="181" t="str">
        <f>IF(Barèmes!K233="","",Barèmes!K233)</f>
        <v/>
      </c>
      <c r="L233" s="181" t="str">
        <f>IF(Barèmes!L233="","",Barèmes!L233)</f>
        <v/>
      </c>
      <c r="M233" s="181" t="str">
        <f>IF(Barèmes!M233="","",Barèmes!M233)</f>
        <v/>
      </c>
      <c r="N233" s="181" t="str">
        <f>IF(Barèmes!N233="","",Barèmes!N233)</f>
        <v/>
      </c>
      <c r="O233" s="181" t="str">
        <f>IF(Barèmes!O233="","",Barèmes!O233)</f>
        <v/>
      </c>
      <c r="P233" s="427"/>
      <c r="Q233" s="286"/>
      <c r="R233" s="446" t="str">
        <f t="shared" si="9"/>
        <v/>
      </c>
      <c r="S233" s="182"/>
      <c r="T233" s="211" t="str">
        <f t="shared" si="10"/>
        <v/>
      </c>
      <c r="U233" s="185"/>
      <c r="V233" s="266" t="str">
        <f>+IF(O233="","",IF(T233="",Listes!$A$70,IF(AND(O233&lt;T233,U233=""),Listes!$A$71,IF(AND(Q233&lt;P233,U233=""),Listes!$A$72,IF(AND(T233&lt;&gt;"",T233&lt;O233,S233=""),Listes!$A$73,IF(W233="",Listes!$A$74,""))))))</f>
        <v/>
      </c>
      <c r="W233" s="90"/>
      <c r="X233" s="158">
        <f t="shared" si="11"/>
        <v>0</v>
      </c>
    </row>
    <row r="234" spans="1:24" ht="20.100000000000001" customHeight="1" x14ac:dyDescent="0.25">
      <c r="A234" s="174">
        <v>228</v>
      </c>
      <c r="B234" s="181" t="str">
        <f>IF(Barèmes!B234="","",Barèmes!B234)</f>
        <v/>
      </c>
      <c r="C234" s="181" t="str">
        <f>IF(Barèmes!C234="","",Barèmes!C234)</f>
        <v/>
      </c>
      <c r="D234" s="181" t="str">
        <f>IF(Barèmes!D234="","",Barèmes!D234)</f>
        <v/>
      </c>
      <c r="E234" s="181" t="str">
        <f>IF(Barèmes!E234="","",Barèmes!E234)</f>
        <v/>
      </c>
      <c r="F234" s="181" t="str">
        <f>IF(Barèmes!F234="","",Barèmes!F234)</f>
        <v/>
      </c>
      <c r="G234" s="181" t="str">
        <f>IF(Barèmes!G234="","",Barèmes!G234)</f>
        <v/>
      </c>
      <c r="H234" s="531" t="str">
        <f>IF(Barèmes!H234="","",Barèmes!H234)</f>
        <v/>
      </c>
      <c r="I234" s="531" t="str">
        <f>IF(Barèmes!I234="","",Barèmes!I234)</f>
        <v/>
      </c>
      <c r="J234" s="181" t="str">
        <f>IF(Barèmes!J234="","",Barèmes!J234)</f>
        <v/>
      </c>
      <c r="K234" s="181" t="str">
        <f>IF(Barèmes!K234="","",Barèmes!K234)</f>
        <v/>
      </c>
      <c r="L234" s="181" t="str">
        <f>IF(Barèmes!L234="","",Barèmes!L234)</f>
        <v/>
      </c>
      <c r="M234" s="181" t="str">
        <f>IF(Barèmes!M234="","",Barèmes!M234)</f>
        <v/>
      </c>
      <c r="N234" s="181" t="str">
        <f>IF(Barèmes!N234="","",Barèmes!N234)</f>
        <v/>
      </c>
      <c r="O234" s="181" t="str">
        <f>IF(Barèmes!O234="","",Barèmes!O234)</f>
        <v/>
      </c>
      <c r="P234" s="427"/>
      <c r="Q234" s="286"/>
      <c r="R234" s="446" t="str">
        <f t="shared" si="9"/>
        <v/>
      </c>
      <c r="S234" s="182"/>
      <c r="T234" s="211" t="str">
        <f t="shared" si="10"/>
        <v/>
      </c>
      <c r="U234" s="185"/>
      <c r="V234" s="266" t="str">
        <f>+IF(O234="","",IF(T234="",Listes!$A$70,IF(AND(O234&lt;T234,U234=""),Listes!$A$71,IF(AND(Q234&lt;P234,U234=""),Listes!$A$72,IF(AND(T234&lt;&gt;"",T234&lt;O234,S234=""),Listes!$A$73,IF(W234="",Listes!$A$74,""))))))</f>
        <v/>
      </c>
      <c r="W234" s="90"/>
      <c r="X234" s="158">
        <f t="shared" si="11"/>
        <v>0</v>
      </c>
    </row>
    <row r="235" spans="1:24" ht="20.100000000000001" customHeight="1" x14ac:dyDescent="0.25">
      <c r="A235" s="174">
        <v>229</v>
      </c>
      <c r="B235" s="181" t="str">
        <f>IF(Barèmes!B235="","",Barèmes!B235)</f>
        <v/>
      </c>
      <c r="C235" s="181" t="str">
        <f>IF(Barèmes!C235="","",Barèmes!C235)</f>
        <v/>
      </c>
      <c r="D235" s="181" t="str">
        <f>IF(Barèmes!D235="","",Barèmes!D235)</f>
        <v/>
      </c>
      <c r="E235" s="181" t="str">
        <f>IF(Barèmes!E235="","",Barèmes!E235)</f>
        <v/>
      </c>
      <c r="F235" s="181" t="str">
        <f>IF(Barèmes!F235="","",Barèmes!F235)</f>
        <v/>
      </c>
      <c r="G235" s="181" t="str">
        <f>IF(Barèmes!G235="","",Barèmes!G235)</f>
        <v/>
      </c>
      <c r="H235" s="531" t="str">
        <f>IF(Barèmes!H235="","",Barèmes!H235)</f>
        <v/>
      </c>
      <c r="I235" s="531" t="str">
        <f>IF(Barèmes!I235="","",Barèmes!I235)</f>
        <v/>
      </c>
      <c r="J235" s="181" t="str">
        <f>IF(Barèmes!J235="","",Barèmes!J235)</f>
        <v/>
      </c>
      <c r="K235" s="181" t="str">
        <f>IF(Barèmes!K235="","",Barèmes!K235)</f>
        <v/>
      </c>
      <c r="L235" s="181" t="str">
        <f>IF(Barèmes!L235="","",Barèmes!L235)</f>
        <v/>
      </c>
      <c r="M235" s="181" t="str">
        <f>IF(Barèmes!M235="","",Barèmes!M235)</f>
        <v/>
      </c>
      <c r="N235" s="181" t="str">
        <f>IF(Barèmes!N235="","",Barèmes!N235)</f>
        <v/>
      </c>
      <c r="O235" s="181" t="str">
        <f>IF(Barèmes!O235="","",Barèmes!O235)</f>
        <v/>
      </c>
      <c r="P235" s="427"/>
      <c r="Q235" s="286"/>
      <c r="R235" s="446" t="str">
        <f t="shared" si="9"/>
        <v/>
      </c>
      <c r="S235" s="182"/>
      <c r="T235" s="211" t="str">
        <f t="shared" si="10"/>
        <v/>
      </c>
      <c r="U235" s="185"/>
      <c r="V235" s="266" t="str">
        <f>+IF(O235="","",IF(T235="",Listes!$A$70,IF(AND(O235&lt;T235,U235=""),Listes!$A$71,IF(AND(Q235&lt;P235,U235=""),Listes!$A$72,IF(AND(T235&lt;&gt;"",T235&lt;O235,S235=""),Listes!$A$73,IF(W235="",Listes!$A$74,""))))))</f>
        <v/>
      </c>
      <c r="W235" s="90"/>
      <c r="X235" s="158">
        <f t="shared" si="11"/>
        <v>0</v>
      </c>
    </row>
    <row r="236" spans="1:24" ht="20.100000000000001" customHeight="1" x14ac:dyDescent="0.25">
      <c r="A236" s="174">
        <v>230</v>
      </c>
      <c r="B236" s="181" t="str">
        <f>IF(Barèmes!B236="","",Barèmes!B236)</f>
        <v/>
      </c>
      <c r="C236" s="181" t="str">
        <f>IF(Barèmes!C236="","",Barèmes!C236)</f>
        <v/>
      </c>
      <c r="D236" s="181" t="str">
        <f>IF(Barèmes!D236="","",Barèmes!D236)</f>
        <v/>
      </c>
      <c r="E236" s="181" t="str">
        <f>IF(Barèmes!E236="","",Barèmes!E236)</f>
        <v/>
      </c>
      <c r="F236" s="181" t="str">
        <f>IF(Barèmes!F236="","",Barèmes!F236)</f>
        <v/>
      </c>
      <c r="G236" s="181" t="str">
        <f>IF(Barèmes!G236="","",Barèmes!G236)</f>
        <v/>
      </c>
      <c r="H236" s="531" t="str">
        <f>IF(Barèmes!H236="","",Barèmes!H236)</f>
        <v/>
      </c>
      <c r="I236" s="531" t="str">
        <f>IF(Barèmes!I236="","",Barèmes!I236)</f>
        <v/>
      </c>
      <c r="J236" s="181" t="str">
        <f>IF(Barèmes!J236="","",Barèmes!J236)</f>
        <v/>
      </c>
      <c r="K236" s="181" t="str">
        <f>IF(Barèmes!K236="","",Barèmes!K236)</f>
        <v/>
      </c>
      <c r="L236" s="181" t="str">
        <f>IF(Barèmes!L236="","",Barèmes!L236)</f>
        <v/>
      </c>
      <c r="M236" s="181" t="str">
        <f>IF(Barèmes!M236="","",Barèmes!M236)</f>
        <v/>
      </c>
      <c r="N236" s="181" t="str">
        <f>IF(Barèmes!N236="","",Barèmes!N236)</f>
        <v/>
      </c>
      <c r="O236" s="181" t="str">
        <f>IF(Barèmes!O236="","",Barèmes!O236)</f>
        <v/>
      </c>
      <c r="P236" s="427"/>
      <c r="Q236" s="286"/>
      <c r="R236" s="446" t="str">
        <f t="shared" si="9"/>
        <v/>
      </c>
      <c r="S236" s="182"/>
      <c r="T236" s="211" t="str">
        <f t="shared" si="10"/>
        <v/>
      </c>
      <c r="U236" s="185"/>
      <c r="V236" s="266" t="str">
        <f>+IF(O236="","",IF(T236="",Listes!$A$70,IF(AND(O236&lt;T236,U236=""),Listes!$A$71,IF(AND(Q236&lt;P236,U236=""),Listes!$A$72,IF(AND(T236&lt;&gt;"",T236&lt;O236,S236=""),Listes!$A$73,IF(W236="",Listes!$A$74,""))))))</f>
        <v/>
      </c>
      <c r="W236" s="90"/>
      <c r="X236" s="158">
        <f t="shared" si="11"/>
        <v>0</v>
      </c>
    </row>
    <row r="237" spans="1:24" ht="20.100000000000001" customHeight="1" x14ac:dyDescent="0.25">
      <c r="A237" s="174">
        <v>231</v>
      </c>
      <c r="B237" s="181" t="str">
        <f>IF(Barèmes!B237="","",Barèmes!B237)</f>
        <v/>
      </c>
      <c r="C237" s="181" t="str">
        <f>IF(Barèmes!C237="","",Barèmes!C237)</f>
        <v/>
      </c>
      <c r="D237" s="181" t="str">
        <f>IF(Barèmes!D237="","",Barèmes!D237)</f>
        <v/>
      </c>
      <c r="E237" s="181" t="str">
        <f>IF(Barèmes!E237="","",Barèmes!E237)</f>
        <v/>
      </c>
      <c r="F237" s="181" t="str">
        <f>IF(Barèmes!F237="","",Barèmes!F237)</f>
        <v/>
      </c>
      <c r="G237" s="181" t="str">
        <f>IF(Barèmes!G237="","",Barèmes!G237)</f>
        <v/>
      </c>
      <c r="H237" s="531" t="str">
        <f>IF(Barèmes!H237="","",Barèmes!H237)</f>
        <v/>
      </c>
      <c r="I237" s="531" t="str">
        <f>IF(Barèmes!I237="","",Barèmes!I237)</f>
        <v/>
      </c>
      <c r="J237" s="181" t="str">
        <f>IF(Barèmes!J237="","",Barèmes!J237)</f>
        <v/>
      </c>
      <c r="K237" s="181" t="str">
        <f>IF(Barèmes!K237="","",Barèmes!K237)</f>
        <v/>
      </c>
      <c r="L237" s="181" t="str">
        <f>IF(Barèmes!L237="","",Barèmes!L237)</f>
        <v/>
      </c>
      <c r="M237" s="181" t="str">
        <f>IF(Barèmes!M237="","",Barèmes!M237)</f>
        <v/>
      </c>
      <c r="N237" s="181" t="str">
        <f>IF(Barèmes!N237="","",Barèmes!N237)</f>
        <v/>
      </c>
      <c r="O237" s="181" t="str">
        <f>IF(Barèmes!O237="","",Barèmes!O237)</f>
        <v/>
      </c>
      <c r="P237" s="427"/>
      <c r="Q237" s="286"/>
      <c r="R237" s="446" t="str">
        <f t="shared" si="9"/>
        <v/>
      </c>
      <c r="S237" s="182"/>
      <c r="T237" s="211" t="str">
        <f t="shared" si="10"/>
        <v/>
      </c>
      <c r="U237" s="185"/>
      <c r="V237" s="266" t="str">
        <f>+IF(O237="","",IF(T237="",Listes!$A$70,IF(AND(O237&lt;T237,U237=""),Listes!$A$71,IF(AND(Q237&lt;P237,U237=""),Listes!$A$72,IF(AND(T237&lt;&gt;"",T237&lt;O237,S237=""),Listes!$A$73,IF(W237="",Listes!$A$74,""))))))</f>
        <v/>
      </c>
      <c r="W237" s="90"/>
      <c r="X237" s="158">
        <f t="shared" si="11"/>
        <v>0</v>
      </c>
    </row>
    <row r="238" spans="1:24" ht="20.100000000000001" customHeight="1" x14ac:dyDescent="0.25">
      <c r="A238" s="174">
        <v>232</v>
      </c>
      <c r="B238" s="181" t="str">
        <f>IF(Barèmes!B238="","",Barèmes!B238)</f>
        <v/>
      </c>
      <c r="C238" s="181" t="str">
        <f>IF(Barèmes!C238="","",Barèmes!C238)</f>
        <v/>
      </c>
      <c r="D238" s="181" t="str">
        <f>IF(Barèmes!D238="","",Barèmes!D238)</f>
        <v/>
      </c>
      <c r="E238" s="181" t="str">
        <f>IF(Barèmes!E238="","",Barèmes!E238)</f>
        <v/>
      </c>
      <c r="F238" s="181" t="str">
        <f>IF(Barèmes!F238="","",Barèmes!F238)</f>
        <v/>
      </c>
      <c r="G238" s="181" t="str">
        <f>IF(Barèmes!G238="","",Barèmes!G238)</f>
        <v/>
      </c>
      <c r="H238" s="531" t="str">
        <f>IF(Barèmes!H238="","",Barèmes!H238)</f>
        <v/>
      </c>
      <c r="I238" s="531" t="str">
        <f>IF(Barèmes!I238="","",Barèmes!I238)</f>
        <v/>
      </c>
      <c r="J238" s="181" t="str">
        <f>IF(Barèmes!J238="","",Barèmes!J238)</f>
        <v/>
      </c>
      <c r="K238" s="181" t="str">
        <f>IF(Barèmes!K238="","",Barèmes!K238)</f>
        <v/>
      </c>
      <c r="L238" s="181" t="str">
        <f>IF(Barèmes!L238="","",Barèmes!L238)</f>
        <v/>
      </c>
      <c r="M238" s="181" t="str">
        <f>IF(Barèmes!M238="","",Barèmes!M238)</f>
        <v/>
      </c>
      <c r="N238" s="181" t="str">
        <f>IF(Barèmes!N238="","",Barèmes!N238)</f>
        <v/>
      </c>
      <c r="O238" s="181" t="str">
        <f>IF(Barèmes!O238="","",Barèmes!O238)</f>
        <v/>
      </c>
      <c r="P238" s="427"/>
      <c r="Q238" s="286"/>
      <c r="R238" s="446" t="str">
        <f t="shared" si="9"/>
        <v/>
      </c>
      <c r="S238" s="182"/>
      <c r="T238" s="211" t="str">
        <f t="shared" si="10"/>
        <v/>
      </c>
      <c r="U238" s="185"/>
      <c r="V238" s="266" t="str">
        <f>+IF(O238="","",IF(T238="",Listes!$A$70,IF(AND(O238&lt;T238,U238=""),Listes!$A$71,IF(AND(Q238&lt;P238,U238=""),Listes!$A$72,IF(AND(T238&lt;&gt;"",T238&lt;O238,S238=""),Listes!$A$73,IF(W238="",Listes!$A$74,""))))))</f>
        <v/>
      </c>
      <c r="W238" s="90"/>
      <c r="X238" s="158">
        <f t="shared" si="11"/>
        <v>0</v>
      </c>
    </row>
    <row r="239" spans="1:24" ht="20.100000000000001" customHeight="1" x14ac:dyDescent="0.25">
      <c r="A239" s="174">
        <v>233</v>
      </c>
      <c r="B239" s="181" t="str">
        <f>IF(Barèmes!B239="","",Barèmes!B239)</f>
        <v/>
      </c>
      <c r="C239" s="181" t="str">
        <f>IF(Barèmes!C239="","",Barèmes!C239)</f>
        <v/>
      </c>
      <c r="D239" s="181" t="str">
        <f>IF(Barèmes!D239="","",Barèmes!D239)</f>
        <v/>
      </c>
      <c r="E239" s="181" t="str">
        <f>IF(Barèmes!E239="","",Barèmes!E239)</f>
        <v/>
      </c>
      <c r="F239" s="181" t="str">
        <f>IF(Barèmes!F239="","",Barèmes!F239)</f>
        <v/>
      </c>
      <c r="G239" s="181" t="str">
        <f>IF(Barèmes!G239="","",Barèmes!G239)</f>
        <v/>
      </c>
      <c r="H239" s="531" t="str">
        <f>IF(Barèmes!H239="","",Barèmes!H239)</f>
        <v/>
      </c>
      <c r="I239" s="531" t="str">
        <f>IF(Barèmes!I239="","",Barèmes!I239)</f>
        <v/>
      </c>
      <c r="J239" s="181" t="str">
        <f>IF(Barèmes!J239="","",Barèmes!J239)</f>
        <v/>
      </c>
      <c r="K239" s="181" t="str">
        <f>IF(Barèmes!K239="","",Barèmes!K239)</f>
        <v/>
      </c>
      <c r="L239" s="181" t="str">
        <f>IF(Barèmes!L239="","",Barèmes!L239)</f>
        <v/>
      </c>
      <c r="M239" s="181" t="str">
        <f>IF(Barèmes!M239="","",Barèmes!M239)</f>
        <v/>
      </c>
      <c r="N239" s="181" t="str">
        <f>IF(Barèmes!N239="","",Barèmes!N239)</f>
        <v/>
      </c>
      <c r="O239" s="181" t="str">
        <f>IF(Barèmes!O239="","",Barèmes!O239)</f>
        <v/>
      </c>
      <c r="P239" s="427"/>
      <c r="Q239" s="286"/>
      <c r="R239" s="446" t="str">
        <f t="shared" si="9"/>
        <v/>
      </c>
      <c r="S239" s="182"/>
      <c r="T239" s="211" t="str">
        <f t="shared" si="10"/>
        <v/>
      </c>
      <c r="U239" s="185"/>
      <c r="V239" s="266" t="str">
        <f>+IF(O239="","",IF(T239="",Listes!$A$70,IF(AND(O239&lt;T239,U239=""),Listes!$A$71,IF(AND(Q239&lt;P239,U239=""),Listes!$A$72,IF(AND(T239&lt;&gt;"",T239&lt;O239,S239=""),Listes!$A$73,IF(W239="",Listes!$A$74,""))))))</f>
        <v/>
      </c>
      <c r="W239" s="90"/>
      <c r="X239" s="158">
        <f t="shared" si="11"/>
        <v>0</v>
      </c>
    </row>
    <row r="240" spans="1:24" ht="20.100000000000001" customHeight="1" x14ac:dyDescent="0.25">
      <c r="A240" s="174">
        <v>234</v>
      </c>
      <c r="B240" s="181" t="str">
        <f>IF(Barèmes!B240="","",Barèmes!B240)</f>
        <v/>
      </c>
      <c r="C240" s="181" t="str">
        <f>IF(Barèmes!C240="","",Barèmes!C240)</f>
        <v/>
      </c>
      <c r="D240" s="181" t="str">
        <f>IF(Barèmes!D240="","",Barèmes!D240)</f>
        <v/>
      </c>
      <c r="E240" s="181" t="str">
        <f>IF(Barèmes!E240="","",Barèmes!E240)</f>
        <v/>
      </c>
      <c r="F240" s="181" t="str">
        <f>IF(Barèmes!F240="","",Barèmes!F240)</f>
        <v/>
      </c>
      <c r="G240" s="181" t="str">
        <f>IF(Barèmes!G240="","",Barèmes!G240)</f>
        <v/>
      </c>
      <c r="H240" s="531" t="str">
        <f>IF(Barèmes!H240="","",Barèmes!H240)</f>
        <v/>
      </c>
      <c r="I240" s="531" t="str">
        <f>IF(Barèmes!I240="","",Barèmes!I240)</f>
        <v/>
      </c>
      <c r="J240" s="181" t="str">
        <f>IF(Barèmes!J240="","",Barèmes!J240)</f>
        <v/>
      </c>
      <c r="K240" s="181" t="str">
        <f>IF(Barèmes!K240="","",Barèmes!K240)</f>
        <v/>
      </c>
      <c r="L240" s="181" t="str">
        <f>IF(Barèmes!L240="","",Barèmes!L240)</f>
        <v/>
      </c>
      <c r="M240" s="181" t="str">
        <f>IF(Barèmes!M240="","",Barèmes!M240)</f>
        <v/>
      </c>
      <c r="N240" s="181" t="str">
        <f>IF(Barèmes!N240="","",Barèmes!N240)</f>
        <v/>
      </c>
      <c r="O240" s="181" t="str">
        <f>IF(Barèmes!O240="","",Barèmes!O240)</f>
        <v/>
      </c>
      <c r="P240" s="427"/>
      <c r="Q240" s="286"/>
      <c r="R240" s="446" t="str">
        <f t="shared" si="9"/>
        <v/>
      </c>
      <c r="S240" s="182"/>
      <c r="T240" s="211" t="str">
        <f t="shared" si="10"/>
        <v/>
      </c>
      <c r="U240" s="185"/>
      <c r="V240" s="266" t="str">
        <f>+IF(O240="","",IF(T240="",Listes!$A$70,IF(AND(O240&lt;T240,U240=""),Listes!$A$71,IF(AND(Q240&lt;P240,U240=""),Listes!$A$72,IF(AND(T240&lt;&gt;"",T240&lt;O240,S240=""),Listes!$A$73,IF(W240="",Listes!$A$74,""))))))</f>
        <v/>
      </c>
      <c r="W240" s="90"/>
      <c r="X240" s="158">
        <f t="shared" si="11"/>
        <v>0</v>
      </c>
    </row>
    <row r="241" spans="1:24" ht="20.100000000000001" customHeight="1" x14ac:dyDescent="0.25">
      <c r="A241" s="174">
        <v>235</v>
      </c>
      <c r="B241" s="181" t="str">
        <f>IF(Barèmes!B241="","",Barèmes!B241)</f>
        <v/>
      </c>
      <c r="C241" s="181" t="str">
        <f>IF(Barèmes!C241="","",Barèmes!C241)</f>
        <v/>
      </c>
      <c r="D241" s="181" t="str">
        <f>IF(Barèmes!D241="","",Barèmes!D241)</f>
        <v/>
      </c>
      <c r="E241" s="181" t="str">
        <f>IF(Barèmes!E241="","",Barèmes!E241)</f>
        <v/>
      </c>
      <c r="F241" s="181" t="str">
        <f>IF(Barèmes!F241="","",Barèmes!F241)</f>
        <v/>
      </c>
      <c r="G241" s="181" t="str">
        <f>IF(Barèmes!G241="","",Barèmes!G241)</f>
        <v/>
      </c>
      <c r="H241" s="531" t="str">
        <f>IF(Barèmes!H241="","",Barèmes!H241)</f>
        <v/>
      </c>
      <c r="I241" s="531" t="str">
        <f>IF(Barèmes!I241="","",Barèmes!I241)</f>
        <v/>
      </c>
      <c r="J241" s="181" t="str">
        <f>IF(Barèmes!J241="","",Barèmes!J241)</f>
        <v/>
      </c>
      <c r="K241" s="181" t="str">
        <f>IF(Barèmes!K241="","",Barèmes!K241)</f>
        <v/>
      </c>
      <c r="L241" s="181" t="str">
        <f>IF(Barèmes!L241="","",Barèmes!L241)</f>
        <v/>
      </c>
      <c r="M241" s="181" t="str">
        <f>IF(Barèmes!M241="","",Barèmes!M241)</f>
        <v/>
      </c>
      <c r="N241" s="181" t="str">
        <f>IF(Barèmes!N241="","",Barèmes!N241)</f>
        <v/>
      </c>
      <c r="O241" s="181" t="str">
        <f>IF(Barèmes!O241="","",Barèmes!O241)</f>
        <v/>
      </c>
      <c r="P241" s="427"/>
      <c r="Q241" s="286"/>
      <c r="R241" s="446" t="str">
        <f t="shared" si="9"/>
        <v/>
      </c>
      <c r="S241" s="182"/>
      <c r="T241" s="211" t="str">
        <f t="shared" si="10"/>
        <v/>
      </c>
      <c r="U241" s="185"/>
      <c r="V241" s="266" t="str">
        <f>+IF(O241="","",IF(T241="",Listes!$A$70,IF(AND(O241&lt;T241,U241=""),Listes!$A$71,IF(AND(Q241&lt;P241,U241=""),Listes!$A$72,IF(AND(T241&lt;&gt;"",T241&lt;O241,S241=""),Listes!$A$73,IF(W241="",Listes!$A$74,""))))))</f>
        <v/>
      </c>
      <c r="W241" s="90"/>
      <c r="X241" s="158">
        <f t="shared" si="11"/>
        <v>0</v>
      </c>
    </row>
    <row r="242" spans="1:24" ht="20.100000000000001" customHeight="1" x14ac:dyDescent="0.25">
      <c r="A242" s="174">
        <v>236</v>
      </c>
      <c r="B242" s="181" t="str">
        <f>IF(Barèmes!B242="","",Barèmes!B242)</f>
        <v/>
      </c>
      <c r="C242" s="181" t="str">
        <f>IF(Barèmes!C242="","",Barèmes!C242)</f>
        <v/>
      </c>
      <c r="D242" s="181" t="str">
        <f>IF(Barèmes!D242="","",Barèmes!D242)</f>
        <v/>
      </c>
      <c r="E242" s="181" t="str">
        <f>IF(Barèmes!E242="","",Barèmes!E242)</f>
        <v/>
      </c>
      <c r="F242" s="181" t="str">
        <f>IF(Barèmes!F242="","",Barèmes!F242)</f>
        <v/>
      </c>
      <c r="G242" s="181" t="str">
        <f>IF(Barèmes!G242="","",Barèmes!G242)</f>
        <v/>
      </c>
      <c r="H242" s="531" t="str">
        <f>IF(Barèmes!H242="","",Barèmes!H242)</f>
        <v/>
      </c>
      <c r="I242" s="531" t="str">
        <f>IF(Barèmes!I242="","",Barèmes!I242)</f>
        <v/>
      </c>
      <c r="J242" s="181" t="str">
        <f>IF(Barèmes!J242="","",Barèmes!J242)</f>
        <v/>
      </c>
      <c r="K242" s="181" t="str">
        <f>IF(Barèmes!K242="","",Barèmes!K242)</f>
        <v/>
      </c>
      <c r="L242" s="181" t="str">
        <f>IF(Barèmes!L242="","",Barèmes!L242)</f>
        <v/>
      </c>
      <c r="M242" s="181" t="str">
        <f>IF(Barèmes!M242="","",Barèmes!M242)</f>
        <v/>
      </c>
      <c r="N242" s="181" t="str">
        <f>IF(Barèmes!N242="","",Barèmes!N242)</f>
        <v/>
      </c>
      <c r="O242" s="181" t="str">
        <f>IF(Barèmes!O242="","",Barèmes!O242)</f>
        <v/>
      </c>
      <c r="P242" s="427"/>
      <c r="Q242" s="286"/>
      <c r="R242" s="446" t="str">
        <f t="shared" si="9"/>
        <v/>
      </c>
      <c r="S242" s="182"/>
      <c r="T242" s="211" t="str">
        <f t="shared" si="10"/>
        <v/>
      </c>
      <c r="U242" s="185"/>
      <c r="V242" s="266" t="str">
        <f>+IF(O242="","",IF(T242="",Listes!$A$70,IF(AND(O242&lt;T242,U242=""),Listes!$A$71,IF(AND(Q242&lt;P242,U242=""),Listes!$A$72,IF(AND(T242&lt;&gt;"",T242&lt;O242,S242=""),Listes!$A$73,IF(W242="",Listes!$A$74,""))))))</f>
        <v/>
      </c>
      <c r="W242" s="90"/>
      <c r="X242" s="158">
        <f t="shared" si="11"/>
        <v>0</v>
      </c>
    </row>
    <row r="243" spans="1:24" ht="20.100000000000001" customHeight="1" x14ac:dyDescent="0.25">
      <c r="A243" s="174">
        <v>237</v>
      </c>
      <c r="B243" s="181" t="str">
        <f>IF(Barèmes!B243="","",Barèmes!B243)</f>
        <v/>
      </c>
      <c r="C243" s="181" t="str">
        <f>IF(Barèmes!C243="","",Barèmes!C243)</f>
        <v/>
      </c>
      <c r="D243" s="181" t="str">
        <f>IF(Barèmes!D243="","",Barèmes!D243)</f>
        <v/>
      </c>
      <c r="E243" s="181" t="str">
        <f>IF(Barèmes!E243="","",Barèmes!E243)</f>
        <v/>
      </c>
      <c r="F243" s="181" t="str">
        <f>IF(Barèmes!F243="","",Barèmes!F243)</f>
        <v/>
      </c>
      <c r="G243" s="181" t="str">
        <f>IF(Barèmes!G243="","",Barèmes!G243)</f>
        <v/>
      </c>
      <c r="H243" s="531" t="str">
        <f>IF(Barèmes!H243="","",Barèmes!H243)</f>
        <v/>
      </c>
      <c r="I243" s="531" t="str">
        <f>IF(Barèmes!I243="","",Barèmes!I243)</f>
        <v/>
      </c>
      <c r="J243" s="181" t="str">
        <f>IF(Barèmes!J243="","",Barèmes!J243)</f>
        <v/>
      </c>
      <c r="K243" s="181" t="str">
        <f>IF(Barèmes!K243="","",Barèmes!K243)</f>
        <v/>
      </c>
      <c r="L243" s="181" t="str">
        <f>IF(Barèmes!L243="","",Barèmes!L243)</f>
        <v/>
      </c>
      <c r="M243" s="181" t="str">
        <f>IF(Barèmes!M243="","",Barèmes!M243)</f>
        <v/>
      </c>
      <c r="N243" s="181" t="str">
        <f>IF(Barèmes!N243="","",Barèmes!N243)</f>
        <v/>
      </c>
      <c r="O243" s="181" t="str">
        <f>IF(Barèmes!O243="","",Barèmes!O243)</f>
        <v/>
      </c>
      <c r="P243" s="427"/>
      <c r="Q243" s="286"/>
      <c r="R243" s="446" t="str">
        <f t="shared" si="9"/>
        <v/>
      </c>
      <c r="S243" s="182"/>
      <c r="T243" s="211" t="str">
        <f t="shared" si="10"/>
        <v/>
      </c>
      <c r="U243" s="185"/>
      <c r="V243" s="266" t="str">
        <f>+IF(O243="","",IF(T243="",Listes!$A$70,IF(AND(O243&lt;T243,U243=""),Listes!$A$71,IF(AND(Q243&lt;P243,U243=""),Listes!$A$72,IF(AND(T243&lt;&gt;"",T243&lt;O243,S243=""),Listes!$A$73,IF(W243="",Listes!$A$74,""))))))</f>
        <v/>
      </c>
      <c r="W243" s="90"/>
      <c r="X243" s="158">
        <f t="shared" si="11"/>
        <v>0</v>
      </c>
    </row>
    <row r="244" spans="1:24" ht="20.100000000000001" customHeight="1" x14ac:dyDescent="0.25">
      <c r="A244" s="174">
        <v>238</v>
      </c>
      <c r="B244" s="181" t="str">
        <f>IF(Barèmes!B244="","",Barèmes!B244)</f>
        <v/>
      </c>
      <c r="C244" s="181" t="str">
        <f>IF(Barèmes!C244="","",Barèmes!C244)</f>
        <v/>
      </c>
      <c r="D244" s="181" t="str">
        <f>IF(Barèmes!D244="","",Barèmes!D244)</f>
        <v/>
      </c>
      <c r="E244" s="181" t="str">
        <f>IF(Barèmes!E244="","",Barèmes!E244)</f>
        <v/>
      </c>
      <c r="F244" s="181" t="str">
        <f>IF(Barèmes!F244="","",Barèmes!F244)</f>
        <v/>
      </c>
      <c r="G244" s="181" t="str">
        <f>IF(Barèmes!G244="","",Barèmes!G244)</f>
        <v/>
      </c>
      <c r="H244" s="531" t="str">
        <f>IF(Barèmes!H244="","",Barèmes!H244)</f>
        <v/>
      </c>
      <c r="I244" s="531" t="str">
        <f>IF(Barèmes!I244="","",Barèmes!I244)</f>
        <v/>
      </c>
      <c r="J244" s="181" t="str">
        <f>IF(Barèmes!J244="","",Barèmes!J244)</f>
        <v/>
      </c>
      <c r="K244" s="181" t="str">
        <f>IF(Barèmes!K244="","",Barèmes!K244)</f>
        <v/>
      </c>
      <c r="L244" s="181" t="str">
        <f>IF(Barèmes!L244="","",Barèmes!L244)</f>
        <v/>
      </c>
      <c r="M244" s="181" t="str">
        <f>IF(Barèmes!M244="","",Barèmes!M244)</f>
        <v/>
      </c>
      <c r="N244" s="181" t="str">
        <f>IF(Barèmes!N244="","",Barèmes!N244)</f>
        <v/>
      </c>
      <c r="O244" s="181" t="str">
        <f>IF(Barèmes!O244="","",Barèmes!O244)</f>
        <v/>
      </c>
      <c r="P244" s="427"/>
      <c r="Q244" s="286"/>
      <c r="R244" s="446" t="str">
        <f t="shared" si="9"/>
        <v/>
      </c>
      <c r="S244" s="182"/>
      <c r="T244" s="211" t="str">
        <f t="shared" si="10"/>
        <v/>
      </c>
      <c r="U244" s="185"/>
      <c r="V244" s="266" t="str">
        <f>+IF(O244="","",IF(T244="",Listes!$A$70,IF(AND(O244&lt;T244,U244=""),Listes!$A$71,IF(AND(Q244&lt;P244,U244=""),Listes!$A$72,IF(AND(T244&lt;&gt;"",T244&lt;O244,S244=""),Listes!$A$73,IF(W244="",Listes!$A$74,""))))))</f>
        <v/>
      </c>
      <c r="W244" s="90"/>
      <c r="X244" s="158">
        <f t="shared" si="11"/>
        <v>0</v>
      </c>
    </row>
    <row r="245" spans="1:24" ht="20.100000000000001" customHeight="1" x14ac:dyDescent="0.25">
      <c r="A245" s="174">
        <v>239</v>
      </c>
      <c r="B245" s="181" t="str">
        <f>IF(Barèmes!B245="","",Barèmes!B245)</f>
        <v/>
      </c>
      <c r="C245" s="181" t="str">
        <f>IF(Barèmes!C245="","",Barèmes!C245)</f>
        <v/>
      </c>
      <c r="D245" s="181" t="str">
        <f>IF(Barèmes!D245="","",Barèmes!D245)</f>
        <v/>
      </c>
      <c r="E245" s="181" t="str">
        <f>IF(Barèmes!E245="","",Barèmes!E245)</f>
        <v/>
      </c>
      <c r="F245" s="181" t="str">
        <f>IF(Barèmes!F245="","",Barèmes!F245)</f>
        <v/>
      </c>
      <c r="G245" s="181" t="str">
        <f>IF(Barèmes!G245="","",Barèmes!G245)</f>
        <v/>
      </c>
      <c r="H245" s="531" t="str">
        <f>IF(Barèmes!H245="","",Barèmes!H245)</f>
        <v/>
      </c>
      <c r="I245" s="531" t="str">
        <f>IF(Barèmes!I245="","",Barèmes!I245)</f>
        <v/>
      </c>
      <c r="J245" s="181" t="str">
        <f>IF(Barèmes!J245="","",Barèmes!J245)</f>
        <v/>
      </c>
      <c r="K245" s="181" t="str">
        <f>IF(Barèmes!K245="","",Barèmes!K245)</f>
        <v/>
      </c>
      <c r="L245" s="181" t="str">
        <f>IF(Barèmes!L245="","",Barèmes!L245)</f>
        <v/>
      </c>
      <c r="M245" s="181" t="str">
        <f>IF(Barèmes!M245="","",Barèmes!M245)</f>
        <v/>
      </c>
      <c r="N245" s="181" t="str">
        <f>IF(Barèmes!N245="","",Barèmes!N245)</f>
        <v/>
      </c>
      <c r="O245" s="181" t="str">
        <f>IF(Barèmes!O245="","",Barèmes!O245)</f>
        <v/>
      </c>
      <c r="P245" s="427"/>
      <c r="Q245" s="286"/>
      <c r="R245" s="446" t="str">
        <f t="shared" si="9"/>
        <v/>
      </c>
      <c r="S245" s="182"/>
      <c r="T245" s="211" t="str">
        <f t="shared" si="10"/>
        <v/>
      </c>
      <c r="U245" s="185"/>
      <c r="V245" s="266" t="str">
        <f>+IF(O245="","",IF(T245="",Listes!$A$70,IF(AND(O245&lt;T245,U245=""),Listes!$A$71,IF(AND(Q245&lt;P245,U245=""),Listes!$A$72,IF(AND(T245&lt;&gt;"",T245&lt;O245,S245=""),Listes!$A$73,IF(W245="",Listes!$A$74,""))))))</f>
        <v/>
      </c>
      <c r="W245" s="90"/>
      <c r="X245" s="158">
        <f t="shared" si="11"/>
        <v>0</v>
      </c>
    </row>
    <row r="246" spans="1:24" ht="20.100000000000001" customHeight="1" x14ac:dyDescent="0.25">
      <c r="A246" s="174">
        <v>240</v>
      </c>
      <c r="B246" s="181" t="str">
        <f>IF(Barèmes!B246="","",Barèmes!B246)</f>
        <v/>
      </c>
      <c r="C246" s="181" t="str">
        <f>IF(Barèmes!C246="","",Barèmes!C246)</f>
        <v/>
      </c>
      <c r="D246" s="181" t="str">
        <f>IF(Barèmes!D246="","",Barèmes!D246)</f>
        <v/>
      </c>
      <c r="E246" s="181" t="str">
        <f>IF(Barèmes!E246="","",Barèmes!E246)</f>
        <v/>
      </c>
      <c r="F246" s="181" t="str">
        <f>IF(Barèmes!F246="","",Barèmes!F246)</f>
        <v/>
      </c>
      <c r="G246" s="181" t="str">
        <f>IF(Barèmes!G246="","",Barèmes!G246)</f>
        <v/>
      </c>
      <c r="H246" s="531" t="str">
        <f>IF(Barèmes!H246="","",Barèmes!H246)</f>
        <v/>
      </c>
      <c r="I246" s="531" t="str">
        <f>IF(Barèmes!I246="","",Barèmes!I246)</f>
        <v/>
      </c>
      <c r="J246" s="181" t="str">
        <f>IF(Barèmes!J246="","",Barèmes!J246)</f>
        <v/>
      </c>
      <c r="K246" s="181" t="str">
        <f>IF(Barèmes!K246="","",Barèmes!K246)</f>
        <v/>
      </c>
      <c r="L246" s="181" t="str">
        <f>IF(Barèmes!L246="","",Barèmes!L246)</f>
        <v/>
      </c>
      <c r="M246" s="181" t="str">
        <f>IF(Barèmes!M246="","",Barèmes!M246)</f>
        <v/>
      </c>
      <c r="N246" s="181" t="str">
        <f>IF(Barèmes!N246="","",Barèmes!N246)</f>
        <v/>
      </c>
      <c r="O246" s="181" t="str">
        <f>IF(Barèmes!O246="","",Barèmes!O246)</f>
        <v/>
      </c>
      <c r="P246" s="427"/>
      <c r="Q246" s="286"/>
      <c r="R246" s="446" t="str">
        <f t="shared" si="9"/>
        <v/>
      </c>
      <c r="S246" s="182"/>
      <c r="T246" s="211" t="str">
        <f t="shared" si="10"/>
        <v/>
      </c>
      <c r="U246" s="185"/>
      <c r="V246" s="266" t="str">
        <f>+IF(O246="","",IF(T246="",Listes!$A$70,IF(AND(O246&lt;T246,U246=""),Listes!$A$71,IF(AND(Q246&lt;P246,U246=""),Listes!$A$72,IF(AND(T246&lt;&gt;"",T246&lt;O246,S246=""),Listes!$A$73,IF(W246="",Listes!$A$74,""))))))</f>
        <v/>
      </c>
      <c r="W246" s="90"/>
      <c r="X246" s="158">
        <f t="shared" si="11"/>
        <v>0</v>
      </c>
    </row>
    <row r="247" spans="1:24" ht="20.100000000000001" customHeight="1" x14ac:dyDescent="0.25">
      <c r="A247" s="174">
        <v>241</v>
      </c>
      <c r="B247" s="181" t="str">
        <f>IF(Barèmes!B247="","",Barèmes!B247)</f>
        <v/>
      </c>
      <c r="C247" s="181" t="str">
        <f>IF(Barèmes!C247="","",Barèmes!C247)</f>
        <v/>
      </c>
      <c r="D247" s="181" t="str">
        <f>IF(Barèmes!D247="","",Barèmes!D247)</f>
        <v/>
      </c>
      <c r="E247" s="181" t="str">
        <f>IF(Barèmes!E247="","",Barèmes!E247)</f>
        <v/>
      </c>
      <c r="F247" s="181" t="str">
        <f>IF(Barèmes!F247="","",Barèmes!F247)</f>
        <v/>
      </c>
      <c r="G247" s="181" t="str">
        <f>IF(Barèmes!G247="","",Barèmes!G247)</f>
        <v/>
      </c>
      <c r="H247" s="531" t="str">
        <f>IF(Barèmes!H247="","",Barèmes!H247)</f>
        <v/>
      </c>
      <c r="I247" s="531" t="str">
        <f>IF(Barèmes!I247="","",Barèmes!I247)</f>
        <v/>
      </c>
      <c r="J247" s="181" t="str">
        <f>IF(Barèmes!J247="","",Barèmes!J247)</f>
        <v/>
      </c>
      <c r="K247" s="181" t="str">
        <f>IF(Barèmes!K247="","",Barèmes!K247)</f>
        <v/>
      </c>
      <c r="L247" s="181" t="str">
        <f>IF(Barèmes!L247="","",Barèmes!L247)</f>
        <v/>
      </c>
      <c r="M247" s="181" t="str">
        <f>IF(Barèmes!M247="","",Barèmes!M247)</f>
        <v/>
      </c>
      <c r="N247" s="181" t="str">
        <f>IF(Barèmes!N247="","",Barèmes!N247)</f>
        <v/>
      </c>
      <c r="O247" s="181" t="str">
        <f>IF(Barèmes!O247="","",Barèmes!O247)</f>
        <v/>
      </c>
      <c r="P247" s="427"/>
      <c r="Q247" s="286"/>
      <c r="R247" s="446" t="str">
        <f t="shared" si="9"/>
        <v/>
      </c>
      <c r="S247" s="182"/>
      <c r="T247" s="211" t="str">
        <f t="shared" si="10"/>
        <v/>
      </c>
      <c r="U247" s="185"/>
      <c r="V247" s="266" t="str">
        <f>+IF(O247="","",IF(T247="",Listes!$A$70,IF(AND(O247&lt;T247,U247=""),Listes!$A$71,IF(AND(Q247&lt;P247,U247=""),Listes!$A$72,IF(AND(T247&lt;&gt;"",T247&lt;O247,S247=""),Listes!$A$73,IF(W247="",Listes!$A$74,""))))))</f>
        <v/>
      </c>
      <c r="W247" s="90"/>
      <c r="X247" s="158">
        <f t="shared" si="11"/>
        <v>0</v>
      </c>
    </row>
    <row r="248" spans="1:24" ht="20.100000000000001" customHeight="1" x14ac:dyDescent="0.25">
      <c r="A248" s="174">
        <v>242</v>
      </c>
      <c r="B248" s="181" t="str">
        <f>IF(Barèmes!B248="","",Barèmes!B248)</f>
        <v/>
      </c>
      <c r="C248" s="181" t="str">
        <f>IF(Barèmes!C248="","",Barèmes!C248)</f>
        <v/>
      </c>
      <c r="D248" s="181" t="str">
        <f>IF(Barèmes!D248="","",Barèmes!D248)</f>
        <v/>
      </c>
      <c r="E248" s="181" t="str">
        <f>IF(Barèmes!E248="","",Barèmes!E248)</f>
        <v/>
      </c>
      <c r="F248" s="181" t="str">
        <f>IF(Barèmes!F248="","",Barèmes!F248)</f>
        <v/>
      </c>
      <c r="G248" s="181" t="str">
        <f>IF(Barèmes!G248="","",Barèmes!G248)</f>
        <v/>
      </c>
      <c r="H248" s="531" t="str">
        <f>IF(Barèmes!H248="","",Barèmes!H248)</f>
        <v/>
      </c>
      <c r="I248" s="531" t="str">
        <f>IF(Barèmes!I248="","",Barèmes!I248)</f>
        <v/>
      </c>
      <c r="J248" s="181" t="str">
        <f>IF(Barèmes!J248="","",Barèmes!J248)</f>
        <v/>
      </c>
      <c r="K248" s="181" t="str">
        <f>IF(Barèmes!K248="","",Barèmes!K248)</f>
        <v/>
      </c>
      <c r="L248" s="181" t="str">
        <f>IF(Barèmes!L248="","",Barèmes!L248)</f>
        <v/>
      </c>
      <c r="M248" s="181" t="str">
        <f>IF(Barèmes!M248="","",Barèmes!M248)</f>
        <v/>
      </c>
      <c r="N248" s="181" t="str">
        <f>IF(Barèmes!N248="","",Barèmes!N248)</f>
        <v/>
      </c>
      <c r="O248" s="181" t="str">
        <f>IF(Barèmes!O248="","",Barèmes!O248)</f>
        <v/>
      </c>
      <c r="P248" s="427"/>
      <c r="Q248" s="286"/>
      <c r="R248" s="446" t="str">
        <f t="shared" si="9"/>
        <v/>
      </c>
      <c r="S248" s="182"/>
      <c r="T248" s="211" t="str">
        <f t="shared" si="10"/>
        <v/>
      </c>
      <c r="U248" s="185"/>
      <c r="V248" s="266" t="str">
        <f>+IF(O248="","",IF(T248="",Listes!$A$70,IF(AND(O248&lt;T248,U248=""),Listes!$A$71,IF(AND(Q248&lt;P248,U248=""),Listes!$A$72,IF(AND(T248&lt;&gt;"",T248&lt;O248,S248=""),Listes!$A$73,IF(W248="",Listes!$A$74,""))))))</f>
        <v/>
      </c>
      <c r="W248" s="90"/>
      <c r="X248" s="158">
        <f t="shared" si="11"/>
        <v>0</v>
      </c>
    </row>
    <row r="249" spans="1:24" ht="20.100000000000001" customHeight="1" x14ac:dyDescent="0.25">
      <c r="A249" s="174">
        <v>243</v>
      </c>
      <c r="B249" s="181" t="str">
        <f>IF(Barèmes!B249="","",Barèmes!B249)</f>
        <v/>
      </c>
      <c r="C249" s="181" t="str">
        <f>IF(Barèmes!C249="","",Barèmes!C249)</f>
        <v/>
      </c>
      <c r="D249" s="181" t="str">
        <f>IF(Barèmes!D249="","",Barèmes!D249)</f>
        <v/>
      </c>
      <c r="E249" s="181" t="str">
        <f>IF(Barèmes!E249="","",Barèmes!E249)</f>
        <v/>
      </c>
      <c r="F249" s="181" t="str">
        <f>IF(Barèmes!F249="","",Barèmes!F249)</f>
        <v/>
      </c>
      <c r="G249" s="181" t="str">
        <f>IF(Barèmes!G249="","",Barèmes!G249)</f>
        <v/>
      </c>
      <c r="H249" s="531" t="str">
        <f>IF(Barèmes!H249="","",Barèmes!H249)</f>
        <v/>
      </c>
      <c r="I249" s="531" t="str">
        <f>IF(Barèmes!I249="","",Barèmes!I249)</f>
        <v/>
      </c>
      <c r="J249" s="181" t="str">
        <f>IF(Barèmes!J249="","",Barèmes!J249)</f>
        <v/>
      </c>
      <c r="K249" s="181" t="str">
        <f>IF(Barèmes!K249="","",Barèmes!K249)</f>
        <v/>
      </c>
      <c r="L249" s="181" t="str">
        <f>IF(Barèmes!L249="","",Barèmes!L249)</f>
        <v/>
      </c>
      <c r="M249" s="181" t="str">
        <f>IF(Barèmes!M249="","",Barèmes!M249)</f>
        <v/>
      </c>
      <c r="N249" s="181" t="str">
        <f>IF(Barèmes!N249="","",Barèmes!N249)</f>
        <v/>
      </c>
      <c r="O249" s="181" t="str">
        <f>IF(Barèmes!O249="","",Barèmes!O249)</f>
        <v/>
      </c>
      <c r="P249" s="427"/>
      <c r="Q249" s="286"/>
      <c r="R249" s="446" t="str">
        <f t="shared" si="9"/>
        <v/>
      </c>
      <c r="S249" s="182"/>
      <c r="T249" s="211" t="str">
        <f t="shared" si="10"/>
        <v/>
      </c>
      <c r="U249" s="185"/>
      <c r="V249" s="266" t="str">
        <f>+IF(O249="","",IF(T249="",Listes!$A$70,IF(AND(O249&lt;T249,U249=""),Listes!$A$71,IF(AND(Q249&lt;P249,U249=""),Listes!$A$72,IF(AND(T249&lt;&gt;"",T249&lt;O249,S249=""),Listes!$A$73,IF(W249="",Listes!$A$74,""))))))</f>
        <v/>
      </c>
      <c r="W249" s="90"/>
      <c r="X249" s="158">
        <f t="shared" si="11"/>
        <v>0</v>
      </c>
    </row>
    <row r="250" spans="1:24" ht="20.100000000000001" customHeight="1" x14ac:dyDescent="0.25">
      <c r="A250" s="174">
        <v>244</v>
      </c>
      <c r="B250" s="181" t="str">
        <f>IF(Barèmes!B250="","",Barèmes!B250)</f>
        <v/>
      </c>
      <c r="C250" s="181" t="str">
        <f>IF(Barèmes!C250="","",Barèmes!C250)</f>
        <v/>
      </c>
      <c r="D250" s="181" t="str">
        <f>IF(Barèmes!D250="","",Barèmes!D250)</f>
        <v/>
      </c>
      <c r="E250" s="181" t="str">
        <f>IF(Barèmes!E250="","",Barèmes!E250)</f>
        <v/>
      </c>
      <c r="F250" s="181" t="str">
        <f>IF(Barèmes!F250="","",Barèmes!F250)</f>
        <v/>
      </c>
      <c r="G250" s="181" t="str">
        <f>IF(Barèmes!G250="","",Barèmes!G250)</f>
        <v/>
      </c>
      <c r="H250" s="531" t="str">
        <f>IF(Barèmes!H250="","",Barèmes!H250)</f>
        <v/>
      </c>
      <c r="I250" s="531" t="str">
        <f>IF(Barèmes!I250="","",Barèmes!I250)</f>
        <v/>
      </c>
      <c r="J250" s="181" t="str">
        <f>IF(Barèmes!J250="","",Barèmes!J250)</f>
        <v/>
      </c>
      <c r="K250" s="181" t="str">
        <f>IF(Barèmes!K250="","",Barèmes!K250)</f>
        <v/>
      </c>
      <c r="L250" s="181" t="str">
        <f>IF(Barèmes!L250="","",Barèmes!L250)</f>
        <v/>
      </c>
      <c r="M250" s="181" t="str">
        <f>IF(Barèmes!M250="","",Barèmes!M250)</f>
        <v/>
      </c>
      <c r="N250" s="181" t="str">
        <f>IF(Barèmes!N250="","",Barèmes!N250)</f>
        <v/>
      </c>
      <c r="O250" s="181" t="str">
        <f>IF(Barèmes!O250="","",Barèmes!O250)</f>
        <v/>
      </c>
      <c r="P250" s="427"/>
      <c r="Q250" s="286"/>
      <c r="R250" s="446" t="str">
        <f t="shared" si="9"/>
        <v/>
      </c>
      <c r="S250" s="182"/>
      <c r="T250" s="211" t="str">
        <f t="shared" si="10"/>
        <v/>
      </c>
      <c r="U250" s="185"/>
      <c r="V250" s="266" t="str">
        <f>+IF(O250="","",IF(T250="",Listes!$A$70,IF(AND(O250&lt;T250,U250=""),Listes!$A$71,IF(AND(Q250&lt;P250,U250=""),Listes!$A$72,IF(AND(T250&lt;&gt;"",T250&lt;O250,S250=""),Listes!$A$73,IF(W250="",Listes!$A$74,""))))))</f>
        <v/>
      </c>
      <c r="W250" s="90"/>
      <c r="X250" s="158">
        <f t="shared" si="11"/>
        <v>0</v>
      </c>
    </row>
    <row r="251" spans="1:24" ht="20.100000000000001" customHeight="1" x14ac:dyDescent="0.25">
      <c r="A251" s="174">
        <v>245</v>
      </c>
      <c r="B251" s="181" t="str">
        <f>IF(Barèmes!B251="","",Barèmes!B251)</f>
        <v/>
      </c>
      <c r="C251" s="181" t="str">
        <f>IF(Barèmes!C251="","",Barèmes!C251)</f>
        <v/>
      </c>
      <c r="D251" s="181" t="str">
        <f>IF(Barèmes!D251="","",Barèmes!D251)</f>
        <v/>
      </c>
      <c r="E251" s="181" t="str">
        <f>IF(Barèmes!E251="","",Barèmes!E251)</f>
        <v/>
      </c>
      <c r="F251" s="181" t="str">
        <f>IF(Barèmes!F251="","",Barèmes!F251)</f>
        <v/>
      </c>
      <c r="G251" s="181" t="str">
        <f>IF(Barèmes!G251="","",Barèmes!G251)</f>
        <v/>
      </c>
      <c r="H251" s="531" t="str">
        <f>IF(Barèmes!H251="","",Barèmes!H251)</f>
        <v/>
      </c>
      <c r="I251" s="531" t="str">
        <f>IF(Barèmes!I251="","",Barèmes!I251)</f>
        <v/>
      </c>
      <c r="J251" s="181" t="str">
        <f>IF(Barèmes!J251="","",Barèmes!J251)</f>
        <v/>
      </c>
      <c r="K251" s="181" t="str">
        <f>IF(Barèmes!K251="","",Barèmes!K251)</f>
        <v/>
      </c>
      <c r="L251" s="181" t="str">
        <f>IF(Barèmes!L251="","",Barèmes!L251)</f>
        <v/>
      </c>
      <c r="M251" s="181" t="str">
        <f>IF(Barèmes!M251="","",Barèmes!M251)</f>
        <v/>
      </c>
      <c r="N251" s="181" t="str">
        <f>IF(Barèmes!N251="","",Barèmes!N251)</f>
        <v/>
      </c>
      <c r="O251" s="181" t="str">
        <f>IF(Barèmes!O251="","",Barèmes!O251)</f>
        <v/>
      </c>
      <c r="P251" s="427"/>
      <c r="Q251" s="286"/>
      <c r="R251" s="446" t="str">
        <f t="shared" si="9"/>
        <v/>
      </c>
      <c r="S251" s="182"/>
      <c r="T251" s="211" t="str">
        <f t="shared" si="10"/>
        <v/>
      </c>
      <c r="U251" s="185"/>
      <c r="V251" s="266" t="str">
        <f>+IF(O251="","",IF(T251="",Listes!$A$70,IF(AND(O251&lt;T251,U251=""),Listes!$A$71,IF(AND(Q251&lt;P251,U251=""),Listes!$A$72,IF(AND(T251&lt;&gt;"",T251&lt;O251,S251=""),Listes!$A$73,IF(W251="",Listes!$A$74,""))))))</f>
        <v/>
      </c>
      <c r="W251" s="90"/>
      <c r="X251" s="158">
        <f t="shared" si="11"/>
        <v>0</v>
      </c>
    </row>
    <row r="252" spans="1:24" ht="20.100000000000001" customHeight="1" x14ac:dyDescent="0.25">
      <c r="A252" s="174">
        <v>246</v>
      </c>
      <c r="B252" s="181" t="str">
        <f>IF(Barèmes!B252="","",Barèmes!B252)</f>
        <v/>
      </c>
      <c r="C252" s="181" t="str">
        <f>IF(Barèmes!C252="","",Barèmes!C252)</f>
        <v/>
      </c>
      <c r="D252" s="181" t="str">
        <f>IF(Barèmes!D252="","",Barèmes!D252)</f>
        <v/>
      </c>
      <c r="E252" s="181" t="str">
        <f>IF(Barèmes!E252="","",Barèmes!E252)</f>
        <v/>
      </c>
      <c r="F252" s="181" t="str">
        <f>IF(Barèmes!F252="","",Barèmes!F252)</f>
        <v/>
      </c>
      <c r="G252" s="181" t="str">
        <f>IF(Barèmes!G252="","",Barèmes!G252)</f>
        <v/>
      </c>
      <c r="H252" s="531" t="str">
        <f>IF(Barèmes!H252="","",Barèmes!H252)</f>
        <v/>
      </c>
      <c r="I252" s="531" t="str">
        <f>IF(Barèmes!I252="","",Barèmes!I252)</f>
        <v/>
      </c>
      <c r="J252" s="181" t="str">
        <f>IF(Barèmes!J252="","",Barèmes!J252)</f>
        <v/>
      </c>
      <c r="K252" s="181" t="str">
        <f>IF(Barèmes!K252="","",Barèmes!K252)</f>
        <v/>
      </c>
      <c r="L252" s="181" t="str">
        <f>IF(Barèmes!L252="","",Barèmes!L252)</f>
        <v/>
      </c>
      <c r="M252" s="181" t="str">
        <f>IF(Barèmes!M252="","",Barèmes!M252)</f>
        <v/>
      </c>
      <c r="N252" s="181" t="str">
        <f>IF(Barèmes!N252="","",Barèmes!N252)</f>
        <v/>
      </c>
      <c r="O252" s="181" t="str">
        <f>IF(Barèmes!O252="","",Barèmes!O252)</f>
        <v/>
      </c>
      <c r="P252" s="427"/>
      <c r="Q252" s="286"/>
      <c r="R252" s="446" t="str">
        <f t="shared" si="9"/>
        <v/>
      </c>
      <c r="S252" s="182"/>
      <c r="T252" s="211" t="str">
        <f t="shared" si="10"/>
        <v/>
      </c>
      <c r="U252" s="185"/>
      <c r="V252" s="266" t="str">
        <f>+IF(O252="","",IF(T252="",Listes!$A$70,IF(AND(O252&lt;T252,U252=""),Listes!$A$71,IF(AND(Q252&lt;P252,U252=""),Listes!$A$72,IF(AND(T252&lt;&gt;"",T252&lt;O252,S252=""),Listes!$A$73,IF(W252="",Listes!$A$74,""))))))</f>
        <v/>
      </c>
      <c r="W252" s="90"/>
      <c r="X252" s="158">
        <f t="shared" si="11"/>
        <v>0</v>
      </c>
    </row>
    <row r="253" spans="1:24" ht="20.100000000000001" customHeight="1" x14ac:dyDescent="0.25">
      <c r="A253" s="174">
        <v>247</v>
      </c>
      <c r="B253" s="181" t="str">
        <f>IF(Barèmes!B253="","",Barèmes!B253)</f>
        <v/>
      </c>
      <c r="C253" s="181" t="str">
        <f>IF(Barèmes!C253="","",Barèmes!C253)</f>
        <v/>
      </c>
      <c r="D253" s="181" t="str">
        <f>IF(Barèmes!D253="","",Barèmes!D253)</f>
        <v/>
      </c>
      <c r="E253" s="181" t="str">
        <f>IF(Barèmes!E253="","",Barèmes!E253)</f>
        <v/>
      </c>
      <c r="F253" s="181" t="str">
        <f>IF(Barèmes!F253="","",Barèmes!F253)</f>
        <v/>
      </c>
      <c r="G253" s="181" t="str">
        <f>IF(Barèmes!G253="","",Barèmes!G253)</f>
        <v/>
      </c>
      <c r="H253" s="531" t="str">
        <f>IF(Barèmes!H253="","",Barèmes!H253)</f>
        <v/>
      </c>
      <c r="I253" s="531" t="str">
        <f>IF(Barèmes!I253="","",Barèmes!I253)</f>
        <v/>
      </c>
      <c r="J253" s="181" t="str">
        <f>IF(Barèmes!J253="","",Barèmes!J253)</f>
        <v/>
      </c>
      <c r="K253" s="181" t="str">
        <f>IF(Barèmes!K253="","",Barèmes!K253)</f>
        <v/>
      </c>
      <c r="L253" s="181" t="str">
        <f>IF(Barèmes!L253="","",Barèmes!L253)</f>
        <v/>
      </c>
      <c r="M253" s="181" t="str">
        <f>IF(Barèmes!M253="","",Barèmes!M253)</f>
        <v/>
      </c>
      <c r="N253" s="181" t="str">
        <f>IF(Barèmes!N253="","",Barèmes!N253)</f>
        <v/>
      </c>
      <c r="O253" s="181" t="str">
        <f>IF(Barèmes!O253="","",Barèmes!O253)</f>
        <v/>
      </c>
      <c r="P253" s="427"/>
      <c r="Q253" s="286"/>
      <c r="R253" s="446" t="str">
        <f t="shared" si="9"/>
        <v/>
      </c>
      <c r="S253" s="182"/>
      <c r="T253" s="211" t="str">
        <f t="shared" si="10"/>
        <v/>
      </c>
      <c r="U253" s="185"/>
      <c r="V253" s="266" t="str">
        <f>+IF(O253="","",IF(T253="",Listes!$A$70,IF(AND(O253&lt;T253,U253=""),Listes!$A$71,IF(AND(Q253&lt;P253,U253=""),Listes!$A$72,IF(AND(T253&lt;&gt;"",T253&lt;O253,S253=""),Listes!$A$73,IF(W253="",Listes!$A$74,""))))))</f>
        <v/>
      </c>
      <c r="W253" s="90"/>
      <c r="X253" s="158">
        <f t="shared" si="11"/>
        <v>0</v>
      </c>
    </row>
    <row r="254" spans="1:24" ht="20.100000000000001" customHeight="1" x14ac:dyDescent="0.25">
      <c r="A254" s="174">
        <v>248</v>
      </c>
      <c r="B254" s="181" t="str">
        <f>IF(Barèmes!B254="","",Barèmes!B254)</f>
        <v/>
      </c>
      <c r="C254" s="181" t="str">
        <f>IF(Barèmes!C254="","",Barèmes!C254)</f>
        <v/>
      </c>
      <c r="D254" s="181" t="str">
        <f>IF(Barèmes!D254="","",Barèmes!D254)</f>
        <v/>
      </c>
      <c r="E254" s="181" t="str">
        <f>IF(Barèmes!E254="","",Barèmes!E254)</f>
        <v/>
      </c>
      <c r="F254" s="181" t="str">
        <f>IF(Barèmes!F254="","",Barèmes!F254)</f>
        <v/>
      </c>
      <c r="G254" s="181" t="str">
        <f>IF(Barèmes!G254="","",Barèmes!G254)</f>
        <v/>
      </c>
      <c r="H254" s="531" t="str">
        <f>IF(Barèmes!H254="","",Barèmes!H254)</f>
        <v/>
      </c>
      <c r="I254" s="531" t="str">
        <f>IF(Barèmes!I254="","",Barèmes!I254)</f>
        <v/>
      </c>
      <c r="J254" s="181" t="str">
        <f>IF(Barèmes!J254="","",Barèmes!J254)</f>
        <v/>
      </c>
      <c r="K254" s="181" t="str">
        <f>IF(Barèmes!K254="","",Barèmes!K254)</f>
        <v/>
      </c>
      <c r="L254" s="181" t="str">
        <f>IF(Barèmes!L254="","",Barèmes!L254)</f>
        <v/>
      </c>
      <c r="M254" s="181" t="str">
        <f>IF(Barèmes!M254="","",Barèmes!M254)</f>
        <v/>
      </c>
      <c r="N254" s="181" t="str">
        <f>IF(Barèmes!N254="","",Barèmes!N254)</f>
        <v/>
      </c>
      <c r="O254" s="181" t="str">
        <f>IF(Barèmes!O254="","",Barèmes!O254)</f>
        <v/>
      </c>
      <c r="P254" s="427"/>
      <c r="Q254" s="286"/>
      <c r="R254" s="446" t="str">
        <f t="shared" si="9"/>
        <v/>
      </c>
      <c r="S254" s="182"/>
      <c r="T254" s="211" t="str">
        <f t="shared" si="10"/>
        <v/>
      </c>
      <c r="U254" s="185"/>
      <c r="V254" s="266" t="str">
        <f>+IF(O254="","",IF(T254="",Listes!$A$70,IF(AND(O254&lt;T254,U254=""),Listes!$A$71,IF(AND(Q254&lt;P254,U254=""),Listes!$A$72,IF(AND(T254&lt;&gt;"",T254&lt;O254,S254=""),Listes!$A$73,IF(W254="",Listes!$A$74,""))))))</f>
        <v/>
      </c>
      <c r="W254" s="90"/>
      <c r="X254" s="158">
        <f t="shared" si="11"/>
        <v>0</v>
      </c>
    </row>
    <row r="255" spans="1:24" ht="20.100000000000001" customHeight="1" x14ac:dyDescent="0.25">
      <c r="A255" s="174">
        <v>249</v>
      </c>
      <c r="B255" s="181" t="str">
        <f>IF(Barèmes!B255="","",Barèmes!B255)</f>
        <v/>
      </c>
      <c r="C255" s="181" t="str">
        <f>IF(Barèmes!C255="","",Barèmes!C255)</f>
        <v/>
      </c>
      <c r="D255" s="181" t="str">
        <f>IF(Barèmes!D255="","",Barèmes!D255)</f>
        <v/>
      </c>
      <c r="E255" s="181" t="str">
        <f>IF(Barèmes!E255="","",Barèmes!E255)</f>
        <v/>
      </c>
      <c r="F255" s="181" t="str">
        <f>IF(Barèmes!F255="","",Barèmes!F255)</f>
        <v/>
      </c>
      <c r="G255" s="181" t="str">
        <f>IF(Barèmes!G255="","",Barèmes!G255)</f>
        <v/>
      </c>
      <c r="H255" s="531" t="str">
        <f>IF(Barèmes!H255="","",Barèmes!H255)</f>
        <v/>
      </c>
      <c r="I255" s="531" t="str">
        <f>IF(Barèmes!I255="","",Barèmes!I255)</f>
        <v/>
      </c>
      <c r="J255" s="181" t="str">
        <f>IF(Barèmes!J255="","",Barèmes!J255)</f>
        <v/>
      </c>
      <c r="K255" s="181" t="str">
        <f>IF(Barèmes!K255="","",Barèmes!K255)</f>
        <v/>
      </c>
      <c r="L255" s="181" t="str">
        <f>IF(Barèmes!L255="","",Barèmes!L255)</f>
        <v/>
      </c>
      <c r="M255" s="181" t="str">
        <f>IF(Barèmes!M255="","",Barèmes!M255)</f>
        <v/>
      </c>
      <c r="N255" s="181" t="str">
        <f>IF(Barèmes!N255="","",Barèmes!N255)</f>
        <v/>
      </c>
      <c r="O255" s="181" t="str">
        <f>IF(Barèmes!O255="","",Barèmes!O255)</f>
        <v/>
      </c>
      <c r="P255" s="427"/>
      <c r="Q255" s="286"/>
      <c r="R255" s="446" t="str">
        <f t="shared" si="9"/>
        <v/>
      </c>
      <c r="S255" s="182"/>
      <c r="T255" s="211" t="str">
        <f t="shared" si="10"/>
        <v/>
      </c>
      <c r="U255" s="185"/>
      <c r="V255" s="266" t="str">
        <f>+IF(O255="","",IF(T255="",Listes!$A$70,IF(AND(O255&lt;T255,U255=""),Listes!$A$71,IF(AND(Q255&lt;P255,U255=""),Listes!$A$72,IF(AND(T255&lt;&gt;"",T255&lt;O255,S255=""),Listes!$A$73,IF(W255="",Listes!$A$74,""))))))</f>
        <v/>
      </c>
      <c r="W255" s="90"/>
      <c r="X255" s="158">
        <f t="shared" si="11"/>
        <v>0</v>
      </c>
    </row>
    <row r="256" spans="1:24" ht="20.100000000000001" customHeight="1" x14ac:dyDescent="0.25">
      <c r="A256" s="174">
        <v>250</v>
      </c>
      <c r="B256" s="181" t="str">
        <f>IF(Barèmes!B256="","",Barèmes!B256)</f>
        <v/>
      </c>
      <c r="C256" s="181" t="str">
        <f>IF(Barèmes!C256="","",Barèmes!C256)</f>
        <v/>
      </c>
      <c r="D256" s="181" t="str">
        <f>IF(Barèmes!D256="","",Barèmes!D256)</f>
        <v/>
      </c>
      <c r="E256" s="181" t="str">
        <f>IF(Barèmes!E256="","",Barèmes!E256)</f>
        <v/>
      </c>
      <c r="F256" s="181" t="str">
        <f>IF(Barèmes!F256="","",Barèmes!F256)</f>
        <v/>
      </c>
      <c r="G256" s="181" t="str">
        <f>IF(Barèmes!G256="","",Barèmes!G256)</f>
        <v/>
      </c>
      <c r="H256" s="531" t="str">
        <f>IF(Barèmes!H256="","",Barèmes!H256)</f>
        <v/>
      </c>
      <c r="I256" s="531" t="str">
        <f>IF(Barèmes!I256="","",Barèmes!I256)</f>
        <v/>
      </c>
      <c r="J256" s="181" t="str">
        <f>IF(Barèmes!J256="","",Barèmes!J256)</f>
        <v/>
      </c>
      <c r="K256" s="181" t="str">
        <f>IF(Barèmes!K256="","",Barèmes!K256)</f>
        <v/>
      </c>
      <c r="L256" s="181" t="str">
        <f>IF(Barèmes!L256="","",Barèmes!L256)</f>
        <v/>
      </c>
      <c r="M256" s="181" t="str">
        <f>IF(Barèmes!M256="","",Barèmes!M256)</f>
        <v/>
      </c>
      <c r="N256" s="181" t="str">
        <f>IF(Barèmes!N256="","",Barèmes!N256)</f>
        <v/>
      </c>
      <c r="O256" s="181" t="str">
        <f>IF(Barèmes!O256="","",Barèmes!O256)</f>
        <v/>
      </c>
      <c r="P256" s="427"/>
      <c r="Q256" s="286"/>
      <c r="R256" s="446" t="str">
        <f t="shared" si="9"/>
        <v/>
      </c>
      <c r="S256" s="182"/>
      <c r="T256" s="211" t="str">
        <f t="shared" si="10"/>
        <v/>
      </c>
      <c r="U256" s="185"/>
      <c r="V256" s="266" t="str">
        <f>+IF(O256="","",IF(T256="",Listes!$A$70,IF(AND(O256&lt;T256,U256=""),Listes!$A$71,IF(AND(Q256&lt;P256,U256=""),Listes!$A$72,IF(AND(T256&lt;&gt;"",T256&lt;O256,S256=""),Listes!$A$73,IF(W256="",Listes!$A$74,""))))))</f>
        <v/>
      </c>
      <c r="W256" s="90"/>
      <c r="X256" s="158">
        <f t="shared" si="11"/>
        <v>0</v>
      </c>
    </row>
    <row r="257" spans="1:24" ht="20.100000000000001" customHeight="1" x14ac:dyDescent="0.25">
      <c r="A257" s="174">
        <v>251</v>
      </c>
      <c r="B257" s="181" t="str">
        <f>IF(Barèmes!B257="","",Barèmes!B257)</f>
        <v/>
      </c>
      <c r="C257" s="181" t="str">
        <f>IF(Barèmes!C257="","",Barèmes!C257)</f>
        <v/>
      </c>
      <c r="D257" s="181" t="str">
        <f>IF(Barèmes!D257="","",Barèmes!D257)</f>
        <v/>
      </c>
      <c r="E257" s="181" t="str">
        <f>IF(Barèmes!E257="","",Barèmes!E257)</f>
        <v/>
      </c>
      <c r="F257" s="181" t="str">
        <f>IF(Barèmes!F257="","",Barèmes!F257)</f>
        <v/>
      </c>
      <c r="G257" s="181" t="str">
        <f>IF(Barèmes!G257="","",Barèmes!G257)</f>
        <v/>
      </c>
      <c r="H257" s="531" t="str">
        <f>IF(Barèmes!H257="","",Barèmes!H257)</f>
        <v/>
      </c>
      <c r="I257" s="531" t="str">
        <f>IF(Barèmes!I257="","",Barèmes!I257)</f>
        <v/>
      </c>
      <c r="J257" s="181" t="str">
        <f>IF(Barèmes!J257="","",Barèmes!J257)</f>
        <v/>
      </c>
      <c r="K257" s="181" t="str">
        <f>IF(Barèmes!K257="","",Barèmes!K257)</f>
        <v/>
      </c>
      <c r="L257" s="181" t="str">
        <f>IF(Barèmes!L257="","",Barèmes!L257)</f>
        <v/>
      </c>
      <c r="M257" s="181" t="str">
        <f>IF(Barèmes!M257="","",Barèmes!M257)</f>
        <v/>
      </c>
      <c r="N257" s="181" t="str">
        <f>IF(Barèmes!N257="","",Barèmes!N257)</f>
        <v/>
      </c>
      <c r="O257" s="181" t="str">
        <f>IF(Barèmes!O257="","",Barèmes!O257)</f>
        <v/>
      </c>
      <c r="P257" s="427"/>
      <c r="Q257" s="286"/>
      <c r="R257" s="446" t="str">
        <f t="shared" si="9"/>
        <v/>
      </c>
      <c r="S257" s="182"/>
      <c r="T257" s="211" t="str">
        <f t="shared" si="10"/>
        <v/>
      </c>
      <c r="U257" s="185"/>
      <c r="V257" s="266" t="str">
        <f>+IF(O257="","",IF(T257="",Listes!$A$70,IF(AND(O257&lt;T257,U257=""),Listes!$A$71,IF(AND(Q257&lt;P257,U257=""),Listes!$A$72,IF(AND(T257&lt;&gt;"",T257&lt;O257,S257=""),Listes!$A$73,IF(W257="",Listes!$A$74,""))))))</f>
        <v/>
      </c>
      <c r="W257" s="90"/>
      <c r="X257" s="158">
        <f t="shared" si="11"/>
        <v>0</v>
      </c>
    </row>
    <row r="258" spans="1:24" ht="20.100000000000001" customHeight="1" x14ac:dyDescent="0.25">
      <c r="A258" s="174">
        <v>252</v>
      </c>
      <c r="B258" s="181" t="str">
        <f>IF(Barèmes!B258="","",Barèmes!B258)</f>
        <v/>
      </c>
      <c r="C258" s="181" t="str">
        <f>IF(Barèmes!C258="","",Barèmes!C258)</f>
        <v/>
      </c>
      <c r="D258" s="181" t="str">
        <f>IF(Barèmes!D258="","",Barèmes!D258)</f>
        <v/>
      </c>
      <c r="E258" s="181" t="str">
        <f>IF(Barèmes!E258="","",Barèmes!E258)</f>
        <v/>
      </c>
      <c r="F258" s="181" t="str">
        <f>IF(Barèmes!F258="","",Barèmes!F258)</f>
        <v/>
      </c>
      <c r="G258" s="181" t="str">
        <f>IF(Barèmes!G258="","",Barèmes!G258)</f>
        <v/>
      </c>
      <c r="H258" s="531" t="str">
        <f>IF(Barèmes!H258="","",Barèmes!H258)</f>
        <v/>
      </c>
      <c r="I258" s="531" t="str">
        <f>IF(Barèmes!I258="","",Barèmes!I258)</f>
        <v/>
      </c>
      <c r="J258" s="181" t="str">
        <f>IF(Barèmes!J258="","",Barèmes!J258)</f>
        <v/>
      </c>
      <c r="K258" s="181" t="str">
        <f>IF(Barèmes!K258="","",Barèmes!K258)</f>
        <v/>
      </c>
      <c r="L258" s="181" t="str">
        <f>IF(Barèmes!L258="","",Barèmes!L258)</f>
        <v/>
      </c>
      <c r="M258" s="181" t="str">
        <f>IF(Barèmes!M258="","",Barèmes!M258)</f>
        <v/>
      </c>
      <c r="N258" s="181" t="str">
        <f>IF(Barèmes!N258="","",Barèmes!N258)</f>
        <v/>
      </c>
      <c r="O258" s="181" t="str">
        <f>IF(Barèmes!O258="","",Barèmes!O258)</f>
        <v/>
      </c>
      <c r="P258" s="427"/>
      <c r="Q258" s="286"/>
      <c r="R258" s="446" t="str">
        <f t="shared" si="9"/>
        <v/>
      </c>
      <c r="S258" s="182"/>
      <c r="T258" s="211" t="str">
        <f t="shared" si="10"/>
        <v/>
      </c>
      <c r="U258" s="185"/>
      <c r="V258" s="266" t="str">
        <f>+IF(O258="","",IF(T258="",Listes!$A$70,IF(AND(O258&lt;T258,U258=""),Listes!$A$71,IF(AND(Q258&lt;P258,U258=""),Listes!$A$72,IF(AND(T258&lt;&gt;"",T258&lt;O258,S258=""),Listes!$A$73,IF(W258="",Listes!$A$74,""))))))</f>
        <v/>
      </c>
      <c r="W258" s="90"/>
      <c r="X258" s="158">
        <f t="shared" si="11"/>
        <v>0</v>
      </c>
    </row>
    <row r="259" spans="1:24" ht="20.100000000000001" customHeight="1" x14ac:dyDescent="0.25">
      <c r="A259" s="174">
        <v>253</v>
      </c>
      <c r="B259" s="181" t="str">
        <f>IF(Barèmes!B259="","",Barèmes!B259)</f>
        <v/>
      </c>
      <c r="C259" s="181" t="str">
        <f>IF(Barèmes!C259="","",Barèmes!C259)</f>
        <v/>
      </c>
      <c r="D259" s="181" t="str">
        <f>IF(Barèmes!D259="","",Barèmes!D259)</f>
        <v/>
      </c>
      <c r="E259" s="181" t="str">
        <f>IF(Barèmes!E259="","",Barèmes!E259)</f>
        <v/>
      </c>
      <c r="F259" s="181" t="str">
        <f>IF(Barèmes!F259="","",Barèmes!F259)</f>
        <v/>
      </c>
      <c r="G259" s="181" t="str">
        <f>IF(Barèmes!G259="","",Barèmes!G259)</f>
        <v/>
      </c>
      <c r="H259" s="531" t="str">
        <f>IF(Barèmes!H259="","",Barèmes!H259)</f>
        <v/>
      </c>
      <c r="I259" s="531" t="str">
        <f>IF(Barèmes!I259="","",Barèmes!I259)</f>
        <v/>
      </c>
      <c r="J259" s="181" t="str">
        <f>IF(Barèmes!J259="","",Barèmes!J259)</f>
        <v/>
      </c>
      <c r="K259" s="181" t="str">
        <f>IF(Barèmes!K259="","",Barèmes!K259)</f>
        <v/>
      </c>
      <c r="L259" s="181" t="str">
        <f>IF(Barèmes!L259="","",Barèmes!L259)</f>
        <v/>
      </c>
      <c r="M259" s="181" t="str">
        <f>IF(Barèmes!M259="","",Barèmes!M259)</f>
        <v/>
      </c>
      <c r="N259" s="181" t="str">
        <f>IF(Barèmes!N259="","",Barèmes!N259)</f>
        <v/>
      </c>
      <c r="O259" s="181" t="str">
        <f>IF(Barèmes!O259="","",Barèmes!O259)</f>
        <v/>
      </c>
      <c r="P259" s="427"/>
      <c r="Q259" s="286"/>
      <c r="R259" s="446" t="str">
        <f t="shared" si="9"/>
        <v/>
      </c>
      <c r="S259" s="182"/>
      <c r="T259" s="211" t="str">
        <f t="shared" si="10"/>
        <v/>
      </c>
      <c r="U259" s="185"/>
      <c r="V259" s="266" t="str">
        <f>+IF(O259="","",IF(T259="",Listes!$A$70,IF(AND(O259&lt;T259,U259=""),Listes!$A$71,IF(AND(Q259&lt;P259,U259=""),Listes!$A$72,IF(AND(T259&lt;&gt;"",T259&lt;O259,S259=""),Listes!$A$73,IF(W259="",Listes!$A$74,""))))))</f>
        <v/>
      </c>
      <c r="W259" s="90"/>
      <c r="X259" s="158">
        <f t="shared" si="11"/>
        <v>0</v>
      </c>
    </row>
    <row r="260" spans="1:24" ht="20.100000000000001" customHeight="1" x14ac:dyDescent="0.25">
      <c r="A260" s="174">
        <v>254</v>
      </c>
      <c r="B260" s="181" t="str">
        <f>IF(Barèmes!B260="","",Barèmes!B260)</f>
        <v/>
      </c>
      <c r="C260" s="181" t="str">
        <f>IF(Barèmes!C260="","",Barèmes!C260)</f>
        <v/>
      </c>
      <c r="D260" s="181" t="str">
        <f>IF(Barèmes!D260="","",Barèmes!D260)</f>
        <v/>
      </c>
      <c r="E260" s="181" t="str">
        <f>IF(Barèmes!E260="","",Barèmes!E260)</f>
        <v/>
      </c>
      <c r="F260" s="181" t="str">
        <f>IF(Barèmes!F260="","",Barèmes!F260)</f>
        <v/>
      </c>
      <c r="G260" s="181" t="str">
        <f>IF(Barèmes!G260="","",Barèmes!G260)</f>
        <v/>
      </c>
      <c r="H260" s="531" t="str">
        <f>IF(Barèmes!H260="","",Barèmes!H260)</f>
        <v/>
      </c>
      <c r="I260" s="531" t="str">
        <f>IF(Barèmes!I260="","",Barèmes!I260)</f>
        <v/>
      </c>
      <c r="J260" s="181" t="str">
        <f>IF(Barèmes!J260="","",Barèmes!J260)</f>
        <v/>
      </c>
      <c r="K260" s="181" t="str">
        <f>IF(Barèmes!K260="","",Barèmes!K260)</f>
        <v/>
      </c>
      <c r="L260" s="181" t="str">
        <f>IF(Barèmes!L260="","",Barèmes!L260)</f>
        <v/>
      </c>
      <c r="M260" s="181" t="str">
        <f>IF(Barèmes!M260="","",Barèmes!M260)</f>
        <v/>
      </c>
      <c r="N260" s="181" t="str">
        <f>IF(Barèmes!N260="","",Barèmes!N260)</f>
        <v/>
      </c>
      <c r="O260" s="181" t="str">
        <f>IF(Barèmes!O260="","",Barèmes!O260)</f>
        <v/>
      </c>
      <c r="P260" s="427"/>
      <c r="Q260" s="286"/>
      <c r="R260" s="446" t="str">
        <f t="shared" si="9"/>
        <v/>
      </c>
      <c r="S260" s="182"/>
      <c r="T260" s="211" t="str">
        <f t="shared" si="10"/>
        <v/>
      </c>
      <c r="U260" s="185"/>
      <c r="V260" s="266" t="str">
        <f>+IF(O260="","",IF(T260="",Listes!$A$70,IF(AND(O260&lt;T260,U260=""),Listes!$A$71,IF(AND(Q260&lt;P260,U260=""),Listes!$A$72,IF(AND(T260&lt;&gt;"",T260&lt;O260,S260=""),Listes!$A$73,IF(W260="",Listes!$A$74,""))))))</f>
        <v/>
      </c>
      <c r="W260" s="90"/>
      <c r="X260" s="158">
        <f t="shared" si="11"/>
        <v>0</v>
      </c>
    </row>
    <row r="261" spans="1:24" ht="20.100000000000001" customHeight="1" x14ac:dyDescent="0.25">
      <c r="A261" s="174">
        <v>255</v>
      </c>
      <c r="B261" s="181" t="str">
        <f>IF(Barèmes!B261="","",Barèmes!B261)</f>
        <v/>
      </c>
      <c r="C261" s="181" t="str">
        <f>IF(Barèmes!C261="","",Barèmes!C261)</f>
        <v/>
      </c>
      <c r="D261" s="181" t="str">
        <f>IF(Barèmes!D261="","",Barèmes!D261)</f>
        <v/>
      </c>
      <c r="E261" s="181" t="str">
        <f>IF(Barèmes!E261="","",Barèmes!E261)</f>
        <v/>
      </c>
      <c r="F261" s="181" t="str">
        <f>IF(Barèmes!F261="","",Barèmes!F261)</f>
        <v/>
      </c>
      <c r="G261" s="181" t="str">
        <f>IF(Barèmes!G261="","",Barèmes!G261)</f>
        <v/>
      </c>
      <c r="H261" s="531" t="str">
        <f>IF(Barèmes!H261="","",Barèmes!H261)</f>
        <v/>
      </c>
      <c r="I261" s="531" t="str">
        <f>IF(Barèmes!I261="","",Barèmes!I261)</f>
        <v/>
      </c>
      <c r="J261" s="181" t="str">
        <f>IF(Barèmes!J261="","",Barèmes!J261)</f>
        <v/>
      </c>
      <c r="K261" s="181" t="str">
        <f>IF(Barèmes!K261="","",Barèmes!K261)</f>
        <v/>
      </c>
      <c r="L261" s="181" t="str">
        <f>IF(Barèmes!L261="","",Barèmes!L261)</f>
        <v/>
      </c>
      <c r="M261" s="181" t="str">
        <f>IF(Barèmes!M261="","",Barèmes!M261)</f>
        <v/>
      </c>
      <c r="N261" s="181" t="str">
        <f>IF(Barèmes!N261="","",Barèmes!N261)</f>
        <v/>
      </c>
      <c r="O261" s="181" t="str">
        <f>IF(Barèmes!O261="","",Barèmes!O261)</f>
        <v/>
      </c>
      <c r="P261" s="427"/>
      <c r="Q261" s="286"/>
      <c r="R261" s="446" t="str">
        <f t="shared" si="9"/>
        <v/>
      </c>
      <c r="S261" s="182"/>
      <c r="T261" s="211" t="str">
        <f t="shared" si="10"/>
        <v/>
      </c>
      <c r="U261" s="185"/>
      <c r="V261" s="266" t="str">
        <f>+IF(O261="","",IF(T261="",Listes!$A$70,IF(AND(O261&lt;T261,U261=""),Listes!$A$71,IF(AND(Q261&lt;P261,U261=""),Listes!$A$72,IF(AND(T261&lt;&gt;"",T261&lt;O261,S261=""),Listes!$A$73,IF(W261="",Listes!$A$74,""))))))</f>
        <v/>
      </c>
      <c r="W261" s="90"/>
      <c r="X261" s="158">
        <f t="shared" si="11"/>
        <v>0</v>
      </c>
    </row>
    <row r="262" spans="1:24" ht="20.100000000000001" customHeight="1" x14ac:dyDescent="0.25">
      <c r="A262" s="174">
        <v>256</v>
      </c>
      <c r="B262" s="181" t="str">
        <f>IF(Barèmes!B262="","",Barèmes!B262)</f>
        <v/>
      </c>
      <c r="C262" s="181" t="str">
        <f>IF(Barèmes!C262="","",Barèmes!C262)</f>
        <v/>
      </c>
      <c r="D262" s="181" t="str">
        <f>IF(Barèmes!D262="","",Barèmes!D262)</f>
        <v/>
      </c>
      <c r="E262" s="181" t="str">
        <f>IF(Barèmes!E262="","",Barèmes!E262)</f>
        <v/>
      </c>
      <c r="F262" s="181" t="str">
        <f>IF(Barèmes!F262="","",Barèmes!F262)</f>
        <v/>
      </c>
      <c r="G262" s="181" t="str">
        <f>IF(Barèmes!G262="","",Barèmes!G262)</f>
        <v/>
      </c>
      <c r="H262" s="531" t="str">
        <f>IF(Barèmes!H262="","",Barèmes!H262)</f>
        <v/>
      </c>
      <c r="I262" s="531" t="str">
        <f>IF(Barèmes!I262="","",Barèmes!I262)</f>
        <v/>
      </c>
      <c r="J262" s="181" t="str">
        <f>IF(Barèmes!J262="","",Barèmes!J262)</f>
        <v/>
      </c>
      <c r="K262" s="181" t="str">
        <f>IF(Barèmes!K262="","",Barèmes!K262)</f>
        <v/>
      </c>
      <c r="L262" s="181" t="str">
        <f>IF(Barèmes!L262="","",Barèmes!L262)</f>
        <v/>
      </c>
      <c r="M262" s="181" t="str">
        <f>IF(Barèmes!M262="","",Barèmes!M262)</f>
        <v/>
      </c>
      <c r="N262" s="181" t="str">
        <f>IF(Barèmes!N262="","",Barèmes!N262)</f>
        <v/>
      </c>
      <c r="O262" s="181" t="str">
        <f>IF(Barèmes!O262="","",Barèmes!O262)</f>
        <v/>
      </c>
      <c r="P262" s="427"/>
      <c r="Q262" s="286"/>
      <c r="R262" s="446" t="str">
        <f t="shared" si="9"/>
        <v/>
      </c>
      <c r="S262" s="182"/>
      <c r="T262" s="211" t="str">
        <f t="shared" si="10"/>
        <v/>
      </c>
      <c r="U262" s="185"/>
      <c r="V262" s="266" t="str">
        <f>+IF(O262="","",IF(T262="",Listes!$A$70,IF(AND(O262&lt;T262,U262=""),Listes!$A$71,IF(AND(Q262&lt;P262,U262=""),Listes!$A$72,IF(AND(T262&lt;&gt;"",T262&lt;O262,S262=""),Listes!$A$73,IF(W262="",Listes!$A$74,""))))))</f>
        <v/>
      </c>
      <c r="W262" s="90"/>
      <c r="X262" s="158">
        <f t="shared" si="11"/>
        <v>0</v>
      </c>
    </row>
    <row r="263" spans="1:24" ht="20.100000000000001" customHeight="1" x14ac:dyDescent="0.25">
      <c r="A263" s="174">
        <v>257</v>
      </c>
      <c r="B263" s="181" t="str">
        <f>IF(Barèmes!B263="","",Barèmes!B263)</f>
        <v/>
      </c>
      <c r="C263" s="181" t="str">
        <f>IF(Barèmes!C263="","",Barèmes!C263)</f>
        <v/>
      </c>
      <c r="D263" s="181" t="str">
        <f>IF(Barèmes!D263="","",Barèmes!D263)</f>
        <v/>
      </c>
      <c r="E263" s="181" t="str">
        <f>IF(Barèmes!E263="","",Barèmes!E263)</f>
        <v/>
      </c>
      <c r="F263" s="181" t="str">
        <f>IF(Barèmes!F263="","",Barèmes!F263)</f>
        <v/>
      </c>
      <c r="G263" s="181" t="str">
        <f>IF(Barèmes!G263="","",Barèmes!G263)</f>
        <v/>
      </c>
      <c r="H263" s="531" t="str">
        <f>IF(Barèmes!H263="","",Barèmes!H263)</f>
        <v/>
      </c>
      <c r="I263" s="531" t="str">
        <f>IF(Barèmes!I263="","",Barèmes!I263)</f>
        <v/>
      </c>
      <c r="J263" s="181" t="str">
        <f>IF(Barèmes!J263="","",Barèmes!J263)</f>
        <v/>
      </c>
      <c r="K263" s="181" t="str">
        <f>IF(Barèmes!K263="","",Barèmes!K263)</f>
        <v/>
      </c>
      <c r="L263" s="181" t="str">
        <f>IF(Barèmes!L263="","",Barèmes!L263)</f>
        <v/>
      </c>
      <c r="M263" s="181" t="str">
        <f>IF(Barèmes!M263="","",Barèmes!M263)</f>
        <v/>
      </c>
      <c r="N263" s="181" t="str">
        <f>IF(Barèmes!N263="","",Barèmes!N263)</f>
        <v/>
      </c>
      <c r="O263" s="181" t="str">
        <f>IF(Barèmes!O263="","",Barèmes!O263)</f>
        <v/>
      </c>
      <c r="P263" s="427"/>
      <c r="Q263" s="286"/>
      <c r="R263" s="446" t="str">
        <f t="shared" si="9"/>
        <v/>
      </c>
      <c r="S263" s="182"/>
      <c r="T263" s="211" t="str">
        <f t="shared" si="10"/>
        <v/>
      </c>
      <c r="U263" s="185"/>
      <c r="V263" s="266" t="str">
        <f>+IF(O263="","",IF(T263="",Listes!$A$70,IF(AND(O263&lt;T263,U263=""),Listes!$A$71,IF(AND(Q263&lt;P263,U263=""),Listes!$A$72,IF(AND(T263&lt;&gt;"",T263&lt;O263,S263=""),Listes!$A$73,IF(W263="",Listes!$A$74,""))))))</f>
        <v/>
      </c>
      <c r="W263" s="90"/>
      <c r="X263" s="158">
        <f t="shared" si="11"/>
        <v>0</v>
      </c>
    </row>
    <row r="264" spans="1:24" ht="20.100000000000001" customHeight="1" x14ac:dyDescent="0.25">
      <c r="A264" s="174">
        <v>258</v>
      </c>
      <c r="B264" s="181" t="str">
        <f>IF(Barèmes!B264="","",Barèmes!B264)</f>
        <v/>
      </c>
      <c r="C264" s="181" t="str">
        <f>IF(Barèmes!C264="","",Barèmes!C264)</f>
        <v/>
      </c>
      <c r="D264" s="181" t="str">
        <f>IF(Barèmes!D264="","",Barèmes!D264)</f>
        <v/>
      </c>
      <c r="E264" s="181" t="str">
        <f>IF(Barèmes!E264="","",Barèmes!E264)</f>
        <v/>
      </c>
      <c r="F264" s="181" t="str">
        <f>IF(Barèmes!F264="","",Barèmes!F264)</f>
        <v/>
      </c>
      <c r="G264" s="181" t="str">
        <f>IF(Barèmes!G264="","",Barèmes!G264)</f>
        <v/>
      </c>
      <c r="H264" s="531" t="str">
        <f>IF(Barèmes!H264="","",Barèmes!H264)</f>
        <v/>
      </c>
      <c r="I264" s="531" t="str">
        <f>IF(Barèmes!I264="","",Barèmes!I264)</f>
        <v/>
      </c>
      <c r="J264" s="181" t="str">
        <f>IF(Barèmes!J264="","",Barèmes!J264)</f>
        <v/>
      </c>
      <c r="K264" s="181" t="str">
        <f>IF(Barèmes!K264="","",Barèmes!K264)</f>
        <v/>
      </c>
      <c r="L264" s="181" t="str">
        <f>IF(Barèmes!L264="","",Barèmes!L264)</f>
        <v/>
      </c>
      <c r="M264" s="181" t="str">
        <f>IF(Barèmes!M264="","",Barèmes!M264)</f>
        <v/>
      </c>
      <c r="N264" s="181" t="str">
        <f>IF(Barèmes!N264="","",Barèmes!N264)</f>
        <v/>
      </c>
      <c r="O264" s="181" t="str">
        <f>IF(Barèmes!O264="","",Barèmes!O264)</f>
        <v/>
      </c>
      <c r="P264" s="427"/>
      <c r="Q264" s="286"/>
      <c r="R264" s="446" t="str">
        <f t="shared" ref="R264:R327" si="12">IF($J264="","",($N264+$M264+$L264)*$J264)</f>
        <v/>
      </c>
      <c r="S264" s="182"/>
      <c r="T264" s="211" t="str">
        <f t="shared" ref="T264:T327" si="13">IF($R264="","",$R264)</f>
        <v/>
      </c>
      <c r="U264" s="185"/>
      <c r="V264" s="266" t="str">
        <f>+IF(O264="","",IF(T264="",Listes!$A$70,IF(AND(O264&lt;T264,U264=""),Listes!$A$71,IF(AND(Q264&lt;P264,U264=""),Listes!$A$72,IF(AND(T264&lt;&gt;"",T264&lt;O264,S264=""),Listes!$A$73,IF(W264="",Listes!$A$74,""))))))</f>
        <v/>
      </c>
      <c r="W264" s="90"/>
      <c r="X264" s="158">
        <f t="shared" ref="X264:X327" si="14">IF(AND(O264&lt;&gt;"",V264&lt;&gt;""),1,0)</f>
        <v>0</v>
      </c>
    </row>
    <row r="265" spans="1:24" ht="20.100000000000001" customHeight="1" x14ac:dyDescent="0.25">
      <c r="A265" s="174">
        <v>259</v>
      </c>
      <c r="B265" s="181" t="str">
        <f>IF(Barèmes!B265="","",Barèmes!B265)</f>
        <v/>
      </c>
      <c r="C265" s="181" t="str">
        <f>IF(Barèmes!C265="","",Barèmes!C265)</f>
        <v/>
      </c>
      <c r="D265" s="181" t="str">
        <f>IF(Barèmes!D265="","",Barèmes!D265)</f>
        <v/>
      </c>
      <c r="E265" s="181" t="str">
        <f>IF(Barèmes!E265="","",Barèmes!E265)</f>
        <v/>
      </c>
      <c r="F265" s="181" t="str">
        <f>IF(Barèmes!F265="","",Barèmes!F265)</f>
        <v/>
      </c>
      <c r="G265" s="181" t="str">
        <f>IF(Barèmes!G265="","",Barèmes!G265)</f>
        <v/>
      </c>
      <c r="H265" s="531" t="str">
        <f>IF(Barèmes!H265="","",Barèmes!H265)</f>
        <v/>
      </c>
      <c r="I265" s="531" t="str">
        <f>IF(Barèmes!I265="","",Barèmes!I265)</f>
        <v/>
      </c>
      <c r="J265" s="181" t="str">
        <f>IF(Barèmes!J265="","",Barèmes!J265)</f>
        <v/>
      </c>
      <c r="K265" s="181" t="str">
        <f>IF(Barèmes!K265="","",Barèmes!K265)</f>
        <v/>
      </c>
      <c r="L265" s="181" t="str">
        <f>IF(Barèmes!L265="","",Barèmes!L265)</f>
        <v/>
      </c>
      <c r="M265" s="181" t="str">
        <f>IF(Barèmes!M265="","",Barèmes!M265)</f>
        <v/>
      </c>
      <c r="N265" s="181" t="str">
        <f>IF(Barèmes!N265="","",Barèmes!N265)</f>
        <v/>
      </c>
      <c r="O265" s="181" t="str">
        <f>IF(Barèmes!O265="","",Barèmes!O265)</f>
        <v/>
      </c>
      <c r="P265" s="427"/>
      <c r="Q265" s="286"/>
      <c r="R265" s="446" t="str">
        <f t="shared" si="12"/>
        <v/>
      </c>
      <c r="S265" s="182"/>
      <c r="T265" s="211" t="str">
        <f t="shared" si="13"/>
        <v/>
      </c>
      <c r="U265" s="185"/>
      <c r="V265" s="266" t="str">
        <f>+IF(O265="","",IF(T265="",Listes!$A$70,IF(AND(O265&lt;T265,U265=""),Listes!$A$71,IF(AND(Q265&lt;P265,U265=""),Listes!$A$72,IF(AND(T265&lt;&gt;"",T265&lt;O265,S265=""),Listes!$A$73,IF(W265="",Listes!$A$74,""))))))</f>
        <v/>
      </c>
      <c r="W265" s="90"/>
      <c r="X265" s="158">
        <f t="shared" si="14"/>
        <v>0</v>
      </c>
    </row>
    <row r="266" spans="1:24" ht="20.100000000000001" customHeight="1" x14ac:dyDescent="0.25">
      <c r="A266" s="174">
        <v>260</v>
      </c>
      <c r="B266" s="181" t="str">
        <f>IF(Barèmes!B266="","",Barèmes!B266)</f>
        <v/>
      </c>
      <c r="C266" s="181" t="str">
        <f>IF(Barèmes!C266="","",Barèmes!C266)</f>
        <v/>
      </c>
      <c r="D266" s="181" t="str">
        <f>IF(Barèmes!D266="","",Barèmes!D266)</f>
        <v/>
      </c>
      <c r="E266" s="181" t="str">
        <f>IF(Barèmes!E266="","",Barèmes!E266)</f>
        <v/>
      </c>
      <c r="F266" s="181" t="str">
        <f>IF(Barèmes!F266="","",Barèmes!F266)</f>
        <v/>
      </c>
      <c r="G266" s="181" t="str">
        <f>IF(Barèmes!G266="","",Barèmes!G266)</f>
        <v/>
      </c>
      <c r="H266" s="531" t="str">
        <f>IF(Barèmes!H266="","",Barèmes!H266)</f>
        <v/>
      </c>
      <c r="I266" s="531" t="str">
        <f>IF(Barèmes!I266="","",Barèmes!I266)</f>
        <v/>
      </c>
      <c r="J266" s="181" t="str">
        <f>IF(Barèmes!J266="","",Barèmes!J266)</f>
        <v/>
      </c>
      <c r="K266" s="181" t="str">
        <f>IF(Barèmes!K266="","",Barèmes!K266)</f>
        <v/>
      </c>
      <c r="L266" s="181" t="str">
        <f>IF(Barèmes!L266="","",Barèmes!L266)</f>
        <v/>
      </c>
      <c r="M266" s="181" t="str">
        <f>IF(Barèmes!M266="","",Barèmes!M266)</f>
        <v/>
      </c>
      <c r="N266" s="181" t="str">
        <f>IF(Barèmes!N266="","",Barèmes!N266)</f>
        <v/>
      </c>
      <c r="O266" s="181" t="str">
        <f>IF(Barèmes!O266="","",Barèmes!O266)</f>
        <v/>
      </c>
      <c r="P266" s="427"/>
      <c r="Q266" s="286"/>
      <c r="R266" s="446" t="str">
        <f t="shared" si="12"/>
        <v/>
      </c>
      <c r="S266" s="182"/>
      <c r="T266" s="211" t="str">
        <f t="shared" si="13"/>
        <v/>
      </c>
      <c r="U266" s="185"/>
      <c r="V266" s="266" t="str">
        <f>+IF(O266="","",IF(T266="",Listes!$A$70,IF(AND(O266&lt;T266,U266=""),Listes!$A$71,IF(AND(Q266&lt;P266,U266=""),Listes!$A$72,IF(AND(T266&lt;&gt;"",T266&lt;O266,S266=""),Listes!$A$73,IF(W266="",Listes!$A$74,""))))))</f>
        <v/>
      </c>
      <c r="W266" s="90"/>
      <c r="X266" s="158">
        <f t="shared" si="14"/>
        <v>0</v>
      </c>
    </row>
    <row r="267" spans="1:24" ht="20.100000000000001" customHeight="1" x14ac:dyDescent="0.25">
      <c r="A267" s="174">
        <v>261</v>
      </c>
      <c r="B267" s="181" t="str">
        <f>IF(Barèmes!B267="","",Barèmes!B267)</f>
        <v/>
      </c>
      <c r="C267" s="181" t="str">
        <f>IF(Barèmes!C267="","",Barèmes!C267)</f>
        <v/>
      </c>
      <c r="D267" s="181" t="str">
        <f>IF(Barèmes!D267="","",Barèmes!D267)</f>
        <v/>
      </c>
      <c r="E267" s="181" t="str">
        <f>IF(Barèmes!E267="","",Barèmes!E267)</f>
        <v/>
      </c>
      <c r="F267" s="181" t="str">
        <f>IF(Barèmes!F267="","",Barèmes!F267)</f>
        <v/>
      </c>
      <c r="G267" s="181" t="str">
        <f>IF(Barèmes!G267="","",Barèmes!G267)</f>
        <v/>
      </c>
      <c r="H267" s="531" t="str">
        <f>IF(Barèmes!H267="","",Barèmes!H267)</f>
        <v/>
      </c>
      <c r="I267" s="531" t="str">
        <f>IF(Barèmes!I267="","",Barèmes!I267)</f>
        <v/>
      </c>
      <c r="J267" s="181" t="str">
        <f>IF(Barèmes!J267="","",Barèmes!J267)</f>
        <v/>
      </c>
      <c r="K267" s="181" t="str">
        <f>IF(Barèmes!K267="","",Barèmes!K267)</f>
        <v/>
      </c>
      <c r="L267" s="181" t="str">
        <f>IF(Barèmes!L267="","",Barèmes!L267)</f>
        <v/>
      </c>
      <c r="M267" s="181" t="str">
        <f>IF(Barèmes!M267="","",Barèmes!M267)</f>
        <v/>
      </c>
      <c r="N267" s="181" t="str">
        <f>IF(Barèmes!N267="","",Barèmes!N267)</f>
        <v/>
      </c>
      <c r="O267" s="181" t="str">
        <f>IF(Barèmes!O267="","",Barèmes!O267)</f>
        <v/>
      </c>
      <c r="P267" s="427"/>
      <c r="Q267" s="286"/>
      <c r="R267" s="446" t="str">
        <f t="shared" si="12"/>
        <v/>
      </c>
      <c r="S267" s="182"/>
      <c r="T267" s="211" t="str">
        <f t="shared" si="13"/>
        <v/>
      </c>
      <c r="U267" s="185"/>
      <c r="V267" s="266" t="str">
        <f>+IF(O267="","",IF(T267="",Listes!$A$70,IF(AND(O267&lt;T267,U267=""),Listes!$A$71,IF(AND(Q267&lt;P267,U267=""),Listes!$A$72,IF(AND(T267&lt;&gt;"",T267&lt;O267,S267=""),Listes!$A$73,IF(W267="",Listes!$A$74,""))))))</f>
        <v/>
      </c>
      <c r="W267" s="90"/>
      <c r="X267" s="158">
        <f t="shared" si="14"/>
        <v>0</v>
      </c>
    </row>
    <row r="268" spans="1:24" ht="20.100000000000001" customHeight="1" x14ac:dyDescent="0.25">
      <c r="A268" s="174">
        <v>262</v>
      </c>
      <c r="B268" s="181" t="str">
        <f>IF(Barèmes!B268="","",Barèmes!B268)</f>
        <v/>
      </c>
      <c r="C268" s="181" t="str">
        <f>IF(Barèmes!C268="","",Barèmes!C268)</f>
        <v/>
      </c>
      <c r="D268" s="181" t="str">
        <f>IF(Barèmes!D268="","",Barèmes!D268)</f>
        <v/>
      </c>
      <c r="E268" s="181" t="str">
        <f>IF(Barèmes!E268="","",Barèmes!E268)</f>
        <v/>
      </c>
      <c r="F268" s="181" t="str">
        <f>IF(Barèmes!F268="","",Barèmes!F268)</f>
        <v/>
      </c>
      <c r="G268" s="181" t="str">
        <f>IF(Barèmes!G268="","",Barèmes!G268)</f>
        <v/>
      </c>
      <c r="H268" s="531" t="str">
        <f>IF(Barèmes!H268="","",Barèmes!H268)</f>
        <v/>
      </c>
      <c r="I268" s="531" t="str">
        <f>IF(Barèmes!I268="","",Barèmes!I268)</f>
        <v/>
      </c>
      <c r="J268" s="181" t="str">
        <f>IF(Barèmes!J268="","",Barèmes!J268)</f>
        <v/>
      </c>
      <c r="K268" s="181" t="str">
        <f>IF(Barèmes!K268="","",Barèmes!K268)</f>
        <v/>
      </c>
      <c r="L268" s="181" t="str">
        <f>IF(Barèmes!L268="","",Barèmes!L268)</f>
        <v/>
      </c>
      <c r="M268" s="181" t="str">
        <f>IF(Barèmes!M268="","",Barèmes!M268)</f>
        <v/>
      </c>
      <c r="N268" s="181" t="str">
        <f>IF(Barèmes!N268="","",Barèmes!N268)</f>
        <v/>
      </c>
      <c r="O268" s="181" t="str">
        <f>IF(Barèmes!O268="","",Barèmes!O268)</f>
        <v/>
      </c>
      <c r="P268" s="427"/>
      <c r="Q268" s="286"/>
      <c r="R268" s="446" t="str">
        <f t="shared" si="12"/>
        <v/>
      </c>
      <c r="S268" s="182"/>
      <c r="T268" s="211" t="str">
        <f t="shared" si="13"/>
        <v/>
      </c>
      <c r="U268" s="185"/>
      <c r="V268" s="266" t="str">
        <f>+IF(O268="","",IF(T268="",Listes!$A$70,IF(AND(O268&lt;T268,U268=""),Listes!$A$71,IF(AND(Q268&lt;P268,U268=""),Listes!$A$72,IF(AND(T268&lt;&gt;"",T268&lt;O268,S268=""),Listes!$A$73,IF(W268="",Listes!$A$74,""))))))</f>
        <v/>
      </c>
      <c r="W268" s="90"/>
      <c r="X268" s="158">
        <f t="shared" si="14"/>
        <v>0</v>
      </c>
    </row>
    <row r="269" spans="1:24" ht="20.100000000000001" customHeight="1" x14ac:dyDescent="0.25">
      <c r="A269" s="174">
        <v>263</v>
      </c>
      <c r="B269" s="181" t="str">
        <f>IF(Barèmes!B269="","",Barèmes!B269)</f>
        <v/>
      </c>
      <c r="C269" s="181" t="str">
        <f>IF(Barèmes!C269="","",Barèmes!C269)</f>
        <v/>
      </c>
      <c r="D269" s="181" t="str">
        <f>IF(Barèmes!D269="","",Barèmes!D269)</f>
        <v/>
      </c>
      <c r="E269" s="181" t="str">
        <f>IF(Barèmes!E269="","",Barèmes!E269)</f>
        <v/>
      </c>
      <c r="F269" s="181" t="str">
        <f>IF(Barèmes!F269="","",Barèmes!F269)</f>
        <v/>
      </c>
      <c r="G269" s="181" t="str">
        <f>IF(Barèmes!G269="","",Barèmes!G269)</f>
        <v/>
      </c>
      <c r="H269" s="531" t="str">
        <f>IF(Barèmes!H269="","",Barèmes!H269)</f>
        <v/>
      </c>
      <c r="I269" s="531" t="str">
        <f>IF(Barèmes!I269="","",Barèmes!I269)</f>
        <v/>
      </c>
      <c r="J269" s="181" t="str">
        <f>IF(Barèmes!J269="","",Barèmes!J269)</f>
        <v/>
      </c>
      <c r="K269" s="181" t="str">
        <f>IF(Barèmes!K269="","",Barèmes!K269)</f>
        <v/>
      </c>
      <c r="L269" s="181" t="str">
        <f>IF(Barèmes!L269="","",Barèmes!L269)</f>
        <v/>
      </c>
      <c r="M269" s="181" t="str">
        <f>IF(Barèmes!M269="","",Barèmes!M269)</f>
        <v/>
      </c>
      <c r="N269" s="181" t="str">
        <f>IF(Barèmes!N269="","",Barèmes!N269)</f>
        <v/>
      </c>
      <c r="O269" s="181" t="str">
        <f>IF(Barèmes!O269="","",Barèmes!O269)</f>
        <v/>
      </c>
      <c r="P269" s="427"/>
      <c r="Q269" s="286"/>
      <c r="R269" s="446" t="str">
        <f t="shared" si="12"/>
        <v/>
      </c>
      <c r="S269" s="182"/>
      <c r="T269" s="211" t="str">
        <f t="shared" si="13"/>
        <v/>
      </c>
      <c r="U269" s="185"/>
      <c r="V269" s="266" t="str">
        <f>+IF(O269="","",IF(T269="",Listes!$A$70,IF(AND(O269&lt;T269,U269=""),Listes!$A$71,IF(AND(Q269&lt;P269,U269=""),Listes!$A$72,IF(AND(T269&lt;&gt;"",T269&lt;O269,S269=""),Listes!$A$73,IF(W269="",Listes!$A$74,""))))))</f>
        <v/>
      </c>
      <c r="W269" s="90"/>
      <c r="X269" s="158">
        <f t="shared" si="14"/>
        <v>0</v>
      </c>
    </row>
    <row r="270" spans="1:24" ht="20.100000000000001" customHeight="1" x14ac:dyDescent="0.25">
      <c r="A270" s="174">
        <v>264</v>
      </c>
      <c r="B270" s="181" t="str">
        <f>IF(Barèmes!B270="","",Barèmes!B270)</f>
        <v/>
      </c>
      <c r="C270" s="181" t="str">
        <f>IF(Barèmes!C270="","",Barèmes!C270)</f>
        <v/>
      </c>
      <c r="D270" s="181" t="str">
        <f>IF(Barèmes!D270="","",Barèmes!D270)</f>
        <v/>
      </c>
      <c r="E270" s="181" t="str">
        <f>IF(Barèmes!E270="","",Barèmes!E270)</f>
        <v/>
      </c>
      <c r="F270" s="181" t="str">
        <f>IF(Barèmes!F270="","",Barèmes!F270)</f>
        <v/>
      </c>
      <c r="G270" s="181" t="str">
        <f>IF(Barèmes!G270="","",Barèmes!G270)</f>
        <v/>
      </c>
      <c r="H270" s="531" t="str">
        <f>IF(Barèmes!H270="","",Barèmes!H270)</f>
        <v/>
      </c>
      <c r="I270" s="531" t="str">
        <f>IF(Barèmes!I270="","",Barèmes!I270)</f>
        <v/>
      </c>
      <c r="J270" s="181" t="str">
        <f>IF(Barèmes!J270="","",Barèmes!J270)</f>
        <v/>
      </c>
      <c r="K270" s="181" t="str">
        <f>IF(Barèmes!K270="","",Barèmes!K270)</f>
        <v/>
      </c>
      <c r="L270" s="181" t="str">
        <f>IF(Barèmes!L270="","",Barèmes!L270)</f>
        <v/>
      </c>
      <c r="M270" s="181" t="str">
        <f>IF(Barèmes!M270="","",Barèmes!M270)</f>
        <v/>
      </c>
      <c r="N270" s="181" t="str">
        <f>IF(Barèmes!N270="","",Barèmes!N270)</f>
        <v/>
      </c>
      <c r="O270" s="181" t="str">
        <f>IF(Barèmes!O270="","",Barèmes!O270)</f>
        <v/>
      </c>
      <c r="P270" s="427"/>
      <c r="Q270" s="286"/>
      <c r="R270" s="446" t="str">
        <f t="shared" si="12"/>
        <v/>
      </c>
      <c r="S270" s="182"/>
      <c r="T270" s="211" t="str">
        <f t="shared" si="13"/>
        <v/>
      </c>
      <c r="U270" s="185"/>
      <c r="V270" s="266" t="str">
        <f>+IF(O270="","",IF(T270="",Listes!$A$70,IF(AND(O270&lt;T270,U270=""),Listes!$A$71,IF(AND(Q270&lt;P270,U270=""),Listes!$A$72,IF(AND(T270&lt;&gt;"",T270&lt;O270,S270=""),Listes!$A$73,IF(W270="",Listes!$A$74,""))))))</f>
        <v/>
      </c>
      <c r="W270" s="90"/>
      <c r="X270" s="158">
        <f t="shared" si="14"/>
        <v>0</v>
      </c>
    </row>
    <row r="271" spans="1:24" ht="20.100000000000001" customHeight="1" x14ac:dyDescent="0.25">
      <c r="A271" s="174">
        <v>265</v>
      </c>
      <c r="B271" s="181" t="str">
        <f>IF(Barèmes!B271="","",Barèmes!B271)</f>
        <v/>
      </c>
      <c r="C271" s="181" t="str">
        <f>IF(Barèmes!C271="","",Barèmes!C271)</f>
        <v/>
      </c>
      <c r="D271" s="181" t="str">
        <f>IF(Barèmes!D271="","",Barèmes!D271)</f>
        <v/>
      </c>
      <c r="E271" s="181" t="str">
        <f>IF(Barèmes!E271="","",Barèmes!E271)</f>
        <v/>
      </c>
      <c r="F271" s="181" t="str">
        <f>IF(Barèmes!F271="","",Barèmes!F271)</f>
        <v/>
      </c>
      <c r="G271" s="181" t="str">
        <f>IF(Barèmes!G271="","",Barèmes!G271)</f>
        <v/>
      </c>
      <c r="H271" s="531" t="str">
        <f>IF(Barèmes!H271="","",Barèmes!H271)</f>
        <v/>
      </c>
      <c r="I271" s="531" t="str">
        <f>IF(Barèmes!I271="","",Barèmes!I271)</f>
        <v/>
      </c>
      <c r="J271" s="181" t="str">
        <f>IF(Barèmes!J271="","",Barèmes!J271)</f>
        <v/>
      </c>
      <c r="K271" s="181" t="str">
        <f>IF(Barèmes!K271="","",Barèmes!K271)</f>
        <v/>
      </c>
      <c r="L271" s="181" t="str">
        <f>IF(Barèmes!L271="","",Barèmes!L271)</f>
        <v/>
      </c>
      <c r="M271" s="181" t="str">
        <f>IF(Barèmes!M271="","",Barèmes!M271)</f>
        <v/>
      </c>
      <c r="N271" s="181" t="str">
        <f>IF(Barèmes!N271="","",Barèmes!N271)</f>
        <v/>
      </c>
      <c r="O271" s="181" t="str">
        <f>IF(Barèmes!O271="","",Barèmes!O271)</f>
        <v/>
      </c>
      <c r="P271" s="427"/>
      <c r="Q271" s="286"/>
      <c r="R271" s="446" t="str">
        <f t="shared" si="12"/>
        <v/>
      </c>
      <c r="S271" s="182"/>
      <c r="T271" s="211" t="str">
        <f t="shared" si="13"/>
        <v/>
      </c>
      <c r="U271" s="185"/>
      <c r="V271" s="266" t="str">
        <f>+IF(O271="","",IF(T271="",Listes!$A$70,IF(AND(O271&lt;T271,U271=""),Listes!$A$71,IF(AND(Q271&lt;P271,U271=""),Listes!$A$72,IF(AND(T271&lt;&gt;"",T271&lt;O271,S271=""),Listes!$A$73,IF(W271="",Listes!$A$74,""))))))</f>
        <v/>
      </c>
      <c r="W271" s="90"/>
      <c r="X271" s="158">
        <f t="shared" si="14"/>
        <v>0</v>
      </c>
    </row>
    <row r="272" spans="1:24" ht="20.100000000000001" customHeight="1" x14ac:dyDescent="0.25">
      <c r="A272" s="174">
        <v>266</v>
      </c>
      <c r="B272" s="181" t="str">
        <f>IF(Barèmes!B272="","",Barèmes!B272)</f>
        <v/>
      </c>
      <c r="C272" s="181" t="str">
        <f>IF(Barèmes!C272="","",Barèmes!C272)</f>
        <v/>
      </c>
      <c r="D272" s="181" t="str">
        <f>IF(Barèmes!D272="","",Barèmes!D272)</f>
        <v/>
      </c>
      <c r="E272" s="181" t="str">
        <f>IF(Barèmes!E272="","",Barèmes!E272)</f>
        <v/>
      </c>
      <c r="F272" s="181" t="str">
        <f>IF(Barèmes!F272="","",Barèmes!F272)</f>
        <v/>
      </c>
      <c r="G272" s="181" t="str">
        <f>IF(Barèmes!G272="","",Barèmes!G272)</f>
        <v/>
      </c>
      <c r="H272" s="531" t="str">
        <f>IF(Barèmes!H272="","",Barèmes!H272)</f>
        <v/>
      </c>
      <c r="I272" s="531" t="str">
        <f>IF(Barèmes!I272="","",Barèmes!I272)</f>
        <v/>
      </c>
      <c r="J272" s="181" t="str">
        <f>IF(Barèmes!J272="","",Barèmes!J272)</f>
        <v/>
      </c>
      <c r="K272" s="181" t="str">
        <f>IF(Barèmes!K272="","",Barèmes!K272)</f>
        <v/>
      </c>
      <c r="L272" s="181" t="str">
        <f>IF(Barèmes!L272="","",Barèmes!L272)</f>
        <v/>
      </c>
      <c r="M272" s="181" t="str">
        <f>IF(Barèmes!M272="","",Barèmes!M272)</f>
        <v/>
      </c>
      <c r="N272" s="181" t="str">
        <f>IF(Barèmes!N272="","",Barèmes!N272)</f>
        <v/>
      </c>
      <c r="O272" s="181" t="str">
        <f>IF(Barèmes!O272="","",Barèmes!O272)</f>
        <v/>
      </c>
      <c r="P272" s="427"/>
      <c r="Q272" s="286"/>
      <c r="R272" s="446" t="str">
        <f t="shared" si="12"/>
        <v/>
      </c>
      <c r="S272" s="182"/>
      <c r="T272" s="211" t="str">
        <f t="shared" si="13"/>
        <v/>
      </c>
      <c r="U272" s="185"/>
      <c r="V272" s="266" t="str">
        <f>+IF(O272="","",IF(T272="",Listes!$A$70,IF(AND(O272&lt;T272,U272=""),Listes!$A$71,IF(AND(Q272&lt;P272,U272=""),Listes!$A$72,IF(AND(T272&lt;&gt;"",T272&lt;O272,S272=""),Listes!$A$73,IF(W272="",Listes!$A$74,""))))))</f>
        <v/>
      </c>
      <c r="W272" s="90"/>
      <c r="X272" s="158">
        <f t="shared" si="14"/>
        <v>0</v>
      </c>
    </row>
    <row r="273" spans="1:24" ht="20.100000000000001" customHeight="1" x14ac:dyDescent="0.25">
      <c r="A273" s="174">
        <v>267</v>
      </c>
      <c r="B273" s="181" t="str">
        <f>IF(Barèmes!B273="","",Barèmes!B273)</f>
        <v/>
      </c>
      <c r="C273" s="181" t="str">
        <f>IF(Barèmes!C273="","",Barèmes!C273)</f>
        <v/>
      </c>
      <c r="D273" s="181" t="str">
        <f>IF(Barèmes!D273="","",Barèmes!D273)</f>
        <v/>
      </c>
      <c r="E273" s="181" t="str">
        <f>IF(Barèmes!E273="","",Barèmes!E273)</f>
        <v/>
      </c>
      <c r="F273" s="181" t="str">
        <f>IF(Barèmes!F273="","",Barèmes!F273)</f>
        <v/>
      </c>
      <c r="G273" s="181" t="str">
        <f>IF(Barèmes!G273="","",Barèmes!G273)</f>
        <v/>
      </c>
      <c r="H273" s="531" t="str">
        <f>IF(Barèmes!H273="","",Barèmes!H273)</f>
        <v/>
      </c>
      <c r="I273" s="531" t="str">
        <f>IF(Barèmes!I273="","",Barèmes!I273)</f>
        <v/>
      </c>
      <c r="J273" s="181" t="str">
        <f>IF(Barèmes!J273="","",Barèmes!J273)</f>
        <v/>
      </c>
      <c r="K273" s="181" t="str">
        <f>IF(Barèmes!K273="","",Barèmes!K273)</f>
        <v/>
      </c>
      <c r="L273" s="181" t="str">
        <f>IF(Barèmes!L273="","",Barèmes!L273)</f>
        <v/>
      </c>
      <c r="M273" s="181" t="str">
        <f>IF(Barèmes!M273="","",Barèmes!M273)</f>
        <v/>
      </c>
      <c r="N273" s="181" t="str">
        <f>IF(Barèmes!N273="","",Barèmes!N273)</f>
        <v/>
      </c>
      <c r="O273" s="181" t="str">
        <f>IF(Barèmes!O273="","",Barèmes!O273)</f>
        <v/>
      </c>
      <c r="P273" s="427"/>
      <c r="Q273" s="286"/>
      <c r="R273" s="446" t="str">
        <f t="shared" si="12"/>
        <v/>
      </c>
      <c r="S273" s="182"/>
      <c r="T273" s="211" t="str">
        <f t="shared" si="13"/>
        <v/>
      </c>
      <c r="U273" s="185"/>
      <c r="V273" s="266" t="str">
        <f>+IF(O273="","",IF(T273="",Listes!$A$70,IF(AND(O273&lt;T273,U273=""),Listes!$A$71,IF(AND(Q273&lt;P273,U273=""),Listes!$A$72,IF(AND(T273&lt;&gt;"",T273&lt;O273,S273=""),Listes!$A$73,IF(W273="",Listes!$A$74,""))))))</f>
        <v/>
      </c>
      <c r="W273" s="90"/>
      <c r="X273" s="158">
        <f t="shared" si="14"/>
        <v>0</v>
      </c>
    </row>
    <row r="274" spans="1:24" ht="20.100000000000001" customHeight="1" x14ac:dyDescent="0.25">
      <c r="A274" s="174">
        <v>268</v>
      </c>
      <c r="B274" s="181" t="str">
        <f>IF(Barèmes!B274="","",Barèmes!B274)</f>
        <v/>
      </c>
      <c r="C274" s="181" t="str">
        <f>IF(Barèmes!C274="","",Barèmes!C274)</f>
        <v/>
      </c>
      <c r="D274" s="181" t="str">
        <f>IF(Barèmes!D274="","",Barèmes!D274)</f>
        <v/>
      </c>
      <c r="E274" s="181" t="str">
        <f>IF(Barèmes!E274="","",Barèmes!E274)</f>
        <v/>
      </c>
      <c r="F274" s="181" t="str">
        <f>IF(Barèmes!F274="","",Barèmes!F274)</f>
        <v/>
      </c>
      <c r="G274" s="181" t="str">
        <f>IF(Barèmes!G274="","",Barèmes!G274)</f>
        <v/>
      </c>
      <c r="H274" s="531" t="str">
        <f>IF(Barèmes!H274="","",Barèmes!H274)</f>
        <v/>
      </c>
      <c r="I274" s="531" t="str">
        <f>IF(Barèmes!I274="","",Barèmes!I274)</f>
        <v/>
      </c>
      <c r="J274" s="181" t="str">
        <f>IF(Barèmes!J274="","",Barèmes!J274)</f>
        <v/>
      </c>
      <c r="K274" s="181" t="str">
        <f>IF(Barèmes!K274="","",Barèmes!K274)</f>
        <v/>
      </c>
      <c r="L274" s="181" t="str">
        <f>IF(Barèmes!L274="","",Barèmes!L274)</f>
        <v/>
      </c>
      <c r="M274" s="181" t="str">
        <f>IF(Barèmes!M274="","",Barèmes!M274)</f>
        <v/>
      </c>
      <c r="N274" s="181" t="str">
        <f>IF(Barèmes!N274="","",Barèmes!N274)</f>
        <v/>
      </c>
      <c r="O274" s="181" t="str">
        <f>IF(Barèmes!O274="","",Barèmes!O274)</f>
        <v/>
      </c>
      <c r="P274" s="427"/>
      <c r="Q274" s="286"/>
      <c r="R274" s="446" t="str">
        <f t="shared" si="12"/>
        <v/>
      </c>
      <c r="S274" s="182"/>
      <c r="T274" s="211" t="str">
        <f t="shared" si="13"/>
        <v/>
      </c>
      <c r="U274" s="185"/>
      <c r="V274" s="266" t="str">
        <f>+IF(O274="","",IF(T274="",Listes!$A$70,IF(AND(O274&lt;T274,U274=""),Listes!$A$71,IF(AND(Q274&lt;P274,U274=""),Listes!$A$72,IF(AND(T274&lt;&gt;"",T274&lt;O274,S274=""),Listes!$A$73,IF(W274="",Listes!$A$74,""))))))</f>
        <v/>
      </c>
      <c r="W274" s="90"/>
      <c r="X274" s="158">
        <f t="shared" si="14"/>
        <v>0</v>
      </c>
    </row>
    <row r="275" spans="1:24" ht="20.100000000000001" customHeight="1" x14ac:dyDescent="0.25">
      <c r="A275" s="174">
        <v>269</v>
      </c>
      <c r="B275" s="181" t="str">
        <f>IF(Barèmes!B275="","",Barèmes!B275)</f>
        <v/>
      </c>
      <c r="C275" s="181" t="str">
        <f>IF(Barèmes!C275="","",Barèmes!C275)</f>
        <v/>
      </c>
      <c r="D275" s="181" t="str">
        <f>IF(Barèmes!D275="","",Barèmes!D275)</f>
        <v/>
      </c>
      <c r="E275" s="181" t="str">
        <f>IF(Barèmes!E275="","",Barèmes!E275)</f>
        <v/>
      </c>
      <c r="F275" s="181" t="str">
        <f>IF(Barèmes!F275="","",Barèmes!F275)</f>
        <v/>
      </c>
      <c r="G275" s="181" t="str">
        <f>IF(Barèmes!G275="","",Barèmes!G275)</f>
        <v/>
      </c>
      <c r="H275" s="531" t="str">
        <f>IF(Barèmes!H275="","",Barèmes!H275)</f>
        <v/>
      </c>
      <c r="I275" s="531" t="str">
        <f>IF(Barèmes!I275="","",Barèmes!I275)</f>
        <v/>
      </c>
      <c r="J275" s="181" t="str">
        <f>IF(Barèmes!J275="","",Barèmes!J275)</f>
        <v/>
      </c>
      <c r="K275" s="181" t="str">
        <f>IF(Barèmes!K275="","",Barèmes!K275)</f>
        <v/>
      </c>
      <c r="L275" s="181" t="str">
        <f>IF(Barèmes!L275="","",Barèmes!L275)</f>
        <v/>
      </c>
      <c r="M275" s="181" t="str">
        <f>IF(Barèmes!M275="","",Barèmes!M275)</f>
        <v/>
      </c>
      <c r="N275" s="181" t="str">
        <f>IF(Barèmes!N275="","",Barèmes!N275)</f>
        <v/>
      </c>
      <c r="O275" s="181" t="str">
        <f>IF(Barèmes!O275="","",Barèmes!O275)</f>
        <v/>
      </c>
      <c r="P275" s="427"/>
      <c r="Q275" s="286"/>
      <c r="R275" s="446" t="str">
        <f t="shared" si="12"/>
        <v/>
      </c>
      <c r="S275" s="182"/>
      <c r="T275" s="211" t="str">
        <f t="shared" si="13"/>
        <v/>
      </c>
      <c r="U275" s="185"/>
      <c r="V275" s="266" t="str">
        <f>+IF(O275="","",IF(T275="",Listes!$A$70,IF(AND(O275&lt;T275,U275=""),Listes!$A$71,IF(AND(Q275&lt;P275,U275=""),Listes!$A$72,IF(AND(T275&lt;&gt;"",T275&lt;O275,S275=""),Listes!$A$73,IF(W275="",Listes!$A$74,""))))))</f>
        <v/>
      </c>
      <c r="W275" s="90"/>
      <c r="X275" s="158">
        <f t="shared" si="14"/>
        <v>0</v>
      </c>
    </row>
    <row r="276" spans="1:24" ht="20.100000000000001" customHeight="1" x14ac:dyDescent="0.25">
      <c r="A276" s="174">
        <v>270</v>
      </c>
      <c r="B276" s="181" t="str">
        <f>IF(Barèmes!B276="","",Barèmes!B276)</f>
        <v/>
      </c>
      <c r="C276" s="181" t="str">
        <f>IF(Barèmes!C276="","",Barèmes!C276)</f>
        <v/>
      </c>
      <c r="D276" s="181" t="str">
        <f>IF(Barèmes!D276="","",Barèmes!D276)</f>
        <v/>
      </c>
      <c r="E276" s="181" t="str">
        <f>IF(Barèmes!E276="","",Barèmes!E276)</f>
        <v/>
      </c>
      <c r="F276" s="181" t="str">
        <f>IF(Barèmes!F276="","",Barèmes!F276)</f>
        <v/>
      </c>
      <c r="G276" s="181" t="str">
        <f>IF(Barèmes!G276="","",Barèmes!G276)</f>
        <v/>
      </c>
      <c r="H276" s="531" t="str">
        <f>IF(Barèmes!H276="","",Barèmes!H276)</f>
        <v/>
      </c>
      <c r="I276" s="531" t="str">
        <f>IF(Barèmes!I276="","",Barèmes!I276)</f>
        <v/>
      </c>
      <c r="J276" s="181" t="str">
        <f>IF(Barèmes!J276="","",Barèmes!J276)</f>
        <v/>
      </c>
      <c r="K276" s="181" t="str">
        <f>IF(Barèmes!K276="","",Barèmes!K276)</f>
        <v/>
      </c>
      <c r="L276" s="181" t="str">
        <f>IF(Barèmes!L276="","",Barèmes!L276)</f>
        <v/>
      </c>
      <c r="M276" s="181" t="str">
        <f>IF(Barèmes!M276="","",Barèmes!M276)</f>
        <v/>
      </c>
      <c r="N276" s="181" t="str">
        <f>IF(Barèmes!N276="","",Barèmes!N276)</f>
        <v/>
      </c>
      <c r="O276" s="181" t="str">
        <f>IF(Barèmes!O276="","",Barèmes!O276)</f>
        <v/>
      </c>
      <c r="P276" s="427"/>
      <c r="Q276" s="286"/>
      <c r="R276" s="446" t="str">
        <f t="shared" si="12"/>
        <v/>
      </c>
      <c r="S276" s="182"/>
      <c r="T276" s="211" t="str">
        <f t="shared" si="13"/>
        <v/>
      </c>
      <c r="U276" s="185"/>
      <c r="V276" s="266" t="str">
        <f>+IF(O276="","",IF(T276="",Listes!$A$70,IF(AND(O276&lt;T276,U276=""),Listes!$A$71,IF(AND(Q276&lt;P276,U276=""),Listes!$A$72,IF(AND(T276&lt;&gt;"",T276&lt;O276,S276=""),Listes!$A$73,IF(W276="",Listes!$A$74,""))))))</f>
        <v/>
      </c>
      <c r="W276" s="90"/>
      <c r="X276" s="158">
        <f t="shared" si="14"/>
        <v>0</v>
      </c>
    </row>
    <row r="277" spans="1:24" ht="20.100000000000001" customHeight="1" x14ac:dyDescent="0.25">
      <c r="A277" s="174">
        <v>271</v>
      </c>
      <c r="B277" s="181" t="str">
        <f>IF(Barèmes!B277="","",Barèmes!B277)</f>
        <v/>
      </c>
      <c r="C277" s="181" t="str">
        <f>IF(Barèmes!C277="","",Barèmes!C277)</f>
        <v/>
      </c>
      <c r="D277" s="181" t="str">
        <f>IF(Barèmes!D277="","",Barèmes!D277)</f>
        <v/>
      </c>
      <c r="E277" s="181" t="str">
        <f>IF(Barèmes!E277="","",Barèmes!E277)</f>
        <v/>
      </c>
      <c r="F277" s="181" t="str">
        <f>IF(Barèmes!F277="","",Barèmes!F277)</f>
        <v/>
      </c>
      <c r="G277" s="181" t="str">
        <f>IF(Barèmes!G277="","",Barèmes!G277)</f>
        <v/>
      </c>
      <c r="H277" s="531" t="str">
        <f>IF(Barèmes!H277="","",Barèmes!H277)</f>
        <v/>
      </c>
      <c r="I277" s="531" t="str">
        <f>IF(Barèmes!I277="","",Barèmes!I277)</f>
        <v/>
      </c>
      <c r="J277" s="181" t="str">
        <f>IF(Barèmes!J277="","",Barèmes!J277)</f>
        <v/>
      </c>
      <c r="K277" s="181" t="str">
        <f>IF(Barèmes!K277="","",Barèmes!K277)</f>
        <v/>
      </c>
      <c r="L277" s="181" t="str">
        <f>IF(Barèmes!L277="","",Barèmes!L277)</f>
        <v/>
      </c>
      <c r="M277" s="181" t="str">
        <f>IF(Barèmes!M277="","",Barèmes!M277)</f>
        <v/>
      </c>
      <c r="N277" s="181" t="str">
        <f>IF(Barèmes!N277="","",Barèmes!N277)</f>
        <v/>
      </c>
      <c r="O277" s="181" t="str">
        <f>IF(Barèmes!O277="","",Barèmes!O277)</f>
        <v/>
      </c>
      <c r="P277" s="427"/>
      <c r="Q277" s="286"/>
      <c r="R277" s="446" t="str">
        <f t="shared" si="12"/>
        <v/>
      </c>
      <c r="S277" s="182"/>
      <c r="T277" s="211" t="str">
        <f t="shared" si="13"/>
        <v/>
      </c>
      <c r="U277" s="185"/>
      <c r="V277" s="266" t="str">
        <f>+IF(O277="","",IF(T277="",Listes!$A$70,IF(AND(O277&lt;T277,U277=""),Listes!$A$71,IF(AND(Q277&lt;P277,U277=""),Listes!$A$72,IF(AND(T277&lt;&gt;"",T277&lt;O277,S277=""),Listes!$A$73,IF(W277="",Listes!$A$74,""))))))</f>
        <v/>
      </c>
      <c r="W277" s="90"/>
      <c r="X277" s="158">
        <f t="shared" si="14"/>
        <v>0</v>
      </c>
    </row>
    <row r="278" spans="1:24" ht="20.100000000000001" customHeight="1" x14ac:dyDescent="0.25">
      <c r="A278" s="174">
        <v>272</v>
      </c>
      <c r="B278" s="181" t="str">
        <f>IF(Barèmes!B278="","",Barèmes!B278)</f>
        <v/>
      </c>
      <c r="C278" s="181" t="str">
        <f>IF(Barèmes!C278="","",Barèmes!C278)</f>
        <v/>
      </c>
      <c r="D278" s="181" t="str">
        <f>IF(Barèmes!D278="","",Barèmes!D278)</f>
        <v/>
      </c>
      <c r="E278" s="181" t="str">
        <f>IF(Barèmes!E278="","",Barèmes!E278)</f>
        <v/>
      </c>
      <c r="F278" s="181" t="str">
        <f>IF(Barèmes!F278="","",Barèmes!F278)</f>
        <v/>
      </c>
      <c r="G278" s="181" t="str">
        <f>IF(Barèmes!G278="","",Barèmes!G278)</f>
        <v/>
      </c>
      <c r="H278" s="531" t="str">
        <f>IF(Barèmes!H278="","",Barèmes!H278)</f>
        <v/>
      </c>
      <c r="I278" s="531" t="str">
        <f>IF(Barèmes!I278="","",Barèmes!I278)</f>
        <v/>
      </c>
      <c r="J278" s="181" t="str">
        <f>IF(Barèmes!J278="","",Barèmes!J278)</f>
        <v/>
      </c>
      <c r="K278" s="181" t="str">
        <f>IF(Barèmes!K278="","",Barèmes!K278)</f>
        <v/>
      </c>
      <c r="L278" s="181" t="str">
        <f>IF(Barèmes!L278="","",Barèmes!L278)</f>
        <v/>
      </c>
      <c r="M278" s="181" t="str">
        <f>IF(Barèmes!M278="","",Barèmes!M278)</f>
        <v/>
      </c>
      <c r="N278" s="181" t="str">
        <f>IF(Barèmes!N278="","",Barèmes!N278)</f>
        <v/>
      </c>
      <c r="O278" s="181" t="str">
        <f>IF(Barèmes!O278="","",Barèmes!O278)</f>
        <v/>
      </c>
      <c r="P278" s="427"/>
      <c r="Q278" s="286"/>
      <c r="R278" s="446" t="str">
        <f t="shared" si="12"/>
        <v/>
      </c>
      <c r="S278" s="182"/>
      <c r="T278" s="211" t="str">
        <f t="shared" si="13"/>
        <v/>
      </c>
      <c r="U278" s="185"/>
      <c r="V278" s="266" t="str">
        <f>+IF(O278="","",IF(T278="",Listes!$A$70,IF(AND(O278&lt;T278,U278=""),Listes!$A$71,IF(AND(Q278&lt;P278,U278=""),Listes!$A$72,IF(AND(T278&lt;&gt;"",T278&lt;O278,S278=""),Listes!$A$73,IF(W278="",Listes!$A$74,""))))))</f>
        <v/>
      </c>
      <c r="W278" s="90"/>
      <c r="X278" s="158">
        <f t="shared" si="14"/>
        <v>0</v>
      </c>
    </row>
    <row r="279" spans="1:24" ht="20.100000000000001" customHeight="1" x14ac:dyDescent="0.25">
      <c r="A279" s="174">
        <v>273</v>
      </c>
      <c r="B279" s="181" t="str">
        <f>IF(Barèmes!B279="","",Barèmes!B279)</f>
        <v/>
      </c>
      <c r="C279" s="181" t="str">
        <f>IF(Barèmes!C279="","",Barèmes!C279)</f>
        <v/>
      </c>
      <c r="D279" s="181" t="str">
        <f>IF(Barèmes!D279="","",Barèmes!D279)</f>
        <v/>
      </c>
      <c r="E279" s="181" t="str">
        <f>IF(Barèmes!E279="","",Barèmes!E279)</f>
        <v/>
      </c>
      <c r="F279" s="181" t="str">
        <f>IF(Barèmes!F279="","",Barèmes!F279)</f>
        <v/>
      </c>
      <c r="G279" s="181" t="str">
        <f>IF(Barèmes!G279="","",Barèmes!G279)</f>
        <v/>
      </c>
      <c r="H279" s="531" t="str">
        <f>IF(Barèmes!H279="","",Barèmes!H279)</f>
        <v/>
      </c>
      <c r="I279" s="531" t="str">
        <f>IF(Barèmes!I279="","",Barèmes!I279)</f>
        <v/>
      </c>
      <c r="J279" s="181" t="str">
        <f>IF(Barèmes!J279="","",Barèmes!J279)</f>
        <v/>
      </c>
      <c r="K279" s="181" t="str">
        <f>IF(Barèmes!K279="","",Barèmes!K279)</f>
        <v/>
      </c>
      <c r="L279" s="181" t="str">
        <f>IF(Barèmes!L279="","",Barèmes!L279)</f>
        <v/>
      </c>
      <c r="M279" s="181" t="str">
        <f>IF(Barèmes!M279="","",Barèmes!M279)</f>
        <v/>
      </c>
      <c r="N279" s="181" t="str">
        <f>IF(Barèmes!N279="","",Barèmes!N279)</f>
        <v/>
      </c>
      <c r="O279" s="181" t="str">
        <f>IF(Barèmes!O279="","",Barèmes!O279)</f>
        <v/>
      </c>
      <c r="P279" s="427"/>
      <c r="Q279" s="286"/>
      <c r="R279" s="446" t="str">
        <f t="shared" si="12"/>
        <v/>
      </c>
      <c r="S279" s="182"/>
      <c r="T279" s="211" t="str">
        <f t="shared" si="13"/>
        <v/>
      </c>
      <c r="U279" s="185"/>
      <c r="V279" s="266" t="str">
        <f>+IF(O279="","",IF(T279="",Listes!$A$70,IF(AND(O279&lt;T279,U279=""),Listes!$A$71,IF(AND(Q279&lt;P279,U279=""),Listes!$A$72,IF(AND(T279&lt;&gt;"",T279&lt;O279,S279=""),Listes!$A$73,IF(W279="",Listes!$A$74,""))))))</f>
        <v/>
      </c>
      <c r="W279" s="90"/>
      <c r="X279" s="158">
        <f t="shared" si="14"/>
        <v>0</v>
      </c>
    </row>
    <row r="280" spans="1:24" ht="20.100000000000001" customHeight="1" x14ac:dyDescent="0.25">
      <c r="A280" s="174">
        <v>274</v>
      </c>
      <c r="B280" s="181" t="str">
        <f>IF(Barèmes!B280="","",Barèmes!B280)</f>
        <v/>
      </c>
      <c r="C280" s="181" t="str">
        <f>IF(Barèmes!C280="","",Barèmes!C280)</f>
        <v/>
      </c>
      <c r="D280" s="181" t="str">
        <f>IF(Barèmes!D280="","",Barèmes!D280)</f>
        <v/>
      </c>
      <c r="E280" s="181" t="str">
        <f>IF(Barèmes!E280="","",Barèmes!E280)</f>
        <v/>
      </c>
      <c r="F280" s="181" t="str">
        <f>IF(Barèmes!F280="","",Barèmes!F280)</f>
        <v/>
      </c>
      <c r="G280" s="181" t="str">
        <f>IF(Barèmes!G280="","",Barèmes!G280)</f>
        <v/>
      </c>
      <c r="H280" s="531" t="str">
        <f>IF(Barèmes!H280="","",Barèmes!H280)</f>
        <v/>
      </c>
      <c r="I280" s="531" t="str">
        <f>IF(Barèmes!I280="","",Barèmes!I280)</f>
        <v/>
      </c>
      <c r="J280" s="181" t="str">
        <f>IF(Barèmes!J280="","",Barèmes!J280)</f>
        <v/>
      </c>
      <c r="K280" s="181" t="str">
        <f>IF(Barèmes!K280="","",Barèmes!K280)</f>
        <v/>
      </c>
      <c r="L280" s="181" t="str">
        <f>IF(Barèmes!L280="","",Barèmes!L280)</f>
        <v/>
      </c>
      <c r="M280" s="181" t="str">
        <f>IF(Barèmes!M280="","",Barèmes!M280)</f>
        <v/>
      </c>
      <c r="N280" s="181" t="str">
        <f>IF(Barèmes!N280="","",Barèmes!N280)</f>
        <v/>
      </c>
      <c r="O280" s="181" t="str">
        <f>IF(Barèmes!O280="","",Barèmes!O280)</f>
        <v/>
      </c>
      <c r="P280" s="427"/>
      <c r="Q280" s="286"/>
      <c r="R280" s="446" t="str">
        <f t="shared" si="12"/>
        <v/>
      </c>
      <c r="S280" s="182"/>
      <c r="T280" s="211" t="str">
        <f t="shared" si="13"/>
        <v/>
      </c>
      <c r="U280" s="185"/>
      <c r="V280" s="266" t="str">
        <f>+IF(O280="","",IF(T280="",Listes!$A$70,IF(AND(O280&lt;T280,U280=""),Listes!$A$71,IF(AND(Q280&lt;P280,U280=""),Listes!$A$72,IF(AND(T280&lt;&gt;"",T280&lt;O280,S280=""),Listes!$A$73,IF(W280="",Listes!$A$74,""))))))</f>
        <v/>
      </c>
      <c r="W280" s="90"/>
      <c r="X280" s="158">
        <f t="shared" si="14"/>
        <v>0</v>
      </c>
    </row>
    <row r="281" spans="1:24" ht="20.100000000000001" customHeight="1" x14ac:dyDescent="0.25">
      <c r="A281" s="174">
        <v>275</v>
      </c>
      <c r="B281" s="181" t="str">
        <f>IF(Barèmes!B281="","",Barèmes!B281)</f>
        <v/>
      </c>
      <c r="C281" s="181" t="str">
        <f>IF(Barèmes!C281="","",Barèmes!C281)</f>
        <v/>
      </c>
      <c r="D281" s="181" t="str">
        <f>IF(Barèmes!D281="","",Barèmes!D281)</f>
        <v/>
      </c>
      <c r="E281" s="181" t="str">
        <f>IF(Barèmes!E281="","",Barèmes!E281)</f>
        <v/>
      </c>
      <c r="F281" s="181" t="str">
        <f>IF(Barèmes!F281="","",Barèmes!F281)</f>
        <v/>
      </c>
      <c r="G281" s="181" t="str">
        <f>IF(Barèmes!G281="","",Barèmes!G281)</f>
        <v/>
      </c>
      <c r="H281" s="531" t="str">
        <f>IF(Barèmes!H281="","",Barèmes!H281)</f>
        <v/>
      </c>
      <c r="I281" s="531" t="str">
        <f>IF(Barèmes!I281="","",Barèmes!I281)</f>
        <v/>
      </c>
      <c r="J281" s="181" t="str">
        <f>IF(Barèmes!J281="","",Barèmes!J281)</f>
        <v/>
      </c>
      <c r="K281" s="181" t="str">
        <f>IF(Barèmes!K281="","",Barèmes!K281)</f>
        <v/>
      </c>
      <c r="L281" s="181" t="str">
        <f>IF(Barèmes!L281="","",Barèmes!L281)</f>
        <v/>
      </c>
      <c r="M281" s="181" t="str">
        <f>IF(Barèmes!M281="","",Barèmes!M281)</f>
        <v/>
      </c>
      <c r="N281" s="181" t="str">
        <f>IF(Barèmes!N281="","",Barèmes!N281)</f>
        <v/>
      </c>
      <c r="O281" s="181" t="str">
        <f>IF(Barèmes!O281="","",Barèmes!O281)</f>
        <v/>
      </c>
      <c r="P281" s="427"/>
      <c r="Q281" s="286"/>
      <c r="R281" s="446" t="str">
        <f t="shared" si="12"/>
        <v/>
      </c>
      <c r="S281" s="182"/>
      <c r="T281" s="211" t="str">
        <f t="shared" si="13"/>
        <v/>
      </c>
      <c r="U281" s="185"/>
      <c r="V281" s="266" t="str">
        <f>+IF(O281="","",IF(T281="",Listes!$A$70,IF(AND(O281&lt;T281,U281=""),Listes!$A$71,IF(AND(Q281&lt;P281,U281=""),Listes!$A$72,IF(AND(T281&lt;&gt;"",T281&lt;O281,S281=""),Listes!$A$73,IF(W281="",Listes!$A$74,""))))))</f>
        <v/>
      </c>
      <c r="W281" s="90"/>
      <c r="X281" s="158">
        <f t="shared" si="14"/>
        <v>0</v>
      </c>
    </row>
    <row r="282" spans="1:24" ht="20.100000000000001" customHeight="1" x14ac:dyDescent="0.25">
      <c r="A282" s="174">
        <v>276</v>
      </c>
      <c r="B282" s="181" t="str">
        <f>IF(Barèmes!B282="","",Barèmes!B282)</f>
        <v/>
      </c>
      <c r="C282" s="181" t="str">
        <f>IF(Barèmes!C282="","",Barèmes!C282)</f>
        <v/>
      </c>
      <c r="D282" s="181" t="str">
        <f>IF(Barèmes!D282="","",Barèmes!D282)</f>
        <v/>
      </c>
      <c r="E282" s="181" t="str">
        <f>IF(Barèmes!E282="","",Barèmes!E282)</f>
        <v/>
      </c>
      <c r="F282" s="181" t="str">
        <f>IF(Barèmes!F282="","",Barèmes!F282)</f>
        <v/>
      </c>
      <c r="G282" s="181" t="str">
        <f>IF(Barèmes!G282="","",Barèmes!G282)</f>
        <v/>
      </c>
      <c r="H282" s="531" t="str">
        <f>IF(Barèmes!H282="","",Barèmes!H282)</f>
        <v/>
      </c>
      <c r="I282" s="531" t="str">
        <f>IF(Barèmes!I282="","",Barèmes!I282)</f>
        <v/>
      </c>
      <c r="J282" s="181" t="str">
        <f>IF(Barèmes!J282="","",Barèmes!J282)</f>
        <v/>
      </c>
      <c r="K282" s="181" t="str">
        <f>IF(Barèmes!K282="","",Barèmes!K282)</f>
        <v/>
      </c>
      <c r="L282" s="181" t="str">
        <f>IF(Barèmes!L282="","",Barèmes!L282)</f>
        <v/>
      </c>
      <c r="M282" s="181" t="str">
        <f>IF(Barèmes!M282="","",Barèmes!M282)</f>
        <v/>
      </c>
      <c r="N282" s="181" t="str">
        <f>IF(Barèmes!N282="","",Barèmes!N282)</f>
        <v/>
      </c>
      <c r="O282" s="181" t="str">
        <f>IF(Barèmes!O282="","",Barèmes!O282)</f>
        <v/>
      </c>
      <c r="P282" s="427"/>
      <c r="Q282" s="286"/>
      <c r="R282" s="446" t="str">
        <f t="shared" si="12"/>
        <v/>
      </c>
      <c r="S282" s="182"/>
      <c r="T282" s="211" t="str">
        <f t="shared" si="13"/>
        <v/>
      </c>
      <c r="U282" s="185"/>
      <c r="V282" s="266" t="str">
        <f>+IF(O282="","",IF(T282="",Listes!$A$70,IF(AND(O282&lt;T282,U282=""),Listes!$A$71,IF(AND(Q282&lt;P282,U282=""),Listes!$A$72,IF(AND(T282&lt;&gt;"",T282&lt;O282,S282=""),Listes!$A$73,IF(W282="",Listes!$A$74,""))))))</f>
        <v/>
      </c>
      <c r="W282" s="90"/>
      <c r="X282" s="158">
        <f t="shared" si="14"/>
        <v>0</v>
      </c>
    </row>
    <row r="283" spans="1:24" ht="20.100000000000001" customHeight="1" x14ac:dyDescent="0.25">
      <c r="A283" s="174">
        <v>277</v>
      </c>
      <c r="B283" s="181" t="str">
        <f>IF(Barèmes!B283="","",Barèmes!B283)</f>
        <v/>
      </c>
      <c r="C283" s="181" t="str">
        <f>IF(Barèmes!C283="","",Barèmes!C283)</f>
        <v/>
      </c>
      <c r="D283" s="181" t="str">
        <f>IF(Barèmes!D283="","",Barèmes!D283)</f>
        <v/>
      </c>
      <c r="E283" s="181" t="str">
        <f>IF(Barèmes!E283="","",Barèmes!E283)</f>
        <v/>
      </c>
      <c r="F283" s="181" t="str">
        <f>IF(Barèmes!F283="","",Barèmes!F283)</f>
        <v/>
      </c>
      <c r="G283" s="181" t="str">
        <f>IF(Barèmes!G283="","",Barèmes!G283)</f>
        <v/>
      </c>
      <c r="H283" s="531" t="str">
        <f>IF(Barèmes!H283="","",Barèmes!H283)</f>
        <v/>
      </c>
      <c r="I283" s="531" t="str">
        <f>IF(Barèmes!I283="","",Barèmes!I283)</f>
        <v/>
      </c>
      <c r="J283" s="181" t="str">
        <f>IF(Barèmes!J283="","",Barèmes!J283)</f>
        <v/>
      </c>
      <c r="K283" s="181" t="str">
        <f>IF(Barèmes!K283="","",Barèmes!K283)</f>
        <v/>
      </c>
      <c r="L283" s="181" t="str">
        <f>IF(Barèmes!L283="","",Barèmes!L283)</f>
        <v/>
      </c>
      <c r="M283" s="181" t="str">
        <f>IF(Barèmes!M283="","",Barèmes!M283)</f>
        <v/>
      </c>
      <c r="N283" s="181" t="str">
        <f>IF(Barèmes!N283="","",Barèmes!N283)</f>
        <v/>
      </c>
      <c r="O283" s="181" t="str">
        <f>IF(Barèmes!O283="","",Barèmes!O283)</f>
        <v/>
      </c>
      <c r="P283" s="427"/>
      <c r="Q283" s="286"/>
      <c r="R283" s="446" t="str">
        <f t="shared" si="12"/>
        <v/>
      </c>
      <c r="S283" s="182"/>
      <c r="T283" s="211" t="str">
        <f t="shared" si="13"/>
        <v/>
      </c>
      <c r="U283" s="185"/>
      <c r="V283" s="266" t="str">
        <f>+IF(O283="","",IF(T283="",Listes!$A$70,IF(AND(O283&lt;T283,U283=""),Listes!$A$71,IF(AND(Q283&lt;P283,U283=""),Listes!$A$72,IF(AND(T283&lt;&gt;"",T283&lt;O283,S283=""),Listes!$A$73,IF(W283="",Listes!$A$74,""))))))</f>
        <v/>
      </c>
      <c r="W283" s="90"/>
      <c r="X283" s="158">
        <f t="shared" si="14"/>
        <v>0</v>
      </c>
    </row>
    <row r="284" spans="1:24" ht="20.100000000000001" customHeight="1" x14ac:dyDescent="0.25">
      <c r="A284" s="174">
        <v>278</v>
      </c>
      <c r="B284" s="181" t="str">
        <f>IF(Barèmes!B284="","",Barèmes!B284)</f>
        <v/>
      </c>
      <c r="C284" s="181" t="str">
        <f>IF(Barèmes!C284="","",Barèmes!C284)</f>
        <v/>
      </c>
      <c r="D284" s="181" t="str">
        <f>IF(Barèmes!D284="","",Barèmes!D284)</f>
        <v/>
      </c>
      <c r="E284" s="181" t="str">
        <f>IF(Barèmes!E284="","",Barèmes!E284)</f>
        <v/>
      </c>
      <c r="F284" s="181" t="str">
        <f>IF(Barèmes!F284="","",Barèmes!F284)</f>
        <v/>
      </c>
      <c r="G284" s="181" t="str">
        <f>IF(Barèmes!G284="","",Barèmes!G284)</f>
        <v/>
      </c>
      <c r="H284" s="531" t="str">
        <f>IF(Barèmes!H284="","",Barèmes!H284)</f>
        <v/>
      </c>
      <c r="I284" s="531" t="str">
        <f>IF(Barèmes!I284="","",Barèmes!I284)</f>
        <v/>
      </c>
      <c r="J284" s="181" t="str">
        <f>IF(Barèmes!J284="","",Barèmes!J284)</f>
        <v/>
      </c>
      <c r="K284" s="181" t="str">
        <f>IF(Barèmes!K284="","",Barèmes!K284)</f>
        <v/>
      </c>
      <c r="L284" s="181" t="str">
        <f>IF(Barèmes!L284="","",Barèmes!L284)</f>
        <v/>
      </c>
      <c r="M284" s="181" t="str">
        <f>IF(Barèmes!M284="","",Barèmes!M284)</f>
        <v/>
      </c>
      <c r="N284" s="181" t="str">
        <f>IF(Barèmes!N284="","",Barèmes!N284)</f>
        <v/>
      </c>
      <c r="O284" s="181" t="str">
        <f>IF(Barèmes!O284="","",Barèmes!O284)</f>
        <v/>
      </c>
      <c r="P284" s="427"/>
      <c r="Q284" s="286"/>
      <c r="R284" s="446" t="str">
        <f t="shared" si="12"/>
        <v/>
      </c>
      <c r="S284" s="182"/>
      <c r="T284" s="211" t="str">
        <f t="shared" si="13"/>
        <v/>
      </c>
      <c r="U284" s="185"/>
      <c r="V284" s="266" t="str">
        <f>+IF(O284="","",IF(T284="",Listes!$A$70,IF(AND(O284&lt;T284,U284=""),Listes!$A$71,IF(AND(Q284&lt;P284,U284=""),Listes!$A$72,IF(AND(T284&lt;&gt;"",T284&lt;O284,S284=""),Listes!$A$73,IF(W284="",Listes!$A$74,""))))))</f>
        <v/>
      </c>
      <c r="W284" s="90"/>
      <c r="X284" s="158">
        <f t="shared" si="14"/>
        <v>0</v>
      </c>
    </row>
    <row r="285" spans="1:24" ht="20.100000000000001" customHeight="1" x14ac:dyDescent="0.25">
      <c r="A285" s="174">
        <v>279</v>
      </c>
      <c r="B285" s="181" t="str">
        <f>IF(Barèmes!B285="","",Barèmes!B285)</f>
        <v/>
      </c>
      <c r="C285" s="181" t="str">
        <f>IF(Barèmes!C285="","",Barèmes!C285)</f>
        <v/>
      </c>
      <c r="D285" s="181" t="str">
        <f>IF(Barèmes!D285="","",Barèmes!D285)</f>
        <v/>
      </c>
      <c r="E285" s="181" t="str">
        <f>IF(Barèmes!E285="","",Barèmes!E285)</f>
        <v/>
      </c>
      <c r="F285" s="181" t="str">
        <f>IF(Barèmes!F285="","",Barèmes!F285)</f>
        <v/>
      </c>
      <c r="G285" s="181" t="str">
        <f>IF(Barèmes!G285="","",Barèmes!G285)</f>
        <v/>
      </c>
      <c r="H285" s="531" t="str">
        <f>IF(Barèmes!H285="","",Barèmes!H285)</f>
        <v/>
      </c>
      <c r="I285" s="531" t="str">
        <f>IF(Barèmes!I285="","",Barèmes!I285)</f>
        <v/>
      </c>
      <c r="J285" s="181" t="str">
        <f>IF(Barèmes!J285="","",Barèmes!J285)</f>
        <v/>
      </c>
      <c r="K285" s="181" t="str">
        <f>IF(Barèmes!K285="","",Barèmes!K285)</f>
        <v/>
      </c>
      <c r="L285" s="181" t="str">
        <f>IF(Barèmes!L285="","",Barèmes!L285)</f>
        <v/>
      </c>
      <c r="M285" s="181" t="str">
        <f>IF(Barèmes!M285="","",Barèmes!M285)</f>
        <v/>
      </c>
      <c r="N285" s="181" t="str">
        <f>IF(Barèmes!N285="","",Barèmes!N285)</f>
        <v/>
      </c>
      <c r="O285" s="181" t="str">
        <f>IF(Barèmes!O285="","",Barèmes!O285)</f>
        <v/>
      </c>
      <c r="P285" s="427"/>
      <c r="Q285" s="286"/>
      <c r="R285" s="446" t="str">
        <f t="shared" si="12"/>
        <v/>
      </c>
      <c r="S285" s="182"/>
      <c r="T285" s="211" t="str">
        <f t="shared" si="13"/>
        <v/>
      </c>
      <c r="U285" s="185"/>
      <c r="V285" s="266" t="str">
        <f>+IF(O285="","",IF(T285="",Listes!$A$70,IF(AND(O285&lt;T285,U285=""),Listes!$A$71,IF(AND(Q285&lt;P285,U285=""),Listes!$A$72,IF(AND(T285&lt;&gt;"",T285&lt;O285,S285=""),Listes!$A$73,IF(W285="",Listes!$A$74,""))))))</f>
        <v/>
      </c>
      <c r="W285" s="90"/>
      <c r="X285" s="158">
        <f t="shared" si="14"/>
        <v>0</v>
      </c>
    </row>
    <row r="286" spans="1:24" ht="20.100000000000001" customHeight="1" x14ac:dyDescent="0.25">
      <c r="A286" s="174">
        <v>280</v>
      </c>
      <c r="B286" s="181" t="str">
        <f>IF(Barèmes!B286="","",Barèmes!B286)</f>
        <v/>
      </c>
      <c r="C286" s="181" t="str">
        <f>IF(Barèmes!C286="","",Barèmes!C286)</f>
        <v/>
      </c>
      <c r="D286" s="181" t="str">
        <f>IF(Barèmes!D286="","",Barèmes!D286)</f>
        <v/>
      </c>
      <c r="E286" s="181" t="str">
        <f>IF(Barèmes!E286="","",Barèmes!E286)</f>
        <v/>
      </c>
      <c r="F286" s="181" t="str">
        <f>IF(Barèmes!F286="","",Barèmes!F286)</f>
        <v/>
      </c>
      <c r="G286" s="181" t="str">
        <f>IF(Barèmes!G286="","",Barèmes!G286)</f>
        <v/>
      </c>
      <c r="H286" s="531" t="str">
        <f>IF(Barèmes!H286="","",Barèmes!H286)</f>
        <v/>
      </c>
      <c r="I286" s="531" t="str">
        <f>IF(Barèmes!I286="","",Barèmes!I286)</f>
        <v/>
      </c>
      <c r="J286" s="181" t="str">
        <f>IF(Barèmes!J286="","",Barèmes!J286)</f>
        <v/>
      </c>
      <c r="K286" s="181" t="str">
        <f>IF(Barèmes!K286="","",Barèmes!K286)</f>
        <v/>
      </c>
      <c r="L286" s="181" t="str">
        <f>IF(Barèmes!L286="","",Barèmes!L286)</f>
        <v/>
      </c>
      <c r="M286" s="181" t="str">
        <f>IF(Barèmes!M286="","",Barèmes!M286)</f>
        <v/>
      </c>
      <c r="N286" s="181" t="str">
        <f>IF(Barèmes!N286="","",Barèmes!N286)</f>
        <v/>
      </c>
      <c r="O286" s="181" t="str">
        <f>IF(Barèmes!O286="","",Barèmes!O286)</f>
        <v/>
      </c>
      <c r="P286" s="427"/>
      <c r="Q286" s="286"/>
      <c r="R286" s="446" t="str">
        <f t="shared" si="12"/>
        <v/>
      </c>
      <c r="S286" s="182"/>
      <c r="T286" s="211" t="str">
        <f t="shared" si="13"/>
        <v/>
      </c>
      <c r="U286" s="185"/>
      <c r="V286" s="266" t="str">
        <f>+IF(O286="","",IF(T286="",Listes!$A$70,IF(AND(O286&lt;T286,U286=""),Listes!$A$71,IF(AND(Q286&lt;P286,U286=""),Listes!$A$72,IF(AND(T286&lt;&gt;"",T286&lt;O286,S286=""),Listes!$A$73,IF(W286="",Listes!$A$74,""))))))</f>
        <v/>
      </c>
      <c r="W286" s="90"/>
      <c r="X286" s="158">
        <f t="shared" si="14"/>
        <v>0</v>
      </c>
    </row>
    <row r="287" spans="1:24" ht="20.100000000000001" customHeight="1" x14ac:dyDescent="0.25">
      <c r="A287" s="174">
        <v>281</v>
      </c>
      <c r="B287" s="181" t="str">
        <f>IF(Barèmes!B287="","",Barèmes!B287)</f>
        <v/>
      </c>
      <c r="C287" s="181" t="str">
        <f>IF(Barèmes!C287="","",Barèmes!C287)</f>
        <v/>
      </c>
      <c r="D287" s="181" t="str">
        <f>IF(Barèmes!D287="","",Barèmes!D287)</f>
        <v/>
      </c>
      <c r="E287" s="181" t="str">
        <f>IF(Barèmes!E287="","",Barèmes!E287)</f>
        <v/>
      </c>
      <c r="F287" s="181" t="str">
        <f>IF(Barèmes!F287="","",Barèmes!F287)</f>
        <v/>
      </c>
      <c r="G287" s="181" t="str">
        <f>IF(Barèmes!G287="","",Barèmes!G287)</f>
        <v/>
      </c>
      <c r="H287" s="531" t="str">
        <f>IF(Barèmes!H287="","",Barèmes!H287)</f>
        <v/>
      </c>
      <c r="I287" s="531" t="str">
        <f>IF(Barèmes!I287="","",Barèmes!I287)</f>
        <v/>
      </c>
      <c r="J287" s="181" t="str">
        <f>IF(Barèmes!J287="","",Barèmes!J287)</f>
        <v/>
      </c>
      <c r="K287" s="181" t="str">
        <f>IF(Barèmes!K287="","",Barèmes!K287)</f>
        <v/>
      </c>
      <c r="L287" s="181" t="str">
        <f>IF(Barèmes!L287="","",Barèmes!L287)</f>
        <v/>
      </c>
      <c r="M287" s="181" t="str">
        <f>IF(Barèmes!M287="","",Barèmes!M287)</f>
        <v/>
      </c>
      <c r="N287" s="181" t="str">
        <f>IF(Barèmes!N287="","",Barèmes!N287)</f>
        <v/>
      </c>
      <c r="O287" s="181" t="str">
        <f>IF(Barèmes!O287="","",Barèmes!O287)</f>
        <v/>
      </c>
      <c r="P287" s="427"/>
      <c r="Q287" s="286"/>
      <c r="R287" s="446" t="str">
        <f t="shared" si="12"/>
        <v/>
      </c>
      <c r="S287" s="182"/>
      <c r="T287" s="211" t="str">
        <f t="shared" si="13"/>
        <v/>
      </c>
      <c r="U287" s="185"/>
      <c r="V287" s="266" t="str">
        <f>+IF(O287="","",IF(T287="",Listes!$A$70,IF(AND(O287&lt;T287,U287=""),Listes!$A$71,IF(AND(Q287&lt;P287,U287=""),Listes!$A$72,IF(AND(T287&lt;&gt;"",T287&lt;O287,S287=""),Listes!$A$73,IF(W287="",Listes!$A$74,""))))))</f>
        <v/>
      </c>
      <c r="W287" s="90"/>
      <c r="X287" s="158">
        <f t="shared" si="14"/>
        <v>0</v>
      </c>
    </row>
    <row r="288" spans="1:24" ht="20.100000000000001" customHeight="1" x14ac:dyDescent="0.25">
      <c r="A288" s="174">
        <v>282</v>
      </c>
      <c r="B288" s="181" t="str">
        <f>IF(Barèmes!B288="","",Barèmes!B288)</f>
        <v/>
      </c>
      <c r="C288" s="181" t="str">
        <f>IF(Barèmes!C288="","",Barèmes!C288)</f>
        <v/>
      </c>
      <c r="D288" s="181" t="str">
        <f>IF(Barèmes!D288="","",Barèmes!D288)</f>
        <v/>
      </c>
      <c r="E288" s="181" t="str">
        <f>IF(Barèmes!E288="","",Barèmes!E288)</f>
        <v/>
      </c>
      <c r="F288" s="181" t="str">
        <f>IF(Barèmes!F288="","",Barèmes!F288)</f>
        <v/>
      </c>
      <c r="G288" s="181" t="str">
        <f>IF(Barèmes!G288="","",Barèmes!G288)</f>
        <v/>
      </c>
      <c r="H288" s="531" t="str">
        <f>IF(Barèmes!H288="","",Barèmes!H288)</f>
        <v/>
      </c>
      <c r="I288" s="531" t="str">
        <f>IF(Barèmes!I288="","",Barèmes!I288)</f>
        <v/>
      </c>
      <c r="J288" s="181" t="str">
        <f>IF(Barèmes!J288="","",Barèmes!J288)</f>
        <v/>
      </c>
      <c r="K288" s="181" t="str">
        <f>IF(Barèmes!K288="","",Barèmes!K288)</f>
        <v/>
      </c>
      <c r="L288" s="181" t="str">
        <f>IF(Barèmes!L288="","",Barèmes!L288)</f>
        <v/>
      </c>
      <c r="M288" s="181" t="str">
        <f>IF(Barèmes!M288="","",Barèmes!M288)</f>
        <v/>
      </c>
      <c r="N288" s="181" t="str">
        <f>IF(Barèmes!N288="","",Barèmes!N288)</f>
        <v/>
      </c>
      <c r="O288" s="181" t="str">
        <f>IF(Barèmes!O288="","",Barèmes!O288)</f>
        <v/>
      </c>
      <c r="P288" s="427"/>
      <c r="Q288" s="286"/>
      <c r="R288" s="446" t="str">
        <f t="shared" si="12"/>
        <v/>
      </c>
      <c r="S288" s="182"/>
      <c r="T288" s="211" t="str">
        <f t="shared" si="13"/>
        <v/>
      </c>
      <c r="U288" s="185"/>
      <c r="V288" s="266" t="str">
        <f>+IF(O288="","",IF(T288="",Listes!$A$70,IF(AND(O288&lt;T288,U288=""),Listes!$A$71,IF(AND(Q288&lt;P288,U288=""),Listes!$A$72,IF(AND(T288&lt;&gt;"",T288&lt;O288,S288=""),Listes!$A$73,IF(W288="",Listes!$A$74,""))))))</f>
        <v/>
      </c>
      <c r="W288" s="90"/>
      <c r="X288" s="158">
        <f t="shared" si="14"/>
        <v>0</v>
      </c>
    </row>
    <row r="289" spans="1:24" ht="20.100000000000001" customHeight="1" x14ac:dyDescent="0.25">
      <c r="A289" s="174">
        <v>283</v>
      </c>
      <c r="B289" s="181" t="str">
        <f>IF(Barèmes!B289="","",Barèmes!B289)</f>
        <v/>
      </c>
      <c r="C289" s="181" t="str">
        <f>IF(Barèmes!C289="","",Barèmes!C289)</f>
        <v/>
      </c>
      <c r="D289" s="181" t="str">
        <f>IF(Barèmes!D289="","",Barèmes!D289)</f>
        <v/>
      </c>
      <c r="E289" s="181" t="str">
        <f>IF(Barèmes!E289="","",Barèmes!E289)</f>
        <v/>
      </c>
      <c r="F289" s="181" t="str">
        <f>IF(Barèmes!F289="","",Barèmes!F289)</f>
        <v/>
      </c>
      <c r="G289" s="181" t="str">
        <f>IF(Barèmes!G289="","",Barèmes!G289)</f>
        <v/>
      </c>
      <c r="H289" s="531" t="str">
        <f>IF(Barèmes!H289="","",Barèmes!H289)</f>
        <v/>
      </c>
      <c r="I289" s="531" t="str">
        <f>IF(Barèmes!I289="","",Barèmes!I289)</f>
        <v/>
      </c>
      <c r="J289" s="181" t="str">
        <f>IF(Barèmes!J289="","",Barèmes!J289)</f>
        <v/>
      </c>
      <c r="K289" s="181" t="str">
        <f>IF(Barèmes!K289="","",Barèmes!K289)</f>
        <v/>
      </c>
      <c r="L289" s="181" t="str">
        <f>IF(Barèmes!L289="","",Barèmes!L289)</f>
        <v/>
      </c>
      <c r="M289" s="181" t="str">
        <f>IF(Barèmes!M289="","",Barèmes!M289)</f>
        <v/>
      </c>
      <c r="N289" s="181" t="str">
        <f>IF(Barèmes!N289="","",Barèmes!N289)</f>
        <v/>
      </c>
      <c r="O289" s="181" t="str">
        <f>IF(Barèmes!O289="","",Barèmes!O289)</f>
        <v/>
      </c>
      <c r="P289" s="427"/>
      <c r="Q289" s="286"/>
      <c r="R289" s="446" t="str">
        <f t="shared" si="12"/>
        <v/>
      </c>
      <c r="S289" s="182"/>
      <c r="T289" s="211" t="str">
        <f t="shared" si="13"/>
        <v/>
      </c>
      <c r="U289" s="185"/>
      <c r="V289" s="266" t="str">
        <f>+IF(O289="","",IF(T289="",Listes!$A$70,IF(AND(O289&lt;T289,U289=""),Listes!$A$71,IF(AND(Q289&lt;P289,U289=""),Listes!$A$72,IF(AND(T289&lt;&gt;"",T289&lt;O289,S289=""),Listes!$A$73,IF(W289="",Listes!$A$74,""))))))</f>
        <v/>
      </c>
      <c r="W289" s="90"/>
      <c r="X289" s="158">
        <f t="shared" si="14"/>
        <v>0</v>
      </c>
    </row>
    <row r="290" spans="1:24" ht="20.100000000000001" customHeight="1" x14ac:dyDescent="0.25">
      <c r="A290" s="174">
        <v>284</v>
      </c>
      <c r="B290" s="181" t="str">
        <f>IF(Barèmes!B290="","",Barèmes!B290)</f>
        <v/>
      </c>
      <c r="C290" s="181" t="str">
        <f>IF(Barèmes!C290="","",Barèmes!C290)</f>
        <v/>
      </c>
      <c r="D290" s="181" t="str">
        <f>IF(Barèmes!D290="","",Barèmes!D290)</f>
        <v/>
      </c>
      <c r="E290" s="181" t="str">
        <f>IF(Barèmes!E290="","",Barèmes!E290)</f>
        <v/>
      </c>
      <c r="F290" s="181" t="str">
        <f>IF(Barèmes!F290="","",Barèmes!F290)</f>
        <v/>
      </c>
      <c r="G290" s="181" t="str">
        <f>IF(Barèmes!G290="","",Barèmes!G290)</f>
        <v/>
      </c>
      <c r="H290" s="531" t="str">
        <f>IF(Barèmes!H290="","",Barèmes!H290)</f>
        <v/>
      </c>
      <c r="I290" s="531" t="str">
        <f>IF(Barèmes!I290="","",Barèmes!I290)</f>
        <v/>
      </c>
      <c r="J290" s="181" t="str">
        <f>IF(Barèmes!J290="","",Barèmes!J290)</f>
        <v/>
      </c>
      <c r="K290" s="181" t="str">
        <f>IF(Barèmes!K290="","",Barèmes!K290)</f>
        <v/>
      </c>
      <c r="L290" s="181" t="str">
        <f>IF(Barèmes!L290="","",Barèmes!L290)</f>
        <v/>
      </c>
      <c r="M290" s="181" t="str">
        <f>IF(Barèmes!M290="","",Barèmes!M290)</f>
        <v/>
      </c>
      <c r="N290" s="181" t="str">
        <f>IF(Barèmes!N290="","",Barèmes!N290)</f>
        <v/>
      </c>
      <c r="O290" s="181" t="str">
        <f>IF(Barèmes!O290="","",Barèmes!O290)</f>
        <v/>
      </c>
      <c r="P290" s="427"/>
      <c r="Q290" s="286"/>
      <c r="R290" s="446" t="str">
        <f t="shared" si="12"/>
        <v/>
      </c>
      <c r="S290" s="182"/>
      <c r="T290" s="211" t="str">
        <f t="shared" si="13"/>
        <v/>
      </c>
      <c r="U290" s="185"/>
      <c r="V290" s="266" t="str">
        <f>+IF(O290="","",IF(T290="",Listes!$A$70,IF(AND(O290&lt;T290,U290=""),Listes!$A$71,IF(AND(Q290&lt;P290,U290=""),Listes!$A$72,IF(AND(T290&lt;&gt;"",T290&lt;O290,S290=""),Listes!$A$73,IF(W290="",Listes!$A$74,""))))))</f>
        <v/>
      </c>
      <c r="W290" s="90"/>
      <c r="X290" s="158">
        <f t="shared" si="14"/>
        <v>0</v>
      </c>
    </row>
    <row r="291" spans="1:24" ht="20.100000000000001" customHeight="1" x14ac:dyDescent="0.25">
      <c r="A291" s="174">
        <v>285</v>
      </c>
      <c r="B291" s="181" t="str">
        <f>IF(Barèmes!B291="","",Barèmes!B291)</f>
        <v/>
      </c>
      <c r="C291" s="181" t="str">
        <f>IF(Barèmes!C291="","",Barèmes!C291)</f>
        <v/>
      </c>
      <c r="D291" s="181" t="str">
        <f>IF(Barèmes!D291="","",Barèmes!D291)</f>
        <v/>
      </c>
      <c r="E291" s="181" t="str">
        <f>IF(Barèmes!E291="","",Barèmes!E291)</f>
        <v/>
      </c>
      <c r="F291" s="181" t="str">
        <f>IF(Barèmes!F291="","",Barèmes!F291)</f>
        <v/>
      </c>
      <c r="G291" s="181" t="str">
        <f>IF(Barèmes!G291="","",Barèmes!G291)</f>
        <v/>
      </c>
      <c r="H291" s="531" t="str">
        <f>IF(Barèmes!H291="","",Barèmes!H291)</f>
        <v/>
      </c>
      <c r="I291" s="531" t="str">
        <f>IF(Barèmes!I291="","",Barèmes!I291)</f>
        <v/>
      </c>
      <c r="J291" s="181" t="str">
        <f>IF(Barèmes!J291="","",Barèmes!J291)</f>
        <v/>
      </c>
      <c r="K291" s="181" t="str">
        <f>IF(Barèmes!K291="","",Barèmes!K291)</f>
        <v/>
      </c>
      <c r="L291" s="181" t="str">
        <f>IF(Barèmes!L291="","",Barèmes!L291)</f>
        <v/>
      </c>
      <c r="M291" s="181" t="str">
        <f>IF(Barèmes!M291="","",Barèmes!M291)</f>
        <v/>
      </c>
      <c r="N291" s="181" t="str">
        <f>IF(Barèmes!N291="","",Barèmes!N291)</f>
        <v/>
      </c>
      <c r="O291" s="181" t="str">
        <f>IF(Barèmes!O291="","",Barèmes!O291)</f>
        <v/>
      </c>
      <c r="P291" s="427"/>
      <c r="Q291" s="286"/>
      <c r="R291" s="446" t="str">
        <f t="shared" si="12"/>
        <v/>
      </c>
      <c r="S291" s="182"/>
      <c r="T291" s="211" t="str">
        <f t="shared" si="13"/>
        <v/>
      </c>
      <c r="U291" s="185"/>
      <c r="V291" s="266" t="str">
        <f>+IF(O291="","",IF(T291="",Listes!$A$70,IF(AND(O291&lt;T291,U291=""),Listes!$A$71,IF(AND(Q291&lt;P291,U291=""),Listes!$A$72,IF(AND(T291&lt;&gt;"",T291&lt;O291,S291=""),Listes!$A$73,IF(W291="",Listes!$A$74,""))))))</f>
        <v/>
      </c>
      <c r="W291" s="90"/>
      <c r="X291" s="158">
        <f t="shared" si="14"/>
        <v>0</v>
      </c>
    </row>
    <row r="292" spans="1:24" ht="20.100000000000001" customHeight="1" x14ac:dyDescent="0.25">
      <c r="A292" s="174">
        <v>286</v>
      </c>
      <c r="B292" s="181" t="str">
        <f>IF(Barèmes!B292="","",Barèmes!B292)</f>
        <v/>
      </c>
      <c r="C292" s="181" t="str">
        <f>IF(Barèmes!C292="","",Barèmes!C292)</f>
        <v/>
      </c>
      <c r="D292" s="181" t="str">
        <f>IF(Barèmes!D292="","",Barèmes!D292)</f>
        <v/>
      </c>
      <c r="E292" s="181" t="str">
        <f>IF(Barèmes!E292="","",Barèmes!E292)</f>
        <v/>
      </c>
      <c r="F292" s="181" t="str">
        <f>IF(Barèmes!F292="","",Barèmes!F292)</f>
        <v/>
      </c>
      <c r="G292" s="181" t="str">
        <f>IF(Barèmes!G292="","",Barèmes!G292)</f>
        <v/>
      </c>
      <c r="H292" s="531" t="str">
        <f>IF(Barèmes!H292="","",Barèmes!H292)</f>
        <v/>
      </c>
      <c r="I292" s="531" t="str">
        <f>IF(Barèmes!I292="","",Barèmes!I292)</f>
        <v/>
      </c>
      <c r="J292" s="181" t="str">
        <f>IF(Barèmes!J292="","",Barèmes!J292)</f>
        <v/>
      </c>
      <c r="K292" s="181" t="str">
        <f>IF(Barèmes!K292="","",Barèmes!K292)</f>
        <v/>
      </c>
      <c r="L292" s="181" t="str">
        <f>IF(Barèmes!L292="","",Barèmes!L292)</f>
        <v/>
      </c>
      <c r="M292" s="181" t="str">
        <f>IF(Barèmes!M292="","",Barèmes!M292)</f>
        <v/>
      </c>
      <c r="N292" s="181" t="str">
        <f>IF(Barèmes!N292="","",Barèmes!N292)</f>
        <v/>
      </c>
      <c r="O292" s="181" t="str">
        <f>IF(Barèmes!O292="","",Barèmes!O292)</f>
        <v/>
      </c>
      <c r="P292" s="427"/>
      <c r="Q292" s="286"/>
      <c r="R292" s="446" t="str">
        <f t="shared" si="12"/>
        <v/>
      </c>
      <c r="S292" s="182"/>
      <c r="T292" s="211" t="str">
        <f t="shared" si="13"/>
        <v/>
      </c>
      <c r="U292" s="185"/>
      <c r="V292" s="266" t="str">
        <f>+IF(O292="","",IF(T292="",Listes!$A$70,IF(AND(O292&lt;T292,U292=""),Listes!$A$71,IF(AND(Q292&lt;P292,U292=""),Listes!$A$72,IF(AND(T292&lt;&gt;"",T292&lt;O292,S292=""),Listes!$A$73,IF(W292="",Listes!$A$74,""))))))</f>
        <v/>
      </c>
      <c r="W292" s="90"/>
      <c r="X292" s="158">
        <f t="shared" si="14"/>
        <v>0</v>
      </c>
    </row>
    <row r="293" spans="1:24" ht="20.100000000000001" customHeight="1" x14ac:dyDescent="0.25">
      <c r="A293" s="174">
        <v>287</v>
      </c>
      <c r="B293" s="181" t="str">
        <f>IF(Barèmes!B293="","",Barèmes!B293)</f>
        <v/>
      </c>
      <c r="C293" s="181" t="str">
        <f>IF(Barèmes!C293="","",Barèmes!C293)</f>
        <v/>
      </c>
      <c r="D293" s="181" t="str">
        <f>IF(Barèmes!D293="","",Barèmes!D293)</f>
        <v/>
      </c>
      <c r="E293" s="181" t="str">
        <f>IF(Barèmes!E293="","",Barèmes!E293)</f>
        <v/>
      </c>
      <c r="F293" s="181" t="str">
        <f>IF(Barèmes!F293="","",Barèmes!F293)</f>
        <v/>
      </c>
      <c r="G293" s="181" t="str">
        <f>IF(Barèmes!G293="","",Barèmes!G293)</f>
        <v/>
      </c>
      <c r="H293" s="531" t="str">
        <f>IF(Barèmes!H293="","",Barèmes!H293)</f>
        <v/>
      </c>
      <c r="I293" s="531" t="str">
        <f>IF(Barèmes!I293="","",Barèmes!I293)</f>
        <v/>
      </c>
      <c r="J293" s="181" t="str">
        <f>IF(Barèmes!J293="","",Barèmes!J293)</f>
        <v/>
      </c>
      <c r="K293" s="181" t="str">
        <f>IF(Barèmes!K293="","",Barèmes!K293)</f>
        <v/>
      </c>
      <c r="L293" s="181" t="str">
        <f>IF(Barèmes!L293="","",Barèmes!L293)</f>
        <v/>
      </c>
      <c r="M293" s="181" t="str">
        <f>IF(Barèmes!M293="","",Barèmes!M293)</f>
        <v/>
      </c>
      <c r="N293" s="181" t="str">
        <f>IF(Barèmes!N293="","",Barèmes!N293)</f>
        <v/>
      </c>
      <c r="O293" s="181" t="str">
        <f>IF(Barèmes!O293="","",Barèmes!O293)</f>
        <v/>
      </c>
      <c r="P293" s="427"/>
      <c r="Q293" s="286"/>
      <c r="R293" s="446" t="str">
        <f t="shared" si="12"/>
        <v/>
      </c>
      <c r="S293" s="182"/>
      <c r="T293" s="211" t="str">
        <f t="shared" si="13"/>
        <v/>
      </c>
      <c r="U293" s="185"/>
      <c r="V293" s="266" t="str">
        <f>+IF(O293="","",IF(T293="",Listes!$A$70,IF(AND(O293&lt;T293,U293=""),Listes!$A$71,IF(AND(Q293&lt;P293,U293=""),Listes!$A$72,IF(AND(T293&lt;&gt;"",T293&lt;O293,S293=""),Listes!$A$73,IF(W293="",Listes!$A$74,""))))))</f>
        <v/>
      </c>
      <c r="W293" s="90"/>
      <c r="X293" s="158">
        <f t="shared" si="14"/>
        <v>0</v>
      </c>
    </row>
    <row r="294" spans="1:24" ht="20.100000000000001" customHeight="1" x14ac:dyDescent="0.25">
      <c r="A294" s="174">
        <v>288</v>
      </c>
      <c r="B294" s="181" t="str">
        <f>IF(Barèmes!B294="","",Barèmes!B294)</f>
        <v/>
      </c>
      <c r="C294" s="181" t="str">
        <f>IF(Barèmes!C294="","",Barèmes!C294)</f>
        <v/>
      </c>
      <c r="D294" s="181" t="str">
        <f>IF(Barèmes!D294="","",Barèmes!D294)</f>
        <v/>
      </c>
      <c r="E294" s="181" t="str">
        <f>IF(Barèmes!E294="","",Barèmes!E294)</f>
        <v/>
      </c>
      <c r="F294" s="181" t="str">
        <f>IF(Barèmes!F294="","",Barèmes!F294)</f>
        <v/>
      </c>
      <c r="G294" s="181" t="str">
        <f>IF(Barèmes!G294="","",Barèmes!G294)</f>
        <v/>
      </c>
      <c r="H294" s="531" t="str">
        <f>IF(Barèmes!H294="","",Barèmes!H294)</f>
        <v/>
      </c>
      <c r="I294" s="531" t="str">
        <f>IF(Barèmes!I294="","",Barèmes!I294)</f>
        <v/>
      </c>
      <c r="J294" s="181" t="str">
        <f>IF(Barèmes!J294="","",Barèmes!J294)</f>
        <v/>
      </c>
      <c r="K294" s="181" t="str">
        <f>IF(Barèmes!K294="","",Barèmes!K294)</f>
        <v/>
      </c>
      <c r="L294" s="181" t="str">
        <f>IF(Barèmes!L294="","",Barèmes!L294)</f>
        <v/>
      </c>
      <c r="M294" s="181" t="str">
        <f>IF(Barèmes!M294="","",Barèmes!M294)</f>
        <v/>
      </c>
      <c r="N294" s="181" t="str">
        <f>IF(Barèmes!N294="","",Barèmes!N294)</f>
        <v/>
      </c>
      <c r="O294" s="181" t="str">
        <f>IF(Barèmes!O294="","",Barèmes!O294)</f>
        <v/>
      </c>
      <c r="P294" s="427"/>
      <c r="Q294" s="286"/>
      <c r="R294" s="446" t="str">
        <f t="shared" si="12"/>
        <v/>
      </c>
      <c r="S294" s="182"/>
      <c r="T294" s="211" t="str">
        <f t="shared" si="13"/>
        <v/>
      </c>
      <c r="U294" s="185"/>
      <c r="V294" s="266" t="str">
        <f>+IF(O294="","",IF(T294="",Listes!$A$70,IF(AND(O294&lt;T294,U294=""),Listes!$A$71,IF(AND(Q294&lt;P294,U294=""),Listes!$A$72,IF(AND(T294&lt;&gt;"",T294&lt;O294,S294=""),Listes!$A$73,IF(W294="",Listes!$A$74,""))))))</f>
        <v/>
      </c>
      <c r="W294" s="90"/>
      <c r="X294" s="158">
        <f t="shared" si="14"/>
        <v>0</v>
      </c>
    </row>
    <row r="295" spans="1:24" ht="20.100000000000001" customHeight="1" x14ac:dyDescent="0.25">
      <c r="A295" s="174">
        <v>289</v>
      </c>
      <c r="B295" s="181" t="str">
        <f>IF(Barèmes!B295="","",Barèmes!B295)</f>
        <v/>
      </c>
      <c r="C295" s="181" t="str">
        <f>IF(Barèmes!C295="","",Barèmes!C295)</f>
        <v/>
      </c>
      <c r="D295" s="181" t="str">
        <f>IF(Barèmes!D295="","",Barèmes!D295)</f>
        <v/>
      </c>
      <c r="E295" s="181" t="str">
        <f>IF(Barèmes!E295="","",Barèmes!E295)</f>
        <v/>
      </c>
      <c r="F295" s="181" t="str">
        <f>IF(Barèmes!F295="","",Barèmes!F295)</f>
        <v/>
      </c>
      <c r="G295" s="181" t="str">
        <f>IF(Barèmes!G295="","",Barèmes!G295)</f>
        <v/>
      </c>
      <c r="H295" s="531" t="str">
        <f>IF(Barèmes!H295="","",Barèmes!H295)</f>
        <v/>
      </c>
      <c r="I295" s="531" t="str">
        <f>IF(Barèmes!I295="","",Barèmes!I295)</f>
        <v/>
      </c>
      <c r="J295" s="181" t="str">
        <f>IF(Barèmes!J295="","",Barèmes!J295)</f>
        <v/>
      </c>
      <c r="K295" s="181" t="str">
        <f>IF(Barèmes!K295="","",Barèmes!K295)</f>
        <v/>
      </c>
      <c r="L295" s="181" t="str">
        <f>IF(Barèmes!L295="","",Barèmes!L295)</f>
        <v/>
      </c>
      <c r="M295" s="181" t="str">
        <f>IF(Barèmes!M295="","",Barèmes!M295)</f>
        <v/>
      </c>
      <c r="N295" s="181" t="str">
        <f>IF(Barèmes!N295="","",Barèmes!N295)</f>
        <v/>
      </c>
      <c r="O295" s="181" t="str">
        <f>IF(Barèmes!O295="","",Barèmes!O295)</f>
        <v/>
      </c>
      <c r="P295" s="427"/>
      <c r="Q295" s="286"/>
      <c r="R295" s="446" t="str">
        <f t="shared" si="12"/>
        <v/>
      </c>
      <c r="S295" s="182"/>
      <c r="T295" s="211" t="str">
        <f t="shared" si="13"/>
        <v/>
      </c>
      <c r="U295" s="185"/>
      <c r="V295" s="266" t="str">
        <f>+IF(O295="","",IF(T295="",Listes!$A$70,IF(AND(O295&lt;T295,U295=""),Listes!$A$71,IF(AND(Q295&lt;P295,U295=""),Listes!$A$72,IF(AND(T295&lt;&gt;"",T295&lt;O295,S295=""),Listes!$A$73,IF(W295="",Listes!$A$74,""))))))</f>
        <v/>
      </c>
      <c r="W295" s="90"/>
      <c r="X295" s="158">
        <f t="shared" si="14"/>
        <v>0</v>
      </c>
    </row>
    <row r="296" spans="1:24" ht="20.100000000000001" customHeight="1" x14ac:dyDescent="0.25">
      <c r="A296" s="174">
        <v>290</v>
      </c>
      <c r="B296" s="181" t="str">
        <f>IF(Barèmes!B296="","",Barèmes!B296)</f>
        <v/>
      </c>
      <c r="C296" s="181" t="str">
        <f>IF(Barèmes!C296="","",Barèmes!C296)</f>
        <v/>
      </c>
      <c r="D296" s="181" t="str">
        <f>IF(Barèmes!D296="","",Barèmes!D296)</f>
        <v/>
      </c>
      <c r="E296" s="181" t="str">
        <f>IF(Barèmes!E296="","",Barèmes!E296)</f>
        <v/>
      </c>
      <c r="F296" s="181" t="str">
        <f>IF(Barèmes!F296="","",Barèmes!F296)</f>
        <v/>
      </c>
      <c r="G296" s="181" t="str">
        <f>IF(Barèmes!G296="","",Barèmes!G296)</f>
        <v/>
      </c>
      <c r="H296" s="531" t="str">
        <f>IF(Barèmes!H296="","",Barèmes!H296)</f>
        <v/>
      </c>
      <c r="I296" s="531" t="str">
        <f>IF(Barèmes!I296="","",Barèmes!I296)</f>
        <v/>
      </c>
      <c r="J296" s="181" t="str">
        <f>IF(Barèmes!J296="","",Barèmes!J296)</f>
        <v/>
      </c>
      <c r="K296" s="181" t="str">
        <f>IF(Barèmes!K296="","",Barèmes!K296)</f>
        <v/>
      </c>
      <c r="L296" s="181" t="str">
        <f>IF(Barèmes!L296="","",Barèmes!L296)</f>
        <v/>
      </c>
      <c r="M296" s="181" t="str">
        <f>IF(Barèmes!M296="","",Barèmes!M296)</f>
        <v/>
      </c>
      <c r="N296" s="181" t="str">
        <f>IF(Barèmes!N296="","",Barèmes!N296)</f>
        <v/>
      </c>
      <c r="O296" s="181" t="str">
        <f>IF(Barèmes!O296="","",Barèmes!O296)</f>
        <v/>
      </c>
      <c r="P296" s="427"/>
      <c r="Q296" s="286"/>
      <c r="R296" s="446" t="str">
        <f t="shared" si="12"/>
        <v/>
      </c>
      <c r="S296" s="182"/>
      <c r="T296" s="211" t="str">
        <f t="shared" si="13"/>
        <v/>
      </c>
      <c r="U296" s="185"/>
      <c r="V296" s="266" t="str">
        <f>+IF(O296="","",IF(T296="",Listes!$A$70,IF(AND(O296&lt;T296,U296=""),Listes!$A$71,IF(AND(Q296&lt;P296,U296=""),Listes!$A$72,IF(AND(T296&lt;&gt;"",T296&lt;O296,S296=""),Listes!$A$73,IF(W296="",Listes!$A$74,""))))))</f>
        <v/>
      </c>
      <c r="W296" s="90"/>
      <c r="X296" s="158">
        <f t="shared" si="14"/>
        <v>0</v>
      </c>
    </row>
    <row r="297" spans="1:24" ht="20.100000000000001" customHeight="1" x14ac:dyDescent="0.25">
      <c r="A297" s="174">
        <v>291</v>
      </c>
      <c r="B297" s="181" t="str">
        <f>IF(Barèmes!B297="","",Barèmes!B297)</f>
        <v/>
      </c>
      <c r="C297" s="181" t="str">
        <f>IF(Barèmes!C297="","",Barèmes!C297)</f>
        <v/>
      </c>
      <c r="D297" s="181" t="str">
        <f>IF(Barèmes!D297="","",Barèmes!D297)</f>
        <v/>
      </c>
      <c r="E297" s="181" t="str">
        <f>IF(Barèmes!E297="","",Barèmes!E297)</f>
        <v/>
      </c>
      <c r="F297" s="181" t="str">
        <f>IF(Barèmes!F297="","",Barèmes!F297)</f>
        <v/>
      </c>
      <c r="G297" s="181" t="str">
        <f>IF(Barèmes!G297="","",Barèmes!G297)</f>
        <v/>
      </c>
      <c r="H297" s="531" t="str">
        <f>IF(Barèmes!H297="","",Barèmes!H297)</f>
        <v/>
      </c>
      <c r="I297" s="531" t="str">
        <f>IF(Barèmes!I297="","",Barèmes!I297)</f>
        <v/>
      </c>
      <c r="J297" s="181" t="str">
        <f>IF(Barèmes!J297="","",Barèmes!J297)</f>
        <v/>
      </c>
      <c r="K297" s="181" t="str">
        <f>IF(Barèmes!K297="","",Barèmes!K297)</f>
        <v/>
      </c>
      <c r="L297" s="181" t="str">
        <f>IF(Barèmes!L297="","",Barèmes!L297)</f>
        <v/>
      </c>
      <c r="M297" s="181" t="str">
        <f>IF(Barèmes!M297="","",Barèmes!M297)</f>
        <v/>
      </c>
      <c r="N297" s="181" t="str">
        <f>IF(Barèmes!N297="","",Barèmes!N297)</f>
        <v/>
      </c>
      <c r="O297" s="181" t="str">
        <f>IF(Barèmes!O297="","",Barèmes!O297)</f>
        <v/>
      </c>
      <c r="P297" s="427"/>
      <c r="Q297" s="286"/>
      <c r="R297" s="446" t="str">
        <f t="shared" si="12"/>
        <v/>
      </c>
      <c r="S297" s="182"/>
      <c r="T297" s="211" t="str">
        <f t="shared" si="13"/>
        <v/>
      </c>
      <c r="U297" s="185"/>
      <c r="V297" s="266" t="str">
        <f>+IF(O297="","",IF(T297="",Listes!$A$70,IF(AND(O297&lt;T297,U297=""),Listes!$A$71,IF(AND(Q297&lt;P297,U297=""),Listes!$A$72,IF(AND(T297&lt;&gt;"",T297&lt;O297,S297=""),Listes!$A$73,IF(W297="",Listes!$A$74,""))))))</f>
        <v/>
      </c>
      <c r="W297" s="90"/>
      <c r="X297" s="158">
        <f t="shared" si="14"/>
        <v>0</v>
      </c>
    </row>
    <row r="298" spans="1:24" ht="20.100000000000001" customHeight="1" x14ac:dyDescent="0.25">
      <c r="A298" s="174">
        <v>292</v>
      </c>
      <c r="B298" s="181" t="str">
        <f>IF(Barèmes!B298="","",Barèmes!B298)</f>
        <v/>
      </c>
      <c r="C298" s="181" t="str">
        <f>IF(Barèmes!C298="","",Barèmes!C298)</f>
        <v/>
      </c>
      <c r="D298" s="181" t="str">
        <f>IF(Barèmes!D298="","",Barèmes!D298)</f>
        <v/>
      </c>
      <c r="E298" s="181" t="str">
        <f>IF(Barèmes!E298="","",Barèmes!E298)</f>
        <v/>
      </c>
      <c r="F298" s="181" t="str">
        <f>IF(Barèmes!F298="","",Barèmes!F298)</f>
        <v/>
      </c>
      <c r="G298" s="181" t="str">
        <f>IF(Barèmes!G298="","",Barèmes!G298)</f>
        <v/>
      </c>
      <c r="H298" s="531" t="str">
        <f>IF(Barèmes!H298="","",Barèmes!H298)</f>
        <v/>
      </c>
      <c r="I298" s="531" t="str">
        <f>IF(Barèmes!I298="","",Barèmes!I298)</f>
        <v/>
      </c>
      <c r="J298" s="181" t="str">
        <f>IF(Barèmes!J298="","",Barèmes!J298)</f>
        <v/>
      </c>
      <c r="K298" s="181" t="str">
        <f>IF(Barèmes!K298="","",Barèmes!K298)</f>
        <v/>
      </c>
      <c r="L298" s="181" t="str">
        <f>IF(Barèmes!L298="","",Barèmes!L298)</f>
        <v/>
      </c>
      <c r="M298" s="181" t="str">
        <f>IF(Barèmes!M298="","",Barèmes!M298)</f>
        <v/>
      </c>
      <c r="N298" s="181" t="str">
        <f>IF(Barèmes!N298="","",Barèmes!N298)</f>
        <v/>
      </c>
      <c r="O298" s="181" t="str">
        <f>IF(Barèmes!O298="","",Barèmes!O298)</f>
        <v/>
      </c>
      <c r="P298" s="427"/>
      <c r="Q298" s="286"/>
      <c r="R298" s="446" t="str">
        <f t="shared" si="12"/>
        <v/>
      </c>
      <c r="S298" s="182"/>
      <c r="T298" s="211" t="str">
        <f t="shared" si="13"/>
        <v/>
      </c>
      <c r="U298" s="185"/>
      <c r="V298" s="266" t="str">
        <f>+IF(O298="","",IF(T298="",Listes!$A$70,IF(AND(O298&lt;T298,U298=""),Listes!$A$71,IF(AND(Q298&lt;P298,U298=""),Listes!$A$72,IF(AND(T298&lt;&gt;"",T298&lt;O298,S298=""),Listes!$A$73,IF(W298="",Listes!$A$74,""))))))</f>
        <v/>
      </c>
      <c r="W298" s="90"/>
      <c r="X298" s="158">
        <f t="shared" si="14"/>
        <v>0</v>
      </c>
    </row>
    <row r="299" spans="1:24" ht="20.100000000000001" customHeight="1" x14ac:dyDescent="0.25">
      <c r="A299" s="174">
        <v>293</v>
      </c>
      <c r="B299" s="181" t="str">
        <f>IF(Barèmes!B299="","",Barèmes!B299)</f>
        <v/>
      </c>
      <c r="C299" s="181" t="str">
        <f>IF(Barèmes!C299="","",Barèmes!C299)</f>
        <v/>
      </c>
      <c r="D299" s="181" t="str">
        <f>IF(Barèmes!D299="","",Barèmes!D299)</f>
        <v/>
      </c>
      <c r="E299" s="181" t="str">
        <f>IF(Barèmes!E299="","",Barèmes!E299)</f>
        <v/>
      </c>
      <c r="F299" s="181" t="str">
        <f>IF(Barèmes!F299="","",Barèmes!F299)</f>
        <v/>
      </c>
      <c r="G299" s="181" t="str">
        <f>IF(Barèmes!G299="","",Barèmes!G299)</f>
        <v/>
      </c>
      <c r="H299" s="531" t="str">
        <f>IF(Barèmes!H299="","",Barèmes!H299)</f>
        <v/>
      </c>
      <c r="I299" s="531" t="str">
        <f>IF(Barèmes!I299="","",Barèmes!I299)</f>
        <v/>
      </c>
      <c r="J299" s="181" t="str">
        <f>IF(Barèmes!J299="","",Barèmes!J299)</f>
        <v/>
      </c>
      <c r="K299" s="181" t="str">
        <f>IF(Barèmes!K299="","",Barèmes!K299)</f>
        <v/>
      </c>
      <c r="L299" s="181" t="str">
        <f>IF(Barèmes!L299="","",Barèmes!L299)</f>
        <v/>
      </c>
      <c r="M299" s="181" t="str">
        <f>IF(Barèmes!M299="","",Barèmes!M299)</f>
        <v/>
      </c>
      <c r="N299" s="181" t="str">
        <f>IF(Barèmes!N299="","",Barèmes!N299)</f>
        <v/>
      </c>
      <c r="O299" s="181" t="str">
        <f>IF(Barèmes!O299="","",Barèmes!O299)</f>
        <v/>
      </c>
      <c r="P299" s="427"/>
      <c r="Q299" s="286"/>
      <c r="R299" s="446" t="str">
        <f t="shared" si="12"/>
        <v/>
      </c>
      <c r="S299" s="182"/>
      <c r="T299" s="211" t="str">
        <f t="shared" si="13"/>
        <v/>
      </c>
      <c r="U299" s="185"/>
      <c r="V299" s="266" t="str">
        <f>+IF(O299="","",IF(T299="",Listes!$A$70,IF(AND(O299&lt;T299,U299=""),Listes!$A$71,IF(AND(Q299&lt;P299,U299=""),Listes!$A$72,IF(AND(T299&lt;&gt;"",T299&lt;O299,S299=""),Listes!$A$73,IF(W299="",Listes!$A$74,""))))))</f>
        <v/>
      </c>
      <c r="W299" s="90"/>
      <c r="X299" s="158">
        <f t="shared" si="14"/>
        <v>0</v>
      </c>
    </row>
    <row r="300" spans="1:24" ht="20.100000000000001" customHeight="1" x14ac:dyDescent="0.25">
      <c r="A300" s="174">
        <v>294</v>
      </c>
      <c r="B300" s="181" t="str">
        <f>IF(Barèmes!B300="","",Barèmes!B300)</f>
        <v/>
      </c>
      <c r="C300" s="181" t="str">
        <f>IF(Barèmes!C300="","",Barèmes!C300)</f>
        <v/>
      </c>
      <c r="D300" s="181" t="str">
        <f>IF(Barèmes!D300="","",Barèmes!D300)</f>
        <v/>
      </c>
      <c r="E300" s="181" t="str">
        <f>IF(Barèmes!E300="","",Barèmes!E300)</f>
        <v/>
      </c>
      <c r="F300" s="181" t="str">
        <f>IF(Barèmes!F300="","",Barèmes!F300)</f>
        <v/>
      </c>
      <c r="G300" s="181" t="str">
        <f>IF(Barèmes!G300="","",Barèmes!G300)</f>
        <v/>
      </c>
      <c r="H300" s="531" t="str">
        <f>IF(Barèmes!H300="","",Barèmes!H300)</f>
        <v/>
      </c>
      <c r="I300" s="531" t="str">
        <f>IF(Barèmes!I300="","",Barèmes!I300)</f>
        <v/>
      </c>
      <c r="J300" s="181" t="str">
        <f>IF(Barèmes!J300="","",Barèmes!J300)</f>
        <v/>
      </c>
      <c r="K300" s="181" t="str">
        <f>IF(Barèmes!K300="","",Barèmes!K300)</f>
        <v/>
      </c>
      <c r="L300" s="181" t="str">
        <f>IF(Barèmes!L300="","",Barèmes!L300)</f>
        <v/>
      </c>
      <c r="M300" s="181" t="str">
        <f>IF(Barèmes!M300="","",Barèmes!M300)</f>
        <v/>
      </c>
      <c r="N300" s="181" t="str">
        <f>IF(Barèmes!N300="","",Barèmes!N300)</f>
        <v/>
      </c>
      <c r="O300" s="181" t="str">
        <f>IF(Barèmes!O300="","",Barèmes!O300)</f>
        <v/>
      </c>
      <c r="P300" s="427"/>
      <c r="Q300" s="286"/>
      <c r="R300" s="446" t="str">
        <f t="shared" si="12"/>
        <v/>
      </c>
      <c r="S300" s="182"/>
      <c r="T300" s="211" t="str">
        <f t="shared" si="13"/>
        <v/>
      </c>
      <c r="U300" s="185"/>
      <c r="V300" s="266" t="str">
        <f>+IF(O300="","",IF(T300="",Listes!$A$70,IF(AND(O300&lt;T300,U300=""),Listes!$A$71,IF(AND(Q300&lt;P300,U300=""),Listes!$A$72,IF(AND(T300&lt;&gt;"",T300&lt;O300,S300=""),Listes!$A$73,IF(W300="",Listes!$A$74,""))))))</f>
        <v/>
      </c>
      <c r="W300" s="90"/>
      <c r="X300" s="158">
        <f t="shared" si="14"/>
        <v>0</v>
      </c>
    </row>
    <row r="301" spans="1:24" ht="20.100000000000001" customHeight="1" x14ac:dyDescent="0.25">
      <c r="A301" s="174">
        <v>295</v>
      </c>
      <c r="B301" s="181" t="str">
        <f>IF(Barèmes!B301="","",Barèmes!B301)</f>
        <v/>
      </c>
      <c r="C301" s="181" t="str">
        <f>IF(Barèmes!C301="","",Barèmes!C301)</f>
        <v/>
      </c>
      <c r="D301" s="181" t="str">
        <f>IF(Barèmes!D301="","",Barèmes!D301)</f>
        <v/>
      </c>
      <c r="E301" s="181" t="str">
        <f>IF(Barèmes!E301="","",Barèmes!E301)</f>
        <v/>
      </c>
      <c r="F301" s="181" t="str">
        <f>IF(Barèmes!F301="","",Barèmes!F301)</f>
        <v/>
      </c>
      <c r="G301" s="181" t="str">
        <f>IF(Barèmes!G301="","",Barèmes!G301)</f>
        <v/>
      </c>
      <c r="H301" s="531" t="str">
        <f>IF(Barèmes!H301="","",Barèmes!H301)</f>
        <v/>
      </c>
      <c r="I301" s="531" t="str">
        <f>IF(Barèmes!I301="","",Barèmes!I301)</f>
        <v/>
      </c>
      <c r="J301" s="181" t="str">
        <f>IF(Barèmes!J301="","",Barèmes!J301)</f>
        <v/>
      </c>
      <c r="K301" s="181" t="str">
        <f>IF(Barèmes!K301="","",Barèmes!K301)</f>
        <v/>
      </c>
      <c r="L301" s="181" t="str">
        <f>IF(Barèmes!L301="","",Barèmes!L301)</f>
        <v/>
      </c>
      <c r="M301" s="181" t="str">
        <f>IF(Barèmes!M301="","",Barèmes!M301)</f>
        <v/>
      </c>
      <c r="N301" s="181" t="str">
        <f>IF(Barèmes!N301="","",Barèmes!N301)</f>
        <v/>
      </c>
      <c r="O301" s="181" t="str">
        <f>IF(Barèmes!O301="","",Barèmes!O301)</f>
        <v/>
      </c>
      <c r="P301" s="427"/>
      <c r="Q301" s="286"/>
      <c r="R301" s="446" t="str">
        <f t="shared" si="12"/>
        <v/>
      </c>
      <c r="S301" s="182"/>
      <c r="T301" s="211" t="str">
        <f t="shared" si="13"/>
        <v/>
      </c>
      <c r="U301" s="185"/>
      <c r="V301" s="266" t="str">
        <f>+IF(O301="","",IF(T301="",Listes!$A$70,IF(AND(O301&lt;T301,U301=""),Listes!$A$71,IF(AND(Q301&lt;P301,U301=""),Listes!$A$72,IF(AND(T301&lt;&gt;"",T301&lt;O301,S301=""),Listes!$A$73,IF(W301="",Listes!$A$74,""))))))</f>
        <v/>
      </c>
      <c r="W301" s="90"/>
      <c r="X301" s="158">
        <f t="shared" si="14"/>
        <v>0</v>
      </c>
    </row>
    <row r="302" spans="1:24" ht="20.100000000000001" customHeight="1" x14ac:dyDescent="0.25">
      <c r="A302" s="174">
        <v>296</v>
      </c>
      <c r="B302" s="181" t="str">
        <f>IF(Barèmes!B302="","",Barèmes!B302)</f>
        <v/>
      </c>
      <c r="C302" s="181" t="str">
        <f>IF(Barèmes!C302="","",Barèmes!C302)</f>
        <v/>
      </c>
      <c r="D302" s="181" t="str">
        <f>IF(Barèmes!D302="","",Barèmes!D302)</f>
        <v/>
      </c>
      <c r="E302" s="181" t="str">
        <f>IF(Barèmes!E302="","",Barèmes!E302)</f>
        <v/>
      </c>
      <c r="F302" s="181" t="str">
        <f>IF(Barèmes!F302="","",Barèmes!F302)</f>
        <v/>
      </c>
      <c r="G302" s="181" t="str">
        <f>IF(Barèmes!G302="","",Barèmes!G302)</f>
        <v/>
      </c>
      <c r="H302" s="531" t="str">
        <f>IF(Barèmes!H302="","",Barèmes!H302)</f>
        <v/>
      </c>
      <c r="I302" s="531" t="str">
        <f>IF(Barèmes!I302="","",Barèmes!I302)</f>
        <v/>
      </c>
      <c r="J302" s="181" t="str">
        <f>IF(Barèmes!J302="","",Barèmes!J302)</f>
        <v/>
      </c>
      <c r="K302" s="181" t="str">
        <f>IF(Barèmes!K302="","",Barèmes!K302)</f>
        <v/>
      </c>
      <c r="L302" s="181" t="str">
        <f>IF(Barèmes!L302="","",Barèmes!L302)</f>
        <v/>
      </c>
      <c r="M302" s="181" t="str">
        <f>IF(Barèmes!M302="","",Barèmes!M302)</f>
        <v/>
      </c>
      <c r="N302" s="181" t="str">
        <f>IF(Barèmes!N302="","",Barèmes!N302)</f>
        <v/>
      </c>
      <c r="O302" s="181" t="str">
        <f>IF(Barèmes!O302="","",Barèmes!O302)</f>
        <v/>
      </c>
      <c r="P302" s="427"/>
      <c r="Q302" s="286"/>
      <c r="R302" s="446" t="str">
        <f t="shared" si="12"/>
        <v/>
      </c>
      <c r="S302" s="182"/>
      <c r="T302" s="211" t="str">
        <f t="shared" si="13"/>
        <v/>
      </c>
      <c r="U302" s="185"/>
      <c r="V302" s="266" t="str">
        <f>+IF(O302="","",IF(T302="",Listes!$A$70,IF(AND(O302&lt;T302,U302=""),Listes!$A$71,IF(AND(Q302&lt;P302,U302=""),Listes!$A$72,IF(AND(T302&lt;&gt;"",T302&lt;O302,S302=""),Listes!$A$73,IF(W302="",Listes!$A$74,""))))))</f>
        <v/>
      </c>
      <c r="W302" s="90"/>
      <c r="X302" s="158">
        <f t="shared" si="14"/>
        <v>0</v>
      </c>
    </row>
    <row r="303" spans="1:24" ht="20.100000000000001" customHeight="1" x14ac:dyDescent="0.25">
      <c r="A303" s="174">
        <v>297</v>
      </c>
      <c r="B303" s="181" t="str">
        <f>IF(Barèmes!B303="","",Barèmes!B303)</f>
        <v/>
      </c>
      <c r="C303" s="181" t="str">
        <f>IF(Barèmes!C303="","",Barèmes!C303)</f>
        <v/>
      </c>
      <c r="D303" s="181" t="str">
        <f>IF(Barèmes!D303="","",Barèmes!D303)</f>
        <v/>
      </c>
      <c r="E303" s="181" t="str">
        <f>IF(Barèmes!E303="","",Barèmes!E303)</f>
        <v/>
      </c>
      <c r="F303" s="181" t="str">
        <f>IF(Barèmes!F303="","",Barèmes!F303)</f>
        <v/>
      </c>
      <c r="G303" s="181" t="str">
        <f>IF(Barèmes!G303="","",Barèmes!G303)</f>
        <v/>
      </c>
      <c r="H303" s="531" t="str">
        <f>IF(Barèmes!H303="","",Barèmes!H303)</f>
        <v/>
      </c>
      <c r="I303" s="531" t="str">
        <f>IF(Barèmes!I303="","",Barèmes!I303)</f>
        <v/>
      </c>
      <c r="J303" s="181" t="str">
        <f>IF(Barèmes!J303="","",Barèmes!J303)</f>
        <v/>
      </c>
      <c r="K303" s="181" t="str">
        <f>IF(Barèmes!K303="","",Barèmes!K303)</f>
        <v/>
      </c>
      <c r="L303" s="181" t="str">
        <f>IF(Barèmes!L303="","",Barèmes!L303)</f>
        <v/>
      </c>
      <c r="M303" s="181" t="str">
        <f>IF(Barèmes!M303="","",Barèmes!M303)</f>
        <v/>
      </c>
      <c r="N303" s="181" t="str">
        <f>IF(Barèmes!N303="","",Barèmes!N303)</f>
        <v/>
      </c>
      <c r="O303" s="181" t="str">
        <f>IF(Barèmes!O303="","",Barèmes!O303)</f>
        <v/>
      </c>
      <c r="P303" s="427"/>
      <c r="Q303" s="286"/>
      <c r="R303" s="446" t="str">
        <f t="shared" si="12"/>
        <v/>
      </c>
      <c r="S303" s="182"/>
      <c r="T303" s="211" t="str">
        <f t="shared" si="13"/>
        <v/>
      </c>
      <c r="U303" s="185"/>
      <c r="V303" s="266" t="str">
        <f>+IF(O303="","",IF(T303="",Listes!$A$70,IF(AND(O303&lt;T303,U303=""),Listes!$A$71,IF(AND(Q303&lt;P303,U303=""),Listes!$A$72,IF(AND(T303&lt;&gt;"",T303&lt;O303,S303=""),Listes!$A$73,IF(W303="",Listes!$A$74,""))))))</f>
        <v/>
      </c>
      <c r="W303" s="90"/>
      <c r="X303" s="158">
        <f t="shared" si="14"/>
        <v>0</v>
      </c>
    </row>
    <row r="304" spans="1:24" ht="20.100000000000001" customHeight="1" x14ac:dyDescent="0.25">
      <c r="A304" s="174">
        <v>298</v>
      </c>
      <c r="B304" s="181" t="str">
        <f>IF(Barèmes!B304="","",Barèmes!B304)</f>
        <v/>
      </c>
      <c r="C304" s="181" t="str">
        <f>IF(Barèmes!C304="","",Barèmes!C304)</f>
        <v/>
      </c>
      <c r="D304" s="181" t="str">
        <f>IF(Barèmes!D304="","",Barèmes!D304)</f>
        <v/>
      </c>
      <c r="E304" s="181" t="str">
        <f>IF(Barèmes!E304="","",Barèmes!E304)</f>
        <v/>
      </c>
      <c r="F304" s="181" t="str">
        <f>IF(Barèmes!F304="","",Barèmes!F304)</f>
        <v/>
      </c>
      <c r="G304" s="181" t="str">
        <f>IF(Barèmes!G304="","",Barèmes!G304)</f>
        <v/>
      </c>
      <c r="H304" s="531" t="str">
        <f>IF(Barèmes!H304="","",Barèmes!H304)</f>
        <v/>
      </c>
      <c r="I304" s="531" t="str">
        <f>IF(Barèmes!I304="","",Barèmes!I304)</f>
        <v/>
      </c>
      <c r="J304" s="181" t="str">
        <f>IF(Barèmes!J304="","",Barèmes!J304)</f>
        <v/>
      </c>
      <c r="K304" s="181" t="str">
        <f>IF(Barèmes!K304="","",Barèmes!K304)</f>
        <v/>
      </c>
      <c r="L304" s="181" t="str">
        <f>IF(Barèmes!L304="","",Barèmes!L304)</f>
        <v/>
      </c>
      <c r="M304" s="181" t="str">
        <f>IF(Barèmes!M304="","",Barèmes!M304)</f>
        <v/>
      </c>
      <c r="N304" s="181" t="str">
        <f>IF(Barèmes!N304="","",Barèmes!N304)</f>
        <v/>
      </c>
      <c r="O304" s="181" t="str">
        <f>IF(Barèmes!O304="","",Barèmes!O304)</f>
        <v/>
      </c>
      <c r="P304" s="427"/>
      <c r="Q304" s="286"/>
      <c r="R304" s="446" t="str">
        <f t="shared" si="12"/>
        <v/>
      </c>
      <c r="S304" s="182"/>
      <c r="T304" s="211" t="str">
        <f t="shared" si="13"/>
        <v/>
      </c>
      <c r="U304" s="185"/>
      <c r="V304" s="266" t="str">
        <f>+IF(O304="","",IF(T304="",Listes!$A$70,IF(AND(O304&lt;T304,U304=""),Listes!$A$71,IF(AND(Q304&lt;P304,U304=""),Listes!$A$72,IF(AND(T304&lt;&gt;"",T304&lt;O304,S304=""),Listes!$A$73,IF(W304="",Listes!$A$74,""))))))</f>
        <v/>
      </c>
      <c r="W304" s="90"/>
      <c r="X304" s="158">
        <f t="shared" si="14"/>
        <v>0</v>
      </c>
    </row>
    <row r="305" spans="1:24" ht="20.100000000000001" customHeight="1" x14ac:dyDescent="0.25">
      <c r="A305" s="174">
        <v>299</v>
      </c>
      <c r="B305" s="181" t="str">
        <f>IF(Barèmes!B305="","",Barèmes!B305)</f>
        <v/>
      </c>
      <c r="C305" s="181" t="str">
        <f>IF(Barèmes!C305="","",Barèmes!C305)</f>
        <v/>
      </c>
      <c r="D305" s="181" t="str">
        <f>IF(Barèmes!D305="","",Barèmes!D305)</f>
        <v/>
      </c>
      <c r="E305" s="181" t="str">
        <f>IF(Barèmes!E305="","",Barèmes!E305)</f>
        <v/>
      </c>
      <c r="F305" s="181" t="str">
        <f>IF(Barèmes!F305="","",Barèmes!F305)</f>
        <v/>
      </c>
      <c r="G305" s="181" t="str">
        <f>IF(Barèmes!G305="","",Barèmes!G305)</f>
        <v/>
      </c>
      <c r="H305" s="531" t="str">
        <f>IF(Barèmes!H305="","",Barèmes!H305)</f>
        <v/>
      </c>
      <c r="I305" s="531" t="str">
        <f>IF(Barèmes!I305="","",Barèmes!I305)</f>
        <v/>
      </c>
      <c r="J305" s="181" t="str">
        <f>IF(Barèmes!J305="","",Barèmes!J305)</f>
        <v/>
      </c>
      <c r="K305" s="181" t="str">
        <f>IF(Barèmes!K305="","",Barèmes!K305)</f>
        <v/>
      </c>
      <c r="L305" s="181" t="str">
        <f>IF(Barèmes!L305="","",Barèmes!L305)</f>
        <v/>
      </c>
      <c r="M305" s="181" t="str">
        <f>IF(Barèmes!M305="","",Barèmes!M305)</f>
        <v/>
      </c>
      <c r="N305" s="181" t="str">
        <f>IF(Barèmes!N305="","",Barèmes!N305)</f>
        <v/>
      </c>
      <c r="O305" s="181" t="str">
        <f>IF(Barèmes!O305="","",Barèmes!O305)</f>
        <v/>
      </c>
      <c r="P305" s="427"/>
      <c r="Q305" s="286"/>
      <c r="R305" s="446" t="str">
        <f t="shared" si="12"/>
        <v/>
      </c>
      <c r="S305" s="182"/>
      <c r="T305" s="211" t="str">
        <f t="shared" si="13"/>
        <v/>
      </c>
      <c r="U305" s="185"/>
      <c r="V305" s="266" t="str">
        <f>+IF(O305="","",IF(T305="",Listes!$A$70,IF(AND(O305&lt;T305,U305=""),Listes!$A$71,IF(AND(Q305&lt;P305,U305=""),Listes!$A$72,IF(AND(T305&lt;&gt;"",T305&lt;O305,S305=""),Listes!$A$73,IF(W305="",Listes!$A$74,""))))))</f>
        <v/>
      </c>
      <c r="W305" s="90"/>
      <c r="X305" s="158">
        <f t="shared" si="14"/>
        <v>0</v>
      </c>
    </row>
    <row r="306" spans="1:24" ht="20.100000000000001" customHeight="1" x14ac:dyDescent="0.25">
      <c r="A306" s="174">
        <v>300</v>
      </c>
      <c r="B306" s="181" t="str">
        <f>IF(Barèmes!B306="","",Barèmes!B306)</f>
        <v/>
      </c>
      <c r="C306" s="181" t="str">
        <f>IF(Barèmes!C306="","",Barèmes!C306)</f>
        <v/>
      </c>
      <c r="D306" s="181" t="str">
        <f>IF(Barèmes!D306="","",Barèmes!D306)</f>
        <v/>
      </c>
      <c r="E306" s="181" t="str">
        <f>IF(Barèmes!E306="","",Barèmes!E306)</f>
        <v/>
      </c>
      <c r="F306" s="181" t="str">
        <f>IF(Barèmes!F306="","",Barèmes!F306)</f>
        <v/>
      </c>
      <c r="G306" s="181" t="str">
        <f>IF(Barèmes!G306="","",Barèmes!G306)</f>
        <v/>
      </c>
      <c r="H306" s="531" t="str">
        <f>IF(Barèmes!H306="","",Barèmes!H306)</f>
        <v/>
      </c>
      <c r="I306" s="531" t="str">
        <f>IF(Barèmes!I306="","",Barèmes!I306)</f>
        <v/>
      </c>
      <c r="J306" s="181" t="str">
        <f>IF(Barèmes!J306="","",Barèmes!J306)</f>
        <v/>
      </c>
      <c r="K306" s="181" t="str">
        <f>IF(Barèmes!K306="","",Barèmes!K306)</f>
        <v/>
      </c>
      <c r="L306" s="181" t="str">
        <f>IF(Barèmes!L306="","",Barèmes!L306)</f>
        <v/>
      </c>
      <c r="M306" s="181" t="str">
        <f>IF(Barèmes!M306="","",Barèmes!M306)</f>
        <v/>
      </c>
      <c r="N306" s="181" t="str">
        <f>IF(Barèmes!N306="","",Barèmes!N306)</f>
        <v/>
      </c>
      <c r="O306" s="181" t="str">
        <f>IF(Barèmes!O306="","",Barèmes!O306)</f>
        <v/>
      </c>
      <c r="P306" s="427"/>
      <c r="Q306" s="286"/>
      <c r="R306" s="446" t="str">
        <f t="shared" si="12"/>
        <v/>
      </c>
      <c r="S306" s="182"/>
      <c r="T306" s="211" t="str">
        <f t="shared" si="13"/>
        <v/>
      </c>
      <c r="U306" s="185"/>
      <c r="V306" s="266" t="str">
        <f>+IF(O306="","",IF(T306="",Listes!$A$70,IF(AND(O306&lt;T306,U306=""),Listes!$A$71,IF(AND(Q306&lt;P306,U306=""),Listes!$A$72,IF(AND(T306&lt;&gt;"",T306&lt;O306,S306=""),Listes!$A$73,IF(W306="",Listes!$A$74,""))))))</f>
        <v/>
      </c>
      <c r="W306" s="90"/>
      <c r="X306" s="158">
        <f t="shared" si="14"/>
        <v>0</v>
      </c>
    </row>
    <row r="307" spans="1:24" ht="20.100000000000001" customHeight="1" x14ac:dyDescent="0.25">
      <c r="A307" s="174">
        <v>301</v>
      </c>
      <c r="B307" s="181" t="str">
        <f>IF(Barèmes!B307="","",Barèmes!B307)</f>
        <v/>
      </c>
      <c r="C307" s="181" t="str">
        <f>IF(Barèmes!C307="","",Barèmes!C307)</f>
        <v/>
      </c>
      <c r="D307" s="181" t="str">
        <f>IF(Barèmes!D307="","",Barèmes!D307)</f>
        <v/>
      </c>
      <c r="E307" s="181" t="str">
        <f>IF(Barèmes!E307="","",Barèmes!E307)</f>
        <v/>
      </c>
      <c r="F307" s="181" t="str">
        <f>IF(Barèmes!F307="","",Barèmes!F307)</f>
        <v/>
      </c>
      <c r="G307" s="181" t="str">
        <f>IF(Barèmes!G307="","",Barèmes!G307)</f>
        <v/>
      </c>
      <c r="H307" s="531" t="str">
        <f>IF(Barèmes!H307="","",Barèmes!H307)</f>
        <v/>
      </c>
      <c r="I307" s="531" t="str">
        <f>IF(Barèmes!I307="","",Barèmes!I307)</f>
        <v/>
      </c>
      <c r="J307" s="181" t="str">
        <f>IF(Barèmes!J307="","",Barèmes!J307)</f>
        <v/>
      </c>
      <c r="K307" s="181" t="str">
        <f>IF(Barèmes!K307="","",Barèmes!K307)</f>
        <v/>
      </c>
      <c r="L307" s="181" t="str">
        <f>IF(Barèmes!L307="","",Barèmes!L307)</f>
        <v/>
      </c>
      <c r="M307" s="181" t="str">
        <f>IF(Barèmes!M307="","",Barèmes!M307)</f>
        <v/>
      </c>
      <c r="N307" s="181" t="str">
        <f>IF(Barèmes!N307="","",Barèmes!N307)</f>
        <v/>
      </c>
      <c r="O307" s="181" t="str">
        <f>IF(Barèmes!O307="","",Barèmes!O307)</f>
        <v/>
      </c>
      <c r="P307" s="427"/>
      <c r="Q307" s="286"/>
      <c r="R307" s="446" t="str">
        <f t="shared" si="12"/>
        <v/>
      </c>
      <c r="S307" s="182"/>
      <c r="T307" s="211" t="str">
        <f t="shared" si="13"/>
        <v/>
      </c>
      <c r="U307" s="185"/>
      <c r="V307" s="266" t="str">
        <f>+IF(O307="","",IF(T307="",Listes!$A$70,IF(AND(O307&lt;T307,U307=""),Listes!$A$71,IF(AND(Q307&lt;P307,U307=""),Listes!$A$72,IF(AND(T307&lt;&gt;"",T307&lt;O307,S307=""),Listes!$A$73,IF(W307="",Listes!$A$74,""))))))</f>
        <v/>
      </c>
      <c r="W307" s="90"/>
      <c r="X307" s="158">
        <f t="shared" si="14"/>
        <v>0</v>
      </c>
    </row>
    <row r="308" spans="1:24" ht="20.100000000000001" customHeight="1" x14ac:dyDescent="0.25">
      <c r="A308" s="174">
        <v>302</v>
      </c>
      <c r="B308" s="181" t="str">
        <f>IF(Barèmes!B308="","",Barèmes!B308)</f>
        <v/>
      </c>
      <c r="C308" s="181" t="str">
        <f>IF(Barèmes!C308="","",Barèmes!C308)</f>
        <v/>
      </c>
      <c r="D308" s="181" t="str">
        <f>IF(Barèmes!D308="","",Barèmes!D308)</f>
        <v/>
      </c>
      <c r="E308" s="181" t="str">
        <f>IF(Barèmes!E308="","",Barèmes!E308)</f>
        <v/>
      </c>
      <c r="F308" s="181" t="str">
        <f>IF(Barèmes!F308="","",Barèmes!F308)</f>
        <v/>
      </c>
      <c r="G308" s="181" t="str">
        <f>IF(Barèmes!G308="","",Barèmes!G308)</f>
        <v/>
      </c>
      <c r="H308" s="531" t="str">
        <f>IF(Barèmes!H308="","",Barèmes!H308)</f>
        <v/>
      </c>
      <c r="I308" s="531" t="str">
        <f>IF(Barèmes!I308="","",Barèmes!I308)</f>
        <v/>
      </c>
      <c r="J308" s="181" t="str">
        <f>IF(Barèmes!J308="","",Barèmes!J308)</f>
        <v/>
      </c>
      <c r="K308" s="181" t="str">
        <f>IF(Barèmes!K308="","",Barèmes!K308)</f>
        <v/>
      </c>
      <c r="L308" s="181" t="str">
        <f>IF(Barèmes!L308="","",Barèmes!L308)</f>
        <v/>
      </c>
      <c r="M308" s="181" t="str">
        <f>IF(Barèmes!M308="","",Barèmes!M308)</f>
        <v/>
      </c>
      <c r="N308" s="181" t="str">
        <f>IF(Barèmes!N308="","",Barèmes!N308)</f>
        <v/>
      </c>
      <c r="O308" s="181" t="str">
        <f>IF(Barèmes!O308="","",Barèmes!O308)</f>
        <v/>
      </c>
      <c r="P308" s="427"/>
      <c r="Q308" s="286"/>
      <c r="R308" s="446" t="str">
        <f t="shared" si="12"/>
        <v/>
      </c>
      <c r="S308" s="182"/>
      <c r="T308" s="211" t="str">
        <f t="shared" si="13"/>
        <v/>
      </c>
      <c r="U308" s="185"/>
      <c r="V308" s="266" t="str">
        <f>+IF(O308="","",IF(T308="",Listes!$A$70,IF(AND(O308&lt;T308,U308=""),Listes!$A$71,IF(AND(Q308&lt;P308,U308=""),Listes!$A$72,IF(AND(T308&lt;&gt;"",T308&lt;O308,S308=""),Listes!$A$73,IF(W308="",Listes!$A$74,""))))))</f>
        <v/>
      </c>
      <c r="W308" s="90"/>
      <c r="X308" s="158">
        <f t="shared" si="14"/>
        <v>0</v>
      </c>
    </row>
    <row r="309" spans="1:24" ht="20.100000000000001" customHeight="1" x14ac:dyDescent="0.25">
      <c r="A309" s="174">
        <v>303</v>
      </c>
      <c r="B309" s="181" t="str">
        <f>IF(Barèmes!B309="","",Barèmes!B309)</f>
        <v/>
      </c>
      <c r="C309" s="181" t="str">
        <f>IF(Barèmes!C309="","",Barèmes!C309)</f>
        <v/>
      </c>
      <c r="D309" s="181" t="str">
        <f>IF(Barèmes!D309="","",Barèmes!D309)</f>
        <v/>
      </c>
      <c r="E309" s="181" t="str">
        <f>IF(Barèmes!E309="","",Barèmes!E309)</f>
        <v/>
      </c>
      <c r="F309" s="181" t="str">
        <f>IF(Barèmes!F309="","",Barèmes!F309)</f>
        <v/>
      </c>
      <c r="G309" s="181" t="str">
        <f>IF(Barèmes!G309="","",Barèmes!G309)</f>
        <v/>
      </c>
      <c r="H309" s="531" t="str">
        <f>IF(Barèmes!H309="","",Barèmes!H309)</f>
        <v/>
      </c>
      <c r="I309" s="531" t="str">
        <f>IF(Barèmes!I309="","",Barèmes!I309)</f>
        <v/>
      </c>
      <c r="J309" s="181" t="str">
        <f>IF(Barèmes!J309="","",Barèmes!J309)</f>
        <v/>
      </c>
      <c r="K309" s="181" t="str">
        <f>IF(Barèmes!K309="","",Barèmes!K309)</f>
        <v/>
      </c>
      <c r="L309" s="181" t="str">
        <f>IF(Barèmes!L309="","",Barèmes!L309)</f>
        <v/>
      </c>
      <c r="M309" s="181" t="str">
        <f>IF(Barèmes!M309="","",Barèmes!M309)</f>
        <v/>
      </c>
      <c r="N309" s="181" t="str">
        <f>IF(Barèmes!N309="","",Barèmes!N309)</f>
        <v/>
      </c>
      <c r="O309" s="181" t="str">
        <f>IF(Barèmes!O309="","",Barèmes!O309)</f>
        <v/>
      </c>
      <c r="P309" s="427"/>
      <c r="Q309" s="286"/>
      <c r="R309" s="446" t="str">
        <f t="shared" si="12"/>
        <v/>
      </c>
      <c r="S309" s="182"/>
      <c r="T309" s="211" t="str">
        <f t="shared" si="13"/>
        <v/>
      </c>
      <c r="U309" s="185"/>
      <c r="V309" s="266" t="str">
        <f>+IF(O309="","",IF(T309="",Listes!$A$70,IF(AND(O309&lt;T309,U309=""),Listes!$A$71,IF(AND(Q309&lt;P309,U309=""),Listes!$A$72,IF(AND(T309&lt;&gt;"",T309&lt;O309,S309=""),Listes!$A$73,IF(W309="",Listes!$A$74,""))))))</f>
        <v/>
      </c>
      <c r="W309" s="90"/>
      <c r="X309" s="158">
        <f t="shared" si="14"/>
        <v>0</v>
      </c>
    </row>
    <row r="310" spans="1:24" ht="20.100000000000001" customHeight="1" x14ac:dyDescent="0.25">
      <c r="A310" s="174">
        <v>304</v>
      </c>
      <c r="B310" s="181" t="str">
        <f>IF(Barèmes!B310="","",Barèmes!B310)</f>
        <v/>
      </c>
      <c r="C310" s="181" t="str">
        <f>IF(Barèmes!C310="","",Barèmes!C310)</f>
        <v/>
      </c>
      <c r="D310" s="181" t="str">
        <f>IF(Barèmes!D310="","",Barèmes!D310)</f>
        <v/>
      </c>
      <c r="E310" s="181" t="str">
        <f>IF(Barèmes!E310="","",Barèmes!E310)</f>
        <v/>
      </c>
      <c r="F310" s="181" t="str">
        <f>IF(Barèmes!F310="","",Barèmes!F310)</f>
        <v/>
      </c>
      <c r="G310" s="181" t="str">
        <f>IF(Barèmes!G310="","",Barèmes!G310)</f>
        <v/>
      </c>
      <c r="H310" s="531" t="str">
        <f>IF(Barèmes!H310="","",Barèmes!H310)</f>
        <v/>
      </c>
      <c r="I310" s="531" t="str">
        <f>IF(Barèmes!I310="","",Barèmes!I310)</f>
        <v/>
      </c>
      <c r="J310" s="181" t="str">
        <f>IF(Barèmes!J310="","",Barèmes!J310)</f>
        <v/>
      </c>
      <c r="K310" s="181" t="str">
        <f>IF(Barèmes!K310="","",Barèmes!K310)</f>
        <v/>
      </c>
      <c r="L310" s="181" t="str">
        <f>IF(Barèmes!L310="","",Barèmes!L310)</f>
        <v/>
      </c>
      <c r="M310" s="181" t="str">
        <f>IF(Barèmes!M310="","",Barèmes!M310)</f>
        <v/>
      </c>
      <c r="N310" s="181" t="str">
        <f>IF(Barèmes!N310="","",Barèmes!N310)</f>
        <v/>
      </c>
      <c r="O310" s="181" t="str">
        <f>IF(Barèmes!O310="","",Barèmes!O310)</f>
        <v/>
      </c>
      <c r="P310" s="427"/>
      <c r="Q310" s="286"/>
      <c r="R310" s="446" t="str">
        <f t="shared" si="12"/>
        <v/>
      </c>
      <c r="S310" s="182"/>
      <c r="T310" s="211" t="str">
        <f t="shared" si="13"/>
        <v/>
      </c>
      <c r="U310" s="185"/>
      <c r="V310" s="266" t="str">
        <f>+IF(O310="","",IF(T310="",Listes!$A$70,IF(AND(O310&lt;T310,U310=""),Listes!$A$71,IF(AND(Q310&lt;P310,U310=""),Listes!$A$72,IF(AND(T310&lt;&gt;"",T310&lt;O310,S310=""),Listes!$A$73,IF(W310="",Listes!$A$74,""))))))</f>
        <v/>
      </c>
      <c r="W310" s="90"/>
      <c r="X310" s="158">
        <f t="shared" si="14"/>
        <v>0</v>
      </c>
    </row>
    <row r="311" spans="1:24" ht="20.100000000000001" customHeight="1" x14ac:dyDescent="0.25">
      <c r="A311" s="174">
        <v>305</v>
      </c>
      <c r="B311" s="181" t="str">
        <f>IF(Barèmes!B311="","",Barèmes!B311)</f>
        <v/>
      </c>
      <c r="C311" s="181" t="str">
        <f>IF(Barèmes!C311="","",Barèmes!C311)</f>
        <v/>
      </c>
      <c r="D311" s="181" t="str">
        <f>IF(Barèmes!D311="","",Barèmes!D311)</f>
        <v/>
      </c>
      <c r="E311" s="181" t="str">
        <f>IF(Barèmes!E311="","",Barèmes!E311)</f>
        <v/>
      </c>
      <c r="F311" s="181" t="str">
        <f>IF(Barèmes!F311="","",Barèmes!F311)</f>
        <v/>
      </c>
      <c r="G311" s="181" t="str">
        <f>IF(Barèmes!G311="","",Barèmes!G311)</f>
        <v/>
      </c>
      <c r="H311" s="531" t="str">
        <f>IF(Barèmes!H311="","",Barèmes!H311)</f>
        <v/>
      </c>
      <c r="I311" s="531" t="str">
        <f>IF(Barèmes!I311="","",Barèmes!I311)</f>
        <v/>
      </c>
      <c r="J311" s="181" t="str">
        <f>IF(Barèmes!J311="","",Barèmes!J311)</f>
        <v/>
      </c>
      <c r="K311" s="181" t="str">
        <f>IF(Barèmes!K311="","",Barèmes!K311)</f>
        <v/>
      </c>
      <c r="L311" s="181" t="str">
        <f>IF(Barèmes!L311="","",Barèmes!L311)</f>
        <v/>
      </c>
      <c r="M311" s="181" t="str">
        <f>IF(Barèmes!M311="","",Barèmes!M311)</f>
        <v/>
      </c>
      <c r="N311" s="181" t="str">
        <f>IF(Barèmes!N311="","",Barèmes!N311)</f>
        <v/>
      </c>
      <c r="O311" s="181" t="str">
        <f>IF(Barèmes!O311="","",Barèmes!O311)</f>
        <v/>
      </c>
      <c r="P311" s="427"/>
      <c r="Q311" s="286"/>
      <c r="R311" s="446" t="str">
        <f t="shared" si="12"/>
        <v/>
      </c>
      <c r="S311" s="182"/>
      <c r="T311" s="211" t="str">
        <f t="shared" si="13"/>
        <v/>
      </c>
      <c r="U311" s="185"/>
      <c r="V311" s="266" t="str">
        <f>+IF(O311="","",IF(T311="",Listes!$A$70,IF(AND(O311&lt;T311,U311=""),Listes!$A$71,IF(AND(Q311&lt;P311,U311=""),Listes!$A$72,IF(AND(T311&lt;&gt;"",T311&lt;O311,S311=""),Listes!$A$73,IF(W311="",Listes!$A$74,""))))))</f>
        <v/>
      </c>
      <c r="W311" s="90"/>
      <c r="X311" s="158">
        <f t="shared" si="14"/>
        <v>0</v>
      </c>
    </row>
    <row r="312" spans="1:24" ht="20.100000000000001" customHeight="1" x14ac:dyDescent="0.25">
      <c r="A312" s="174">
        <v>306</v>
      </c>
      <c r="B312" s="181" t="str">
        <f>IF(Barèmes!B312="","",Barèmes!B312)</f>
        <v/>
      </c>
      <c r="C312" s="181" t="str">
        <f>IF(Barèmes!C312="","",Barèmes!C312)</f>
        <v/>
      </c>
      <c r="D312" s="181" t="str">
        <f>IF(Barèmes!D312="","",Barèmes!D312)</f>
        <v/>
      </c>
      <c r="E312" s="181" t="str">
        <f>IF(Barèmes!E312="","",Barèmes!E312)</f>
        <v/>
      </c>
      <c r="F312" s="181" t="str">
        <f>IF(Barèmes!F312="","",Barèmes!F312)</f>
        <v/>
      </c>
      <c r="G312" s="181" t="str">
        <f>IF(Barèmes!G312="","",Barèmes!G312)</f>
        <v/>
      </c>
      <c r="H312" s="531" t="str">
        <f>IF(Barèmes!H312="","",Barèmes!H312)</f>
        <v/>
      </c>
      <c r="I312" s="531" t="str">
        <f>IF(Barèmes!I312="","",Barèmes!I312)</f>
        <v/>
      </c>
      <c r="J312" s="181" t="str">
        <f>IF(Barèmes!J312="","",Barèmes!J312)</f>
        <v/>
      </c>
      <c r="K312" s="181" t="str">
        <f>IF(Barèmes!K312="","",Barèmes!K312)</f>
        <v/>
      </c>
      <c r="L312" s="181" t="str">
        <f>IF(Barèmes!L312="","",Barèmes!L312)</f>
        <v/>
      </c>
      <c r="M312" s="181" t="str">
        <f>IF(Barèmes!M312="","",Barèmes!M312)</f>
        <v/>
      </c>
      <c r="N312" s="181" t="str">
        <f>IF(Barèmes!N312="","",Barèmes!N312)</f>
        <v/>
      </c>
      <c r="O312" s="181" t="str">
        <f>IF(Barèmes!O312="","",Barèmes!O312)</f>
        <v/>
      </c>
      <c r="P312" s="427"/>
      <c r="Q312" s="286"/>
      <c r="R312" s="446" t="str">
        <f t="shared" si="12"/>
        <v/>
      </c>
      <c r="S312" s="182"/>
      <c r="T312" s="211" t="str">
        <f t="shared" si="13"/>
        <v/>
      </c>
      <c r="U312" s="185"/>
      <c r="V312" s="266" t="str">
        <f>+IF(O312="","",IF(T312="",Listes!$A$70,IF(AND(O312&lt;T312,U312=""),Listes!$A$71,IF(AND(Q312&lt;P312,U312=""),Listes!$A$72,IF(AND(T312&lt;&gt;"",T312&lt;O312,S312=""),Listes!$A$73,IF(W312="",Listes!$A$74,""))))))</f>
        <v/>
      </c>
      <c r="W312" s="90"/>
      <c r="X312" s="158">
        <f t="shared" si="14"/>
        <v>0</v>
      </c>
    </row>
    <row r="313" spans="1:24" ht="20.100000000000001" customHeight="1" x14ac:dyDescent="0.25">
      <c r="A313" s="174">
        <v>307</v>
      </c>
      <c r="B313" s="181" t="str">
        <f>IF(Barèmes!B313="","",Barèmes!B313)</f>
        <v/>
      </c>
      <c r="C313" s="181" t="str">
        <f>IF(Barèmes!C313="","",Barèmes!C313)</f>
        <v/>
      </c>
      <c r="D313" s="181" t="str">
        <f>IF(Barèmes!D313="","",Barèmes!D313)</f>
        <v/>
      </c>
      <c r="E313" s="181" t="str">
        <f>IF(Barèmes!E313="","",Barèmes!E313)</f>
        <v/>
      </c>
      <c r="F313" s="181" t="str">
        <f>IF(Barèmes!F313="","",Barèmes!F313)</f>
        <v/>
      </c>
      <c r="G313" s="181" t="str">
        <f>IF(Barèmes!G313="","",Barèmes!G313)</f>
        <v/>
      </c>
      <c r="H313" s="531" t="str">
        <f>IF(Barèmes!H313="","",Barèmes!H313)</f>
        <v/>
      </c>
      <c r="I313" s="531" t="str">
        <f>IF(Barèmes!I313="","",Barèmes!I313)</f>
        <v/>
      </c>
      <c r="J313" s="181" t="str">
        <f>IF(Barèmes!J313="","",Barèmes!J313)</f>
        <v/>
      </c>
      <c r="K313" s="181" t="str">
        <f>IF(Barèmes!K313="","",Barèmes!K313)</f>
        <v/>
      </c>
      <c r="L313" s="181" t="str">
        <f>IF(Barèmes!L313="","",Barèmes!L313)</f>
        <v/>
      </c>
      <c r="M313" s="181" t="str">
        <f>IF(Barèmes!M313="","",Barèmes!M313)</f>
        <v/>
      </c>
      <c r="N313" s="181" t="str">
        <f>IF(Barèmes!N313="","",Barèmes!N313)</f>
        <v/>
      </c>
      <c r="O313" s="181" t="str">
        <f>IF(Barèmes!O313="","",Barèmes!O313)</f>
        <v/>
      </c>
      <c r="P313" s="427"/>
      <c r="Q313" s="286"/>
      <c r="R313" s="446" t="str">
        <f t="shared" si="12"/>
        <v/>
      </c>
      <c r="S313" s="182"/>
      <c r="T313" s="211" t="str">
        <f t="shared" si="13"/>
        <v/>
      </c>
      <c r="U313" s="185"/>
      <c r="V313" s="266" t="str">
        <f>+IF(O313="","",IF(T313="",Listes!$A$70,IF(AND(O313&lt;T313,U313=""),Listes!$A$71,IF(AND(Q313&lt;P313,U313=""),Listes!$A$72,IF(AND(T313&lt;&gt;"",T313&lt;O313,S313=""),Listes!$A$73,IF(W313="",Listes!$A$74,""))))))</f>
        <v/>
      </c>
      <c r="W313" s="90"/>
      <c r="X313" s="158">
        <f t="shared" si="14"/>
        <v>0</v>
      </c>
    </row>
    <row r="314" spans="1:24" ht="20.100000000000001" customHeight="1" x14ac:dyDescent="0.25">
      <c r="A314" s="174">
        <v>308</v>
      </c>
      <c r="B314" s="181" t="str">
        <f>IF(Barèmes!B314="","",Barèmes!B314)</f>
        <v/>
      </c>
      <c r="C314" s="181" t="str">
        <f>IF(Barèmes!C314="","",Barèmes!C314)</f>
        <v/>
      </c>
      <c r="D314" s="181" t="str">
        <f>IF(Barèmes!D314="","",Barèmes!D314)</f>
        <v/>
      </c>
      <c r="E314" s="181" t="str">
        <f>IF(Barèmes!E314="","",Barèmes!E314)</f>
        <v/>
      </c>
      <c r="F314" s="181" t="str">
        <f>IF(Barèmes!F314="","",Barèmes!F314)</f>
        <v/>
      </c>
      <c r="G314" s="181" t="str">
        <f>IF(Barèmes!G314="","",Barèmes!G314)</f>
        <v/>
      </c>
      <c r="H314" s="531" t="str">
        <f>IF(Barèmes!H314="","",Barèmes!H314)</f>
        <v/>
      </c>
      <c r="I314" s="531" t="str">
        <f>IF(Barèmes!I314="","",Barèmes!I314)</f>
        <v/>
      </c>
      <c r="J314" s="181" t="str">
        <f>IF(Barèmes!J314="","",Barèmes!J314)</f>
        <v/>
      </c>
      <c r="K314" s="181" t="str">
        <f>IF(Barèmes!K314="","",Barèmes!K314)</f>
        <v/>
      </c>
      <c r="L314" s="181" t="str">
        <f>IF(Barèmes!L314="","",Barèmes!L314)</f>
        <v/>
      </c>
      <c r="M314" s="181" t="str">
        <f>IF(Barèmes!M314="","",Barèmes!M314)</f>
        <v/>
      </c>
      <c r="N314" s="181" t="str">
        <f>IF(Barèmes!N314="","",Barèmes!N314)</f>
        <v/>
      </c>
      <c r="O314" s="181" t="str">
        <f>IF(Barèmes!O314="","",Barèmes!O314)</f>
        <v/>
      </c>
      <c r="P314" s="427"/>
      <c r="Q314" s="286"/>
      <c r="R314" s="446" t="str">
        <f t="shared" si="12"/>
        <v/>
      </c>
      <c r="S314" s="182"/>
      <c r="T314" s="211" t="str">
        <f t="shared" si="13"/>
        <v/>
      </c>
      <c r="U314" s="185"/>
      <c r="V314" s="266" t="str">
        <f>+IF(O314="","",IF(T314="",Listes!$A$70,IF(AND(O314&lt;T314,U314=""),Listes!$A$71,IF(AND(Q314&lt;P314,U314=""),Listes!$A$72,IF(AND(T314&lt;&gt;"",T314&lt;O314,S314=""),Listes!$A$73,IF(W314="",Listes!$A$74,""))))))</f>
        <v/>
      </c>
      <c r="W314" s="90"/>
      <c r="X314" s="158">
        <f t="shared" si="14"/>
        <v>0</v>
      </c>
    </row>
    <row r="315" spans="1:24" ht="20.100000000000001" customHeight="1" x14ac:dyDescent="0.25">
      <c r="A315" s="174">
        <v>309</v>
      </c>
      <c r="B315" s="181" t="str">
        <f>IF(Barèmes!B315="","",Barèmes!B315)</f>
        <v/>
      </c>
      <c r="C315" s="181" t="str">
        <f>IF(Barèmes!C315="","",Barèmes!C315)</f>
        <v/>
      </c>
      <c r="D315" s="181" t="str">
        <f>IF(Barèmes!D315="","",Barèmes!D315)</f>
        <v/>
      </c>
      <c r="E315" s="181" t="str">
        <f>IF(Barèmes!E315="","",Barèmes!E315)</f>
        <v/>
      </c>
      <c r="F315" s="181" t="str">
        <f>IF(Barèmes!F315="","",Barèmes!F315)</f>
        <v/>
      </c>
      <c r="G315" s="181" t="str">
        <f>IF(Barèmes!G315="","",Barèmes!G315)</f>
        <v/>
      </c>
      <c r="H315" s="531" t="str">
        <f>IF(Barèmes!H315="","",Barèmes!H315)</f>
        <v/>
      </c>
      <c r="I315" s="531" t="str">
        <f>IF(Barèmes!I315="","",Barèmes!I315)</f>
        <v/>
      </c>
      <c r="J315" s="181" t="str">
        <f>IF(Barèmes!J315="","",Barèmes!J315)</f>
        <v/>
      </c>
      <c r="K315" s="181" t="str">
        <f>IF(Barèmes!K315="","",Barèmes!K315)</f>
        <v/>
      </c>
      <c r="L315" s="181" t="str">
        <f>IF(Barèmes!L315="","",Barèmes!L315)</f>
        <v/>
      </c>
      <c r="M315" s="181" t="str">
        <f>IF(Barèmes!M315="","",Barèmes!M315)</f>
        <v/>
      </c>
      <c r="N315" s="181" t="str">
        <f>IF(Barèmes!N315="","",Barèmes!N315)</f>
        <v/>
      </c>
      <c r="O315" s="181" t="str">
        <f>IF(Barèmes!O315="","",Barèmes!O315)</f>
        <v/>
      </c>
      <c r="P315" s="427"/>
      <c r="Q315" s="286"/>
      <c r="R315" s="446" t="str">
        <f t="shared" si="12"/>
        <v/>
      </c>
      <c r="S315" s="182"/>
      <c r="T315" s="211" t="str">
        <f t="shared" si="13"/>
        <v/>
      </c>
      <c r="U315" s="185"/>
      <c r="V315" s="266" t="str">
        <f>+IF(O315="","",IF(T315="",Listes!$A$70,IF(AND(O315&lt;T315,U315=""),Listes!$A$71,IF(AND(Q315&lt;P315,U315=""),Listes!$A$72,IF(AND(T315&lt;&gt;"",T315&lt;O315,S315=""),Listes!$A$73,IF(W315="",Listes!$A$74,""))))))</f>
        <v/>
      </c>
      <c r="W315" s="90"/>
      <c r="X315" s="158">
        <f t="shared" si="14"/>
        <v>0</v>
      </c>
    </row>
    <row r="316" spans="1:24" ht="20.100000000000001" customHeight="1" x14ac:dyDescent="0.25">
      <c r="A316" s="174">
        <v>310</v>
      </c>
      <c r="B316" s="181" t="str">
        <f>IF(Barèmes!B316="","",Barèmes!B316)</f>
        <v/>
      </c>
      <c r="C316" s="181" t="str">
        <f>IF(Barèmes!C316="","",Barèmes!C316)</f>
        <v/>
      </c>
      <c r="D316" s="181" t="str">
        <f>IF(Barèmes!D316="","",Barèmes!D316)</f>
        <v/>
      </c>
      <c r="E316" s="181" t="str">
        <f>IF(Barèmes!E316="","",Barèmes!E316)</f>
        <v/>
      </c>
      <c r="F316" s="181" t="str">
        <f>IF(Barèmes!F316="","",Barèmes!F316)</f>
        <v/>
      </c>
      <c r="G316" s="181" t="str">
        <f>IF(Barèmes!G316="","",Barèmes!G316)</f>
        <v/>
      </c>
      <c r="H316" s="531" t="str">
        <f>IF(Barèmes!H316="","",Barèmes!H316)</f>
        <v/>
      </c>
      <c r="I316" s="531" t="str">
        <f>IF(Barèmes!I316="","",Barèmes!I316)</f>
        <v/>
      </c>
      <c r="J316" s="181" t="str">
        <f>IF(Barèmes!J316="","",Barèmes!J316)</f>
        <v/>
      </c>
      <c r="K316" s="181" t="str">
        <f>IF(Barèmes!K316="","",Barèmes!K316)</f>
        <v/>
      </c>
      <c r="L316" s="181" t="str">
        <f>IF(Barèmes!L316="","",Barèmes!L316)</f>
        <v/>
      </c>
      <c r="M316" s="181" t="str">
        <f>IF(Barèmes!M316="","",Barèmes!M316)</f>
        <v/>
      </c>
      <c r="N316" s="181" t="str">
        <f>IF(Barèmes!N316="","",Barèmes!N316)</f>
        <v/>
      </c>
      <c r="O316" s="181" t="str">
        <f>IF(Barèmes!O316="","",Barèmes!O316)</f>
        <v/>
      </c>
      <c r="P316" s="427"/>
      <c r="Q316" s="286"/>
      <c r="R316" s="446" t="str">
        <f t="shared" si="12"/>
        <v/>
      </c>
      <c r="S316" s="182"/>
      <c r="T316" s="211" t="str">
        <f t="shared" si="13"/>
        <v/>
      </c>
      <c r="U316" s="185"/>
      <c r="V316" s="266" t="str">
        <f>+IF(O316="","",IF(T316="",Listes!$A$70,IF(AND(O316&lt;T316,U316=""),Listes!$A$71,IF(AND(Q316&lt;P316,U316=""),Listes!$A$72,IF(AND(T316&lt;&gt;"",T316&lt;O316,S316=""),Listes!$A$73,IF(W316="",Listes!$A$74,""))))))</f>
        <v/>
      </c>
      <c r="W316" s="90"/>
      <c r="X316" s="158">
        <f t="shared" si="14"/>
        <v>0</v>
      </c>
    </row>
    <row r="317" spans="1:24" ht="20.100000000000001" customHeight="1" x14ac:dyDescent="0.25">
      <c r="A317" s="174">
        <v>311</v>
      </c>
      <c r="B317" s="181" t="str">
        <f>IF(Barèmes!B317="","",Barèmes!B317)</f>
        <v/>
      </c>
      <c r="C317" s="181" t="str">
        <f>IF(Barèmes!C317="","",Barèmes!C317)</f>
        <v/>
      </c>
      <c r="D317" s="181" t="str">
        <f>IF(Barèmes!D317="","",Barèmes!D317)</f>
        <v/>
      </c>
      <c r="E317" s="181" t="str">
        <f>IF(Barèmes!E317="","",Barèmes!E317)</f>
        <v/>
      </c>
      <c r="F317" s="181" t="str">
        <f>IF(Barèmes!F317="","",Barèmes!F317)</f>
        <v/>
      </c>
      <c r="G317" s="181" t="str">
        <f>IF(Barèmes!G317="","",Barèmes!G317)</f>
        <v/>
      </c>
      <c r="H317" s="531" t="str">
        <f>IF(Barèmes!H317="","",Barèmes!H317)</f>
        <v/>
      </c>
      <c r="I317" s="531" t="str">
        <f>IF(Barèmes!I317="","",Barèmes!I317)</f>
        <v/>
      </c>
      <c r="J317" s="181" t="str">
        <f>IF(Barèmes!J317="","",Barèmes!J317)</f>
        <v/>
      </c>
      <c r="K317" s="181" t="str">
        <f>IF(Barèmes!K317="","",Barèmes!K317)</f>
        <v/>
      </c>
      <c r="L317" s="181" t="str">
        <f>IF(Barèmes!L317="","",Barèmes!L317)</f>
        <v/>
      </c>
      <c r="M317" s="181" t="str">
        <f>IF(Barèmes!M317="","",Barèmes!M317)</f>
        <v/>
      </c>
      <c r="N317" s="181" t="str">
        <f>IF(Barèmes!N317="","",Barèmes!N317)</f>
        <v/>
      </c>
      <c r="O317" s="181" t="str">
        <f>IF(Barèmes!O317="","",Barèmes!O317)</f>
        <v/>
      </c>
      <c r="P317" s="427"/>
      <c r="Q317" s="286"/>
      <c r="R317" s="446" t="str">
        <f t="shared" si="12"/>
        <v/>
      </c>
      <c r="S317" s="182"/>
      <c r="T317" s="211" t="str">
        <f t="shared" si="13"/>
        <v/>
      </c>
      <c r="U317" s="185"/>
      <c r="V317" s="266" t="str">
        <f>+IF(O317="","",IF(T317="",Listes!$A$70,IF(AND(O317&lt;T317,U317=""),Listes!$A$71,IF(AND(Q317&lt;P317,U317=""),Listes!$A$72,IF(AND(T317&lt;&gt;"",T317&lt;O317,S317=""),Listes!$A$73,IF(W317="",Listes!$A$74,""))))))</f>
        <v/>
      </c>
      <c r="W317" s="90"/>
      <c r="X317" s="158">
        <f t="shared" si="14"/>
        <v>0</v>
      </c>
    </row>
    <row r="318" spans="1:24" ht="20.100000000000001" customHeight="1" x14ac:dyDescent="0.25">
      <c r="A318" s="174">
        <v>312</v>
      </c>
      <c r="B318" s="181" t="str">
        <f>IF(Barèmes!B318="","",Barèmes!B318)</f>
        <v/>
      </c>
      <c r="C318" s="181" t="str">
        <f>IF(Barèmes!C318="","",Barèmes!C318)</f>
        <v/>
      </c>
      <c r="D318" s="181" t="str">
        <f>IF(Barèmes!D318="","",Barèmes!D318)</f>
        <v/>
      </c>
      <c r="E318" s="181" t="str">
        <f>IF(Barèmes!E318="","",Barèmes!E318)</f>
        <v/>
      </c>
      <c r="F318" s="181" t="str">
        <f>IF(Barèmes!F318="","",Barèmes!F318)</f>
        <v/>
      </c>
      <c r="G318" s="181" t="str">
        <f>IF(Barèmes!G318="","",Barèmes!G318)</f>
        <v/>
      </c>
      <c r="H318" s="531" t="str">
        <f>IF(Barèmes!H318="","",Barèmes!H318)</f>
        <v/>
      </c>
      <c r="I318" s="531" t="str">
        <f>IF(Barèmes!I318="","",Barèmes!I318)</f>
        <v/>
      </c>
      <c r="J318" s="181" t="str">
        <f>IF(Barèmes!J318="","",Barèmes!J318)</f>
        <v/>
      </c>
      <c r="K318" s="181" t="str">
        <f>IF(Barèmes!K318="","",Barèmes!K318)</f>
        <v/>
      </c>
      <c r="L318" s="181" t="str">
        <f>IF(Barèmes!L318="","",Barèmes!L318)</f>
        <v/>
      </c>
      <c r="M318" s="181" t="str">
        <f>IF(Barèmes!M318="","",Barèmes!M318)</f>
        <v/>
      </c>
      <c r="N318" s="181" t="str">
        <f>IF(Barèmes!N318="","",Barèmes!N318)</f>
        <v/>
      </c>
      <c r="O318" s="181" t="str">
        <f>IF(Barèmes!O318="","",Barèmes!O318)</f>
        <v/>
      </c>
      <c r="P318" s="427"/>
      <c r="Q318" s="286"/>
      <c r="R318" s="446" t="str">
        <f t="shared" si="12"/>
        <v/>
      </c>
      <c r="S318" s="182"/>
      <c r="T318" s="211" t="str">
        <f t="shared" si="13"/>
        <v/>
      </c>
      <c r="U318" s="185"/>
      <c r="V318" s="266" t="str">
        <f>+IF(O318="","",IF(T318="",Listes!$A$70,IF(AND(O318&lt;T318,U318=""),Listes!$A$71,IF(AND(Q318&lt;P318,U318=""),Listes!$A$72,IF(AND(T318&lt;&gt;"",T318&lt;O318,S318=""),Listes!$A$73,IF(W318="",Listes!$A$74,""))))))</f>
        <v/>
      </c>
      <c r="W318" s="90"/>
      <c r="X318" s="158">
        <f t="shared" si="14"/>
        <v>0</v>
      </c>
    </row>
    <row r="319" spans="1:24" ht="20.100000000000001" customHeight="1" x14ac:dyDescent="0.25">
      <c r="A319" s="174">
        <v>313</v>
      </c>
      <c r="B319" s="181" t="str">
        <f>IF(Barèmes!B319="","",Barèmes!B319)</f>
        <v/>
      </c>
      <c r="C319" s="181" t="str">
        <f>IF(Barèmes!C319="","",Barèmes!C319)</f>
        <v/>
      </c>
      <c r="D319" s="181" t="str">
        <f>IF(Barèmes!D319="","",Barèmes!D319)</f>
        <v/>
      </c>
      <c r="E319" s="181" t="str">
        <f>IF(Barèmes!E319="","",Barèmes!E319)</f>
        <v/>
      </c>
      <c r="F319" s="181" t="str">
        <f>IF(Barèmes!F319="","",Barèmes!F319)</f>
        <v/>
      </c>
      <c r="G319" s="181" t="str">
        <f>IF(Barèmes!G319="","",Barèmes!G319)</f>
        <v/>
      </c>
      <c r="H319" s="531" t="str">
        <f>IF(Barèmes!H319="","",Barèmes!H319)</f>
        <v/>
      </c>
      <c r="I319" s="531" t="str">
        <f>IF(Barèmes!I319="","",Barèmes!I319)</f>
        <v/>
      </c>
      <c r="J319" s="181" t="str">
        <f>IF(Barèmes!J319="","",Barèmes!J319)</f>
        <v/>
      </c>
      <c r="K319" s="181" t="str">
        <f>IF(Barèmes!K319="","",Barèmes!K319)</f>
        <v/>
      </c>
      <c r="L319" s="181" t="str">
        <f>IF(Barèmes!L319="","",Barèmes!L319)</f>
        <v/>
      </c>
      <c r="M319" s="181" t="str">
        <f>IF(Barèmes!M319="","",Barèmes!M319)</f>
        <v/>
      </c>
      <c r="N319" s="181" t="str">
        <f>IF(Barèmes!N319="","",Barèmes!N319)</f>
        <v/>
      </c>
      <c r="O319" s="181" t="str">
        <f>IF(Barèmes!O319="","",Barèmes!O319)</f>
        <v/>
      </c>
      <c r="P319" s="427"/>
      <c r="Q319" s="286"/>
      <c r="R319" s="446" t="str">
        <f t="shared" si="12"/>
        <v/>
      </c>
      <c r="S319" s="182"/>
      <c r="T319" s="211" t="str">
        <f t="shared" si="13"/>
        <v/>
      </c>
      <c r="U319" s="185"/>
      <c r="V319" s="266" t="str">
        <f>+IF(O319="","",IF(T319="",Listes!$A$70,IF(AND(O319&lt;T319,U319=""),Listes!$A$71,IF(AND(Q319&lt;P319,U319=""),Listes!$A$72,IF(AND(T319&lt;&gt;"",T319&lt;O319,S319=""),Listes!$A$73,IF(W319="",Listes!$A$74,""))))))</f>
        <v/>
      </c>
      <c r="W319" s="90"/>
      <c r="X319" s="158">
        <f t="shared" si="14"/>
        <v>0</v>
      </c>
    </row>
    <row r="320" spans="1:24" ht="20.100000000000001" customHeight="1" x14ac:dyDescent="0.25">
      <c r="A320" s="174">
        <v>314</v>
      </c>
      <c r="B320" s="181" t="str">
        <f>IF(Barèmes!B320="","",Barèmes!B320)</f>
        <v/>
      </c>
      <c r="C320" s="181" t="str">
        <f>IF(Barèmes!C320="","",Barèmes!C320)</f>
        <v/>
      </c>
      <c r="D320" s="181" t="str">
        <f>IF(Barèmes!D320="","",Barèmes!D320)</f>
        <v/>
      </c>
      <c r="E320" s="181" t="str">
        <f>IF(Barèmes!E320="","",Barèmes!E320)</f>
        <v/>
      </c>
      <c r="F320" s="181" t="str">
        <f>IF(Barèmes!F320="","",Barèmes!F320)</f>
        <v/>
      </c>
      <c r="G320" s="181" t="str">
        <f>IF(Barèmes!G320="","",Barèmes!G320)</f>
        <v/>
      </c>
      <c r="H320" s="531" t="str">
        <f>IF(Barèmes!H320="","",Barèmes!H320)</f>
        <v/>
      </c>
      <c r="I320" s="531" t="str">
        <f>IF(Barèmes!I320="","",Barèmes!I320)</f>
        <v/>
      </c>
      <c r="J320" s="181" t="str">
        <f>IF(Barèmes!J320="","",Barèmes!J320)</f>
        <v/>
      </c>
      <c r="K320" s="181" t="str">
        <f>IF(Barèmes!K320="","",Barèmes!K320)</f>
        <v/>
      </c>
      <c r="L320" s="181" t="str">
        <f>IF(Barèmes!L320="","",Barèmes!L320)</f>
        <v/>
      </c>
      <c r="M320" s="181" t="str">
        <f>IF(Barèmes!M320="","",Barèmes!M320)</f>
        <v/>
      </c>
      <c r="N320" s="181" t="str">
        <f>IF(Barèmes!N320="","",Barèmes!N320)</f>
        <v/>
      </c>
      <c r="O320" s="181" t="str">
        <f>IF(Barèmes!O320="","",Barèmes!O320)</f>
        <v/>
      </c>
      <c r="P320" s="427"/>
      <c r="Q320" s="286"/>
      <c r="R320" s="446" t="str">
        <f t="shared" si="12"/>
        <v/>
      </c>
      <c r="S320" s="182"/>
      <c r="T320" s="211" t="str">
        <f t="shared" si="13"/>
        <v/>
      </c>
      <c r="U320" s="185"/>
      <c r="V320" s="266" t="str">
        <f>+IF(O320="","",IF(T320="",Listes!$A$70,IF(AND(O320&lt;T320,U320=""),Listes!$A$71,IF(AND(Q320&lt;P320,U320=""),Listes!$A$72,IF(AND(T320&lt;&gt;"",T320&lt;O320,S320=""),Listes!$A$73,IF(W320="",Listes!$A$74,""))))))</f>
        <v/>
      </c>
      <c r="W320" s="90"/>
      <c r="X320" s="158">
        <f t="shared" si="14"/>
        <v>0</v>
      </c>
    </row>
    <row r="321" spans="1:24" ht="20.100000000000001" customHeight="1" x14ac:dyDescent="0.25">
      <c r="A321" s="174">
        <v>315</v>
      </c>
      <c r="B321" s="181" t="str">
        <f>IF(Barèmes!B321="","",Barèmes!B321)</f>
        <v/>
      </c>
      <c r="C321" s="181" t="str">
        <f>IF(Barèmes!C321="","",Barèmes!C321)</f>
        <v/>
      </c>
      <c r="D321" s="181" t="str">
        <f>IF(Barèmes!D321="","",Barèmes!D321)</f>
        <v/>
      </c>
      <c r="E321" s="181" t="str">
        <f>IF(Barèmes!E321="","",Barèmes!E321)</f>
        <v/>
      </c>
      <c r="F321" s="181" t="str">
        <f>IF(Barèmes!F321="","",Barèmes!F321)</f>
        <v/>
      </c>
      <c r="G321" s="181" t="str">
        <f>IF(Barèmes!G321="","",Barèmes!G321)</f>
        <v/>
      </c>
      <c r="H321" s="531" t="str">
        <f>IF(Barèmes!H321="","",Barèmes!H321)</f>
        <v/>
      </c>
      <c r="I321" s="531" t="str">
        <f>IF(Barèmes!I321="","",Barèmes!I321)</f>
        <v/>
      </c>
      <c r="J321" s="181" t="str">
        <f>IF(Barèmes!J321="","",Barèmes!J321)</f>
        <v/>
      </c>
      <c r="K321" s="181" t="str">
        <f>IF(Barèmes!K321="","",Barèmes!K321)</f>
        <v/>
      </c>
      <c r="L321" s="181" t="str">
        <f>IF(Barèmes!L321="","",Barèmes!L321)</f>
        <v/>
      </c>
      <c r="M321" s="181" t="str">
        <f>IF(Barèmes!M321="","",Barèmes!M321)</f>
        <v/>
      </c>
      <c r="N321" s="181" t="str">
        <f>IF(Barèmes!N321="","",Barèmes!N321)</f>
        <v/>
      </c>
      <c r="O321" s="181" t="str">
        <f>IF(Barèmes!O321="","",Barèmes!O321)</f>
        <v/>
      </c>
      <c r="P321" s="427"/>
      <c r="Q321" s="286"/>
      <c r="R321" s="446" t="str">
        <f t="shared" si="12"/>
        <v/>
      </c>
      <c r="S321" s="182"/>
      <c r="T321" s="211" t="str">
        <f t="shared" si="13"/>
        <v/>
      </c>
      <c r="U321" s="185"/>
      <c r="V321" s="266" t="str">
        <f>+IF(O321="","",IF(T321="",Listes!$A$70,IF(AND(O321&lt;T321,U321=""),Listes!$A$71,IF(AND(Q321&lt;P321,U321=""),Listes!$A$72,IF(AND(T321&lt;&gt;"",T321&lt;O321,S321=""),Listes!$A$73,IF(W321="",Listes!$A$74,""))))))</f>
        <v/>
      </c>
      <c r="W321" s="90"/>
      <c r="X321" s="158">
        <f t="shared" si="14"/>
        <v>0</v>
      </c>
    </row>
    <row r="322" spans="1:24" ht="20.100000000000001" customHeight="1" x14ac:dyDescent="0.25">
      <c r="A322" s="174">
        <v>316</v>
      </c>
      <c r="B322" s="181" t="str">
        <f>IF(Barèmes!B322="","",Barèmes!B322)</f>
        <v/>
      </c>
      <c r="C322" s="181" t="str">
        <f>IF(Barèmes!C322="","",Barèmes!C322)</f>
        <v/>
      </c>
      <c r="D322" s="181" t="str">
        <f>IF(Barèmes!D322="","",Barèmes!D322)</f>
        <v/>
      </c>
      <c r="E322" s="181" t="str">
        <f>IF(Barèmes!E322="","",Barèmes!E322)</f>
        <v/>
      </c>
      <c r="F322" s="181" t="str">
        <f>IF(Barèmes!F322="","",Barèmes!F322)</f>
        <v/>
      </c>
      <c r="G322" s="181" t="str">
        <f>IF(Barèmes!G322="","",Barèmes!G322)</f>
        <v/>
      </c>
      <c r="H322" s="531" t="str">
        <f>IF(Barèmes!H322="","",Barèmes!H322)</f>
        <v/>
      </c>
      <c r="I322" s="531" t="str">
        <f>IF(Barèmes!I322="","",Barèmes!I322)</f>
        <v/>
      </c>
      <c r="J322" s="181" t="str">
        <f>IF(Barèmes!J322="","",Barèmes!J322)</f>
        <v/>
      </c>
      <c r="K322" s="181" t="str">
        <f>IF(Barèmes!K322="","",Barèmes!K322)</f>
        <v/>
      </c>
      <c r="L322" s="181" t="str">
        <f>IF(Barèmes!L322="","",Barèmes!L322)</f>
        <v/>
      </c>
      <c r="M322" s="181" t="str">
        <f>IF(Barèmes!M322="","",Barèmes!M322)</f>
        <v/>
      </c>
      <c r="N322" s="181" t="str">
        <f>IF(Barèmes!N322="","",Barèmes!N322)</f>
        <v/>
      </c>
      <c r="O322" s="181" t="str">
        <f>IF(Barèmes!O322="","",Barèmes!O322)</f>
        <v/>
      </c>
      <c r="P322" s="427"/>
      <c r="Q322" s="286"/>
      <c r="R322" s="446" t="str">
        <f t="shared" si="12"/>
        <v/>
      </c>
      <c r="S322" s="182"/>
      <c r="T322" s="211" t="str">
        <f t="shared" si="13"/>
        <v/>
      </c>
      <c r="U322" s="185"/>
      <c r="V322" s="266" t="str">
        <f>+IF(O322="","",IF(T322="",Listes!$A$70,IF(AND(O322&lt;T322,U322=""),Listes!$A$71,IF(AND(Q322&lt;P322,U322=""),Listes!$A$72,IF(AND(T322&lt;&gt;"",T322&lt;O322,S322=""),Listes!$A$73,IF(W322="",Listes!$A$74,""))))))</f>
        <v/>
      </c>
      <c r="W322" s="90"/>
      <c r="X322" s="158">
        <f t="shared" si="14"/>
        <v>0</v>
      </c>
    </row>
    <row r="323" spans="1:24" ht="20.100000000000001" customHeight="1" x14ac:dyDescent="0.25">
      <c r="A323" s="174">
        <v>317</v>
      </c>
      <c r="B323" s="181" t="str">
        <f>IF(Barèmes!B323="","",Barèmes!B323)</f>
        <v/>
      </c>
      <c r="C323" s="181" t="str">
        <f>IF(Barèmes!C323="","",Barèmes!C323)</f>
        <v/>
      </c>
      <c r="D323" s="181" t="str">
        <f>IF(Barèmes!D323="","",Barèmes!D323)</f>
        <v/>
      </c>
      <c r="E323" s="181" t="str">
        <f>IF(Barèmes!E323="","",Barèmes!E323)</f>
        <v/>
      </c>
      <c r="F323" s="181" t="str">
        <f>IF(Barèmes!F323="","",Barèmes!F323)</f>
        <v/>
      </c>
      <c r="G323" s="181" t="str">
        <f>IF(Barèmes!G323="","",Barèmes!G323)</f>
        <v/>
      </c>
      <c r="H323" s="531" t="str">
        <f>IF(Barèmes!H323="","",Barèmes!H323)</f>
        <v/>
      </c>
      <c r="I323" s="531" t="str">
        <f>IF(Barèmes!I323="","",Barèmes!I323)</f>
        <v/>
      </c>
      <c r="J323" s="181" t="str">
        <f>IF(Barèmes!J323="","",Barèmes!J323)</f>
        <v/>
      </c>
      <c r="K323" s="181" t="str">
        <f>IF(Barèmes!K323="","",Barèmes!K323)</f>
        <v/>
      </c>
      <c r="L323" s="181" t="str">
        <f>IF(Barèmes!L323="","",Barèmes!L323)</f>
        <v/>
      </c>
      <c r="M323" s="181" t="str">
        <f>IF(Barèmes!M323="","",Barèmes!M323)</f>
        <v/>
      </c>
      <c r="N323" s="181" t="str">
        <f>IF(Barèmes!N323="","",Barèmes!N323)</f>
        <v/>
      </c>
      <c r="O323" s="181" t="str">
        <f>IF(Barèmes!O323="","",Barèmes!O323)</f>
        <v/>
      </c>
      <c r="P323" s="427"/>
      <c r="Q323" s="286"/>
      <c r="R323" s="446" t="str">
        <f t="shared" si="12"/>
        <v/>
      </c>
      <c r="S323" s="182"/>
      <c r="T323" s="211" t="str">
        <f t="shared" si="13"/>
        <v/>
      </c>
      <c r="U323" s="185"/>
      <c r="V323" s="266" t="str">
        <f>+IF(O323="","",IF(T323="",Listes!$A$70,IF(AND(O323&lt;T323,U323=""),Listes!$A$71,IF(AND(Q323&lt;P323,U323=""),Listes!$A$72,IF(AND(T323&lt;&gt;"",T323&lt;O323,S323=""),Listes!$A$73,IF(W323="",Listes!$A$74,""))))))</f>
        <v/>
      </c>
      <c r="W323" s="90"/>
      <c r="X323" s="158">
        <f t="shared" si="14"/>
        <v>0</v>
      </c>
    </row>
    <row r="324" spans="1:24" ht="20.100000000000001" customHeight="1" x14ac:dyDescent="0.25">
      <c r="A324" s="174">
        <v>318</v>
      </c>
      <c r="B324" s="181" t="str">
        <f>IF(Barèmes!B324="","",Barèmes!B324)</f>
        <v/>
      </c>
      <c r="C324" s="181" t="str">
        <f>IF(Barèmes!C324="","",Barèmes!C324)</f>
        <v/>
      </c>
      <c r="D324" s="181" t="str">
        <f>IF(Barèmes!D324="","",Barèmes!D324)</f>
        <v/>
      </c>
      <c r="E324" s="181" t="str">
        <f>IF(Barèmes!E324="","",Barèmes!E324)</f>
        <v/>
      </c>
      <c r="F324" s="181" t="str">
        <f>IF(Barèmes!F324="","",Barèmes!F324)</f>
        <v/>
      </c>
      <c r="G324" s="181" t="str">
        <f>IF(Barèmes!G324="","",Barèmes!G324)</f>
        <v/>
      </c>
      <c r="H324" s="531" t="str">
        <f>IF(Barèmes!H324="","",Barèmes!H324)</f>
        <v/>
      </c>
      <c r="I324" s="531" t="str">
        <f>IF(Barèmes!I324="","",Barèmes!I324)</f>
        <v/>
      </c>
      <c r="J324" s="181" t="str">
        <f>IF(Barèmes!J324="","",Barèmes!J324)</f>
        <v/>
      </c>
      <c r="K324" s="181" t="str">
        <f>IF(Barèmes!K324="","",Barèmes!K324)</f>
        <v/>
      </c>
      <c r="L324" s="181" t="str">
        <f>IF(Barèmes!L324="","",Barèmes!L324)</f>
        <v/>
      </c>
      <c r="M324" s="181" t="str">
        <f>IF(Barèmes!M324="","",Barèmes!M324)</f>
        <v/>
      </c>
      <c r="N324" s="181" t="str">
        <f>IF(Barèmes!N324="","",Barèmes!N324)</f>
        <v/>
      </c>
      <c r="O324" s="181" t="str">
        <f>IF(Barèmes!O324="","",Barèmes!O324)</f>
        <v/>
      </c>
      <c r="P324" s="427"/>
      <c r="Q324" s="286"/>
      <c r="R324" s="446" t="str">
        <f t="shared" si="12"/>
        <v/>
      </c>
      <c r="S324" s="182"/>
      <c r="T324" s="211" t="str">
        <f t="shared" si="13"/>
        <v/>
      </c>
      <c r="U324" s="185"/>
      <c r="V324" s="266" t="str">
        <f>+IF(O324="","",IF(T324="",Listes!$A$70,IF(AND(O324&lt;T324,U324=""),Listes!$A$71,IF(AND(Q324&lt;P324,U324=""),Listes!$A$72,IF(AND(T324&lt;&gt;"",T324&lt;O324,S324=""),Listes!$A$73,IF(W324="",Listes!$A$74,""))))))</f>
        <v/>
      </c>
      <c r="W324" s="90"/>
      <c r="X324" s="158">
        <f t="shared" si="14"/>
        <v>0</v>
      </c>
    </row>
    <row r="325" spans="1:24" ht="20.100000000000001" customHeight="1" x14ac:dyDescent="0.25">
      <c r="A325" s="174">
        <v>319</v>
      </c>
      <c r="B325" s="181" t="str">
        <f>IF(Barèmes!B325="","",Barèmes!B325)</f>
        <v/>
      </c>
      <c r="C325" s="181" t="str">
        <f>IF(Barèmes!C325="","",Barèmes!C325)</f>
        <v/>
      </c>
      <c r="D325" s="181" t="str">
        <f>IF(Barèmes!D325="","",Barèmes!D325)</f>
        <v/>
      </c>
      <c r="E325" s="181" t="str">
        <f>IF(Barèmes!E325="","",Barèmes!E325)</f>
        <v/>
      </c>
      <c r="F325" s="181" t="str">
        <f>IF(Barèmes!F325="","",Barèmes!F325)</f>
        <v/>
      </c>
      <c r="G325" s="181" t="str">
        <f>IF(Barèmes!G325="","",Barèmes!G325)</f>
        <v/>
      </c>
      <c r="H325" s="531" t="str">
        <f>IF(Barèmes!H325="","",Barèmes!H325)</f>
        <v/>
      </c>
      <c r="I325" s="531" t="str">
        <f>IF(Barèmes!I325="","",Barèmes!I325)</f>
        <v/>
      </c>
      <c r="J325" s="181" t="str">
        <f>IF(Barèmes!J325="","",Barèmes!J325)</f>
        <v/>
      </c>
      <c r="K325" s="181" t="str">
        <f>IF(Barèmes!K325="","",Barèmes!K325)</f>
        <v/>
      </c>
      <c r="L325" s="181" t="str">
        <f>IF(Barèmes!L325="","",Barèmes!L325)</f>
        <v/>
      </c>
      <c r="M325" s="181" t="str">
        <f>IF(Barèmes!M325="","",Barèmes!M325)</f>
        <v/>
      </c>
      <c r="N325" s="181" t="str">
        <f>IF(Barèmes!N325="","",Barèmes!N325)</f>
        <v/>
      </c>
      <c r="O325" s="181" t="str">
        <f>IF(Barèmes!O325="","",Barèmes!O325)</f>
        <v/>
      </c>
      <c r="P325" s="427"/>
      <c r="Q325" s="286"/>
      <c r="R325" s="446" t="str">
        <f t="shared" si="12"/>
        <v/>
      </c>
      <c r="S325" s="182"/>
      <c r="T325" s="211" t="str">
        <f t="shared" si="13"/>
        <v/>
      </c>
      <c r="U325" s="185"/>
      <c r="V325" s="266" t="str">
        <f>+IF(O325="","",IF(T325="",Listes!$A$70,IF(AND(O325&lt;T325,U325=""),Listes!$A$71,IF(AND(Q325&lt;P325,U325=""),Listes!$A$72,IF(AND(T325&lt;&gt;"",T325&lt;O325,S325=""),Listes!$A$73,IF(W325="",Listes!$A$74,""))))))</f>
        <v/>
      </c>
      <c r="W325" s="90"/>
      <c r="X325" s="158">
        <f t="shared" si="14"/>
        <v>0</v>
      </c>
    </row>
    <row r="326" spans="1:24" ht="20.100000000000001" customHeight="1" x14ac:dyDescent="0.25">
      <c r="A326" s="174">
        <v>320</v>
      </c>
      <c r="B326" s="181" t="str">
        <f>IF(Barèmes!B326="","",Barèmes!B326)</f>
        <v/>
      </c>
      <c r="C326" s="181" t="str">
        <f>IF(Barèmes!C326="","",Barèmes!C326)</f>
        <v/>
      </c>
      <c r="D326" s="181" t="str">
        <f>IF(Barèmes!D326="","",Barèmes!D326)</f>
        <v/>
      </c>
      <c r="E326" s="181" t="str">
        <f>IF(Barèmes!E326="","",Barèmes!E326)</f>
        <v/>
      </c>
      <c r="F326" s="181" t="str">
        <f>IF(Barèmes!F326="","",Barèmes!F326)</f>
        <v/>
      </c>
      <c r="G326" s="181" t="str">
        <f>IF(Barèmes!G326="","",Barèmes!G326)</f>
        <v/>
      </c>
      <c r="H326" s="531" t="str">
        <f>IF(Barèmes!H326="","",Barèmes!H326)</f>
        <v/>
      </c>
      <c r="I326" s="531" t="str">
        <f>IF(Barèmes!I326="","",Barèmes!I326)</f>
        <v/>
      </c>
      <c r="J326" s="181" t="str">
        <f>IF(Barèmes!J326="","",Barèmes!J326)</f>
        <v/>
      </c>
      <c r="K326" s="181" t="str">
        <f>IF(Barèmes!K326="","",Barèmes!K326)</f>
        <v/>
      </c>
      <c r="L326" s="181" t="str">
        <f>IF(Barèmes!L326="","",Barèmes!L326)</f>
        <v/>
      </c>
      <c r="M326" s="181" t="str">
        <f>IF(Barèmes!M326="","",Barèmes!M326)</f>
        <v/>
      </c>
      <c r="N326" s="181" t="str">
        <f>IF(Barèmes!N326="","",Barèmes!N326)</f>
        <v/>
      </c>
      <c r="O326" s="181" t="str">
        <f>IF(Barèmes!O326="","",Barèmes!O326)</f>
        <v/>
      </c>
      <c r="P326" s="427"/>
      <c r="Q326" s="286"/>
      <c r="R326" s="446" t="str">
        <f t="shared" si="12"/>
        <v/>
      </c>
      <c r="S326" s="182"/>
      <c r="T326" s="211" t="str">
        <f t="shared" si="13"/>
        <v/>
      </c>
      <c r="U326" s="185"/>
      <c r="V326" s="266" t="str">
        <f>+IF(O326="","",IF(T326="",Listes!$A$70,IF(AND(O326&lt;T326,U326=""),Listes!$A$71,IF(AND(Q326&lt;P326,U326=""),Listes!$A$72,IF(AND(T326&lt;&gt;"",T326&lt;O326,S326=""),Listes!$A$73,IF(W326="",Listes!$A$74,""))))))</f>
        <v/>
      </c>
      <c r="W326" s="90"/>
      <c r="X326" s="158">
        <f t="shared" si="14"/>
        <v>0</v>
      </c>
    </row>
    <row r="327" spans="1:24" ht="20.100000000000001" customHeight="1" x14ac:dyDescent="0.25">
      <c r="A327" s="174">
        <v>321</v>
      </c>
      <c r="B327" s="181" t="str">
        <f>IF(Barèmes!B327="","",Barèmes!B327)</f>
        <v/>
      </c>
      <c r="C327" s="181" t="str">
        <f>IF(Barèmes!C327="","",Barèmes!C327)</f>
        <v/>
      </c>
      <c r="D327" s="181" t="str">
        <f>IF(Barèmes!D327="","",Barèmes!D327)</f>
        <v/>
      </c>
      <c r="E327" s="181" t="str">
        <f>IF(Barèmes!E327="","",Barèmes!E327)</f>
        <v/>
      </c>
      <c r="F327" s="181" t="str">
        <f>IF(Barèmes!F327="","",Barèmes!F327)</f>
        <v/>
      </c>
      <c r="G327" s="181" t="str">
        <f>IF(Barèmes!G327="","",Barèmes!G327)</f>
        <v/>
      </c>
      <c r="H327" s="531" t="str">
        <f>IF(Barèmes!H327="","",Barèmes!H327)</f>
        <v/>
      </c>
      <c r="I327" s="531" t="str">
        <f>IF(Barèmes!I327="","",Barèmes!I327)</f>
        <v/>
      </c>
      <c r="J327" s="181" t="str">
        <f>IF(Barèmes!J327="","",Barèmes!J327)</f>
        <v/>
      </c>
      <c r="K327" s="181" t="str">
        <f>IF(Barèmes!K327="","",Barèmes!K327)</f>
        <v/>
      </c>
      <c r="L327" s="181" t="str">
        <f>IF(Barèmes!L327="","",Barèmes!L327)</f>
        <v/>
      </c>
      <c r="M327" s="181" t="str">
        <f>IF(Barèmes!M327="","",Barèmes!M327)</f>
        <v/>
      </c>
      <c r="N327" s="181" t="str">
        <f>IF(Barèmes!N327="","",Barèmes!N327)</f>
        <v/>
      </c>
      <c r="O327" s="181" t="str">
        <f>IF(Barèmes!O327="","",Barèmes!O327)</f>
        <v/>
      </c>
      <c r="P327" s="427"/>
      <c r="Q327" s="286"/>
      <c r="R327" s="446" t="str">
        <f t="shared" si="12"/>
        <v/>
      </c>
      <c r="S327" s="182"/>
      <c r="T327" s="211" t="str">
        <f t="shared" si="13"/>
        <v/>
      </c>
      <c r="U327" s="185"/>
      <c r="V327" s="266" t="str">
        <f>+IF(O327="","",IF(T327="",Listes!$A$70,IF(AND(O327&lt;T327,U327=""),Listes!$A$71,IF(AND(Q327&lt;P327,U327=""),Listes!$A$72,IF(AND(T327&lt;&gt;"",T327&lt;O327,S327=""),Listes!$A$73,IF(W327="",Listes!$A$74,""))))))</f>
        <v/>
      </c>
      <c r="W327" s="90"/>
      <c r="X327" s="158">
        <f t="shared" si="14"/>
        <v>0</v>
      </c>
    </row>
    <row r="328" spans="1:24" ht="20.100000000000001" customHeight="1" x14ac:dyDescent="0.25">
      <c r="A328" s="174">
        <v>322</v>
      </c>
      <c r="B328" s="181" t="str">
        <f>IF(Barèmes!B328="","",Barèmes!B328)</f>
        <v/>
      </c>
      <c r="C328" s="181" t="str">
        <f>IF(Barèmes!C328="","",Barèmes!C328)</f>
        <v/>
      </c>
      <c r="D328" s="181" t="str">
        <f>IF(Barèmes!D328="","",Barèmes!D328)</f>
        <v/>
      </c>
      <c r="E328" s="181" t="str">
        <f>IF(Barèmes!E328="","",Barèmes!E328)</f>
        <v/>
      </c>
      <c r="F328" s="181" t="str">
        <f>IF(Barèmes!F328="","",Barèmes!F328)</f>
        <v/>
      </c>
      <c r="G328" s="181" t="str">
        <f>IF(Barèmes!G328="","",Barèmes!G328)</f>
        <v/>
      </c>
      <c r="H328" s="531" t="str">
        <f>IF(Barèmes!H328="","",Barèmes!H328)</f>
        <v/>
      </c>
      <c r="I328" s="531" t="str">
        <f>IF(Barèmes!I328="","",Barèmes!I328)</f>
        <v/>
      </c>
      <c r="J328" s="181" t="str">
        <f>IF(Barèmes!J328="","",Barèmes!J328)</f>
        <v/>
      </c>
      <c r="K328" s="181" t="str">
        <f>IF(Barèmes!K328="","",Barèmes!K328)</f>
        <v/>
      </c>
      <c r="L328" s="181" t="str">
        <f>IF(Barèmes!L328="","",Barèmes!L328)</f>
        <v/>
      </c>
      <c r="M328" s="181" t="str">
        <f>IF(Barèmes!M328="","",Barèmes!M328)</f>
        <v/>
      </c>
      <c r="N328" s="181" t="str">
        <f>IF(Barèmes!N328="","",Barèmes!N328)</f>
        <v/>
      </c>
      <c r="O328" s="181" t="str">
        <f>IF(Barèmes!O328="","",Barèmes!O328)</f>
        <v/>
      </c>
      <c r="P328" s="427"/>
      <c r="Q328" s="286"/>
      <c r="R328" s="446" t="str">
        <f t="shared" ref="R328:R391" si="15">IF($J328="","",($N328+$M328+$L328)*$J328)</f>
        <v/>
      </c>
      <c r="S328" s="182"/>
      <c r="T328" s="211" t="str">
        <f t="shared" ref="T328:T391" si="16">IF($R328="","",$R328)</f>
        <v/>
      </c>
      <c r="U328" s="185"/>
      <c r="V328" s="266" t="str">
        <f>+IF(O328="","",IF(T328="",Listes!$A$70,IF(AND(O328&lt;T328,U328=""),Listes!$A$71,IF(AND(Q328&lt;P328,U328=""),Listes!$A$72,IF(AND(T328&lt;&gt;"",T328&lt;O328,S328=""),Listes!$A$73,IF(W328="",Listes!$A$74,""))))))</f>
        <v/>
      </c>
      <c r="W328" s="90"/>
      <c r="X328" s="158">
        <f t="shared" ref="X328:X391" si="17">IF(AND(O328&lt;&gt;"",V328&lt;&gt;""),1,0)</f>
        <v>0</v>
      </c>
    </row>
    <row r="329" spans="1:24" ht="20.100000000000001" customHeight="1" x14ac:dyDescent="0.25">
      <c r="A329" s="174">
        <v>323</v>
      </c>
      <c r="B329" s="181" t="str">
        <f>IF(Barèmes!B329="","",Barèmes!B329)</f>
        <v/>
      </c>
      <c r="C329" s="181" t="str">
        <f>IF(Barèmes!C329="","",Barèmes!C329)</f>
        <v/>
      </c>
      <c r="D329" s="181" t="str">
        <f>IF(Barèmes!D329="","",Barèmes!D329)</f>
        <v/>
      </c>
      <c r="E329" s="181" t="str">
        <f>IF(Barèmes!E329="","",Barèmes!E329)</f>
        <v/>
      </c>
      <c r="F329" s="181" t="str">
        <f>IF(Barèmes!F329="","",Barèmes!F329)</f>
        <v/>
      </c>
      <c r="G329" s="181" t="str">
        <f>IF(Barèmes!G329="","",Barèmes!G329)</f>
        <v/>
      </c>
      <c r="H329" s="531" t="str">
        <f>IF(Barèmes!H329="","",Barèmes!H329)</f>
        <v/>
      </c>
      <c r="I329" s="531" t="str">
        <f>IF(Barèmes!I329="","",Barèmes!I329)</f>
        <v/>
      </c>
      <c r="J329" s="181" t="str">
        <f>IF(Barèmes!J329="","",Barèmes!J329)</f>
        <v/>
      </c>
      <c r="K329" s="181" t="str">
        <f>IF(Barèmes!K329="","",Barèmes!K329)</f>
        <v/>
      </c>
      <c r="L329" s="181" t="str">
        <f>IF(Barèmes!L329="","",Barèmes!L329)</f>
        <v/>
      </c>
      <c r="M329" s="181" t="str">
        <f>IF(Barèmes!M329="","",Barèmes!M329)</f>
        <v/>
      </c>
      <c r="N329" s="181" t="str">
        <f>IF(Barèmes!N329="","",Barèmes!N329)</f>
        <v/>
      </c>
      <c r="O329" s="181" t="str">
        <f>IF(Barèmes!O329="","",Barèmes!O329)</f>
        <v/>
      </c>
      <c r="P329" s="427"/>
      <c r="Q329" s="286"/>
      <c r="R329" s="446" t="str">
        <f t="shared" si="15"/>
        <v/>
      </c>
      <c r="S329" s="182"/>
      <c r="T329" s="211" t="str">
        <f t="shared" si="16"/>
        <v/>
      </c>
      <c r="U329" s="185"/>
      <c r="V329" s="266" t="str">
        <f>+IF(O329="","",IF(T329="",Listes!$A$70,IF(AND(O329&lt;T329,U329=""),Listes!$A$71,IF(AND(Q329&lt;P329,U329=""),Listes!$A$72,IF(AND(T329&lt;&gt;"",T329&lt;O329,S329=""),Listes!$A$73,IF(W329="",Listes!$A$74,""))))))</f>
        <v/>
      </c>
      <c r="W329" s="90"/>
      <c r="X329" s="158">
        <f t="shared" si="17"/>
        <v>0</v>
      </c>
    </row>
    <row r="330" spans="1:24" ht="20.100000000000001" customHeight="1" x14ac:dyDescent="0.25">
      <c r="A330" s="174">
        <v>324</v>
      </c>
      <c r="B330" s="181" t="str">
        <f>IF(Barèmes!B330="","",Barèmes!B330)</f>
        <v/>
      </c>
      <c r="C330" s="181" t="str">
        <f>IF(Barèmes!C330="","",Barèmes!C330)</f>
        <v/>
      </c>
      <c r="D330" s="181" t="str">
        <f>IF(Barèmes!D330="","",Barèmes!D330)</f>
        <v/>
      </c>
      <c r="E330" s="181" t="str">
        <f>IF(Barèmes!E330="","",Barèmes!E330)</f>
        <v/>
      </c>
      <c r="F330" s="181" t="str">
        <f>IF(Barèmes!F330="","",Barèmes!F330)</f>
        <v/>
      </c>
      <c r="G330" s="181" t="str">
        <f>IF(Barèmes!G330="","",Barèmes!G330)</f>
        <v/>
      </c>
      <c r="H330" s="531" t="str">
        <f>IF(Barèmes!H330="","",Barèmes!H330)</f>
        <v/>
      </c>
      <c r="I330" s="531" t="str">
        <f>IF(Barèmes!I330="","",Barèmes!I330)</f>
        <v/>
      </c>
      <c r="J330" s="181" t="str">
        <f>IF(Barèmes!J330="","",Barèmes!J330)</f>
        <v/>
      </c>
      <c r="K330" s="181" t="str">
        <f>IF(Barèmes!K330="","",Barèmes!K330)</f>
        <v/>
      </c>
      <c r="L330" s="181" t="str">
        <f>IF(Barèmes!L330="","",Barèmes!L330)</f>
        <v/>
      </c>
      <c r="M330" s="181" t="str">
        <f>IF(Barèmes!M330="","",Barèmes!M330)</f>
        <v/>
      </c>
      <c r="N330" s="181" t="str">
        <f>IF(Barèmes!N330="","",Barèmes!N330)</f>
        <v/>
      </c>
      <c r="O330" s="181" t="str">
        <f>IF(Barèmes!O330="","",Barèmes!O330)</f>
        <v/>
      </c>
      <c r="P330" s="427"/>
      <c r="Q330" s="286"/>
      <c r="R330" s="446" t="str">
        <f t="shared" si="15"/>
        <v/>
      </c>
      <c r="S330" s="182"/>
      <c r="T330" s="211" t="str">
        <f t="shared" si="16"/>
        <v/>
      </c>
      <c r="U330" s="185"/>
      <c r="V330" s="266" t="str">
        <f>+IF(O330="","",IF(T330="",Listes!$A$70,IF(AND(O330&lt;T330,U330=""),Listes!$A$71,IF(AND(Q330&lt;P330,U330=""),Listes!$A$72,IF(AND(T330&lt;&gt;"",T330&lt;O330,S330=""),Listes!$A$73,IF(W330="",Listes!$A$74,""))))))</f>
        <v/>
      </c>
      <c r="W330" s="90"/>
      <c r="X330" s="158">
        <f t="shared" si="17"/>
        <v>0</v>
      </c>
    </row>
    <row r="331" spans="1:24" ht="20.100000000000001" customHeight="1" x14ac:dyDescent="0.25">
      <c r="A331" s="174">
        <v>325</v>
      </c>
      <c r="B331" s="181" t="str">
        <f>IF(Barèmes!B331="","",Barèmes!B331)</f>
        <v/>
      </c>
      <c r="C331" s="181" t="str">
        <f>IF(Barèmes!C331="","",Barèmes!C331)</f>
        <v/>
      </c>
      <c r="D331" s="181" t="str">
        <f>IF(Barèmes!D331="","",Barèmes!D331)</f>
        <v/>
      </c>
      <c r="E331" s="181" t="str">
        <f>IF(Barèmes!E331="","",Barèmes!E331)</f>
        <v/>
      </c>
      <c r="F331" s="181" t="str">
        <f>IF(Barèmes!F331="","",Barèmes!F331)</f>
        <v/>
      </c>
      <c r="G331" s="181" t="str">
        <f>IF(Barèmes!G331="","",Barèmes!G331)</f>
        <v/>
      </c>
      <c r="H331" s="531" t="str">
        <f>IF(Barèmes!H331="","",Barèmes!H331)</f>
        <v/>
      </c>
      <c r="I331" s="531" t="str">
        <f>IF(Barèmes!I331="","",Barèmes!I331)</f>
        <v/>
      </c>
      <c r="J331" s="181" t="str">
        <f>IF(Barèmes!J331="","",Barèmes!J331)</f>
        <v/>
      </c>
      <c r="K331" s="181" t="str">
        <f>IF(Barèmes!K331="","",Barèmes!K331)</f>
        <v/>
      </c>
      <c r="L331" s="181" t="str">
        <f>IF(Barèmes!L331="","",Barèmes!L331)</f>
        <v/>
      </c>
      <c r="M331" s="181" t="str">
        <f>IF(Barèmes!M331="","",Barèmes!M331)</f>
        <v/>
      </c>
      <c r="N331" s="181" t="str">
        <f>IF(Barèmes!N331="","",Barèmes!N331)</f>
        <v/>
      </c>
      <c r="O331" s="181" t="str">
        <f>IF(Barèmes!O331="","",Barèmes!O331)</f>
        <v/>
      </c>
      <c r="P331" s="427"/>
      <c r="Q331" s="286"/>
      <c r="R331" s="446" t="str">
        <f t="shared" si="15"/>
        <v/>
      </c>
      <c r="S331" s="182"/>
      <c r="T331" s="211" t="str">
        <f t="shared" si="16"/>
        <v/>
      </c>
      <c r="U331" s="185"/>
      <c r="V331" s="266" t="str">
        <f>+IF(O331="","",IF(T331="",Listes!$A$70,IF(AND(O331&lt;T331,U331=""),Listes!$A$71,IF(AND(Q331&lt;P331,U331=""),Listes!$A$72,IF(AND(T331&lt;&gt;"",T331&lt;O331,S331=""),Listes!$A$73,IF(W331="",Listes!$A$74,""))))))</f>
        <v/>
      </c>
      <c r="W331" s="90"/>
      <c r="X331" s="158">
        <f t="shared" si="17"/>
        <v>0</v>
      </c>
    </row>
    <row r="332" spans="1:24" ht="20.100000000000001" customHeight="1" x14ac:dyDescent="0.25">
      <c r="A332" s="174">
        <v>326</v>
      </c>
      <c r="B332" s="181" t="str">
        <f>IF(Barèmes!B332="","",Barèmes!B332)</f>
        <v/>
      </c>
      <c r="C332" s="181" t="str">
        <f>IF(Barèmes!C332="","",Barèmes!C332)</f>
        <v/>
      </c>
      <c r="D332" s="181" t="str">
        <f>IF(Barèmes!D332="","",Barèmes!D332)</f>
        <v/>
      </c>
      <c r="E332" s="181" t="str">
        <f>IF(Barèmes!E332="","",Barèmes!E332)</f>
        <v/>
      </c>
      <c r="F332" s="181" t="str">
        <f>IF(Barèmes!F332="","",Barèmes!F332)</f>
        <v/>
      </c>
      <c r="G332" s="181" t="str">
        <f>IF(Barèmes!G332="","",Barèmes!G332)</f>
        <v/>
      </c>
      <c r="H332" s="531" t="str">
        <f>IF(Barèmes!H332="","",Barèmes!H332)</f>
        <v/>
      </c>
      <c r="I332" s="531" t="str">
        <f>IF(Barèmes!I332="","",Barèmes!I332)</f>
        <v/>
      </c>
      <c r="J332" s="181" t="str">
        <f>IF(Barèmes!J332="","",Barèmes!J332)</f>
        <v/>
      </c>
      <c r="K332" s="181" t="str">
        <f>IF(Barèmes!K332="","",Barèmes!K332)</f>
        <v/>
      </c>
      <c r="L332" s="181" t="str">
        <f>IF(Barèmes!L332="","",Barèmes!L332)</f>
        <v/>
      </c>
      <c r="M332" s="181" t="str">
        <f>IF(Barèmes!M332="","",Barèmes!M332)</f>
        <v/>
      </c>
      <c r="N332" s="181" t="str">
        <f>IF(Barèmes!N332="","",Barèmes!N332)</f>
        <v/>
      </c>
      <c r="O332" s="181" t="str">
        <f>IF(Barèmes!O332="","",Barèmes!O332)</f>
        <v/>
      </c>
      <c r="P332" s="427"/>
      <c r="Q332" s="286"/>
      <c r="R332" s="446" t="str">
        <f t="shared" si="15"/>
        <v/>
      </c>
      <c r="S332" s="182"/>
      <c r="T332" s="211" t="str">
        <f t="shared" si="16"/>
        <v/>
      </c>
      <c r="U332" s="185"/>
      <c r="V332" s="266" t="str">
        <f>+IF(O332="","",IF(T332="",Listes!$A$70,IF(AND(O332&lt;T332,U332=""),Listes!$A$71,IF(AND(Q332&lt;P332,U332=""),Listes!$A$72,IF(AND(T332&lt;&gt;"",T332&lt;O332,S332=""),Listes!$A$73,IF(W332="",Listes!$A$74,""))))))</f>
        <v/>
      </c>
      <c r="W332" s="90"/>
      <c r="X332" s="158">
        <f t="shared" si="17"/>
        <v>0</v>
      </c>
    </row>
    <row r="333" spans="1:24" ht="20.100000000000001" customHeight="1" x14ac:dyDescent="0.25">
      <c r="A333" s="174">
        <v>327</v>
      </c>
      <c r="B333" s="181" t="str">
        <f>IF(Barèmes!B333="","",Barèmes!B333)</f>
        <v/>
      </c>
      <c r="C333" s="181" t="str">
        <f>IF(Barèmes!C333="","",Barèmes!C333)</f>
        <v/>
      </c>
      <c r="D333" s="181" t="str">
        <f>IF(Barèmes!D333="","",Barèmes!D333)</f>
        <v/>
      </c>
      <c r="E333" s="181" t="str">
        <f>IF(Barèmes!E333="","",Barèmes!E333)</f>
        <v/>
      </c>
      <c r="F333" s="181" t="str">
        <f>IF(Barèmes!F333="","",Barèmes!F333)</f>
        <v/>
      </c>
      <c r="G333" s="181" t="str">
        <f>IF(Barèmes!G333="","",Barèmes!G333)</f>
        <v/>
      </c>
      <c r="H333" s="531" t="str">
        <f>IF(Barèmes!H333="","",Barèmes!H333)</f>
        <v/>
      </c>
      <c r="I333" s="531" t="str">
        <f>IF(Barèmes!I333="","",Barèmes!I333)</f>
        <v/>
      </c>
      <c r="J333" s="181" t="str">
        <f>IF(Barèmes!J333="","",Barèmes!J333)</f>
        <v/>
      </c>
      <c r="K333" s="181" t="str">
        <f>IF(Barèmes!K333="","",Barèmes!K333)</f>
        <v/>
      </c>
      <c r="L333" s="181" t="str">
        <f>IF(Barèmes!L333="","",Barèmes!L333)</f>
        <v/>
      </c>
      <c r="M333" s="181" t="str">
        <f>IF(Barèmes!M333="","",Barèmes!M333)</f>
        <v/>
      </c>
      <c r="N333" s="181" t="str">
        <f>IF(Barèmes!N333="","",Barèmes!N333)</f>
        <v/>
      </c>
      <c r="O333" s="181" t="str">
        <f>IF(Barèmes!O333="","",Barèmes!O333)</f>
        <v/>
      </c>
      <c r="P333" s="427"/>
      <c r="Q333" s="286"/>
      <c r="R333" s="446" t="str">
        <f t="shared" si="15"/>
        <v/>
      </c>
      <c r="S333" s="182"/>
      <c r="T333" s="211" t="str">
        <f t="shared" si="16"/>
        <v/>
      </c>
      <c r="U333" s="185"/>
      <c r="V333" s="266" t="str">
        <f>+IF(O333="","",IF(T333="",Listes!$A$70,IF(AND(O333&lt;T333,U333=""),Listes!$A$71,IF(AND(Q333&lt;P333,U333=""),Listes!$A$72,IF(AND(T333&lt;&gt;"",T333&lt;O333,S333=""),Listes!$A$73,IF(W333="",Listes!$A$74,""))))))</f>
        <v/>
      </c>
      <c r="W333" s="90"/>
      <c r="X333" s="158">
        <f t="shared" si="17"/>
        <v>0</v>
      </c>
    </row>
    <row r="334" spans="1:24" ht="20.100000000000001" customHeight="1" x14ac:dyDescent="0.25">
      <c r="A334" s="174">
        <v>328</v>
      </c>
      <c r="B334" s="181" t="str">
        <f>IF(Barèmes!B334="","",Barèmes!B334)</f>
        <v/>
      </c>
      <c r="C334" s="181" t="str">
        <f>IF(Barèmes!C334="","",Barèmes!C334)</f>
        <v/>
      </c>
      <c r="D334" s="181" t="str">
        <f>IF(Barèmes!D334="","",Barèmes!D334)</f>
        <v/>
      </c>
      <c r="E334" s="181" t="str">
        <f>IF(Barèmes!E334="","",Barèmes!E334)</f>
        <v/>
      </c>
      <c r="F334" s="181" t="str">
        <f>IF(Barèmes!F334="","",Barèmes!F334)</f>
        <v/>
      </c>
      <c r="G334" s="181" t="str">
        <f>IF(Barèmes!G334="","",Barèmes!G334)</f>
        <v/>
      </c>
      <c r="H334" s="531" t="str">
        <f>IF(Barèmes!H334="","",Barèmes!H334)</f>
        <v/>
      </c>
      <c r="I334" s="531" t="str">
        <f>IF(Barèmes!I334="","",Barèmes!I334)</f>
        <v/>
      </c>
      <c r="J334" s="181" t="str">
        <f>IF(Barèmes!J334="","",Barèmes!J334)</f>
        <v/>
      </c>
      <c r="K334" s="181" t="str">
        <f>IF(Barèmes!K334="","",Barèmes!K334)</f>
        <v/>
      </c>
      <c r="L334" s="181" t="str">
        <f>IF(Barèmes!L334="","",Barèmes!L334)</f>
        <v/>
      </c>
      <c r="M334" s="181" t="str">
        <f>IF(Barèmes!M334="","",Barèmes!M334)</f>
        <v/>
      </c>
      <c r="N334" s="181" t="str">
        <f>IF(Barèmes!N334="","",Barèmes!N334)</f>
        <v/>
      </c>
      <c r="O334" s="181" t="str">
        <f>IF(Barèmes!O334="","",Barèmes!O334)</f>
        <v/>
      </c>
      <c r="P334" s="427"/>
      <c r="Q334" s="286"/>
      <c r="R334" s="446" t="str">
        <f t="shared" si="15"/>
        <v/>
      </c>
      <c r="S334" s="182"/>
      <c r="T334" s="211" t="str">
        <f t="shared" si="16"/>
        <v/>
      </c>
      <c r="U334" s="185"/>
      <c r="V334" s="266" t="str">
        <f>+IF(O334="","",IF(T334="",Listes!$A$70,IF(AND(O334&lt;T334,U334=""),Listes!$A$71,IF(AND(Q334&lt;P334,U334=""),Listes!$A$72,IF(AND(T334&lt;&gt;"",T334&lt;O334,S334=""),Listes!$A$73,IF(W334="",Listes!$A$74,""))))))</f>
        <v/>
      </c>
      <c r="W334" s="90"/>
      <c r="X334" s="158">
        <f t="shared" si="17"/>
        <v>0</v>
      </c>
    </row>
    <row r="335" spans="1:24" ht="20.100000000000001" customHeight="1" x14ac:dyDescent="0.25">
      <c r="A335" s="174">
        <v>329</v>
      </c>
      <c r="B335" s="181" t="str">
        <f>IF(Barèmes!B335="","",Barèmes!B335)</f>
        <v/>
      </c>
      <c r="C335" s="181" t="str">
        <f>IF(Barèmes!C335="","",Barèmes!C335)</f>
        <v/>
      </c>
      <c r="D335" s="181" t="str">
        <f>IF(Barèmes!D335="","",Barèmes!D335)</f>
        <v/>
      </c>
      <c r="E335" s="181" t="str">
        <f>IF(Barèmes!E335="","",Barèmes!E335)</f>
        <v/>
      </c>
      <c r="F335" s="181" t="str">
        <f>IF(Barèmes!F335="","",Barèmes!F335)</f>
        <v/>
      </c>
      <c r="G335" s="181" t="str">
        <f>IF(Barèmes!G335="","",Barèmes!G335)</f>
        <v/>
      </c>
      <c r="H335" s="531" t="str">
        <f>IF(Barèmes!H335="","",Barèmes!H335)</f>
        <v/>
      </c>
      <c r="I335" s="531" t="str">
        <f>IF(Barèmes!I335="","",Barèmes!I335)</f>
        <v/>
      </c>
      <c r="J335" s="181" t="str">
        <f>IF(Barèmes!J335="","",Barèmes!J335)</f>
        <v/>
      </c>
      <c r="K335" s="181" t="str">
        <f>IF(Barèmes!K335="","",Barèmes!K335)</f>
        <v/>
      </c>
      <c r="L335" s="181" t="str">
        <f>IF(Barèmes!L335="","",Barèmes!L335)</f>
        <v/>
      </c>
      <c r="M335" s="181" t="str">
        <f>IF(Barèmes!M335="","",Barèmes!M335)</f>
        <v/>
      </c>
      <c r="N335" s="181" t="str">
        <f>IF(Barèmes!N335="","",Barèmes!N335)</f>
        <v/>
      </c>
      <c r="O335" s="181" t="str">
        <f>IF(Barèmes!O335="","",Barèmes!O335)</f>
        <v/>
      </c>
      <c r="P335" s="427"/>
      <c r="Q335" s="286"/>
      <c r="R335" s="446" t="str">
        <f t="shared" si="15"/>
        <v/>
      </c>
      <c r="S335" s="182"/>
      <c r="T335" s="211" t="str">
        <f t="shared" si="16"/>
        <v/>
      </c>
      <c r="U335" s="185"/>
      <c r="V335" s="266" t="str">
        <f>+IF(O335="","",IF(T335="",Listes!$A$70,IF(AND(O335&lt;T335,U335=""),Listes!$A$71,IF(AND(Q335&lt;P335,U335=""),Listes!$A$72,IF(AND(T335&lt;&gt;"",T335&lt;O335,S335=""),Listes!$A$73,IF(W335="",Listes!$A$74,""))))))</f>
        <v/>
      </c>
      <c r="W335" s="90"/>
      <c r="X335" s="158">
        <f t="shared" si="17"/>
        <v>0</v>
      </c>
    </row>
    <row r="336" spans="1:24" ht="20.100000000000001" customHeight="1" x14ac:dyDescent="0.25">
      <c r="A336" s="174">
        <v>330</v>
      </c>
      <c r="B336" s="181" t="str">
        <f>IF(Barèmes!B336="","",Barèmes!B336)</f>
        <v/>
      </c>
      <c r="C336" s="181" t="str">
        <f>IF(Barèmes!C336="","",Barèmes!C336)</f>
        <v/>
      </c>
      <c r="D336" s="181" t="str">
        <f>IF(Barèmes!D336="","",Barèmes!D336)</f>
        <v/>
      </c>
      <c r="E336" s="181" t="str">
        <f>IF(Barèmes!E336="","",Barèmes!E336)</f>
        <v/>
      </c>
      <c r="F336" s="181" t="str">
        <f>IF(Barèmes!F336="","",Barèmes!F336)</f>
        <v/>
      </c>
      <c r="G336" s="181" t="str">
        <f>IF(Barèmes!G336="","",Barèmes!G336)</f>
        <v/>
      </c>
      <c r="H336" s="531" t="str">
        <f>IF(Barèmes!H336="","",Barèmes!H336)</f>
        <v/>
      </c>
      <c r="I336" s="531" t="str">
        <f>IF(Barèmes!I336="","",Barèmes!I336)</f>
        <v/>
      </c>
      <c r="J336" s="181" t="str">
        <f>IF(Barèmes!J336="","",Barèmes!J336)</f>
        <v/>
      </c>
      <c r="K336" s="181" t="str">
        <f>IF(Barèmes!K336="","",Barèmes!K336)</f>
        <v/>
      </c>
      <c r="L336" s="181" t="str">
        <f>IF(Barèmes!L336="","",Barèmes!L336)</f>
        <v/>
      </c>
      <c r="M336" s="181" t="str">
        <f>IF(Barèmes!M336="","",Barèmes!M336)</f>
        <v/>
      </c>
      <c r="N336" s="181" t="str">
        <f>IF(Barèmes!N336="","",Barèmes!N336)</f>
        <v/>
      </c>
      <c r="O336" s="181" t="str">
        <f>IF(Barèmes!O336="","",Barèmes!O336)</f>
        <v/>
      </c>
      <c r="P336" s="427"/>
      <c r="Q336" s="286"/>
      <c r="R336" s="446" t="str">
        <f t="shared" si="15"/>
        <v/>
      </c>
      <c r="S336" s="182"/>
      <c r="T336" s="211" t="str">
        <f t="shared" si="16"/>
        <v/>
      </c>
      <c r="U336" s="185"/>
      <c r="V336" s="266" t="str">
        <f>+IF(O336="","",IF(T336="",Listes!$A$70,IF(AND(O336&lt;T336,U336=""),Listes!$A$71,IF(AND(Q336&lt;P336,U336=""),Listes!$A$72,IF(AND(T336&lt;&gt;"",T336&lt;O336,S336=""),Listes!$A$73,IF(W336="",Listes!$A$74,""))))))</f>
        <v/>
      </c>
      <c r="W336" s="90"/>
      <c r="X336" s="158">
        <f t="shared" si="17"/>
        <v>0</v>
      </c>
    </row>
    <row r="337" spans="1:24" ht="20.100000000000001" customHeight="1" x14ac:dyDescent="0.25">
      <c r="A337" s="174">
        <v>331</v>
      </c>
      <c r="B337" s="181" t="str">
        <f>IF(Barèmes!B337="","",Barèmes!B337)</f>
        <v/>
      </c>
      <c r="C337" s="181" t="str">
        <f>IF(Barèmes!C337="","",Barèmes!C337)</f>
        <v/>
      </c>
      <c r="D337" s="181" t="str">
        <f>IF(Barèmes!D337="","",Barèmes!D337)</f>
        <v/>
      </c>
      <c r="E337" s="181" t="str">
        <f>IF(Barèmes!E337="","",Barèmes!E337)</f>
        <v/>
      </c>
      <c r="F337" s="181" t="str">
        <f>IF(Barèmes!F337="","",Barèmes!F337)</f>
        <v/>
      </c>
      <c r="G337" s="181" t="str">
        <f>IF(Barèmes!G337="","",Barèmes!G337)</f>
        <v/>
      </c>
      <c r="H337" s="531" t="str">
        <f>IF(Barèmes!H337="","",Barèmes!H337)</f>
        <v/>
      </c>
      <c r="I337" s="531" t="str">
        <f>IF(Barèmes!I337="","",Barèmes!I337)</f>
        <v/>
      </c>
      <c r="J337" s="181" t="str">
        <f>IF(Barèmes!J337="","",Barèmes!J337)</f>
        <v/>
      </c>
      <c r="K337" s="181" t="str">
        <f>IF(Barèmes!K337="","",Barèmes!K337)</f>
        <v/>
      </c>
      <c r="L337" s="181" t="str">
        <f>IF(Barèmes!L337="","",Barèmes!L337)</f>
        <v/>
      </c>
      <c r="M337" s="181" t="str">
        <f>IF(Barèmes!M337="","",Barèmes!M337)</f>
        <v/>
      </c>
      <c r="N337" s="181" t="str">
        <f>IF(Barèmes!N337="","",Barèmes!N337)</f>
        <v/>
      </c>
      <c r="O337" s="181" t="str">
        <f>IF(Barèmes!O337="","",Barèmes!O337)</f>
        <v/>
      </c>
      <c r="P337" s="427"/>
      <c r="Q337" s="286"/>
      <c r="R337" s="446" t="str">
        <f t="shared" si="15"/>
        <v/>
      </c>
      <c r="S337" s="182"/>
      <c r="T337" s="211" t="str">
        <f t="shared" si="16"/>
        <v/>
      </c>
      <c r="U337" s="185"/>
      <c r="V337" s="266" t="str">
        <f>+IF(O337="","",IF(T337="",Listes!$A$70,IF(AND(O337&lt;T337,U337=""),Listes!$A$71,IF(AND(Q337&lt;P337,U337=""),Listes!$A$72,IF(AND(T337&lt;&gt;"",T337&lt;O337,S337=""),Listes!$A$73,IF(W337="",Listes!$A$74,""))))))</f>
        <v/>
      </c>
      <c r="W337" s="90"/>
      <c r="X337" s="158">
        <f t="shared" si="17"/>
        <v>0</v>
      </c>
    </row>
    <row r="338" spans="1:24" ht="20.100000000000001" customHeight="1" x14ac:dyDescent="0.25">
      <c r="A338" s="174">
        <v>332</v>
      </c>
      <c r="B338" s="181" t="str">
        <f>IF(Barèmes!B338="","",Barèmes!B338)</f>
        <v/>
      </c>
      <c r="C338" s="181" t="str">
        <f>IF(Barèmes!C338="","",Barèmes!C338)</f>
        <v/>
      </c>
      <c r="D338" s="181" t="str">
        <f>IF(Barèmes!D338="","",Barèmes!D338)</f>
        <v/>
      </c>
      <c r="E338" s="181" t="str">
        <f>IF(Barèmes!E338="","",Barèmes!E338)</f>
        <v/>
      </c>
      <c r="F338" s="181" t="str">
        <f>IF(Barèmes!F338="","",Barèmes!F338)</f>
        <v/>
      </c>
      <c r="G338" s="181" t="str">
        <f>IF(Barèmes!G338="","",Barèmes!G338)</f>
        <v/>
      </c>
      <c r="H338" s="531" t="str">
        <f>IF(Barèmes!H338="","",Barèmes!H338)</f>
        <v/>
      </c>
      <c r="I338" s="531" t="str">
        <f>IF(Barèmes!I338="","",Barèmes!I338)</f>
        <v/>
      </c>
      <c r="J338" s="181" t="str">
        <f>IF(Barèmes!J338="","",Barèmes!J338)</f>
        <v/>
      </c>
      <c r="K338" s="181" t="str">
        <f>IF(Barèmes!K338="","",Barèmes!K338)</f>
        <v/>
      </c>
      <c r="L338" s="181" t="str">
        <f>IF(Barèmes!L338="","",Barèmes!L338)</f>
        <v/>
      </c>
      <c r="M338" s="181" t="str">
        <f>IF(Barèmes!M338="","",Barèmes!M338)</f>
        <v/>
      </c>
      <c r="N338" s="181" t="str">
        <f>IF(Barèmes!N338="","",Barèmes!N338)</f>
        <v/>
      </c>
      <c r="O338" s="181" t="str">
        <f>IF(Barèmes!O338="","",Barèmes!O338)</f>
        <v/>
      </c>
      <c r="P338" s="427"/>
      <c r="Q338" s="286"/>
      <c r="R338" s="446" t="str">
        <f t="shared" si="15"/>
        <v/>
      </c>
      <c r="S338" s="182"/>
      <c r="T338" s="211" t="str">
        <f t="shared" si="16"/>
        <v/>
      </c>
      <c r="U338" s="185"/>
      <c r="V338" s="266" t="str">
        <f>+IF(O338="","",IF(T338="",Listes!$A$70,IF(AND(O338&lt;T338,U338=""),Listes!$A$71,IF(AND(Q338&lt;P338,U338=""),Listes!$A$72,IF(AND(T338&lt;&gt;"",T338&lt;O338,S338=""),Listes!$A$73,IF(W338="",Listes!$A$74,""))))))</f>
        <v/>
      </c>
      <c r="W338" s="90"/>
      <c r="X338" s="158">
        <f t="shared" si="17"/>
        <v>0</v>
      </c>
    </row>
    <row r="339" spans="1:24" ht="20.100000000000001" customHeight="1" x14ac:dyDescent="0.25">
      <c r="A339" s="174">
        <v>333</v>
      </c>
      <c r="B339" s="181" t="str">
        <f>IF(Barèmes!B339="","",Barèmes!B339)</f>
        <v/>
      </c>
      <c r="C339" s="181" t="str">
        <f>IF(Barèmes!C339="","",Barèmes!C339)</f>
        <v/>
      </c>
      <c r="D339" s="181" t="str">
        <f>IF(Barèmes!D339="","",Barèmes!D339)</f>
        <v/>
      </c>
      <c r="E339" s="181" t="str">
        <f>IF(Barèmes!E339="","",Barèmes!E339)</f>
        <v/>
      </c>
      <c r="F339" s="181" t="str">
        <f>IF(Barèmes!F339="","",Barèmes!F339)</f>
        <v/>
      </c>
      <c r="G339" s="181" t="str">
        <f>IF(Barèmes!G339="","",Barèmes!G339)</f>
        <v/>
      </c>
      <c r="H339" s="531" t="str">
        <f>IF(Barèmes!H339="","",Barèmes!H339)</f>
        <v/>
      </c>
      <c r="I339" s="531" t="str">
        <f>IF(Barèmes!I339="","",Barèmes!I339)</f>
        <v/>
      </c>
      <c r="J339" s="181" t="str">
        <f>IF(Barèmes!J339="","",Barèmes!J339)</f>
        <v/>
      </c>
      <c r="K339" s="181" t="str">
        <f>IF(Barèmes!K339="","",Barèmes!K339)</f>
        <v/>
      </c>
      <c r="L339" s="181" t="str">
        <f>IF(Barèmes!L339="","",Barèmes!L339)</f>
        <v/>
      </c>
      <c r="M339" s="181" t="str">
        <f>IF(Barèmes!M339="","",Barèmes!M339)</f>
        <v/>
      </c>
      <c r="N339" s="181" t="str">
        <f>IF(Barèmes!N339="","",Barèmes!N339)</f>
        <v/>
      </c>
      <c r="O339" s="181" t="str">
        <f>IF(Barèmes!O339="","",Barèmes!O339)</f>
        <v/>
      </c>
      <c r="P339" s="427"/>
      <c r="Q339" s="286"/>
      <c r="R339" s="446" t="str">
        <f t="shared" si="15"/>
        <v/>
      </c>
      <c r="S339" s="182"/>
      <c r="T339" s="211" t="str">
        <f t="shared" si="16"/>
        <v/>
      </c>
      <c r="U339" s="185"/>
      <c r="V339" s="266" t="str">
        <f>+IF(O339="","",IF(T339="",Listes!$A$70,IF(AND(O339&lt;T339,U339=""),Listes!$A$71,IF(AND(Q339&lt;P339,U339=""),Listes!$A$72,IF(AND(T339&lt;&gt;"",T339&lt;O339,S339=""),Listes!$A$73,IF(W339="",Listes!$A$74,""))))))</f>
        <v/>
      </c>
      <c r="W339" s="90"/>
      <c r="X339" s="158">
        <f t="shared" si="17"/>
        <v>0</v>
      </c>
    </row>
    <row r="340" spans="1:24" ht="20.100000000000001" customHeight="1" x14ac:dyDescent="0.25">
      <c r="A340" s="174">
        <v>334</v>
      </c>
      <c r="B340" s="181" t="str">
        <f>IF(Barèmes!B340="","",Barèmes!B340)</f>
        <v/>
      </c>
      <c r="C340" s="181" t="str">
        <f>IF(Barèmes!C340="","",Barèmes!C340)</f>
        <v/>
      </c>
      <c r="D340" s="181" t="str">
        <f>IF(Barèmes!D340="","",Barèmes!D340)</f>
        <v/>
      </c>
      <c r="E340" s="181" t="str">
        <f>IF(Barèmes!E340="","",Barèmes!E340)</f>
        <v/>
      </c>
      <c r="F340" s="181" t="str">
        <f>IF(Barèmes!F340="","",Barèmes!F340)</f>
        <v/>
      </c>
      <c r="G340" s="181" t="str">
        <f>IF(Barèmes!G340="","",Barèmes!G340)</f>
        <v/>
      </c>
      <c r="H340" s="531" t="str">
        <f>IF(Barèmes!H340="","",Barèmes!H340)</f>
        <v/>
      </c>
      <c r="I340" s="531" t="str">
        <f>IF(Barèmes!I340="","",Barèmes!I340)</f>
        <v/>
      </c>
      <c r="J340" s="181" t="str">
        <f>IF(Barèmes!J340="","",Barèmes!J340)</f>
        <v/>
      </c>
      <c r="K340" s="181" t="str">
        <f>IF(Barèmes!K340="","",Barèmes!K340)</f>
        <v/>
      </c>
      <c r="L340" s="181" t="str">
        <f>IF(Barèmes!L340="","",Barèmes!L340)</f>
        <v/>
      </c>
      <c r="M340" s="181" t="str">
        <f>IF(Barèmes!M340="","",Barèmes!M340)</f>
        <v/>
      </c>
      <c r="N340" s="181" t="str">
        <f>IF(Barèmes!N340="","",Barèmes!N340)</f>
        <v/>
      </c>
      <c r="O340" s="181" t="str">
        <f>IF(Barèmes!O340="","",Barèmes!O340)</f>
        <v/>
      </c>
      <c r="P340" s="427"/>
      <c r="Q340" s="286"/>
      <c r="R340" s="446" t="str">
        <f t="shared" si="15"/>
        <v/>
      </c>
      <c r="S340" s="182"/>
      <c r="T340" s="211" t="str">
        <f t="shared" si="16"/>
        <v/>
      </c>
      <c r="U340" s="185"/>
      <c r="V340" s="266" t="str">
        <f>+IF(O340="","",IF(T340="",Listes!$A$70,IF(AND(O340&lt;T340,U340=""),Listes!$A$71,IF(AND(Q340&lt;P340,U340=""),Listes!$A$72,IF(AND(T340&lt;&gt;"",T340&lt;O340,S340=""),Listes!$A$73,IF(W340="",Listes!$A$74,""))))))</f>
        <v/>
      </c>
      <c r="W340" s="90"/>
      <c r="X340" s="158">
        <f t="shared" si="17"/>
        <v>0</v>
      </c>
    </row>
    <row r="341" spans="1:24" ht="20.100000000000001" customHeight="1" x14ac:dyDescent="0.25">
      <c r="A341" s="174">
        <v>335</v>
      </c>
      <c r="B341" s="181" t="str">
        <f>IF(Barèmes!B341="","",Barèmes!B341)</f>
        <v/>
      </c>
      <c r="C341" s="181" t="str">
        <f>IF(Barèmes!C341="","",Barèmes!C341)</f>
        <v/>
      </c>
      <c r="D341" s="181" t="str">
        <f>IF(Barèmes!D341="","",Barèmes!D341)</f>
        <v/>
      </c>
      <c r="E341" s="181" t="str">
        <f>IF(Barèmes!E341="","",Barèmes!E341)</f>
        <v/>
      </c>
      <c r="F341" s="181" t="str">
        <f>IF(Barèmes!F341="","",Barèmes!F341)</f>
        <v/>
      </c>
      <c r="G341" s="181" t="str">
        <f>IF(Barèmes!G341="","",Barèmes!G341)</f>
        <v/>
      </c>
      <c r="H341" s="531" t="str">
        <f>IF(Barèmes!H341="","",Barèmes!H341)</f>
        <v/>
      </c>
      <c r="I341" s="531" t="str">
        <f>IF(Barèmes!I341="","",Barèmes!I341)</f>
        <v/>
      </c>
      <c r="J341" s="181" t="str">
        <f>IF(Barèmes!J341="","",Barèmes!J341)</f>
        <v/>
      </c>
      <c r="K341" s="181" t="str">
        <f>IF(Barèmes!K341="","",Barèmes!K341)</f>
        <v/>
      </c>
      <c r="L341" s="181" t="str">
        <f>IF(Barèmes!L341="","",Barèmes!L341)</f>
        <v/>
      </c>
      <c r="M341" s="181" t="str">
        <f>IF(Barèmes!M341="","",Barèmes!M341)</f>
        <v/>
      </c>
      <c r="N341" s="181" t="str">
        <f>IF(Barèmes!N341="","",Barèmes!N341)</f>
        <v/>
      </c>
      <c r="O341" s="181" t="str">
        <f>IF(Barèmes!O341="","",Barèmes!O341)</f>
        <v/>
      </c>
      <c r="P341" s="427"/>
      <c r="Q341" s="286"/>
      <c r="R341" s="446" t="str">
        <f t="shared" si="15"/>
        <v/>
      </c>
      <c r="S341" s="182"/>
      <c r="T341" s="211" t="str">
        <f t="shared" si="16"/>
        <v/>
      </c>
      <c r="U341" s="185"/>
      <c r="V341" s="266" t="str">
        <f>+IF(O341="","",IF(T341="",Listes!$A$70,IF(AND(O341&lt;T341,U341=""),Listes!$A$71,IF(AND(Q341&lt;P341,U341=""),Listes!$A$72,IF(AND(T341&lt;&gt;"",T341&lt;O341,S341=""),Listes!$A$73,IF(W341="",Listes!$A$74,""))))))</f>
        <v/>
      </c>
      <c r="W341" s="90"/>
      <c r="X341" s="158">
        <f t="shared" si="17"/>
        <v>0</v>
      </c>
    </row>
    <row r="342" spans="1:24" ht="20.100000000000001" customHeight="1" x14ac:dyDescent="0.25">
      <c r="A342" s="174">
        <v>336</v>
      </c>
      <c r="B342" s="181" t="str">
        <f>IF(Barèmes!B342="","",Barèmes!B342)</f>
        <v/>
      </c>
      <c r="C342" s="181" t="str">
        <f>IF(Barèmes!C342="","",Barèmes!C342)</f>
        <v/>
      </c>
      <c r="D342" s="181" t="str">
        <f>IF(Barèmes!D342="","",Barèmes!D342)</f>
        <v/>
      </c>
      <c r="E342" s="181" t="str">
        <f>IF(Barèmes!E342="","",Barèmes!E342)</f>
        <v/>
      </c>
      <c r="F342" s="181" t="str">
        <f>IF(Barèmes!F342="","",Barèmes!F342)</f>
        <v/>
      </c>
      <c r="G342" s="181" t="str">
        <f>IF(Barèmes!G342="","",Barèmes!G342)</f>
        <v/>
      </c>
      <c r="H342" s="531" t="str">
        <f>IF(Barèmes!H342="","",Barèmes!H342)</f>
        <v/>
      </c>
      <c r="I342" s="531" t="str">
        <f>IF(Barèmes!I342="","",Barèmes!I342)</f>
        <v/>
      </c>
      <c r="J342" s="181" t="str">
        <f>IF(Barèmes!J342="","",Barèmes!J342)</f>
        <v/>
      </c>
      <c r="K342" s="181" t="str">
        <f>IF(Barèmes!K342="","",Barèmes!K342)</f>
        <v/>
      </c>
      <c r="L342" s="181" t="str">
        <f>IF(Barèmes!L342="","",Barèmes!L342)</f>
        <v/>
      </c>
      <c r="M342" s="181" t="str">
        <f>IF(Barèmes!M342="","",Barèmes!M342)</f>
        <v/>
      </c>
      <c r="N342" s="181" t="str">
        <f>IF(Barèmes!N342="","",Barèmes!N342)</f>
        <v/>
      </c>
      <c r="O342" s="181" t="str">
        <f>IF(Barèmes!O342="","",Barèmes!O342)</f>
        <v/>
      </c>
      <c r="P342" s="427"/>
      <c r="Q342" s="286"/>
      <c r="R342" s="446" t="str">
        <f t="shared" si="15"/>
        <v/>
      </c>
      <c r="S342" s="182"/>
      <c r="T342" s="211" t="str">
        <f t="shared" si="16"/>
        <v/>
      </c>
      <c r="U342" s="185"/>
      <c r="V342" s="266" t="str">
        <f>+IF(O342="","",IF(T342="",Listes!$A$70,IF(AND(O342&lt;T342,U342=""),Listes!$A$71,IF(AND(Q342&lt;P342,U342=""),Listes!$A$72,IF(AND(T342&lt;&gt;"",T342&lt;O342,S342=""),Listes!$A$73,IF(W342="",Listes!$A$74,""))))))</f>
        <v/>
      </c>
      <c r="W342" s="90"/>
      <c r="X342" s="158">
        <f t="shared" si="17"/>
        <v>0</v>
      </c>
    </row>
    <row r="343" spans="1:24" ht="20.100000000000001" customHeight="1" x14ac:dyDescent="0.25">
      <c r="A343" s="174">
        <v>337</v>
      </c>
      <c r="B343" s="181" t="str">
        <f>IF(Barèmes!B343="","",Barèmes!B343)</f>
        <v/>
      </c>
      <c r="C343" s="181" t="str">
        <f>IF(Barèmes!C343="","",Barèmes!C343)</f>
        <v/>
      </c>
      <c r="D343" s="181" t="str">
        <f>IF(Barèmes!D343="","",Barèmes!D343)</f>
        <v/>
      </c>
      <c r="E343" s="181" t="str">
        <f>IF(Barèmes!E343="","",Barèmes!E343)</f>
        <v/>
      </c>
      <c r="F343" s="181" t="str">
        <f>IF(Barèmes!F343="","",Barèmes!F343)</f>
        <v/>
      </c>
      <c r="G343" s="181" t="str">
        <f>IF(Barèmes!G343="","",Barèmes!G343)</f>
        <v/>
      </c>
      <c r="H343" s="531" t="str">
        <f>IF(Barèmes!H343="","",Barèmes!H343)</f>
        <v/>
      </c>
      <c r="I343" s="531" t="str">
        <f>IF(Barèmes!I343="","",Barèmes!I343)</f>
        <v/>
      </c>
      <c r="J343" s="181" t="str">
        <f>IF(Barèmes!J343="","",Barèmes!J343)</f>
        <v/>
      </c>
      <c r="K343" s="181" t="str">
        <f>IF(Barèmes!K343="","",Barèmes!K343)</f>
        <v/>
      </c>
      <c r="L343" s="181" t="str">
        <f>IF(Barèmes!L343="","",Barèmes!L343)</f>
        <v/>
      </c>
      <c r="M343" s="181" t="str">
        <f>IF(Barèmes!M343="","",Barèmes!M343)</f>
        <v/>
      </c>
      <c r="N343" s="181" t="str">
        <f>IF(Barèmes!N343="","",Barèmes!N343)</f>
        <v/>
      </c>
      <c r="O343" s="181" t="str">
        <f>IF(Barèmes!O343="","",Barèmes!O343)</f>
        <v/>
      </c>
      <c r="P343" s="427"/>
      <c r="Q343" s="286"/>
      <c r="R343" s="446" t="str">
        <f t="shared" si="15"/>
        <v/>
      </c>
      <c r="S343" s="182"/>
      <c r="T343" s="211" t="str">
        <f t="shared" si="16"/>
        <v/>
      </c>
      <c r="U343" s="185"/>
      <c r="V343" s="266" t="str">
        <f>+IF(O343="","",IF(T343="",Listes!$A$70,IF(AND(O343&lt;T343,U343=""),Listes!$A$71,IF(AND(Q343&lt;P343,U343=""),Listes!$A$72,IF(AND(T343&lt;&gt;"",T343&lt;O343,S343=""),Listes!$A$73,IF(W343="",Listes!$A$74,""))))))</f>
        <v/>
      </c>
      <c r="W343" s="90"/>
      <c r="X343" s="158">
        <f t="shared" si="17"/>
        <v>0</v>
      </c>
    </row>
    <row r="344" spans="1:24" ht="20.100000000000001" customHeight="1" x14ac:dyDescent="0.25">
      <c r="A344" s="174">
        <v>338</v>
      </c>
      <c r="B344" s="181" t="str">
        <f>IF(Barèmes!B344="","",Barèmes!B344)</f>
        <v/>
      </c>
      <c r="C344" s="181" t="str">
        <f>IF(Barèmes!C344="","",Barèmes!C344)</f>
        <v/>
      </c>
      <c r="D344" s="181" t="str">
        <f>IF(Barèmes!D344="","",Barèmes!D344)</f>
        <v/>
      </c>
      <c r="E344" s="181" t="str">
        <f>IF(Barèmes!E344="","",Barèmes!E344)</f>
        <v/>
      </c>
      <c r="F344" s="181" t="str">
        <f>IF(Barèmes!F344="","",Barèmes!F344)</f>
        <v/>
      </c>
      <c r="G344" s="181" t="str">
        <f>IF(Barèmes!G344="","",Barèmes!G344)</f>
        <v/>
      </c>
      <c r="H344" s="531" t="str">
        <f>IF(Barèmes!H344="","",Barèmes!H344)</f>
        <v/>
      </c>
      <c r="I344" s="531" t="str">
        <f>IF(Barèmes!I344="","",Barèmes!I344)</f>
        <v/>
      </c>
      <c r="J344" s="181" t="str">
        <f>IF(Barèmes!J344="","",Barèmes!J344)</f>
        <v/>
      </c>
      <c r="K344" s="181" t="str">
        <f>IF(Barèmes!K344="","",Barèmes!K344)</f>
        <v/>
      </c>
      <c r="L344" s="181" t="str">
        <f>IF(Barèmes!L344="","",Barèmes!L344)</f>
        <v/>
      </c>
      <c r="M344" s="181" t="str">
        <f>IF(Barèmes!M344="","",Barèmes!M344)</f>
        <v/>
      </c>
      <c r="N344" s="181" t="str">
        <f>IF(Barèmes!N344="","",Barèmes!N344)</f>
        <v/>
      </c>
      <c r="O344" s="181" t="str">
        <f>IF(Barèmes!O344="","",Barèmes!O344)</f>
        <v/>
      </c>
      <c r="P344" s="427"/>
      <c r="Q344" s="286"/>
      <c r="R344" s="446" t="str">
        <f t="shared" si="15"/>
        <v/>
      </c>
      <c r="S344" s="182"/>
      <c r="T344" s="211" t="str">
        <f t="shared" si="16"/>
        <v/>
      </c>
      <c r="U344" s="185"/>
      <c r="V344" s="266" t="str">
        <f>+IF(O344="","",IF(T344="",Listes!$A$70,IF(AND(O344&lt;T344,U344=""),Listes!$A$71,IF(AND(Q344&lt;P344,U344=""),Listes!$A$72,IF(AND(T344&lt;&gt;"",T344&lt;O344,S344=""),Listes!$A$73,IF(W344="",Listes!$A$74,""))))))</f>
        <v/>
      </c>
      <c r="W344" s="90"/>
      <c r="X344" s="158">
        <f t="shared" si="17"/>
        <v>0</v>
      </c>
    </row>
    <row r="345" spans="1:24" ht="20.100000000000001" customHeight="1" x14ac:dyDescent="0.25">
      <c r="A345" s="174">
        <v>339</v>
      </c>
      <c r="B345" s="181" t="str">
        <f>IF(Barèmes!B345="","",Barèmes!B345)</f>
        <v/>
      </c>
      <c r="C345" s="181" t="str">
        <f>IF(Barèmes!C345="","",Barèmes!C345)</f>
        <v/>
      </c>
      <c r="D345" s="181" t="str">
        <f>IF(Barèmes!D345="","",Barèmes!D345)</f>
        <v/>
      </c>
      <c r="E345" s="181" t="str">
        <f>IF(Barèmes!E345="","",Barèmes!E345)</f>
        <v/>
      </c>
      <c r="F345" s="181" t="str">
        <f>IF(Barèmes!F345="","",Barèmes!F345)</f>
        <v/>
      </c>
      <c r="G345" s="181" t="str">
        <f>IF(Barèmes!G345="","",Barèmes!G345)</f>
        <v/>
      </c>
      <c r="H345" s="531" t="str">
        <f>IF(Barèmes!H345="","",Barèmes!H345)</f>
        <v/>
      </c>
      <c r="I345" s="531" t="str">
        <f>IF(Barèmes!I345="","",Barèmes!I345)</f>
        <v/>
      </c>
      <c r="J345" s="181" t="str">
        <f>IF(Barèmes!J345="","",Barèmes!J345)</f>
        <v/>
      </c>
      <c r="K345" s="181" t="str">
        <f>IF(Barèmes!K345="","",Barèmes!K345)</f>
        <v/>
      </c>
      <c r="L345" s="181" t="str">
        <f>IF(Barèmes!L345="","",Barèmes!L345)</f>
        <v/>
      </c>
      <c r="M345" s="181" t="str">
        <f>IF(Barèmes!M345="","",Barèmes!M345)</f>
        <v/>
      </c>
      <c r="N345" s="181" t="str">
        <f>IF(Barèmes!N345="","",Barèmes!N345)</f>
        <v/>
      </c>
      <c r="O345" s="181" t="str">
        <f>IF(Barèmes!O345="","",Barèmes!O345)</f>
        <v/>
      </c>
      <c r="P345" s="427"/>
      <c r="Q345" s="286"/>
      <c r="R345" s="446" t="str">
        <f t="shared" si="15"/>
        <v/>
      </c>
      <c r="S345" s="182"/>
      <c r="T345" s="211" t="str">
        <f t="shared" si="16"/>
        <v/>
      </c>
      <c r="U345" s="185"/>
      <c r="V345" s="266" t="str">
        <f>+IF(O345="","",IF(T345="",Listes!$A$70,IF(AND(O345&lt;T345,U345=""),Listes!$A$71,IF(AND(Q345&lt;P345,U345=""),Listes!$A$72,IF(AND(T345&lt;&gt;"",T345&lt;O345,S345=""),Listes!$A$73,IF(W345="",Listes!$A$74,""))))))</f>
        <v/>
      </c>
      <c r="W345" s="90"/>
      <c r="X345" s="158">
        <f t="shared" si="17"/>
        <v>0</v>
      </c>
    </row>
    <row r="346" spans="1:24" ht="20.100000000000001" customHeight="1" x14ac:dyDescent="0.25">
      <c r="A346" s="174">
        <v>340</v>
      </c>
      <c r="B346" s="181" t="str">
        <f>IF(Barèmes!B346="","",Barèmes!B346)</f>
        <v/>
      </c>
      <c r="C346" s="181" t="str">
        <f>IF(Barèmes!C346="","",Barèmes!C346)</f>
        <v/>
      </c>
      <c r="D346" s="181" t="str">
        <f>IF(Barèmes!D346="","",Barèmes!D346)</f>
        <v/>
      </c>
      <c r="E346" s="181" t="str">
        <f>IF(Barèmes!E346="","",Barèmes!E346)</f>
        <v/>
      </c>
      <c r="F346" s="181" t="str">
        <f>IF(Barèmes!F346="","",Barèmes!F346)</f>
        <v/>
      </c>
      <c r="G346" s="181" t="str">
        <f>IF(Barèmes!G346="","",Barèmes!G346)</f>
        <v/>
      </c>
      <c r="H346" s="531" t="str">
        <f>IF(Barèmes!H346="","",Barèmes!H346)</f>
        <v/>
      </c>
      <c r="I346" s="531" t="str">
        <f>IF(Barèmes!I346="","",Barèmes!I346)</f>
        <v/>
      </c>
      <c r="J346" s="181" t="str">
        <f>IF(Barèmes!J346="","",Barèmes!J346)</f>
        <v/>
      </c>
      <c r="K346" s="181" t="str">
        <f>IF(Barèmes!K346="","",Barèmes!K346)</f>
        <v/>
      </c>
      <c r="L346" s="181" t="str">
        <f>IF(Barèmes!L346="","",Barèmes!L346)</f>
        <v/>
      </c>
      <c r="M346" s="181" t="str">
        <f>IF(Barèmes!M346="","",Barèmes!M346)</f>
        <v/>
      </c>
      <c r="N346" s="181" t="str">
        <f>IF(Barèmes!N346="","",Barèmes!N346)</f>
        <v/>
      </c>
      <c r="O346" s="181" t="str">
        <f>IF(Barèmes!O346="","",Barèmes!O346)</f>
        <v/>
      </c>
      <c r="P346" s="427"/>
      <c r="Q346" s="286"/>
      <c r="R346" s="446" t="str">
        <f t="shared" si="15"/>
        <v/>
      </c>
      <c r="S346" s="182"/>
      <c r="T346" s="211" t="str">
        <f t="shared" si="16"/>
        <v/>
      </c>
      <c r="U346" s="185"/>
      <c r="V346" s="266" t="str">
        <f>+IF(O346="","",IF(T346="",Listes!$A$70,IF(AND(O346&lt;T346,U346=""),Listes!$A$71,IF(AND(Q346&lt;P346,U346=""),Listes!$A$72,IF(AND(T346&lt;&gt;"",T346&lt;O346,S346=""),Listes!$A$73,IF(W346="",Listes!$A$74,""))))))</f>
        <v/>
      </c>
      <c r="W346" s="90"/>
      <c r="X346" s="158">
        <f t="shared" si="17"/>
        <v>0</v>
      </c>
    </row>
    <row r="347" spans="1:24" ht="20.100000000000001" customHeight="1" x14ac:dyDescent="0.25">
      <c r="A347" s="174">
        <v>341</v>
      </c>
      <c r="B347" s="181" t="str">
        <f>IF(Barèmes!B347="","",Barèmes!B347)</f>
        <v/>
      </c>
      <c r="C347" s="181" t="str">
        <f>IF(Barèmes!C347="","",Barèmes!C347)</f>
        <v/>
      </c>
      <c r="D347" s="181" t="str">
        <f>IF(Barèmes!D347="","",Barèmes!D347)</f>
        <v/>
      </c>
      <c r="E347" s="181" t="str">
        <f>IF(Barèmes!E347="","",Barèmes!E347)</f>
        <v/>
      </c>
      <c r="F347" s="181" t="str">
        <f>IF(Barèmes!F347="","",Barèmes!F347)</f>
        <v/>
      </c>
      <c r="G347" s="181" t="str">
        <f>IF(Barèmes!G347="","",Barèmes!G347)</f>
        <v/>
      </c>
      <c r="H347" s="531" t="str">
        <f>IF(Barèmes!H347="","",Barèmes!H347)</f>
        <v/>
      </c>
      <c r="I347" s="531" t="str">
        <f>IF(Barèmes!I347="","",Barèmes!I347)</f>
        <v/>
      </c>
      <c r="J347" s="181" t="str">
        <f>IF(Barèmes!J347="","",Barèmes!J347)</f>
        <v/>
      </c>
      <c r="K347" s="181" t="str">
        <f>IF(Barèmes!K347="","",Barèmes!K347)</f>
        <v/>
      </c>
      <c r="L347" s="181" t="str">
        <f>IF(Barèmes!L347="","",Barèmes!L347)</f>
        <v/>
      </c>
      <c r="M347" s="181" t="str">
        <f>IF(Barèmes!M347="","",Barèmes!M347)</f>
        <v/>
      </c>
      <c r="N347" s="181" t="str">
        <f>IF(Barèmes!N347="","",Barèmes!N347)</f>
        <v/>
      </c>
      <c r="O347" s="181" t="str">
        <f>IF(Barèmes!O347="","",Barèmes!O347)</f>
        <v/>
      </c>
      <c r="P347" s="427"/>
      <c r="Q347" s="286"/>
      <c r="R347" s="446" t="str">
        <f t="shared" si="15"/>
        <v/>
      </c>
      <c r="S347" s="182"/>
      <c r="T347" s="211" t="str">
        <f t="shared" si="16"/>
        <v/>
      </c>
      <c r="U347" s="185"/>
      <c r="V347" s="266" t="str">
        <f>+IF(O347="","",IF(T347="",Listes!$A$70,IF(AND(O347&lt;T347,U347=""),Listes!$A$71,IF(AND(Q347&lt;P347,U347=""),Listes!$A$72,IF(AND(T347&lt;&gt;"",T347&lt;O347,S347=""),Listes!$A$73,IF(W347="",Listes!$A$74,""))))))</f>
        <v/>
      </c>
      <c r="W347" s="90"/>
      <c r="X347" s="158">
        <f t="shared" si="17"/>
        <v>0</v>
      </c>
    </row>
    <row r="348" spans="1:24" ht="20.100000000000001" customHeight="1" x14ac:dyDescent="0.25">
      <c r="A348" s="174">
        <v>342</v>
      </c>
      <c r="B348" s="181" t="str">
        <f>IF(Barèmes!B348="","",Barèmes!B348)</f>
        <v/>
      </c>
      <c r="C348" s="181" t="str">
        <f>IF(Barèmes!C348="","",Barèmes!C348)</f>
        <v/>
      </c>
      <c r="D348" s="181" t="str">
        <f>IF(Barèmes!D348="","",Barèmes!D348)</f>
        <v/>
      </c>
      <c r="E348" s="181" t="str">
        <f>IF(Barèmes!E348="","",Barèmes!E348)</f>
        <v/>
      </c>
      <c r="F348" s="181" t="str">
        <f>IF(Barèmes!F348="","",Barèmes!F348)</f>
        <v/>
      </c>
      <c r="G348" s="181" t="str">
        <f>IF(Barèmes!G348="","",Barèmes!G348)</f>
        <v/>
      </c>
      <c r="H348" s="531" t="str">
        <f>IF(Barèmes!H348="","",Barèmes!H348)</f>
        <v/>
      </c>
      <c r="I348" s="531" t="str">
        <f>IF(Barèmes!I348="","",Barèmes!I348)</f>
        <v/>
      </c>
      <c r="J348" s="181" t="str">
        <f>IF(Barèmes!J348="","",Barèmes!J348)</f>
        <v/>
      </c>
      <c r="K348" s="181" t="str">
        <f>IF(Barèmes!K348="","",Barèmes!K348)</f>
        <v/>
      </c>
      <c r="L348" s="181" t="str">
        <f>IF(Barèmes!L348="","",Barèmes!L348)</f>
        <v/>
      </c>
      <c r="M348" s="181" t="str">
        <f>IF(Barèmes!M348="","",Barèmes!M348)</f>
        <v/>
      </c>
      <c r="N348" s="181" t="str">
        <f>IF(Barèmes!N348="","",Barèmes!N348)</f>
        <v/>
      </c>
      <c r="O348" s="181" t="str">
        <f>IF(Barèmes!O348="","",Barèmes!O348)</f>
        <v/>
      </c>
      <c r="P348" s="427"/>
      <c r="Q348" s="286"/>
      <c r="R348" s="446" t="str">
        <f t="shared" si="15"/>
        <v/>
      </c>
      <c r="S348" s="182"/>
      <c r="T348" s="211" t="str">
        <f t="shared" si="16"/>
        <v/>
      </c>
      <c r="U348" s="185"/>
      <c r="V348" s="266" t="str">
        <f>+IF(O348="","",IF(T348="",Listes!$A$70,IF(AND(O348&lt;T348,U348=""),Listes!$A$71,IF(AND(Q348&lt;P348,U348=""),Listes!$A$72,IF(AND(T348&lt;&gt;"",T348&lt;O348,S348=""),Listes!$A$73,IF(W348="",Listes!$A$74,""))))))</f>
        <v/>
      </c>
      <c r="W348" s="90"/>
      <c r="X348" s="158">
        <f t="shared" si="17"/>
        <v>0</v>
      </c>
    </row>
    <row r="349" spans="1:24" ht="20.100000000000001" customHeight="1" x14ac:dyDescent="0.25">
      <c r="A349" s="174">
        <v>343</v>
      </c>
      <c r="B349" s="181" t="str">
        <f>IF(Barèmes!B349="","",Barèmes!B349)</f>
        <v/>
      </c>
      <c r="C349" s="181" t="str">
        <f>IF(Barèmes!C349="","",Barèmes!C349)</f>
        <v/>
      </c>
      <c r="D349" s="181" t="str">
        <f>IF(Barèmes!D349="","",Barèmes!D349)</f>
        <v/>
      </c>
      <c r="E349" s="181" t="str">
        <f>IF(Barèmes!E349="","",Barèmes!E349)</f>
        <v/>
      </c>
      <c r="F349" s="181" t="str">
        <f>IF(Barèmes!F349="","",Barèmes!F349)</f>
        <v/>
      </c>
      <c r="G349" s="181" t="str">
        <f>IF(Barèmes!G349="","",Barèmes!G349)</f>
        <v/>
      </c>
      <c r="H349" s="531" t="str">
        <f>IF(Barèmes!H349="","",Barèmes!H349)</f>
        <v/>
      </c>
      <c r="I349" s="531" t="str">
        <f>IF(Barèmes!I349="","",Barèmes!I349)</f>
        <v/>
      </c>
      <c r="J349" s="181" t="str">
        <f>IF(Barèmes!J349="","",Barèmes!J349)</f>
        <v/>
      </c>
      <c r="K349" s="181" t="str">
        <f>IF(Barèmes!K349="","",Barèmes!K349)</f>
        <v/>
      </c>
      <c r="L349" s="181" t="str">
        <f>IF(Barèmes!L349="","",Barèmes!L349)</f>
        <v/>
      </c>
      <c r="M349" s="181" t="str">
        <f>IF(Barèmes!M349="","",Barèmes!M349)</f>
        <v/>
      </c>
      <c r="N349" s="181" t="str">
        <f>IF(Barèmes!N349="","",Barèmes!N349)</f>
        <v/>
      </c>
      <c r="O349" s="181" t="str">
        <f>IF(Barèmes!O349="","",Barèmes!O349)</f>
        <v/>
      </c>
      <c r="P349" s="427"/>
      <c r="Q349" s="286"/>
      <c r="R349" s="446" t="str">
        <f t="shared" si="15"/>
        <v/>
      </c>
      <c r="S349" s="182"/>
      <c r="T349" s="211" t="str">
        <f t="shared" si="16"/>
        <v/>
      </c>
      <c r="U349" s="185"/>
      <c r="V349" s="266" t="str">
        <f>+IF(O349="","",IF(T349="",Listes!$A$70,IF(AND(O349&lt;T349,U349=""),Listes!$A$71,IF(AND(Q349&lt;P349,U349=""),Listes!$A$72,IF(AND(T349&lt;&gt;"",T349&lt;O349,S349=""),Listes!$A$73,IF(W349="",Listes!$A$74,""))))))</f>
        <v/>
      </c>
      <c r="W349" s="90"/>
      <c r="X349" s="158">
        <f t="shared" si="17"/>
        <v>0</v>
      </c>
    </row>
    <row r="350" spans="1:24" ht="20.100000000000001" customHeight="1" x14ac:dyDescent="0.25">
      <c r="A350" s="174">
        <v>344</v>
      </c>
      <c r="B350" s="181" t="str">
        <f>IF(Barèmes!B350="","",Barèmes!B350)</f>
        <v/>
      </c>
      <c r="C350" s="181" t="str">
        <f>IF(Barèmes!C350="","",Barèmes!C350)</f>
        <v/>
      </c>
      <c r="D350" s="181" t="str">
        <f>IF(Barèmes!D350="","",Barèmes!D350)</f>
        <v/>
      </c>
      <c r="E350" s="181" t="str">
        <f>IF(Barèmes!E350="","",Barèmes!E350)</f>
        <v/>
      </c>
      <c r="F350" s="181" t="str">
        <f>IF(Barèmes!F350="","",Barèmes!F350)</f>
        <v/>
      </c>
      <c r="G350" s="181" t="str">
        <f>IF(Barèmes!G350="","",Barèmes!G350)</f>
        <v/>
      </c>
      <c r="H350" s="531" t="str">
        <f>IF(Barèmes!H350="","",Barèmes!H350)</f>
        <v/>
      </c>
      <c r="I350" s="531" t="str">
        <f>IF(Barèmes!I350="","",Barèmes!I350)</f>
        <v/>
      </c>
      <c r="J350" s="181" t="str">
        <f>IF(Barèmes!J350="","",Barèmes!J350)</f>
        <v/>
      </c>
      <c r="K350" s="181" t="str">
        <f>IF(Barèmes!K350="","",Barèmes!K350)</f>
        <v/>
      </c>
      <c r="L350" s="181" t="str">
        <f>IF(Barèmes!L350="","",Barèmes!L350)</f>
        <v/>
      </c>
      <c r="M350" s="181" t="str">
        <f>IF(Barèmes!M350="","",Barèmes!M350)</f>
        <v/>
      </c>
      <c r="N350" s="181" t="str">
        <f>IF(Barèmes!N350="","",Barèmes!N350)</f>
        <v/>
      </c>
      <c r="O350" s="181" t="str">
        <f>IF(Barèmes!O350="","",Barèmes!O350)</f>
        <v/>
      </c>
      <c r="P350" s="427"/>
      <c r="Q350" s="286"/>
      <c r="R350" s="446" t="str">
        <f t="shared" si="15"/>
        <v/>
      </c>
      <c r="S350" s="182"/>
      <c r="T350" s="211" t="str">
        <f t="shared" si="16"/>
        <v/>
      </c>
      <c r="U350" s="185"/>
      <c r="V350" s="266" t="str">
        <f>+IF(O350="","",IF(T350="",Listes!$A$70,IF(AND(O350&lt;T350,U350=""),Listes!$A$71,IF(AND(Q350&lt;P350,U350=""),Listes!$A$72,IF(AND(T350&lt;&gt;"",T350&lt;O350,S350=""),Listes!$A$73,IF(W350="",Listes!$A$74,""))))))</f>
        <v/>
      </c>
      <c r="W350" s="90"/>
      <c r="X350" s="158">
        <f t="shared" si="17"/>
        <v>0</v>
      </c>
    </row>
    <row r="351" spans="1:24" ht="20.100000000000001" customHeight="1" x14ac:dyDescent="0.25">
      <c r="A351" s="174">
        <v>345</v>
      </c>
      <c r="B351" s="181" t="str">
        <f>IF(Barèmes!B351="","",Barèmes!B351)</f>
        <v/>
      </c>
      <c r="C351" s="181" t="str">
        <f>IF(Barèmes!C351="","",Barèmes!C351)</f>
        <v/>
      </c>
      <c r="D351" s="181" t="str">
        <f>IF(Barèmes!D351="","",Barèmes!D351)</f>
        <v/>
      </c>
      <c r="E351" s="181" t="str">
        <f>IF(Barèmes!E351="","",Barèmes!E351)</f>
        <v/>
      </c>
      <c r="F351" s="181" t="str">
        <f>IF(Barèmes!F351="","",Barèmes!F351)</f>
        <v/>
      </c>
      <c r="G351" s="181" t="str">
        <f>IF(Barèmes!G351="","",Barèmes!G351)</f>
        <v/>
      </c>
      <c r="H351" s="531" t="str">
        <f>IF(Barèmes!H351="","",Barèmes!H351)</f>
        <v/>
      </c>
      <c r="I351" s="531" t="str">
        <f>IF(Barèmes!I351="","",Barèmes!I351)</f>
        <v/>
      </c>
      <c r="J351" s="181" t="str">
        <f>IF(Barèmes!J351="","",Barèmes!J351)</f>
        <v/>
      </c>
      <c r="K351" s="181" t="str">
        <f>IF(Barèmes!K351="","",Barèmes!K351)</f>
        <v/>
      </c>
      <c r="L351" s="181" t="str">
        <f>IF(Barèmes!L351="","",Barèmes!L351)</f>
        <v/>
      </c>
      <c r="M351" s="181" t="str">
        <f>IF(Barèmes!M351="","",Barèmes!M351)</f>
        <v/>
      </c>
      <c r="N351" s="181" t="str">
        <f>IF(Barèmes!N351="","",Barèmes!N351)</f>
        <v/>
      </c>
      <c r="O351" s="181" t="str">
        <f>IF(Barèmes!O351="","",Barèmes!O351)</f>
        <v/>
      </c>
      <c r="P351" s="427"/>
      <c r="Q351" s="286"/>
      <c r="R351" s="446" t="str">
        <f t="shared" si="15"/>
        <v/>
      </c>
      <c r="S351" s="182"/>
      <c r="T351" s="211" t="str">
        <f t="shared" si="16"/>
        <v/>
      </c>
      <c r="U351" s="185"/>
      <c r="V351" s="266" t="str">
        <f>+IF(O351="","",IF(T351="",Listes!$A$70,IF(AND(O351&lt;T351,U351=""),Listes!$A$71,IF(AND(Q351&lt;P351,U351=""),Listes!$A$72,IF(AND(T351&lt;&gt;"",T351&lt;O351,S351=""),Listes!$A$73,IF(W351="",Listes!$A$74,""))))))</f>
        <v/>
      </c>
      <c r="W351" s="90"/>
      <c r="X351" s="158">
        <f t="shared" si="17"/>
        <v>0</v>
      </c>
    </row>
    <row r="352" spans="1:24" ht="20.100000000000001" customHeight="1" x14ac:dyDescent="0.25">
      <c r="A352" s="174">
        <v>346</v>
      </c>
      <c r="B352" s="181" t="str">
        <f>IF(Barèmes!B352="","",Barèmes!B352)</f>
        <v/>
      </c>
      <c r="C352" s="181" t="str">
        <f>IF(Barèmes!C352="","",Barèmes!C352)</f>
        <v/>
      </c>
      <c r="D352" s="181" t="str">
        <f>IF(Barèmes!D352="","",Barèmes!D352)</f>
        <v/>
      </c>
      <c r="E352" s="181" t="str">
        <f>IF(Barèmes!E352="","",Barèmes!E352)</f>
        <v/>
      </c>
      <c r="F352" s="181" t="str">
        <f>IF(Barèmes!F352="","",Barèmes!F352)</f>
        <v/>
      </c>
      <c r="G352" s="181" t="str">
        <f>IF(Barèmes!G352="","",Barèmes!G352)</f>
        <v/>
      </c>
      <c r="H352" s="531" t="str">
        <f>IF(Barèmes!H352="","",Barèmes!H352)</f>
        <v/>
      </c>
      <c r="I352" s="531" t="str">
        <f>IF(Barèmes!I352="","",Barèmes!I352)</f>
        <v/>
      </c>
      <c r="J352" s="181" t="str">
        <f>IF(Barèmes!J352="","",Barèmes!J352)</f>
        <v/>
      </c>
      <c r="K352" s="181" t="str">
        <f>IF(Barèmes!K352="","",Barèmes!K352)</f>
        <v/>
      </c>
      <c r="L352" s="181" t="str">
        <f>IF(Barèmes!L352="","",Barèmes!L352)</f>
        <v/>
      </c>
      <c r="M352" s="181" t="str">
        <f>IF(Barèmes!M352="","",Barèmes!M352)</f>
        <v/>
      </c>
      <c r="N352" s="181" t="str">
        <f>IF(Barèmes!N352="","",Barèmes!N352)</f>
        <v/>
      </c>
      <c r="O352" s="181" t="str">
        <f>IF(Barèmes!O352="","",Barèmes!O352)</f>
        <v/>
      </c>
      <c r="P352" s="427"/>
      <c r="Q352" s="286"/>
      <c r="R352" s="446" t="str">
        <f t="shared" si="15"/>
        <v/>
      </c>
      <c r="S352" s="182"/>
      <c r="T352" s="211" t="str">
        <f t="shared" si="16"/>
        <v/>
      </c>
      <c r="U352" s="185"/>
      <c r="V352" s="266" t="str">
        <f>+IF(O352="","",IF(T352="",Listes!$A$70,IF(AND(O352&lt;T352,U352=""),Listes!$A$71,IF(AND(Q352&lt;P352,U352=""),Listes!$A$72,IF(AND(T352&lt;&gt;"",T352&lt;O352,S352=""),Listes!$A$73,IF(W352="",Listes!$A$74,""))))))</f>
        <v/>
      </c>
      <c r="W352" s="90"/>
      <c r="X352" s="158">
        <f t="shared" si="17"/>
        <v>0</v>
      </c>
    </row>
    <row r="353" spans="1:24" ht="20.100000000000001" customHeight="1" x14ac:dyDescent="0.25">
      <c r="A353" s="174">
        <v>347</v>
      </c>
      <c r="B353" s="181" t="str">
        <f>IF(Barèmes!B353="","",Barèmes!B353)</f>
        <v/>
      </c>
      <c r="C353" s="181" t="str">
        <f>IF(Barèmes!C353="","",Barèmes!C353)</f>
        <v/>
      </c>
      <c r="D353" s="181" t="str">
        <f>IF(Barèmes!D353="","",Barèmes!D353)</f>
        <v/>
      </c>
      <c r="E353" s="181" t="str">
        <f>IF(Barèmes!E353="","",Barèmes!E353)</f>
        <v/>
      </c>
      <c r="F353" s="181" t="str">
        <f>IF(Barèmes!F353="","",Barèmes!F353)</f>
        <v/>
      </c>
      <c r="G353" s="181" t="str">
        <f>IF(Barèmes!G353="","",Barèmes!G353)</f>
        <v/>
      </c>
      <c r="H353" s="531" t="str">
        <f>IF(Barèmes!H353="","",Barèmes!H353)</f>
        <v/>
      </c>
      <c r="I353" s="531" t="str">
        <f>IF(Barèmes!I353="","",Barèmes!I353)</f>
        <v/>
      </c>
      <c r="J353" s="181" t="str">
        <f>IF(Barèmes!J353="","",Barèmes!J353)</f>
        <v/>
      </c>
      <c r="K353" s="181" t="str">
        <f>IF(Barèmes!K353="","",Barèmes!K353)</f>
        <v/>
      </c>
      <c r="L353" s="181" t="str">
        <f>IF(Barèmes!L353="","",Barèmes!L353)</f>
        <v/>
      </c>
      <c r="M353" s="181" t="str">
        <f>IF(Barèmes!M353="","",Barèmes!M353)</f>
        <v/>
      </c>
      <c r="N353" s="181" t="str">
        <f>IF(Barèmes!N353="","",Barèmes!N353)</f>
        <v/>
      </c>
      <c r="O353" s="181" t="str">
        <f>IF(Barèmes!O353="","",Barèmes!O353)</f>
        <v/>
      </c>
      <c r="P353" s="427"/>
      <c r="Q353" s="286"/>
      <c r="R353" s="446" t="str">
        <f t="shared" si="15"/>
        <v/>
      </c>
      <c r="S353" s="182"/>
      <c r="T353" s="211" t="str">
        <f t="shared" si="16"/>
        <v/>
      </c>
      <c r="U353" s="185"/>
      <c r="V353" s="266" t="str">
        <f>+IF(O353="","",IF(T353="",Listes!$A$70,IF(AND(O353&lt;T353,U353=""),Listes!$A$71,IF(AND(Q353&lt;P353,U353=""),Listes!$A$72,IF(AND(T353&lt;&gt;"",T353&lt;O353,S353=""),Listes!$A$73,IF(W353="",Listes!$A$74,""))))))</f>
        <v/>
      </c>
      <c r="W353" s="90"/>
      <c r="X353" s="158">
        <f t="shared" si="17"/>
        <v>0</v>
      </c>
    </row>
    <row r="354" spans="1:24" ht="20.100000000000001" customHeight="1" x14ac:dyDescent="0.25">
      <c r="A354" s="174">
        <v>348</v>
      </c>
      <c r="B354" s="181" t="str">
        <f>IF(Barèmes!B354="","",Barèmes!B354)</f>
        <v/>
      </c>
      <c r="C354" s="181" t="str">
        <f>IF(Barèmes!C354="","",Barèmes!C354)</f>
        <v/>
      </c>
      <c r="D354" s="181" t="str">
        <f>IF(Barèmes!D354="","",Barèmes!D354)</f>
        <v/>
      </c>
      <c r="E354" s="181" t="str">
        <f>IF(Barèmes!E354="","",Barèmes!E354)</f>
        <v/>
      </c>
      <c r="F354" s="181" t="str">
        <f>IF(Barèmes!F354="","",Barèmes!F354)</f>
        <v/>
      </c>
      <c r="G354" s="181" t="str">
        <f>IF(Barèmes!G354="","",Barèmes!G354)</f>
        <v/>
      </c>
      <c r="H354" s="531" t="str">
        <f>IF(Barèmes!H354="","",Barèmes!H354)</f>
        <v/>
      </c>
      <c r="I354" s="531" t="str">
        <f>IF(Barèmes!I354="","",Barèmes!I354)</f>
        <v/>
      </c>
      <c r="J354" s="181" t="str">
        <f>IF(Barèmes!J354="","",Barèmes!J354)</f>
        <v/>
      </c>
      <c r="K354" s="181" t="str">
        <f>IF(Barèmes!K354="","",Barèmes!K354)</f>
        <v/>
      </c>
      <c r="L354" s="181" t="str">
        <f>IF(Barèmes!L354="","",Barèmes!L354)</f>
        <v/>
      </c>
      <c r="M354" s="181" t="str">
        <f>IF(Barèmes!M354="","",Barèmes!M354)</f>
        <v/>
      </c>
      <c r="N354" s="181" t="str">
        <f>IF(Barèmes!N354="","",Barèmes!N354)</f>
        <v/>
      </c>
      <c r="O354" s="181" t="str">
        <f>IF(Barèmes!O354="","",Barèmes!O354)</f>
        <v/>
      </c>
      <c r="P354" s="427"/>
      <c r="Q354" s="286"/>
      <c r="R354" s="446" t="str">
        <f t="shared" si="15"/>
        <v/>
      </c>
      <c r="S354" s="182"/>
      <c r="T354" s="211" t="str">
        <f t="shared" si="16"/>
        <v/>
      </c>
      <c r="U354" s="185"/>
      <c r="V354" s="266" t="str">
        <f>+IF(O354="","",IF(T354="",Listes!$A$70,IF(AND(O354&lt;T354,U354=""),Listes!$A$71,IF(AND(Q354&lt;P354,U354=""),Listes!$A$72,IF(AND(T354&lt;&gt;"",T354&lt;O354,S354=""),Listes!$A$73,IF(W354="",Listes!$A$74,""))))))</f>
        <v/>
      </c>
      <c r="W354" s="90"/>
      <c r="X354" s="158">
        <f t="shared" si="17"/>
        <v>0</v>
      </c>
    </row>
    <row r="355" spans="1:24" ht="20.100000000000001" customHeight="1" x14ac:dyDescent="0.25">
      <c r="A355" s="174">
        <v>349</v>
      </c>
      <c r="B355" s="181" t="str">
        <f>IF(Barèmes!B355="","",Barèmes!B355)</f>
        <v/>
      </c>
      <c r="C355" s="181" t="str">
        <f>IF(Barèmes!C355="","",Barèmes!C355)</f>
        <v/>
      </c>
      <c r="D355" s="181" t="str">
        <f>IF(Barèmes!D355="","",Barèmes!D355)</f>
        <v/>
      </c>
      <c r="E355" s="181" t="str">
        <f>IF(Barèmes!E355="","",Barèmes!E355)</f>
        <v/>
      </c>
      <c r="F355" s="181" t="str">
        <f>IF(Barèmes!F355="","",Barèmes!F355)</f>
        <v/>
      </c>
      <c r="G355" s="181" t="str">
        <f>IF(Barèmes!G355="","",Barèmes!G355)</f>
        <v/>
      </c>
      <c r="H355" s="531" t="str">
        <f>IF(Barèmes!H355="","",Barèmes!H355)</f>
        <v/>
      </c>
      <c r="I355" s="531" t="str">
        <f>IF(Barèmes!I355="","",Barèmes!I355)</f>
        <v/>
      </c>
      <c r="J355" s="181" t="str">
        <f>IF(Barèmes!J355="","",Barèmes!J355)</f>
        <v/>
      </c>
      <c r="K355" s="181" t="str">
        <f>IF(Barèmes!K355="","",Barèmes!K355)</f>
        <v/>
      </c>
      <c r="L355" s="181" t="str">
        <f>IF(Barèmes!L355="","",Barèmes!L355)</f>
        <v/>
      </c>
      <c r="M355" s="181" t="str">
        <f>IF(Barèmes!M355="","",Barèmes!M355)</f>
        <v/>
      </c>
      <c r="N355" s="181" t="str">
        <f>IF(Barèmes!N355="","",Barèmes!N355)</f>
        <v/>
      </c>
      <c r="O355" s="181" t="str">
        <f>IF(Barèmes!O355="","",Barèmes!O355)</f>
        <v/>
      </c>
      <c r="P355" s="427"/>
      <c r="Q355" s="286"/>
      <c r="R355" s="446" t="str">
        <f t="shared" si="15"/>
        <v/>
      </c>
      <c r="S355" s="182"/>
      <c r="T355" s="211" t="str">
        <f t="shared" si="16"/>
        <v/>
      </c>
      <c r="U355" s="185"/>
      <c r="V355" s="266" t="str">
        <f>+IF(O355="","",IF(T355="",Listes!$A$70,IF(AND(O355&lt;T355,U355=""),Listes!$A$71,IF(AND(Q355&lt;P355,U355=""),Listes!$A$72,IF(AND(T355&lt;&gt;"",T355&lt;O355,S355=""),Listes!$A$73,IF(W355="",Listes!$A$74,""))))))</f>
        <v/>
      </c>
      <c r="W355" s="90"/>
      <c r="X355" s="158">
        <f t="shared" si="17"/>
        <v>0</v>
      </c>
    </row>
    <row r="356" spans="1:24" ht="20.100000000000001" customHeight="1" x14ac:dyDescent="0.25">
      <c r="A356" s="174">
        <v>350</v>
      </c>
      <c r="B356" s="181" t="str">
        <f>IF(Barèmes!B356="","",Barèmes!B356)</f>
        <v/>
      </c>
      <c r="C356" s="181" t="str">
        <f>IF(Barèmes!C356="","",Barèmes!C356)</f>
        <v/>
      </c>
      <c r="D356" s="181" t="str">
        <f>IF(Barèmes!D356="","",Barèmes!D356)</f>
        <v/>
      </c>
      <c r="E356" s="181" t="str">
        <f>IF(Barèmes!E356="","",Barèmes!E356)</f>
        <v/>
      </c>
      <c r="F356" s="181" t="str">
        <f>IF(Barèmes!F356="","",Barèmes!F356)</f>
        <v/>
      </c>
      <c r="G356" s="181" t="str">
        <f>IF(Barèmes!G356="","",Barèmes!G356)</f>
        <v/>
      </c>
      <c r="H356" s="531" t="str">
        <f>IF(Barèmes!H356="","",Barèmes!H356)</f>
        <v/>
      </c>
      <c r="I356" s="531" t="str">
        <f>IF(Barèmes!I356="","",Barèmes!I356)</f>
        <v/>
      </c>
      <c r="J356" s="181" t="str">
        <f>IF(Barèmes!J356="","",Barèmes!J356)</f>
        <v/>
      </c>
      <c r="K356" s="181" t="str">
        <f>IF(Barèmes!K356="","",Barèmes!K356)</f>
        <v/>
      </c>
      <c r="L356" s="181" t="str">
        <f>IF(Barèmes!L356="","",Barèmes!L356)</f>
        <v/>
      </c>
      <c r="M356" s="181" t="str">
        <f>IF(Barèmes!M356="","",Barèmes!M356)</f>
        <v/>
      </c>
      <c r="N356" s="181" t="str">
        <f>IF(Barèmes!N356="","",Barèmes!N356)</f>
        <v/>
      </c>
      <c r="O356" s="181" t="str">
        <f>IF(Barèmes!O356="","",Barèmes!O356)</f>
        <v/>
      </c>
      <c r="P356" s="427"/>
      <c r="Q356" s="286"/>
      <c r="R356" s="446" t="str">
        <f t="shared" si="15"/>
        <v/>
      </c>
      <c r="S356" s="182"/>
      <c r="T356" s="211" t="str">
        <f t="shared" si="16"/>
        <v/>
      </c>
      <c r="U356" s="185"/>
      <c r="V356" s="266" t="str">
        <f>+IF(O356="","",IF(T356="",Listes!$A$70,IF(AND(O356&lt;T356,U356=""),Listes!$A$71,IF(AND(Q356&lt;P356,U356=""),Listes!$A$72,IF(AND(T356&lt;&gt;"",T356&lt;O356,S356=""),Listes!$A$73,IF(W356="",Listes!$A$74,""))))))</f>
        <v/>
      </c>
      <c r="W356" s="90"/>
      <c r="X356" s="158">
        <f t="shared" si="17"/>
        <v>0</v>
      </c>
    </row>
    <row r="357" spans="1:24" ht="20.100000000000001" customHeight="1" x14ac:dyDescent="0.25">
      <c r="A357" s="174">
        <v>351</v>
      </c>
      <c r="B357" s="181" t="str">
        <f>IF(Barèmes!B357="","",Barèmes!B357)</f>
        <v/>
      </c>
      <c r="C357" s="181" t="str">
        <f>IF(Barèmes!C357="","",Barèmes!C357)</f>
        <v/>
      </c>
      <c r="D357" s="181" t="str">
        <f>IF(Barèmes!D357="","",Barèmes!D357)</f>
        <v/>
      </c>
      <c r="E357" s="181" t="str">
        <f>IF(Barèmes!E357="","",Barèmes!E357)</f>
        <v/>
      </c>
      <c r="F357" s="181" t="str">
        <f>IF(Barèmes!F357="","",Barèmes!F357)</f>
        <v/>
      </c>
      <c r="G357" s="181" t="str">
        <f>IF(Barèmes!G357="","",Barèmes!G357)</f>
        <v/>
      </c>
      <c r="H357" s="531" t="str">
        <f>IF(Barèmes!H357="","",Barèmes!H357)</f>
        <v/>
      </c>
      <c r="I357" s="531" t="str">
        <f>IF(Barèmes!I357="","",Barèmes!I357)</f>
        <v/>
      </c>
      <c r="J357" s="181" t="str">
        <f>IF(Barèmes!J357="","",Barèmes!J357)</f>
        <v/>
      </c>
      <c r="K357" s="181" t="str">
        <f>IF(Barèmes!K357="","",Barèmes!K357)</f>
        <v/>
      </c>
      <c r="L357" s="181" t="str">
        <f>IF(Barèmes!L357="","",Barèmes!L357)</f>
        <v/>
      </c>
      <c r="M357" s="181" t="str">
        <f>IF(Barèmes!M357="","",Barèmes!M357)</f>
        <v/>
      </c>
      <c r="N357" s="181" t="str">
        <f>IF(Barèmes!N357="","",Barèmes!N357)</f>
        <v/>
      </c>
      <c r="O357" s="181" t="str">
        <f>IF(Barèmes!O357="","",Barèmes!O357)</f>
        <v/>
      </c>
      <c r="P357" s="427"/>
      <c r="Q357" s="286"/>
      <c r="R357" s="446" t="str">
        <f t="shared" si="15"/>
        <v/>
      </c>
      <c r="S357" s="182"/>
      <c r="T357" s="211" t="str">
        <f t="shared" si="16"/>
        <v/>
      </c>
      <c r="U357" s="185"/>
      <c r="V357" s="266" t="str">
        <f>+IF(O357="","",IF(T357="",Listes!$A$70,IF(AND(O357&lt;T357,U357=""),Listes!$A$71,IF(AND(Q357&lt;P357,U357=""),Listes!$A$72,IF(AND(T357&lt;&gt;"",T357&lt;O357,S357=""),Listes!$A$73,IF(W357="",Listes!$A$74,""))))))</f>
        <v/>
      </c>
      <c r="W357" s="90"/>
      <c r="X357" s="158">
        <f t="shared" si="17"/>
        <v>0</v>
      </c>
    </row>
    <row r="358" spans="1:24" ht="20.100000000000001" customHeight="1" x14ac:dyDescent="0.25">
      <c r="A358" s="174">
        <v>352</v>
      </c>
      <c r="B358" s="181" t="str">
        <f>IF(Barèmes!B358="","",Barèmes!B358)</f>
        <v/>
      </c>
      <c r="C358" s="181" t="str">
        <f>IF(Barèmes!C358="","",Barèmes!C358)</f>
        <v/>
      </c>
      <c r="D358" s="181" t="str">
        <f>IF(Barèmes!D358="","",Barèmes!D358)</f>
        <v/>
      </c>
      <c r="E358" s="181" t="str">
        <f>IF(Barèmes!E358="","",Barèmes!E358)</f>
        <v/>
      </c>
      <c r="F358" s="181" t="str">
        <f>IF(Barèmes!F358="","",Barèmes!F358)</f>
        <v/>
      </c>
      <c r="G358" s="181" t="str">
        <f>IF(Barèmes!G358="","",Barèmes!G358)</f>
        <v/>
      </c>
      <c r="H358" s="531" t="str">
        <f>IF(Barèmes!H358="","",Barèmes!H358)</f>
        <v/>
      </c>
      <c r="I358" s="531" t="str">
        <f>IF(Barèmes!I358="","",Barèmes!I358)</f>
        <v/>
      </c>
      <c r="J358" s="181" t="str">
        <f>IF(Barèmes!J358="","",Barèmes!J358)</f>
        <v/>
      </c>
      <c r="K358" s="181" t="str">
        <f>IF(Barèmes!K358="","",Barèmes!K358)</f>
        <v/>
      </c>
      <c r="L358" s="181" t="str">
        <f>IF(Barèmes!L358="","",Barèmes!L358)</f>
        <v/>
      </c>
      <c r="M358" s="181" t="str">
        <f>IF(Barèmes!M358="","",Barèmes!M358)</f>
        <v/>
      </c>
      <c r="N358" s="181" t="str">
        <f>IF(Barèmes!N358="","",Barèmes!N358)</f>
        <v/>
      </c>
      <c r="O358" s="181" t="str">
        <f>IF(Barèmes!O358="","",Barèmes!O358)</f>
        <v/>
      </c>
      <c r="P358" s="427"/>
      <c r="Q358" s="286"/>
      <c r="R358" s="446" t="str">
        <f t="shared" si="15"/>
        <v/>
      </c>
      <c r="S358" s="182"/>
      <c r="T358" s="211" t="str">
        <f t="shared" si="16"/>
        <v/>
      </c>
      <c r="U358" s="185"/>
      <c r="V358" s="266" t="str">
        <f>+IF(O358="","",IF(T358="",Listes!$A$70,IF(AND(O358&lt;T358,U358=""),Listes!$A$71,IF(AND(Q358&lt;P358,U358=""),Listes!$A$72,IF(AND(T358&lt;&gt;"",T358&lt;O358,S358=""),Listes!$A$73,IF(W358="",Listes!$A$74,""))))))</f>
        <v/>
      </c>
      <c r="W358" s="90"/>
      <c r="X358" s="158">
        <f t="shared" si="17"/>
        <v>0</v>
      </c>
    </row>
    <row r="359" spans="1:24" ht="20.100000000000001" customHeight="1" x14ac:dyDescent="0.25">
      <c r="A359" s="174">
        <v>353</v>
      </c>
      <c r="B359" s="181" t="str">
        <f>IF(Barèmes!B359="","",Barèmes!B359)</f>
        <v/>
      </c>
      <c r="C359" s="181" t="str">
        <f>IF(Barèmes!C359="","",Barèmes!C359)</f>
        <v/>
      </c>
      <c r="D359" s="181" t="str">
        <f>IF(Barèmes!D359="","",Barèmes!D359)</f>
        <v/>
      </c>
      <c r="E359" s="181" t="str">
        <f>IF(Barèmes!E359="","",Barèmes!E359)</f>
        <v/>
      </c>
      <c r="F359" s="181" t="str">
        <f>IF(Barèmes!F359="","",Barèmes!F359)</f>
        <v/>
      </c>
      <c r="G359" s="181" t="str">
        <f>IF(Barèmes!G359="","",Barèmes!G359)</f>
        <v/>
      </c>
      <c r="H359" s="531" t="str">
        <f>IF(Barèmes!H359="","",Barèmes!H359)</f>
        <v/>
      </c>
      <c r="I359" s="531" t="str">
        <f>IF(Barèmes!I359="","",Barèmes!I359)</f>
        <v/>
      </c>
      <c r="J359" s="181" t="str">
        <f>IF(Barèmes!J359="","",Barèmes!J359)</f>
        <v/>
      </c>
      <c r="K359" s="181" t="str">
        <f>IF(Barèmes!K359="","",Barèmes!K359)</f>
        <v/>
      </c>
      <c r="L359" s="181" t="str">
        <f>IF(Barèmes!L359="","",Barèmes!L359)</f>
        <v/>
      </c>
      <c r="M359" s="181" t="str">
        <f>IF(Barèmes!M359="","",Barèmes!M359)</f>
        <v/>
      </c>
      <c r="N359" s="181" t="str">
        <f>IF(Barèmes!N359="","",Barèmes!N359)</f>
        <v/>
      </c>
      <c r="O359" s="181" t="str">
        <f>IF(Barèmes!O359="","",Barèmes!O359)</f>
        <v/>
      </c>
      <c r="P359" s="427"/>
      <c r="Q359" s="286"/>
      <c r="R359" s="446" t="str">
        <f t="shared" si="15"/>
        <v/>
      </c>
      <c r="S359" s="182"/>
      <c r="T359" s="211" t="str">
        <f t="shared" si="16"/>
        <v/>
      </c>
      <c r="U359" s="185"/>
      <c r="V359" s="266" t="str">
        <f>+IF(O359="","",IF(T359="",Listes!$A$70,IF(AND(O359&lt;T359,U359=""),Listes!$A$71,IF(AND(Q359&lt;P359,U359=""),Listes!$A$72,IF(AND(T359&lt;&gt;"",T359&lt;O359,S359=""),Listes!$A$73,IF(W359="",Listes!$A$74,""))))))</f>
        <v/>
      </c>
      <c r="W359" s="90"/>
      <c r="X359" s="158">
        <f t="shared" si="17"/>
        <v>0</v>
      </c>
    </row>
    <row r="360" spans="1:24" ht="20.100000000000001" customHeight="1" x14ac:dyDescent="0.25">
      <c r="A360" s="174">
        <v>354</v>
      </c>
      <c r="B360" s="181" t="str">
        <f>IF(Barèmes!B360="","",Barèmes!B360)</f>
        <v/>
      </c>
      <c r="C360" s="181" t="str">
        <f>IF(Barèmes!C360="","",Barèmes!C360)</f>
        <v/>
      </c>
      <c r="D360" s="181" t="str">
        <f>IF(Barèmes!D360="","",Barèmes!D360)</f>
        <v/>
      </c>
      <c r="E360" s="181" t="str">
        <f>IF(Barèmes!E360="","",Barèmes!E360)</f>
        <v/>
      </c>
      <c r="F360" s="181" t="str">
        <f>IF(Barèmes!F360="","",Barèmes!F360)</f>
        <v/>
      </c>
      <c r="G360" s="181" t="str">
        <f>IF(Barèmes!G360="","",Barèmes!G360)</f>
        <v/>
      </c>
      <c r="H360" s="531" t="str">
        <f>IF(Barèmes!H360="","",Barèmes!H360)</f>
        <v/>
      </c>
      <c r="I360" s="531" t="str">
        <f>IF(Barèmes!I360="","",Barèmes!I360)</f>
        <v/>
      </c>
      <c r="J360" s="181" t="str">
        <f>IF(Barèmes!J360="","",Barèmes!J360)</f>
        <v/>
      </c>
      <c r="K360" s="181" t="str">
        <f>IF(Barèmes!K360="","",Barèmes!K360)</f>
        <v/>
      </c>
      <c r="L360" s="181" t="str">
        <f>IF(Barèmes!L360="","",Barèmes!L360)</f>
        <v/>
      </c>
      <c r="M360" s="181" t="str">
        <f>IF(Barèmes!M360="","",Barèmes!M360)</f>
        <v/>
      </c>
      <c r="N360" s="181" t="str">
        <f>IF(Barèmes!N360="","",Barèmes!N360)</f>
        <v/>
      </c>
      <c r="O360" s="181" t="str">
        <f>IF(Barèmes!O360="","",Barèmes!O360)</f>
        <v/>
      </c>
      <c r="P360" s="427"/>
      <c r="Q360" s="286"/>
      <c r="R360" s="446" t="str">
        <f t="shared" si="15"/>
        <v/>
      </c>
      <c r="S360" s="182"/>
      <c r="T360" s="211" t="str">
        <f t="shared" si="16"/>
        <v/>
      </c>
      <c r="U360" s="185"/>
      <c r="V360" s="266" t="str">
        <f>+IF(O360="","",IF(T360="",Listes!$A$70,IF(AND(O360&lt;T360,U360=""),Listes!$A$71,IF(AND(Q360&lt;P360,U360=""),Listes!$A$72,IF(AND(T360&lt;&gt;"",T360&lt;O360,S360=""),Listes!$A$73,IF(W360="",Listes!$A$74,""))))))</f>
        <v/>
      </c>
      <c r="W360" s="90"/>
      <c r="X360" s="158">
        <f t="shared" si="17"/>
        <v>0</v>
      </c>
    </row>
    <row r="361" spans="1:24" ht="20.100000000000001" customHeight="1" x14ac:dyDescent="0.25">
      <c r="A361" s="174">
        <v>355</v>
      </c>
      <c r="B361" s="181" t="str">
        <f>IF(Barèmes!B361="","",Barèmes!B361)</f>
        <v/>
      </c>
      <c r="C361" s="181" t="str">
        <f>IF(Barèmes!C361="","",Barèmes!C361)</f>
        <v/>
      </c>
      <c r="D361" s="181" t="str">
        <f>IF(Barèmes!D361="","",Barèmes!D361)</f>
        <v/>
      </c>
      <c r="E361" s="181" t="str">
        <f>IF(Barèmes!E361="","",Barèmes!E361)</f>
        <v/>
      </c>
      <c r="F361" s="181" t="str">
        <f>IF(Barèmes!F361="","",Barèmes!F361)</f>
        <v/>
      </c>
      <c r="G361" s="181" t="str">
        <f>IF(Barèmes!G361="","",Barèmes!G361)</f>
        <v/>
      </c>
      <c r="H361" s="531" t="str">
        <f>IF(Barèmes!H361="","",Barèmes!H361)</f>
        <v/>
      </c>
      <c r="I361" s="531" t="str">
        <f>IF(Barèmes!I361="","",Barèmes!I361)</f>
        <v/>
      </c>
      <c r="J361" s="181" t="str">
        <f>IF(Barèmes!J361="","",Barèmes!J361)</f>
        <v/>
      </c>
      <c r="K361" s="181" t="str">
        <f>IF(Barèmes!K361="","",Barèmes!K361)</f>
        <v/>
      </c>
      <c r="L361" s="181" t="str">
        <f>IF(Barèmes!L361="","",Barèmes!L361)</f>
        <v/>
      </c>
      <c r="M361" s="181" t="str">
        <f>IF(Barèmes!M361="","",Barèmes!M361)</f>
        <v/>
      </c>
      <c r="N361" s="181" t="str">
        <f>IF(Barèmes!N361="","",Barèmes!N361)</f>
        <v/>
      </c>
      <c r="O361" s="181" t="str">
        <f>IF(Barèmes!O361="","",Barèmes!O361)</f>
        <v/>
      </c>
      <c r="P361" s="427"/>
      <c r="Q361" s="286"/>
      <c r="R361" s="446" t="str">
        <f t="shared" si="15"/>
        <v/>
      </c>
      <c r="S361" s="182"/>
      <c r="T361" s="211" t="str">
        <f t="shared" si="16"/>
        <v/>
      </c>
      <c r="U361" s="185"/>
      <c r="V361" s="266" t="str">
        <f>+IF(O361="","",IF(T361="",Listes!$A$70,IF(AND(O361&lt;T361,U361=""),Listes!$A$71,IF(AND(Q361&lt;P361,U361=""),Listes!$A$72,IF(AND(T361&lt;&gt;"",T361&lt;O361,S361=""),Listes!$A$73,IF(W361="",Listes!$A$74,""))))))</f>
        <v/>
      </c>
      <c r="W361" s="90"/>
      <c r="X361" s="158">
        <f t="shared" si="17"/>
        <v>0</v>
      </c>
    </row>
    <row r="362" spans="1:24" ht="20.100000000000001" customHeight="1" x14ac:dyDescent="0.25">
      <c r="A362" s="174">
        <v>356</v>
      </c>
      <c r="B362" s="181" t="str">
        <f>IF(Barèmes!B362="","",Barèmes!B362)</f>
        <v/>
      </c>
      <c r="C362" s="181" t="str">
        <f>IF(Barèmes!C362="","",Barèmes!C362)</f>
        <v/>
      </c>
      <c r="D362" s="181" t="str">
        <f>IF(Barèmes!D362="","",Barèmes!D362)</f>
        <v/>
      </c>
      <c r="E362" s="181" t="str">
        <f>IF(Barèmes!E362="","",Barèmes!E362)</f>
        <v/>
      </c>
      <c r="F362" s="181" t="str">
        <f>IF(Barèmes!F362="","",Barèmes!F362)</f>
        <v/>
      </c>
      <c r="G362" s="181" t="str">
        <f>IF(Barèmes!G362="","",Barèmes!G362)</f>
        <v/>
      </c>
      <c r="H362" s="531" t="str">
        <f>IF(Barèmes!H362="","",Barèmes!H362)</f>
        <v/>
      </c>
      <c r="I362" s="531" t="str">
        <f>IF(Barèmes!I362="","",Barèmes!I362)</f>
        <v/>
      </c>
      <c r="J362" s="181" t="str">
        <f>IF(Barèmes!J362="","",Barèmes!J362)</f>
        <v/>
      </c>
      <c r="K362" s="181" t="str">
        <f>IF(Barèmes!K362="","",Barèmes!K362)</f>
        <v/>
      </c>
      <c r="L362" s="181" t="str">
        <f>IF(Barèmes!L362="","",Barèmes!L362)</f>
        <v/>
      </c>
      <c r="M362" s="181" t="str">
        <f>IF(Barèmes!M362="","",Barèmes!M362)</f>
        <v/>
      </c>
      <c r="N362" s="181" t="str">
        <f>IF(Barèmes!N362="","",Barèmes!N362)</f>
        <v/>
      </c>
      <c r="O362" s="181" t="str">
        <f>IF(Barèmes!O362="","",Barèmes!O362)</f>
        <v/>
      </c>
      <c r="P362" s="427"/>
      <c r="Q362" s="286"/>
      <c r="R362" s="446" t="str">
        <f t="shared" si="15"/>
        <v/>
      </c>
      <c r="S362" s="182"/>
      <c r="T362" s="211" t="str">
        <f t="shared" si="16"/>
        <v/>
      </c>
      <c r="U362" s="185"/>
      <c r="V362" s="266" t="str">
        <f>+IF(O362="","",IF(T362="",Listes!$A$70,IF(AND(O362&lt;T362,U362=""),Listes!$A$71,IF(AND(Q362&lt;P362,U362=""),Listes!$A$72,IF(AND(T362&lt;&gt;"",T362&lt;O362,S362=""),Listes!$A$73,IF(W362="",Listes!$A$74,""))))))</f>
        <v/>
      </c>
      <c r="W362" s="90"/>
      <c r="X362" s="158">
        <f t="shared" si="17"/>
        <v>0</v>
      </c>
    </row>
    <row r="363" spans="1:24" ht="20.100000000000001" customHeight="1" x14ac:dyDescent="0.25">
      <c r="A363" s="174">
        <v>357</v>
      </c>
      <c r="B363" s="181" t="str">
        <f>IF(Barèmes!B363="","",Barèmes!B363)</f>
        <v/>
      </c>
      <c r="C363" s="181" t="str">
        <f>IF(Barèmes!C363="","",Barèmes!C363)</f>
        <v/>
      </c>
      <c r="D363" s="181" t="str">
        <f>IF(Barèmes!D363="","",Barèmes!D363)</f>
        <v/>
      </c>
      <c r="E363" s="181" t="str">
        <f>IF(Barèmes!E363="","",Barèmes!E363)</f>
        <v/>
      </c>
      <c r="F363" s="181" t="str">
        <f>IF(Barèmes!F363="","",Barèmes!F363)</f>
        <v/>
      </c>
      <c r="G363" s="181" t="str">
        <f>IF(Barèmes!G363="","",Barèmes!G363)</f>
        <v/>
      </c>
      <c r="H363" s="531" t="str">
        <f>IF(Barèmes!H363="","",Barèmes!H363)</f>
        <v/>
      </c>
      <c r="I363" s="531" t="str">
        <f>IF(Barèmes!I363="","",Barèmes!I363)</f>
        <v/>
      </c>
      <c r="J363" s="181" t="str">
        <f>IF(Barèmes!J363="","",Barèmes!J363)</f>
        <v/>
      </c>
      <c r="K363" s="181" t="str">
        <f>IF(Barèmes!K363="","",Barèmes!K363)</f>
        <v/>
      </c>
      <c r="L363" s="181" t="str">
        <f>IF(Barèmes!L363="","",Barèmes!L363)</f>
        <v/>
      </c>
      <c r="M363" s="181" t="str">
        <f>IF(Barèmes!M363="","",Barèmes!M363)</f>
        <v/>
      </c>
      <c r="N363" s="181" t="str">
        <f>IF(Barèmes!N363="","",Barèmes!N363)</f>
        <v/>
      </c>
      <c r="O363" s="181" t="str">
        <f>IF(Barèmes!O363="","",Barèmes!O363)</f>
        <v/>
      </c>
      <c r="P363" s="427"/>
      <c r="Q363" s="286"/>
      <c r="R363" s="446" t="str">
        <f t="shared" si="15"/>
        <v/>
      </c>
      <c r="S363" s="182"/>
      <c r="T363" s="211" t="str">
        <f t="shared" si="16"/>
        <v/>
      </c>
      <c r="U363" s="185"/>
      <c r="V363" s="266" t="str">
        <f>+IF(O363="","",IF(T363="",Listes!$A$70,IF(AND(O363&lt;T363,U363=""),Listes!$A$71,IF(AND(Q363&lt;P363,U363=""),Listes!$A$72,IF(AND(T363&lt;&gt;"",T363&lt;O363,S363=""),Listes!$A$73,IF(W363="",Listes!$A$74,""))))))</f>
        <v/>
      </c>
      <c r="W363" s="90"/>
      <c r="X363" s="158">
        <f t="shared" si="17"/>
        <v>0</v>
      </c>
    </row>
    <row r="364" spans="1:24" ht="20.100000000000001" customHeight="1" x14ac:dyDescent="0.25">
      <c r="A364" s="174">
        <v>358</v>
      </c>
      <c r="B364" s="181" t="str">
        <f>IF(Barèmes!B364="","",Barèmes!B364)</f>
        <v/>
      </c>
      <c r="C364" s="181" t="str">
        <f>IF(Barèmes!C364="","",Barèmes!C364)</f>
        <v/>
      </c>
      <c r="D364" s="181" t="str">
        <f>IF(Barèmes!D364="","",Barèmes!D364)</f>
        <v/>
      </c>
      <c r="E364" s="181" t="str">
        <f>IF(Barèmes!E364="","",Barèmes!E364)</f>
        <v/>
      </c>
      <c r="F364" s="181" t="str">
        <f>IF(Barèmes!F364="","",Barèmes!F364)</f>
        <v/>
      </c>
      <c r="G364" s="181" t="str">
        <f>IF(Barèmes!G364="","",Barèmes!G364)</f>
        <v/>
      </c>
      <c r="H364" s="531" t="str">
        <f>IF(Barèmes!H364="","",Barèmes!H364)</f>
        <v/>
      </c>
      <c r="I364" s="531" t="str">
        <f>IF(Barèmes!I364="","",Barèmes!I364)</f>
        <v/>
      </c>
      <c r="J364" s="181" t="str">
        <f>IF(Barèmes!J364="","",Barèmes!J364)</f>
        <v/>
      </c>
      <c r="K364" s="181" t="str">
        <f>IF(Barèmes!K364="","",Barèmes!K364)</f>
        <v/>
      </c>
      <c r="L364" s="181" t="str">
        <f>IF(Barèmes!L364="","",Barèmes!L364)</f>
        <v/>
      </c>
      <c r="M364" s="181" t="str">
        <f>IF(Barèmes!M364="","",Barèmes!M364)</f>
        <v/>
      </c>
      <c r="N364" s="181" t="str">
        <f>IF(Barèmes!N364="","",Barèmes!N364)</f>
        <v/>
      </c>
      <c r="O364" s="181" t="str">
        <f>IF(Barèmes!O364="","",Barèmes!O364)</f>
        <v/>
      </c>
      <c r="P364" s="427"/>
      <c r="Q364" s="286"/>
      <c r="R364" s="446" t="str">
        <f t="shared" si="15"/>
        <v/>
      </c>
      <c r="S364" s="182"/>
      <c r="T364" s="211" t="str">
        <f t="shared" si="16"/>
        <v/>
      </c>
      <c r="U364" s="185"/>
      <c r="V364" s="266" t="str">
        <f>+IF(O364="","",IF(T364="",Listes!$A$70,IF(AND(O364&lt;T364,U364=""),Listes!$A$71,IF(AND(Q364&lt;P364,U364=""),Listes!$A$72,IF(AND(T364&lt;&gt;"",T364&lt;O364,S364=""),Listes!$A$73,IF(W364="",Listes!$A$74,""))))))</f>
        <v/>
      </c>
      <c r="W364" s="90"/>
      <c r="X364" s="158">
        <f t="shared" si="17"/>
        <v>0</v>
      </c>
    </row>
    <row r="365" spans="1:24" ht="20.100000000000001" customHeight="1" x14ac:dyDescent="0.25">
      <c r="A365" s="174">
        <v>359</v>
      </c>
      <c r="B365" s="181" t="str">
        <f>IF(Barèmes!B365="","",Barèmes!B365)</f>
        <v/>
      </c>
      <c r="C365" s="181" t="str">
        <f>IF(Barèmes!C365="","",Barèmes!C365)</f>
        <v/>
      </c>
      <c r="D365" s="181" t="str">
        <f>IF(Barèmes!D365="","",Barèmes!D365)</f>
        <v/>
      </c>
      <c r="E365" s="181" t="str">
        <f>IF(Barèmes!E365="","",Barèmes!E365)</f>
        <v/>
      </c>
      <c r="F365" s="181" t="str">
        <f>IF(Barèmes!F365="","",Barèmes!F365)</f>
        <v/>
      </c>
      <c r="G365" s="181" t="str">
        <f>IF(Barèmes!G365="","",Barèmes!G365)</f>
        <v/>
      </c>
      <c r="H365" s="531" t="str">
        <f>IF(Barèmes!H365="","",Barèmes!H365)</f>
        <v/>
      </c>
      <c r="I365" s="531" t="str">
        <f>IF(Barèmes!I365="","",Barèmes!I365)</f>
        <v/>
      </c>
      <c r="J365" s="181" t="str">
        <f>IF(Barèmes!J365="","",Barèmes!J365)</f>
        <v/>
      </c>
      <c r="K365" s="181" t="str">
        <f>IF(Barèmes!K365="","",Barèmes!K365)</f>
        <v/>
      </c>
      <c r="L365" s="181" t="str">
        <f>IF(Barèmes!L365="","",Barèmes!L365)</f>
        <v/>
      </c>
      <c r="M365" s="181" t="str">
        <f>IF(Barèmes!M365="","",Barèmes!M365)</f>
        <v/>
      </c>
      <c r="N365" s="181" t="str">
        <f>IF(Barèmes!N365="","",Barèmes!N365)</f>
        <v/>
      </c>
      <c r="O365" s="181" t="str">
        <f>IF(Barèmes!O365="","",Barèmes!O365)</f>
        <v/>
      </c>
      <c r="P365" s="427"/>
      <c r="Q365" s="286"/>
      <c r="R365" s="446" t="str">
        <f t="shared" si="15"/>
        <v/>
      </c>
      <c r="S365" s="182"/>
      <c r="T365" s="211" t="str">
        <f t="shared" si="16"/>
        <v/>
      </c>
      <c r="U365" s="185"/>
      <c r="V365" s="266" t="str">
        <f>+IF(O365="","",IF(T365="",Listes!$A$70,IF(AND(O365&lt;T365,U365=""),Listes!$A$71,IF(AND(Q365&lt;P365,U365=""),Listes!$A$72,IF(AND(T365&lt;&gt;"",T365&lt;O365,S365=""),Listes!$A$73,IF(W365="",Listes!$A$74,""))))))</f>
        <v/>
      </c>
      <c r="W365" s="90"/>
      <c r="X365" s="158">
        <f t="shared" si="17"/>
        <v>0</v>
      </c>
    </row>
    <row r="366" spans="1:24" ht="20.100000000000001" customHeight="1" x14ac:dyDescent="0.25">
      <c r="A366" s="174">
        <v>360</v>
      </c>
      <c r="B366" s="181" t="str">
        <f>IF(Barèmes!B366="","",Barèmes!B366)</f>
        <v/>
      </c>
      <c r="C366" s="181" t="str">
        <f>IF(Barèmes!C366="","",Barèmes!C366)</f>
        <v/>
      </c>
      <c r="D366" s="181" t="str">
        <f>IF(Barèmes!D366="","",Barèmes!D366)</f>
        <v/>
      </c>
      <c r="E366" s="181" t="str">
        <f>IF(Barèmes!E366="","",Barèmes!E366)</f>
        <v/>
      </c>
      <c r="F366" s="181" t="str">
        <f>IF(Barèmes!F366="","",Barèmes!F366)</f>
        <v/>
      </c>
      <c r="G366" s="181" t="str">
        <f>IF(Barèmes!G366="","",Barèmes!G366)</f>
        <v/>
      </c>
      <c r="H366" s="531" t="str">
        <f>IF(Barèmes!H366="","",Barèmes!H366)</f>
        <v/>
      </c>
      <c r="I366" s="531" t="str">
        <f>IF(Barèmes!I366="","",Barèmes!I366)</f>
        <v/>
      </c>
      <c r="J366" s="181" t="str">
        <f>IF(Barèmes!J366="","",Barèmes!J366)</f>
        <v/>
      </c>
      <c r="K366" s="181" t="str">
        <f>IF(Barèmes!K366="","",Barèmes!K366)</f>
        <v/>
      </c>
      <c r="L366" s="181" t="str">
        <f>IF(Barèmes!L366="","",Barèmes!L366)</f>
        <v/>
      </c>
      <c r="M366" s="181" t="str">
        <f>IF(Barèmes!M366="","",Barèmes!M366)</f>
        <v/>
      </c>
      <c r="N366" s="181" t="str">
        <f>IF(Barèmes!N366="","",Barèmes!N366)</f>
        <v/>
      </c>
      <c r="O366" s="181" t="str">
        <f>IF(Barèmes!O366="","",Barèmes!O366)</f>
        <v/>
      </c>
      <c r="P366" s="427"/>
      <c r="Q366" s="286"/>
      <c r="R366" s="446" t="str">
        <f t="shared" si="15"/>
        <v/>
      </c>
      <c r="S366" s="182"/>
      <c r="T366" s="211" t="str">
        <f t="shared" si="16"/>
        <v/>
      </c>
      <c r="U366" s="185"/>
      <c r="V366" s="266" t="str">
        <f>+IF(O366="","",IF(T366="",Listes!$A$70,IF(AND(O366&lt;T366,U366=""),Listes!$A$71,IF(AND(Q366&lt;P366,U366=""),Listes!$A$72,IF(AND(T366&lt;&gt;"",T366&lt;O366,S366=""),Listes!$A$73,IF(W366="",Listes!$A$74,""))))))</f>
        <v/>
      </c>
      <c r="W366" s="90"/>
      <c r="X366" s="158">
        <f t="shared" si="17"/>
        <v>0</v>
      </c>
    </row>
    <row r="367" spans="1:24" ht="20.100000000000001" customHeight="1" x14ac:dyDescent="0.25">
      <c r="A367" s="174">
        <v>361</v>
      </c>
      <c r="B367" s="181" t="str">
        <f>IF(Barèmes!B367="","",Barèmes!B367)</f>
        <v/>
      </c>
      <c r="C367" s="181" t="str">
        <f>IF(Barèmes!C367="","",Barèmes!C367)</f>
        <v/>
      </c>
      <c r="D367" s="181" t="str">
        <f>IF(Barèmes!D367="","",Barèmes!D367)</f>
        <v/>
      </c>
      <c r="E367" s="181" t="str">
        <f>IF(Barèmes!E367="","",Barèmes!E367)</f>
        <v/>
      </c>
      <c r="F367" s="181" t="str">
        <f>IF(Barèmes!F367="","",Barèmes!F367)</f>
        <v/>
      </c>
      <c r="G367" s="181" t="str">
        <f>IF(Barèmes!G367="","",Barèmes!G367)</f>
        <v/>
      </c>
      <c r="H367" s="531" t="str">
        <f>IF(Barèmes!H367="","",Barèmes!H367)</f>
        <v/>
      </c>
      <c r="I367" s="531" t="str">
        <f>IF(Barèmes!I367="","",Barèmes!I367)</f>
        <v/>
      </c>
      <c r="J367" s="181" t="str">
        <f>IF(Barèmes!J367="","",Barèmes!J367)</f>
        <v/>
      </c>
      <c r="K367" s="181" t="str">
        <f>IF(Barèmes!K367="","",Barèmes!K367)</f>
        <v/>
      </c>
      <c r="L367" s="181" t="str">
        <f>IF(Barèmes!L367="","",Barèmes!L367)</f>
        <v/>
      </c>
      <c r="M367" s="181" t="str">
        <f>IF(Barèmes!M367="","",Barèmes!M367)</f>
        <v/>
      </c>
      <c r="N367" s="181" t="str">
        <f>IF(Barèmes!N367="","",Barèmes!N367)</f>
        <v/>
      </c>
      <c r="O367" s="181" t="str">
        <f>IF(Barèmes!O367="","",Barèmes!O367)</f>
        <v/>
      </c>
      <c r="P367" s="427"/>
      <c r="Q367" s="286"/>
      <c r="R367" s="446" t="str">
        <f t="shared" si="15"/>
        <v/>
      </c>
      <c r="S367" s="182"/>
      <c r="T367" s="211" t="str">
        <f t="shared" si="16"/>
        <v/>
      </c>
      <c r="U367" s="185"/>
      <c r="V367" s="266" t="str">
        <f>+IF(O367="","",IF(T367="",Listes!$A$70,IF(AND(O367&lt;T367,U367=""),Listes!$A$71,IF(AND(Q367&lt;P367,U367=""),Listes!$A$72,IF(AND(T367&lt;&gt;"",T367&lt;O367,S367=""),Listes!$A$73,IF(W367="",Listes!$A$74,""))))))</f>
        <v/>
      </c>
      <c r="W367" s="90"/>
      <c r="X367" s="158">
        <f t="shared" si="17"/>
        <v>0</v>
      </c>
    </row>
    <row r="368" spans="1:24" ht="20.100000000000001" customHeight="1" x14ac:dyDescent="0.25">
      <c r="A368" s="174">
        <v>362</v>
      </c>
      <c r="B368" s="181" t="str">
        <f>IF(Barèmes!B368="","",Barèmes!B368)</f>
        <v/>
      </c>
      <c r="C368" s="181" t="str">
        <f>IF(Barèmes!C368="","",Barèmes!C368)</f>
        <v/>
      </c>
      <c r="D368" s="181" t="str">
        <f>IF(Barèmes!D368="","",Barèmes!D368)</f>
        <v/>
      </c>
      <c r="E368" s="181" t="str">
        <f>IF(Barèmes!E368="","",Barèmes!E368)</f>
        <v/>
      </c>
      <c r="F368" s="181" t="str">
        <f>IF(Barèmes!F368="","",Barèmes!F368)</f>
        <v/>
      </c>
      <c r="G368" s="181" t="str">
        <f>IF(Barèmes!G368="","",Barèmes!G368)</f>
        <v/>
      </c>
      <c r="H368" s="531" t="str">
        <f>IF(Barèmes!H368="","",Barèmes!H368)</f>
        <v/>
      </c>
      <c r="I368" s="531" t="str">
        <f>IF(Barèmes!I368="","",Barèmes!I368)</f>
        <v/>
      </c>
      <c r="J368" s="181" t="str">
        <f>IF(Barèmes!J368="","",Barèmes!J368)</f>
        <v/>
      </c>
      <c r="K368" s="181" t="str">
        <f>IF(Barèmes!K368="","",Barèmes!K368)</f>
        <v/>
      </c>
      <c r="L368" s="181" t="str">
        <f>IF(Barèmes!L368="","",Barèmes!L368)</f>
        <v/>
      </c>
      <c r="M368" s="181" t="str">
        <f>IF(Barèmes!M368="","",Barèmes!M368)</f>
        <v/>
      </c>
      <c r="N368" s="181" t="str">
        <f>IF(Barèmes!N368="","",Barèmes!N368)</f>
        <v/>
      </c>
      <c r="O368" s="181" t="str">
        <f>IF(Barèmes!O368="","",Barèmes!O368)</f>
        <v/>
      </c>
      <c r="P368" s="427"/>
      <c r="Q368" s="286"/>
      <c r="R368" s="446" t="str">
        <f t="shared" si="15"/>
        <v/>
      </c>
      <c r="S368" s="182"/>
      <c r="T368" s="211" t="str">
        <f t="shared" si="16"/>
        <v/>
      </c>
      <c r="U368" s="185"/>
      <c r="V368" s="266" t="str">
        <f>+IF(O368="","",IF(T368="",Listes!$A$70,IF(AND(O368&lt;T368,U368=""),Listes!$A$71,IF(AND(Q368&lt;P368,U368=""),Listes!$A$72,IF(AND(T368&lt;&gt;"",T368&lt;O368,S368=""),Listes!$A$73,IF(W368="",Listes!$A$74,""))))))</f>
        <v/>
      </c>
      <c r="W368" s="90"/>
      <c r="X368" s="158">
        <f t="shared" si="17"/>
        <v>0</v>
      </c>
    </row>
    <row r="369" spans="1:24" ht="20.100000000000001" customHeight="1" x14ac:dyDescent="0.25">
      <c r="A369" s="174">
        <v>363</v>
      </c>
      <c r="B369" s="181" t="str">
        <f>IF(Barèmes!B369="","",Barèmes!B369)</f>
        <v/>
      </c>
      <c r="C369" s="181" t="str">
        <f>IF(Barèmes!C369="","",Barèmes!C369)</f>
        <v/>
      </c>
      <c r="D369" s="181" t="str">
        <f>IF(Barèmes!D369="","",Barèmes!D369)</f>
        <v/>
      </c>
      <c r="E369" s="181" t="str">
        <f>IF(Barèmes!E369="","",Barèmes!E369)</f>
        <v/>
      </c>
      <c r="F369" s="181" t="str">
        <f>IF(Barèmes!F369="","",Barèmes!F369)</f>
        <v/>
      </c>
      <c r="G369" s="181" t="str">
        <f>IF(Barèmes!G369="","",Barèmes!G369)</f>
        <v/>
      </c>
      <c r="H369" s="531" t="str">
        <f>IF(Barèmes!H369="","",Barèmes!H369)</f>
        <v/>
      </c>
      <c r="I369" s="531" t="str">
        <f>IF(Barèmes!I369="","",Barèmes!I369)</f>
        <v/>
      </c>
      <c r="J369" s="181" t="str">
        <f>IF(Barèmes!J369="","",Barèmes!J369)</f>
        <v/>
      </c>
      <c r="K369" s="181" t="str">
        <f>IF(Barèmes!K369="","",Barèmes!K369)</f>
        <v/>
      </c>
      <c r="L369" s="181" t="str">
        <f>IF(Barèmes!L369="","",Barèmes!L369)</f>
        <v/>
      </c>
      <c r="M369" s="181" t="str">
        <f>IF(Barèmes!M369="","",Barèmes!M369)</f>
        <v/>
      </c>
      <c r="N369" s="181" t="str">
        <f>IF(Barèmes!N369="","",Barèmes!N369)</f>
        <v/>
      </c>
      <c r="O369" s="181" t="str">
        <f>IF(Barèmes!O369="","",Barèmes!O369)</f>
        <v/>
      </c>
      <c r="P369" s="427"/>
      <c r="Q369" s="286"/>
      <c r="R369" s="446" t="str">
        <f t="shared" si="15"/>
        <v/>
      </c>
      <c r="S369" s="182"/>
      <c r="T369" s="211" t="str">
        <f t="shared" si="16"/>
        <v/>
      </c>
      <c r="U369" s="185"/>
      <c r="V369" s="266" t="str">
        <f>+IF(O369="","",IF(T369="",Listes!$A$70,IF(AND(O369&lt;T369,U369=""),Listes!$A$71,IF(AND(Q369&lt;P369,U369=""),Listes!$A$72,IF(AND(T369&lt;&gt;"",T369&lt;O369,S369=""),Listes!$A$73,IF(W369="",Listes!$A$74,""))))))</f>
        <v/>
      </c>
      <c r="W369" s="90"/>
      <c r="X369" s="158">
        <f t="shared" si="17"/>
        <v>0</v>
      </c>
    </row>
    <row r="370" spans="1:24" ht="20.100000000000001" customHeight="1" x14ac:dyDescent="0.25">
      <c r="A370" s="174">
        <v>364</v>
      </c>
      <c r="B370" s="181" t="str">
        <f>IF(Barèmes!B370="","",Barèmes!B370)</f>
        <v/>
      </c>
      <c r="C370" s="181" t="str">
        <f>IF(Barèmes!C370="","",Barèmes!C370)</f>
        <v/>
      </c>
      <c r="D370" s="181" t="str">
        <f>IF(Barèmes!D370="","",Barèmes!D370)</f>
        <v/>
      </c>
      <c r="E370" s="181" t="str">
        <f>IF(Barèmes!E370="","",Barèmes!E370)</f>
        <v/>
      </c>
      <c r="F370" s="181" t="str">
        <f>IF(Barèmes!F370="","",Barèmes!F370)</f>
        <v/>
      </c>
      <c r="G370" s="181" t="str">
        <f>IF(Barèmes!G370="","",Barèmes!G370)</f>
        <v/>
      </c>
      <c r="H370" s="531" t="str">
        <f>IF(Barèmes!H370="","",Barèmes!H370)</f>
        <v/>
      </c>
      <c r="I370" s="531" t="str">
        <f>IF(Barèmes!I370="","",Barèmes!I370)</f>
        <v/>
      </c>
      <c r="J370" s="181" t="str">
        <f>IF(Barèmes!J370="","",Barèmes!J370)</f>
        <v/>
      </c>
      <c r="K370" s="181" t="str">
        <f>IF(Barèmes!K370="","",Barèmes!K370)</f>
        <v/>
      </c>
      <c r="L370" s="181" t="str">
        <f>IF(Barèmes!L370="","",Barèmes!L370)</f>
        <v/>
      </c>
      <c r="M370" s="181" t="str">
        <f>IF(Barèmes!M370="","",Barèmes!M370)</f>
        <v/>
      </c>
      <c r="N370" s="181" t="str">
        <f>IF(Barèmes!N370="","",Barèmes!N370)</f>
        <v/>
      </c>
      <c r="O370" s="181" t="str">
        <f>IF(Barèmes!O370="","",Barèmes!O370)</f>
        <v/>
      </c>
      <c r="P370" s="427"/>
      <c r="Q370" s="286"/>
      <c r="R370" s="446" t="str">
        <f t="shared" si="15"/>
        <v/>
      </c>
      <c r="S370" s="182"/>
      <c r="T370" s="211" t="str">
        <f t="shared" si="16"/>
        <v/>
      </c>
      <c r="U370" s="185"/>
      <c r="V370" s="266" t="str">
        <f>+IF(O370="","",IF(T370="",Listes!$A$70,IF(AND(O370&lt;T370,U370=""),Listes!$A$71,IF(AND(Q370&lt;P370,U370=""),Listes!$A$72,IF(AND(T370&lt;&gt;"",T370&lt;O370,S370=""),Listes!$A$73,IF(W370="",Listes!$A$74,""))))))</f>
        <v/>
      </c>
      <c r="W370" s="90"/>
      <c r="X370" s="158">
        <f t="shared" si="17"/>
        <v>0</v>
      </c>
    </row>
    <row r="371" spans="1:24" ht="20.100000000000001" customHeight="1" x14ac:dyDescent="0.25">
      <c r="A371" s="174">
        <v>365</v>
      </c>
      <c r="B371" s="181" t="str">
        <f>IF(Barèmes!B371="","",Barèmes!B371)</f>
        <v/>
      </c>
      <c r="C371" s="181" t="str">
        <f>IF(Barèmes!C371="","",Barèmes!C371)</f>
        <v/>
      </c>
      <c r="D371" s="181" t="str">
        <f>IF(Barèmes!D371="","",Barèmes!D371)</f>
        <v/>
      </c>
      <c r="E371" s="181" t="str">
        <f>IF(Barèmes!E371="","",Barèmes!E371)</f>
        <v/>
      </c>
      <c r="F371" s="181" t="str">
        <f>IF(Barèmes!F371="","",Barèmes!F371)</f>
        <v/>
      </c>
      <c r="G371" s="181" t="str">
        <f>IF(Barèmes!G371="","",Barèmes!G371)</f>
        <v/>
      </c>
      <c r="H371" s="531" t="str">
        <f>IF(Barèmes!H371="","",Barèmes!H371)</f>
        <v/>
      </c>
      <c r="I371" s="531" t="str">
        <f>IF(Barèmes!I371="","",Barèmes!I371)</f>
        <v/>
      </c>
      <c r="J371" s="181" t="str">
        <f>IF(Barèmes!J371="","",Barèmes!J371)</f>
        <v/>
      </c>
      <c r="K371" s="181" t="str">
        <f>IF(Barèmes!K371="","",Barèmes!K371)</f>
        <v/>
      </c>
      <c r="L371" s="181" t="str">
        <f>IF(Barèmes!L371="","",Barèmes!L371)</f>
        <v/>
      </c>
      <c r="M371" s="181" t="str">
        <f>IF(Barèmes!M371="","",Barèmes!M371)</f>
        <v/>
      </c>
      <c r="N371" s="181" t="str">
        <f>IF(Barèmes!N371="","",Barèmes!N371)</f>
        <v/>
      </c>
      <c r="O371" s="181" t="str">
        <f>IF(Barèmes!O371="","",Barèmes!O371)</f>
        <v/>
      </c>
      <c r="P371" s="427"/>
      <c r="Q371" s="286"/>
      <c r="R371" s="446" t="str">
        <f t="shared" si="15"/>
        <v/>
      </c>
      <c r="S371" s="182"/>
      <c r="T371" s="211" t="str">
        <f t="shared" si="16"/>
        <v/>
      </c>
      <c r="U371" s="185"/>
      <c r="V371" s="266" t="str">
        <f>+IF(O371="","",IF(T371="",Listes!$A$70,IF(AND(O371&lt;T371,U371=""),Listes!$A$71,IF(AND(Q371&lt;P371,U371=""),Listes!$A$72,IF(AND(T371&lt;&gt;"",T371&lt;O371,S371=""),Listes!$A$73,IF(W371="",Listes!$A$74,""))))))</f>
        <v/>
      </c>
      <c r="W371" s="90"/>
      <c r="X371" s="158">
        <f t="shared" si="17"/>
        <v>0</v>
      </c>
    </row>
    <row r="372" spans="1:24" ht="20.100000000000001" customHeight="1" x14ac:dyDescent="0.25">
      <c r="A372" s="174">
        <v>366</v>
      </c>
      <c r="B372" s="181" t="str">
        <f>IF(Barèmes!B372="","",Barèmes!B372)</f>
        <v/>
      </c>
      <c r="C372" s="181" t="str">
        <f>IF(Barèmes!C372="","",Barèmes!C372)</f>
        <v/>
      </c>
      <c r="D372" s="181" t="str">
        <f>IF(Barèmes!D372="","",Barèmes!D372)</f>
        <v/>
      </c>
      <c r="E372" s="181" t="str">
        <f>IF(Barèmes!E372="","",Barèmes!E372)</f>
        <v/>
      </c>
      <c r="F372" s="181" t="str">
        <f>IF(Barèmes!F372="","",Barèmes!F372)</f>
        <v/>
      </c>
      <c r="G372" s="181" t="str">
        <f>IF(Barèmes!G372="","",Barèmes!G372)</f>
        <v/>
      </c>
      <c r="H372" s="531" t="str">
        <f>IF(Barèmes!H372="","",Barèmes!H372)</f>
        <v/>
      </c>
      <c r="I372" s="531" t="str">
        <f>IF(Barèmes!I372="","",Barèmes!I372)</f>
        <v/>
      </c>
      <c r="J372" s="181" t="str">
        <f>IF(Barèmes!J372="","",Barèmes!J372)</f>
        <v/>
      </c>
      <c r="K372" s="181" t="str">
        <f>IF(Barèmes!K372="","",Barèmes!K372)</f>
        <v/>
      </c>
      <c r="L372" s="181" t="str">
        <f>IF(Barèmes!L372="","",Barèmes!L372)</f>
        <v/>
      </c>
      <c r="M372" s="181" t="str">
        <f>IF(Barèmes!M372="","",Barèmes!M372)</f>
        <v/>
      </c>
      <c r="N372" s="181" t="str">
        <f>IF(Barèmes!N372="","",Barèmes!N372)</f>
        <v/>
      </c>
      <c r="O372" s="181" t="str">
        <f>IF(Barèmes!O372="","",Barèmes!O372)</f>
        <v/>
      </c>
      <c r="P372" s="427"/>
      <c r="Q372" s="286"/>
      <c r="R372" s="446" t="str">
        <f t="shared" si="15"/>
        <v/>
      </c>
      <c r="S372" s="182"/>
      <c r="T372" s="211" t="str">
        <f t="shared" si="16"/>
        <v/>
      </c>
      <c r="U372" s="185"/>
      <c r="V372" s="266" t="str">
        <f>+IF(O372="","",IF(T372="",Listes!$A$70,IF(AND(O372&lt;T372,U372=""),Listes!$A$71,IF(AND(Q372&lt;P372,U372=""),Listes!$A$72,IF(AND(T372&lt;&gt;"",T372&lt;O372,S372=""),Listes!$A$73,IF(W372="",Listes!$A$74,""))))))</f>
        <v/>
      </c>
      <c r="W372" s="90"/>
      <c r="X372" s="158">
        <f t="shared" si="17"/>
        <v>0</v>
      </c>
    </row>
    <row r="373" spans="1:24" ht="20.100000000000001" customHeight="1" x14ac:dyDescent="0.25">
      <c r="A373" s="174">
        <v>367</v>
      </c>
      <c r="B373" s="181" t="str">
        <f>IF(Barèmes!B373="","",Barèmes!B373)</f>
        <v/>
      </c>
      <c r="C373" s="181" t="str">
        <f>IF(Barèmes!C373="","",Barèmes!C373)</f>
        <v/>
      </c>
      <c r="D373" s="181" t="str">
        <f>IF(Barèmes!D373="","",Barèmes!D373)</f>
        <v/>
      </c>
      <c r="E373" s="181" t="str">
        <f>IF(Barèmes!E373="","",Barèmes!E373)</f>
        <v/>
      </c>
      <c r="F373" s="181" t="str">
        <f>IF(Barèmes!F373="","",Barèmes!F373)</f>
        <v/>
      </c>
      <c r="G373" s="181" t="str">
        <f>IF(Barèmes!G373="","",Barèmes!G373)</f>
        <v/>
      </c>
      <c r="H373" s="531" t="str">
        <f>IF(Barèmes!H373="","",Barèmes!H373)</f>
        <v/>
      </c>
      <c r="I373" s="531" t="str">
        <f>IF(Barèmes!I373="","",Barèmes!I373)</f>
        <v/>
      </c>
      <c r="J373" s="181" t="str">
        <f>IF(Barèmes!J373="","",Barèmes!J373)</f>
        <v/>
      </c>
      <c r="K373" s="181" t="str">
        <f>IF(Barèmes!K373="","",Barèmes!K373)</f>
        <v/>
      </c>
      <c r="L373" s="181" t="str">
        <f>IF(Barèmes!L373="","",Barèmes!L373)</f>
        <v/>
      </c>
      <c r="M373" s="181" t="str">
        <f>IF(Barèmes!M373="","",Barèmes!M373)</f>
        <v/>
      </c>
      <c r="N373" s="181" t="str">
        <f>IF(Barèmes!N373="","",Barèmes!N373)</f>
        <v/>
      </c>
      <c r="O373" s="181" t="str">
        <f>IF(Barèmes!O373="","",Barèmes!O373)</f>
        <v/>
      </c>
      <c r="P373" s="427"/>
      <c r="Q373" s="286"/>
      <c r="R373" s="446" t="str">
        <f t="shared" si="15"/>
        <v/>
      </c>
      <c r="S373" s="182"/>
      <c r="T373" s="211" t="str">
        <f t="shared" si="16"/>
        <v/>
      </c>
      <c r="U373" s="185"/>
      <c r="V373" s="266" t="str">
        <f>+IF(O373="","",IF(T373="",Listes!$A$70,IF(AND(O373&lt;T373,U373=""),Listes!$A$71,IF(AND(Q373&lt;P373,U373=""),Listes!$A$72,IF(AND(T373&lt;&gt;"",T373&lt;O373,S373=""),Listes!$A$73,IF(W373="",Listes!$A$74,""))))))</f>
        <v/>
      </c>
      <c r="W373" s="90"/>
      <c r="X373" s="158">
        <f t="shared" si="17"/>
        <v>0</v>
      </c>
    </row>
    <row r="374" spans="1:24" ht="20.100000000000001" customHeight="1" x14ac:dyDescent="0.25">
      <c r="A374" s="174">
        <v>368</v>
      </c>
      <c r="B374" s="181" t="str">
        <f>IF(Barèmes!B374="","",Barèmes!B374)</f>
        <v/>
      </c>
      <c r="C374" s="181" t="str">
        <f>IF(Barèmes!C374="","",Barèmes!C374)</f>
        <v/>
      </c>
      <c r="D374" s="181" t="str">
        <f>IF(Barèmes!D374="","",Barèmes!D374)</f>
        <v/>
      </c>
      <c r="E374" s="181" t="str">
        <f>IF(Barèmes!E374="","",Barèmes!E374)</f>
        <v/>
      </c>
      <c r="F374" s="181" t="str">
        <f>IF(Barèmes!F374="","",Barèmes!F374)</f>
        <v/>
      </c>
      <c r="G374" s="181" t="str">
        <f>IF(Barèmes!G374="","",Barèmes!G374)</f>
        <v/>
      </c>
      <c r="H374" s="531" t="str">
        <f>IF(Barèmes!H374="","",Barèmes!H374)</f>
        <v/>
      </c>
      <c r="I374" s="531" t="str">
        <f>IF(Barèmes!I374="","",Barèmes!I374)</f>
        <v/>
      </c>
      <c r="J374" s="181" t="str">
        <f>IF(Barèmes!J374="","",Barèmes!J374)</f>
        <v/>
      </c>
      <c r="K374" s="181" t="str">
        <f>IF(Barèmes!K374="","",Barèmes!K374)</f>
        <v/>
      </c>
      <c r="L374" s="181" t="str">
        <f>IF(Barèmes!L374="","",Barèmes!L374)</f>
        <v/>
      </c>
      <c r="M374" s="181" t="str">
        <f>IF(Barèmes!M374="","",Barèmes!M374)</f>
        <v/>
      </c>
      <c r="N374" s="181" t="str">
        <f>IF(Barèmes!N374="","",Barèmes!N374)</f>
        <v/>
      </c>
      <c r="O374" s="181" t="str">
        <f>IF(Barèmes!O374="","",Barèmes!O374)</f>
        <v/>
      </c>
      <c r="P374" s="427"/>
      <c r="Q374" s="286"/>
      <c r="R374" s="446" t="str">
        <f t="shared" si="15"/>
        <v/>
      </c>
      <c r="S374" s="182"/>
      <c r="T374" s="211" t="str">
        <f t="shared" si="16"/>
        <v/>
      </c>
      <c r="U374" s="185"/>
      <c r="V374" s="266" t="str">
        <f>+IF(O374="","",IF(T374="",Listes!$A$70,IF(AND(O374&lt;T374,U374=""),Listes!$A$71,IF(AND(Q374&lt;P374,U374=""),Listes!$A$72,IF(AND(T374&lt;&gt;"",T374&lt;O374,S374=""),Listes!$A$73,IF(W374="",Listes!$A$74,""))))))</f>
        <v/>
      </c>
      <c r="W374" s="90"/>
      <c r="X374" s="158">
        <f t="shared" si="17"/>
        <v>0</v>
      </c>
    </row>
    <row r="375" spans="1:24" ht="20.100000000000001" customHeight="1" x14ac:dyDescent="0.25">
      <c r="A375" s="174">
        <v>369</v>
      </c>
      <c r="B375" s="181" t="str">
        <f>IF(Barèmes!B375="","",Barèmes!B375)</f>
        <v/>
      </c>
      <c r="C375" s="181" t="str">
        <f>IF(Barèmes!C375="","",Barèmes!C375)</f>
        <v/>
      </c>
      <c r="D375" s="181" t="str">
        <f>IF(Barèmes!D375="","",Barèmes!D375)</f>
        <v/>
      </c>
      <c r="E375" s="181" t="str">
        <f>IF(Barèmes!E375="","",Barèmes!E375)</f>
        <v/>
      </c>
      <c r="F375" s="181" t="str">
        <f>IF(Barèmes!F375="","",Barèmes!F375)</f>
        <v/>
      </c>
      <c r="G375" s="181" t="str">
        <f>IF(Barèmes!G375="","",Barèmes!G375)</f>
        <v/>
      </c>
      <c r="H375" s="531" t="str">
        <f>IF(Barèmes!H375="","",Barèmes!H375)</f>
        <v/>
      </c>
      <c r="I375" s="531" t="str">
        <f>IF(Barèmes!I375="","",Barèmes!I375)</f>
        <v/>
      </c>
      <c r="J375" s="181" t="str">
        <f>IF(Barèmes!J375="","",Barèmes!J375)</f>
        <v/>
      </c>
      <c r="K375" s="181" t="str">
        <f>IF(Barèmes!K375="","",Barèmes!K375)</f>
        <v/>
      </c>
      <c r="L375" s="181" t="str">
        <f>IF(Barèmes!L375="","",Barèmes!L375)</f>
        <v/>
      </c>
      <c r="M375" s="181" t="str">
        <f>IF(Barèmes!M375="","",Barèmes!M375)</f>
        <v/>
      </c>
      <c r="N375" s="181" t="str">
        <f>IF(Barèmes!N375="","",Barèmes!N375)</f>
        <v/>
      </c>
      <c r="O375" s="181" t="str">
        <f>IF(Barèmes!O375="","",Barèmes!O375)</f>
        <v/>
      </c>
      <c r="P375" s="427"/>
      <c r="Q375" s="286"/>
      <c r="R375" s="446" t="str">
        <f t="shared" si="15"/>
        <v/>
      </c>
      <c r="S375" s="182"/>
      <c r="T375" s="211" t="str">
        <f t="shared" si="16"/>
        <v/>
      </c>
      <c r="U375" s="185"/>
      <c r="V375" s="266" t="str">
        <f>+IF(O375="","",IF(T375="",Listes!$A$70,IF(AND(O375&lt;T375,U375=""),Listes!$A$71,IF(AND(Q375&lt;P375,U375=""),Listes!$A$72,IF(AND(T375&lt;&gt;"",T375&lt;O375,S375=""),Listes!$A$73,IF(W375="",Listes!$A$74,""))))))</f>
        <v/>
      </c>
      <c r="W375" s="90"/>
      <c r="X375" s="158">
        <f t="shared" si="17"/>
        <v>0</v>
      </c>
    </row>
    <row r="376" spans="1:24" ht="20.100000000000001" customHeight="1" x14ac:dyDescent="0.25">
      <c r="A376" s="174">
        <v>370</v>
      </c>
      <c r="B376" s="181" t="str">
        <f>IF(Barèmes!B376="","",Barèmes!B376)</f>
        <v/>
      </c>
      <c r="C376" s="181" t="str">
        <f>IF(Barèmes!C376="","",Barèmes!C376)</f>
        <v/>
      </c>
      <c r="D376" s="181" t="str">
        <f>IF(Barèmes!D376="","",Barèmes!D376)</f>
        <v/>
      </c>
      <c r="E376" s="181" t="str">
        <f>IF(Barèmes!E376="","",Barèmes!E376)</f>
        <v/>
      </c>
      <c r="F376" s="181" t="str">
        <f>IF(Barèmes!F376="","",Barèmes!F376)</f>
        <v/>
      </c>
      <c r="G376" s="181" t="str">
        <f>IF(Barèmes!G376="","",Barèmes!G376)</f>
        <v/>
      </c>
      <c r="H376" s="531" t="str">
        <f>IF(Barèmes!H376="","",Barèmes!H376)</f>
        <v/>
      </c>
      <c r="I376" s="531" t="str">
        <f>IF(Barèmes!I376="","",Barèmes!I376)</f>
        <v/>
      </c>
      <c r="J376" s="181" t="str">
        <f>IF(Barèmes!J376="","",Barèmes!J376)</f>
        <v/>
      </c>
      <c r="K376" s="181" t="str">
        <f>IF(Barèmes!K376="","",Barèmes!K376)</f>
        <v/>
      </c>
      <c r="L376" s="181" t="str">
        <f>IF(Barèmes!L376="","",Barèmes!L376)</f>
        <v/>
      </c>
      <c r="M376" s="181" t="str">
        <f>IF(Barèmes!M376="","",Barèmes!M376)</f>
        <v/>
      </c>
      <c r="N376" s="181" t="str">
        <f>IF(Barèmes!N376="","",Barèmes!N376)</f>
        <v/>
      </c>
      <c r="O376" s="181" t="str">
        <f>IF(Barèmes!O376="","",Barèmes!O376)</f>
        <v/>
      </c>
      <c r="P376" s="427"/>
      <c r="Q376" s="286"/>
      <c r="R376" s="446" t="str">
        <f t="shared" si="15"/>
        <v/>
      </c>
      <c r="S376" s="182"/>
      <c r="T376" s="211" t="str">
        <f t="shared" si="16"/>
        <v/>
      </c>
      <c r="U376" s="185"/>
      <c r="V376" s="266" t="str">
        <f>+IF(O376="","",IF(T376="",Listes!$A$70,IF(AND(O376&lt;T376,U376=""),Listes!$A$71,IF(AND(Q376&lt;P376,U376=""),Listes!$A$72,IF(AND(T376&lt;&gt;"",T376&lt;O376,S376=""),Listes!$A$73,IF(W376="",Listes!$A$74,""))))))</f>
        <v/>
      </c>
      <c r="W376" s="90"/>
      <c r="X376" s="158">
        <f t="shared" si="17"/>
        <v>0</v>
      </c>
    </row>
    <row r="377" spans="1:24" ht="20.100000000000001" customHeight="1" x14ac:dyDescent="0.25">
      <c r="A377" s="174">
        <v>371</v>
      </c>
      <c r="B377" s="181" t="str">
        <f>IF(Barèmes!B377="","",Barèmes!B377)</f>
        <v/>
      </c>
      <c r="C377" s="181" t="str">
        <f>IF(Barèmes!C377="","",Barèmes!C377)</f>
        <v/>
      </c>
      <c r="D377" s="181" t="str">
        <f>IF(Barèmes!D377="","",Barèmes!D377)</f>
        <v/>
      </c>
      <c r="E377" s="181" t="str">
        <f>IF(Barèmes!E377="","",Barèmes!E377)</f>
        <v/>
      </c>
      <c r="F377" s="181" t="str">
        <f>IF(Barèmes!F377="","",Barèmes!F377)</f>
        <v/>
      </c>
      <c r="G377" s="181" t="str">
        <f>IF(Barèmes!G377="","",Barèmes!G377)</f>
        <v/>
      </c>
      <c r="H377" s="531" t="str">
        <f>IF(Barèmes!H377="","",Barèmes!H377)</f>
        <v/>
      </c>
      <c r="I377" s="531" t="str">
        <f>IF(Barèmes!I377="","",Barèmes!I377)</f>
        <v/>
      </c>
      <c r="J377" s="181" t="str">
        <f>IF(Barèmes!J377="","",Barèmes!J377)</f>
        <v/>
      </c>
      <c r="K377" s="181" t="str">
        <f>IF(Barèmes!K377="","",Barèmes!K377)</f>
        <v/>
      </c>
      <c r="L377" s="181" t="str">
        <f>IF(Barèmes!L377="","",Barèmes!L377)</f>
        <v/>
      </c>
      <c r="M377" s="181" t="str">
        <f>IF(Barèmes!M377="","",Barèmes!M377)</f>
        <v/>
      </c>
      <c r="N377" s="181" t="str">
        <f>IF(Barèmes!N377="","",Barèmes!N377)</f>
        <v/>
      </c>
      <c r="O377" s="181" t="str">
        <f>IF(Barèmes!O377="","",Barèmes!O377)</f>
        <v/>
      </c>
      <c r="P377" s="427"/>
      <c r="Q377" s="286"/>
      <c r="R377" s="446" t="str">
        <f t="shared" si="15"/>
        <v/>
      </c>
      <c r="S377" s="182"/>
      <c r="T377" s="211" t="str">
        <f t="shared" si="16"/>
        <v/>
      </c>
      <c r="U377" s="185"/>
      <c r="V377" s="266" t="str">
        <f>+IF(O377="","",IF(T377="",Listes!$A$70,IF(AND(O377&lt;T377,U377=""),Listes!$A$71,IF(AND(Q377&lt;P377,U377=""),Listes!$A$72,IF(AND(T377&lt;&gt;"",T377&lt;O377,S377=""),Listes!$A$73,IF(W377="",Listes!$A$74,""))))))</f>
        <v/>
      </c>
      <c r="W377" s="90"/>
      <c r="X377" s="158">
        <f t="shared" si="17"/>
        <v>0</v>
      </c>
    </row>
    <row r="378" spans="1:24" ht="20.100000000000001" customHeight="1" x14ac:dyDescent="0.25">
      <c r="A378" s="174">
        <v>372</v>
      </c>
      <c r="B378" s="181" t="str">
        <f>IF(Barèmes!B378="","",Barèmes!B378)</f>
        <v/>
      </c>
      <c r="C378" s="181" t="str">
        <f>IF(Barèmes!C378="","",Barèmes!C378)</f>
        <v/>
      </c>
      <c r="D378" s="181" t="str">
        <f>IF(Barèmes!D378="","",Barèmes!D378)</f>
        <v/>
      </c>
      <c r="E378" s="181" t="str">
        <f>IF(Barèmes!E378="","",Barèmes!E378)</f>
        <v/>
      </c>
      <c r="F378" s="181" t="str">
        <f>IF(Barèmes!F378="","",Barèmes!F378)</f>
        <v/>
      </c>
      <c r="G378" s="181" t="str">
        <f>IF(Barèmes!G378="","",Barèmes!G378)</f>
        <v/>
      </c>
      <c r="H378" s="531" t="str">
        <f>IF(Barèmes!H378="","",Barèmes!H378)</f>
        <v/>
      </c>
      <c r="I378" s="531" t="str">
        <f>IF(Barèmes!I378="","",Barèmes!I378)</f>
        <v/>
      </c>
      <c r="J378" s="181" t="str">
        <f>IF(Barèmes!J378="","",Barèmes!J378)</f>
        <v/>
      </c>
      <c r="K378" s="181" t="str">
        <f>IF(Barèmes!K378="","",Barèmes!K378)</f>
        <v/>
      </c>
      <c r="L378" s="181" t="str">
        <f>IF(Barèmes!L378="","",Barèmes!L378)</f>
        <v/>
      </c>
      <c r="M378" s="181" t="str">
        <f>IF(Barèmes!M378="","",Barèmes!M378)</f>
        <v/>
      </c>
      <c r="N378" s="181" t="str">
        <f>IF(Barèmes!N378="","",Barèmes!N378)</f>
        <v/>
      </c>
      <c r="O378" s="181" t="str">
        <f>IF(Barèmes!O378="","",Barèmes!O378)</f>
        <v/>
      </c>
      <c r="P378" s="427"/>
      <c r="Q378" s="286"/>
      <c r="R378" s="446" t="str">
        <f t="shared" si="15"/>
        <v/>
      </c>
      <c r="S378" s="182"/>
      <c r="T378" s="211" t="str">
        <f t="shared" si="16"/>
        <v/>
      </c>
      <c r="U378" s="185"/>
      <c r="V378" s="266" t="str">
        <f>+IF(O378="","",IF(T378="",Listes!$A$70,IF(AND(O378&lt;T378,U378=""),Listes!$A$71,IF(AND(Q378&lt;P378,U378=""),Listes!$A$72,IF(AND(T378&lt;&gt;"",T378&lt;O378,S378=""),Listes!$A$73,IF(W378="",Listes!$A$74,""))))))</f>
        <v/>
      </c>
      <c r="W378" s="90"/>
      <c r="X378" s="158">
        <f t="shared" si="17"/>
        <v>0</v>
      </c>
    </row>
    <row r="379" spans="1:24" ht="20.100000000000001" customHeight="1" x14ac:dyDescent="0.25">
      <c r="A379" s="174">
        <v>373</v>
      </c>
      <c r="B379" s="181" t="str">
        <f>IF(Barèmes!B379="","",Barèmes!B379)</f>
        <v/>
      </c>
      <c r="C379" s="181" t="str">
        <f>IF(Barèmes!C379="","",Barèmes!C379)</f>
        <v/>
      </c>
      <c r="D379" s="181" t="str">
        <f>IF(Barèmes!D379="","",Barèmes!D379)</f>
        <v/>
      </c>
      <c r="E379" s="181" t="str">
        <f>IF(Barèmes!E379="","",Barèmes!E379)</f>
        <v/>
      </c>
      <c r="F379" s="181" t="str">
        <f>IF(Barèmes!F379="","",Barèmes!F379)</f>
        <v/>
      </c>
      <c r="G379" s="181" t="str">
        <f>IF(Barèmes!G379="","",Barèmes!G379)</f>
        <v/>
      </c>
      <c r="H379" s="531" t="str">
        <f>IF(Barèmes!H379="","",Barèmes!H379)</f>
        <v/>
      </c>
      <c r="I379" s="531" t="str">
        <f>IF(Barèmes!I379="","",Barèmes!I379)</f>
        <v/>
      </c>
      <c r="J379" s="181" t="str">
        <f>IF(Barèmes!J379="","",Barèmes!J379)</f>
        <v/>
      </c>
      <c r="K379" s="181" t="str">
        <f>IF(Barèmes!K379="","",Barèmes!K379)</f>
        <v/>
      </c>
      <c r="L379" s="181" t="str">
        <f>IF(Barèmes!L379="","",Barèmes!L379)</f>
        <v/>
      </c>
      <c r="M379" s="181" t="str">
        <f>IF(Barèmes!M379="","",Barèmes!M379)</f>
        <v/>
      </c>
      <c r="N379" s="181" t="str">
        <f>IF(Barèmes!N379="","",Barèmes!N379)</f>
        <v/>
      </c>
      <c r="O379" s="181" t="str">
        <f>IF(Barèmes!O379="","",Barèmes!O379)</f>
        <v/>
      </c>
      <c r="P379" s="427"/>
      <c r="Q379" s="286"/>
      <c r="R379" s="446" t="str">
        <f t="shared" si="15"/>
        <v/>
      </c>
      <c r="S379" s="182"/>
      <c r="T379" s="211" t="str">
        <f t="shared" si="16"/>
        <v/>
      </c>
      <c r="U379" s="185"/>
      <c r="V379" s="266" t="str">
        <f>+IF(O379="","",IF(T379="",Listes!$A$70,IF(AND(O379&lt;T379,U379=""),Listes!$A$71,IF(AND(Q379&lt;P379,U379=""),Listes!$A$72,IF(AND(T379&lt;&gt;"",T379&lt;O379,S379=""),Listes!$A$73,IF(W379="",Listes!$A$74,""))))))</f>
        <v/>
      </c>
      <c r="W379" s="90"/>
      <c r="X379" s="158">
        <f t="shared" si="17"/>
        <v>0</v>
      </c>
    </row>
    <row r="380" spans="1:24" ht="20.100000000000001" customHeight="1" x14ac:dyDescent="0.25">
      <c r="A380" s="174">
        <v>374</v>
      </c>
      <c r="B380" s="181" t="str">
        <f>IF(Barèmes!B380="","",Barèmes!B380)</f>
        <v/>
      </c>
      <c r="C380" s="181" t="str">
        <f>IF(Barèmes!C380="","",Barèmes!C380)</f>
        <v/>
      </c>
      <c r="D380" s="181" t="str">
        <f>IF(Barèmes!D380="","",Barèmes!D380)</f>
        <v/>
      </c>
      <c r="E380" s="181" t="str">
        <f>IF(Barèmes!E380="","",Barèmes!E380)</f>
        <v/>
      </c>
      <c r="F380" s="181" t="str">
        <f>IF(Barèmes!F380="","",Barèmes!F380)</f>
        <v/>
      </c>
      <c r="G380" s="181" t="str">
        <f>IF(Barèmes!G380="","",Barèmes!G380)</f>
        <v/>
      </c>
      <c r="H380" s="531" t="str">
        <f>IF(Barèmes!H380="","",Barèmes!H380)</f>
        <v/>
      </c>
      <c r="I380" s="531" t="str">
        <f>IF(Barèmes!I380="","",Barèmes!I380)</f>
        <v/>
      </c>
      <c r="J380" s="181" t="str">
        <f>IF(Barèmes!J380="","",Barèmes!J380)</f>
        <v/>
      </c>
      <c r="K380" s="181" t="str">
        <f>IF(Barèmes!K380="","",Barèmes!K380)</f>
        <v/>
      </c>
      <c r="L380" s="181" t="str">
        <f>IF(Barèmes!L380="","",Barèmes!L380)</f>
        <v/>
      </c>
      <c r="M380" s="181" t="str">
        <f>IF(Barèmes!M380="","",Barèmes!M380)</f>
        <v/>
      </c>
      <c r="N380" s="181" t="str">
        <f>IF(Barèmes!N380="","",Barèmes!N380)</f>
        <v/>
      </c>
      <c r="O380" s="181" t="str">
        <f>IF(Barèmes!O380="","",Barèmes!O380)</f>
        <v/>
      </c>
      <c r="P380" s="427"/>
      <c r="Q380" s="286"/>
      <c r="R380" s="446" t="str">
        <f t="shared" si="15"/>
        <v/>
      </c>
      <c r="S380" s="182"/>
      <c r="T380" s="211" t="str">
        <f t="shared" si="16"/>
        <v/>
      </c>
      <c r="U380" s="185"/>
      <c r="V380" s="266" t="str">
        <f>+IF(O380="","",IF(T380="",Listes!$A$70,IF(AND(O380&lt;T380,U380=""),Listes!$A$71,IF(AND(Q380&lt;P380,U380=""),Listes!$A$72,IF(AND(T380&lt;&gt;"",T380&lt;O380,S380=""),Listes!$A$73,IF(W380="",Listes!$A$74,""))))))</f>
        <v/>
      </c>
      <c r="W380" s="90"/>
      <c r="X380" s="158">
        <f t="shared" si="17"/>
        <v>0</v>
      </c>
    </row>
    <row r="381" spans="1:24" ht="20.100000000000001" customHeight="1" x14ac:dyDescent="0.25">
      <c r="A381" s="174">
        <v>375</v>
      </c>
      <c r="B381" s="181" t="str">
        <f>IF(Barèmes!B381="","",Barèmes!B381)</f>
        <v/>
      </c>
      <c r="C381" s="181" t="str">
        <f>IF(Barèmes!C381="","",Barèmes!C381)</f>
        <v/>
      </c>
      <c r="D381" s="181" t="str">
        <f>IF(Barèmes!D381="","",Barèmes!D381)</f>
        <v/>
      </c>
      <c r="E381" s="181" t="str">
        <f>IF(Barèmes!E381="","",Barèmes!E381)</f>
        <v/>
      </c>
      <c r="F381" s="181" t="str">
        <f>IF(Barèmes!F381="","",Barèmes!F381)</f>
        <v/>
      </c>
      <c r="G381" s="181" t="str">
        <f>IF(Barèmes!G381="","",Barèmes!G381)</f>
        <v/>
      </c>
      <c r="H381" s="531" t="str">
        <f>IF(Barèmes!H381="","",Barèmes!H381)</f>
        <v/>
      </c>
      <c r="I381" s="531" t="str">
        <f>IF(Barèmes!I381="","",Barèmes!I381)</f>
        <v/>
      </c>
      <c r="J381" s="181" t="str">
        <f>IF(Barèmes!J381="","",Barèmes!J381)</f>
        <v/>
      </c>
      <c r="K381" s="181" t="str">
        <f>IF(Barèmes!K381="","",Barèmes!K381)</f>
        <v/>
      </c>
      <c r="L381" s="181" t="str">
        <f>IF(Barèmes!L381="","",Barèmes!L381)</f>
        <v/>
      </c>
      <c r="M381" s="181" t="str">
        <f>IF(Barèmes!M381="","",Barèmes!M381)</f>
        <v/>
      </c>
      <c r="N381" s="181" t="str">
        <f>IF(Barèmes!N381="","",Barèmes!N381)</f>
        <v/>
      </c>
      <c r="O381" s="181" t="str">
        <f>IF(Barèmes!O381="","",Barèmes!O381)</f>
        <v/>
      </c>
      <c r="P381" s="427"/>
      <c r="Q381" s="286"/>
      <c r="R381" s="446" t="str">
        <f t="shared" si="15"/>
        <v/>
      </c>
      <c r="S381" s="182"/>
      <c r="T381" s="211" t="str">
        <f t="shared" si="16"/>
        <v/>
      </c>
      <c r="U381" s="185"/>
      <c r="V381" s="266" t="str">
        <f>+IF(O381="","",IF(T381="",Listes!$A$70,IF(AND(O381&lt;T381,U381=""),Listes!$A$71,IF(AND(Q381&lt;P381,U381=""),Listes!$A$72,IF(AND(T381&lt;&gt;"",T381&lt;O381,S381=""),Listes!$A$73,IF(W381="",Listes!$A$74,""))))))</f>
        <v/>
      </c>
      <c r="W381" s="90"/>
      <c r="X381" s="158">
        <f t="shared" si="17"/>
        <v>0</v>
      </c>
    </row>
    <row r="382" spans="1:24" ht="20.100000000000001" customHeight="1" x14ac:dyDescent="0.25">
      <c r="A382" s="174">
        <v>376</v>
      </c>
      <c r="B382" s="181" t="str">
        <f>IF(Barèmes!B382="","",Barèmes!B382)</f>
        <v/>
      </c>
      <c r="C382" s="181" t="str">
        <f>IF(Barèmes!C382="","",Barèmes!C382)</f>
        <v/>
      </c>
      <c r="D382" s="181" t="str">
        <f>IF(Barèmes!D382="","",Barèmes!D382)</f>
        <v/>
      </c>
      <c r="E382" s="181" t="str">
        <f>IF(Barèmes!E382="","",Barèmes!E382)</f>
        <v/>
      </c>
      <c r="F382" s="181" t="str">
        <f>IF(Barèmes!F382="","",Barèmes!F382)</f>
        <v/>
      </c>
      <c r="G382" s="181" t="str">
        <f>IF(Barèmes!G382="","",Barèmes!G382)</f>
        <v/>
      </c>
      <c r="H382" s="531" t="str">
        <f>IF(Barèmes!H382="","",Barèmes!H382)</f>
        <v/>
      </c>
      <c r="I382" s="531" t="str">
        <f>IF(Barèmes!I382="","",Barèmes!I382)</f>
        <v/>
      </c>
      <c r="J382" s="181" t="str">
        <f>IF(Barèmes!J382="","",Barèmes!J382)</f>
        <v/>
      </c>
      <c r="K382" s="181" t="str">
        <f>IF(Barèmes!K382="","",Barèmes!K382)</f>
        <v/>
      </c>
      <c r="L382" s="181" t="str">
        <f>IF(Barèmes!L382="","",Barèmes!L382)</f>
        <v/>
      </c>
      <c r="M382" s="181" t="str">
        <f>IF(Barèmes!M382="","",Barèmes!M382)</f>
        <v/>
      </c>
      <c r="N382" s="181" t="str">
        <f>IF(Barèmes!N382="","",Barèmes!N382)</f>
        <v/>
      </c>
      <c r="O382" s="181" t="str">
        <f>IF(Barèmes!O382="","",Barèmes!O382)</f>
        <v/>
      </c>
      <c r="P382" s="427"/>
      <c r="Q382" s="286"/>
      <c r="R382" s="446" t="str">
        <f t="shared" si="15"/>
        <v/>
      </c>
      <c r="S382" s="182"/>
      <c r="T382" s="211" t="str">
        <f t="shared" si="16"/>
        <v/>
      </c>
      <c r="U382" s="185"/>
      <c r="V382" s="266" t="str">
        <f>+IF(O382="","",IF(T382="",Listes!$A$70,IF(AND(O382&lt;T382,U382=""),Listes!$A$71,IF(AND(Q382&lt;P382,U382=""),Listes!$A$72,IF(AND(T382&lt;&gt;"",T382&lt;O382,S382=""),Listes!$A$73,IF(W382="",Listes!$A$74,""))))))</f>
        <v/>
      </c>
      <c r="W382" s="90"/>
      <c r="X382" s="158">
        <f t="shared" si="17"/>
        <v>0</v>
      </c>
    </row>
    <row r="383" spans="1:24" ht="20.100000000000001" customHeight="1" x14ac:dyDescent="0.25">
      <c r="A383" s="174">
        <v>377</v>
      </c>
      <c r="B383" s="181" t="str">
        <f>IF(Barèmes!B383="","",Barèmes!B383)</f>
        <v/>
      </c>
      <c r="C383" s="181" t="str">
        <f>IF(Barèmes!C383="","",Barèmes!C383)</f>
        <v/>
      </c>
      <c r="D383" s="181" t="str">
        <f>IF(Barèmes!D383="","",Barèmes!D383)</f>
        <v/>
      </c>
      <c r="E383" s="181" t="str">
        <f>IF(Barèmes!E383="","",Barèmes!E383)</f>
        <v/>
      </c>
      <c r="F383" s="181" t="str">
        <f>IF(Barèmes!F383="","",Barèmes!F383)</f>
        <v/>
      </c>
      <c r="G383" s="181" t="str">
        <f>IF(Barèmes!G383="","",Barèmes!G383)</f>
        <v/>
      </c>
      <c r="H383" s="531" t="str">
        <f>IF(Barèmes!H383="","",Barèmes!H383)</f>
        <v/>
      </c>
      <c r="I383" s="531" t="str">
        <f>IF(Barèmes!I383="","",Barèmes!I383)</f>
        <v/>
      </c>
      <c r="J383" s="181" t="str">
        <f>IF(Barèmes!J383="","",Barèmes!J383)</f>
        <v/>
      </c>
      <c r="K383" s="181" t="str">
        <f>IF(Barèmes!K383="","",Barèmes!K383)</f>
        <v/>
      </c>
      <c r="L383" s="181" t="str">
        <f>IF(Barèmes!L383="","",Barèmes!L383)</f>
        <v/>
      </c>
      <c r="M383" s="181" t="str">
        <f>IF(Barèmes!M383="","",Barèmes!M383)</f>
        <v/>
      </c>
      <c r="N383" s="181" t="str">
        <f>IF(Barèmes!N383="","",Barèmes!N383)</f>
        <v/>
      </c>
      <c r="O383" s="181" t="str">
        <f>IF(Barèmes!O383="","",Barèmes!O383)</f>
        <v/>
      </c>
      <c r="P383" s="427"/>
      <c r="Q383" s="286"/>
      <c r="R383" s="446" t="str">
        <f t="shared" si="15"/>
        <v/>
      </c>
      <c r="S383" s="182"/>
      <c r="T383" s="211" t="str">
        <f t="shared" si="16"/>
        <v/>
      </c>
      <c r="U383" s="185"/>
      <c r="V383" s="266" t="str">
        <f>+IF(O383="","",IF(T383="",Listes!$A$70,IF(AND(O383&lt;T383,U383=""),Listes!$A$71,IF(AND(Q383&lt;P383,U383=""),Listes!$A$72,IF(AND(T383&lt;&gt;"",T383&lt;O383,S383=""),Listes!$A$73,IF(W383="",Listes!$A$74,""))))))</f>
        <v/>
      </c>
      <c r="W383" s="90"/>
      <c r="X383" s="158">
        <f t="shared" si="17"/>
        <v>0</v>
      </c>
    </row>
    <row r="384" spans="1:24" ht="20.100000000000001" customHeight="1" x14ac:dyDescent="0.25">
      <c r="A384" s="174">
        <v>378</v>
      </c>
      <c r="B384" s="181" t="str">
        <f>IF(Barèmes!B384="","",Barèmes!B384)</f>
        <v/>
      </c>
      <c r="C384" s="181" t="str">
        <f>IF(Barèmes!C384="","",Barèmes!C384)</f>
        <v/>
      </c>
      <c r="D384" s="181" t="str">
        <f>IF(Barèmes!D384="","",Barèmes!D384)</f>
        <v/>
      </c>
      <c r="E384" s="181" t="str">
        <f>IF(Barèmes!E384="","",Barèmes!E384)</f>
        <v/>
      </c>
      <c r="F384" s="181" t="str">
        <f>IF(Barèmes!F384="","",Barèmes!F384)</f>
        <v/>
      </c>
      <c r="G384" s="181" t="str">
        <f>IF(Barèmes!G384="","",Barèmes!G384)</f>
        <v/>
      </c>
      <c r="H384" s="531" t="str">
        <f>IF(Barèmes!H384="","",Barèmes!H384)</f>
        <v/>
      </c>
      <c r="I384" s="531" t="str">
        <f>IF(Barèmes!I384="","",Barèmes!I384)</f>
        <v/>
      </c>
      <c r="J384" s="181" t="str">
        <f>IF(Barèmes!J384="","",Barèmes!J384)</f>
        <v/>
      </c>
      <c r="K384" s="181" t="str">
        <f>IF(Barèmes!K384="","",Barèmes!K384)</f>
        <v/>
      </c>
      <c r="L384" s="181" t="str">
        <f>IF(Barèmes!L384="","",Barèmes!L384)</f>
        <v/>
      </c>
      <c r="M384" s="181" t="str">
        <f>IF(Barèmes!M384="","",Barèmes!M384)</f>
        <v/>
      </c>
      <c r="N384" s="181" t="str">
        <f>IF(Barèmes!N384="","",Barèmes!N384)</f>
        <v/>
      </c>
      <c r="O384" s="181" t="str">
        <f>IF(Barèmes!O384="","",Barèmes!O384)</f>
        <v/>
      </c>
      <c r="P384" s="427"/>
      <c r="Q384" s="286"/>
      <c r="R384" s="446" t="str">
        <f t="shared" si="15"/>
        <v/>
      </c>
      <c r="S384" s="182"/>
      <c r="T384" s="211" t="str">
        <f t="shared" si="16"/>
        <v/>
      </c>
      <c r="U384" s="185"/>
      <c r="V384" s="266" t="str">
        <f>+IF(O384="","",IF(T384="",Listes!$A$70,IF(AND(O384&lt;T384,U384=""),Listes!$A$71,IF(AND(Q384&lt;P384,U384=""),Listes!$A$72,IF(AND(T384&lt;&gt;"",T384&lt;O384,S384=""),Listes!$A$73,IF(W384="",Listes!$A$74,""))))))</f>
        <v/>
      </c>
      <c r="W384" s="90"/>
      <c r="X384" s="158">
        <f t="shared" si="17"/>
        <v>0</v>
      </c>
    </row>
    <row r="385" spans="1:24" ht="20.100000000000001" customHeight="1" x14ac:dyDescent="0.25">
      <c r="A385" s="174">
        <v>379</v>
      </c>
      <c r="B385" s="181" t="str">
        <f>IF(Barèmes!B385="","",Barèmes!B385)</f>
        <v/>
      </c>
      <c r="C385" s="181" t="str">
        <f>IF(Barèmes!C385="","",Barèmes!C385)</f>
        <v/>
      </c>
      <c r="D385" s="181" t="str">
        <f>IF(Barèmes!D385="","",Barèmes!D385)</f>
        <v/>
      </c>
      <c r="E385" s="181" t="str">
        <f>IF(Barèmes!E385="","",Barèmes!E385)</f>
        <v/>
      </c>
      <c r="F385" s="181" t="str">
        <f>IF(Barèmes!F385="","",Barèmes!F385)</f>
        <v/>
      </c>
      <c r="G385" s="181" t="str">
        <f>IF(Barèmes!G385="","",Barèmes!G385)</f>
        <v/>
      </c>
      <c r="H385" s="531" t="str">
        <f>IF(Barèmes!H385="","",Barèmes!H385)</f>
        <v/>
      </c>
      <c r="I385" s="531" t="str">
        <f>IF(Barèmes!I385="","",Barèmes!I385)</f>
        <v/>
      </c>
      <c r="J385" s="181" t="str">
        <f>IF(Barèmes!J385="","",Barèmes!J385)</f>
        <v/>
      </c>
      <c r="K385" s="181" t="str">
        <f>IF(Barèmes!K385="","",Barèmes!K385)</f>
        <v/>
      </c>
      <c r="L385" s="181" t="str">
        <f>IF(Barèmes!L385="","",Barèmes!L385)</f>
        <v/>
      </c>
      <c r="M385" s="181" t="str">
        <f>IF(Barèmes!M385="","",Barèmes!M385)</f>
        <v/>
      </c>
      <c r="N385" s="181" t="str">
        <f>IF(Barèmes!N385="","",Barèmes!N385)</f>
        <v/>
      </c>
      <c r="O385" s="181" t="str">
        <f>IF(Barèmes!O385="","",Barèmes!O385)</f>
        <v/>
      </c>
      <c r="P385" s="427"/>
      <c r="Q385" s="286"/>
      <c r="R385" s="446" t="str">
        <f t="shared" si="15"/>
        <v/>
      </c>
      <c r="S385" s="182"/>
      <c r="T385" s="211" t="str">
        <f t="shared" si="16"/>
        <v/>
      </c>
      <c r="U385" s="185"/>
      <c r="V385" s="266" t="str">
        <f>+IF(O385="","",IF(T385="",Listes!$A$70,IF(AND(O385&lt;T385,U385=""),Listes!$A$71,IF(AND(Q385&lt;P385,U385=""),Listes!$A$72,IF(AND(T385&lt;&gt;"",T385&lt;O385,S385=""),Listes!$A$73,IF(W385="",Listes!$A$74,""))))))</f>
        <v/>
      </c>
      <c r="W385" s="90"/>
      <c r="X385" s="158">
        <f t="shared" si="17"/>
        <v>0</v>
      </c>
    </row>
    <row r="386" spans="1:24" ht="20.100000000000001" customHeight="1" x14ac:dyDescent="0.25">
      <c r="A386" s="174">
        <v>380</v>
      </c>
      <c r="B386" s="181" t="str">
        <f>IF(Barèmes!B386="","",Barèmes!B386)</f>
        <v/>
      </c>
      <c r="C386" s="181" t="str">
        <f>IF(Barèmes!C386="","",Barèmes!C386)</f>
        <v/>
      </c>
      <c r="D386" s="181" t="str">
        <f>IF(Barèmes!D386="","",Barèmes!D386)</f>
        <v/>
      </c>
      <c r="E386" s="181" t="str">
        <f>IF(Barèmes!E386="","",Barèmes!E386)</f>
        <v/>
      </c>
      <c r="F386" s="181" t="str">
        <f>IF(Barèmes!F386="","",Barèmes!F386)</f>
        <v/>
      </c>
      <c r="G386" s="181" t="str">
        <f>IF(Barèmes!G386="","",Barèmes!G386)</f>
        <v/>
      </c>
      <c r="H386" s="531" t="str">
        <f>IF(Barèmes!H386="","",Barèmes!H386)</f>
        <v/>
      </c>
      <c r="I386" s="531" t="str">
        <f>IF(Barèmes!I386="","",Barèmes!I386)</f>
        <v/>
      </c>
      <c r="J386" s="181" t="str">
        <f>IF(Barèmes!J386="","",Barèmes!J386)</f>
        <v/>
      </c>
      <c r="K386" s="181" t="str">
        <f>IF(Barèmes!K386="","",Barèmes!K386)</f>
        <v/>
      </c>
      <c r="L386" s="181" t="str">
        <f>IF(Barèmes!L386="","",Barèmes!L386)</f>
        <v/>
      </c>
      <c r="M386" s="181" t="str">
        <f>IF(Barèmes!M386="","",Barèmes!M386)</f>
        <v/>
      </c>
      <c r="N386" s="181" t="str">
        <f>IF(Barèmes!N386="","",Barèmes!N386)</f>
        <v/>
      </c>
      <c r="O386" s="181" t="str">
        <f>IF(Barèmes!O386="","",Barèmes!O386)</f>
        <v/>
      </c>
      <c r="P386" s="427"/>
      <c r="Q386" s="286"/>
      <c r="R386" s="446" t="str">
        <f t="shared" si="15"/>
        <v/>
      </c>
      <c r="S386" s="182"/>
      <c r="T386" s="211" t="str">
        <f t="shared" si="16"/>
        <v/>
      </c>
      <c r="U386" s="185"/>
      <c r="V386" s="266" t="str">
        <f>+IF(O386="","",IF(T386="",Listes!$A$70,IF(AND(O386&lt;T386,U386=""),Listes!$A$71,IF(AND(Q386&lt;P386,U386=""),Listes!$A$72,IF(AND(T386&lt;&gt;"",T386&lt;O386,S386=""),Listes!$A$73,IF(W386="",Listes!$A$74,""))))))</f>
        <v/>
      </c>
      <c r="W386" s="90"/>
      <c r="X386" s="158">
        <f t="shared" si="17"/>
        <v>0</v>
      </c>
    </row>
    <row r="387" spans="1:24" ht="20.100000000000001" customHeight="1" x14ac:dyDescent="0.25">
      <c r="A387" s="174">
        <v>381</v>
      </c>
      <c r="B387" s="181" t="str">
        <f>IF(Barèmes!B387="","",Barèmes!B387)</f>
        <v/>
      </c>
      <c r="C387" s="181" t="str">
        <f>IF(Barèmes!C387="","",Barèmes!C387)</f>
        <v/>
      </c>
      <c r="D387" s="181" t="str">
        <f>IF(Barèmes!D387="","",Barèmes!D387)</f>
        <v/>
      </c>
      <c r="E387" s="181" t="str">
        <f>IF(Barèmes!E387="","",Barèmes!E387)</f>
        <v/>
      </c>
      <c r="F387" s="181" t="str">
        <f>IF(Barèmes!F387="","",Barèmes!F387)</f>
        <v/>
      </c>
      <c r="G387" s="181" t="str">
        <f>IF(Barèmes!G387="","",Barèmes!G387)</f>
        <v/>
      </c>
      <c r="H387" s="531" t="str">
        <f>IF(Barèmes!H387="","",Barèmes!H387)</f>
        <v/>
      </c>
      <c r="I387" s="531" t="str">
        <f>IF(Barèmes!I387="","",Barèmes!I387)</f>
        <v/>
      </c>
      <c r="J387" s="181" t="str">
        <f>IF(Barèmes!J387="","",Barèmes!J387)</f>
        <v/>
      </c>
      <c r="K387" s="181" t="str">
        <f>IF(Barèmes!K387="","",Barèmes!K387)</f>
        <v/>
      </c>
      <c r="L387" s="181" t="str">
        <f>IF(Barèmes!L387="","",Barèmes!L387)</f>
        <v/>
      </c>
      <c r="M387" s="181" t="str">
        <f>IF(Barèmes!M387="","",Barèmes!M387)</f>
        <v/>
      </c>
      <c r="N387" s="181" t="str">
        <f>IF(Barèmes!N387="","",Barèmes!N387)</f>
        <v/>
      </c>
      <c r="O387" s="181" t="str">
        <f>IF(Barèmes!O387="","",Barèmes!O387)</f>
        <v/>
      </c>
      <c r="P387" s="427"/>
      <c r="Q387" s="286"/>
      <c r="R387" s="446" t="str">
        <f t="shared" si="15"/>
        <v/>
      </c>
      <c r="S387" s="182"/>
      <c r="T387" s="211" t="str">
        <f t="shared" si="16"/>
        <v/>
      </c>
      <c r="U387" s="185"/>
      <c r="V387" s="266" t="str">
        <f>+IF(O387="","",IF(T387="",Listes!$A$70,IF(AND(O387&lt;T387,U387=""),Listes!$A$71,IF(AND(Q387&lt;P387,U387=""),Listes!$A$72,IF(AND(T387&lt;&gt;"",T387&lt;O387,S387=""),Listes!$A$73,IF(W387="",Listes!$A$74,""))))))</f>
        <v/>
      </c>
      <c r="W387" s="90"/>
      <c r="X387" s="158">
        <f t="shared" si="17"/>
        <v>0</v>
      </c>
    </row>
    <row r="388" spans="1:24" ht="20.100000000000001" customHeight="1" x14ac:dyDescent="0.25">
      <c r="A388" s="174">
        <v>382</v>
      </c>
      <c r="B388" s="181" t="str">
        <f>IF(Barèmes!B388="","",Barèmes!B388)</f>
        <v/>
      </c>
      <c r="C388" s="181" t="str">
        <f>IF(Barèmes!C388="","",Barèmes!C388)</f>
        <v/>
      </c>
      <c r="D388" s="181" t="str">
        <f>IF(Barèmes!D388="","",Barèmes!D388)</f>
        <v/>
      </c>
      <c r="E388" s="181" t="str">
        <f>IF(Barèmes!E388="","",Barèmes!E388)</f>
        <v/>
      </c>
      <c r="F388" s="181" t="str">
        <f>IF(Barèmes!F388="","",Barèmes!F388)</f>
        <v/>
      </c>
      <c r="G388" s="181" t="str">
        <f>IF(Barèmes!G388="","",Barèmes!G388)</f>
        <v/>
      </c>
      <c r="H388" s="531" t="str">
        <f>IF(Barèmes!H388="","",Barèmes!H388)</f>
        <v/>
      </c>
      <c r="I388" s="531" t="str">
        <f>IF(Barèmes!I388="","",Barèmes!I388)</f>
        <v/>
      </c>
      <c r="J388" s="181" t="str">
        <f>IF(Barèmes!J388="","",Barèmes!J388)</f>
        <v/>
      </c>
      <c r="K388" s="181" t="str">
        <f>IF(Barèmes!K388="","",Barèmes!K388)</f>
        <v/>
      </c>
      <c r="L388" s="181" t="str">
        <f>IF(Barèmes!L388="","",Barèmes!L388)</f>
        <v/>
      </c>
      <c r="M388" s="181" t="str">
        <f>IF(Barèmes!M388="","",Barèmes!M388)</f>
        <v/>
      </c>
      <c r="N388" s="181" t="str">
        <f>IF(Barèmes!N388="","",Barèmes!N388)</f>
        <v/>
      </c>
      <c r="O388" s="181" t="str">
        <f>IF(Barèmes!O388="","",Barèmes!O388)</f>
        <v/>
      </c>
      <c r="P388" s="427"/>
      <c r="Q388" s="286"/>
      <c r="R388" s="446" t="str">
        <f t="shared" si="15"/>
        <v/>
      </c>
      <c r="S388" s="182"/>
      <c r="T388" s="211" t="str">
        <f t="shared" si="16"/>
        <v/>
      </c>
      <c r="U388" s="185"/>
      <c r="V388" s="266" t="str">
        <f>+IF(O388="","",IF(T388="",Listes!$A$70,IF(AND(O388&lt;T388,U388=""),Listes!$A$71,IF(AND(Q388&lt;P388,U388=""),Listes!$A$72,IF(AND(T388&lt;&gt;"",T388&lt;O388,S388=""),Listes!$A$73,IF(W388="",Listes!$A$74,""))))))</f>
        <v/>
      </c>
      <c r="W388" s="90"/>
      <c r="X388" s="158">
        <f t="shared" si="17"/>
        <v>0</v>
      </c>
    </row>
    <row r="389" spans="1:24" ht="20.100000000000001" customHeight="1" x14ac:dyDescent="0.25">
      <c r="A389" s="174">
        <v>383</v>
      </c>
      <c r="B389" s="181" t="str">
        <f>IF(Barèmes!B389="","",Barèmes!B389)</f>
        <v/>
      </c>
      <c r="C389" s="181" t="str">
        <f>IF(Barèmes!C389="","",Barèmes!C389)</f>
        <v/>
      </c>
      <c r="D389" s="181" t="str">
        <f>IF(Barèmes!D389="","",Barèmes!D389)</f>
        <v/>
      </c>
      <c r="E389" s="181" t="str">
        <f>IF(Barèmes!E389="","",Barèmes!E389)</f>
        <v/>
      </c>
      <c r="F389" s="181" t="str">
        <f>IF(Barèmes!F389="","",Barèmes!F389)</f>
        <v/>
      </c>
      <c r="G389" s="181" t="str">
        <f>IF(Barèmes!G389="","",Barèmes!G389)</f>
        <v/>
      </c>
      <c r="H389" s="531" t="str">
        <f>IF(Barèmes!H389="","",Barèmes!H389)</f>
        <v/>
      </c>
      <c r="I389" s="531" t="str">
        <f>IF(Barèmes!I389="","",Barèmes!I389)</f>
        <v/>
      </c>
      <c r="J389" s="181" t="str">
        <f>IF(Barèmes!J389="","",Barèmes!J389)</f>
        <v/>
      </c>
      <c r="K389" s="181" t="str">
        <f>IF(Barèmes!K389="","",Barèmes!K389)</f>
        <v/>
      </c>
      <c r="L389" s="181" t="str">
        <f>IF(Barèmes!L389="","",Barèmes!L389)</f>
        <v/>
      </c>
      <c r="M389" s="181" t="str">
        <f>IF(Barèmes!M389="","",Barèmes!M389)</f>
        <v/>
      </c>
      <c r="N389" s="181" t="str">
        <f>IF(Barèmes!N389="","",Barèmes!N389)</f>
        <v/>
      </c>
      <c r="O389" s="181" t="str">
        <f>IF(Barèmes!O389="","",Barèmes!O389)</f>
        <v/>
      </c>
      <c r="P389" s="427"/>
      <c r="Q389" s="286"/>
      <c r="R389" s="446" t="str">
        <f t="shared" si="15"/>
        <v/>
      </c>
      <c r="S389" s="182"/>
      <c r="T389" s="211" t="str">
        <f t="shared" si="16"/>
        <v/>
      </c>
      <c r="U389" s="185"/>
      <c r="V389" s="266" t="str">
        <f>+IF(O389="","",IF(T389="",Listes!$A$70,IF(AND(O389&lt;T389,U389=""),Listes!$A$71,IF(AND(Q389&lt;P389,U389=""),Listes!$A$72,IF(AND(T389&lt;&gt;"",T389&lt;O389,S389=""),Listes!$A$73,IF(W389="",Listes!$A$74,""))))))</f>
        <v/>
      </c>
      <c r="W389" s="90"/>
      <c r="X389" s="158">
        <f t="shared" si="17"/>
        <v>0</v>
      </c>
    </row>
    <row r="390" spans="1:24" ht="20.100000000000001" customHeight="1" x14ac:dyDescent="0.25">
      <c r="A390" s="174">
        <v>384</v>
      </c>
      <c r="B390" s="181" t="str">
        <f>IF(Barèmes!B390="","",Barèmes!B390)</f>
        <v/>
      </c>
      <c r="C390" s="181" t="str">
        <f>IF(Barèmes!C390="","",Barèmes!C390)</f>
        <v/>
      </c>
      <c r="D390" s="181" t="str">
        <f>IF(Barèmes!D390="","",Barèmes!D390)</f>
        <v/>
      </c>
      <c r="E390" s="181" t="str">
        <f>IF(Barèmes!E390="","",Barèmes!E390)</f>
        <v/>
      </c>
      <c r="F390" s="181" t="str">
        <f>IF(Barèmes!F390="","",Barèmes!F390)</f>
        <v/>
      </c>
      <c r="G390" s="181" t="str">
        <f>IF(Barèmes!G390="","",Barèmes!G390)</f>
        <v/>
      </c>
      <c r="H390" s="531" t="str">
        <f>IF(Barèmes!H390="","",Barèmes!H390)</f>
        <v/>
      </c>
      <c r="I390" s="531" t="str">
        <f>IF(Barèmes!I390="","",Barèmes!I390)</f>
        <v/>
      </c>
      <c r="J390" s="181" t="str">
        <f>IF(Barèmes!J390="","",Barèmes!J390)</f>
        <v/>
      </c>
      <c r="K390" s="181" t="str">
        <f>IF(Barèmes!K390="","",Barèmes!K390)</f>
        <v/>
      </c>
      <c r="L390" s="181" t="str">
        <f>IF(Barèmes!L390="","",Barèmes!L390)</f>
        <v/>
      </c>
      <c r="M390" s="181" t="str">
        <f>IF(Barèmes!M390="","",Barèmes!M390)</f>
        <v/>
      </c>
      <c r="N390" s="181" t="str">
        <f>IF(Barèmes!N390="","",Barèmes!N390)</f>
        <v/>
      </c>
      <c r="O390" s="181" t="str">
        <f>IF(Barèmes!O390="","",Barèmes!O390)</f>
        <v/>
      </c>
      <c r="P390" s="427"/>
      <c r="Q390" s="286"/>
      <c r="R390" s="446" t="str">
        <f t="shared" si="15"/>
        <v/>
      </c>
      <c r="S390" s="182"/>
      <c r="T390" s="211" t="str">
        <f t="shared" si="16"/>
        <v/>
      </c>
      <c r="U390" s="185"/>
      <c r="V390" s="266" t="str">
        <f>+IF(O390="","",IF(T390="",Listes!$A$70,IF(AND(O390&lt;T390,U390=""),Listes!$A$71,IF(AND(Q390&lt;P390,U390=""),Listes!$A$72,IF(AND(T390&lt;&gt;"",T390&lt;O390,S390=""),Listes!$A$73,IF(W390="",Listes!$A$74,""))))))</f>
        <v/>
      </c>
      <c r="W390" s="90"/>
      <c r="X390" s="158">
        <f t="shared" si="17"/>
        <v>0</v>
      </c>
    </row>
    <row r="391" spans="1:24" ht="20.100000000000001" customHeight="1" x14ac:dyDescent="0.25">
      <c r="A391" s="174">
        <v>385</v>
      </c>
      <c r="B391" s="181" t="str">
        <f>IF(Barèmes!B391="","",Barèmes!B391)</f>
        <v/>
      </c>
      <c r="C391" s="181" t="str">
        <f>IF(Barèmes!C391="","",Barèmes!C391)</f>
        <v/>
      </c>
      <c r="D391" s="181" t="str">
        <f>IF(Barèmes!D391="","",Barèmes!D391)</f>
        <v/>
      </c>
      <c r="E391" s="181" t="str">
        <f>IF(Barèmes!E391="","",Barèmes!E391)</f>
        <v/>
      </c>
      <c r="F391" s="181" t="str">
        <f>IF(Barèmes!F391="","",Barèmes!F391)</f>
        <v/>
      </c>
      <c r="G391" s="181" t="str">
        <f>IF(Barèmes!G391="","",Barèmes!G391)</f>
        <v/>
      </c>
      <c r="H391" s="531" t="str">
        <f>IF(Barèmes!H391="","",Barèmes!H391)</f>
        <v/>
      </c>
      <c r="I391" s="531" t="str">
        <f>IF(Barèmes!I391="","",Barèmes!I391)</f>
        <v/>
      </c>
      <c r="J391" s="181" t="str">
        <f>IF(Barèmes!J391="","",Barèmes!J391)</f>
        <v/>
      </c>
      <c r="K391" s="181" t="str">
        <f>IF(Barèmes!K391="","",Barèmes!K391)</f>
        <v/>
      </c>
      <c r="L391" s="181" t="str">
        <f>IF(Barèmes!L391="","",Barèmes!L391)</f>
        <v/>
      </c>
      <c r="M391" s="181" t="str">
        <f>IF(Barèmes!M391="","",Barèmes!M391)</f>
        <v/>
      </c>
      <c r="N391" s="181" t="str">
        <f>IF(Barèmes!N391="","",Barèmes!N391)</f>
        <v/>
      </c>
      <c r="O391" s="181" t="str">
        <f>IF(Barèmes!O391="","",Barèmes!O391)</f>
        <v/>
      </c>
      <c r="P391" s="427"/>
      <c r="Q391" s="286"/>
      <c r="R391" s="446" t="str">
        <f t="shared" si="15"/>
        <v/>
      </c>
      <c r="S391" s="182"/>
      <c r="T391" s="211" t="str">
        <f t="shared" si="16"/>
        <v/>
      </c>
      <c r="U391" s="185"/>
      <c r="V391" s="266" t="str">
        <f>+IF(O391="","",IF(T391="",Listes!$A$70,IF(AND(O391&lt;T391,U391=""),Listes!$A$71,IF(AND(Q391&lt;P391,U391=""),Listes!$A$72,IF(AND(T391&lt;&gt;"",T391&lt;O391,S391=""),Listes!$A$73,IF(W391="",Listes!$A$74,""))))))</f>
        <v/>
      </c>
      <c r="W391" s="90"/>
      <c r="X391" s="158">
        <f t="shared" si="17"/>
        <v>0</v>
      </c>
    </row>
    <row r="392" spans="1:24" ht="20.100000000000001" customHeight="1" x14ac:dyDescent="0.25">
      <c r="A392" s="174">
        <v>386</v>
      </c>
      <c r="B392" s="181" t="str">
        <f>IF(Barèmes!B392="","",Barèmes!B392)</f>
        <v/>
      </c>
      <c r="C392" s="181" t="str">
        <f>IF(Barèmes!C392="","",Barèmes!C392)</f>
        <v/>
      </c>
      <c r="D392" s="181" t="str">
        <f>IF(Barèmes!D392="","",Barèmes!D392)</f>
        <v/>
      </c>
      <c r="E392" s="181" t="str">
        <f>IF(Barèmes!E392="","",Barèmes!E392)</f>
        <v/>
      </c>
      <c r="F392" s="181" t="str">
        <f>IF(Barèmes!F392="","",Barèmes!F392)</f>
        <v/>
      </c>
      <c r="G392" s="181" t="str">
        <f>IF(Barèmes!G392="","",Barèmes!G392)</f>
        <v/>
      </c>
      <c r="H392" s="531" t="str">
        <f>IF(Barèmes!H392="","",Barèmes!H392)</f>
        <v/>
      </c>
      <c r="I392" s="531" t="str">
        <f>IF(Barèmes!I392="","",Barèmes!I392)</f>
        <v/>
      </c>
      <c r="J392" s="181" t="str">
        <f>IF(Barèmes!J392="","",Barèmes!J392)</f>
        <v/>
      </c>
      <c r="K392" s="181" t="str">
        <f>IF(Barèmes!K392="","",Barèmes!K392)</f>
        <v/>
      </c>
      <c r="L392" s="181" t="str">
        <f>IF(Barèmes!L392="","",Barèmes!L392)</f>
        <v/>
      </c>
      <c r="M392" s="181" t="str">
        <f>IF(Barèmes!M392="","",Barèmes!M392)</f>
        <v/>
      </c>
      <c r="N392" s="181" t="str">
        <f>IF(Barèmes!N392="","",Barèmes!N392)</f>
        <v/>
      </c>
      <c r="O392" s="181" t="str">
        <f>IF(Barèmes!O392="","",Barèmes!O392)</f>
        <v/>
      </c>
      <c r="P392" s="427"/>
      <c r="Q392" s="286"/>
      <c r="R392" s="446" t="str">
        <f t="shared" ref="R392:R455" si="18">IF($J392="","",($N392+$M392+$L392)*$J392)</f>
        <v/>
      </c>
      <c r="S392" s="182"/>
      <c r="T392" s="211" t="str">
        <f t="shared" ref="T392:T455" si="19">IF($R392="","",$R392)</f>
        <v/>
      </c>
      <c r="U392" s="185"/>
      <c r="V392" s="266" t="str">
        <f>+IF(O392="","",IF(T392="",Listes!$A$70,IF(AND(O392&lt;T392,U392=""),Listes!$A$71,IF(AND(Q392&lt;P392,U392=""),Listes!$A$72,IF(AND(T392&lt;&gt;"",T392&lt;O392,S392=""),Listes!$A$73,IF(W392="",Listes!$A$74,""))))))</f>
        <v/>
      </c>
      <c r="W392" s="90"/>
      <c r="X392" s="158">
        <f t="shared" ref="X392:X455" si="20">IF(AND(O392&lt;&gt;"",V392&lt;&gt;""),1,0)</f>
        <v>0</v>
      </c>
    </row>
    <row r="393" spans="1:24" ht="20.100000000000001" customHeight="1" x14ac:dyDescent="0.25">
      <c r="A393" s="174">
        <v>387</v>
      </c>
      <c r="B393" s="181" t="str">
        <f>IF(Barèmes!B393="","",Barèmes!B393)</f>
        <v/>
      </c>
      <c r="C393" s="181" t="str">
        <f>IF(Barèmes!C393="","",Barèmes!C393)</f>
        <v/>
      </c>
      <c r="D393" s="181" t="str">
        <f>IF(Barèmes!D393="","",Barèmes!D393)</f>
        <v/>
      </c>
      <c r="E393" s="181" t="str">
        <f>IF(Barèmes!E393="","",Barèmes!E393)</f>
        <v/>
      </c>
      <c r="F393" s="181" t="str">
        <f>IF(Barèmes!F393="","",Barèmes!F393)</f>
        <v/>
      </c>
      <c r="G393" s="181" t="str">
        <f>IF(Barèmes!G393="","",Barèmes!G393)</f>
        <v/>
      </c>
      <c r="H393" s="531" t="str">
        <f>IF(Barèmes!H393="","",Barèmes!H393)</f>
        <v/>
      </c>
      <c r="I393" s="531" t="str">
        <f>IF(Barèmes!I393="","",Barèmes!I393)</f>
        <v/>
      </c>
      <c r="J393" s="181" t="str">
        <f>IF(Barèmes!J393="","",Barèmes!J393)</f>
        <v/>
      </c>
      <c r="K393" s="181" t="str">
        <f>IF(Barèmes!K393="","",Barèmes!K393)</f>
        <v/>
      </c>
      <c r="L393" s="181" t="str">
        <f>IF(Barèmes!L393="","",Barèmes!L393)</f>
        <v/>
      </c>
      <c r="M393" s="181" t="str">
        <f>IF(Barèmes!M393="","",Barèmes!M393)</f>
        <v/>
      </c>
      <c r="N393" s="181" t="str">
        <f>IF(Barèmes!N393="","",Barèmes!N393)</f>
        <v/>
      </c>
      <c r="O393" s="181" t="str">
        <f>IF(Barèmes!O393="","",Barèmes!O393)</f>
        <v/>
      </c>
      <c r="P393" s="427"/>
      <c r="Q393" s="286"/>
      <c r="R393" s="446" t="str">
        <f t="shared" si="18"/>
        <v/>
      </c>
      <c r="S393" s="182"/>
      <c r="T393" s="211" t="str">
        <f t="shared" si="19"/>
        <v/>
      </c>
      <c r="U393" s="185"/>
      <c r="V393" s="266" t="str">
        <f>+IF(O393="","",IF(T393="",Listes!$A$70,IF(AND(O393&lt;T393,U393=""),Listes!$A$71,IF(AND(Q393&lt;P393,U393=""),Listes!$A$72,IF(AND(T393&lt;&gt;"",T393&lt;O393,S393=""),Listes!$A$73,IF(W393="",Listes!$A$74,""))))))</f>
        <v/>
      </c>
      <c r="W393" s="90"/>
      <c r="X393" s="158">
        <f t="shared" si="20"/>
        <v>0</v>
      </c>
    </row>
    <row r="394" spans="1:24" ht="20.100000000000001" customHeight="1" x14ac:dyDescent="0.25">
      <c r="A394" s="174">
        <v>388</v>
      </c>
      <c r="B394" s="181" t="str">
        <f>IF(Barèmes!B394="","",Barèmes!B394)</f>
        <v/>
      </c>
      <c r="C394" s="181" t="str">
        <f>IF(Barèmes!C394="","",Barèmes!C394)</f>
        <v/>
      </c>
      <c r="D394" s="181" t="str">
        <f>IF(Barèmes!D394="","",Barèmes!D394)</f>
        <v/>
      </c>
      <c r="E394" s="181" t="str">
        <f>IF(Barèmes!E394="","",Barèmes!E394)</f>
        <v/>
      </c>
      <c r="F394" s="181" t="str">
        <f>IF(Barèmes!F394="","",Barèmes!F394)</f>
        <v/>
      </c>
      <c r="G394" s="181" t="str">
        <f>IF(Barèmes!G394="","",Barèmes!G394)</f>
        <v/>
      </c>
      <c r="H394" s="531" t="str">
        <f>IF(Barèmes!H394="","",Barèmes!H394)</f>
        <v/>
      </c>
      <c r="I394" s="531" t="str">
        <f>IF(Barèmes!I394="","",Barèmes!I394)</f>
        <v/>
      </c>
      <c r="J394" s="181" t="str">
        <f>IF(Barèmes!J394="","",Barèmes!J394)</f>
        <v/>
      </c>
      <c r="K394" s="181" t="str">
        <f>IF(Barèmes!K394="","",Barèmes!K394)</f>
        <v/>
      </c>
      <c r="L394" s="181" t="str">
        <f>IF(Barèmes!L394="","",Barèmes!L394)</f>
        <v/>
      </c>
      <c r="M394" s="181" t="str">
        <f>IF(Barèmes!M394="","",Barèmes!M394)</f>
        <v/>
      </c>
      <c r="N394" s="181" t="str">
        <f>IF(Barèmes!N394="","",Barèmes!N394)</f>
        <v/>
      </c>
      <c r="O394" s="181" t="str">
        <f>IF(Barèmes!O394="","",Barèmes!O394)</f>
        <v/>
      </c>
      <c r="P394" s="427"/>
      <c r="Q394" s="286"/>
      <c r="R394" s="446" t="str">
        <f t="shared" si="18"/>
        <v/>
      </c>
      <c r="S394" s="182"/>
      <c r="T394" s="211" t="str">
        <f t="shared" si="19"/>
        <v/>
      </c>
      <c r="U394" s="185"/>
      <c r="V394" s="266" t="str">
        <f>+IF(O394="","",IF(T394="",Listes!$A$70,IF(AND(O394&lt;T394,U394=""),Listes!$A$71,IF(AND(Q394&lt;P394,U394=""),Listes!$A$72,IF(AND(T394&lt;&gt;"",T394&lt;O394,S394=""),Listes!$A$73,IF(W394="",Listes!$A$74,""))))))</f>
        <v/>
      </c>
      <c r="W394" s="90"/>
      <c r="X394" s="158">
        <f t="shared" si="20"/>
        <v>0</v>
      </c>
    </row>
    <row r="395" spans="1:24" ht="20.100000000000001" customHeight="1" x14ac:dyDescent="0.25">
      <c r="A395" s="174">
        <v>389</v>
      </c>
      <c r="B395" s="181" t="str">
        <f>IF(Barèmes!B395="","",Barèmes!B395)</f>
        <v/>
      </c>
      <c r="C395" s="181" t="str">
        <f>IF(Barèmes!C395="","",Barèmes!C395)</f>
        <v/>
      </c>
      <c r="D395" s="181" t="str">
        <f>IF(Barèmes!D395="","",Barèmes!D395)</f>
        <v/>
      </c>
      <c r="E395" s="181" t="str">
        <f>IF(Barèmes!E395="","",Barèmes!E395)</f>
        <v/>
      </c>
      <c r="F395" s="181" t="str">
        <f>IF(Barèmes!F395="","",Barèmes!F395)</f>
        <v/>
      </c>
      <c r="G395" s="181" t="str">
        <f>IF(Barèmes!G395="","",Barèmes!G395)</f>
        <v/>
      </c>
      <c r="H395" s="531" t="str">
        <f>IF(Barèmes!H395="","",Barèmes!H395)</f>
        <v/>
      </c>
      <c r="I395" s="531" t="str">
        <f>IF(Barèmes!I395="","",Barèmes!I395)</f>
        <v/>
      </c>
      <c r="J395" s="181" t="str">
        <f>IF(Barèmes!J395="","",Barèmes!J395)</f>
        <v/>
      </c>
      <c r="K395" s="181" t="str">
        <f>IF(Barèmes!K395="","",Barèmes!K395)</f>
        <v/>
      </c>
      <c r="L395" s="181" t="str">
        <f>IF(Barèmes!L395="","",Barèmes!L395)</f>
        <v/>
      </c>
      <c r="M395" s="181" t="str">
        <f>IF(Barèmes!M395="","",Barèmes!M395)</f>
        <v/>
      </c>
      <c r="N395" s="181" t="str">
        <f>IF(Barèmes!N395="","",Barèmes!N395)</f>
        <v/>
      </c>
      <c r="O395" s="181" t="str">
        <f>IF(Barèmes!O395="","",Barèmes!O395)</f>
        <v/>
      </c>
      <c r="P395" s="427"/>
      <c r="Q395" s="286"/>
      <c r="R395" s="446" t="str">
        <f t="shared" si="18"/>
        <v/>
      </c>
      <c r="S395" s="182"/>
      <c r="T395" s="211" t="str">
        <f t="shared" si="19"/>
        <v/>
      </c>
      <c r="U395" s="185"/>
      <c r="V395" s="266" t="str">
        <f>+IF(O395="","",IF(T395="",Listes!$A$70,IF(AND(O395&lt;T395,U395=""),Listes!$A$71,IF(AND(Q395&lt;P395,U395=""),Listes!$A$72,IF(AND(T395&lt;&gt;"",T395&lt;O395,S395=""),Listes!$A$73,IF(W395="",Listes!$A$74,""))))))</f>
        <v/>
      </c>
      <c r="W395" s="90"/>
      <c r="X395" s="158">
        <f t="shared" si="20"/>
        <v>0</v>
      </c>
    </row>
    <row r="396" spans="1:24" ht="20.100000000000001" customHeight="1" x14ac:dyDescent="0.25">
      <c r="A396" s="174">
        <v>390</v>
      </c>
      <c r="B396" s="181" t="str">
        <f>IF(Barèmes!B396="","",Barèmes!B396)</f>
        <v/>
      </c>
      <c r="C396" s="181" t="str">
        <f>IF(Barèmes!C396="","",Barèmes!C396)</f>
        <v/>
      </c>
      <c r="D396" s="181" t="str">
        <f>IF(Barèmes!D396="","",Barèmes!D396)</f>
        <v/>
      </c>
      <c r="E396" s="181" t="str">
        <f>IF(Barèmes!E396="","",Barèmes!E396)</f>
        <v/>
      </c>
      <c r="F396" s="181" t="str">
        <f>IF(Barèmes!F396="","",Barèmes!F396)</f>
        <v/>
      </c>
      <c r="G396" s="181" t="str">
        <f>IF(Barèmes!G396="","",Barèmes!G396)</f>
        <v/>
      </c>
      <c r="H396" s="531" t="str">
        <f>IF(Barèmes!H396="","",Barèmes!H396)</f>
        <v/>
      </c>
      <c r="I396" s="531" t="str">
        <f>IF(Barèmes!I396="","",Barèmes!I396)</f>
        <v/>
      </c>
      <c r="J396" s="181" t="str">
        <f>IF(Barèmes!J396="","",Barèmes!J396)</f>
        <v/>
      </c>
      <c r="K396" s="181" t="str">
        <f>IF(Barèmes!K396="","",Barèmes!K396)</f>
        <v/>
      </c>
      <c r="L396" s="181" t="str">
        <f>IF(Barèmes!L396="","",Barèmes!L396)</f>
        <v/>
      </c>
      <c r="M396" s="181" t="str">
        <f>IF(Barèmes!M396="","",Barèmes!M396)</f>
        <v/>
      </c>
      <c r="N396" s="181" t="str">
        <f>IF(Barèmes!N396="","",Barèmes!N396)</f>
        <v/>
      </c>
      <c r="O396" s="181" t="str">
        <f>IF(Barèmes!O396="","",Barèmes!O396)</f>
        <v/>
      </c>
      <c r="P396" s="427"/>
      <c r="Q396" s="286"/>
      <c r="R396" s="446" t="str">
        <f t="shared" si="18"/>
        <v/>
      </c>
      <c r="S396" s="182"/>
      <c r="T396" s="211" t="str">
        <f t="shared" si="19"/>
        <v/>
      </c>
      <c r="U396" s="185"/>
      <c r="V396" s="266" t="str">
        <f>+IF(O396="","",IF(T396="",Listes!$A$70,IF(AND(O396&lt;T396,U396=""),Listes!$A$71,IF(AND(Q396&lt;P396,U396=""),Listes!$A$72,IF(AND(T396&lt;&gt;"",T396&lt;O396,S396=""),Listes!$A$73,IF(W396="",Listes!$A$74,""))))))</f>
        <v/>
      </c>
      <c r="W396" s="90"/>
      <c r="X396" s="158">
        <f t="shared" si="20"/>
        <v>0</v>
      </c>
    </row>
    <row r="397" spans="1:24" ht="20.100000000000001" customHeight="1" x14ac:dyDescent="0.25">
      <c r="A397" s="174">
        <v>391</v>
      </c>
      <c r="B397" s="181" t="str">
        <f>IF(Barèmes!B397="","",Barèmes!B397)</f>
        <v/>
      </c>
      <c r="C397" s="181" t="str">
        <f>IF(Barèmes!C397="","",Barèmes!C397)</f>
        <v/>
      </c>
      <c r="D397" s="181" t="str">
        <f>IF(Barèmes!D397="","",Barèmes!D397)</f>
        <v/>
      </c>
      <c r="E397" s="181" t="str">
        <f>IF(Barèmes!E397="","",Barèmes!E397)</f>
        <v/>
      </c>
      <c r="F397" s="181" t="str">
        <f>IF(Barèmes!F397="","",Barèmes!F397)</f>
        <v/>
      </c>
      <c r="G397" s="181" t="str">
        <f>IF(Barèmes!G397="","",Barèmes!G397)</f>
        <v/>
      </c>
      <c r="H397" s="531" t="str">
        <f>IF(Barèmes!H397="","",Barèmes!H397)</f>
        <v/>
      </c>
      <c r="I397" s="531" t="str">
        <f>IF(Barèmes!I397="","",Barèmes!I397)</f>
        <v/>
      </c>
      <c r="J397" s="181" t="str">
        <f>IF(Barèmes!J397="","",Barèmes!J397)</f>
        <v/>
      </c>
      <c r="K397" s="181" t="str">
        <f>IF(Barèmes!K397="","",Barèmes!K397)</f>
        <v/>
      </c>
      <c r="L397" s="181" t="str">
        <f>IF(Barèmes!L397="","",Barèmes!L397)</f>
        <v/>
      </c>
      <c r="M397" s="181" t="str">
        <f>IF(Barèmes!M397="","",Barèmes!M397)</f>
        <v/>
      </c>
      <c r="N397" s="181" t="str">
        <f>IF(Barèmes!N397="","",Barèmes!N397)</f>
        <v/>
      </c>
      <c r="O397" s="181" t="str">
        <f>IF(Barèmes!O397="","",Barèmes!O397)</f>
        <v/>
      </c>
      <c r="P397" s="427"/>
      <c r="Q397" s="286"/>
      <c r="R397" s="446" t="str">
        <f t="shared" si="18"/>
        <v/>
      </c>
      <c r="S397" s="182"/>
      <c r="T397" s="211" t="str">
        <f t="shared" si="19"/>
        <v/>
      </c>
      <c r="U397" s="185"/>
      <c r="V397" s="266" t="str">
        <f>+IF(O397="","",IF(T397="",Listes!$A$70,IF(AND(O397&lt;T397,U397=""),Listes!$A$71,IF(AND(Q397&lt;P397,U397=""),Listes!$A$72,IF(AND(T397&lt;&gt;"",T397&lt;O397,S397=""),Listes!$A$73,IF(W397="",Listes!$A$74,""))))))</f>
        <v/>
      </c>
      <c r="W397" s="90"/>
      <c r="X397" s="158">
        <f t="shared" si="20"/>
        <v>0</v>
      </c>
    </row>
    <row r="398" spans="1:24" ht="20.100000000000001" customHeight="1" x14ac:dyDescent="0.25">
      <c r="A398" s="174">
        <v>392</v>
      </c>
      <c r="B398" s="181" t="str">
        <f>IF(Barèmes!B398="","",Barèmes!B398)</f>
        <v/>
      </c>
      <c r="C398" s="181" t="str">
        <f>IF(Barèmes!C398="","",Barèmes!C398)</f>
        <v/>
      </c>
      <c r="D398" s="181" t="str">
        <f>IF(Barèmes!D398="","",Barèmes!D398)</f>
        <v/>
      </c>
      <c r="E398" s="181" t="str">
        <f>IF(Barèmes!E398="","",Barèmes!E398)</f>
        <v/>
      </c>
      <c r="F398" s="181" t="str">
        <f>IF(Barèmes!F398="","",Barèmes!F398)</f>
        <v/>
      </c>
      <c r="G398" s="181" t="str">
        <f>IF(Barèmes!G398="","",Barèmes!G398)</f>
        <v/>
      </c>
      <c r="H398" s="531" t="str">
        <f>IF(Barèmes!H398="","",Barèmes!H398)</f>
        <v/>
      </c>
      <c r="I398" s="531" t="str">
        <f>IF(Barèmes!I398="","",Barèmes!I398)</f>
        <v/>
      </c>
      <c r="J398" s="181" t="str">
        <f>IF(Barèmes!J398="","",Barèmes!J398)</f>
        <v/>
      </c>
      <c r="K398" s="181" t="str">
        <f>IF(Barèmes!K398="","",Barèmes!K398)</f>
        <v/>
      </c>
      <c r="L398" s="181" t="str">
        <f>IF(Barèmes!L398="","",Barèmes!L398)</f>
        <v/>
      </c>
      <c r="M398" s="181" t="str">
        <f>IF(Barèmes!M398="","",Barèmes!M398)</f>
        <v/>
      </c>
      <c r="N398" s="181" t="str">
        <f>IF(Barèmes!N398="","",Barèmes!N398)</f>
        <v/>
      </c>
      <c r="O398" s="181" t="str">
        <f>IF(Barèmes!O398="","",Barèmes!O398)</f>
        <v/>
      </c>
      <c r="P398" s="427"/>
      <c r="Q398" s="286"/>
      <c r="R398" s="446" t="str">
        <f t="shared" si="18"/>
        <v/>
      </c>
      <c r="S398" s="182"/>
      <c r="T398" s="211" t="str">
        <f t="shared" si="19"/>
        <v/>
      </c>
      <c r="U398" s="185"/>
      <c r="V398" s="266" t="str">
        <f>+IF(O398="","",IF(T398="",Listes!$A$70,IF(AND(O398&lt;T398,U398=""),Listes!$A$71,IF(AND(Q398&lt;P398,U398=""),Listes!$A$72,IF(AND(T398&lt;&gt;"",T398&lt;O398,S398=""),Listes!$A$73,IF(W398="",Listes!$A$74,""))))))</f>
        <v/>
      </c>
      <c r="W398" s="90"/>
      <c r="X398" s="158">
        <f t="shared" si="20"/>
        <v>0</v>
      </c>
    </row>
    <row r="399" spans="1:24" ht="20.100000000000001" customHeight="1" x14ac:dyDescent="0.25">
      <c r="A399" s="174">
        <v>393</v>
      </c>
      <c r="B399" s="181" t="str">
        <f>IF(Barèmes!B399="","",Barèmes!B399)</f>
        <v/>
      </c>
      <c r="C399" s="181" t="str">
        <f>IF(Barèmes!C399="","",Barèmes!C399)</f>
        <v/>
      </c>
      <c r="D399" s="181" t="str">
        <f>IF(Barèmes!D399="","",Barèmes!D399)</f>
        <v/>
      </c>
      <c r="E399" s="181" t="str">
        <f>IF(Barèmes!E399="","",Barèmes!E399)</f>
        <v/>
      </c>
      <c r="F399" s="181" t="str">
        <f>IF(Barèmes!F399="","",Barèmes!F399)</f>
        <v/>
      </c>
      <c r="G399" s="181" t="str">
        <f>IF(Barèmes!G399="","",Barèmes!G399)</f>
        <v/>
      </c>
      <c r="H399" s="531" t="str">
        <f>IF(Barèmes!H399="","",Barèmes!H399)</f>
        <v/>
      </c>
      <c r="I399" s="531" t="str">
        <f>IF(Barèmes!I399="","",Barèmes!I399)</f>
        <v/>
      </c>
      <c r="J399" s="181" t="str">
        <f>IF(Barèmes!J399="","",Barèmes!J399)</f>
        <v/>
      </c>
      <c r="K399" s="181" t="str">
        <f>IF(Barèmes!K399="","",Barèmes!K399)</f>
        <v/>
      </c>
      <c r="L399" s="181" t="str">
        <f>IF(Barèmes!L399="","",Barèmes!L399)</f>
        <v/>
      </c>
      <c r="M399" s="181" t="str">
        <f>IF(Barèmes!M399="","",Barèmes!M399)</f>
        <v/>
      </c>
      <c r="N399" s="181" t="str">
        <f>IF(Barèmes!N399="","",Barèmes!N399)</f>
        <v/>
      </c>
      <c r="O399" s="181" t="str">
        <f>IF(Barèmes!O399="","",Barèmes!O399)</f>
        <v/>
      </c>
      <c r="P399" s="427"/>
      <c r="Q399" s="286"/>
      <c r="R399" s="446" t="str">
        <f t="shared" si="18"/>
        <v/>
      </c>
      <c r="S399" s="182"/>
      <c r="T399" s="211" t="str">
        <f t="shared" si="19"/>
        <v/>
      </c>
      <c r="U399" s="185"/>
      <c r="V399" s="266" t="str">
        <f>+IF(O399="","",IF(T399="",Listes!$A$70,IF(AND(O399&lt;T399,U399=""),Listes!$A$71,IF(AND(Q399&lt;P399,U399=""),Listes!$A$72,IF(AND(T399&lt;&gt;"",T399&lt;O399,S399=""),Listes!$A$73,IF(W399="",Listes!$A$74,""))))))</f>
        <v/>
      </c>
      <c r="W399" s="90"/>
      <c r="X399" s="158">
        <f t="shared" si="20"/>
        <v>0</v>
      </c>
    </row>
    <row r="400" spans="1:24" ht="20.100000000000001" customHeight="1" x14ac:dyDescent="0.25">
      <c r="A400" s="174">
        <v>394</v>
      </c>
      <c r="B400" s="181" t="str">
        <f>IF(Barèmes!B400="","",Barèmes!B400)</f>
        <v/>
      </c>
      <c r="C400" s="181" t="str">
        <f>IF(Barèmes!C400="","",Barèmes!C400)</f>
        <v/>
      </c>
      <c r="D400" s="181" t="str">
        <f>IF(Barèmes!D400="","",Barèmes!D400)</f>
        <v/>
      </c>
      <c r="E400" s="181" t="str">
        <f>IF(Barèmes!E400="","",Barèmes!E400)</f>
        <v/>
      </c>
      <c r="F400" s="181" t="str">
        <f>IF(Barèmes!F400="","",Barèmes!F400)</f>
        <v/>
      </c>
      <c r="G400" s="181" t="str">
        <f>IF(Barèmes!G400="","",Barèmes!G400)</f>
        <v/>
      </c>
      <c r="H400" s="531" t="str">
        <f>IF(Barèmes!H400="","",Barèmes!H400)</f>
        <v/>
      </c>
      <c r="I400" s="531" t="str">
        <f>IF(Barèmes!I400="","",Barèmes!I400)</f>
        <v/>
      </c>
      <c r="J400" s="181" t="str">
        <f>IF(Barèmes!J400="","",Barèmes!J400)</f>
        <v/>
      </c>
      <c r="K400" s="181" t="str">
        <f>IF(Barèmes!K400="","",Barèmes!K400)</f>
        <v/>
      </c>
      <c r="L400" s="181" t="str">
        <f>IF(Barèmes!L400="","",Barèmes!L400)</f>
        <v/>
      </c>
      <c r="M400" s="181" t="str">
        <f>IF(Barèmes!M400="","",Barèmes!M400)</f>
        <v/>
      </c>
      <c r="N400" s="181" t="str">
        <f>IF(Barèmes!N400="","",Barèmes!N400)</f>
        <v/>
      </c>
      <c r="O400" s="181" t="str">
        <f>IF(Barèmes!O400="","",Barèmes!O400)</f>
        <v/>
      </c>
      <c r="P400" s="427"/>
      <c r="Q400" s="286"/>
      <c r="R400" s="446" t="str">
        <f t="shared" si="18"/>
        <v/>
      </c>
      <c r="S400" s="182"/>
      <c r="T400" s="211" t="str">
        <f t="shared" si="19"/>
        <v/>
      </c>
      <c r="U400" s="185"/>
      <c r="V400" s="266" t="str">
        <f>+IF(O400="","",IF(T400="",Listes!$A$70,IF(AND(O400&lt;T400,U400=""),Listes!$A$71,IF(AND(Q400&lt;P400,U400=""),Listes!$A$72,IF(AND(T400&lt;&gt;"",T400&lt;O400,S400=""),Listes!$A$73,IF(W400="",Listes!$A$74,""))))))</f>
        <v/>
      </c>
      <c r="W400" s="90"/>
      <c r="X400" s="158">
        <f t="shared" si="20"/>
        <v>0</v>
      </c>
    </row>
    <row r="401" spans="1:24" ht="20.100000000000001" customHeight="1" x14ac:dyDescent="0.25">
      <c r="A401" s="174">
        <v>395</v>
      </c>
      <c r="B401" s="181" t="str">
        <f>IF(Barèmes!B401="","",Barèmes!B401)</f>
        <v/>
      </c>
      <c r="C401" s="181" t="str">
        <f>IF(Barèmes!C401="","",Barèmes!C401)</f>
        <v/>
      </c>
      <c r="D401" s="181" t="str">
        <f>IF(Barèmes!D401="","",Barèmes!D401)</f>
        <v/>
      </c>
      <c r="E401" s="181" t="str">
        <f>IF(Barèmes!E401="","",Barèmes!E401)</f>
        <v/>
      </c>
      <c r="F401" s="181" t="str">
        <f>IF(Barèmes!F401="","",Barèmes!F401)</f>
        <v/>
      </c>
      <c r="G401" s="181" t="str">
        <f>IF(Barèmes!G401="","",Barèmes!G401)</f>
        <v/>
      </c>
      <c r="H401" s="531" t="str">
        <f>IF(Barèmes!H401="","",Barèmes!H401)</f>
        <v/>
      </c>
      <c r="I401" s="531" t="str">
        <f>IF(Barèmes!I401="","",Barèmes!I401)</f>
        <v/>
      </c>
      <c r="J401" s="181" t="str">
        <f>IF(Barèmes!J401="","",Barèmes!J401)</f>
        <v/>
      </c>
      <c r="K401" s="181" t="str">
        <f>IF(Barèmes!K401="","",Barèmes!K401)</f>
        <v/>
      </c>
      <c r="L401" s="181" t="str">
        <f>IF(Barèmes!L401="","",Barèmes!L401)</f>
        <v/>
      </c>
      <c r="M401" s="181" t="str">
        <f>IF(Barèmes!M401="","",Barèmes!M401)</f>
        <v/>
      </c>
      <c r="N401" s="181" t="str">
        <f>IF(Barèmes!N401="","",Barèmes!N401)</f>
        <v/>
      </c>
      <c r="O401" s="181" t="str">
        <f>IF(Barèmes!O401="","",Barèmes!O401)</f>
        <v/>
      </c>
      <c r="P401" s="427"/>
      <c r="Q401" s="286"/>
      <c r="R401" s="446" t="str">
        <f t="shared" si="18"/>
        <v/>
      </c>
      <c r="S401" s="182"/>
      <c r="T401" s="211" t="str">
        <f t="shared" si="19"/>
        <v/>
      </c>
      <c r="U401" s="185"/>
      <c r="V401" s="266" t="str">
        <f>+IF(O401="","",IF(T401="",Listes!$A$70,IF(AND(O401&lt;T401,U401=""),Listes!$A$71,IF(AND(Q401&lt;P401,U401=""),Listes!$A$72,IF(AND(T401&lt;&gt;"",T401&lt;O401,S401=""),Listes!$A$73,IF(W401="",Listes!$A$74,""))))))</f>
        <v/>
      </c>
      <c r="W401" s="90"/>
      <c r="X401" s="158">
        <f t="shared" si="20"/>
        <v>0</v>
      </c>
    </row>
    <row r="402" spans="1:24" ht="20.100000000000001" customHeight="1" x14ac:dyDescent="0.25">
      <c r="A402" s="174">
        <v>396</v>
      </c>
      <c r="B402" s="181" t="str">
        <f>IF(Barèmes!B402="","",Barèmes!B402)</f>
        <v/>
      </c>
      <c r="C402" s="181" t="str">
        <f>IF(Barèmes!C402="","",Barèmes!C402)</f>
        <v/>
      </c>
      <c r="D402" s="181" t="str">
        <f>IF(Barèmes!D402="","",Barèmes!D402)</f>
        <v/>
      </c>
      <c r="E402" s="181" t="str">
        <f>IF(Barèmes!E402="","",Barèmes!E402)</f>
        <v/>
      </c>
      <c r="F402" s="181" t="str">
        <f>IF(Barèmes!F402="","",Barèmes!F402)</f>
        <v/>
      </c>
      <c r="G402" s="181" t="str">
        <f>IF(Barèmes!G402="","",Barèmes!G402)</f>
        <v/>
      </c>
      <c r="H402" s="531" t="str">
        <f>IF(Barèmes!H402="","",Barèmes!H402)</f>
        <v/>
      </c>
      <c r="I402" s="531" t="str">
        <f>IF(Barèmes!I402="","",Barèmes!I402)</f>
        <v/>
      </c>
      <c r="J402" s="181" t="str">
        <f>IF(Barèmes!J402="","",Barèmes!J402)</f>
        <v/>
      </c>
      <c r="K402" s="181" t="str">
        <f>IF(Barèmes!K402="","",Barèmes!K402)</f>
        <v/>
      </c>
      <c r="L402" s="181" t="str">
        <f>IF(Barèmes!L402="","",Barèmes!L402)</f>
        <v/>
      </c>
      <c r="M402" s="181" t="str">
        <f>IF(Barèmes!M402="","",Barèmes!M402)</f>
        <v/>
      </c>
      <c r="N402" s="181" t="str">
        <f>IF(Barèmes!N402="","",Barèmes!N402)</f>
        <v/>
      </c>
      <c r="O402" s="181" t="str">
        <f>IF(Barèmes!O402="","",Barèmes!O402)</f>
        <v/>
      </c>
      <c r="P402" s="427"/>
      <c r="Q402" s="286"/>
      <c r="R402" s="446" t="str">
        <f t="shared" si="18"/>
        <v/>
      </c>
      <c r="S402" s="182"/>
      <c r="T402" s="211" t="str">
        <f t="shared" si="19"/>
        <v/>
      </c>
      <c r="U402" s="185"/>
      <c r="V402" s="266" t="str">
        <f>+IF(O402="","",IF(T402="",Listes!$A$70,IF(AND(O402&lt;T402,U402=""),Listes!$A$71,IF(AND(Q402&lt;P402,U402=""),Listes!$A$72,IF(AND(T402&lt;&gt;"",T402&lt;O402,S402=""),Listes!$A$73,IF(W402="",Listes!$A$74,""))))))</f>
        <v/>
      </c>
      <c r="W402" s="90"/>
      <c r="X402" s="158">
        <f t="shared" si="20"/>
        <v>0</v>
      </c>
    </row>
    <row r="403" spans="1:24" ht="20.100000000000001" customHeight="1" x14ac:dyDescent="0.25">
      <c r="A403" s="174">
        <v>397</v>
      </c>
      <c r="B403" s="181" t="str">
        <f>IF(Barèmes!B403="","",Barèmes!B403)</f>
        <v/>
      </c>
      <c r="C403" s="181" t="str">
        <f>IF(Barèmes!C403="","",Barèmes!C403)</f>
        <v/>
      </c>
      <c r="D403" s="181" t="str">
        <f>IF(Barèmes!D403="","",Barèmes!D403)</f>
        <v/>
      </c>
      <c r="E403" s="181" t="str">
        <f>IF(Barèmes!E403="","",Barèmes!E403)</f>
        <v/>
      </c>
      <c r="F403" s="181" t="str">
        <f>IF(Barèmes!F403="","",Barèmes!F403)</f>
        <v/>
      </c>
      <c r="G403" s="181" t="str">
        <f>IF(Barèmes!G403="","",Barèmes!G403)</f>
        <v/>
      </c>
      <c r="H403" s="531" t="str">
        <f>IF(Barèmes!H403="","",Barèmes!H403)</f>
        <v/>
      </c>
      <c r="I403" s="531" t="str">
        <f>IF(Barèmes!I403="","",Barèmes!I403)</f>
        <v/>
      </c>
      <c r="J403" s="181" t="str">
        <f>IF(Barèmes!J403="","",Barèmes!J403)</f>
        <v/>
      </c>
      <c r="K403" s="181" t="str">
        <f>IF(Barèmes!K403="","",Barèmes!K403)</f>
        <v/>
      </c>
      <c r="L403" s="181" t="str">
        <f>IF(Barèmes!L403="","",Barèmes!L403)</f>
        <v/>
      </c>
      <c r="M403" s="181" t="str">
        <f>IF(Barèmes!M403="","",Barèmes!M403)</f>
        <v/>
      </c>
      <c r="N403" s="181" t="str">
        <f>IF(Barèmes!N403="","",Barèmes!N403)</f>
        <v/>
      </c>
      <c r="O403" s="181" t="str">
        <f>IF(Barèmes!O403="","",Barèmes!O403)</f>
        <v/>
      </c>
      <c r="P403" s="427"/>
      <c r="Q403" s="286"/>
      <c r="R403" s="446" t="str">
        <f t="shared" si="18"/>
        <v/>
      </c>
      <c r="S403" s="182"/>
      <c r="T403" s="211" t="str">
        <f t="shared" si="19"/>
        <v/>
      </c>
      <c r="U403" s="185"/>
      <c r="V403" s="266" t="str">
        <f>+IF(O403="","",IF(T403="",Listes!$A$70,IF(AND(O403&lt;T403,U403=""),Listes!$A$71,IF(AND(Q403&lt;P403,U403=""),Listes!$A$72,IF(AND(T403&lt;&gt;"",T403&lt;O403,S403=""),Listes!$A$73,IF(W403="",Listes!$A$74,""))))))</f>
        <v/>
      </c>
      <c r="W403" s="90"/>
      <c r="X403" s="158">
        <f t="shared" si="20"/>
        <v>0</v>
      </c>
    </row>
    <row r="404" spans="1:24" ht="20.100000000000001" customHeight="1" x14ac:dyDescent="0.25">
      <c r="A404" s="174">
        <v>398</v>
      </c>
      <c r="B404" s="181" t="str">
        <f>IF(Barèmes!B404="","",Barèmes!B404)</f>
        <v/>
      </c>
      <c r="C404" s="181" t="str">
        <f>IF(Barèmes!C404="","",Barèmes!C404)</f>
        <v/>
      </c>
      <c r="D404" s="181" t="str">
        <f>IF(Barèmes!D404="","",Barèmes!D404)</f>
        <v/>
      </c>
      <c r="E404" s="181" t="str">
        <f>IF(Barèmes!E404="","",Barèmes!E404)</f>
        <v/>
      </c>
      <c r="F404" s="181" t="str">
        <f>IF(Barèmes!F404="","",Barèmes!F404)</f>
        <v/>
      </c>
      <c r="G404" s="181" t="str">
        <f>IF(Barèmes!G404="","",Barèmes!G404)</f>
        <v/>
      </c>
      <c r="H404" s="531" t="str">
        <f>IF(Barèmes!H404="","",Barèmes!H404)</f>
        <v/>
      </c>
      <c r="I404" s="531" t="str">
        <f>IF(Barèmes!I404="","",Barèmes!I404)</f>
        <v/>
      </c>
      <c r="J404" s="181" t="str">
        <f>IF(Barèmes!J404="","",Barèmes!J404)</f>
        <v/>
      </c>
      <c r="K404" s="181" t="str">
        <f>IF(Barèmes!K404="","",Barèmes!K404)</f>
        <v/>
      </c>
      <c r="L404" s="181" t="str">
        <f>IF(Barèmes!L404="","",Barèmes!L404)</f>
        <v/>
      </c>
      <c r="M404" s="181" t="str">
        <f>IF(Barèmes!M404="","",Barèmes!M404)</f>
        <v/>
      </c>
      <c r="N404" s="181" t="str">
        <f>IF(Barèmes!N404="","",Barèmes!N404)</f>
        <v/>
      </c>
      <c r="O404" s="181" t="str">
        <f>IF(Barèmes!O404="","",Barèmes!O404)</f>
        <v/>
      </c>
      <c r="P404" s="427"/>
      <c r="Q404" s="286"/>
      <c r="R404" s="446" t="str">
        <f t="shared" si="18"/>
        <v/>
      </c>
      <c r="S404" s="182"/>
      <c r="T404" s="211" t="str">
        <f t="shared" si="19"/>
        <v/>
      </c>
      <c r="U404" s="185"/>
      <c r="V404" s="266" t="str">
        <f>+IF(O404="","",IF(T404="",Listes!$A$70,IF(AND(O404&lt;T404,U404=""),Listes!$A$71,IF(AND(Q404&lt;P404,U404=""),Listes!$A$72,IF(AND(T404&lt;&gt;"",T404&lt;O404,S404=""),Listes!$A$73,IF(W404="",Listes!$A$74,""))))))</f>
        <v/>
      </c>
      <c r="W404" s="90"/>
      <c r="X404" s="158">
        <f t="shared" si="20"/>
        <v>0</v>
      </c>
    </row>
    <row r="405" spans="1:24" ht="20.100000000000001" customHeight="1" x14ac:dyDescent="0.25">
      <c r="A405" s="174">
        <v>399</v>
      </c>
      <c r="B405" s="181" t="str">
        <f>IF(Barèmes!B405="","",Barèmes!B405)</f>
        <v/>
      </c>
      <c r="C405" s="181" t="str">
        <f>IF(Barèmes!C405="","",Barèmes!C405)</f>
        <v/>
      </c>
      <c r="D405" s="181" t="str">
        <f>IF(Barèmes!D405="","",Barèmes!D405)</f>
        <v/>
      </c>
      <c r="E405" s="181" t="str">
        <f>IF(Barèmes!E405="","",Barèmes!E405)</f>
        <v/>
      </c>
      <c r="F405" s="181" t="str">
        <f>IF(Barèmes!F405="","",Barèmes!F405)</f>
        <v/>
      </c>
      <c r="G405" s="181" t="str">
        <f>IF(Barèmes!G405="","",Barèmes!G405)</f>
        <v/>
      </c>
      <c r="H405" s="531" t="str">
        <f>IF(Barèmes!H405="","",Barèmes!H405)</f>
        <v/>
      </c>
      <c r="I405" s="531" t="str">
        <f>IF(Barèmes!I405="","",Barèmes!I405)</f>
        <v/>
      </c>
      <c r="J405" s="181" t="str">
        <f>IF(Barèmes!J405="","",Barèmes!J405)</f>
        <v/>
      </c>
      <c r="K405" s="181" t="str">
        <f>IF(Barèmes!K405="","",Barèmes!K405)</f>
        <v/>
      </c>
      <c r="L405" s="181" t="str">
        <f>IF(Barèmes!L405="","",Barèmes!L405)</f>
        <v/>
      </c>
      <c r="M405" s="181" t="str">
        <f>IF(Barèmes!M405="","",Barèmes!M405)</f>
        <v/>
      </c>
      <c r="N405" s="181" t="str">
        <f>IF(Barèmes!N405="","",Barèmes!N405)</f>
        <v/>
      </c>
      <c r="O405" s="181" t="str">
        <f>IF(Barèmes!O405="","",Barèmes!O405)</f>
        <v/>
      </c>
      <c r="P405" s="427"/>
      <c r="Q405" s="286"/>
      <c r="R405" s="446" t="str">
        <f t="shared" si="18"/>
        <v/>
      </c>
      <c r="S405" s="182"/>
      <c r="T405" s="211" t="str">
        <f t="shared" si="19"/>
        <v/>
      </c>
      <c r="U405" s="185"/>
      <c r="V405" s="266" t="str">
        <f>+IF(O405="","",IF(T405="",Listes!$A$70,IF(AND(O405&lt;T405,U405=""),Listes!$A$71,IF(AND(Q405&lt;P405,U405=""),Listes!$A$72,IF(AND(T405&lt;&gt;"",T405&lt;O405,S405=""),Listes!$A$73,IF(W405="",Listes!$A$74,""))))))</f>
        <v/>
      </c>
      <c r="W405" s="90"/>
      <c r="X405" s="158">
        <f t="shared" si="20"/>
        <v>0</v>
      </c>
    </row>
    <row r="406" spans="1:24" ht="20.100000000000001" customHeight="1" x14ac:dyDescent="0.25">
      <c r="A406" s="174">
        <v>400</v>
      </c>
      <c r="B406" s="181" t="str">
        <f>IF(Barèmes!B406="","",Barèmes!B406)</f>
        <v/>
      </c>
      <c r="C406" s="181" t="str">
        <f>IF(Barèmes!C406="","",Barèmes!C406)</f>
        <v/>
      </c>
      <c r="D406" s="181" t="str">
        <f>IF(Barèmes!D406="","",Barèmes!D406)</f>
        <v/>
      </c>
      <c r="E406" s="181" t="str">
        <f>IF(Barèmes!E406="","",Barèmes!E406)</f>
        <v/>
      </c>
      <c r="F406" s="181" t="str">
        <f>IF(Barèmes!F406="","",Barèmes!F406)</f>
        <v/>
      </c>
      <c r="G406" s="181" t="str">
        <f>IF(Barèmes!G406="","",Barèmes!G406)</f>
        <v/>
      </c>
      <c r="H406" s="531" t="str">
        <f>IF(Barèmes!H406="","",Barèmes!H406)</f>
        <v/>
      </c>
      <c r="I406" s="531" t="str">
        <f>IF(Barèmes!I406="","",Barèmes!I406)</f>
        <v/>
      </c>
      <c r="J406" s="181" t="str">
        <f>IF(Barèmes!J406="","",Barèmes!J406)</f>
        <v/>
      </c>
      <c r="K406" s="181" t="str">
        <f>IF(Barèmes!K406="","",Barèmes!K406)</f>
        <v/>
      </c>
      <c r="L406" s="181" t="str">
        <f>IF(Barèmes!L406="","",Barèmes!L406)</f>
        <v/>
      </c>
      <c r="M406" s="181" t="str">
        <f>IF(Barèmes!M406="","",Barèmes!M406)</f>
        <v/>
      </c>
      <c r="N406" s="181" t="str">
        <f>IF(Barèmes!N406="","",Barèmes!N406)</f>
        <v/>
      </c>
      <c r="O406" s="181" t="str">
        <f>IF(Barèmes!O406="","",Barèmes!O406)</f>
        <v/>
      </c>
      <c r="P406" s="427"/>
      <c r="Q406" s="286"/>
      <c r="R406" s="446" t="str">
        <f t="shared" si="18"/>
        <v/>
      </c>
      <c r="S406" s="182"/>
      <c r="T406" s="211" t="str">
        <f t="shared" si="19"/>
        <v/>
      </c>
      <c r="U406" s="185"/>
      <c r="V406" s="266" t="str">
        <f>+IF(O406="","",IF(T406="",Listes!$A$70,IF(AND(O406&lt;T406,U406=""),Listes!$A$71,IF(AND(Q406&lt;P406,U406=""),Listes!$A$72,IF(AND(T406&lt;&gt;"",T406&lt;O406,S406=""),Listes!$A$73,IF(W406="",Listes!$A$74,""))))))</f>
        <v/>
      </c>
      <c r="W406" s="90"/>
      <c r="X406" s="158">
        <f t="shared" si="20"/>
        <v>0</v>
      </c>
    </row>
    <row r="407" spans="1:24" ht="20.100000000000001" customHeight="1" x14ac:dyDescent="0.25">
      <c r="A407" s="174">
        <v>401</v>
      </c>
      <c r="B407" s="181" t="str">
        <f>IF(Barèmes!B407="","",Barèmes!B407)</f>
        <v/>
      </c>
      <c r="C407" s="181" t="str">
        <f>IF(Barèmes!C407="","",Barèmes!C407)</f>
        <v/>
      </c>
      <c r="D407" s="181" t="str">
        <f>IF(Barèmes!D407="","",Barèmes!D407)</f>
        <v/>
      </c>
      <c r="E407" s="181" t="str">
        <f>IF(Barèmes!E407="","",Barèmes!E407)</f>
        <v/>
      </c>
      <c r="F407" s="181" t="str">
        <f>IF(Barèmes!F407="","",Barèmes!F407)</f>
        <v/>
      </c>
      <c r="G407" s="181" t="str">
        <f>IF(Barèmes!G407="","",Barèmes!G407)</f>
        <v/>
      </c>
      <c r="H407" s="531" t="str">
        <f>IF(Barèmes!H407="","",Barèmes!H407)</f>
        <v/>
      </c>
      <c r="I407" s="531" t="str">
        <f>IF(Barèmes!I407="","",Barèmes!I407)</f>
        <v/>
      </c>
      <c r="J407" s="181" t="str">
        <f>IF(Barèmes!J407="","",Barèmes!J407)</f>
        <v/>
      </c>
      <c r="K407" s="181" t="str">
        <f>IF(Barèmes!K407="","",Barèmes!K407)</f>
        <v/>
      </c>
      <c r="L407" s="181" t="str">
        <f>IF(Barèmes!L407="","",Barèmes!L407)</f>
        <v/>
      </c>
      <c r="M407" s="181" t="str">
        <f>IF(Barèmes!M407="","",Barèmes!M407)</f>
        <v/>
      </c>
      <c r="N407" s="181" t="str">
        <f>IF(Barèmes!N407="","",Barèmes!N407)</f>
        <v/>
      </c>
      <c r="O407" s="181" t="str">
        <f>IF(Barèmes!O407="","",Barèmes!O407)</f>
        <v/>
      </c>
      <c r="P407" s="427"/>
      <c r="Q407" s="286"/>
      <c r="R407" s="446" t="str">
        <f t="shared" si="18"/>
        <v/>
      </c>
      <c r="S407" s="182"/>
      <c r="T407" s="211" t="str">
        <f t="shared" si="19"/>
        <v/>
      </c>
      <c r="U407" s="185"/>
      <c r="V407" s="266" t="str">
        <f>+IF(O407="","",IF(T407="",Listes!$A$70,IF(AND(O407&lt;T407,U407=""),Listes!$A$71,IF(AND(Q407&lt;P407,U407=""),Listes!$A$72,IF(AND(T407&lt;&gt;"",T407&lt;O407,S407=""),Listes!$A$73,IF(W407="",Listes!$A$74,""))))))</f>
        <v/>
      </c>
      <c r="W407" s="90"/>
      <c r="X407" s="158">
        <f t="shared" si="20"/>
        <v>0</v>
      </c>
    </row>
    <row r="408" spans="1:24" ht="20.100000000000001" customHeight="1" x14ac:dyDescent="0.25">
      <c r="A408" s="174">
        <v>402</v>
      </c>
      <c r="B408" s="181" t="str">
        <f>IF(Barèmes!B408="","",Barèmes!B408)</f>
        <v/>
      </c>
      <c r="C408" s="181" t="str">
        <f>IF(Barèmes!C408="","",Barèmes!C408)</f>
        <v/>
      </c>
      <c r="D408" s="181" t="str">
        <f>IF(Barèmes!D408="","",Barèmes!D408)</f>
        <v/>
      </c>
      <c r="E408" s="181" t="str">
        <f>IF(Barèmes!E408="","",Barèmes!E408)</f>
        <v/>
      </c>
      <c r="F408" s="181" t="str">
        <f>IF(Barèmes!F408="","",Barèmes!F408)</f>
        <v/>
      </c>
      <c r="G408" s="181" t="str">
        <f>IF(Barèmes!G408="","",Barèmes!G408)</f>
        <v/>
      </c>
      <c r="H408" s="531" t="str">
        <f>IF(Barèmes!H408="","",Barèmes!H408)</f>
        <v/>
      </c>
      <c r="I408" s="531" t="str">
        <f>IF(Barèmes!I408="","",Barèmes!I408)</f>
        <v/>
      </c>
      <c r="J408" s="181" t="str">
        <f>IF(Barèmes!J408="","",Barèmes!J408)</f>
        <v/>
      </c>
      <c r="K408" s="181" t="str">
        <f>IF(Barèmes!K408="","",Barèmes!K408)</f>
        <v/>
      </c>
      <c r="L408" s="181" t="str">
        <f>IF(Barèmes!L408="","",Barèmes!L408)</f>
        <v/>
      </c>
      <c r="M408" s="181" t="str">
        <f>IF(Barèmes!M408="","",Barèmes!M408)</f>
        <v/>
      </c>
      <c r="N408" s="181" t="str">
        <f>IF(Barèmes!N408="","",Barèmes!N408)</f>
        <v/>
      </c>
      <c r="O408" s="181" t="str">
        <f>IF(Barèmes!O408="","",Barèmes!O408)</f>
        <v/>
      </c>
      <c r="P408" s="427"/>
      <c r="Q408" s="286"/>
      <c r="R408" s="446" t="str">
        <f t="shared" si="18"/>
        <v/>
      </c>
      <c r="S408" s="182"/>
      <c r="T408" s="211" t="str">
        <f t="shared" si="19"/>
        <v/>
      </c>
      <c r="U408" s="185"/>
      <c r="V408" s="266" t="str">
        <f>+IF(O408="","",IF(T408="",Listes!$A$70,IF(AND(O408&lt;T408,U408=""),Listes!$A$71,IF(AND(Q408&lt;P408,U408=""),Listes!$A$72,IF(AND(T408&lt;&gt;"",T408&lt;O408,S408=""),Listes!$A$73,IF(W408="",Listes!$A$74,""))))))</f>
        <v/>
      </c>
      <c r="W408" s="90"/>
      <c r="X408" s="158">
        <f t="shared" si="20"/>
        <v>0</v>
      </c>
    </row>
    <row r="409" spans="1:24" ht="20.100000000000001" customHeight="1" x14ac:dyDescent="0.25">
      <c r="A409" s="174">
        <v>403</v>
      </c>
      <c r="B409" s="181" t="str">
        <f>IF(Barèmes!B409="","",Barèmes!B409)</f>
        <v/>
      </c>
      <c r="C409" s="181" t="str">
        <f>IF(Barèmes!C409="","",Barèmes!C409)</f>
        <v/>
      </c>
      <c r="D409" s="181" t="str">
        <f>IF(Barèmes!D409="","",Barèmes!D409)</f>
        <v/>
      </c>
      <c r="E409" s="181" t="str">
        <f>IF(Barèmes!E409="","",Barèmes!E409)</f>
        <v/>
      </c>
      <c r="F409" s="181" t="str">
        <f>IF(Barèmes!F409="","",Barèmes!F409)</f>
        <v/>
      </c>
      <c r="G409" s="181" t="str">
        <f>IF(Barèmes!G409="","",Barèmes!G409)</f>
        <v/>
      </c>
      <c r="H409" s="531" t="str">
        <f>IF(Barèmes!H409="","",Barèmes!H409)</f>
        <v/>
      </c>
      <c r="I409" s="531" t="str">
        <f>IF(Barèmes!I409="","",Barèmes!I409)</f>
        <v/>
      </c>
      <c r="J409" s="181" t="str">
        <f>IF(Barèmes!J409="","",Barèmes!J409)</f>
        <v/>
      </c>
      <c r="K409" s="181" t="str">
        <f>IF(Barèmes!K409="","",Barèmes!K409)</f>
        <v/>
      </c>
      <c r="L409" s="181" t="str">
        <f>IF(Barèmes!L409="","",Barèmes!L409)</f>
        <v/>
      </c>
      <c r="M409" s="181" t="str">
        <f>IF(Barèmes!M409="","",Barèmes!M409)</f>
        <v/>
      </c>
      <c r="N409" s="181" t="str">
        <f>IF(Barèmes!N409="","",Barèmes!N409)</f>
        <v/>
      </c>
      <c r="O409" s="181" t="str">
        <f>IF(Barèmes!O409="","",Barèmes!O409)</f>
        <v/>
      </c>
      <c r="P409" s="427"/>
      <c r="Q409" s="286"/>
      <c r="R409" s="446" t="str">
        <f t="shared" si="18"/>
        <v/>
      </c>
      <c r="S409" s="182"/>
      <c r="T409" s="211" t="str">
        <f t="shared" si="19"/>
        <v/>
      </c>
      <c r="U409" s="185"/>
      <c r="V409" s="266" t="str">
        <f>+IF(O409="","",IF(T409="",Listes!$A$70,IF(AND(O409&lt;T409,U409=""),Listes!$A$71,IF(AND(Q409&lt;P409,U409=""),Listes!$A$72,IF(AND(T409&lt;&gt;"",T409&lt;O409,S409=""),Listes!$A$73,IF(W409="",Listes!$A$74,""))))))</f>
        <v/>
      </c>
      <c r="W409" s="90"/>
      <c r="X409" s="158">
        <f t="shared" si="20"/>
        <v>0</v>
      </c>
    </row>
    <row r="410" spans="1:24" ht="20.100000000000001" customHeight="1" x14ac:dyDescent="0.25">
      <c r="A410" s="174">
        <v>404</v>
      </c>
      <c r="B410" s="181" t="str">
        <f>IF(Barèmes!B410="","",Barèmes!B410)</f>
        <v/>
      </c>
      <c r="C410" s="181" t="str">
        <f>IF(Barèmes!C410="","",Barèmes!C410)</f>
        <v/>
      </c>
      <c r="D410" s="181" t="str">
        <f>IF(Barèmes!D410="","",Barèmes!D410)</f>
        <v/>
      </c>
      <c r="E410" s="181" t="str">
        <f>IF(Barèmes!E410="","",Barèmes!E410)</f>
        <v/>
      </c>
      <c r="F410" s="181" t="str">
        <f>IF(Barèmes!F410="","",Barèmes!F410)</f>
        <v/>
      </c>
      <c r="G410" s="181" t="str">
        <f>IF(Barèmes!G410="","",Barèmes!G410)</f>
        <v/>
      </c>
      <c r="H410" s="531" t="str">
        <f>IF(Barèmes!H410="","",Barèmes!H410)</f>
        <v/>
      </c>
      <c r="I410" s="531" t="str">
        <f>IF(Barèmes!I410="","",Barèmes!I410)</f>
        <v/>
      </c>
      <c r="J410" s="181" t="str">
        <f>IF(Barèmes!J410="","",Barèmes!J410)</f>
        <v/>
      </c>
      <c r="K410" s="181" t="str">
        <f>IF(Barèmes!K410="","",Barèmes!K410)</f>
        <v/>
      </c>
      <c r="L410" s="181" t="str">
        <f>IF(Barèmes!L410="","",Barèmes!L410)</f>
        <v/>
      </c>
      <c r="M410" s="181" t="str">
        <f>IF(Barèmes!M410="","",Barèmes!M410)</f>
        <v/>
      </c>
      <c r="N410" s="181" t="str">
        <f>IF(Barèmes!N410="","",Barèmes!N410)</f>
        <v/>
      </c>
      <c r="O410" s="181" t="str">
        <f>IF(Barèmes!O410="","",Barèmes!O410)</f>
        <v/>
      </c>
      <c r="P410" s="427"/>
      <c r="Q410" s="286"/>
      <c r="R410" s="446" t="str">
        <f t="shared" si="18"/>
        <v/>
      </c>
      <c r="S410" s="182"/>
      <c r="T410" s="211" t="str">
        <f t="shared" si="19"/>
        <v/>
      </c>
      <c r="U410" s="185"/>
      <c r="V410" s="266" t="str">
        <f>+IF(O410="","",IF(T410="",Listes!$A$70,IF(AND(O410&lt;T410,U410=""),Listes!$A$71,IF(AND(Q410&lt;P410,U410=""),Listes!$A$72,IF(AND(T410&lt;&gt;"",T410&lt;O410,S410=""),Listes!$A$73,IF(W410="",Listes!$A$74,""))))))</f>
        <v/>
      </c>
      <c r="W410" s="90"/>
      <c r="X410" s="158">
        <f t="shared" si="20"/>
        <v>0</v>
      </c>
    </row>
    <row r="411" spans="1:24" ht="20.100000000000001" customHeight="1" x14ac:dyDescent="0.25">
      <c r="A411" s="174">
        <v>405</v>
      </c>
      <c r="B411" s="181" t="str">
        <f>IF(Barèmes!B411="","",Barèmes!B411)</f>
        <v/>
      </c>
      <c r="C411" s="181" t="str">
        <f>IF(Barèmes!C411="","",Barèmes!C411)</f>
        <v/>
      </c>
      <c r="D411" s="181" t="str">
        <f>IF(Barèmes!D411="","",Barèmes!D411)</f>
        <v/>
      </c>
      <c r="E411" s="181" t="str">
        <f>IF(Barèmes!E411="","",Barèmes!E411)</f>
        <v/>
      </c>
      <c r="F411" s="181" t="str">
        <f>IF(Barèmes!F411="","",Barèmes!F411)</f>
        <v/>
      </c>
      <c r="G411" s="181" t="str">
        <f>IF(Barèmes!G411="","",Barèmes!G411)</f>
        <v/>
      </c>
      <c r="H411" s="531" t="str">
        <f>IF(Barèmes!H411="","",Barèmes!H411)</f>
        <v/>
      </c>
      <c r="I411" s="531" t="str">
        <f>IF(Barèmes!I411="","",Barèmes!I411)</f>
        <v/>
      </c>
      <c r="J411" s="181" t="str">
        <f>IF(Barèmes!J411="","",Barèmes!J411)</f>
        <v/>
      </c>
      <c r="K411" s="181" t="str">
        <f>IF(Barèmes!K411="","",Barèmes!K411)</f>
        <v/>
      </c>
      <c r="L411" s="181" t="str">
        <f>IF(Barèmes!L411="","",Barèmes!L411)</f>
        <v/>
      </c>
      <c r="M411" s="181" t="str">
        <f>IF(Barèmes!M411="","",Barèmes!M411)</f>
        <v/>
      </c>
      <c r="N411" s="181" t="str">
        <f>IF(Barèmes!N411="","",Barèmes!N411)</f>
        <v/>
      </c>
      <c r="O411" s="181" t="str">
        <f>IF(Barèmes!O411="","",Barèmes!O411)</f>
        <v/>
      </c>
      <c r="P411" s="427"/>
      <c r="Q411" s="286"/>
      <c r="R411" s="446" t="str">
        <f t="shared" si="18"/>
        <v/>
      </c>
      <c r="S411" s="182"/>
      <c r="T411" s="211" t="str">
        <f t="shared" si="19"/>
        <v/>
      </c>
      <c r="U411" s="185"/>
      <c r="V411" s="266" t="str">
        <f>+IF(O411="","",IF(T411="",Listes!$A$70,IF(AND(O411&lt;T411,U411=""),Listes!$A$71,IF(AND(Q411&lt;P411,U411=""),Listes!$A$72,IF(AND(T411&lt;&gt;"",T411&lt;O411,S411=""),Listes!$A$73,IF(W411="",Listes!$A$74,""))))))</f>
        <v/>
      </c>
      <c r="W411" s="90"/>
      <c r="X411" s="158">
        <f t="shared" si="20"/>
        <v>0</v>
      </c>
    </row>
    <row r="412" spans="1:24" ht="20.100000000000001" customHeight="1" x14ac:dyDescent="0.25">
      <c r="A412" s="174">
        <v>406</v>
      </c>
      <c r="B412" s="181" t="str">
        <f>IF(Barèmes!B412="","",Barèmes!B412)</f>
        <v/>
      </c>
      <c r="C412" s="181" t="str">
        <f>IF(Barèmes!C412="","",Barèmes!C412)</f>
        <v/>
      </c>
      <c r="D412" s="181" t="str">
        <f>IF(Barèmes!D412="","",Barèmes!D412)</f>
        <v/>
      </c>
      <c r="E412" s="181" t="str">
        <f>IF(Barèmes!E412="","",Barèmes!E412)</f>
        <v/>
      </c>
      <c r="F412" s="181" t="str">
        <f>IF(Barèmes!F412="","",Barèmes!F412)</f>
        <v/>
      </c>
      <c r="G412" s="181" t="str">
        <f>IF(Barèmes!G412="","",Barèmes!G412)</f>
        <v/>
      </c>
      <c r="H412" s="531" t="str">
        <f>IF(Barèmes!H412="","",Barèmes!H412)</f>
        <v/>
      </c>
      <c r="I412" s="531" t="str">
        <f>IF(Barèmes!I412="","",Barèmes!I412)</f>
        <v/>
      </c>
      <c r="J412" s="181" t="str">
        <f>IF(Barèmes!J412="","",Barèmes!J412)</f>
        <v/>
      </c>
      <c r="K412" s="181" t="str">
        <f>IF(Barèmes!K412="","",Barèmes!K412)</f>
        <v/>
      </c>
      <c r="L412" s="181" t="str">
        <f>IF(Barèmes!L412="","",Barèmes!L412)</f>
        <v/>
      </c>
      <c r="M412" s="181" t="str">
        <f>IF(Barèmes!M412="","",Barèmes!M412)</f>
        <v/>
      </c>
      <c r="N412" s="181" t="str">
        <f>IF(Barèmes!N412="","",Barèmes!N412)</f>
        <v/>
      </c>
      <c r="O412" s="181" t="str">
        <f>IF(Barèmes!O412="","",Barèmes!O412)</f>
        <v/>
      </c>
      <c r="P412" s="427"/>
      <c r="Q412" s="286"/>
      <c r="R412" s="446" t="str">
        <f t="shared" si="18"/>
        <v/>
      </c>
      <c r="S412" s="182"/>
      <c r="T412" s="211" t="str">
        <f t="shared" si="19"/>
        <v/>
      </c>
      <c r="U412" s="185"/>
      <c r="V412" s="266" t="str">
        <f>+IF(O412="","",IF(T412="",Listes!$A$70,IF(AND(O412&lt;T412,U412=""),Listes!$A$71,IF(AND(Q412&lt;P412,U412=""),Listes!$A$72,IF(AND(T412&lt;&gt;"",T412&lt;O412,S412=""),Listes!$A$73,IF(W412="",Listes!$A$74,""))))))</f>
        <v/>
      </c>
      <c r="W412" s="90"/>
      <c r="X412" s="158">
        <f t="shared" si="20"/>
        <v>0</v>
      </c>
    </row>
    <row r="413" spans="1:24" ht="20.100000000000001" customHeight="1" x14ac:dyDescent="0.25">
      <c r="A413" s="174">
        <v>407</v>
      </c>
      <c r="B413" s="181" t="str">
        <f>IF(Barèmes!B413="","",Barèmes!B413)</f>
        <v/>
      </c>
      <c r="C413" s="181" t="str">
        <f>IF(Barèmes!C413="","",Barèmes!C413)</f>
        <v/>
      </c>
      <c r="D413" s="181" t="str">
        <f>IF(Barèmes!D413="","",Barèmes!D413)</f>
        <v/>
      </c>
      <c r="E413" s="181" t="str">
        <f>IF(Barèmes!E413="","",Barèmes!E413)</f>
        <v/>
      </c>
      <c r="F413" s="181" t="str">
        <f>IF(Barèmes!F413="","",Barèmes!F413)</f>
        <v/>
      </c>
      <c r="G413" s="181" t="str">
        <f>IF(Barèmes!G413="","",Barèmes!G413)</f>
        <v/>
      </c>
      <c r="H413" s="531" t="str">
        <f>IF(Barèmes!H413="","",Barèmes!H413)</f>
        <v/>
      </c>
      <c r="I413" s="531" t="str">
        <f>IF(Barèmes!I413="","",Barèmes!I413)</f>
        <v/>
      </c>
      <c r="J413" s="181" t="str">
        <f>IF(Barèmes!J413="","",Barèmes!J413)</f>
        <v/>
      </c>
      <c r="K413" s="181" t="str">
        <f>IF(Barèmes!K413="","",Barèmes!K413)</f>
        <v/>
      </c>
      <c r="L413" s="181" t="str">
        <f>IF(Barèmes!L413="","",Barèmes!L413)</f>
        <v/>
      </c>
      <c r="M413" s="181" t="str">
        <f>IF(Barèmes!M413="","",Barèmes!M413)</f>
        <v/>
      </c>
      <c r="N413" s="181" t="str">
        <f>IF(Barèmes!N413="","",Barèmes!N413)</f>
        <v/>
      </c>
      <c r="O413" s="181" t="str">
        <f>IF(Barèmes!O413="","",Barèmes!O413)</f>
        <v/>
      </c>
      <c r="P413" s="427"/>
      <c r="Q413" s="286"/>
      <c r="R413" s="446" t="str">
        <f t="shared" si="18"/>
        <v/>
      </c>
      <c r="S413" s="182"/>
      <c r="T413" s="211" t="str">
        <f t="shared" si="19"/>
        <v/>
      </c>
      <c r="U413" s="185"/>
      <c r="V413" s="266" t="str">
        <f>+IF(O413="","",IF(T413="",Listes!$A$70,IF(AND(O413&lt;T413,U413=""),Listes!$A$71,IF(AND(Q413&lt;P413,U413=""),Listes!$A$72,IF(AND(T413&lt;&gt;"",T413&lt;O413,S413=""),Listes!$A$73,IF(W413="",Listes!$A$74,""))))))</f>
        <v/>
      </c>
      <c r="W413" s="90"/>
      <c r="X413" s="158">
        <f t="shared" si="20"/>
        <v>0</v>
      </c>
    </row>
    <row r="414" spans="1:24" ht="20.100000000000001" customHeight="1" x14ac:dyDescent="0.25">
      <c r="A414" s="174">
        <v>408</v>
      </c>
      <c r="B414" s="181" t="str">
        <f>IF(Barèmes!B414="","",Barèmes!B414)</f>
        <v/>
      </c>
      <c r="C414" s="181" t="str">
        <f>IF(Barèmes!C414="","",Barèmes!C414)</f>
        <v/>
      </c>
      <c r="D414" s="181" t="str">
        <f>IF(Barèmes!D414="","",Barèmes!D414)</f>
        <v/>
      </c>
      <c r="E414" s="181" t="str">
        <f>IF(Barèmes!E414="","",Barèmes!E414)</f>
        <v/>
      </c>
      <c r="F414" s="181" t="str">
        <f>IF(Barèmes!F414="","",Barèmes!F414)</f>
        <v/>
      </c>
      <c r="G414" s="181" t="str">
        <f>IF(Barèmes!G414="","",Barèmes!G414)</f>
        <v/>
      </c>
      <c r="H414" s="531" t="str">
        <f>IF(Barèmes!H414="","",Barèmes!H414)</f>
        <v/>
      </c>
      <c r="I414" s="531" t="str">
        <f>IF(Barèmes!I414="","",Barèmes!I414)</f>
        <v/>
      </c>
      <c r="J414" s="181" t="str">
        <f>IF(Barèmes!J414="","",Barèmes!J414)</f>
        <v/>
      </c>
      <c r="K414" s="181" t="str">
        <f>IF(Barèmes!K414="","",Barèmes!K414)</f>
        <v/>
      </c>
      <c r="L414" s="181" t="str">
        <f>IF(Barèmes!L414="","",Barèmes!L414)</f>
        <v/>
      </c>
      <c r="M414" s="181" t="str">
        <f>IF(Barèmes!M414="","",Barèmes!M414)</f>
        <v/>
      </c>
      <c r="N414" s="181" t="str">
        <f>IF(Barèmes!N414="","",Barèmes!N414)</f>
        <v/>
      </c>
      <c r="O414" s="181" t="str">
        <f>IF(Barèmes!O414="","",Barèmes!O414)</f>
        <v/>
      </c>
      <c r="P414" s="427"/>
      <c r="Q414" s="286"/>
      <c r="R414" s="446" t="str">
        <f t="shared" si="18"/>
        <v/>
      </c>
      <c r="S414" s="182"/>
      <c r="T414" s="211" t="str">
        <f t="shared" si="19"/>
        <v/>
      </c>
      <c r="U414" s="185"/>
      <c r="V414" s="266" t="str">
        <f>+IF(O414="","",IF(T414="",Listes!$A$70,IF(AND(O414&lt;T414,U414=""),Listes!$A$71,IF(AND(Q414&lt;P414,U414=""),Listes!$A$72,IF(AND(T414&lt;&gt;"",T414&lt;O414,S414=""),Listes!$A$73,IF(W414="",Listes!$A$74,""))))))</f>
        <v/>
      </c>
      <c r="W414" s="90"/>
      <c r="X414" s="158">
        <f t="shared" si="20"/>
        <v>0</v>
      </c>
    </row>
    <row r="415" spans="1:24" ht="20.100000000000001" customHeight="1" x14ac:dyDescent="0.25">
      <c r="A415" s="174">
        <v>409</v>
      </c>
      <c r="B415" s="181" t="str">
        <f>IF(Barèmes!B415="","",Barèmes!B415)</f>
        <v/>
      </c>
      <c r="C415" s="181" t="str">
        <f>IF(Barèmes!C415="","",Barèmes!C415)</f>
        <v/>
      </c>
      <c r="D415" s="181" t="str">
        <f>IF(Barèmes!D415="","",Barèmes!D415)</f>
        <v/>
      </c>
      <c r="E415" s="181" t="str">
        <f>IF(Barèmes!E415="","",Barèmes!E415)</f>
        <v/>
      </c>
      <c r="F415" s="181" t="str">
        <f>IF(Barèmes!F415="","",Barèmes!F415)</f>
        <v/>
      </c>
      <c r="G415" s="181" t="str">
        <f>IF(Barèmes!G415="","",Barèmes!G415)</f>
        <v/>
      </c>
      <c r="H415" s="531" t="str">
        <f>IF(Barèmes!H415="","",Barèmes!H415)</f>
        <v/>
      </c>
      <c r="I415" s="531" t="str">
        <f>IF(Barèmes!I415="","",Barèmes!I415)</f>
        <v/>
      </c>
      <c r="J415" s="181" t="str">
        <f>IF(Barèmes!J415="","",Barèmes!J415)</f>
        <v/>
      </c>
      <c r="K415" s="181" t="str">
        <f>IF(Barèmes!K415="","",Barèmes!K415)</f>
        <v/>
      </c>
      <c r="L415" s="181" t="str">
        <f>IF(Barèmes!L415="","",Barèmes!L415)</f>
        <v/>
      </c>
      <c r="M415" s="181" t="str">
        <f>IF(Barèmes!M415="","",Barèmes!M415)</f>
        <v/>
      </c>
      <c r="N415" s="181" t="str">
        <f>IF(Barèmes!N415="","",Barèmes!N415)</f>
        <v/>
      </c>
      <c r="O415" s="181" t="str">
        <f>IF(Barèmes!O415="","",Barèmes!O415)</f>
        <v/>
      </c>
      <c r="P415" s="427"/>
      <c r="Q415" s="286"/>
      <c r="R415" s="446" t="str">
        <f t="shared" si="18"/>
        <v/>
      </c>
      <c r="S415" s="182"/>
      <c r="T415" s="211" t="str">
        <f t="shared" si="19"/>
        <v/>
      </c>
      <c r="U415" s="185"/>
      <c r="V415" s="266" t="str">
        <f>+IF(O415="","",IF(T415="",Listes!$A$70,IF(AND(O415&lt;T415,U415=""),Listes!$A$71,IF(AND(Q415&lt;P415,U415=""),Listes!$A$72,IF(AND(T415&lt;&gt;"",T415&lt;O415,S415=""),Listes!$A$73,IF(W415="",Listes!$A$74,""))))))</f>
        <v/>
      </c>
      <c r="W415" s="90"/>
      <c r="X415" s="158">
        <f t="shared" si="20"/>
        <v>0</v>
      </c>
    </row>
    <row r="416" spans="1:24" ht="20.100000000000001" customHeight="1" x14ac:dyDescent="0.25">
      <c r="A416" s="174">
        <v>410</v>
      </c>
      <c r="B416" s="181" t="str">
        <f>IF(Barèmes!B416="","",Barèmes!B416)</f>
        <v/>
      </c>
      <c r="C416" s="181" t="str">
        <f>IF(Barèmes!C416="","",Barèmes!C416)</f>
        <v/>
      </c>
      <c r="D416" s="181" t="str">
        <f>IF(Barèmes!D416="","",Barèmes!D416)</f>
        <v/>
      </c>
      <c r="E416" s="181" t="str">
        <f>IF(Barèmes!E416="","",Barèmes!E416)</f>
        <v/>
      </c>
      <c r="F416" s="181" t="str">
        <f>IF(Barèmes!F416="","",Barèmes!F416)</f>
        <v/>
      </c>
      <c r="G416" s="181" t="str">
        <f>IF(Barèmes!G416="","",Barèmes!G416)</f>
        <v/>
      </c>
      <c r="H416" s="531" t="str">
        <f>IF(Barèmes!H416="","",Barèmes!H416)</f>
        <v/>
      </c>
      <c r="I416" s="531" t="str">
        <f>IF(Barèmes!I416="","",Barèmes!I416)</f>
        <v/>
      </c>
      <c r="J416" s="181" t="str">
        <f>IF(Barèmes!J416="","",Barèmes!J416)</f>
        <v/>
      </c>
      <c r="K416" s="181" t="str">
        <f>IF(Barèmes!K416="","",Barèmes!K416)</f>
        <v/>
      </c>
      <c r="L416" s="181" t="str">
        <f>IF(Barèmes!L416="","",Barèmes!L416)</f>
        <v/>
      </c>
      <c r="M416" s="181" t="str">
        <f>IF(Barèmes!M416="","",Barèmes!M416)</f>
        <v/>
      </c>
      <c r="N416" s="181" t="str">
        <f>IF(Barèmes!N416="","",Barèmes!N416)</f>
        <v/>
      </c>
      <c r="O416" s="181" t="str">
        <f>IF(Barèmes!O416="","",Barèmes!O416)</f>
        <v/>
      </c>
      <c r="P416" s="427"/>
      <c r="Q416" s="286"/>
      <c r="R416" s="446" t="str">
        <f t="shared" si="18"/>
        <v/>
      </c>
      <c r="S416" s="182"/>
      <c r="T416" s="211" t="str">
        <f t="shared" si="19"/>
        <v/>
      </c>
      <c r="U416" s="185"/>
      <c r="V416" s="266" t="str">
        <f>+IF(O416="","",IF(T416="",Listes!$A$70,IF(AND(O416&lt;T416,U416=""),Listes!$A$71,IF(AND(Q416&lt;P416,U416=""),Listes!$A$72,IF(AND(T416&lt;&gt;"",T416&lt;O416,S416=""),Listes!$A$73,IF(W416="",Listes!$A$74,""))))))</f>
        <v/>
      </c>
      <c r="W416" s="90"/>
      <c r="X416" s="158">
        <f t="shared" si="20"/>
        <v>0</v>
      </c>
    </row>
    <row r="417" spans="1:24" ht="20.100000000000001" customHeight="1" x14ac:dyDescent="0.25">
      <c r="A417" s="174">
        <v>411</v>
      </c>
      <c r="B417" s="181" t="str">
        <f>IF(Barèmes!B417="","",Barèmes!B417)</f>
        <v/>
      </c>
      <c r="C417" s="181" t="str">
        <f>IF(Barèmes!C417="","",Barèmes!C417)</f>
        <v/>
      </c>
      <c r="D417" s="181" t="str">
        <f>IF(Barèmes!D417="","",Barèmes!D417)</f>
        <v/>
      </c>
      <c r="E417" s="181" t="str">
        <f>IF(Barèmes!E417="","",Barèmes!E417)</f>
        <v/>
      </c>
      <c r="F417" s="181" t="str">
        <f>IF(Barèmes!F417="","",Barèmes!F417)</f>
        <v/>
      </c>
      <c r="G417" s="181" t="str">
        <f>IF(Barèmes!G417="","",Barèmes!G417)</f>
        <v/>
      </c>
      <c r="H417" s="531" t="str">
        <f>IF(Barèmes!H417="","",Barèmes!H417)</f>
        <v/>
      </c>
      <c r="I417" s="531" t="str">
        <f>IF(Barèmes!I417="","",Barèmes!I417)</f>
        <v/>
      </c>
      <c r="J417" s="181" t="str">
        <f>IF(Barèmes!J417="","",Barèmes!J417)</f>
        <v/>
      </c>
      <c r="K417" s="181" t="str">
        <f>IF(Barèmes!K417="","",Barèmes!K417)</f>
        <v/>
      </c>
      <c r="L417" s="181" t="str">
        <f>IF(Barèmes!L417="","",Barèmes!L417)</f>
        <v/>
      </c>
      <c r="M417" s="181" t="str">
        <f>IF(Barèmes!M417="","",Barèmes!M417)</f>
        <v/>
      </c>
      <c r="N417" s="181" t="str">
        <f>IF(Barèmes!N417="","",Barèmes!N417)</f>
        <v/>
      </c>
      <c r="O417" s="181" t="str">
        <f>IF(Barèmes!O417="","",Barèmes!O417)</f>
        <v/>
      </c>
      <c r="P417" s="427"/>
      <c r="Q417" s="286"/>
      <c r="R417" s="446" t="str">
        <f t="shared" si="18"/>
        <v/>
      </c>
      <c r="S417" s="182"/>
      <c r="T417" s="211" t="str">
        <f t="shared" si="19"/>
        <v/>
      </c>
      <c r="U417" s="185"/>
      <c r="V417" s="266" t="str">
        <f>+IF(O417="","",IF(T417="",Listes!$A$70,IF(AND(O417&lt;T417,U417=""),Listes!$A$71,IF(AND(Q417&lt;P417,U417=""),Listes!$A$72,IF(AND(T417&lt;&gt;"",T417&lt;O417,S417=""),Listes!$A$73,IF(W417="",Listes!$A$74,""))))))</f>
        <v/>
      </c>
      <c r="W417" s="90"/>
      <c r="X417" s="158">
        <f t="shared" si="20"/>
        <v>0</v>
      </c>
    </row>
    <row r="418" spans="1:24" ht="20.100000000000001" customHeight="1" x14ac:dyDescent="0.25">
      <c r="A418" s="174">
        <v>412</v>
      </c>
      <c r="B418" s="181" t="str">
        <f>IF(Barèmes!B418="","",Barèmes!B418)</f>
        <v/>
      </c>
      <c r="C418" s="181" t="str">
        <f>IF(Barèmes!C418="","",Barèmes!C418)</f>
        <v/>
      </c>
      <c r="D418" s="181" t="str">
        <f>IF(Barèmes!D418="","",Barèmes!D418)</f>
        <v/>
      </c>
      <c r="E418" s="181" t="str">
        <f>IF(Barèmes!E418="","",Barèmes!E418)</f>
        <v/>
      </c>
      <c r="F418" s="181" t="str">
        <f>IF(Barèmes!F418="","",Barèmes!F418)</f>
        <v/>
      </c>
      <c r="G418" s="181" t="str">
        <f>IF(Barèmes!G418="","",Barèmes!G418)</f>
        <v/>
      </c>
      <c r="H418" s="531" t="str">
        <f>IF(Barèmes!H418="","",Barèmes!H418)</f>
        <v/>
      </c>
      <c r="I418" s="531" t="str">
        <f>IF(Barèmes!I418="","",Barèmes!I418)</f>
        <v/>
      </c>
      <c r="J418" s="181" t="str">
        <f>IF(Barèmes!J418="","",Barèmes!J418)</f>
        <v/>
      </c>
      <c r="K418" s="181" t="str">
        <f>IF(Barèmes!K418="","",Barèmes!K418)</f>
        <v/>
      </c>
      <c r="L418" s="181" t="str">
        <f>IF(Barèmes!L418="","",Barèmes!L418)</f>
        <v/>
      </c>
      <c r="M418" s="181" t="str">
        <f>IF(Barèmes!M418="","",Barèmes!M418)</f>
        <v/>
      </c>
      <c r="N418" s="181" t="str">
        <f>IF(Barèmes!N418="","",Barèmes!N418)</f>
        <v/>
      </c>
      <c r="O418" s="181" t="str">
        <f>IF(Barèmes!O418="","",Barèmes!O418)</f>
        <v/>
      </c>
      <c r="P418" s="427"/>
      <c r="Q418" s="286"/>
      <c r="R418" s="446" t="str">
        <f t="shared" si="18"/>
        <v/>
      </c>
      <c r="S418" s="182"/>
      <c r="T418" s="211" t="str">
        <f t="shared" si="19"/>
        <v/>
      </c>
      <c r="U418" s="185"/>
      <c r="V418" s="266" t="str">
        <f>+IF(O418="","",IF(T418="",Listes!$A$70,IF(AND(O418&lt;T418,U418=""),Listes!$A$71,IF(AND(Q418&lt;P418,U418=""),Listes!$A$72,IF(AND(T418&lt;&gt;"",T418&lt;O418,S418=""),Listes!$A$73,IF(W418="",Listes!$A$74,""))))))</f>
        <v/>
      </c>
      <c r="W418" s="90"/>
      <c r="X418" s="158">
        <f t="shared" si="20"/>
        <v>0</v>
      </c>
    </row>
    <row r="419" spans="1:24" ht="20.100000000000001" customHeight="1" x14ac:dyDescent="0.25">
      <c r="A419" s="174">
        <v>413</v>
      </c>
      <c r="B419" s="181" t="str">
        <f>IF(Barèmes!B419="","",Barèmes!B419)</f>
        <v/>
      </c>
      <c r="C419" s="181" t="str">
        <f>IF(Barèmes!C419="","",Barèmes!C419)</f>
        <v/>
      </c>
      <c r="D419" s="181" t="str">
        <f>IF(Barèmes!D419="","",Barèmes!D419)</f>
        <v/>
      </c>
      <c r="E419" s="181" t="str">
        <f>IF(Barèmes!E419="","",Barèmes!E419)</f>
        <v/>
      </c>
      <c r="F419" s="181" t="str">
        <f>IF(Barèmes!F419="","",Barèmes!F419)</f>
        <v/>
      </c>
      <c r="G419" s="181" t="str">
        <f>IF(Barèmes!G419="","",Barèmes!G419)</f>
        <v/>
      </c>
      <c r="H419" s="531" t="str">
        <f>IF(Barèmes!H419="","",Barèmes!H419)</f>
        <v/>
      </c>
      <c r="I419" s="531" t="str">
        <f>IF(Barèmes!I419="","",Barèmes!I419)</f>
        <v/>
      </c>
      <c r="J419" s="181" t="str">
        <f>IF(Barèmes!J419="","",Barèmes!J419)</f>
        <v/>
      </c>
      <c r="K419" s="181" t="str">
        <f>IF(Barèmes!K419="","",Barèmes!K419)</f>
        <v/>
      </c>
      <c r="L419" s="181" t="str">
        <f>IF(Barèmes!L419="","",Barèmes!L419)</f>
        <v/>
      </c>
      <c r="M419" s="181" t="str">
        <f>IF(Barèmes!M419="","",Barèmes!M419)</f>
        <v/>
      </c>
      <c r="N419" s="181" t="str">
        <f>IF(Barèmes!N419="","",Barèmes!N419)</f>
        <v/>
      </c>
      <c r="O419" s="181" t="str">
        <f>IF(Barèmes!O419="","",Barèmes!O419)</f>
        <v/>
      </c>
      <c r="P419" s="427"/>
      <c r="Q419" s="286"/>
      <c r="R419" s="446" t="str">
        <f t="shared" si="18"/>
        <v/>
      </c>
      <c r="S419" s="182"/>
      <c r="T419" s="211" t="str">
        <f t="shared" si="19"/>
        <v/>
      </c>
      <c r="U419" s="185"/>
      <c r="V419" s="266" t="str">
        <f>+IF(O419="","",IF(T419="",Listes!$A$70,IF(AND(O419&lt;T419,U419=""),Listes!$A$71,IF(AND(Q419&lt;P419,U419=""),Listes!$A$72,IF(AND(T419&lt;&gt;"",T419&lt;O419,S419=""),Listes!$A$73,IF(W419="",Listes!$A$74,""))))))</f>
        <v/>
      </c>
      <c r="W419" s="90"/>
      <c r="X419" s="158">
        <f t="shared" si="20"/>
        <v>0</v>
      </c>
    </row>
    <row r="420" spans="1:24" ht="20.100000000000001" customHeight="1" x14ac:dyDescent="0.25">
      <c r="A420" s="174">
        <v>414</v>
      </c>
      <c r="B420" s="181" t="str">
        <f>IF(Barèmes!B420="","",Barèmes!B420)</f>
        <v/>
      </c>
      <c r="C420" s="181" t="str">
        <f>IF(Barèmes!C420="","",Barèmes!C420)</f>
        <v/>
      </c>
      <c r="D420" s="181" t="str">
        <f>IF(Barèmes!D420="","",Barèmes!D420)</f>
        <v/>
      </c>
      <c r="E420" s="181" t="str">
        <f>IF(Barèmes!E420="","",Barèmes!E420)</f>
        <v/>
      </c>
      <c r="F420" s="181" t="str">
        <f>IF(Barèmes!F420="","",Barèmes!F420)</f>
        <v/>
      </c>
      <c r="G420" s="181" t="str">
        <f>IF(Barèmes!G420="","",Barèmes!G420)</f>
        <v/>
      </c>
      <c r="H420" s="531" t="str">
        <f>IF(Barèmes!H420="","",Barèmes!H420)</f>
        <v/>
      </c>
      <c r="I420" s="531" t="str">
        <f>IF(Barèmes!I420="","",Barèmes!I420)</f>
        <v/>
      </c>
      <c r="J420" s="181" t="str">
        <f>IF(Barèmes!J420="","",Barèmes!J420)</f>
        <v/>
      </c>
      <c r="K420" s="181" t="str">
        <f>IF(Barèmes!K420="","",Barèmes!K420)</f>
        <v/>
      </c>
      <c r="L420" s="181" t="str">
        <f>IF(Barèmes!L420="","",Barèmes!L420)</f>
        <v/>
      </c>
      <c r="M420" s="181" t="str">
        <f>IF(Barèmes!M420="","",Barèmes!M420)</f>
        <v/>
      </c>
      <c r="N420" s="181" t="str">
        <f>IF(Barèmes!N420="","",Barèmes!N420)</f>
        <v/>
      </c>
      <c r="O420" s="181" t="str">
        <f>IF(Barèmes!O420="","",Barèmes!O420)</f>
        <v/>
      </c>
      <c r="P420" s="427"/>
      <c r="Q420" s="286"/>
      <c r="R420" s="446" t="str">
        <f t="shared" si="18"/>
        <v/>
      </c>
      <c r="S420" s="182"/>
      <c r="T420" s="211" t="str">
        <f t="shared" si="19"/>
        <v/>
      </c>
      <c r="U420" s="185"/>
      <c r="V420" s="266" t="str">
        <f>+IF(O420="","",IF(T420="",Listes!$A$70,IF(AND(O420&lt;T420,U420=""),Listes!$A$71,IF(AND(Q420&lt;P420,U420=""),Listes!$A$72,IF(AND(T420&lt;&gt;"",T420&lt;O420,S420=""),Listes!$A$73,IF(W420="",Listes!$A$74,""))))))</f>
        <v/>
      </c>
      <c r="W420" s="90"/>
      <c r="X420" s="158">
        <f t="shared" si="20"/>
        <v>0</v>
      </c>
    </row>
    <row r="421" spans="1:24" ht="20.100000000000001" customHeight="1" x14ac:dyDescent="0.25">
      <c r="A421" s="174">
        <v>415</v>
      </c>
      <c r="B421" s="181" t="str">
        <f>IF(Barèmes!B421="","",Barèmes!B421)</f>
        <v/>
      </c>
      <c r="C421" s="181" t="str">
        <f>IF(Barèmes!C421="","",Barèmes!C421)</f>
        <v/>
      </c>
      <c r="D421" s="181" t="str">
        <f>IF(Barèmes!D421="","",Barèmes!D421)</f>
        <v/>
      </c>
      <c r="E421" s="181" t="str">
        <f>IF(Barèmes!E421="","",Barèmes!E421)</f>
        <v/>
      </c>
      <c r="F421" s="181" t="str">
        <f>IF(Barèmes!F421="","",Barèmes!F421)</f>
        <v/>
      </c>
      <c r="G421" s="181" t="str">
        <f>IF(Barèmes!G421="","",Barèmes!G421)</f>
        <v/>
      </c>
      <c r="H421" s="531" t="str">
        <f>IF(Barèmes!H421="","",Barèmes!H421)</f>
        <v/>
      </c>
      <c r="I421" s="531" t="str">
        <f>IF(Barèmes!I421="","",Barèmes!I421)</f>
        <v/>
      </c>
      <c r="J421" s="181" t="str">
        <f>IF(Barèmes!J421="","",Barèmes!J421)</f>
        <v/>
      </c>
      <c r="K421" s="181" t="str">
        <f>IF(Barèmes!K421="","",Barèmes!K421)</f>
        <v/>
      </c>
      <c r="L421" s="181" t="str">
        <f>IF(Barèmes!L421="","",Barèmes!L421)</f>
        <v/>
      </c>
      <c r="M421" s="181" t="str">
        <f>IF(Barèmes!M421="","",Barèmes!M421)</f>
        <v/>
      </c>
      <c r="N421" s="181" t="str">
        <f>IF(Barèmes!N421="","",Barèmes!N421)</f>
        <v/>
      </c>
      <c r="O421" s="181" t="str">
        <f>IF(Barèmes!O421="","",Barèmes!O421)</f>
        <v/>
      </c>
      <c r="P421" s="427"/>
      <c r="Q421" s="286"/>
      <c r="R421" s="446" t="str">
        <f t="shared" si="18"/>
        <v/>
      </c>
      <c r="S421" s="182"/>
      <c r="T421" s="211" t="str">
        <f t="shared" si="19"/>
        <v/>
      </c>
      <c r="U421" s="185"/>
      <c r="V421" s="266" t="str">
        <f>+IF(O421="","",IF(T421="",Listes!$A$70,IF(AND(O421&lt;T421,U421=""),Listes!$A$71,IF(AND(Q421&lt;P421,U421=""),Listes!$A$72,IF(AND(T421&lt;&gt;"",T421&lt;O421,S421=""),Listes!$A$73,IF(W421="",Listes!$A$74,""))))))</f>
        <v/>
      </c>
      <c r="W421" s="90"/>
      <c r="X421" s="158">
        <f t="shared" si="20"/>
        <v>0</v>
      </c>
    </row>
    <row r="422" spans="1:24" ht="20.100000000000001" customHeight="1" x14ac:dyDescent="0.25">
      <c r="A422" s="174">
        <v>416</v>
      </c>
      <c r="B422" s="181" t="str">
        <f>IF(Barèmes!B422="","",Barèmes!B422)</f>
        <v/>
      </c>
      <c r="C422" s="181" t="str">
        <f>IF(Barèmes!C422="","",Barèmes!C422)</f>
        <v/>
      </c>
      <c r="D422" s="181" t="str">
        <f>IF(Barèmes!D422="","",Barèmes!D422)</f>
        <v/>
      </c>
      <c r="E422" s="181" t="str">
        <f>IF(Barèmes!E422="","",Barèmes!E422)</f>
        <v/>
      </c>
      <c r="F422" s="181" t="str">
        <f>IF(Barèmes!F422="","",Barèmes!F422)</f>
        <v/>
      </c>
      <c r="G422" s="181" t="str">
        <f>IF(Barèmes!G422="","",Barèmes!G422)</f>
        <v/>
      </c>
      <c r="H422" s="531" t="str">
        <f>IF(Barèmes!H422="","",Barèmes!H422)</f>
        <v/>
      </c>
      <c r="I422" s="531" t="str">
        <f>IF(Barèmes!I422="","",Barèmes!I422)</f>
        <v/>
      </c>
      <c r="J422" s="181" t="str">
        <f>IF(Barèmes!J422="","",Barèmes!J422)</f>
        <v/>
      </c>
      <c r="K422" s="181" t="str">
        <f>IF(Barèmes!K422="","",Barèmes!K422)</f>
        <v/>
      </c>
      <c r="L422" s="181" t="str">
        <f>IF(Barèmes!L422="","",Barèmes!L422)</f>
        <v/>
      </c>
      <c r="M422" s="181" t="str">
        <f>IF(Barèmes!M422="","",Barèmes!M422)</f>
        <v/>
      </c>
      <c r="N422" s="181" t="str">
        <f>IF(Barèmes!N422="","",Barèmes!N422)</f>
        <v/>
      </c>
      <c r="O422" s="181" t="str">
        <f>IF(Barèmes!O422="","",Barèmes!O422)</f>
        <v/>
      </c>
      <c r="P422" s="427"/>
      <c r="Q422" s="286"/>
      <c r="R422" s="446" t="str">
        <f t="shared" si="18"/>
        <v/>
      </c>
      <c r="S422" s="182"/>
      <c r="T422" s="211" t="str">
        <f t="shared" si="19"/>
        <v/>
      </c>
      <c r="U422" s="185"/>
      <c r="V422" s="266" t="str">
        <f>+IF(O422="","",IF(T422="",Listes!$A$70,IF(AND(O422&lt;T422,U422=""),Listes!$A$71,IF(AND(Q422&lt;P422,U422=""),Listes!$A$72,IF(AND(T422&lt;&gt;"",T422&lt;O422,S422=""),Listes!$A$73,IF(W422="",Listes!$A$74,""))))))</f>
        <v/>
      </c>
      <c r="W422" s="90"/>
      <c r="X422" s="158">
        <f t="shared" si="20"/>
        <v>0</v>
      </c>
    </row>
    <row r="423" spans="1:24" ht="20.100000000000001" customHeight="1" x14ac:dyDescent="0.25">
      <c r="A423" s="174">
        <v>417</v>
      </c>
      <c r="B423" s="181" t="str">
        <f>IF(Barèmes!B423="","",Barèmes!B423)</f>
        <v/>
      </c>
      <c r="C423" s="181" t="str">
        <f>IF(Barèmes!C423="","",Barèmes!C423)</f>
        <v/>
      </c>
      <c r="D423" s="181" t="str">
        <f>IF(Barèmes!D423="","",Barèmes!D423)</f>
        <v/>
      </c>
      <c r="E423" s="181" t="str">
        <f>IF(Barèmes!E423="","",Barèmes!E423)</f>
        <v/>
      </c>
      <c r="F423" s="181" t="str">
        <f>IF(Barèmes!F423="","",Barèmes!F423)</f>
        <v/>
      </c>
      <c r="G423" s="181" t="str">
        <f>IF(Barèmes!G423="","",Barèmes!G423)</f>
        <v/>
      </c>
      <c r="H423" s="531" t="str">
        <f>IF(Barèmes!H423="","",Barèmes!H423)</f>
        <v/>
      </c>
      <c r="I423" s="531" t="str">
        <f>IF(Barèmes!I423="","",Barèmes!I423)</f>
        <v/>
      </c>
      <c r="J423" s="181" t="str">
        <f>IF(Barèmes!J423="","",Barèmes!J423)</f>
        <v/>
      </c>
      <c r="K423" s="181" t="str">
        <f>IF(Barèmes!K423="","",Barèmes!K423)</f>
        <v/>
      </c>
      <c r="L423" s="181" t="str">
        <f>IF(Barèmes!L423="","",Barèmes!L423)</f>
        <v/>
      </c>
      <c r="M423" s="181" t="str">
        <f>IF(Barèmes!M423="","",Barèmes!M423)</f>
        <v/>
      </c>
      <c r="N423" s="181" t="str">
        <f>IF(Barèmes!N423="","",Barèmes!N423)</f>
        <v/>
      </c>
      <c r="O423" s="181" t="str">
        <f>IF(Barèmes!O423="","",Barèmes!O423)</f>
        <v/>
      </c>
      <c r="P423" s="427"/>
      <c r="Q423" s="286"/>
      <c r="R423" s="446" t="str">
        <f t="shared" si="18"/>
        <v/>
      </c>
      <c r="S423" s="182"/>
      <c r="T423" s="211" t="str">
        <f t="shared" si="19"/>
        <v/>
      </c>
      <c r="U423" s="185"/>
      <c r="V423" s="266" t="str">
        <f>+IF(O423="","",IF(T423="",Listes!$A$70,IF(AND(O423&lt;T423,U423=""),Listes!$A$71,IF(AND(Q423&lt;P423,U423=""),Listes!$A$72,IF(AND(T423&lt;&gt;"",T423&lt;O423,S423=""),Listes!$A$73,IF(W423="",Listes!$A$74,""))))))</f>
        <v/>
      </c>
      <c r="W423" s="90"/>
      <c r="X423" s="158">
        <f t="shared" si="20"/>
        <v>0</v>
      </c>
    </row>
    <row r="424" spans="1:24" ht="20.100000000000001" customHeight="1" x14ac:dyDescent="0.25">
      <c r="A424" s="174">
        <v>418</v>
      </c>
      <c r="B424" s="181" t="str">
        <f>IF(Barèmes!B424="","",Barèmes!B424)</f>
        <v/>
      </c>
      <c r="C424" s="181" t="str">
        <f>IF(Barèmes!C424="","",Barèmes!C424)</f>
        <v/>
      </c>
      <c r="D424" s="181" t="str">
        <f>IF(Barèmes!D424="","",Barèmes!D424)</f>
        <v/>
      </c>
      <c r="E424" s="181" t="str">
        <f>IF(Barèmes!E424="","",Barèmes!E424)</f>
        <v/>
      </c>
      <c r="F424" s="181" t="str">
        <f>IF(Barèmes!F424="","",Barèmes!F424)</f>
        <v/>
      </c>
      <c r="G424" s="181" t="str">
        <f>IF(Barèmes!G424="","",Barèmes!G424)</f>
        <v/>
      </c>
      <c r="H424" s="531" t="str">
        <f>IF(Barèmes!H424="","",Barèmes!H424)</f>
        <v/>
      </c>
      <c r="I424" s="531" t="str">
        <f>IF(Barèmes!I424="","",Barèmes!I424)</f>
        <v/>
      </c>
      <c r="J424" s="181" t="str">
        <f>IF(Barèmes!J424="","",Barèmes!J424)</f>
        <v/>
      </c>
      <c r="K424" s="181" t="str">
        <f>IF(Barèmes!K424="","",Barèmes!K424)</f>
        <v/>
      </c>
      <c r="L424" s="181" t="str">
        <f>IF(Barèmes!L424="","",Barèmes!L424)</f>
        <v/>
      </c>
      <c r="M424" s="181" t="str">
        <f>IF(Barèmes!M424="","",Barèmes!M424)</f>
        <v/>
      </c>
      <c r="N424" s="181" t="str">
        <f>IF(Barèmes!N424="","",Barèmes!N424)</f>
        <v/>
      </c>
      <c r="O424" s="181" t="str">
        <f>IF(Barèmes!O424="","",Barèmes!O424)</f>
        <v/>
      </c>
      <c r="P424" s="427"/>
      <c r="Q424" s="286"/>
      <c r="R424" s="446" t="str">
        <f t="shared" si="18"/>
        <v/>
      </c>
      <c r="S424" s="182"/>
      <c r="T424" s="211" t="str">
        <f t="shared" si="19"/>
        <v/>
      </c>
      <c r="U424" s="185"/>
      <c r="V424" s="266" t="str">
        <f>+IF(O424="","",IF(T424="",Listes!$A$70,IF(AND(O424&lt;T424,U424=""),Listes!$A$71,IF(AND(Q424&lt;P424,U424=""),Listes!$A$72,IF(AND(T424&lt;&gt;"",T424&lt;O424,S424=""),Listes!$A$73,IF(W424="",Listes!$A$74,""))))))</f>
        <v/>
      </c>
      <c r="W424" s="90"/>
      <c r="X424" s="158">
        <f t="shared" si="20"/>
        <v>0</v>
      </c>
    </row>
    <row r="425" spans="1:24" ht="20.100000000000001" customHeight="1" x14ac:dyDescent="0.25">
      <c r="A425" s="174">
        <v>419</v>
      </c>
      <c r="B425" s="181" t="str">
        <f>IF(Barèmes!B425="","",Barèmes!B425)</f>
        <v/>
      </c>
      <c r="C425" s="181" t="str">
        <f>IF(Barèmes!C425="","",Barèmes!C425)</f>
        <v/>
      </c>
      <c r="D425" s="181" t="str">
        <f>IF(Barèmes!D425="","",Barèmes!D425)</f>
        <v/>
      </c>
      <c r="E425" s="181" t="str">
        <f>IF(Barèmes!E425="","",Barèmes!E425)</f>
        <v/>
      </c>
      <c r="F425" s="181" t="str">
        <f>IF(Barèmes!F425="","",Barèmes!F425)</f>
        <v/>
      </c>
      <c r="G425" s="181" t="str">
        <f>IF(Barèmes!G425="","",Barèmes!G425)</f>
        <v/>
      </c>
      <c r="H425" s="531" t="str">
        <f>IF(Barèmes!H425="","",Barèmes!H425)</f>
        <v/>
      </c>
      <c r="I425" s="531" t="str">
        <f>IF(Barèmes!I425="","",Barèmes!I425)</f>
        <v/>
      </c>
      <c r="J425" s="181" t="str">
        <f>IF(Barèmes!J425="","",Barèmes!J425)</f>
        <v/>
      </c>
      <c r="K425" s="181" t="str">
        <f>IF(Barèmes!K425="","",Barèmes!K425)</f>
        <v/>
      </c>
      <c r="L425" s="181" t="str">
        <f>IF(Barèmes!L425="","",Barèmes!L425)</f>
        <v/>
      </c>
      <c r="M425" s="181" t="str">
        <f>IF(Barèmes!M425="","",Barèmes!M425)</f>
        <v/>
      </c>
      <c r="N425" s="181" t="str">
        <f>IF(Barèmes!N425="","",Barèmes!N425)</f>
        <v/>
      </c>
      <c r="O425" s="181" t="str">
        <f>IF(Barèmes!O425="","",Barèmes!O425)</f>
        <v/>
      </c>
      <c r="P425" s="427"/>
      <c r="Q425" s="286"/>
      <c r="R425" s="446" t="str">
        <f t="shared" si="18"/>
        <v/>
      </c>
      <c r="S425" s="182"/>
      <c r="T425" s="211" t="str">
        <f t="shared" si="19"/>
        <v/>
      </c>
      <c r="U425" s="185"/>
      <c r="V425" s="266" t="str">
        <f>+IF(O425="","",IF(T425="",Listes!$A$70,IF(AND(O425&lt;T425,U425=""),Listes!$A$71,IF(AND(Q425&lt;P425,U425=""),Listes!$A$72,IF(AND(T425&lt;&gt;"",T425&lt;O425,S425=""),Listes!$A$73,IF(W425="",Listes!$A$74,""))))))</f>
        <v/>
      </c>
      <c r="W425" s="90"/>
      <c r="X425" s="158">
        <f t="shared" si="20"/>
        <v>0</v>
      </c>
    </row>
    <row r="426" spans="1:24" ht="20.100000000000001" customHeight="1" x14ac:dyDescent="0.25">
      <c r="A426" s="174">
        <v>420</v>
      </c>
      <c r="B426" s="181" t="str">
        <f>IF(Barèmes!B426="","",Barèmes!B426)</f>
        <v/>
      </c>
      <c r="C426" s="181" t="str">
        <f>IF(Barèmes!C426="","",Barèmes!C426)</f>
        <v/>
      </c>
      <c r="D426" s="181" t="str">
        <f>IF(Barèmes!D426="","",Barèmes!D426)</f>
        <v/>
      </c>
      <c r="E426" s="181" t="str">
        <f>IF(Barèmes!E426="","",Barèmes!E426)</f>
        <v/>
      </c>
      <c r="F426" s="181" t="str">
        <f>IF(Barèmes!F426="","",Barèmes!F426)</f>
        <v/>
      </c>
      <c r="G426" s="181" t="str">
        <f>IF(Barèmes!G426="","",Barèmes!G426)</f>
        <v/>
      </c>
      <c r="H426" s="531" t="str">
        <f>IF(Barèmes!H426="","",Barèmes!H426)</f>
        <v/>
      </c>
      <c r="I426" s="531" t="str">
        <f>IF(Barèmes!I426="","",Barèmes!I426)</f>
        <v/>
      </c>
      <c r="J426" s="181" t="str">
        <f>IF(Barèmes!J426="","",Barèmes!J426)</f>
        <v/>
      </c>
      <c r="K426" s="181" t="str">
        <f>IF(Barèmes!K426="","",Barèmes!K426)</f>
        <v/>
      </c>
      <c r="L426" s="181" t="str">
        <f>IF(Barèmes!L426="","",Barèmes!L426)</f>
        <v/>
      </c>
      <c r="M426" s="181" t="str">
        <f>IF(Barèmes!M426="","",Barèmes!M426)</f>
        <v/>
      </c>
      <c r="N426" s="181" t="str">
        <f>IF(Barèmes!N426="","",Barèmes!N426)</f>
        <v/>
      </c>
      <c r="O426" s="181" t="str">
        <f>IF(Barèmes!O426="","",Barèmes!O426)</f>
        <v/>
      </c>
      <c r="P426" s="427"/>
      <c r="Q426" s="286"/>
      <c r="R426" s="446" t="str">
        <f t="shared" si="18"/>
        <v/>
      </c>
      <c r="S426" s="182"/>
      <c r="T426" s="211" t="str">
        <f t="shared" si="19"/>
        <v/>
      </c>
      <c r="U426" s="185"/>
      <c r="V426" s="266" t="str">
        <f>+IF(O426="","",IF(T426="",Listes!$A$70,IF(AND(O426&lt;T426,U426=""),Listes!$A$71,IF(AND(Q426&lt;P426,U426=""),Listes!$A$72,IF(AND(T426&lt;&gt;"",T426&lt;O426,S426=""),Listes!$A$73,IF(W426="",Listes!$A$74,""))))))</f>
        <v/>
      </c>
      <c r="W426" s="90"/>
      <c r="X426" s="158">
        <f t="shared" si="20"/>
        <v>0</v>
      </c>
    </row>
    <row r="427" spans="1:24" ht="20.100000000000001" customHeight="1" x14ac:dyDescent="0.25">
      <c r="A427" s="174">
        <v>421</v>
      </c>
      <c r="B427" s="181" t="str">
        <f>IF(Barèmes!B427="","",Barèmes!B427)</f>
        <v/>
      </c>
      <c r="C427" s="181" t="str">
        <f>IF(Barèmes!C427="","",Barèmes!C427)</f>
        <v/>
      </c>
      <c r="D427" s="181" t="str">
        <f>IF(Barèmes!D427="","",Barèmes!D427)</f>
        <v/>
      </c>
      <c r="E427" s="181" t="str">
        <f>IF(Barèmes!E427="","",Barèmes!E427)</f>
        <v/>
      </c>
      <c r="F427" s="181" t="str">
        <f>IF(Barèmes!F427="","",Barèmes!F427)</f>
        <v/>
      </c>
      <c r="G427" s="181" t="str">
        <f>IF(Barèmes!G427="","",Barèmes!G427)</f>
        <v/>
      </c>
      <c r="H427" s="531" t="str">
        <f>IF(Barèmes!H427="","",Barèmes!H427)</f>
        <v/>
      </c>
      <c r="I427" s="531" t="str">
        <f>IF(Barèmes!I427="","",Barèmes!I427)</f>
        <v/>
      </c>
      <c r="J427" s="181" t="str">
        <f>IF(Barèmes!J427="","",Barèmes!J427)</f>
        <v/>
      </c>
      <c r="K427" s="181" t="str">
        <f>IF(Barèmes!K427="","",Barèmes!K427)</f>
        <v/>
      </c>
      <c r="L427" s="181" t="str">
        <f>IF(Barèmes!L427="","",Barèmes!L427)</f>
        <v/>
      </c>
      <c r="M427" s="181" t="str">
        <f>IF(Barèmes!M427="","",Barèmes!M427)</f>
        <v/>
      </c>
      <c r="N427" s="181" t="str">
        <f>IF(Barèmes!N427="","",Barèmes!N427)</f>
        <v/>
      </c>
      <c r="O427" s="181" t="str">
        <f>IF(Barèmes!O427="","",Barèmes!O427)</f>
        <v/>
      </c>
      <c r="P427" s="427"/>
      <c r="Q427" s="286"/>
      <c r="R427" s="446" t="str">
        <f t="shared" si="18"/>
        <v/>
      </c>
      <c r="S427" s="182"/>
      <c r="T427" s="211" t="str">
        <f t="shared" si="19"/>
        <v/>
      </c>
      <c r="U427" s="185"/>
      <c r="V427" s="266" t="str">
        <f>+IF(O427="","",IF(T427="",Listes!$A$70,IF(AND(O427&lt;T427,U427=""),Listes!$A$71,IF(AND(Q427&lt;P427,U427=""),Listes!$A$72,IF(AND(T427&lt;&gt;"",T427&lt;O427,S427=""),Listes!$A$73,IF(W427="",Listes!$A$74,""))))))</f>
        <v/>
      </c>
      <c r="W427" s="90"/>
      <c r="X427" s="158">
        <f t="shared" si="20"/>
        <v>0</v>
      </c>
    </row>
    <row r="428" spans="1:24" ht="20.100000000000001" customHeight="1" x14ac:dyDescent="0.25">
      <c r="A428" s="174">
        <v>422</v>
      </c>
      <c r="B428" s="181" t="str">
        <f>IF(Barèmes!B428="","",Barèmes!B428)</f>
        <v/>
      </c>
      <c r="C428" s="181" t="str">
        <f>IF(Barèmes!C428="","",Barèmes!C428)</f>
        <v/>
      </c>
      <c r="D428" s="181" t="str">
        <f>IF(Barèmes!D428="","",Barèmes!D428)</f>
        <v/>
      </c>
      <c r="E428" s="181" t="str">
        <f>IF(Barèmes!E428="","",Barèmes!E428)</f>
        <v/>
      </c>
      <c r="F428" s="181" t="str">
        <f>IF(Barèmes!F428="","",Barèmes!F428)</f>
        <v/>
      </c>
      <c r="G428" s="181" t="str">
        <f>IF(Barèmes!G428="","",Barèmes!G428)</f>
        <v/>
      </c>
      <c r="H428" s="531" t="str">
        <f>IF(Barèmes!H428="","",Barèmes!H428)</f>
        <v/>
      </c>
      <c r="I428" s="531" t="str">
        <f>IF(Barèmes!I428="","",Barèmes!I428)</f>
        <v/>
      </c>
      <c r="J428" s="181" t="str">
        <f>IF(Barèmes!J428="","",Barèmes!J428)</f>
        <v/>
      </c>
      <c r="K428" s="181" t="str">
        <f>IF(Barèmes!K428="","",Barèmes!K428)</f>
        <v/>
      </c>
      <c r="L428" s="181" t="str">
        <f>IF(Barèmes!L428="","",Barèmes!L428)</f>
        <v/>
      </c>
      <c r="M428" s="181" t="str">
        <f>IF(Barèmes!M428="","",Barèmes!M428)</f>
        <v/>
      </c>
      <c r="N428" s="181" t="str">
        <f>IF(Barèmes!N428="","",Barèmes!N428)</f>
        <v/>
      </c>
      <c r="O428" s="181" t="str">
        <f>IF(Barèmes!O428="","",Barèmes!O428)</f>
        <v/>
      </c>
      <c r="P428" s="427"/>
      <c r="Q428" s="286"/>
      <c r="R428" s="446" t="str">
        <f t="shared" si="18"/>
        <v/>
      </c>
      <c r="S428" s="182"/>
      <c r="T428" s="211" t="str">
        <f t="shared" si="19"/>
        <v/>
      </c>
      <c r="U428" s="185"/>
      <c r="V428" s="266" t="str">
        <f>+IF(O428="","",IF(T428="",Listes!$A$70,IF(AND(O428&lt;T428,U428=""),Listes!$A$71,IF(AND(Q428&lt;P428,U428=""),Listes!$A$72,IF(AND(T428&lt;&gt;"",T428&lt;O428,S428=""),Listes!$A$73,IF(W428="",Listes!$A$74,""))))))</f>
        <v/>
      </c>
      <c r="W428" s="90"/>
      <c r="X428" s="158">
        <f t="shared" si="20"/>
        <v>0</v>
      </c>
    </row>
    <row r="429" spans="1:24" ht="20.100000000000001" customHeight="1" x14ac:dyDescent="0.25">
      <c r="A429" s="174">
        <v>423</v>
      </c>
      <c r="B429" s="181" t="str">
        <f>IF(Barèmes!B429="","",Barèmes!B429)</f>
        <v/>
      </c>
      <c r="C429" s="181" t="str">
        <f>IF(Barèmes!C429="","",Barèmes!C429)</f>
        <v/>
      </c>
      <c r="D429" s="181" t="str">
        <f>IF(Barèmes!D429="","",Barèmes!D429)</f>
        <v/>
      </c>
      <c r="E429" s="181" t="str">
        <f>IF(Barèmes!E429="","",Barèmes!E429)</f>
        <v/>
      </c>
      <c r="F429" s="181" t="str">
        <f>IF(Barèmes!F429="","",Barèmes!F429)</f>
        <v/>
      </c>
      <c r="G429" s="181" t="str">
        <f>IF(Barèmes!G429="","",Barèmes!G429)</f>
        <v/>
      </c>
      <c r="H429" s="531" t="str">
        <f>IF(Barèmes!H429="","",Barèmes!H429)</f>
        <v/>
      </c>
      <c r="I429" s="531" t="str">
        <f>IF(Barèmes!I429="","",Barèmes!I429)</f>
        <v/>
      </c>
      <c r="J429" s="181" t="str">
        <f>IF(Barèmes!J429="","",Barèmes!J429)</f>
        <v/>
      </c>
      <c r="K429" s="181" t="str">
        <f>IF(Barèmes!K429="","",Barèmes!K429)</f>
        <v/>
      </c>
      <c r="L429" s="181" t="str">
        <f>IF(Barèmes!L429="","",Barèmes!L429)</f>
        <v/>
      </c>
      <c r="M429" s="181" t="str">
        <f>IF(Barèmes!M429="","",Barèmes!M429)</f>
        <v/>
      </c>
      <c r="N429" s="181" t="str">
        <f>IF(Barèmes!N429="","",Barèmes!N429)</f>
        <v/>
      </c>
      <c r="O429" s="181" t="str">
        <f>IF(Barèmes!O429="","",Barèmes!O429)</f>
        <v/>
      </c>
      <c r="P429" s="427"/>
      <c r="Q429" s="286"/>
      <c r="R429" s="446" t="str">
        <f t="shared" si="18"/>
        <v/>
      </c>
      <c r="S429" s="182"/>
      <c r="T429" s="211" t="str">
        <f t="shared" si="19"/>
        <v/>
      </c>
      <c r="U429" s="185"/>
      <c r="V429" s="266" t="str">
        <f>+IF(O429="","",IF(T429="",Listes!$A$70,IF(AND(O429&lt;T429,U429=""),Listes!$A$71,IF(AND(Q429&lt;P429,U429=""),Listes!$A$72,IF(AND(T429&lt;&gt;"",T429&lt;O429,S429=""),Listes!$A$73,IF(W429="",Listes!$A$74,""))))))</f>
        <v/>
      </c>
      <c r="W429" s="90"/>
      <c r="X429" s="158">
        <f t="shared" si="20"/>
        <v>0</v>
      </c>
    </row>
    <row r="430" spans="1:24" ht="20.100000000000001" customHeight="1" x14ac:dyDescent="0.25">
      <c r="A430" s="174">
        <v>424</v>
      </c>
      <c r="B430" s="181" t="str">
        <f>IF(Barèmes!B430="","",Barèmes!B430)</f>
        <v/>
      </c>
      <c r="C430" s="181" t="str">
        <f>IF(Barèmes!C430="","",Barèmes!C430)</f>
        <v/>
      </c>
      <c r="D430" s="181" t="str">
        <f>IF(Barèmes!D430="","",Barèmes!D430)</f>
        <v/>
      </c>
      <c r="E430" s="181" t="str">
        <f>IF(Barèmes!E430="","",Barèmes!E430)</f>
        <v/>
      </c>
      <c r="F430" s="181" t="str">
        <f>IF(Barèmes!F430="","",Barèmes!F430)</f>
        <v/>
      </c>
      <c r="G430" s="181" t="str">
        <f>IF(Barèmes!G430="","",Barèmes!G430)</f>
        <v/>
      </c>
      <c r="H430" s="531" t="str">
        <f>IF(Barèmes!H430="","",Barèmes!H430)</f>
        <v/>
      </c>
      <c r="I430" s="531" t="str">
        <f>IF(Barèmes!I430="","",Barèmes!I430)</f>
        <v/>
      </c>
      <c r="J430" s="181" t="str">
        <f>IF(Barèmes!J430="","",Barèmes!J430)</f>
        <v/>
      </c>
      <c r="K430" s="181" t="str">
        <f>IF(Barèmes!K430="","",Barèmes!K430)</f>
        <v/>
      </c>
      <c r="L430" s="181" t="str">
        <f>IF(Barèmes!L430="","",Barèmes!L430)</f>
        <v/>
      </c>
      <c r="M430" s="181" t="str">
        <f>IF(Barèmes!M430="","",Barèmes!M430)</f>
        <v/>
      </c>
      <c r="N430" s="181" t="str">
        <f>IF(Barèmes!N430="","",Barèmes!N430)</f>
        <v/>
      </c>
      <c r="O430" s="181" t="str">
        <f>IF(Barèmes!O430="","",Barèmes!O430)</f>
        <v/>
      </c>
      <c r="P430" s="427"/>
      <c r="Q430" s="286"/>
      <c r="R430" s="446" t="str">
        <f t="shared" si="18"/>
        <v/>
      </c>
      <c r="S430" s="182"/>
      <c r="T430" s="211" t="str">
        <f t="shared" si="19"/>
        <v/>
      </c>
      <c r="U430" s="185"/>
      <c r="V430" s="266" t="str">
        <f>+IF(O430="","",IF(T430="",Listes!$A$70,IF(AND(O430&lt;T430,U430=""),Listes!$A$71,IF(AND(Q430&lt;P430,U430=""),Listes!$A$72,IF(AND(T430&lt;&gt;"",T430&lt;O430,S430=""),Listes!$A$73,IF(W430="",Listes!$A$74,""))))))</f>
        <v/>
      </c>
      <c r="W430" s="90"/>
      <c r="X430" s="158">
        <f t="shared" si="20"/>
        <v>0</v>
      </c>
    </row>
    <row r="431" spans="1:24" ht="20.100000000000001" customHeight="1" x14ac:dyDescent="0.25">
      <c r="A431" s="174">
        <v>425</v>
      </c>
      <c r="B431" s="181" t="str">
        <f>IF(Barèmes!B431="","",Barèmes!B431)</f>
        <v/>
      </c>
      <c r="C431" s="181" t="str">
        <f>IF(Barèmes!C431="","",Barèmes!C431)</f>
        <v/>
      </c>
      <c r="D431" s="181" t="str">
        <f>IF(Barèmes!D431="","",Barèmes!D431)</f>
        <v/>
      </c>
      <c r="E431" s="181" t="str">
        <f>IF(Barèmes!E431="","",Barèmes!E431)</f>
        <v/>
      </c>
      <c r="F431" s="181" t="str">
        <f>IF(Barèmes!F431="","",Barèmes!F431)</f>
        <v/>
      </c>
      <c r="G431" s="181" t="str">
        <f>IF(Barèmes!G431="","",Barèmes!G431)</f>
        <v/>
      </c>
      <c r="H431" s="531" t="str">
        <f>IF(Barèmes!H431="","",Barèmes!H431)</f>
        <v/>
      </c>
      <c r="I431" s="531" t="str">
        <f>IF(Barèmes!I431="","",Barèmes!I431)</f>
        <v/>
      </c>
      <c r="J431" s="181" t="str">
        <f>IF(Barèmes!J431="","",Barèmes!J431)</f>
        <v/>
      </c>
      <c r="K431" s="181" t="str">
        <f>IF(Barèmes!K431="","",Barèmes!K431)</f>
        <v/>
      </c>
      <c r="L431" s="181" t="str">
        <f>IF(Barèmes!L431="","",Barèmes!L431)</f>
        <v/>
      </c>
      <c r="M431" s="181" t="str">
        <f>IF(Barèmes!M431="","",Barèmes!M431)</f>
        <v/>
      </c>
      <c r="N431" s="181" t="str">
        <f>IF(Barèmes!N431="","",Barèmes!N431)</f>
        <v/>
      </c>
      <c r="O431" s="181" t="str">
        <f>IF(Barèmes!O431="","",Barèmes!O431)</f>
        <v/>
      </c>
      <c r="P431" s="427"/>
      <c r="Q431" s="286"/>
      <c r="R431" s="446" t="str">
        <f t="shared" si="18"/>
        <v/>
      </c>
      <c r="S431" s="182"/>
      <c r="T431" s="211" t="str">
        <f t="shared" si="19"/>
        <v/>
      </c>
      <c r="U431" s="185"/>
      <c r="V431" s="266" t="str">
        <f>+IF(O431="","",IF(T431="",Listes!$A$70,IF(AND(O431&lt;T431,U431=""),Listes!$A$71,IF(AND(Q431&lt;P431,U431=""),Listes!$A$72,IF(AND(T431&lt;&gt;"",T431&lt;O431,S431=""),Listes!$A$73,IF(W431="",Listes!$A$74,""))))))</f>
        <v/>
      </c>
      <c r="W431" s="90"/>
      <c r="X431" s="158">
        <f t="shared" si="20"/>
        <v>0</v>
      </c>
    </row>
    <row r="432" spans="1:24" ht="20.100000000000001" customHeight="1" x14ac:dyDescent="0.25">
      <c r="A432" s="174">
        <v>426</v>
      </c>
      <c r="B432" s="181" t="str">
        <f>IF(Barèmes!B432="","",Barèmes!B432)</f>
        <v/>
      </c>
      <c r="C432" s="181" t="str">
        <f>IF(Barèmes!C432="","",Barèmes!C432)</f>
        <v/>
      </c>
      <c r="D432" s="181" t="str">
        <f>IF(Barèmes!D432="","",Barèmes!D432)</f>
        <v/>
      </c>
      <c r="E432" s="181" t="str">
        <f>IF(Barèmes!E432="","",Barèmes!E432)</f>
        <v/>
      </c>
      <c r="F432" s="181" t="str">
        <f>IF(Barèmes!F432="","",Barèmes!F432)</f>
        <v/>
      </c>
      <c r="G432" s="181" t="str">
        <f>IF(Barèmes!G432="","",Barèmes!G432)</f>
        <v/>
      </c>
      <c r="H432" s="531" t="str">
        <f>IF(Barèmes!H432="","",Barèmes!H432)</f>
        <v/>
      </c>
      <c r="I432" s="531" t="str">
        <f>IF(Barèmes!I432="","",Barèmes!I432)</f>
        <v/>
      </c>
      <c r="J432" s="181" t="str">
        <f>IF(Barèmes!J432="","",Barèmes!J432)</f>
        <v/>
      </c>
      <c r="K432" s="181" t="str">
        <f>IF(Barèmes!K432="","",Barèmes!K432)</f>
        <v/>
      </c>
      <c r="L432" s="181" t="str">
        <f>IF(Barèmes!L432="","",Barèmes!L432)</f>
        <v/>
      </c>
      <c r="M432" s="181" t="str">
        <f>IF(Barèmes!M432="","",Barèmes!M432)</f>
        <v/>
      </c>
      <c r="N432" s="181" t="str">
        <f>IF(Barèmes!N432="","",Barèmes!N432)</f>
        <v/>
      </c>
      <c r="O432" s="181" t="str">
        <f>IF(Barèmes!O432="","",Barèmes!O432)</f>
        <v/>
      </c>
      <c r="P432" s="427"/>
      <c r="Q432" s="286"/>
      <c r="R432" s="446" t="str">
        <f t="shared" si="18"/>
        <v/>
      </c>
      <c r="S432" s="182"/>
      <c r="T432" s="211" t="str">
        <f t="shared" si="19"/>
        <v/>
      </c>
      <c r="U432" s="185"/>
      <c r="V432" s="266" t="str">
        <f>+IF(O432="","",IF(T432="",Listes!$A$70,IF(AND(O432&lt;T432,U432=""),Listes!$A$71,IF(AND(Q432&lt;P432,U432=""),Listes!$A$72,IF(AND(T432&lt;&gt;"",T432&lt;O432,S432=""),Listes!$A$73,IF(W432="",Listes!$A$74,""))))))</f>
        <v/>
      </c>
      <c r="W432" s="90"/>
      <c r="X432" s="158">
        <f t="shared" si="20"/>
        <v>0</v>
      </c>
    </row>
    <row r="433" spans="1:24" ht="20.100000000000001" customHeight="1" x14ac:dyDescent="0.25">
      <c r="A433" s="174">
        <v>427</v>
      </c>
      <c r="B433" s="181" t="str">
        <f>IF(Barèmes!B433="","",Barèmes!B433)</f>
        <v/>
      </c>
      <c r="C433" s="181" t="str">
        <f>IF(Barèmes!C433="","",Barèmes!C433)</f>
        <v/>
      </c>
      <c r="D433" s="181" t="str">
        <f>IF(Barèmes!D433="","",Barèmes!D433)</f>
        <v/>
      </c>
      <c r="E433" s="181" t="str">
        <f>IF(Barèmes!E433="","",Barèmes!E433)</f>
        <v/>
      </c>
      <c r="F433" s="181" t="str">
        <f>IF(Barèmes!F433="","",Barèmes!F433)</f>
        <v/>
      </c>
      <c r="G433" s="181" t="str">
        <f>IF(Barèmes!G433="","",Barèmes!G433)</f>
        <v/>
      </c>
      <c r="H433" s="531" t="str">
        <f>IF(Barèmes!H433="","",Barèmes!H433)</f>
        <v/>
      </c>
      <c r="I433" s="531" t="str">
        <f>IF(Barèmes!I433="","",Barèmes!I433)</f>
        <v/>
      </c>
      <c r="J433" s="181" t="str">
        <f>IF(Barèmes!J433="","",Barèmes!J433)</f>
        <v/>
      </c>
      <c r="K433" s="181" t="str">
        <f>IF(Barèmes!K433="","",Barèmes!K433)</f>
        <v/>
      </c>
      <c r="L433" s="181" t="str">
        <f>IF(Barèmes!L433="","",Barèmes!L433)</f>
        <v/>
      </c>
      <c r="M433" s="181" t="str">
        <f>IF(Barèmes!M433="","",Barèmes!M433)</f>
        <v/>
      </c>
      <c r="N433" s="181" t="str">
        <f>IF(Barèmes!N433="","",Barèmes!N433)</f>
        <v/>
      </c>
      <c r="O433" s="181" t="str">
        <f>IF(Barèmes!O433="","",Barèmes!O433)</f>
        <v/>
      </c>
      <c r="P433" s="427"/>
      <c r="Q433" s="286"/>
      <c r="R433" s="446" t="str">
        <f t="shared" si="18"/>
        <v/>
      </c>
      <c r="S433" s="182"/>
      <c r="T433" s="211" t="str">
        <f t="shared" si="19"/>
        <v/>
      </c>
      <c r="U433" s="185"/>
      <c r="V433" s="266" t="str">
        <f>+IF(O433="","",IF(T433="",Listes!$A$70,IF(AND(O433&lt;T433,U433=""),Listes!$A$71,IF(AND(Q433&lt;P433,U433=""),Listes!$A$72,IF(AND(T433&lt;&gt;"",T433&lt;O433,S433=""),Listes!$A$73,IF(W433="",Listes!$A$74,""))))))</f>
        <v/>
      </c>
      <c r="W433" s="90"/>
      <c r="X433" s="158">
        <f t="shared" si="20"/>
        <v>0</v>
      </c>
    </row>
    <row r="434" spans="1:24" ht="20.100000000000001" customHeight="1" x14ac:dyDescent="0.25">
      <c r="A434" s="174">
        <v>428</v>
      </c>
      <c r="B434" s="181" t="str">
        <f>IF(Barèmes!B434="","",Barèmes!B434)</f>
        <v/>
      </c>
      <c r="C434" s="181" t="str">
        <f>IF(Barèmes!C434="","",Barèmes!C434)</f>
        <v/>
      </c>
      <c r="D434" s="181" t="str">
        <f>IF(Barèmes!D434="","",Barèmes!D434)</f>
        <v/>
      </c>
      <c r="E434" s="181" t="str">
        <f>IF(Barèmes!E434="","",Barèmes!E434)</f>
        <v/>
      </c>
      <c r="F434" s="181" t="str">
        <f>IF(Barèmes!F434="","",Barèmes!F434)</f>
        <v/>
      </c>
      <c r="G434" s="181" t="str">
        <f>IF(Barèmes!G434="","",Barèmes!G434)</f>
        <v/>
      </c>
      <c r="H434" s="531" t="str">
        <f>IF(Barèmes!H434="","",Barèmes!H434)</f>
        <v/>
      </c>
      <c r="I434" s="531" t="str">
        <f>IF(Barèmes!I434="","",Barèmes!I434)</f>
        <v/>
      </c>
      <c r="J434" s="181" t="str">
        <f>IF(Barèmes!J434="","",Barèmes!J434)</f>
        <v/>
      </c>
      <c r="K434" s="181" t="str">
        <f>IF(Barèmes!K434="","",Barèmes!K434)</f>
        <v/>
      </c>
      <c r="L434" s="181" t="str">
        <f>IF(Barèmes!L434="","",Barèmes!L434)</f>
        <v/>
      </c>
      <c r="M434" s="181" t="str">
        <f>IF(Barèmes!M434="","",Barèmes!M434)</f>
        <v/>
      </c>
      <c r="N434" s="181" t="str">
        <f>IF(Barèmes!N434="","",Barèmes!N434)</f>
        <v/>
      </c>
      <c r="O434" s="181" t="str">
        <f>IF(Barèmes!O434="","",Barèmes!O434)</f>
        <v/>
      </c>
      <c r="P434" s="427"/>
      <c r="Q434" s="286"/>
      <c r="R434" s="446" t="str">
        <f t="shared" si="18"/>
        <v/>
      </c>
      <c r="S434" s="182"/>
      <c r="T434" s="211" t="str">
        <f t="shared" si="19"/>
        <v/>
      </c>
      <c r="U434" s="185"/>
      <c r="V434" s="266" t="str">
        <f>+IF(O434="","",IF(T434="",Listes!$A$70,IF(AND(O434&lt;T434,U434=""),Listes!$A$71,IF(AND(Q434&lt;P434,U434=""),Listes!$A$72,IF(AND(T434&lt;&gt;"",T434&lt;O434,S434=""),Listes!$A$73,IF(W434="",Listes!$A$74,""))))))</f>
        <v/>
      </c>
      <c r="W434" s="90"/>
      <c r="X434" s="158">
        <f t="shared" si="20"/>
        <v>0</v>
      </c>
    </row>
    <row r="435" spans="1:24" ht="20.100000000000001" customHeight="1" x14ac:dyDescent="0.25">
      <c r="A435" s="174">
        <v>429</v>
      </c>
      <c r="B435" s="181" t="str">
        <f>IF(Barèmes!B435="","",Barèmes!B435)</f>
        <v/>
      </c>
      <c r="C435" s="181" t="str">
        <f>IF(Barèmes!C435="","",Barèmes!C435)</f>
        <v/>
      </c>
      <c r="D435" s="181" t="str">
        <f>IF(Barèmes!D435="","",Barèmes!D435)</f>
        <v/>
      </c>
      <c r="E435" s="181" t="str">
        <f>IF(Barèmes!E435="","",Barèmes!E435)</f>
        <v/>
      </c>
      <c r="F435" s="181" t="str">
        <f>IF(Barèmes!F435="","",Barèmes!F435)</f>
        <v/>
      </c>
      <c r="G435" s="181" t="str">
        <f>IF(Barèmes!G435="","",Barèmes!G435)</f>
        <v/>
      </c>
      <c r="H435" s="531" t="str">
        <f>IF(Barèmes!H435="","",Barèmes!H435)</f>
        <v/>
      </c>
      <c r="I435" s="531" t="str">
        <f>IF(Barèmes!I435="","",Barèmes!I435)</f>
        <v/>
      </c>
      <c r="J435" s="181" t="str">
        <f>IF(Barèmes!J435="","",Barèmes!J435)</f>
        <v/>
      </c>
      <c r="K435" s="181" t="str">
        <f>IF(Barèmes!K435="","",Barèmes!K435)</f>
        <v/>
      </c>
      <c r="L435" s="181" t="str">
        <f>IF(Barèmes!L435="","",Barèmes!L435)</f>
        <v/>
      </c>
      <c r="M435" s="181" t="str">
        <f>IF(Barèmes!M435="","",Barèmes!M435)</f>
        <v/>
      </c>
      <c r="N435" s="181" t="str">
        <f>IF(Barèmes!N435="","",Barèmes!N435)</f>
        <v/>
      </c>
      <c r="O435" s="181" t="str">
        <f>IF(Barèmes!O435="","",Barèmes!O435)</f>
        <v/>
      </c>
      <c r="P435" s="427"/>
      <c r="Q435" s="286"/>
      <c r="R435" s="446" t="str">
        <f t="shared" si="18"/>
        <v/>
      </c>
      <c r="S435" s="182"/>
      <c r="T435" s="211" t="str">
        <f t="shared" si="19"/>
        <v/>
      </c>
      <c r="U435" s="185"/>
      <c r="V435" s="266" t="str">
        <f>+IF(O435="","",IF(T435="",Listes!$A$70,IF(AND(O435&lt;T435,U435=""),Listes!$A$71,IF(AND(Q435&lt;P435,U435=""),Listes!$A$72,IF(AND(T435&lt;&gt;"",T435&lt;O435,S435=""),Listes!$A$73,IF(W435="",Listes!$A$74,""))))))</f>
        <v/>
      </c>
      <c r="W435" s="90"/>
      <c r="X435" s="158">
        <f t="shared" si="20"/>
        <v>0</v>
      </c>
    </row>
    <row r="436" spans="1:24" ht="20.100000000000001" customHeight="1" x14ac:dyDescent="0.25">
      <c r="A436" s="174">
        <v>430</v>
      </c>
      <c r="B436" s="181" t="str">
        <f>IF(Barèmes!B436="","",Barèmes!B436)</f>
        <v/>
      </c>
      <c r="C436" s="181" t="str">
        <f>IF(Barèmes!C436="","",Barèmes!C436)</f>
        <v/>
      </c>
      <c r="D436" s="181" t="str">
        <f>IF(Barèmes!D436="","",Barèmes!D436)</f>
        <v/>
      </c>
      <c r="E436" s="181" t="str">
        <f>IF(Barèmes!E436="","",Barèmes!E436)</f>
        <v/>
      </c>
      <c r="F436" s="181" t="str">
        <f>IF(Barèmes!F436="","",Barèmes!F436)</f>
        <v/>
      </c>
      <c r="G436" s="181" t="str">
        <f>IF(Barèmes!G436="","",Barèmes!G436)</f>
        <v/>
      </c>
      <c r="H436" s="531" t="str">
        <f>IF(Barèmes!H436="","",Barèmes!H436)</f>
        <v/>
      </c>
      <c r="I436" s="531" t="str">
        <f>IF(Barèmes!I436="","",Barèmes!I436)</f>
        <v/>
      </c>
      <c r="J436" s="181" t="str">
        <f>IF(Barèmes!J436="","",Barèmes!J436)</f>
        <v/>
      </c>
      <c r="K436" s="181" t="str">
        <f>IF(Barèmes!K436="","",Barèmes!K436)</f>
        <v/>
      </c>
      <c r="L436" s="181" t="str">
        <f>IF(Barèmes!L436="","",Barèmes!L436)</f>
        <v/>
      </c>
      <c r="M436" s="181" t="str">
        <f>IF(Barèmes!M436="","",Barèmes!M436)</f>
        <v/>
      </c>
      <c r="N436" s="181" t="str">
        <f>IF(Barèmes!N436="","",Barèmes!N436)</f>
        <v/>
      </c>
      <c r="O436" s="181" t="str">
        <f>IF(Barèmes!O436="","",Barèmes!O436)</f>
        <v/>
      </c>
      <c r="P436" s="427"/>
      <c r="Q436" s="286"/>
      <c r="R436" s="446" t="str">
        <f t="shared" si="18"/>
        <v/>
      </c>
      <c r="S436" s="182"/>
      <c r="T436" s="211" t="str">
        <f t="shared" si="19"/>
        <v/>
      </c>
      <c r="U436" s="185"/>
      <c r="V436" s="266" t="str">
        <f>+IF(O436="","",IF(T436="",Listes!$A$70,IF(AND(O436&lt;T436,U436=""),Listes!$A$71,IF(AND(Q436&lt;P436,U436=""),Listes!$A$72,IF(AND(T436&lt;&gt;"",T436&lt;O436,S436=""),Listes!$A$73,IF(W436="",Listes!$A$74,""))))))</f>
        <v/>
      </c>
      <c r="W436" s="90"/>
      <c r="X436" s="158">
        <f t="shared" si="20"/>
        <v>0</v>
      </c>
    </row>
    <row r="437" spans="1:24" ht="20.100000000000001" customHeight="1" x14ac:dyDescent="0.25">
      <c r="A437" s="174">
        <v>431</v>
      </c>
      <c r="B437" s="181" t="str">
        <f>IF(Barèmes!B437="","",Barèmes!B437)</f>
        <v/>
      </c>
      <c r="C437" s="181" t="str">
        <f>IF(Barèmes!C437="","",Barèmes!C437)</f>
        <v/>
      </c>
      <c r="D437" s="181" t="str">
        <f>IF(Barèmes!D437="","",Barèmes!D437)</f>
        <v/>
      </c>
      <c r="E437" s="181" t="str">
        <f>IF(Barèmes!E437="","",Barèmes!E437)</f>
        <v/>
      </c>
      <c r="F437" s="181" t="str">
        <f>IF(Barèmes!F437="","",Barèmes!F437)</f>
        <v/>
      </c>
      <c r="G437" s="181" t="str">
        <f>IF(Barèmes!G437="","",Barèmes!G437)</f>
        <v/>
      </c>
      <c r="H437" s="531" t="str">
        <f>IF(Barèmes!H437="","",Barèmes!H437)</f>
        <v/>
      </c>
      <c r="I437" s="531" t="str">
        <f>IF(Barèmes!I437="","",Barèmes!I437)</f>
        <v/>
      </c>
      <c r="J437" s="181" t="str">
        <f>IF(Barèmes!J437="","",Barèmes!J437)</f>
        <v/>
      </c>
      <c r="K437" s="181" t="str">
        <f>IF(Barèmes!K437="","",Barèmes!K437)</f>
        <v/>
      </c>
      <c r="L437" s="181" t="str">
        <f>IF(Barèmes!L437="","",Barèmes!L437)</f>
        <v/>
      </c>
      <c r="M437" s="181" t="str">
        <f>IF(Barèmes!M437="","",Barèmes!M437)</f>
        <v/>
      </c>
      <c r="N437" s="181" t="str">
        <f>IF(Barèmes!N437="","",Barèmes!N437)</f>
        <v/>
      </c>
      <c r="O437" s="181" t="str">
        <f>IF(Barèmes!O437="","",Barèmes!O437)</f>
        <v/>
      </c>
      <c r="P437" s="427"/>
      <c r="Q437" s="286"/>
      <c r="R437" s="446" t="str">
        <f t="shared" si="18"/>
        <v/>
      </c>
      <c r="S437" s="182"/>
      <c r="T437" s="211" t="str">
        <f t="shared" si="19"/>
        <v/>
      </c>
      <c r="U437" s="185"/>
      <c r="V437" s="266" t="str">
        <f>+IF(O437="","",IF(T437="",Listes!$A$70,IF(AND(O437&lt;T437,U437=""),Listes!$A$71,IF(AND(Q437&lt;P437,U437=""),Listes!$A$72,IF(AND(T437&lt;&gt;"",T437&lt;O437,S437=""),Listes!$A$73,IF(W437="",Listes!$A$74,""))))))</f>
        <v/>
      </c>
      <c r="W437" s="90"/>
      <c r="X437" s="158">
        <f t="shared" si="20"/>
        <v>0</v>
      </c>
    </row>
    <row r="438" spans="1:24" ht="20.100000000000001" customHeight="1" x14ac:dyDescent="0.25">
      <c r="A438" s="174">
        <v>432</v>
      </c>
      <c r="B438" s="181" t="str">
        <f>IF(Barèmes!B438="","",Barèmes!B438)</f>
        <v/>
      </c>
      <c r="C438" s="181" t="str">
        <f>IF(Barèmes!C438="","",Barèmes!C438)</f>
        <v/>
      </c>
      <c r="D438" s="181" t="str">
        <f>IF(Barèmes!D438="","",Barèmes!D438)</f>
        <v/>
      </c>
      <c r="E438" s="181" t="str">
        <f>IF(Barèmes!E438="","",Barèmes!E438)</f>
        <v/>
      </c>
      <c r="F438" s="181" t="str">
        <f>IF(Barèmes!F438="","",Barèmes!F438)</f>
        <v/>
      </c>
      <c r="G438" s="181" t="str">
        <f>IF(Barèmes!G438="","",Barèmes!G438)</f>
        <v/>
      </c>
      <c r="H438" s="531" t="str">
        <f>IF(Barèmes!H438="","",Barèmes!H438)</f>
        <v/>
      </c>
      <c r="I438" s="531" t="str">
        <f>IF(Barèmes!I438="","",Barèmes!I438)</f>
        <v/>
      </c>
      <c r="J438" s="181" t="str">
        <f>IF(Barèmes!J438="","",Barèmes!J438)</f>
        <v/>
      </c>
      <c r="K438" s="181" t="str">
        <f>IF(Barèmes!K438="","",Barèmes!K438)</f>
        <v/>
      </c>
      <c r="L438" s="181" t="str">
        <f>IF(Barèmes!L438="","",Barèmes!L438)</f>
        <v/>
      </c>
      <c r="M438" s="181" t="str">
        <f>IF(Barèmes!M438="","",Barèmes!M438)</f>
        <v/>
      </c>
      <c r="N438" s="181" t="str">
        <f>IF(Barèmes!N438="","",Barèmes!N438)</f>
        <v/>
      </c>
      <c r="O438" s="181" t="str">
        <f>IF(Barèmes!O438="","",Barèmes!O438)</f>
        <v/>
      </c>
      <c r="P438" s="427"/>
      <c r="Q438" s="286"/>
      <c r="R438" s="446" t="str">
        <f t="shared" si="18"/>
        <v/>
      </c>
      <c r="S438" s="182"/>
      <c r="T438" s="211" t="str">
        <f t="shared" si="19"/>
        <v/>
      </c>
      <c r="U438" s="185"/>
      <c r="V438" s="266" t="str">
        <f>+IF(O438="","",IF(T438="",Listes!$A$70,IF(AND(O438&lt;T438,U438=""),Listes!$A$71,IF(AND(Q438&lt;P438,U438=""),Listes!$A$72,IF(AND(T438&lt;&gt;"",T438&lt;O438,S438=""),Listes!$A$73,IF(W438="",Listes!$A$74,""))))))</f>
        <v/>
      </c>
      <c r="W438" s="90"/>
      <c r="X438" s="158">
        <f t="shared" si="20"/>
        <v>0</v>
      </c>
    </row>
    <row r="439" spans="1:24" ht="20.100000000000001" customHeight="1" x14ac:dyDescent="0.25">
      <c r="A439" s="174">
        <v>433</v>
      </c>
      <c r="B439" s="181" t="str">
        <f>IF(Barèmes!B439="","",Barèmes!B439)</f>
        <v/>
      </c>
      <c r="C439" s="181" t="str">
        <f>IF(Barèmes!C439="","",Barèmes!C439)</f>
        <v/>
      </c>
      <c r="D439" s="181" t="str">
        <f>IF(Barèmes!D439="","",Barèmes!D439)</f>
        <v/>
      </c>
      <c r="E439" s="181" t="str">
        <f>IF(Barèmes!E439="","",Barèmes!E439)</f>
        <v/>
      </c>
      <c r="F439" s="181" t="str">
        <f>IF(Barèmes!F439="","",Barèmes!F439)</f>
        <v/>
      </c>
      <c r="G439" s="181" t="str">
        <f>IF(Barèmes!G439="","",Barèmes!G439)</f>
        <v/>
      </c>
      <c r="H439" s="531" t="str">
        <f>IF(Barèmes!H439="","",Barèmes!H439)</f>
        <v/>
      </c>
      <c r="I439" s="531" t="str">
        <f>IF(Barèmes!I439="","",Barèmes!I439)</f>
        <v/>
      </c>
      <c r="J439" s="181" t="str">
        <f>IF(Barèmes!J439="","",Barèmes!J439)</f>
        <v/>
      </c>
      <c r="K439" s="181" t="str">
        <f>IF(Barèmes!K439="","",Barèmes!K439)</f>
        <v/>
      </c>
      <c r="L439" s="181" t="str">
        <f>IF(Barèmes!L439="","",Barèmes!L439)</f>
        <v/>
      </c>
      <c r="M439" s="181" t="str">
        <f>IF(Barèmes!M439="","",Barèmes!M439)</f>
        <v/>
      </c>
      <c r="N439" s="181" t="str">
        <f>IF(Barèmes!N439="","",Barèmes!N439)</f>
        <v/>
      </c>
      <c r="O439" s="181" t="str">
        <f>IF(Barèmes!O439="","",Barèmes!O439)</f>
        <v/>
      </c>
      <c r="P439" s="427"/>
      <c r="Q439" s="286"/>
      <c r="R439" s="446" t="str">
        <f t="shared" si="18"/>
        <v/>
      </c>
      <c r="S439" s="182"/>
      <c r="T439" s="211" t="str">
        <f t="shared" si="19"/>
        <v/>
      </c>
      <c r="U439" s="185"/>
      <c r="V439" s="266" t="str">
        <f>+IF(O439="","",IF(T439="",Listes!$A$70,IF(AND(O439&lt;T439,U439=""),Listes!$A$71,IF(AND(Q439&lt;P439,U439=""),Listes!$A$72,IF(AND(T439&lt;&gt;"",T439&lt;O439,S439=""),Listes!$A$73,IF(W439="",Listes!$A$74,""))))))</f>
        <v/>
      </c>
      <c r="W439" s="90"/>
      <c r="X439" s="158">
        <f t="shared" si="20"/>
        <v>0</v>
      </c>
    </row>
    <row r="440" spans="1:24" ht="20.100000000000001" customHeight="1" x14ac:dyDescent="0.25">
      <c r="A440" s="174">
        <v>434</v>
      </c>
      <c r="B440" s="181" t="str">
        <f>IF(Barèmes!B440="","",Barèmes!B440)</f>
        <v/>
      </c>
      <c r="C440" s="181" t="str">
        <f>IF(Barèmes!C440="","",Barèmes!C440)</f>
        <v/>
      </c>
      <c r="D440" s="181" t="str">
        <f>IF(Barèmes!D440="","",Barèmes!D440)</f>
        <v/>
      </c>
      <c r="E440" s="181" t="str">
        <f>IF(Barèmes!E440="","",Barèmes!E440)</f>
        <v/>
      </c>
      <c r="F440" s="181" t="str">
        <f>IF(Barèmes!F440="","",Barèmes!F440)</f>
        <v/>
      </c>
      <c r="G440" s="181" t="str">
        <f>IF(Barèmes!G440="","",Barèmes!G440)</f>
        <v/>
      </c>
      <c r="H440" s="531" t="str">
        <f>IF(Barèmes!H440="","",Barèmes!H440)</f>
        <v/>
      </c>
      <c r="I440" s="531" t="str">
        <f>IF(Barèmes!I440="","",Barèmes!I440)</f>
        <v/>
      </c>
      <c r="J440" s="181" t="str">
        <f>IF(Barèmes!J440="","",Barèmes!J440)</f>
        <v/>
      </c>
      <c r="K440" s="181" t="str">
        <f>IF(Barèmes!K440="","",Barèmes!K440)</f>
        <v/>
      </c>
      <c r="L440" s="181" t="str">
        <f>IF(Barèmes!L440="","",Barèmes!L440)</f>
        <v/>
      </c>
      <c r="M440" s="181" t="str">
        <f>IF(Barèmes!M440="","",Barèmes!M440)</f>
        <v/>
      </c>
      <c r="N440" s="181" t="str">
        <f>IF(Barèmes!N440="","",Barèmes!N440)</f>
        <v/>
      </c>
      <c r="O440" s="181" t="str">
        <f>IF(Barèmes!O440="","",Barèmes!O440)</f>
        <v/>
      </c>
      <c r="P440" s="427"/>
      <c r="Q440" s="286"/>
      <c r="R440" s="446" t="str">
        <f t="shared" si="18"/>
        <v/>
      </c>
      <c r="S440" s="182"/>
      <c r="T440" s="211" t="str">
        <f t="shared" si="19"/>
        <v/>
      </c>
      <c r="U440" s="185"/>
      <c r="V440" s="266" t="str">
        <f>+IF(O440="","",IF(T440="",Listes!$A$70,IF(AND(O440&lt;T440,U440=""),Listes!$A$71,IF(AND(Q440&lt;P440,U440=""),Listes!$A$72,IF(AND(T440&lt;&gt;"",T440&lt;O440,S440=""),Listes!$A$73,IF(W440="",Listes!$A$74,""))))))</f>
        <v/>
      </c>
      <c r="W440" s="90"/>
      <c r="X440" s="158">
        <f t="shared" si="20"/>
        <v>0</v>
      </c>
    </row>
    <row r="441" spans="1:24" ht="20.100000000000001" customHeight="1" x14ac:dyDescent="0.25">
      <c r="A441" s="174">
        <v>435</v>
      </c>
      <c r="B441" s="181" t="str">
        <f>IF(Barèmes!B441="","",Barèmes!B441)</f>
        <v/>
      </c>
      <c r="C441" s="181" t="str">
        <f>IF(Barèmes!C441="","",Barèmes!C441)</f>
        <v/>
      </c>
      <c r="D441" s="181" t="str">
        <f>IF(Barèmes!D441="","",Barèmes!D441)</f>
        <v/>
      </c>
      <c r="E441" s="181" t="str">
        <f>IF(Barèmes!E441="","",Barèmes!E441)</f>
        <v/>
      </c>
      <c r="F441" s="181" t="str">
        <f>IF(Barèmes!F441="","",Barèmes!F441)</f>
        <v/>
      </c>
      <c r="G441" s="181" t="str">
        <f>IF(Barèmes!G441="","",Barèmes!G441)</f>
        <v/>
      </c>
      <c r="H441" s="531" t="str">
        <f>IF(Barèmes!H441="","",Barèmes!H441)</f>
        <v/>
      </c>
      <c r="I441" s="531" t="str">
        <f>IF(Barèmes!I441="","",Barèmes!I441)</f>
        <v/>
      </c>
      <c r="J441" s="181" t="str">
        <f>IF(Barèmes!J441="","",Barèmes!J441)</f>
        <v/>
      </c>
      <c r="K441" s="181" t="str">
        <f>IF(Barèmes!K441="","",Barèmes!K441)</f>
        <v/>
      </c>
      <c r="L441" s="181" t="str">
        <f>IF(Barèmes!L441="","",Barèmes!L441)</f>
        <v/>
      </c>
      <c r="M441" s="181" t="str">
        <f>IF(Barèmes!M441="","",Barèmes!M441)</f>
        <v/>
      </c>
      <c r="N441" s="181" t="str">
        <f>IF(Barèmes!N441="","",Barèmes!N441)</f>
        <v/>
      </c>
      <c r="O441" s="181" t="str">
        <f>IF(Barèmes!O441="","",Barèmes!O441)</f>
        <v/>
      </c>
      <c r="P441" s="427"/>
      <c r="Q441" s="286"/>
      <c r="R441" s="446" t="str">
        <f t="shared" si="18"/>
        <v/>
      </c>
      <c r="S441" s="182"/>
      <c r="T441" s="211" t="str">
        <f t="shared" si="19"/>
        <v/>
      </c>
      <c r="U441" s="185"/>
      <c r="V441" s="266" t="str">
        <f>+IF(O441="","",IF(T441="",Listes!$A$70,IF(AND(O441&lt;T441,U441=""),Listes!$A$71,IF(AND(Q441&lt;P441,U441=""),Listes!$A$72,IF(AND(T441&lt;&gt;"",T441&lt;O441,S441=""),Listes!$A$73,IF(W441="",Listes!$A$74,""))))))</f>
        <v/>
      </c>
      <c r="W441" s="90"/>
      <c r="X441" s="158">
        <f t="shared" si="20"/>
        <v>0</v>
      </c>
    </row>
    <row r="442" spans="1:24" ht="20.100000000000001" customHeight="1" x14ac:dyDescent="0.25">
      <c r="A442" s="174">
        <v>436</v>
      </c>
      <c r="B442" s="181" t="str">
        <f>IF(Barèmes!B442="","",Barèmes!B442)</f>
        <v/>
      </c>
      <c r="C442" s="181" t="str">
        <f>IF(Barèmes!C442="","",Barèmes!C442)</f>
        <v/>
      </c>
      <c r="D442" s="181" t="str">
        <f>IF(Barèmes!D442="","",Barèmes!D442)</f>
        <v/>
      </c>
      <c r="E442" s="181" t="str">
        <f>IF(Barèmes!E442="","",Barèmes!E442)</f>
        <v/>
      </c>
      <c r="F442" s="181" t="str">
        <f>IF(Barèmes!F442="","",Barèmes!F442)</f>
        <v/>
      </c>
      <c r="G442" s="181" t="str">
        <f>IF(Barèmes!G442="","",Barèmes!G442)</f>
        <v/>
      </c>
      <c r="H442" s="531" t="str">
        <f>IF(Barèmes!H442="","",Barèmes!H442)</f>
        <v/>
      </c>
      <c r="I442" s="531" t="str">
        <f>IF(Barèmes!I442="","",Barèmes!I442)</f>
        <v/>
      </c>
      <c r="J442" s="181" t="str">
        <f>IF(Barèmes!J442="","",Barèmes!J442)</f>
        <v/>
      </c>
      <c r="K442" s="181" t="str">
        <f>IF(Barèmes!K442="","",Barèmes!K442)</f>
        <v/>
      </c>
      <c r="L442" s="181" t="str">
        <f>IF(Barèmes!L442="","",Barèmes!L442)</f>
        <v/>
      </c>
      <c r="M442" s="181" t="str">
        <f>IF(Barèmes!M442="","",Barèmes!M442)</f>
        <v/>
      </c>
      <c r="N442" s="181" t="str">
        <f>IF(Barèmes!N442="","",Barèmes!N442)</f>
        <v/>
      </c>
      <c r="O442" s="181" t="str">
        <f>IF(Barèmes!O442="","",Barèmes!O442)</f>
        <v/>
      </c>
      <c r="P442" s="427"/>
      <c r="Q442" s="286"/>
      <c r="R442" s="446" t="str">
        <f t="shared" si="18"/>
        <v/>
      </c>
      <c r="S442" s="182"/>
      <c r="T442" s="211" t="str">
        <f t="shared" si="19"/>
        <v/>
      </c>
      <c r="U442" s="185"/>
      <c r="V442" s="266" t="str">
        <f>+IF(O442="","",IF(T442="",Listes!$A$70,IF(AND(O442&lt;T442,U442=""),Listes!$A$71,IF(AND(Q442&lt;P442,U442=""),Listes!$A$72,IF(AND(T442&lt;&gt;"",T442&lt;O442,S442=""),Listes!$A$73,IF(W442="",Listes!$A$74,""))))))</f>
        <v/>
      </c>
      <c r="W442" s="90"/>
      <c r="X442" s="158">
        <f t="shared" si="20"/>
        <v>0</v>
      </c>
    </row>
    <row r="443" spans="1:24" ht="20.100000000000001" customHeight="1" x14ac:dyDescent="0.25">
      <c r="A443" s="174">
        <v>437</v>
      </c>
      <c r="B443" s="181" t="str">
        <f>IF(Barèmes!B443="","",Barèmes!B443)</f>
        <v/>
      </c>
      <c r="C443" s="181" t="str">
        <f>IF(Barèmes!C443="","",Barèmes!C443)</f>
        <v/>
      </c>
      <c r="D443" s="181" t="str">
        <f>IF(Barèmes!D443="","",Barèmes!D443)</f>
        <v/>
      </c>
      <c r="E443" s="181" t="str">
        <f>IF(Barèmes!E443="","",Barèmes!E443)</f>
        <v/>
      </c>
      <c r="F443" s="181" t="str">
        <f>IF(Barèmes!F443="","",Barèmes!F443)</f>
        <v/>
      </c>
      <c r="G443" s="181" t="str">
        <f>IF(Barèmes!G443="","",Barèmes!G443)</f>
        <v/>
      </c>
      <c r="H443" s="531" t="str">
        <f>IF(Barèmes!H443="","",Barèmes!H443)</f>
        <v/>
      </c>
      <c r="I443" s="531" t="str">
        <f>IF(Barèmes!I443="","",Barèmes!I443)</f>
        <v/>
      </c>
      <c r="J443" s="181" t="str">
        <f>IF(Barèmes!J443="","",Barèmes!J443)</f>
        <v/>
      </c>
      <c r="K443" s="181" t="str">
        <f>IF(Barèmes!K443="","",Barèmes!K443)</f>
        <v/>
      </c>
      <c r="L443" s="181" t="str">
        <f>IF(Barèmes!L443="","",Barèmes!L443)</f>
        <v/>
      </c>
      <c r="M443" s="181" t="str">
        <f>IF(Barèmes!M443="","",Barèmes!M443)</f>
        <v/>
      </c>
      <c r="N443" s="181" t="str">
        <f>IF(Barèmes!N443="","",Barèmes!N443)</f>
        <v/>
      </c>
      <c r="O443" s="181" t="str">
        <f>IF(Barèmes!O443="","",Barèmes!O443)</f>
        <v/>
      </c>
      <c r="P443" s="427"/>
      <c r="Q443" s="286"/>
      <c r="R443" s="446" t="str">
        <f t="shared" si="18"/>
        <v/>
      </c>
      <c r="S443" s="182"/>
      <c r="T443" s="211" t="str">
        <f t="shared" si="19"/>
        <v/>
      </c>
      <c r="U443" s="185"/>
      <c r="V443" s="266" t="str">
        <f>+IF(O443="","",IF(T443="",Listes!$A$70,IF(AND(O443&lt;T443,U443=""),Listes!$A$71,IF(AND(Q443&lt;P443,U443=""),Listes!$A$72,IF(AND(T443&lt;&gt;"",T443&lt;O443,S443=""),Listes!$A$73,IF(W443="",Listes!$A$74,""))))))</f>
        <v/>
      </c>
      <c r="W443" s="90"/>
      <c r="X443" s="158">
        <f t="shared" si="20"/>
        <v>0</v>
      </c>
    </row>
    <row r="444" spans="1:24" ht="20.100000000000001" customHeight="1" x14ac:dyDescent="0.25">
      <c r="A444" s="174">
        <v>438</v>
      </c>
      <c r="B444" s="181" t="str">
        <f>IF(Barèmes!B444="","",Barèmes!B444)</f>
        <v/>
      </c>
      <c r="C444" s="181" t="str">
        <f>IF(Barèmes!C444="","",Barèmes!C444)</f>
        <v/>
      </c>
      <c r="D444" s="181" t="str">
        <f>IF(Barèmes!D444="","",Barèmes!D444)</f>
        <v/>
      </c>
      <c r="E444" s="181" t="str">
        <f>IF(Barèmes!E444="","",Barèmes!E444)</f>
        <v/>
      </c>
      <c r="F444" s="181" t="str">
        <f>IF(Barèmes!F444="","",Barèmes!F444)</f>
        <v/>
      </c>
      <c r="G444" s="181" t="str">
        <f>IF(Barèmes!G444="","",Barèmes!G444)</f>
        <v/>
      </c>
      <c r="H444" s="531" t="str">
        <f>IF(Barèmes!H444="","",Barèmes!H444)</f>
        <v/>
      </c>
      <c r="I444" s="531" t="str">
        <f>IF(Barèmes!I444="","",Barèmes!I444)</f>
        <v/>
      </c>
      <c r="J444" s="181" t="str">
        <f>IF(Barèmes!J444="","",Barèmes!J444)</f>
        <v/>
      </c>
      <c r="K444" s="181" t="str">
        <f>IF(Barèmes!K444="","",Barèmes!K444)</f>
        <v/>
      </c>
      <c r="L444" s="181" t="str">
        <f>IF(Barèmes!L444="","",Barèmes!L444)</f>
        <v/>
      </c>
      <c r="M444" s="181" t="str">
        <f>IF(Barèmes!M444="","",Barèmes!M444)</f>
        <v/>
      </c>
      <c r="N444" s="181" t="str">
        <f>IF(Barèmes!N444="","",Barèmes!N444)</f>
        <v/>
      </c>
      <c r="O444" s="181" t="str">
        <f>IF(Barèmes!O444="","",Barèmes!O444)</f>
        <v/>
      </c>
      <c r="P444" s="427"/>
      <c r="Q444" s="286"/>
      <c r="R444" s="446" t="str">
        <f t="shared" si="18"/>
        <v/>
      </c>
      <c r="S444" s="182"/>
      <c r="T444" s="211" t="str">
        <f t="shared" si="19"/>
        <v/>
      </c>
      <c r="U444" s="185"/>
      <c r="V444" s="266" t="str">
        <f>+IF(O444="","",IF(T444="",Listes!$A$70,IF(AND(O444&lt;T444,U444=""),Listes!$A$71,IF(AND(Q444&lt;P444,U444=""),Listes!$A$72,IF(AND(T444&lt;&gt;"",T444&lt;O444,S444=""),Listes!$A$73,IF(W444="",Listes!$A$74,""))))))</f>
        <v/>
      </c>
      <c r="W444" s="90"/>
      <c r="X444" s="158">
        <f t="shared" si="20"/>
        <v>0</v>
      </c>
    </row>
    <row r="445" spans="1:24" ht="20.100000000000001" customHeight="1" x14ac:dyDescent="0.25">
      <c r="A445" s="174">
        <v>439</v>
      </c>
      <c r="B445" s="181" t="str">
        <f>IF(Barèmes!B445="","",Barèmes!B445)</f>
        <v/>
      </c>
      <c r="C445" s="181" t="str">
        <f>IF(Barèmes!C445="","",Barèmes!C445)</f>
        <v/>
      </c>
      <c r="D445" s="181" t="str">
        <f>IF(Barèmes!D445="","",Barèmes!D445)</f>
        <v/>
      </c>
      <c r="E445" s="181" t="str">
        <f>IF(Barèmes!E445="","",Barèmes!E445)</f>
        <v/>
      </c>
      <c r="F445" s="181" t="str">
        <f>IF(Barèmes!F445="","",Barèmes!F445)</f>
        <v/>
      </c>
      <c r="G445" s="181" t="str">
        <f>IF(Barèmes!G445="","",Barèmes!G445)</f>
        <v/>
      </c>
      <c r="H445" s="531" t="str">
        <f>IF(Barèmes!H445="","",Barèmes!H445)</f>
        <v/>
      </c>
      <c r="I445" s="531" t="str">
        <f>IF(Barèmes!I445="","",Barèmes!I445)</f>
        <v/>
      </c>
      <c r="J445" s="181" t="str">
        <f>IF(Barèmes!J445="","",Barèmes!J445)</f>
        <v/>
      </c>
      <c r="K445" s="181" t="str">
        <f>IF(Barèmes!K445="","",Barèmes!K445)</f>
        <v/>
      </c>
      <c r="L445" s="181" t="str">
        <f>IF(Barèmes!L445="","",Barèmes!L445)</f>
        <v/>
      </c>
      <c r="M445" s="181" t="str">
        <f>IF(Barèmes!M445="","",Barèmes!M445)</f>
        <v/>
      </c>
      <c r="N445" s="181" t="str">
        <f>IF(Barèmes!N445="","",Barèmes!N445)</f>
        <v/>
      </c>
      <c r="O445" s="181" t="str">
        <f>IF(Barèmes!O445="","",Barèmes!O445)</f>
        <v/>
      </c>
      <c r="P445" s="427"/>
      <c r="Q445" s="286"/>
      <c r="R445" s="446" t="str">
        <f t="shared" si="18"/>
        <v/>
      </c>
      <c r="S445" s="182"/>
      <c r="T445" s="211" t="str">
        <f t="shared" si="19"/>
        <v/>
      </c>
      <c r="U445" s="185"/>
      <c r="V445" s="266" t="str">
        <f>+IF(O445="","",IF(T445="",Listes!$A$70,IF(AND(O445&lt;T445,U445=""),Listes!$A$71,IF(AND(Q445&lt;P445,U445=""),Listes!$A$72,IF(AND(T445&lt;&gt;"",T445&lt;O445,S445=""),Listes!$A$73,IF(W445="",Listes!$A$74,""))))))</f>
        <v/>
      </c>
      <c r="W445" s="90"/>
      <c r="X445" s="158">
        <f t="shared" si="20"/>
        <v>0</v>
      </c>
    </row>
    <row r="446" spans="1:24" ht="20.100000000000001" customHeight="1" x14ac:dyDescent="0.25">
      <c r="A446" s="174">
        <v>440</v>
      </c>
      <c r="B446" s="181" t="str">
        <f>IF(Barèmes!B446="","",Barèmes!B446)</f>
        <v/>
      </c>
      <c r="C446" s="181" t="str">
        <f>IF(Barèmes!C446="","",Barèmes!C446)</f>
        <v/>
      </c>
      <c r="D446" s="181" t="str">
        <f>IF(Barèmes!D446="","",Barèmes!D446)</f>
        <v/>
      </c>
      <c r="E446" s="181" t="str">
        <f>IF(Barèmes!E446="","",Barèmes!E446)</f>
        <v/>
      </c>
      <c r="F446" s="181" t="str">
        <f>IF(Barèmes!F446="","",Barèmes!F446)</f>
        <v/>
      </c>
      <c r="G446" s="181" t="str">
        <f>IF(Barèmes!G446="","",Barèmes!G446)</f>
        <v/>
      </c>
      <c r="H446" s="531" t="str">
        <f>IF(Barèmes!H446="","",Barèmes!H446)</f>
        <v/>
      </c>
      <c r="I446" s="531" t="str">
        <f>IF(Barèmes!I446="","",Barèmes!I446)</f>
        <v/>
      </c>
      <c r="J446" s="181" t="str">
        <f>IF(Barèmes!J446="","",Barèmes!J446)</f>
        <v/>
      </c>
      <c r="K446" s="181" t="str">
        <f>IF(Barèmes!K446="","",Barèmes!K446)</f>
        <v/>
      </c>
      <c r="L446" s="181" t="str">
        <f>IF(Barèmes!L446="","",Barèmes!L446)</f>
        <v/>
      </c>
      <c r="M446" s="181" t="str">
        <f>IF(Barèmes!M446="","",Barèmes!M446)</f>
        <v/>
      </c>
      <c r="N446" s="181" t="str">
        <f>IF(Barèmes!N446="","",Barèmes!N446)</f>
        <v/>
      </c>
      <c r="O446" s="181" t="str">
        <f>IF(Barèmes!O446="","",Barèmes!O446)</f>
        <v/>
      </c>
      <c r="P446" s="427"/>
      <c r="Q446" s="286"/>
      <c r="R446" s="446" t="str">
        <f t="shared" si="18"/>
        <v/>
      </c>
      <c r="S446" s="182"/>
      <c r="T446" s="211" t="str">
        <f t="shared" si="19"/>
        <v/>
      </c>
      <c r="U446" s="185"/>
      <c r="V446" s="266" t="str">
        <f>+IF(O446="","",IF(T446="",Listes!$A$70,IF(AND(O446&lt;T446,U446=""),Listes!$A$71,IF(AND(Q446&lt;P446,U446=""),Listes!$A$72,IF(AND(T446&lt;&gt;"",T446&lt;O446,S446=""),Listes!$A$73,IF(W446="",Listes!$A$74,""))))))</f>
        <v/>
      </c>
      <c r="W446" s="90"/>
      <c r="X446" s="158">
        <f t="shared" si="20"/>
        <v>0</v>
      </c>
    </row>
    <row r="447" spans="1:24" ht="20.100000000000001" customHeight="1" x14ac:dyDescent="0.25">
      <c r="A447" s="174">
        <v>441</v>
      </c>
      <c r="B447" s="181" t="str">
        <f>IF(Barèmes!B447="","",Barèmes!B447)</f>
        <v/>
      </c>
      <c r="C447" s="181" t="str">
        <f>IF(Barèmes!C447="","",Barèmes!C447)</f>
        <v/>
      </c>
      <c r="D447" s="181" t="str">
        <f>IF(Barèmes!D447="","",Barèmes!D447)</f>
        <v/>
      </c>
      <c r="E447" s="181" t="str">
        <f>IF(Barèmes!E447="","",Barèmes!E447)</f>
        <v/>
      </c>
      <c r="F447" s="181" t="str">
        <f>IF(Barèmes!F447="","",Barèmes!F447)</f>
        <v/>
      </c>
      <c r="G447" s="181" t="str">
        <f>IF(Barèmes!G447="","",Barèmes!G447)</f>
        <v/>
      </c>
      <c r="H447" s="531" t="str">
        <f>IF(Barèmes!H447="","",Barèmes!H447)</f>
        <v/>
      </c>
      <c r="I447" s="531" t="str">
        <f>IF(Barèmes!I447="","",Barèmes!I447)</f>
        <v/>
      </c>
      <c r="J447" s="181" t="str">
        <f>IF(Barèmes!J447="","",Barèmes!J447)</f>
        <v/>
      </c>
      <c r="K447" s="181" t="str">
        <f>IF(Barèmes!K447="","",Barèmes!K447)</f>
        <v/>
      </c>
      <c r="L447" s="181" t="str">
        <f>IF(Barèmes!L447="","",Barèmes!L447)</f>
        <v/>
      </c>
      <c r="M447" s="181" t="str">
        <f>IF(Barèmes!M447="","",Barèmes!M447)</f>
        <v/>
      </c>
      <c r="N447" s="181" t="str">
        <f>IF(Barèmes!N447="","",Barèmes!N447)</f>
        <v/>
      </c>
      <c r="O447" s="181" t="str">
        <f>IF(Barèmes!O447="","",Barèmes!O447)</f>
        <v/>
      </c>
      <c r="P447" s="427"/>
      <c r="Q447" s="286"/>
      <c r="R447" s="446" t="str">
        <f t="shared" si="18"/>
        <v/>
      </c>
      <c r="S447" s="182"/>
      <c r="T447" s="211" t="str">
        <f t="shared" si="19"/>
        <v/>
      </c>
      <c r="U447" s="185"/>
      <c r="V447" s="266" t="str">
        <f>+IF(O447="","",IF(T447="",Listes!$A$70,IF(AND(O447&lt;T447,U447=""),Listes!$A$71,IF(AND(Q447&lt;P447,U447=""),Listes!$A$72,IF(AND(T447&lt;&gt;"",T447&lt;O447,S447=""),Listes!$A$73,IF(W447="",Listes!$A$74,""))))))</f>
        <v/>
      </c>
      <c r="W447" s="90"/>
      <c r="X447" s="158">
        <f t="shared" si="20"/>
        <v>0</v>
      </c>
    </row>
    <row r="448" spans="1:24" ht="20.100000000000001" customHeight="1" x14ac:dyDescent="0.25">
      <c r="A448" s="174">
        <v>442</v>
      </c>
      <c r="B448" s="181" t="str">
        <f>IF(Barèmes!B448="","",Barèmes!B448)</f>
        <v/>
      </c>
      <c r="C448" s="181" t="str">
        <f>IF(Barèmes!C448="","",Barèmes!C448)</f>
        <v/>
      </c>
      <c r="D448" s="181" t="str">
        <f>IF(Barèmes!D448="","",Barèmes!D448)</f>
        <v/>
      </c>
      <c r="E448" s="181" t="str">
        <f>IF(Barèmes!E448="","",Barèmes!E448)</f>
        <v/>
      </c>
      <c r="F448" s="181" t="str">
        <f>IF(Barèmes!F448="","",Barèmes!F448)</f>
        <v/>
      </c>
      <c r="G448" s="181" t="str">
        <f>IF(Barèmes!G448="","",Barèmes!G448)</f>
        <v/>
      </c>
      <c r="H448" s="531" t="str">
        <f>IF(Barèmes!H448="","",Barèmes!H448)</f>
        <v/>
      </c>
      <c r="I448" s="531" t="str">
        <f>IF(Barèmes!I448="","",Barèmes!I448)</f>
        <v/>
      </c>
      <c r="J448" s="181" t="str">
        <f>IF(Barèmes!J448="","",Barèmes!J448)</f>
        <v/>
      </c>
      <c r="K448" s="181" t="str">
        <f>IF(Barèmes!K448="","",Barèmes!K448)</f>
        <v/>
      </c>
      <c r="L448" s="181" t="str">
        <f>IF(Barèmes!L448="","",Barèmes!L448)</f>
        <v/>
      </c>
      <c r="M448" s="181" t="str">
        <f>IF(Barèmes!M448="","",Barèmes!M448)</f>
        <v/>
      </c>
      <c r="N448" s="181" t="str">
        <f>IF(Barèmes!N448="","",Barèmes!N448)</f>
        <v/>
      </c>
      <c r="O448" s="181" t="str">
        <f>IF(Barèmes!O448="","",Barèmes!O448)</f>
        <v/>
      </c>
      <c r="P448" s="427"/>
      <c r="Q448" s="286"/>
      <c r="R448" s="446" t="str">
        <f t="shared" si="18"/>
        <v/>
      </c>
      <c r="S448" s="182"/>
      <c r="T448" s="211" t="str">
        <f t="shared" si="19"/>
        <v/>
      </c>
      <c r="U448" s="185"/>
      <c r="V448" s="266" t="str">
        <f>+IF(O448="","",IF(T448="",Listes!$A$70,IF(AND(O448&lt;T448,U448=""),Listes!$A$71,IF(AND(Q448&lt;P448,U448=""),Listes!$A$72,IF(AND(T448&lt;&gt;"",T448&lt;O448,S448=""),Listes!$A$73,IF(W448="",Listes!$A$74,""))))))</f>
        <v/>
      </c>
      <c r="W448" s="90"/>
      <c r="X448" s="158">
        <f t="shared" si="20"/>
        <v>0</v>
      </c>
    </row>
    <row r="449" spans="1:24" ht="20.100000000000001" customHeight="1" x14ac:dyDescent="0.25">
      <c r="A449" s="174">
        <v>443</v>
      </c>
      <c r="B449" s="181" t="str">
        <f>IF(Barèmes!B449="","",Barèmes!B449)</f>
        <v/>
      </c>
      <c r="C449" s="181" t="str">
        <f>IF(Barèmes!C449="","",Barèmes!C449)</f>
        <v/>
      </c>
      <c r="D449" s="181" t="str">
        <f>IF(Barèmes!D449="","",Barèmes!D449)</f>
        <v/>
      </c>
      <c r="E449" s="181" t="str">
        <f>IF(Barèmes!E449="","",Barèmes!E449)</f>
        <v/>
      </c>
      <c r="F449" s="181" t="str">
        <f>IF(Barèmes!F449="","",Barèmes!F449)</f>
        <v/>
      </c>
      <c r="G449" s="181" t="str">
        <f>IF(Barèmes!G449="","",Barèmes!G449)</f>
        <v/>
      </c>
      <c r="H449" s="531" t="str">
        <f>IF(Barèmes!H449="","",Barèmes!H449)</f>
        <v/>
      </c>
      <c r="I449" s="531" t="str">
        <f>IF(Barèmes!I449="","",Barèmes!I449)</f>
        <v/>
      </c>
      <c r="J449" s="181" t="str">
        <f>IF(Barèmes!J449="","",Barèmes!J449)</f>
        <v/>
      </c>
      <c r="K449" s="181" t="str">
        <f>IF(Barèmes!K449="","",Barèmes!K449)</f>
        <v/>
      </c>
      <c r="L449" s="181" t="str">
        <f>IF(Barèmes!L449="","",Barèmes!L449)</f>
        <v/>
      </c>
      <c r="M449" s="181" t="str">
        <f>IF(Barèmes!M449="","",Barèmes!M449)</f>
        <v/>
      </c>
      <c r="N449" s="181" t="str">
        <f>IF(Barèmes!N449="","",Barèmes!N449)</f>
        <v/>
      </c>
      <c r="O449" s="181" t="str">
        <f>IF(Barèmes!O449="","",Barèmes!O449)</f>
        <v/>
      </c>
      <c r="P449" s="427"/>
      <c r="Q449" s="286"/>
      <c r="R449" s="446" t="str">
        <f t="shared" si="18"/>
        <v/>
      </c>
      <c r="S449" s="182"/>
      <c r="T449" s="211" t="str">
        <f t="shared" si="19"/>
        <v/>
      </c>
      <c r="U449" s="185"/>
      <c r="V449" s="266" t="str">
        <f>+IF(O449="","",IF(T449="",Listes!$A$70,IF(AND(O449&lt;T449,U449=""),Listes!$A$71,IF(AND(Q449&lt;P449,U449=""),Listes!$A$72,IF(AND(T449&lt;&gt;"",T449&lt;O449,S449=""),Listes!$A$73,IF(W449="",Listes!$A$74,""))))))</f>
        <v/>
      </c>
      <c r="W449" s="90"/>
      <c r="X449" s="158">
        <f t="shared" si="20"/>
        <v>0</v>
      </c>
    </row>
    <row r="450" spans="1:24" ht="20.100000000000001" customHeight="1" x14ac:dyDescent="0.25">
      <c r="A450" s="174">
        <v>444</v>
      </c>
      <c r="B450" s="181" t="str">
        <f>IF(Barèmes!B450="","",Barèmes!B450)</f>
        <v/>
      </c>
      <c r="C450" s="181" t="str">
        <f>IF(Barèmes!C450="","",Barèmes!C450)</f>
        <v/>
      </c>
      <c r="D450" s="181" t="str">
        <f>IF(Barèmes!D450="","",Barèmes!D450)</f>
        <v/>
      </c>
      <c r="E450" s="181" t="str">
        <f>IF(Barèmes!E450="","",Barèmes!E450)</f>
        <v/>
      </c>
      <c r="F450" s="181" t="str">
        <f>IF(Barèmes!F450="","",Barèmes!F450)</f>
        <v/>
      </c>
      <c r="G450" s="181" t="str">
        <f>IF(Barèmes!G450="","",Barèmes!G450)</f>
        <v/>
      </c>
      <c r="H450" s="531" t="str">
        <f>IF(Barèmes!H450="","",Barèmes!H450)</f>
        <v/>
      </c>
      <c r="I450" s="531" t="str">
        <f>IF(Barèmes!I450="","",Barèmes!I450)</f>
        <v/>
      </c>
      <c r="J450" s="181" t="str">
        <f>IF(Barèmes!J450="","",Barèmes!J450)</f>
        <v/>
      </c>
      <c r="K450" s="181" t="str">
        <f>IF(Barèmes!K450="","",Barèmes!K450)</f>
        <v/>
      </c>
      <c r="L450" s="181" t="str">
        <f>IF(Barèmes!L450="","",Barèmes!L450)</f>
        <v/>
      </c>
      <c r="M450" s="181" t="str">
        <f>IF(Barèmes!M450="","",Barèmes!M450)</f>
        <v/>
      </c>
      <c r="N450" s="181" t="str">
        <f>IF(Barèmes!N450="","",Barèmes!N450)</f>
        <v/>
      </c>
      <c r="O450" s="181" t="str">
        <f>IF(Barèmes!O450="","",Barèmes!O450)</f>
        <v/>
      </c>
      <c r="P450" s="427"/>
      <c r="Q450" s="286"/>
      <c r="R450" s="446" t="str">
        <f t="shared" si="18"/>
        <v/>
      </c>
      <c r="S450" s="182"/>
      <c r="T450" s="211" t="str">
        <f t="shared" si="19"/>
        <v/>
      </c>
      <c r="U450" s="185"/>
      <c r="V450" s="266" t="str">
        <f>+IF(O450="","",IF(T450="",Listes!$A$70,IF(AND(O450&lt;T450,U450=""),Listes!$A$71,IF(AND(Q450&lt;P450,U450=""),Listes!$A$72,IF(AND(T450&lt;&gt;"",T450&lt;O450,S450=""),Listes!$A$73,IF(W450="",Listes!$A$74,""))))))</f>
        <v/>
      </c>
      <c r="W450" s="90"/>
      <c r="X450" s="158">
        <f t="shared" si="20"/>
        <v>0</v>
      </c>
    </row>
    <row r="451" spans="1:24" ht="20.100000000000001" customHeight="1" x14ac:dyDescent="0.25">
      <c r="A451" s="174">
        <v>445</v>
      </c>
      <c r="B451" s="181" t="str">
        <f>IF(Barèmes!B451="","",Barèmes!B451)</f>
        <v/>
      </c>
      <c r="C451" s="181" t="str">
        <f>IF(Barèmes!C451="","",Barèmes!C451)</f>
        <v/>
      </c>
      <c r="D451" s="181" t="str">
        <f>IF(Barèmes!D451="","",Barèmes!D451)</f>
        <v/>
      </c>
      <c r="E451" s="181" t="str">
        <f>IF(Barèmes!E451="","",Barèmes!E451)</f>
        <v/>
      </c>
      <c r="F451" s="181" t="str">
        <f>IF(Barèmes!F451="","",Barèmes!F451)</f>
        <v/>
      </c>
      <c r="G451" s="181" t="str">
        <f>IF(Barèmes!G451="","",Barèmes!G451)</f>
        <v/>
      </c>
      <c r="H451" s="531" t="str">
        <f>IF(Barèmes!H451="","",Barèmes!H451)</f>
        <v/>
      </c>
      <c r="I451" s="531" t="str">
        <f>IF(Barèmes!I451="","",Barèmes!I451)</f>
        <v/>
      </c>
      <c r="J451" s="181" t="str">
        <f>IF(Barèmes!J451="","",Barèmes!J451)</f>
        <v/>
      </c>
      <c r="K451" s="181" t="str">
        <f>IF(Barèmes!K451="","",Barèmes!K451)</f>
        <v/>
      </c>
      <c r="L451" s="181" t="str">
        <f>IF(Barèmes!L451="","",Barèmes!L451)</f>
        <v/>
      </c>
      <c r="M451" s="181" t="str">
        <f>IF(Barèmes!M451="","",Barèmes!M451)</f>
        <v/>
      </c>
      <c r="N451" s="181" t="str">
        <f>IF(Barèmes!N451="","",Barèmes!N451)</f>
        <v/>
      </c>
      <c r="O451" s="181" t="str">
        <f>IF(Barèmes!O451="","",Barèmes!O451)</f>
        <v/>
      </c>
      <c r="P451" s="427"/>
      <c r="Q451" s="286"/>
      <c r="R451" s="446" t="str">
        <f t="shared" si="18"/>
        <v/>
      </c>
      <c r="S451" s="182"/>
      <c r="T451" s="211" t="str">
        <f t="shared" si="19"/>
        <v/>
      </c>
      <c r="U451" s="185"/>
      <c r="V451" s="266" t="str">
        <f>+IF(O451="","",IF(T451="",Listes!$A$70,IF(AND(O451&lt;T451,U451=""),Listes!$A$71,IF(AND(Q451&lt;P451,U451=""),Listes!$A$72,IF(AND(T451&lt;&gt;"",T451&lt;O451,S451=""),Listes!$A$73,IF(W451="",Listes!$A$74,""))))))</f>
        <v/>
      </c>
      <c r="W451" s="90"/>
      <c r="X451" s="158">
        <f t="shared" si="20"/>
        <v>0</v>
      </c>
    </row>
    <row r="452" spans="1:24" ht="20.100000000000001" customHeight="1" x14ac:dyDescent="0.25">
      <c r="A452" s="174">
        <v>446</v>
      </c>
      <c r="B452" s="181" t="str">
        <f>IF(Barèmes!B452="","",Barèmes!B452)</f>
        <v/>
      </c>
      <c r="C452" s="181" t="str">
        <f>IF(Barèmes!C452="","",Barèmes!C452)</f>
        <v/>
      </c>
      <c r="D452" s="181" t="str">
        <f>IF(Barèmes!D452="","",Barèmes!D452)</f>
        <v/>
      </c>
      <c r="E452" s="181" t="str">
        <f>IF(Barèmes!E452="","",Barèmes!E452)</f>
        <v/>
      </c>
      <c r="F452" s="181" t="str">
        <f>IF(Barèmes!F452="","",Barèmes!F452)</f>
        <v/>
      </c>
      <c r="G452" s="181" t="str">
        <f>IF(Barèmes!G452="","",Barèmes!G452)</f>
        <v/>
      </c>
      <c r="H452" s="531" t="str">
        <f>IF(Barèmes!H452="","",Barèmes!H452)</f>
        <v/>
      </c>
      <c r="I452" s="531" t="str">
        <f>IF(Barèmes!I452="","",Barèmes!I452)</f>
        <v/>
      </c>
      <c r="J452" s="181" t="str">
        <f>IF(Barèmes!J452="","",Barèmes!J452)</f>
        <v/>
      </c>
      <c r="K452" s="181" t="str">
        <f>IF(Barèmes!K452="","",Barèmes!K452)</f>
        <v/>
      </c>
      <c r="L452" s="181" t="str">
        <f>IF(Barèmes!L452="","",Barèmes!L452)</f>
        <v/>
      </c>
      <c r="M452" s="181" t="str">
        <f>IF(Barèmes!M452="","",Barèmes!M452)</f>
        <v/>
      </c>
      <c r="N452" s="181" t="str">
        <f>IF(Barèmes!N452="","",Barèmes!N452)</f>
        <v/>
      </c>
      <c r="O452" s="181" t="str">
        <f>IF(Barèmes!O452="","",Barèmes!O452)</f>
        <v/>
      </c>
      <c r="P452" s="427"/>
      <c r="Q452" s="286"/>
      <c r="R452" s="446" t="str">
        <f t="shared" si="18"/>
        <v/>
      </c>
      <c r="S452" s="182"/>
      <c r="T452" s="211" t="str">
        <f t="shared" si="19"/>
        <v/>
      </c>
      <c r="U452" s="185"/>
      <c r="V452" s="266" t="str">
        <f>+IF(O452="","",IF(T452="",Listes!$A$70,IF(AND(O452&lt;T452,U452=""),Listes!$A$71,IF(AND(Q452&lt;P452,U452=""),Listes!$A$72,IF(AND(T452&lt;&gt;"",T452&lt;O452,S452=""),Listes!$A$73,IF(W452="",Listes!$A$74,""))))))</f>
        <v/>
      </c>
      <c r="W452" s="90"/>
      <c r="X452" s="158">
        <f t="shared" si="20"/>
        <v>0</v>
      </c>
    </row>
    <row r="453" spans="1:24" ht="20.100000000000001" customHeight="1" x14ac:dyDescent="0.25">
      <c r="A453" s="174">
        <v>447</v>
      </c>
      <c r="B453" s="181" t="str">
        <f>IF(Barèmes!B453="","",Barèmes!B453)</f>
        <v/>
      </c>
      <c r="C453" s="181" t="str">
        <f>IF(Barèmes!C453="","",Barèmes!C453)</f>
        <v/>
      </c>
      <c r="D453" s="181" t="str">
        <f>IF(Barèmes!D453="","",Barèmes!D453)</f>
        <v/>
      </c>
      <c r="E453" s="181" t="str">
        <f>IF(Barèmes!E453="","",Barèmes!E453)</f>
        <v/>
      </c>
      <c r="F453" s="181" t="str">
        <f>IF(Barèmes!F453="","",Barèmes!F453)</f>
        <v/>
      </c>
      <c r="G453" s="181" t="str">
        <f>IF(Barèmes!G453="","",Barèmes!G453)</f>
        <v/>
      </c>
      <c r="H453" s="531" t="str">
        <f>IF(Barèmes!H453="","",Barèmes!H453)</f>
        <v/>
      </c>
      <c r="I453" s="531" t="str">
        <f>IF(Barèmes!I453="","",Barèmes!I453)</f>
        <v/>
      </c>
      <c r="J453" s="181" t="str">
        <f>IF(Barèmes!J453="","",Barèmes!J453)</f>
        <v/>
      </c>
      <c r="K453" s="181" t="str">
        <f>IF(Barèmes!K453="","",Barèmes!K453)</f>
        <v/>
      </c>
      <c r="L453" s="181" t="str">
        <f>IF(Barèmes!L453="","",Barèmes!L453)</f>
        <v/>
      </c>
      <c r="M453" s="181" t="str">
        <f>IF(Barèmes!M453="","",Barèmes!M453)</f>
        <v/>
      </c>
      <c r="N453" s="181" t="str">
        <f>IF(Barèmes!N453="","",Barèmes!N453)</f>
        <v/>
      </c>
      <c r="O453" s="181" t="str">
        <f>IF(Barèmes!O453="","",Barèmes!O453)</f>
        <v/>
      </c>
      <c r="P453" s="427"/>
      <c r="Q453" s="286"/>
      <c r="R453" s="446" t="str">
        <f t="shared" si="18"/>
        <v/>
      </c>
      <c r="S453" s="182"/>
      <c r="T453" s="211" t="str">
        <f t="shared" si="19"/>
        <v/>
      </c>
      <c r="U453" s="185"/>
      <c r="V453" s="266" t="str">
        <f>+IF(O453="","",IF(T453="",Listes!$A$70,IF(AND(O453&lt;T453,U453=""),Listes!$A$71,IF(AND(Q453&lt;P453,U453=""),Listes!$A$72,IF(AND(T453&lt;&gt;"",T453&lt;O453,S453=""),Listes!$A$73,IF(W453="",Listes!$A$74,""))))))</f>
        <v/>
      </c>
      <c r="W453" s="90"/>
      <c r="X453" s="158">
        <f t="shared" si="20"/>
        <v>0</v>
      </c>
    </row>
    <row r="454" spans="1:24" ht="20.100000000000001" customHeight="1" x14ac:dyDescent="0.25">
      <c r="A454" s="174">
        <v>448</v>
      </c>
      <c r="B454" s="181" t="str">
        <f>IF(Barèmes!B454="","",Barèmes!B454)</f>
        <v/>
      </c>
      <c r="C454" s="181" t="str">
        <f>IF(Barèmes!C454="","",Barèmes!C454)</f>
        <v/>
      </c>
      <c r="D454" s="181" t="str">
        <f>IF(Barèmes!D454="","",Barèmes!D454)</f>
        <v/>
      </c>
      <c r="E454" s="181" t="str">
        <f>IF(Barèmes!E454="","",Barèmes!E454)</f>
        <v/>
      </c>
      <c r="F454" s="181" t="str">
        <f>IF(Barèmes!F454="","",Barèmes!F454)</f>
        <v/>
      </c>
      <c r="G454" s="181" t="str">
        <f>IF(Barèmes!G454="","",Barèmes!G454)</f>
        <v/>
      </c>
      <c r="H454" s="531" t="str">
        <f>IF(Barèmes!H454="","",Barèmes!H454)</f>
        <v/>
      </c>
      <c r="I454" s="531" t="str">
        <f>IF(Barèmes!I454="","",Barèmes!I454)</f>
        <v/>
      </c>
      <c r="J454" s="181" t="str">
        <f>IF(Barèmes!J454="","",Barèmes!J454)</f>
        <v/>
      </c>
      <c r="K454" s="181" t="str">
        <f>IF(Barèmes!K454="","",Barèmes!K454)</f>
        <v/>
      </c>
      <c r="L454" s="181" t="str">
        <f>IF(Barèmes!L454="","",Barèmes!L454)</f>
        <v/>
      </c>
      <c r="M454" s="181" t="str">
        <f>IF(Barèmes!M454="","",Barèmes!M454)</f>
        <v/>
      </c>
      <c r="N454" s="181" t="str">
        <f>IF(Barèmes!N454="","",Barèmes!N454)</f>
        <v/>
      </c>
      <c r="O454" s="181" t="str">
        <f>IF(Barèmes!O454="","",Barèmes!O454)</f>
        <v/>
      </c>
      <c r="P454" s="427"/>
      <c r="Q454" s="286"/>
      <c r="R454" s="446" t="str">
        <f t="shared" si="18"/>
        <v/>
      </c>
      <c r="S454" s="182"/>
      <c r="T454" s="211" t="str">
        <f t="shared" si="19"/>
        <v/>
      </c>
      <c r="U454" s="185"/>
      <c r="V454" s="266" t="str">
        <f>+IF(O454="","",IF(T454="",Listes!$A$70,IF(AND(O454&lt;T454,U454=""),Listes!$A$71,IF(AND(Q454&lt;P454,U454=""),Listes!$A$72,IF(AND(T454&lt;&gt;"",T454&lt;O454,S454=""),Listes!$A$73,IF(W454="",Listes!$A$74,""))))))</f>
        <v/>
      </c>
      <c r="W454" s="90"/>
      <c r="X454" s="158">
        <f t="shared" si="20"/>
        <v>0</v>
      </c>
    </row>
    <row r="455" spans="1:24" ht="20.100000000000001" customHeight="1" x14ac:dyDescent="0.25">
      <c r="A455" s="174">
        <v>449</v>
      </c>
      <c r="B455" s="181" t="str">
        <f>IF(Barèmes!B455="","",Barèmes!B455)</f>
        <v/>
      </c>
      <c r="C455" s="181" t="str">
        <f>IF(Barèmes!C455="","",Barèmes!C455)</f>
        <v/>
      </c>
      <c r="D455" s="181" t="str">
        <f>IF(Barèmes!D455="","",Barèmes!D455)</f>
        <v/>
      </c>
      <c r="E455" s="181" t="str">
        <f>IF(Barèmes!E455="","",Barèmes!E455)</f>
        <v/>
      </c>
      <c r="F455" s="181" t="str">
        <f>IF(Barèmes!F455="","",Barèmes!F455)</f>
        <v/>
      </c>
      <c r="G455" s="181" t="str">
        <f>IF(Barèmes!G455="","",Barèmes!G455)</f>
        <v/>
      </c>
      <c r="H455" s="531" t="str">
        <f>IF(Barèmes!H455="","",Barèmes!H455)</f>
        <v/>
      </c>
      <c r="I455" s="531" t="str">
        <f>IF(Barèmes!I455="","",Barèmes!I455)</f>
        <v/>
      </c>
      <c r="J455" s="181" t="str">
        <f>IF(Barèmes!J455="","",Barèmes!J455)</f>
        <v/>
      </c>
      <c r="K455" s="181" t="str">
        <f>IF(Barèmes!K455="","",Barèmes!K455)</f>
        <v/>
      </c>
      <c r="L455" s="181" t="str">
        <f>IF(Barèmes!L455="","",Barèmes!L455)</f>
        <v/>
      </c>
      <c r="M455" s="181" t="str">
        <f>IF(Barèmes!M455="","",Barèmes!M455)</f>
        <v/>
      </c>
      <c r="N455" s="181" t="str">
        <f>IF(Barèmes!N455="","",Barèmes!N455)</f>
        <v/>
      </c>
      <c r="O455" s="181" t="str">
        <f>IF(Barèmes!O455="","",Barèmes!O455)</f>
        <v/>
      </c>
      <c r="P455" s="427"/>
      <c r="Q455" s="286"/>
      <c r="R455" s="446" t="str">
        <f t="shared" si="18"/>
        <v/>
      </c>
      <c r="S455" s="182"/>
      <c r="T455" s="211" t="str">
        <f t="shared" si="19"/>
        <v/>
      </c>
      <c r="U455" s="185"/>
      <c r="V455" s="266" t="str">
        <f>+IF(O455="","",IF(T455="",Listes!$A$70,IF(AND(O455&lt;T455,U455=""),Listes!$A$71,IF(AND(Q455&lt;P455,U455=""),Listes!$A$72,IF(AND(T455&lt;&gt;"",T455&lt;O455,S455=""),Listes!$A$73,IF(W455="",Listes!$A$74,""))))))</f>
        <v/>
      </c>
      <c r="W455" s="90"/>
      <c r="X455" s="158">
        <f t="shared" si="20"/>
        <v>0</v>
      </c>
    </row>
    <row r="456" spans="1:24" ht="20.100000000000001" customHeight="1" x14ac:dyDescent="0.25">
      <c r="A456" s="174">
        <v>450</v>
      </c>
      <c r="B456" s="181" t="str">
        <f>IF(Barèmes!B456="","",Barèmes!B456)</f>
        <v/>
      </c>
      <c r="C456" s="181" t="str">
        <f>IF(Barèmes!C456="","",Barèmes!C456)</f>
        <v/>
      </c>
      <c r="D456" s="181" t="str">
        <f>IF(Barèmes!D456="","",Barèmes!D456)</f>
        <v/>
      </c>
      <c r="E456" s="181" t="str">
        <f>IF(Barèmes!E456="","",Barèmes!E456)</f>
        <v/>
      </c>
      <c r="F456" s="181" t="str">
        <f>IF(Barèmes!F456="","",Barèmes!F456)</f>
        <v/>
      </c>
      <c r="G456" s="181" t="str">
        <f>IF(Barèmes!G456="","",Barèmes!G456)</f>
        <v/>
      </c>
      <c r="H456" s="531" t="str">
        <f>IF(Barèmes!H456="","",Barèmes!H456)</f>
        <v/>
      </c>
      <c r="I456" s="531" t="str">
        <f>IF(Barèmes!I456="","",Barèmes!I456)</f>
        <v/>
      </c>
      <c r="J456" s="181" t="str">
        <f>IF(Barèmes!J456="","",Barèmes!J456)</f>
        <v/>
      </c>
      <c r="K456" s="181" t="str">
        <f>IF(Barèmes!K456="","",Barèmes!K456)</f>
        <v/>
      </c>
      <c r="L456" s="181" t="str">
        <f>IF(Barèmes!L456="","",Barèmes!L456)</f>
        <v/>
      </c>
      <c r="M456" s="181" t="str">
        <f>IF(Barèmes!M456="","",Barèmes!M456)</f>
        <v/>
      </c>
      <c r="N456" s="181" t="str">
        <f>IF(Barèmes!N456="","",Barèmes!N456)</f>
        <v/>
      </c>
      <c r="O456" s="181" t="str">
        <f>IF(Barèmes!O456="","",Barèmes!O456)</f>
        <v/>
      </c>
      <c r="P456" s="427"/>
      <c r="Q456" s="286"/>
      <c r="R456" s="446" t="str">
        <f t="shared" ref="R456:R506" si="21">IF($J456="","",($N456+$M456+$L456)*$J456)</f>
        <v/>
      </c>
      <c r="S456" s="182"/>
      <c r="T456" s="211" t="str">
        <f t="shared" ref="T456:T506" si="22">IF($R456="","",$R456)</f>
        <v/>
      </c>
      <c r="U456" s="185"/>
      <c r="V456" s="266" t="str">
        <f>+IF(O456="","",IF(T456="",Listes!$A$70,IF(AND(O456&lt;T456,U456=""),Listes!$A$71,IF(AND(Q456&lt;P456,U456=""),Listes!$A$72,IF(AND(T456&lt;&gt;"",T456&lt;O456,S456=""),Listes!$A$73,IF(W456="",Listes!$A$74,""))))))</f>
        <v/>
      </c>
      <c r="W456" s="90"/>
      <c r="X456" s="158">
        <f t="shared" ref="X456:X506" si="23">IF(AND(O456&lt;&gt;"",V456&lt;&gt;""),1,0)</f>
        <v>0</v>
      </c>
    </row>
    <row r="457" spans="1:24" ht="20.100000000000001" customHeight="1" x14ac:dyDescent="0.25">
      <c r="A457" s="174">
        <v>451</v>
      </c>
      <c r="B457" s="181" t="str">
        <f>IF(Barèmes!B457="","",Barèmes!B457)</f>
        <v/>
      </c>
      <c r="C457" s="181" t="str">
        <f>IF(Barèmes!C457="","",Barèmes!C457)</f>
        <v/>
      </c>
      <c r="D457" s="181" t="str">
        <f>IF(Barèmes!D457="","",Barèmes!D457)</f>
        <v/>
      </c>
      <c r="E457" s="181" t="str">
        <f>IF(Barèmes!E457="","",Barèmes!E457)</f>
        <v/>
      </c>
      <c r="F457" s="181" t="str">
        <f>IF(Barèmes!F457="","",Barèmes!F457)</f>
        <v/>
      </c>
      <c r="G457" s="181" t="str">
        <f>IF(Barèmes!G457="","",Barèmes!G457)</f>
        <v/>
      </c>
      <c r="H457" s="531" t="str">
        <f>IF(Barèmes!H457="","",Barèmes!H457)</f>
        <v/>
      </c>
      <c r="I457" s="531" t="str">
        <f>IF(Barèmes!I457="","",Barèmes!I457)</f>
        <v/>
      </c>
      <c r="J457" s="181" t="str">
        <f>IF(Barèmes!J457="","",Barèmes!J457)</f>
        <v/>
      </c>
      <c r="K457" s="181" t="str">
        <f>IF(Barèmes!K457="","",Barèmes!K457)</f>
        <v/>
      </c>
      <c r="L457" s="181" t="str">
        <f>IF(Barèmes!L457="","",Barèmes!L457)</f>
        <v/>
      </c>
      <c r="M457" s="181" t="str">
        <f>IF(Barèmes!M457="","",Barèmes!M457)</f>
        <v/>
      </c>
      <c r="N457" s="181" t="str">
        <f>IF(Barèmes!N457="","",Barèmes!N457)</f>
        <v/>
      </c>
      <c r="O457" s="181" t="str">
        <f>IF(Barèmes!O457="","",Barèmes!O457)</f>
        <v/>
      </c>
      <c r="P457" s="427"/>
      <c r="Q457" s="286"/>
      <c r="R457" s="446" t="str">
        <f t="shared" si="21"/>
        <v/>
      </c>
      <c r="S457" s="182"/>
      <c r="T457" s="211" t="str">
        <f t="shared" si="22"/>
        <v/>
      </c>
      <c r="U457" s="185"/>
      <c r="V457" s="266" t="str">
        <f>+IF(O457="","",IF(T457="",Listes!$A$70,IF(AND(O457&lt;T457,U457=""),Listes!$A$71,IF(AND(Q457&lt;P457,U457=""),Listes!$A$72,IF(AND(T457&lt;&gt;"",T457&lt;O457,S457=""),Listes!$A$73,IF(W457="",Listes!$A$74,""))))))</f>
        <v/>
      </c>
      <c r="W457" s="90"/>
      <c r="X457" s="158">
        <f t="shared" si="23"/>
        <v>0</v>
      </c>
    </row>
    <row r="458" spans="1:24" ht="20.100000000000001" customHeight="1" x14ac:dyDescent="0.25">
      <c r="A458" s="174">
        <v>452</v>
      </c>
      <c r="B458" s="181" t="str">
        <f>IF(Barèmes!B458="","",Barèmes!B458)</f>
        <v/>
      </c>
      <c r="C458" s="181" t="str">
        <f>IF(Barèmes!C458="","",Barèmes!C458)</f>
        <v/>
      </c>
      <c r="D458" s="181" t="str">
        <f>IF(Barèmes!D458="","",Barèmes!D458)</f>
        <v/>
      </c>
      <c r="E458" s="181" t="str">
        <f>IF(Barèmes!E458="","",Barèmes!E458)</f>
        <v/>
      </c>
      <c r="F458" s="181" t="str">
        <f>IF(Barèmes!F458="","",Barèmes!F458)</f>
        <v/>
      </c>
      <c r="G458" s="181" t="str">
        <f>IF(Barèmes!G458="","",Barèmes!G458)</f>
        <v/>
      </c>
      <c r="H458" s="531" t="str">
        <f>IF(Barèmes!H458="","",Barèmes!H458)</f>
        <v/>
      </c>
      <c r="I458" s="531" t="str">
        <f>IF(Barèmes!I458="","",Barèmes!I458)</f>
        <v/>
      </c>
      <c r="J458" s="181" t="str">
        <f>IF(Barèmes!J458="","",Barèmes!J458)</f>
        <v/>
      </c>
      <c r="K458" s="181" t="str">
        <f>IF(Barèmes!K458="","",Barèmes!K458)</f>
        <v/>
      </c>
      <c r="L458" s="181" t="str">
        <f>IF(Barèmes!L458="","",Barèmes!L458)</f>
        <v/>
      </c>
      <c r="M458" s="181" t="str">
        <f>IF(Barèmes!M458="","",Barèmes!M458)</f>
        <v/>
      </c>
      <c r="N458" s="181" t="str">
        <f>IF(Barèmes!N458="","",Barèmes!N458)</f>
        <v/>
      </c>
      <c r="O458" s="181" t="str">
        <f>IF(Barèmes!O458="","",Barèmes!O458)</f>
        <v/>
      </c>
      <c r="P458" s="427"/>
      <c r="Q458" s="286"/>
      <c r="R458" s="446" t="str">
        <f t="shared" si="21"/>
        <v/>
      </c>
      <c r="S458" s="182"/>
      <c r="T458" s="211" t="str">
        <f t="shared" si="22"/>
        <v/>
      </c>
      <c r="U458" s="185"/>
      <c r="V458" s="266" t="str">
        <f>+IF(O458="","",IF(T458="",Listes!$A$70,IF(AND(O458&lt;T458,U458=""),Listes!$A$71,IF(AND(Q458&lt;P458,U458=""),Listes!$A$72,IF(AND(T458&lt;&gt;"",T458&lt;O458,S458=""),Listes!$A$73,IF(W458="",Listes!$A$74,""))))))</f>
        <v/>
      </c>
      <c r="W458" s="90"/>
      <c r="X458" s="158">
        <f t="shared" si="23"/>
        <v>0</v>
      </c>
    </row>
    <row r="459" spans="1:24" ht="20.100000000000001" customHeight="1" x14ac:dyDescent="0.25">
      <c r="A459" s="174">
        <v>453</v>
      </c>
      <c r="B459" s="181" t="str">
        <f>IF(Barèmes!B459="","",Barèmes!B459)</f>
        <v/>
      </c>
      <c r="C459" s="181" t="str">
        <f>IF(Barèmes!C459="","",Barèmes!C459)</f>
        <v/>
      </c>
      <c r="D459" s="181" t="str">
        <f>IF(Barèmes!D459="","",Barèmes!D459)</f>
        <v/>
      </c>
      <c r="E459" s="181" t="str">
        <f>IF(Barèmes!E459="","",Barèmes!E459)</f>
        <v/>
      </c>
      <c r="F459" s="181" t="str">
        <f>IF(Barèmes!F459="","",Barèmes!F459)</f>
        <v/>
      </c>
      <c r="G459" s="181" t="str">
        <f>IF(Barèmes!G459="","",Barèmes!G459)</f>
        <v/>
      </c>
      <c r="H459" s="531" t="str">
        <f>IF(Barèmes!H459="","",Barèmes!H459)</f>
        <v/>
      </c>
      <c r="I459" s="531" t="str">
        <f>IF(Barèmes!I459="","",Barèmes!I459)</f>
        <v/>
      </c>
      <c r="J459" s="181" t="str">
        <f>IF(Barèmes!J459="","",Barèmes!J459)</f>
        <v/>
      </c>
      <c r="K459" s="181" t="str">
        <f>IF(Barèmes!K459="","",Barèmes!K459)</f>
        <v/>
      </c>
      <c r="L459" s="181" t="str">
        <f>IF(Barèmes!L459="","",Barèmes!L459)</f>
        <v/>
      </c>
      <c r="M459" s="181" t="str">
        <f>IF(Barèmes!M459="","",Barèmes!M459)</f>
        <v/>
      </c>
      <c r="N459" s="181" t="str">
        <f>IF(Barèmes!N459="","",Barèmes!N459)</f>
        <v/>
      </c>
      <c r="O459" s="181" t="str">
        <f>IF(Barèmes!O459="","",Barèmes!O459)</f>
        <v/>
      </c>
      <c r="P459" s="427"/>
      <c r="Q459" s="286"/>
      <c r="R459" s="446" t="str">
        <f t="shared" si="21"/>
        <v/>
      </c>
      <c r="S459" s="182"/>
      <c r="T459" s="211" t="str">
        <f t="shared" si="22"/>
        <v/>
      </c>
      <c r="U459" s="185"/>
      <c r="V459" s="266" t="str">
        <f>+IF(O459="","",IF(T459="",Listes!$A$70,IF(AND(O459&lt;T459,U459=""),Listes!$A$71,IF(AND(Q459&lt;P459,U459=""),Listes!$A$72,IF(AND(T459&lt;&gt;"",T459&lt;O459,S459=""),Listes!$A$73,IF(W459="",Listes!$A$74,""))))))</f>
        <v/>
      </c>
      <c r="W459" s="90"/>
      <c r="X459" s="158">
        <f t="shared" si="23"/>
        <v>0</v>
      </c>
    </row>
    <row r="460" spans="1:24" ht="20.100000000000001" customHeight="1" x14ac:dyDescent="0.25">
      <c r="A460" s="174">
        <v>454</v>
      </c>
      <c r="B460" s="181" t="str">
        <f>IF(Barèmes!B460="","",Barèmes!B460)</f>
        <v/>
      </c>
      <c r="C460" s="181" t="str">
        <f>IF(Barèmes!C460="","",Barèmes!C460)</f>
        <v/>
      </c>
      <c r="D460" s="181" t="str">
        <f>IF(Barèmes!D460="","",Barèmes!D460)</f>
        <v/>
      </c>
      <c r="E460" s="181" t="str">
        <f>IF(Barèmes!E460="","",Barèmes!E460)</f>
        <v/>
      </c>
      <c r="F460" s="181" t="str">
        <f>IF(Barèmes!F460="","",Barèmes!F460)</f>
        <v/>
      </c>
      <c r="G460" s="181" t="str">
        <f>IF(Barèmes!G460="","",Barèmes!G460)</f>
        <v/>
      </c>
      <c r="H460" s="531" t="str">
        <f>IF(Barèmes!H460="","",Barèmes!H460)</f>
        <v/>
      </c>
      <c r="I460" s="531" t="str">
        <f>IF(Barèmes!I460="","",Barèmes!I460)</f>
        <v/>
      </c>
      <c r="J460" s="181" t="str">
        <f>IF(Barèmes!J460="","",Barèmes!J460)</f>
        <v/>
      </c>
      <c r="K460" s="181" t="str">
        <f>IF(Barèmes!K460="","",Barèmes!K460)</f>
        <v/>
      </c>
      <c r="L460" s="181" t="str">
        <f>IF(Barèmes!L460="","",Barèmes!L460)</f>
        <v/>
      </c>
      <c r="M460" s="181" t="str">
        <f>IF(Barèmes!M460="","",Barèmes!M460)</f>
        <v/>
      </c>
      <c r="N460" s="181" t="str">
        <f>IF(Barèmes!N460="","",Barèmes!N460)</f>
        <v/>
      </c>
      <c r="O460" s="181" t="str">
        <f>IF(Barèmes!O460="","",Barèmes!O460)</f>
        <v/>
      </c>
      <c r="P460" s="427"/>
      <c r="Q460" s="286"/>
      <c r="R460" s="446" t="str">
        <f t="shared" si="21"/>
        <v/>
      </c>
      <c r="S460" s="182"/>
      <c r="T460" s="211" t="str">
        <f t="shared" si="22"/>
        <v/>
      </c>
      <c r="U460" s="185"/>
      <c r="V460" s="266" t="str">
        <f>+IF(O460="","",IF(T460="",Listes!$A$70,IF(AND(O460&lt;T460,U460=""),Listes!$A$71,IF(AND(Q460&lt;P460,U460=""),Listes!$A$72,IF(AND(T460&lt;&gt;"",T460&lt;O460,S460=""),Listes!$A$73,IF(W460="",Listes!$A$74,""))))))</f>
        <v/>
      </c>
      <c r="W460" s="90"/>
      <c r="X460" s="158">
        <f t="shared" si="23"/>
        <v>0</v>
      </c>
    </row>
    <row r="461" spans="1:24" ht="20.100000000000001" customHeight="1" x14ac:dyDescent="0.25">
      <c r="A461" s="174">
        <v>455</v>
      </c>
      <c r="B461" s="181" t="str">
        <f>IF(Barèmes!B461="","",Barèmes!B461)</f>
        <v/>
      </c>
      <c r="C461" s="181" t="str">
        <f>IF(Barèmes!C461="","",Barèmes!C461)</f>
        <v/>
      </c>
      <c r="D461" s="181" t="str">
        <f>IF(Barèmes!D461="","",Barèmes!D461)</f>
        <v/>
      </c>
      <c r="E461" s="181" t="str">
        <f>IF(Barèmes!E461="","",Barèmes!E461)</f>
        <v/>
      </c>
      <c r="F461" s="181" t="str">
        <f>IF(Barèmes!F461="","",Barèmes!F461)</f>
        <v/>
      </c>
      <c r="G461" s="181" t="str">
        <f>IF(Barèmes!G461="","",Barèmes!G461)</f>
        <v/>
      </c>
      <c r="H461" s="531" t="str">
        <f>IF(Barèmes!H461="","",Barèmes!H461)</f>
        <v/>
      </c>
      <c r="I461" s="531" t="str">
        <f>IF(Barèmes!I461="","",Barèmes!I461)</f>
        <v/>
      </c>
      <c r="J461" s="181" t="str">
        <f>IF(Barèmes!J461="","",Barèmes!J461)</f>
        <v/>
      </c>
      <c r="K461" s="181" t="str">
        <f>IF(Barèmes!K461="","",Barèmes!K461)</f>
        <v/>
      </c>
      <c r="L461" s="181" t="str">
        <f>IF(Barèmes!L461="","",Barèmes!L461)</f>
        <v/>
      </c>
      <c r="M461" s="181" t="str">
        <f>IF(Barèmes!M461="","",Barèmes!M461)</f>
        <v/>
      </c>
      <c r="N461" s="181" t="str">
        <f>IF(Barèmes!N461="","",Barèmes!N461)</f>
        <v/>
      </c>
      <c r="O461" s="181" t="str">
        <f>IF(Barèmes!O461="","",Barèmes!O461)</f>
        <v/>
      </c>
      <c r="P461" s="427"/>
      <c r="Q461" s="286"/>
      <c r="R461" s="446" t="str">
        <f t="shared" si="21"/>
        <v/>
      </c>
      <c r="S461" s="182"/>
      <c r="T461" s="211" t="str">
        <f t="shared" si="22"/>
        <v/>
      </c>
      <c r="U461" s="185"/>
      <c r="V461" s="266" t="str">
        <f>+IF(O461="","",IF(T461="",Listes!$A$70,IF(AND(O461&lt;T461,U461=""),Listes!$A$71,IF(AND(Q461&lt;P461,U461=""),Listes!$A$72,IF(AND(T461&lt;&gt;"",T461&lt;O461,S461=""),Listes!$A$73,IF(W461="",Listes!$A$74,""))))))</f>
        <v/>
      </c>
      <c r="W461" s="90"/>
      <c r="X461" s="158">
        <f t="shared" si="23"/>
        <v>0</v>
      </c>
    </row>
    <row r="462" spans="1:24" ht="20.100000000000001" customHeight="1" x14ac:dyDescent="0.25">
      <c r="A462" s="174">
        <v>456</v>
      </c>
      <c r="B462" s="181" t="str">
        <f>IF(Barèmes!B462="","",Barèmes!B462)</f>
        <v/>
      </c>
      <c r="C462" s="181" t="str">
        <f>IF(Barèmes!C462="","",Barèmes!C462)</f>
        <v/>
      </c>
      <c r="D462" s="181" t="str">
        <f>IF(Barèmes!D462="","",Barèmes!D462)</f>
        <v/>
      </c>
      <c r="E462" s="181" t="str">
        <f>IF(Barèmes!E462="","",Barèmes!E462)</f>
        <v/>
      </c>
      <c r="F462" s="181" t="str">
        <f>IF(Barèmes!F462="","",Barèmes!F462)</f>
        <v/>
      </c>
      <c r="G462" s="181" t="str">
        <f>IF(Barèmes!G462="","",Barèmes!G462)</f>
        <v/>
      </c>
      <c r="H462" s="531" t="str">
        <f>IF(Barèmes!H462="","",Barèmes!H462)</f>
        <v/>
      </c>
      <c r="I462" s="531" t="str">
        <f>IF(Barèmes!I462="","",Barèmes!I462)</f>
        <v/>
      </c>
      <c r="J462" s="181" t="str">
        <f>IF(Barèmes!J462="","",Barèmes!J462)</f>
        <v/>
      </c>
      <c r="K462" s="181" t="str">
        <f>IF(Barèmes!K462="","",Barèmes!K462)</f>
        <v/>
      </c>
      <c r="L462" s="181" t="str">
        <f>IF(Barèmes!L462="","",Barèmes!L462)</f>
        <v/>
      </c>
      <c r="M462" s="181" t="str">
        <f>IF(Barèmes!M462="","",Barèmes!M462)</f>
        <v/>
      </c>
      <c r="N462" s="181" t="str">
        <f>IF(Barèmes!N462="","",Barèmes!N462)</f>
        <v/>
      </c>
      <c r="O462" s="181" t="str">
        <f>IF(Barèmes!O462="","",Barèmes!O462)</f>
        <v/>
      </c>
      <c r="P462" s="427"/>
      <c r="Q462" s="286"/>
      <c r="R462" s="446" t="str">
        <f t="shared" si="21"/>
        <v/>
      </c>
      <c r="S462" s="182"/>
      <c r="T462" s="211" t="str">
        <f t="shared" si="22"/>
        <v/>
      </c>
      <c r="U462" s="185"/>
      <c r="V462" s="266" t="str">
        <f>+IF(O462="","",IF(T462="",Listes!$A$70,IF(AND(O462&lt;T462,U462=""),Listes!$A$71,IF(AND(Q462&lt;P462,U462=""),Listes!$A$72,IF(AND(T462&lt;&gt;"",T462&lt;O462,S462=""),Listes!$A$73,IF(W462="",Listes!$A$74,""))))))</f>
        <v/>
      </c>
      <c r="W462" s="90"/>
      <c r="X462" s="158">
        <f t="shared" si="23"/>
        <v>0</v>
      </c>
    </row>
    <row r="463" spans="1:24" ht="20.100000000000001" customHeight="1" x14ac:dyDescent="0.25">
      <c r="A463" s="174">
        <v>457</v>
      </c>
      <c r="B463" s="181" t="str">
        <f>IF(Barèmes!B463="","",Barèmes!B463)</f>
        <v/>
      </c>
      <c r="C463" s="181" t="str">
        <f>IF(Barèmes!C463="","",Barèmes!C463)</f>
        <v/>
      </c>
      <c r="D463" s="181" t="str">
        <f>IF(Barèmes!D463="","",Barèmes!D463)</f>
        <v/>
      </c>
      <c r="E463" s="181" t="str">
        <f>IF(Barèmes!E463="","",Barèmes!E463)</f>
        <v/>
      </c>
      <c r="F463" s="181" t="str">
        <f>IF(Barèmes!F463="","",Barèmes!F463)</f>
        <v/>
      </c>
      <c r="G463" s="181" t="str">
        <f>IF(Barèmes!G463="","",Barèmes!G463)</f>
        <v/>
      </c>
      <c r="H463" s="531" t="str">
        <f>IF(Barèmes!H463="","",Barèmes!H463)</f>
        <v/>
      </c>
      <c r="I463" s="531" t="str">
        <f>IF(Barèmes!I463="","",Barèmes!I463)</f>
        <v/>
      </c>
      <c r="J463" s="181" t="str">
        <f>IF(Barèmes!J463="","",Barèmes!J463)</f>
        <v/>
      </c>
      <c r="K463" s="181" t="str">
        <f>IF(Barèmes!K463="","",Barèmes!K463)</f>
        <v/>
      </c>
      <c r="L463" s="181" t="str">
        <f>IF(Barèmes!L463="","",Barèmes!L463)</f>
        <v/>
      </c>
      <c r="M463" s="181" t="str">
        <f>IF(Barèmes!M463="","",Barèmes!M463)</f>
        <v/>
      </c>
      <c r="N463" s="181" t="str">
        <f>IF(Barèmes!N463="","",Barèmes!N463)</f>
        <v/>
      </c>
      <c r="O463" s="181" t="str">
        <f>IF(Barèmes!O463="","",Barèmes!O463)</f>
        <v/>
      </c>
      <c r="P463" s="427"/>
      <c r="Q463" s="286"/>
      <c r="R463" s="446" t="str">
        <f t="shared" si="21"/>
        <v/>
      </c>
      <c r="S463" s="182"/>
      <c r="T463" s="211" t="str">
        <f t="shared" si="22"/>
        <v/>
      </c>
      <c r="U463" s="185"/>
      <c r="V463" s="266" t="str">
        <f>+IF(O463="","",IF(T463="",Listes!$A$70,IF(AND(O463&lt;T463,U463=""),Listes!$A$71,IF(AND(Q463&lt;P463,U463=""),Listes!$A$72,IF(AND(T463&lt;&gt;"",T463&lt;O463,S463=""),Listes!$A$73,IF(W463="",Listes!$A$74,""))))))</f>
        <v/>
      </c>
      <c r="W463" s="90"/>
      <c r="X463" s="158">
        <f t="shared" si="23"/>
        <v>0</v>
      </c>
    </row>
    <row r="464" spans="1:24" ht="20.100000000000001" customHeight="1" x14ac:dyDescent="0.25">
      <c r="A464" s="174">
        <v>458</v>
      </c>
      <c r="B464" s="181" t="str">
        <f>IF(Barèmes!B464="","",Barèmes!B464)</f>
        <v/>
      </c>
      <c r="C464" s="181" t="str">
        <f>IF(Barèmes!C464="","",Barèmes!C464)</f>
        <v/>
      </c>
      <c r="D464" s="181" t="str">
        <f>IF(Barèmes!D464="","",Barèmes!D464)</f>
        <v/>
      </c>
      <c r="E464" s="181" t="str">
        <f>IF(Barèmes!E464="","",Barèmes!E464)</f>
        <v/>
      </c>
      <c r="F464" s="181" t="str">
        <f>IF(Barèmes!F464="","",Barèmes!F464)</f>
        <v/>
      </c>
      <c r="G464" s="181" t="str">
        <f>IF(Barèmes!G464="","",Barèmes!G464)</f>
        <v/>
      </c>
      <c r="H464" s="531" t="str">
        <f>IF(Barèmes!H464="","",Barèmes!H464)</f>
        <v/>
      </c>
      <c r="I464" s="531" t="str">
        <f>IF(Barèmes!I464="","",Barèmes!I464)</f>
        <v/>
      </c>
      <c r="J464" s="181" t="str">
        <f>IF(Barèmes!J464="","",Barèmes!J464)</f>
        <v/>
      </c>
      <c r="K464" s="181" t="str">
        <f>IF(Barèmes!K464="","",Barèmes!K464)</f>
        <v/>
      </c>
      <c r="L464" s="181" t="str">
        <f>IF(Barèmes!L464="","",Barèmes!L464)</f>
        <v/>
      </c>
      <c r="M464" s="181" t="str">
        <f>IF(Barèmes!M464="","",Barèmes!M464)</f>
        <v/>
      </c>
      <c r="N464" s="181" t="str">
        <f>IF(Barèmes!N464="","",Barèmes!N464)</f>
        <v/>
      </c>
      <c r="O464" s="181" t="str">
        <f>IF(Barèmes!O464="","",Barèmes!O464)</f>
        <v/>
      </c>
      <c r="P464" s="427"/>
      <c r="Q464" s="286"/>
      <c r="R464" s="446" t="str">
        <f t="shared" si="21"/>
        <v/>
      </c>
      <c r="S464" s="182"/>
      <c r="T464" s="211" t="str">
        <f t="shared" si="22"/>
        <v/>
      </c>
      <c r="U464" s="185"/>
      <c r="V464" s="266" t="str">
        <f>+IF(O464="","",IF(T464="",Listes!$A$70,IF(AND(O464&lt;T464,U464=""),Listes!$A$71,IF(AND(Q464&lt;P464,U464=""),Listes!$A$72,IF(AND(T464&lt;&gt;"",T464&lt;O464,S464=""),Listes!$A$73,IF(W464="",Listes!$A$74,""))))))</f>
        <v/>
      </c>
      <c r="W464" s="90"/>
      <c r="X464" s="158">
        <f t="shared" si="23"/>
        <v>0</v>
      </c>
    </row>
    <row r="465" spans="1:24" ht="20.100000000000001" customHeight="1" x14ac:dyDescent="0.25">
      <c r="A465" s="174">
        <v>459</v>
      </c>
      <c r="B465" s="181" t="str">
        <f>IF(Barèmes!B465="","",Barèmes!B465)</f>
        <v/>
      </c>
      <c r="C465" s="181" t="str">
        <f>IF(Barèmes!C465="","",Barèmes!C465)</f>
        <v/>
      </c>
      <c r="D465" s="181" t="str">
        <f>IF(Barèmes!D465="","",Barèmes!D465)</f>
        <v/>
      </c>
      <c r="E465" s="181" t="str">
        <f>IF(Barèmes!E465="","",Barèmes!E465)</f>
        <v/>
      </c>
      <c r="F465" s="181" t="str">
        <f>IF(Barèmes!F465="","",Barèmes!F465)</f>
        <v/>
      </c>
      <c r="G465" s="181" t="str">
        <f>IF(Barèmes!G465="","",Barèmes!G465)</f>
        <v/>
      </c>
      <c r="H465" s="531" t="str">
        <f>IF(Barèmes!H465="","",Barèmes!H465)</f>
        <v/>
      </c>
      <c r="I465" s="531" t="str">
        <f>IF(Barèmes!I465="","",Barèmes!I465)</f>
        <v/>
      </c>
      <c r="J465" s="181" t="str">
        <f>IF(Barèmes!J465="","",Barèmes!J465)</f>
        <v/>
      </c>
      <c r="K465" s="181" t="str">
        <f>IF(Barèmes!K465="","",Barèmes!K465)</f>
        <v/>
      </c>
      <c r="L465" s="181" t="str">
        <f>IF(Barèmes!L465="","",Barèmes!L465)</f>
        <v/>
      </c>
      <c r="M465" s="181" t="str">
        <f>IF(Barèmes!M465="","",Barèmes!M465)</f>
        <v/>
      </c>
      <c r="N465" s="181" t="str">
        <f>IF(Barèmes!N465="","",Barèmes!N465)</f>
        <v/>
      </c>
      <c r="O465" s="181" t="str">
        <f>IF(Barèmes!O465="","",Barèmes!O465)</f>
        <v/>
      </c>
      <c r="P465" s="427"/>
      <c r="Q465" s="286"/>
      <c r="R465" s="446" t="str">
        <f t="shared" si="21"/>
        <v/>
      </c>
      <c r="S465" s="182"/>
      <c r="T465" s="211" t="str">
        <f t="shared" si="22"/>
        <v/>
      </c>
      <c r="U465" s="185"/>
      <c r="V465" s="266" t="str">
        <f>+IF(O465="","",IF(T465="",Listes!$A$70,IF(AND(O465&lt;T465,U465=""),Listes!$A$71,IF(AND(Q465&lt;P465,U465=""),Listes!$A$72,IF(AND(T465&lt;&gt;"",T465&lt;O465,S465=""),Listes!$A$73,IF(W465="",Listes!$A$74,""))))))</f>
        <v/>
      </c>
      <c r="W465" s="90"/>
      <c r="X465" s="158">
        <f t="shared" si="23"/>
        <v>0</v>
      </c>
    </row>
    <row r="466" spans="1:24" ht="20.100000000000001" customHeight="1" x14ac:dyDescent="0.25">
      <c r="A466" s="174">
        <v>460</v>
      </c>
      <c r="B466" s="181" t="str">
        <f>IF(Barèmes!B466="","",Barèmes!B466)</f>
        <v/>
      </c>
      <c r="C466" s="181" t="str">
        <f>IF(Barèmes!C466="","",Barèmes!C466)</f>
        <v/>
      </c>
      <c r="D466" s="181" t="str">
        <f>IF(Barèmes!D466="","",Barèmes!D466)</f>
        <v/>
      </c>
      <c r="E466" s="181" t="str">
        <f>IF(Barèmes!E466="","",Barèmes!E466)</f>
        <v/>
      </c>
      <c r="F466" s="181" t="str">
        <f>IF(Barèmes!F466="","",Barèmes!F466)</f>
        <v/>
      </c>
      <c r="G466" s="181" t="str">
        <f>IF(Barèmes!G466="","",Barèmes!G466)</f>
        <v/>
      </c>
      <c r="H466" s="531" t="str">
        <f>IF(Barèmes!H466="","",Barèmes!H466)</f>
        <v/>
      </c>
      <c r="I466" s="531" t="str">
        <f>IF(Barèmes!I466="","",Barèmes!I466)</f>
        <v/>
      </c>
      <c r="J466" s="181" t="str">
        <f>IF(Barèmes!J466="","",Barèmes!J466)</f>
        <v/>
      </c>
      <c r="K466" s="181" t="str">
        <f>IF(Barèmes!K466="","",Barèmes!K466)</f>
        <v/>
      </c>
      <c r="L466" s="181" t="str">
        <f>IF(Barèmes!L466="","",Barèmes!L466)</f>
        <v/>
      </c>
      <c r="M466" s="181" t="str">
        <f>IF(Barèmes!M466="","",Barèmes!M466)</f>
        <v/>
      </c>
      <c r="N466" s="181" t="str">
        <f>IF(Barèmes!N466="","",Barèmes!N466)</f>
        <v/>
      </c>
      <c r="O466" s="181" t="str">
        <f>IF(Barèmes!O466="","",Barèmes!O466)</f>
        <v/>
      </c>
      <c r="P466" s="427"/>
      <c r="Q466" s="286"/>
      <c r="R466" s="446" t="str">
        <f t="shared" si="21"/>
        <v/>
      </c>
      <c r="S466" s="182"/>
      <c r="T466" s="211" t="str">
        <f t="shared" si="22"/>
        <v/>
      </c>
      <c r="U466" s="185"/>
      <c r="V466" s="266" t="str">
        <f>+IF(O466="","",IF(T466="",Listes!$A$70,IF(AND(O466&lt;T466,U466=""),Listes!$A$71,IF(AND(Q466&lt;P466,U466=""),Listes!$A$72,IF(AND(T466&lt;&gt;"",T466&lt;O466,S466=""),Listes!$A$73,IF(W466="",Listes!$A$74,""))))))</f>
        <v/>
      </c>
      <c r="W466" s="90"/>
      <c r="X466" s="158">
        <f t="shared" si="23"/>
        <v>0</v>
      </c>
    </row>
    <row r="467" spans="1:24" ht="20.100000000000001" customHeight="1" x14ac:dyDescent="0.25">
      <c r="A467" s="174">
        <v>461</v>
      </c>
      <c r="B467" s="181" t="str">
        <f>IF(Barèmes!B467="","",Barèmes!B467)</f>
        <v/>
      </c>
      <c r="C467" s="181" t="str">
        <f>IF(Barèmes!C467="","",Barèmes!C467)</f>
        <v/>
      </c>
      <c r="D467" s="181" t="str">
        <f>IF(Barèmes!D467="","",Barèmes!D467)</f>
        <v/>
      </c>
      <c r="E467" s="181" t="str">
        <f>IF(Barèmes!E467="","",Barèmes!E467)</f>
        <v/>
      </c>
      <c r="F467" s="181" t="str">
        <f>IF(Barèmes!F467="","",Barèmes!F467)</f>
        <v/>
      </c>
      <c r="G467" s="181" t="str">
        <f>IF(Barèmes!G467="","",Barèmes!G467)</f>
        <v/>
      </c>
      <c r="H467" s="531" t="str">
        <f>IF(Barèmes!H467="","",Barèmes!H467)</f>
        <v/>
      </c>
      <c r="I467" s="531" t="str">
        <f>IF(Barèmes!I467="","",Barèmes!I467)</f>
        <v/>
      </c>
      <c r="J467" s="181" t="str">
        <f>IF(Barèmes!J467="","",Barèmes!J467)</f>
        <v/>
      </c>
      <c r="K467" s="181" t="str">
        <f>IF(Barèmes!K467="","",Barèmes!K467)</f>
        <v/>
      </c>
      <c r="L467" s="181" t="str">
        <f>IF(Barèmes!L467="","",Barèmes!L467)</f>
        <v/>
      </c>
      <c r="M467" s="181" t="str">
        <f>IF(Barèmes!M467="","",Barèmes!M467)</f>
        <v/>
      </c>
      <c r="N467" s="181" t="str">
        <f>IF(Barèmes!N467="","",Barèmes!N467)</f>
        <v/>
      </c>
      <c r="O467" s="181" t="str">
        <f>IF(Barèmes!O467="","",Barèmes!O467)</f>
        <v/>
      </c>
      <c r="P467" s="427"/>
      <c r="Q467" s="286"/>
      <c r="R467" s="446" t="str">
        <f t="shared" si="21"/>
        <v/>
      </c>
      <c r="S467" s="182"/>
      <c r="T467" s="211" t="str">
        <f t="shared" si="22"/>
        <v/>
      </c>
      <c r="U467" s="185"/>
      <c r="V467" s="266" t="str">
        <f>+IF(O467="","",IF(T467="",Listes!$A$70,IF(AND(O467&lt;T467,U467=""),Listes!$A$71,IF(AND(Q467&lt;P467,U467=""),Listes!$A$72,IF(AND(T467&lt;&gt;"",T467&lt;O467,S467=""),Listes!$A$73,IF(W467="",Listes!$A$74,""))))))</f>
        <v/>
      </c>
      <c r="W467" s="90"/>
      <c r="X467" s="158">
        <f t="shared" si="23"/>
        <v>0</v>
      </c>
    </row>
    <row r="468" spans="1:24" ht="20.100000000000001" customHeight="1" x14ac:dyDescent="0.25">
      <c r="A468" s="174">
        <v>462</v>
      </c>
      <c r="B468" s="181" t="str">
        <f>IF(Barèmes!B468="","",Barèmes!B468)</f>
        <v/>
      </c>
      <c r="C468" s="181" t="str">
        <f>IF(Barèmes!C468="","",Barèmes!C468)</f>
        <v/>
      </c>
      <c r="D468" s="181" t="str">
        <f>IF(Barèmes!D468="","",Barèmes!D468)</f>
        <v/>
      </c>
      <c r="E468" s="181" t="str">
        <f>IF(Barèmes!E468="","",Barèmes!E468)</f>
        <v/>
      </c>
      <c r="F468" s="181" t="str">
        <f>IF(Barèmes!F468="","",Barèmes!F468)</f>
        <v/>
      </c>
      <c r="G468" s="181" t="str">
        <f>IF(Barèmes!G468="","",Barèmes!G468)</f>
        <v/>
      </c>
      <c r="H468" s="531" t="str">
        <f>IF(Barèmes!H468="","",Barèmes!H468)</f>
        <v/>
      </c>
      <c r="I468" s="531" t="str">
        <f>IF(Barèmes!I468="","",Barèmes!I468)</f>
        <v/>
      </c>
      <c r="J468" s="181" t="str">
        <f>IF(Barèmes!J468="","",Barèmes!J468)</f>
        <v/>
      </c>
      <c r="K468" s="181" t="str">
        <f>IF(Barèmes!K468="","",Barèmes!K468)</f>
        <v/>
      </c>
      <c r="L468" s="181" t="str">
        <f>IF(Barèmes!L468="","",Barèmes!L468)</f>
        <v/>
      </c>
      <c r="M468" s="181" t="str">
        <f>IF(Barèmes!M468="","",Barèmes!M468)</f>
        <v/>
      </c>
      <c r="N468" s="181" t="str">
        <f>IF(Barèmes!N468="","",Barèmes!N468)</f>
        <v/>
      </c>
      <c r="O468" s="181" t="str">
        <f>IF(Barèmes!O468="","",Barèmes!O468)</f>
        <v/>
      </c>
      <c r="P468" s="427"/>
      <c r="Q468" s="286"/>
      <c r="R468" s="446" t="str">
        <f t="shared" si="21"/>
        <v/>
      </c>
      <c r="S468" s="182"/>
      <c r="T468" s="211" t="str">
        <f t="shared" si="22"/>
        <v/>
      </c>
      <c r="U468" s="185"/>
      <c r="V468" s="266" t="str">
        <f>+IF(O468="","",IF(T468="",Listes!$A$70,IF(AND(O468&lt;T468,U468=""),Listes!$A$71,IF(AND(Q468&lt;P468,U468=""),Listes!$A$72,IF(AND(T468&lt;&gt;"",T468&lt;O468,S468=""),Listes!$A$73,IF(W468="",Listes!$A$74,""))))))</f>
        <v/>
      </c>
      <c r="W468" s="90"/>
      <c r="X468" s="158">
        <f t="shared" si="23"/>
        <v>0</v>
      </c>
    </row>
    <row r="469" spans="1:24" ht="20.100000000000001" customHeight="1" x14ac:dyDescent="0.25">
      <c r="A469" s="174">
        <v>463</v>
      </c>
      <c r="B469" s="181" t="str">
        <f>IF(Barèmes!B469="","",Barèmes!B469)</f>
        <v/>
      </c>
      <c r="C469" s="181" t="str">
        <f>IF(Barèmes!C469="","",Barèmes!C469)</f>
        <v/>
      </c>
      <c r="D469" s="181" t="str">
        <f>IF(Barèmes!D469="","",Barèmes!D469)</f>
        <v/>
      </c>
      <c r="E469" s="181" t="str">
        <f>IF(Barèmes!E469="","",Barèmes!E469)</f>
        <v/>
      </c>
      <c r="F469" s="181" t="str">
        <f>IF(Barèmes!F469="","",Barèmes!F469)</f>
        <v/>
      </c>
      <c r="G469" s="181" t="str">
        <f>IF(Barèmes!G469="","",Barèmes!G469)</f>
        <v/>
      </c>
      <c r="H469" s="531" t="str">
        <f>IF(Barèmes!H469="","",Barèmes!H469)</f>
        <v/>
      </c>
      <c r="I469" s="531" t="str">
        <f>IF(Barèmes!I469="","",Barèmes!I469)</f>
        <v/>
      </c>
      <c r="J469" s="181" t="str">
        <f>IF(Barèmes!J469="","",Barèmes!J469)</f>
        <v/>
      </c>
      <c r="K469" s="181" t="str">
        <f>IF(Barèmes!K469="","",Barèmes!K469)</f>
        <v/>
      </c>
      <c r="L469" s="181" t="str">
        <f>IF(Barèmes!L469="","",Barèmes!L469)</f>
        <v/>
      </c>
      <c r="M469" s="181" t="str">
        <f>IF(Barèmes!M469="","",Barèmes!M469)</f>
        <v/>
      </c>
      <c r="N469" s="181" t="str">
        <f>IF(Barèmes!N469="","",Barèmes!N469)</f>
        <v/>
      </c>
      <c r="O469" s="181" t="str">
        <f>IF(Barèmes!O469="","",Barèmes!O469)</f>
        <v/>
      </c>
      <c r="P469" s="427"/>
      <c r="Q469" s="286"/>
      <c r="R469" s="446" t="str">
        <f t="shared" si="21"/>
        <v/>
      </c>
      <c r="S469" s="182"/>
      <c r="T469" s="211" t="str">
        <f t="shared" si="22"/>
        <v/>
      </c>
      <c r="U469" s="185"/>
      <c r="V469" s="266" t="str">
        <f>+IF(O469="","",IF(T469="",Listes!$A$70,IF(AND(O469&lt;T469,U469=""),Listes!$A$71,IF(AND(Q469&lt;P469,U469=""),Listes!$A$72,IF(AND(T469&lt;&gt;"",T469&lt;O469,S469=""),Listes!$A$73,IF(W469="",Listes!$A$74,""))))))</f>
        <v/>
      </c>
      <c r="W469" s="90"/>
      <c r="X469" s="158">
        <f t="shared" si="23"/>
        <v>0</v>
      </c>
    </row>
    <row r="470" spans="1:24" ht="20.100000000000001" customHeight="1" x14ac:dyDescent="0.25">
      <c r="A470" s="174">
        <v>464</v>
      </c>
      <c r="B470" s="181" t="str">
        <f>IF(Barèmes!B470="","",Barèmes!B470)</f>
        <v/>
      </c>
      <c r="C470" s="181" t="str">
        <f>IF(Barèmes!C470="","",Barèmes!C470)</f>
        <v/>
      </c>
      <c r="D470" s="181" t="str">
        <f>IF(Barèmes!D470="","",Barèmes!D470)</f>
        <v/>
      </c>
      <c r="E470" s="181" t="str">
        <f>IF(Barèmes!E470="","",Barèmes!E470)</f>
        <v/>
      </c>
      <c r="F470" s="181" t="str">
        <f>IF(Barèmes!F470="","",Barèmes!F470)</f>
        <v/>
      </c>
      <c r="G470" s="181" t="str">
        <f>IF(Barèmes!G470="","",Barèmes!G470)</f>
        <v/>
      </c>
      <c r="H470" s="531" t="str">
        <f>IF(Barèmes!H470="","",Barèmes!H470)</f>
        <v/>
      </c>
      <c r="I470" s="531" t="str">
        <f>IF(Barèmes!I470="","",Barèmes!I470)</f>
        <v/>
      </c>
      <c r="J470" s="181" t="str">
        <f>IF(Barèmes!J470="","",Barèmes!J470)</f>
        <v/>
      </c>
      <c r="K470" s="181" t="str">
        <f>IF(Barèmes!K470="","",Barèmes!K470)</f>
        <v/>
      </c>
      <c r="L470" s="181" t="str">
        <f>IF(Barèmes!L470="","",Barèmes!L470)</f>
        <v/>
      </c>
      <c r="M470" s="181" t="str">
        <f>IF(Barèmes!M470="","",Barèmes!M470)</f>
        <v/>
      </c>
      <c r="N470" s="181" t="str">
        <f>IF(Barèmes!N470="","",Barèmes!N470)</f>
        <v/>
      </c>
      <c r="O470" s="181" t="str">
        <f>IF(Barèmes!O470="","",Barèmes!O470)</f>
        <v/>
      </c>
      <c r="P470" s="427"/>
      <c r="Q470" s="286"/>
      <c r="R470" s="446" t="str">
        <f t="shared" si="21"/>
        <v/>
      </c>
      <c r="S470" s="182"/>
      <c r="T470" s="211" t="str">
        <f t="shared" si="22"/>
        <v/>
      </c>
      <c r="U470" s="185"/>
      <c r="V470" s="266" t="str">
        <f>+IF(O470="","",IF(T470="",Listes!$A$70,IF(AND(O470&lt;T470,U470=""),Listes!$A$71,IF(AND(Q470&lt;P470,U470=""),Listes!$A$72,IF(AND(T470&lt;&gt;"",T470&lt;O470,S470=""),Listes!$A$73,IF(W470="",Listes!$A$74,""))))))</f>
        <v/>
      </c>
      <c r="W470" s="90"/>
      <c r="X470" s="158">
        <f t="shared" si="23"/>
        <v>0</v>
      </c>
    </row>
    <row r="471" spans="1:24" ht="20.100000000000001" customHeight="1" x14ac:dyDescent="0.25">
      <c r="A471" s="174">
        <v>465</v>
      </c>
      <c r="B471" s="181" t="str">
        <f>IF(Barèmes!B471="","",Barèmes!B471)</f>
        <v/>
      </c>
      <c r="C471" s="181" t="str">
        <f>IF(Barèmes!C471="","",Barèmes!C471)</f>
        <v/>
      </c>
      <c r="D471" s="181" t="str">
        <f>IF(Barèmes!D471="","",Barèmes!D471)</f>
        <v/>
      </c>
      <c r="E471" s="181" t="str">
        <f>IF(Barèmes!E471="","",Barèmes!E471)</f>
        <v/>
      </c>
      <c r="F471" s="181" t="str">
        <f>IF(Barèmes!F471="","",Barèmes!F471)</f>
        <v/>
      </c>
      <c r="G471" s="181" t="str">
        <f>IF(Barèmes!G471="","",Barèmes!G471)</f>
        <v/>
      </c>
      <c r="H471" s="531" t="str">
        <f>IF(Barèmes!H471="","",Barèmes!H471)</f>
        <v/>
      </c>
      <c r="I471" s="531" t="str">
        <f>IF(Barèmes!I471="","",Barèmes!I471)</f>
        <v/>
      </c>
      <c r="J471" s="181" t="str">
        <f>IF(Barèmes!J471="","",Barèmes!J471)</f>
        <v/>
      </c>
      <c r="K471" s="181" t="str">
        <f>IF(Barèmes!K471="","",Barèmes!K471)</f>
        <v/>
      </c>
      <c r="L471" s="181" t="str">
        <f>IF(Barèmes!L471="","",Barèmes!L471)</f>
        <v/>
      </c>
      <c r="M471" s="181" t="str">
        <f>IF(Barèmes!M471="","",Barèmes!M471)</f>
        <v/>
      </c>
      <c r="N471" s="181" t="str">
        <f>IF(Barèmes!N471="","",Barèmes!N471)</f>
        <v/>
      </c>
      <c r="O471" s="181" t="str">
        <f>IF(Barèmes!O471="","",Barèmes!O471)</f>
        <v/>
      </c>
      <c r="P471" s="427"/>
      <c r="Q471" s="286"/>
      <c r="R471" s="446" t="str">
        <f t="shared" si="21"/>
        <v/>
      </c>
      <c r="S471" s="182"/>
      <c r="T471" s="211" t="str">
        <f t="shared" si="22"/>
        <v/>
      </c>
      <c r="U471" s="185"/>
      <c r="V471" s="266" t="str">
        <f>+IF(O471="","",IF(T471="",Listes!$A$70,IF(AND(O471&lt;T471,U471=""),Listes!$A$71,IF(AND(Q471&lt;P471,U471=""),Listes!$A$72,IF(AND(T471&lt;&gt;"",T471&lt;O471,S471=""),Listes!$A$73,IF(W471="",Listes!$A$74,""))))))</f>
        <v/>
      </c>
      <c r="W471" s="90"/>
      <c r="X471" s="158">
        <f t="shared" si="23"/>
        <v>0</v>
      </c>
    </row>
    <row r="472" spans="1:24" ht="20.100000000000001" customHeight="1" x14ac:dyDescent="0.25">
      <c r="A472" s="174">
        <v>466</v>
      </c>
      <c r="B472" s="181" t="str">
        <f>IF(Barèmes!B472="","",Barèmes!B472)</f>
        <v/>
      </c>
      <c r="C472" s="181" t="str">
        <f>IF(Barèmes!C472="","",Barèmes!C472)</f>
        <v/>
      </c>
      <c r="D472" s="181" t="str">
        <f>IF(Barèmes!D472="","",Barèmes!D472)</f>
        <v/>
      </c>
      <c r="E472" s="181" t="str">
        <f>IF(Barèmes!E472="","",Barèmes!E472)</f>
        <v/>
      </c>
      <c r="F472" s="181" t="str">
        <f>IF(Barèmes!F472="","",Barèmes!F472)</f>
        <v/>
      </c>
      <c r="G472" s="181" t="str">
        <f>IF(Barèmes!G472="","",Barèmes!G472)</f>
        <v/>
      </c>
      <c r="H472" s="531" t="str">
        <f>IF(Barèmes!H472="","",Barèmes!H472)</f>
        <v/>
      </c>
      <c r="I472" s="531" t="str">
        <f>IF(Barèmes!I472="","",Barèmes!I472)</f>
        <v/>
      </c>
      <c r="J472" s="181" t="str">
        <f>IF(Barèmes!J472="","",Barèmes!J472)</f>
        <v/>
      </c>
      <c r="K472" s="181" t="str">
        <f>IF(Barèmes!K472="","",Barèmes!K472)</f>
        <v/>
      </c>
      <c r="L472" s="181" t="str">
        <f>IF(Barèmes!L472="","",Barèmes!L472)</f>
        <v/>
      </c>
      <c r="M472" s="181" t="str">
        <f>IF(Barèmes!M472="","",Barèmes!M472)</f>
        <v/>
      </c>
      <c r="N472" s="181" t="str">
        <f>IF(Barèmes!N472="","",Barèmes!N472)</f>
        <v/>
      </c>
      <c r="O472" s="181" t="str">
        <f>IF(Barèmes!O472="","",Barèmes!O472)</f>
        <v/>
      </c>
      <c r="P472" s="427"/>
      <c r="Q472" s="286"/>
      <c r="R472" s="446" t="str">
        <f t="shared" si="21"/>
        <v/>
      </c>
      <c r="S472" s="182"/>
      <c r="T472" s="211" t="str">
        <f t="shared" si="22"/>
        <v/>
      </c>
      <c r="U472" s="185"/>
      <c r="V472" s="266" t="str">
        <f>+IF(O472="","",IF(T472="",Listes!$A$70,IF(AND(O472&lt;T472,U472=""),Listes!$A$71,IF(AND(Q472&lt;P472,U472=""),Listes!$A$72,IF(AND(T472&lt;&gt;"",T472&lt;O472,S472=""),Listes!$A$73,IF(W472="",Listes!$A$74,""))))))</f>
        <v/>
      </c>
      <c r="W472" s="90"/>
      <c r="X472" s="158">
        <f t="shared" si="23"/>
        <v>0</v>
      </c>
    </row>
    <row r="473" spans="1:24" ht="20.100000000000001" customHeight="1" x14ac:dyDescent="0.25">
      <c r="A473" s="174">
        <v>467</v>
      </c>
      <c r="B473" s="181" t="str">
        <f>IF(Barèmes!B473="","",Barèmes!B473)</f>
        <v/>
      </c>
      <c r="C473" s="181" t="str">
        <f>IF(Barèmes!C473="","",Barèmes!C473)</f>
        <v/>
      </c>
      <c r="D473" s="181" t="str">
        <f>IF(Barèmes!D473="","",Barèmes!D473)</f>
        <v/>
      </c>
      <c r="E473" s="181" t="str">
        <f>IF(Barèmes!E473="","",Barèmes!E473)</f>
        <v/>
      </c>
      <c r="F473" s="181" t="str">
        <f>IF(Barèmes!F473="","",Barèmes!F473)</f>
        <v/>
      </c>
      <c r="G473" s="181" t="str">
        <f>IF(Barèmes!G473="","",Barèmes!G473)</f>
        <v/>
      </c>
      <c r="H473" s="531" t="str">
        <f>IF(Barèmes!H473="","",Barèmes!H473)</f>
        <v/>
      </c>
      <c r="I473" s="531" t="str">
        <f>IF(Barèmes!I473="","",Barèmes!I473)</f>
        <v/>
      </c>
      <c r="J473" s="181" t="str">
        <f>IF(Barèmes!J473="","",Barèmes!J473)</f>
        <v/>
      </c>
      <c r="K473" s="181" t="str">
        <f>IF(Barèmes!K473="","",Barèmes!K473)</f>
        <v/>
      </c>
      <c r="L473" s="181" t="str">
        <f>IF(Barèmes!L473="","",Barèmes!L473)</f>
        <v/>
      </c>
      <c r="M473" s="181" t="str">
        <f>IF(Barèmes!M473="","",Barèmes!M473)</f>
        <v/>
      </c>
      <c r="N473" s="181" t="str">
        <f>IF(Barèmes!N473="","",Barèmes!N473)</f>
        <v/>
      </c>
      <c r="O473" s="181" t="str">
        <f>IF(Barèmes!O473="","",Barèmes!O473)</f>
        <v/>
      </c>
      <c r="P473" s="427"/>
      <c r="Q473" s="286"/>
      <c r="R473" s="446" t="str">
        <f t="shared" si="21"/>
        <v/>
      </c>
      <c r="S473" s="182"/>
      <c r="T473" s="211" t="str">
        <f t="shared" si="22"/>
        <v/>
      </c>
      <c r="U473" s="185"/>
      <c r="V473" s="266" t="str">
        <f>+IF(O473="","",IF(T473="",Listes!$A$70,IF(AND(O473&lt;T473,U473=""),Listes!$A$71,IF(AND(Q473&lt;P473,U473=""),Listes!$A$72,IF(AND(T473&lt;&gt;"",T473&lt;O473,S473=""),Listes!$A$73,IF(W473="",Listes!$A$74,""))))))</f>
        <v/>
      </c>
      <c r="W473" s="90"/>
      <c r="X473" s="158">
        <f t="shared" si="23"/>
        <v>0</v>
      </c>
    </row>
    <row r="474" spans="1:24" ht="20.100000000000001" customHeight="1" x14ac:dyDescent="0.25">
      <c r="A474" s="174">
        <v>468</v>
      </c>
      <c r="B474" s="181" t="str">
        <f>IF(Barèmes!B474="","",Barèmes!B474)</f>
        <v/>
      </c>
      <c r="C474" s="181" t="str">
        <f>IF(Barèmes!C474="","",Barèmes!C474)</f>
        <v/>
      </c>
      <c r="D474" s="181" t="str">
        <f>IF(Barèmes!D474="","",Barèmes!D474)</f>
        <v/>
      </c>
      <c r="E474" s="181" t="str">
        <f>IF(Barèmes!E474="","",Barèmes!E474)</f>
        <v/>
      </c>
      <c r="F474" s="181" t="str">
        <f>IF(Barèmes!F474="","",Barèmes!F474)</f>
        <v/>
      </c>
      <c r="G474" s="181" t="str">
        <f>IF(Barèmes!G474="","",Barèmes!G474)</f>
        <v/>
      </c>
      <c r="H474" s="531" t="str">
        <f>IF(Barèmes!H474="","",Barèmes!H474)</f>
        <v/>
      </c>
      <c r="I474" s="531" t="str">
        <f>IF(Barèmes!I474="","",Barèmes!I474)</f>
        <v/>
      </c>
      <c r="J474" s="181" t="str">
        <f>IF(Barèmes!J474="","",Barèmes!J474)</f>
        <v/>
      </c>
      <c r="K474" s="181" t="str">
        <f>IF(Barèmes!K474="","",Barèmes!K474)</f>
        <v/>
      </c>
      <c r="L474" s="181" t="str">
        <f>IF(Barèmes!L474="","",Barèmes!L474)</f>
        <v/>
      </c>
      <c r="M474" s="181" t="str">
        <f>IF(Barèmes!M474="","",Barèmes!M474)</f>
        <v/>
      </c>
      <c r="N474" s="181" t="str">
        <f>IF(Barèmes!N474="","",Barèmes!N474)</f>
        <v/>
      </c>
      <c r="O474" s="181" t="str">
        <f>IF(Barèmes!O474="","",Barèmes!O474)</f>
        <v/>
      </c>
      <c r="P474" s="427"/>
      <c r="Q474" s="286"/>
      <c r="R474" s="446" t="str">
        <f t="shared" si="21"/>
        <v/>
      </c>
      <c r="S474" s="182"/>
      <c r="T474" s="211" t="str">
        <f t="shared" si="22"/>
        <v/>
      </c>
      <c r="U474" s="185"/>
      <c r="V474" s="266" t="str">
        <f>+IF(O474="","",IF(T474="",Listes!$A$70,IF(AND(O474&lt;T474,U474=""),Listes!$A$71,IF(AND(Q474&lt;P474,U474=""),Listes!$A$72,IF(AND(T474&lt;&gt;"",T474&lt;O474,S474=""),Listes!$A$73,IF(W474="",Listes!$A$74,""))))))</f>
        <v/>
      </c>
      <c r="W474" s="90"/>
      <c r="X474" s="158">
        <f t="shared" si="23"/>
        <v>0</v>
      </c>
    </row>
    <row r="475" spans="1:24" ht="20.100000000000001" customHeight="1" x14ac:dyDescent="0.25">
      <c r="A475" s="174">
        <v>469</v>
      </c>
      <c r="B475" s="181" t="str">
        <f>IF(Barèmes!B475="","",Barèmes!B475)</f>
        <v/>
      </c>
      <c r="C475" s="181" t="str">
        <f>IF(Barèmes!C475="","",Barèmes!C475)</f>
        <v/>
      </c>
      <c r="D475" s="181" t="str">
        <f>IF(Barèmes!D475="","",Barèmes!D475)</f>
        <v/>
      </c>
      <c r="E475" s="181" t="str">
        <f>IF(Barèmes!E475="","",Barèmes!E475)</f>
        <v/>
      </c>
      <c r="F475" s="181" t="str">
        <f>IF(Barèmes!F475="","",Barèmes!F475)</f>
        <v/>
      </c>
      <c r="G475" s="181" t="str">
        <f>IF(Barèmes!G475="","",Barèmes!G475)</f>
        <v/>
      </c>
      <c r="H475" s="531" t="str">
        <f>IF(Barèmes!H475="","",Barèmes!H475)</f>
        <v/>
      </c>
      <c r="I475" s="531" t="str">
        <f>IF(Barèmes!I475="","",Barèmes!I475)</f>
        <v/>
      </c>
      <c r="J475" s="181" t="str">
        <f>IF(Barèmes!J475="","",Barèmes!J475)</f>
        <v/>
      </c>
      <c r="K475" s="181" t="str">
        <f>IF(Barèmes!K475="","",Barèmes!K475)</f>
        <v/>
      </c>
      <c r="L475" s="181" t="str">
        <f>IF(Barèmes!L475="","",Barèmes!L475)</f>
        <v/>
      </c>
      <c r="M475" s="181" t="str">
        <f>IF(Barèmes!M475="","",Barèmes!M475)</f>
        <v/>
      </c>
      <c r="N475" s="181" t="str">
        <f>IF(Barèmes!N475="","",Barèmes!N475)</f>
        <v/>
      </c>
      <c r="O475" s="181" t="str">
        <f>IF(Barèmes!O475="","",Barèmes!O475)</f>
        <v/>
      </c>
      <c r="P475" s="427"/>
      <c r="Q475" s="286"/>
      <c r="R475" s="446" t="str">
        <f t="shared" si="21"/>
        <v/>
      </c>
      <c r="S475" s="182"/>
      <c r="T475" s="211" t="str">
        <f t="shared" si="22"/>
        <v/>
      </c>
      <c r="U475" s="185"/>
      <c r="V475" s="266" t="str">
        <f>+IF(O475="","",IF(T475="",Listes!$A$70,IF(AND(O475&lt;T475,U475=""),Listes!$A$71,IF(AND(Q475&lt;P475,U475=""),Listes!$A$72,IF(AND(T475&lt;&gt;"",T475&lt;O475,S475=""),Listes!$A$73,IF(W475="",Listes!$A$74,""))))))</f>
        <v/>
      </c>
      <c r="W475" s="90"/>
      <c r="X475" s="158">
        <f t="shared" si="23"/>
        <v>0</v>
      </c>
    </row>
    <row r="476" spans="1:24" ht="20.100000000000001" customHeight="1" x14ac:dyDescent="0.25">
      <c r="A476" s="174">
        <v>470</v>
      </c>
      <c r="B476" s="181" t="str">
        <f>IF(Barèmes!B476="","",Barèmes!B476)</f>
        <v/>
      </c>
      <c r="C476" s="181" t="str">
        <f>IF(Barèmes!C476="","",Barèmes!C476)</f>
        <v/>
      </c>
      <c r="D476" s="181" t="str">
        <f>IF(Barèmes!D476="","",Barèmes!D476)</f>
        <v/>
      </c>
      <c r="E476" s="181" t="str">
        <f>IF(Barèmes!E476="","",Barèmes!E476)</f>
        <v/>
      </c>
      <c r="F476" s="181" t="str">
        <f>IF(Barèmes!F476="","",Barèmes!F476)</f>
        <v/>
      </c>
      <c r="G476" s="181" t="str">
        <f>IF(Barèmes!G476="","",Barèmes!G476)</f>
        <v/>
      </c>
      <c r="H476" s="531" t="str">
        <f>IF(Barèmes!H476="","",Barèmes!H476)</f>
        <v/>
      </c>
      <c r="I476" s="531" t="str">
        <f>IF(Barèmes!I476="","",Barèmes!I476)</f>
        <v/>
      </c>
      <c r="J476" s="181" t="str">
        <f>IF(Barèmes!J476="","",Barèmes!J476)</f>
        <v/>
      </c>
      <c r="K476" s="181" t="str">
        <f>IF(Barèmes!K476="","",Barèmes!K476)</f>
        <v/>
      </c>
      <c r="L476" s="181" t="str">
        <f>IF(Barèmes!L476="","",Barèmes!L476)</f>
        <v/>
      </c>
      <c r="M476" s="181" t="str">
        <f>IF(Barèmes!M476="","",Barèmes!M476)</f>
        <v/>
      </c>
      <c r="N476" s="181" t="str">
        <f>IF(Barèmes!N476="","",Barèmes!N476)</f>
        <v/>
      </c>
      <c r="O476" s="181" t="str">
        <f>IF(Barèmes!O476="","",Barèmes!O476)</f>
        <v/>
      </c>
      <c r="P476" s="427"/>
      <c r="Q476" s="286"/>
      <c r="R476" s="446" t="str">
        <f t="shared" si="21"/>
        <v/>
      </c>
      <c r="S476" s="182"/>
      <c r="T476" s="211" t="str">
        <f t="shared" si="22"/>
        <v/>
      </c>
      <c r="U476" s="185"/>
      <c r="V476" s="266" t="str">
        <f>+IF(O476="","",IF(T476="",Listes!$A$70,IF(AND(O476&lt;T476,U476=""),Listes!$A$71,IF(AND(Q476&lt;P476,U476=""),Listes!$A$72,IF(AND(T476&lt;&gt;"",T476&lt;O476,S476=""),Listes!$A$73,IF(W476="",Listes!$A$74,""))))))</f>
        <v/>
      </c>
      <c r="W476" s="90"/>
      <c r="X476" s="158">
        <f t="shared" si="23"/>
        <v>0</v>
      </c>
    </row>
    <row r="477" spans="1:24" ht="20.100000000000001" customHeight="1" x14ac:dyDescent="0.25">
      <c r="A477" s="174">
        <v>471</v>
      </c>
      <c r="B477" s="181" t="str">
        <f>IF(Barèmes!B477="","",Barèmes!B477)</f>
        <v/>
      </c>
      <c r="C477" s="181" t="str">
        <f>IF(Barèmes!C477="","",Barèmes!C477)</f>
        <v/>
      </c>
      <c r="D477" s="181" t="str">
        <f>IF(Barèmes!D477="","",Barèmes!D477)</f>
        <v/>
      </c>
      <c r="E477" s="181" t="str">
        <f>IF(Barèmes!E477="","",Barèmes!E477)</f>
        <v/>
      </c>
      <c r="F477" s="181" t="str">
        <f>IF(Barèmes!F477="","",Barèmes!F477)</f>
        <v/>
      </c>
      <c r="G477" s="181" t="str">
        <f>IF(Barèmes!G477="","",Barèmes!G477)</f>
        <v/>
      </c>
      <c r="H477" s="531" t="str">
        <f>IF(Barèmes!H477="","",Barèmes!H477)</f>
        <v/>
      </c>
      <c r="I477" s="531" t="str">
        <f>IF(Barèmes!I477="","",Barèmes!I477)</f>
        <v/>
      </c>
      <c r="J477" s="181" t="str">
        <f>IF(Barèmes!J477="","",Barèmes!J477)</f>
        <v/>
      </c>
      <c r="K477" s="181" t="str">
        <f>IF(Barèmes!K477="","",Barèmes!K477)</f>
        <v/>
      </c>
      <c r="L477" s="181" t="str">
        <f>IF(Barèmes!L477="","",Barèmes!L477)</f>
        <v/>
      </c>
      <c r="M477" s="181" t="str">
        <f>IF(Barèmes!M477="","",Barèmes!M477)</f>
        <v/>
      </c>
      <c r="N477" s="181" t="str">
        <f>IF(Barèmes!N477="","",Barèmes!N477)</f>
        <v/>
      </c>
      <c r="O477" s="181" t="str">
        <f>IF(Barèmes!O477="","",Barèmes!O477)</f>
        <v/>
      </c>
      <c r="P477" s="427"/>
      <c r="Q477" s="286"/>
      <c r="R477" s="446" t="str">
        <f t="shared" si="21"/>
        <v/>
      </c>
      <c r="S477" s="182"/>
      <c r="T477" s="211" t="str">
        <f t="shared" si="22"/>
        <v/>
      </c>
      <c r="U477" s="185"/>
      <c r="V477" s="266" t="str">
        <f>+IF(O477="","",IF(T477="",Listes!$A$70,IF(AND(O477&lt;T477,U477=""),Listes!$A$71,IF(AND(Q477&lt;P477,U477=""),Listes!$A$72,IF(AND(T477&lt;&gt;"",T477&lt;O477,S477=""),Listes!$A$73,IF(W477="",Listes!$A$74,""))))))</f>
        <v/>
      </c>
      <c r="W477" s="90"/>
      <c r="X477" s="158">
        <f t="shared" si="23"/>
        <v>0</v>
      </c>
    </row>
    <row r="478" spans="1:24" ht="20.100000000000001" customHeight="1" x14ac:dyDescent="0.25">
      <c r="A478" s="174">
        <v>472</v>
      </c>
      <c r="B478" s="181" t="str">
        <f>IF(Barèmes!B478="","",Barèmes!B478)</f>
        <v/>
      </c>
      <c r="C478" s="181" t="str">
        <f>IF(Barèmes!C478="","",Barèmes!C478)</f>
        <v/>
      </c>
      <c r="D478" s="181" t="str">
        <f>IF(Barèmes!D478="","",Barèmes!D478)</f>
        <v/>
      </c>
      <c r="E478" s="181" t="str">
        <f>IF(Barèmes!E478="","",Barèmes!E478)</f>
        <v/>
      </c>
      <c r="F478" s="181" t="str">
        <f>IF(Barèmes!F478="","",Barèmes!F478)</f>
        <v/>
      </c>
      <c r="G478" s="181" t="str">
        <f>IF(Barèmes!G478="","",Barèmes!G478)</f>
        <v/>
      </c>
      <c r="H478" s="531" t="str">
        <f>IF(Barèmes!H478="","",Barèmes!H478)</f>
        <v/>
      </c>
      <c r="I478" s="531" t="str">
        <f>IF(Barèmes!I478="","",Barèmes!I478)</f>
        <v/>
      </c>
      <c r="J478" s="181" t="str">
        <f>IF(Barèmes!J478="","",Barèmes!J478)</f>
        <v/>
      </c>
      <c r="K478" s="181" t="str">
        <f>IF(Barèmes!K478="","",Barèmes!K478)</f>
        <v/>
      </c>
      <c r="L478" s="181" t="str">
        <f>IF(Barèmes!L478="","",Barèmes!L478)</f>
        <v/>
      </c>
      <c r="M478" s="181" t="str">
        <f>IF(Barèmes!M478="","",Barèmes!M478)</f>
        <v/>
      </c>
      <c r="N478" s="181" t="str">
        <f>IF(Barèmes!N478="","",Barèmes!N478)</f>
        <v/>
      </c>
      <c r="O478" s="181" t="str">
        <f>IF(Barèmes!O478="","",Barèmes!O478)</f>
        <v/>
      </c>
      <c r="P478" s="427"/>
      <c r="Q478" s="286"/>
      <c r="R478" s="446" t="str">
        <f t="shared" si="21"/>
        <v/>
      </c>
      <c r="S478" s="182"/>
      <c r="T478" s="211" t="str">
        <f t="shared" si="22"/>
        <v/>
      </c>
      <c r="U478" s="185"/>
      <c r="V478" s="266" t="str">
        <f>+IF(O478="","",IF(T478="",Listes!$A$70,IF(AND(O478&lt;T478,U478=""),Listes!$A$71,IF(AND(Q478&lt;P478,U478=""),Listes!$A$72,IF(AND(T478&lt;&gt;"",T478&lt;O478,S478=""),Listes!$A$73,IF(W478="",Listes!$A$74,""))))))</f>
        <v/>
      </c>
      <c r="W478" s="90"/>
      <c r="X478" s="158">
        <f t="shared" si="23"/>
        <v>0</v>
      </c>
    </row>
    <row r="479" spans="1:24" ht="20.100000000000001" customHeight="1" x14ac:dyDescent="0.25">
      <c r="A479" s="174">
        <v>473</v>
      </c>
      <c r="B479" s="181" t="str">
        <f>IF(Barèmes!B479="","",Barèmes!B479)</f>
        <v/>
      </c>
      <c r="C479" s="181" t="str">
        <f>IF(Barèmes!C479="","",Barèmes!C479)</f>
        <v/>
      </c>
      <c r="D479" s="181" t="str">
        <f>IF(Barèmes!D479="","",Barèmes!D479)</f>
        <v/>
      </c>
      <c r="E479" s="181" t="str">
        <f>IF(Barèmes!E479="","",Barèmes!E479)</f>
        <v/>
      </c>
      <c r="F479" s="181" t="str">
        <f>IF(Barèmes!F479="","",Barèmes!F479)</f>
        <v/>
      </c>
      <c r="G479" s="181" t="str">
        <f>IF(Barèmes!G479="","",Barèmes!G479)</f>
        <v/>
      </c>
      <c r="H479" s="531" t="str">
        <f>IF(Barèmes!H479="","",Barèmes!H479)</f>
        <v/>
      </c>
      <c r="I479" s="531" t="str">
        <f>IF(Barèmes!I479="","",Barèmes!I479)</f>
        <v/>
      </c>
      <c r="J479" s="181" t="str">
        <f>IF(Barèmes!J479="","",Barèmes!J479)</f>
        <v/>
      </c>
      <c r="K479" s="181" t="str">
        <f>IF(Barèmes!K479="","",Barèmes!K479)</f>
        <v/>
      </c>
      <c r="L479" s="181" t="str">
        <f>IF(Barèmes!L479="","",Barèmes!L479)</f>
        <v/>
      </c>
      <c r="M479" s="181" t="str">
        <f>IF(Barèmes!M479="","",Barèmes!M479)</f>
        <v/>
      </c>
      <c r="N479" s="181" t="str">
        <f>IF(Barèmes!N479="","",Barèmes!N479)</f>
        <v/>
      </c>
      <c r="O479" s="181" t="str">
        <f>IF(Barèmes!O479="","",Barèmes!O479)</f>
        <v/>
      </c>
      <c r="P479" s="427"/>
      <c r="Q479" s="286"/>
      <c r="R479" s="446" t="str">
        <f t="shared" si="21"/>
        <v/>
      </c>
      <c r="S479" s="182"/>
      <c r="T479" s="211" t="str">
        <f t="shared" si="22"/>
        <v/>
      </c>
      <c r="U479" s="185"/>
      <c r="V479" s="266" t="str">
        <f>+IF(O479="","",IF(T479="",Listes!$A$70,IF(AND(O479&lt;T479,U479=""),Listes!$A$71,IF(AND(Q479&lt;P479,U479=""),Listes!$A$72,IF(AND(T479&lt;&gt;"",T479&lt;O479,S479=""),Listes!$A$73,IF(W479="",Listes!$A$74,""))))))</f>
        <v/>
      </c>
      <c r="W479" s="90"/>
      <c r="X479" s="158">
        <f t="shared" si="23"/>
        <v>0</v>
      </c>
    </row>
    <row r="480" spans="1:24" ht="20.100000000000001" customHeight="1" x14ac:dyDescent="0.25">
      <c r="A480" s="174">
        <v>474</v>
      </c>
      <c r="B480" s="181" t="str">
        <f>IF(Barèmes!B480="","",Barèmes!B480)</f>
        <v/>
      </c>
      <c r="C480" s="181" t="str">
        <f>IF(Barèmes!C480="","",Barèmes!C480)</f>
        <v/>
      </c>
      <c r="D480" s="181" t="str">
        <f>IF(Barèmes!D480="","",Barèmes!D480)</f>
        <v/>
      </c>
      <c r="E480" s="181" t="str">
        <f>IF(Barèmes!E480="","",Barèmes!E480)</f>
        <v/>
      </c>
      <c r="F480" s="181" t="str">
        <f>IF(Barèmes!F480="","",Barèmes!F480)</f>
        <v/>
      </c>
      <c r="G480" s="181" t="str">
        <f>IF(Barèmes!G480="","",Barèmes!G480)</f>
        <v/>
      </c>
      <c r="H480" s="531" t="str">
        <f>IF(Barèmes!H480="","",Barèmes!H480)</f>
        <v/>
      </c>
      <c r="I480" s="531" t="str">
        <f>IF(Barèmes!I480="","",Barèmes!I480)</f>
        <v/>
      </c>
      <c r="J480" s="181" t="str">
        <f>IF(Barèmes!J480="","",Barèmes!J480)</f>
        <v/>
      </c>
      <c r="K480" s="181" t="str">
        <f>IF(Barèmes!K480="","",Barèmes!K480)</f>
        <v/>
      </c>
      <c r="L480" s="181" t="str">
        <f>IF(Barèmes!L480="","",Barèmes!L480)</f>
        <v/>
      </c>
      <c r="M480" s="181" t="str">
        <f>IF(Barèmes!M480="","",Barèmes!M480)</f>
        <v/>
      </c>
      <c r="N480" s="181" t="str">
        <f>IF(Barèmes!N480="","",Barèmes!N480)</f>
        <v/>
      </c>
      <c r="O480" s="181" t="str">
        <f>IF(Barèmes!O480="","",Barèmes!O480)</f>
        <v/>
      </c>
      <c r="P480" s="427"/>
      <c r="Q480" s="286"/>
      <c r="R480" s="446" t="str">
        <f t="shared" si="21"/>
        <v/>
      </c>
      <c r="S480" s="182"/>
      <c r="T480" s="211" t="str">
        <f t="shared" si="22"/>
        <v/>
      </c>
      <c r="U480" s="185"/>
      <c r="V480" s="266" t="str">
        <f>+IF(O480="","",IF(T480="",Listes!$A$70,IF(AND(O480&lt;T480,U480=""),Listes!$A$71,IF(AND(Q480&lt;P480,U480=""),Listes!$A$72,IF(AND(T480&lt;&gt;"",T480&lt;O480,S480=""),Listes!$A$73,IF(W480="",Listes!$A$74,""))))))</f>
        <v/>
      </c>
      <c r="W480" s="90"/>
      <c r="X480" s="158">
        <f t="shared" si="23"/>
        <v>0</v>
      </c>
    </row>
    <row r="481" spans="1:24" ht="20.100000000000001" customHeight="1" x14ac:dyDescent="0.25">
      <c r="A481" s="174">
        <v>475</v>
      </c>
      <c r="B481" s="181" t="str">
        <f>IF(Barèmes!B481="","",Barèmes!B481)</f>
        <v/>
      </c>
      <c r="C481" s="181" t="str">
        <f>IF(Barèmes!C481="","",Barèmes!C481)</f>
        <v/>
      </c>
      <c r="D481" s="181" t="str">
        <f>IF(Barèmes!D481="","",Barèmes!D481)</f>
        <v/>
      </c>
      <c r="E481" s="181" t="str">
        <f>IF(Barèmes!E481="","",Barèmes!E481)</f>
        <v/>
      </c>
      <c r="F481" s="181" t="str">
        <f>IF(Barèmes!F481="","",Barèmes!F481)</f>
        <v/>
      </c>
      <c r="G481" s="181" t="str">
        <f>IF(Barèmes!G481="","",Barèmes!G481)</f>
        <v/>
      </c>
      <c r="H481" s="531" t="str">
        <f>IF(Barèmes!H481="","",Barèmes!H481)</f>
        <v/>
      </c>
      <c r="I481" s="531" t="str">
        <f>IF(Barèmes!I481="","",Barèmes!I481)</f>
        <v/>
      </c>
      <c r="J481" s="181" t="str">
        <f>IF(Barèmes!J481="","",Barèmes!J481)</f>
        <v/>
      </c>
      <c r="K481" s="181" t="str">
        <f>IF(Barèmes!K481="","",Barèmes!K481)</f>
        <v/>
      </c>
      <c r="L481" s="181" t="str">
        <f>IF(Barèmes!L481="","",Barèmes!L481)</f>
        <v/>
      </c>
      <c r="M481" s="181" t="str">
        <f>IF(Barèmes!M481="","",Barèmes!M481)</f>
        <v/>
      </c>
      <c r="N481" s="181" t="str">
        <f>IF(Barèmes!N481="","",Barèmes!N481)</f>
        <v/>
      </c>
      <c r="O481" s="181" t="str">
        <f>IF(Barèmes!O481="","",Barèmes!O481)</f>
        <v/>
      </c>
      <c r="P481" s="427"/>
      <c r="Q481" s="286"/>
      <c r="R481" s="446" t="str">
        <f t="shared" si="21"/>
        <v/>
      </c>
      <c r="S481" s="182"/>
      <c r="T481" s="211" t="str">
        <f t="shared" si="22"/>
        <v/>
      </c>
      <c r="U481" s="185"/>
      <c r="V481" s="266" t="str">
        <f>+IF(O481="","",IF(T481="",Listes!$A$70,IF(AND(O481&lt;T481,U481=""),Listes!$A$71,IF(AND(Q481&lt;P481,U481=""),Listes!$A$72,IF(AND(T481&lt;&gt;"",T481&lt;O481,S481=""),Listes!$A$73,IF(W481="",Listes!$A$74,""))))))</f>
        <v/>
      </c>
      <c r="W481" s="90"/>
      <c r="X481" s="158">
        <f t="shared" si="23"/>
        <v>0</v>
      </c>
    </row>
    <row r="482" spans="1:24" ht="20.100000000000001" customHeight="1" x14ac:dyDescent="0.25">
      <c r="A482" s="174">
        <v>476</v>
      </c>
      <c r="B482" s="181" t="str">
        <f>IF(Barèmes!B482="","",Barèmes!B482)</f>
        <v/>
      </c>
      <c r="C482" s="181" t="str">
        <f>IF(Barèmes!C482="","",Barèmes!C482)</f>
        <v/>
      </c>
      <c r="D482" s="181" t="str">
        <f>IF(Barèmes!D482="","",Barèmes!D482)</f>
        <v/>
      </c>
      <c r="E482" s="181" t="str">
        <f>IF(Barèmes!E482="","",Barèmes!E482)</f>
        <v/>
      </c>
      <c r="F482" s="181" t="str">
        <f>IF(Barèmes!F482="","",Barèmes!F482)</f>
        <v/>
      </c>
      <c r="G482" s="181" t="str">
        <f>IF(Barèmes!G482="","",Barèmes!G482)</f>
        <v/>
      </c>
      <c r="H482" s="531" t="str">
        <f>IF(Barèmes!H482="","",Barèmes!H482)</f>
        <v/>
      </c>
      <c r="I482" s="531" t="str">
        <f>IF(Barèmes!I482="","",Barèmes!I482)</f>
        <v/>
      </c>
      <c r="J482" s="181" t="str">
        <f>IF(Barèmes!J482="","",Barèmes!J482)</f>
        <v/>
      </c>
      <c r="K482" s="181" t="str">
        <f>IF(Barèmes!K482="","",Barèmes!K482)</f>
        <v/>
      </c>
      <c r="L482" s="181" t="str">
        <f>IF(Barèmes!L482="","",Barèmes!L482)</f>
        <v/>
      </c>
      <c r="M482" s="181" t="str">
        <f>IF(Barèmes!M482="","",Barèmes!M482)</f>
        <v/>
      </c>
      <c r="N482" s="181" t="str">
        <f>IF(Barèmes!N482="","",Barèmes!N482)</f>
        <v/>
      </c>
      <c r="O482" s="181" t="str">
        <f>IF(Barèmes!O482="","",Barèmes!O482)</f>
        <v/>
      </c>
      <c r="P482" s="427"/>
      <c r="Q482" s="286"/>
      <c r="R482" s="446" t="str">
        <f t="shared" si="21"/>
        <v/>
      </c>
      <c r="S482" s="182"/>
      <c r="T482" s="211" t="str">
        <f t="shared" si="22"/>
        <v/>
      </c>
      <c r="U482" s="185"/>
      <c r="V482" s="266" t="str">
        <f>+IF(O482="","",IF(T482="",Listes!$A$70,IF(AND(O482&lt;T482,U482=""),Listes!$A$71,IF(AND(Q482&lt;P482,U482=""),Listes!$A$72,IF(AND(T482&lt;&gt;"",T482&lt;O482,S482=""),Listes!$A$73,IF(W482="",Listes!$A$74,""))))))</f>
        <v/>
      </c>
      <c r="W482" s="90"/>
      <c r="X482" s="158">
        <f t="shared" si="23"/>
        <v>0</v>
      </c>
    </row>
    <row r="483" spans="1:24" ht="20.100000000000001" customHeight="1" x14ac:dyDescent="0.25">
      <c r="A483" s="174">
        <v>477</v>
      </c>
      <c r="B483" s="181" t="str">
        <f>IF(Barèmes!B483="","",Barèmes!B483)</f>
        <v/>
      </c>
      <c r="C483" s="181" t="str">
        <f>IF(Barèmes!C483="","",Barèmes!C483)</f>
        <v/>
      </c>
      <c r="D483" s="181" t="str">
        <f>IF(Barèmes!D483="","",Barèmes!D483)</f>
        <v/>
      </c>
      <c r="E483" s="181" t="str">
        <f>IF(Barèmes!E483="","",Barèmes!E483)</f>
        <v/>
      </c>
      <c r="F483" s="181" t="str">
        <f>IF(Barèmes!F483="","",Barèmes!F483)</f>
        <v/>
      </c>
      <c r="G483" s="181" t="str">
        <f>IF(Barèmes!G483="","",Barèmes!G483)</f>
        <v/>
      </c>
      <c r="H483" s="531" t="str">
        <f>IF(Barèmes!H483="","",Barèmes!H483)</f>
        <v/>
      </c>
      <c r="I483" s="531" t="str">
        <f>IF(Barèmes!I483="","",Barèmes!I483)</f>
        <v/>
      </c>
      <c r="J483" s="181" t="str">
        <f>IF(Barèmes!J483="","",Barèmes!J483)</f>
        <v/>
      </c>
      <c r="K483" s="181" t="str">
        <f>IF(Barèmes!K483="","",Barèmes!K483)</f>
        <v/>
      </c>
      <c r="L483" s="181" t="str">
        <f>IF(Barèmes!L483="","",Barèmes!L483)</f>
        <v/>
      </c>
      <c r="M483" s="181" t="str">
        <f>IF(Barèmes!M483="","",Barèmes!M483)</f>
        <v/>
      </c>
      <c r="N483" s="181" t="str">
        <f>IF(Barèmes!N483="","",Barèmes!N483)</f>
        <v/>
      </c>
      <c r="O483" s="181" t="str">
        <f>IF(Barèmes!O483="","",Barèmes!O483)</f>
        <v/>
      </c>
      <c r="P483" s="427"/>
      <c r="Q483" s="286"/>
      <c r="R483" s="446" t="str">
        <f t="shared" si="21"/>
        <v/>
      </c>
      <c r="S483" s="182"/>
      <c r="T483" s="211" t="str">
        <f t="shared" si="22"/>
        <v/>
      </c>
      <c r="U483" s="185"/>
      <c r="V483" s="266" t="str">
        <f>+IF(O483="","",IF(T483="",Listes!$A$70,IF(AND(O483&lt;T483,U483=""),Listes!$A$71,IF(AND(Q483&lt;P483,U483=""),Listes!$A$72,IF(AND(T483&lt;&gt;"",T483&lt;O483,S483=""),Listes!$A$73,IF(W483="",Listes!$A$74,""))))))</f>
        <v/>
      </c>
      <c r="W483" s="90"/>
      <c r="X483" s="158">
        <f t="shared" si="23"/>
        <v>0</v>
      </c>
    </row>
    <row r="484" spans="1:24" ht="20.100000000000001" customHeight="1" x14ac:dyDescent="0.25">
      <c r="A484" s="174">
        <v>478</v>
      </c>
      <c r="B484" s="181" t="str">
        <f>IF(Barèmes!B484="","",Barèmes!B484)</f>
        <v/>
      </c>
      <c r="C484" s="181" t="str">
        <f>IF(Barèmes!C484="","",Barèmes!C484)</f>
        <v/>
      </c>
      <c r="D484" s="181" t="str">
        <f>IF(Barèmes!D484="","",Barèmes!D484)</f>
        <v/>
      </c>
      <c r="E484" s="181" t="str">
        <f>IF(Barèmes!E484="","",Barèmes!E484)</f>
        <v/>
      </c>
      <c r="F484" s="181" t="str">
        <f>IF(Barèmes!F484="","",Barèmes!F484)</f>
        <v/>
      </c>
      <c r="G484" s="181" t="str">
        <f>IF(Barèmes!G484="","",Barèmes!G484)</f>
        <v/>
      </c>
      <c r="H484" s="531" t="str">
        <f>IF(Barèmes!H484="","",Barèmes!H484)</f>
        <v/>
      </c>
      <c r="I484" s="531" t="str">
        <f>IF(Barèmes!I484="","",Barèmes!I484)</f>
        <v/>
      </c>
      <c r="J484" s="181" t="str">
        <f>IF(Barèmes!J484="","",Barèmes!J484)</f>
        <v/>
      </c>
      <c r="K484" s="181" t="str">
        <f>IF(Barèmes!K484="","",Barèmes!K484)</f>
        <v/>
      </c>
      <c r="L484" s="181" t="str">
        <f>IF(Barèmes!L484="","",Barèmes!L484)</f>
        <v/>
      </c>
      <c r="M484" s="181" t="str">
        <f>IF(Barèmes!M484="","",Barèmes!M484)</f>
        <v/>
      </c>
      <c r="N484" s="181" t="str">
        <f>IF(Barèmes!N484="","",Barèmes!N484)</f>
        <v/>
      </c>
      <c r="O484" s="181" t="str">
        <f>IF(Barèmes!O484="","",Barèmes!O484)</f>
        <v/>
      </c>
      <c r="P484" s="427"/>
      <c r="Q484" s="286"/>
      <c r="R484" s="446" t="str">
        <f t="shared" si="21"/>
        <v/>
      </c>
      <c r="S484" s="182"/>
      <c r="T484" s="211" t="str">
        <f t="shared" si="22"/>
        <v/>
      </c>
      <c r="U484" s="185"/>
      <c r="V484" s="266" t="str">
        <f>+IF(O484="","",IF(T484="",Listes!$A$70,IF(AND(O484&lt;T484,U484=""),Listes!$A$71,IF(AND(Q484&lt;P484,U484=""),Listes!$A$72,IF(AND(T484&lt;&gt;"",T484&lt;O484,S484=""),Listes!$A$73,IF(W484="",Listes!$A$74,""))))))</f>
        <v/>
      </c>
      <c r="W484" s="90"/>
      <c r="X484" s="158">
        <f t="shared" si="23"/>
        <v>0</v>
      </c>
    </row>
    <row r="485" spans="1:24" ht="20.100000000000001" customHeight="1" x14ac:dyDescent="0.25">
      <c r="A485" s="174">
        <v>479</v>
      </c>
      <c r="B485" s="181" t="str">
        <f>IF(Barèmes!B485="","",Barèmes!B485)</f>
        <v/>
      </c>
      <c r="C485" s="181" t="str">
        <f>IF(Barèmes!C485="","",Barèmes!C485)</f>
        <v/>
      </c>
      <c r="D485" s="181" t="str">
        <f>IF(Barèmes!D485="","",Barèmes!D485)</f>
        <v/>
      </c>
      <c r="E485" s="181" t="str">
        <f>IF(Barèmes!E485="","",Barèmes!E485)</f>
        <v/>
      </c>
      <c r="F485" s="181" t="str">
        <f>IF(Barèmes!F485="","",Barèmes!F485)</f>
        <v/>
      </c>
      <c r="G485" s="181" t="str">
        <f>IF(Barèmes!G485="","",Barèmes!G485)</f>
        <v/>
      </c>
      <c r="H485" s="531" t="str">
        <f>IF(Barèmes!H485="","",Barèmes!H485)</f>
        <v/>
      </c>
      <c r="I485" s="531" t="str">
        <f>IF(Barèmes!I485="","",Barèmes!I485)</f>
        <v/>
      </c>
      <c r="J485" s="181" t="str">
        <f>IF(Barèmes!J485="","",Barèmes!J485)</f>
        <v/>
      </c>
      <c r="K485" s="181" t="str">
        <f>IF(Barèmes!K485="","",Barèmes!K485)</f>
        <v/>
      </c>
      <c r="L485" s="181" t="str">
        <f>IF(Barèmes!L485="","",Barèmes!L485)</f>
        <v/>
      </c>
      <c r="M485" s="181" t="str">
        <f>IF(Barèmes!M485="","",Barèmes!M485)</f>
        <v/>
      </c>
      <c r="N485" s="181" t="str">
        <f>IF(Barèmes!N485="","",Barèmes!N485)</f>
        <v/>
      </c>
      <c r="O485" s="181" t="str">
        <f>IF(Barèmes!O485="","",Barèmes!O485)</f>
        <v/>
      </c>
      <c r="P485" s="427"/>
      <c r="Q485" s="286"/>
      <c r="R485" s="446" t="str">
        <f t="shared" si="21"/>
        <v/>
      </c>
      <c r="S485" s="182"/>
      <c r="T485" s="211" t="str">
        <f t="shared" si="22"/>
        <v/>
      </c>
      <c r="U485" s="185"/>
      <c r="V485" s="266" t="str">
        <f>+IF(O485="","",IF(T485="",Listes!$A$70,IF(AND(O485&lt;T485,U485=""),Listes!$A$71,IF(AND(Q485&lt;P485,U485=""),Listes!$A$72,IF(AND(T485&lt;&gt;"",T485&lt;O485,S485=""),Listes!$A$73,IF(W485="",Listes!$A$74,""))))))</f>
        <v/>
      </c>
      <c r="W485" s="90"/>
      <c r="X485" s="158">
        <f t="shared" si="23"/>
        <v>0</v>
      </c>
    </row>
    <row r="486" spans="1:24" ht="20.100000000000001" customHeight="1" x14ac:dyDescent="0.25">
      <c r="A486" s="174">
        <v>480</v>
      </c>
      <c r="B486" s="181" t="str">
        <f>IF(Barèmes!B486="","",Barèmes!B486)</f>
        <v/>
      </c>
      <c r="C486" s="181" t="str">
        <f>IF(Barèmes!C486="","",Barèmes!C486)</f>
        <v/>
      </c>
      <c r="D486" s="181" t="str">
        <f>IF(Barèmes!D486="","",Barèmes!D486)</f>
        <v/>
      </c>
      <c r="E486" s="181" t="str">
        <f>IF(Barèmes!E486="","",Barèmes!E486)</f>
        <v/>
      </c>
      <c r="F486" s="181" t="str">
        <f>IF(Barèmes!F486="","",Barèmes!F486)</f>
        <v/>
      </c>
      <c r="G486" s="181" t="str">
        <f>IF(Barèmes!G486="","",Barèmes!G486)</f>
        <v/>
      </c>
      <c r="H486" s="531" t="str">
        <f>IF(Barèmes!H486="","",Barèmes!H486)</f>
        <v/>
      </c>
      <c r="I486" s="531" t="str">
        <f>IF(Barèmes!I486="","",Barèmes!I486)</f>
        <v/>
      </c>
      <c r="J486" s="181" t="str">
        <f>IF(Barèmes!J486="","",Barèmes!J486)</f>
        <v/>
      </c>
      <c r="K486" s="181" t="str">
        <f>IF(Barèmes!K486="","",Barèmes!K486)</f>
        <v/>
      </c>
      <c r="L486" s="181" t="str">
        <f>IF(Barèmes!L486="","",Barèmes!L486)</f>
        <v/>
      </c>
      <c r="M486" s="181" t="str">
        <f>IF(Barèmes!M486="","",Barèmes!M486)</f>
        <v/>
      </c>
      <c r="N486" s="181" t="str">
        <f>IF(Barèmes!N486="","",Barèmes!N486)</f>
        <v/>
      </c>
      <c r="O486" s="181" t="str">
        <f>IF(Barèmes!O486="","",Barèmes!O486)</f>
        <v/>
      </c>
      <c r="P486" s="427"/>
      <c r="Q486" s="286"/>
      <c r="R486" s="446" t="str">
        <f t="shared" si="21"/>
        <v/>
      </c>
      <c r="S486" s="182"/>
      <c r="T486" s="211" t="str">
        <f t="shared" si="22"/>
        <v/>
      </c>
      <c r="U486" s="185"/>
      <c r="V486" s="266" t="str">
        <f>+IF(O486="","",IF(T486="",Listes!$A$70,IF(AND(O486&lt;T486,U486=""),Listes!$A$71,IF(AND(Q486&lt;P486,U486=""),Listes!$A$72,IF(AND(T486&lt;&gt;"",T486&lt;O486,S486=""),Listes!$A$73,IF(W486="",Listes!$A$74,""))))))</f>
        <v/>
      </c>
      <c r="W486" s="90"/>
      <c r="X486" s="158">
        <f t="shared" si="23"/>
        <v>0</v>
      </c>
    </row>
    <row r="487" spans="1:24" ht="20.100000000000001" customHeight="1" x14ac:dyDescent="0.25">
      <c r="A487" s="174">
        <v>481</v>
      </c>
      <c r="B487" s="181" t="str">
        <f>IF(Barèmes!B487="","",Barèmes!B487)</f>
        <v/>
      </c>
      <c r="C487" s="181" t="str">
        <f>IF(Barèmes!C487="","",Barèmes!C487)</f>
        <v/>
      </c>
      <c r="D487" s="181" t="str">
        <f>IF(Barèmes!D487="","",Barèmes!D487)</f>
        <v/>
      </c>
      <c r="E487" s="181" t="str">
        <f>IF(Barèmes!E487="","",Barèmes!E487)</f>
        <v/>
      </c>
      <c r="F487" s="181" t="str">
        <f>IF(Barèmes!F487="","",Barèmes!F487)</f>
        <v/>
      </c>
      <c r="G487" s="181" t="str">
        <f>IF(Barèmes!G487="","",Barèmes!G487)</f>
        <v/>
      </c>
      <c r="H487" s="531" t="str">
        <f>IF(Barèmes!H487="","",Barèmes!H487)</f>
        <v/>
      </c>
      <c r="I487" s="531" t="str">
        <f>IF(Barèmes!I487="","",Barèmes!I487)</f>
        <v/>
      </c>
      <c r="J487" s="181" t="str">
        <f>IF(Barèmes!J487="","",Barèmes!J487)</f>
        <v/>
      </c>
      <c r="K487" s="181" t="str">
        <f>IF(Barèmes!K487="","",Barèmes!K487)</f>
        <v/>
      </c>
      <c r="L487" s="181" t="str">
        <f>IF(Barèmes!L487="","",Barèmes!L487)</f>
        <v/>
      </c>
      <c r="M487" s="181" t="str">
        <f>IF(Barèmes!M487="","",Barèmes!M487)</f>
        <v/>
      </c>
      <c r="N487" s="181" t="str">
        <f>IF(Barèmes!N487="","",Barèmes!N487)</f>
        <v/>
      </c>
      <c r="O487" s="181" t="str">
        <f>IF(Barèmes!O487="","",Barèmes!O487)</f>
        <v/>
      </c>
      <c r="P487" s="427"/>
      <c r="Q487" s="286"/>
      <c r="R487" s="446" t="str">
        <f t="shared" si="21"/>
        <v/>
      </c>
      <c r="S487" s="182"/>
      <c r="T487" s="211" t="str">
        <f t="shared" si="22"/>
        <v/>
      </c>
      <c r="U487" s="185"/>
      <c r="V487" s="266" t="str">
        <f>+IF(O487="","",IF(T487="",Listes!$A$70,IF(AND(O487&lt;T487,U487=""),Listes!$A$71,IF(AND(Q487&lt;P487,U487=""),Listes!$A$72,IF(AND(T487&lt;&gt;"",T487&lt;O487,S487=""),Listes!$A$73,IF(W487="",Listes!$A$74,""))))))</f>
        <v/>
      </c>
      <c r="W487" s="90"/>
      <c r="X487" s="158">
        <f t="shared" si="23"/>
        <v>0</v>
      </c>
    </row>
    <row r="488" spans="1:24" ht="20.100000000000001" customHeight="1" x14ac:dyDescent="0.25">
      <c r="A488" s="174">
        <v>482</v>
      </c>
      <c r="B488" s="181" t="str">
        <f>IF(Barèmes!B488="","",Barèmes!B488)</f>
        <v/>
      </c>
      <c r="C488" s="181" t="str">
        <f>IF(Barèmes!C488="","",Barèmes!C488)</f>
        <v/>
      </c>
      <c r="D488" s="181" t="str">
        <f>IF(Barèmes!D488="","",Barèmes!D488)</f>
        <v/>
      </c>
      <c r="E488" s="181" t="str">
        <f>IF(Barèmes!E488="","",Barèmes!E488)</f>
        <v/>
      </c>
      <c r="F488" s="181" t="str">
        <f>IF(Barèmes!F488="","",Barèmes!F488)</f>
        <v/>
      </c>
      <c r="G488" s="181" t="str">
        <f>IF(Barèmes!G488="","",Barèmes!G488)</f>
        <v/>
      </c>
      <c r="H488" s="531" t="str">
        <f>IF(Barèmes!H488="","",Barèmes!H488)</f>
        <v/>
      </c>
      <c r="I488" s="531" t="str">
        <f>IF(Barèmes!I488="","",Barèmes!I488)</f>
        <v/>
      </c>
      <c r="J488" s="181" t="str">
        <f>IF(Barèmes!J488="","",Barèmes!J488)</f>
        <v/>
      </c>
      <c r="K488" s="181" t="str">
        <f>IF(Barèmes!K488="","",Barèmes!K488)</f>
        <v/>
      </c>
      <c r="L488" s="181" t="str">
        <f>IF(Barèmes!L488="","",Barèmes!L488)</f>
        <v/>
      </c>
      <c r="M488" s="181" t="str">
        <f>IF(Barèmes!M488="","",Barèmes!M488)</f>
        <v/>
      </c>
      <c r="N488" s="181" t="str">
        <f>IF(Barèmes!N488="","",Barèmes!N488)</f>
        <v/>
      </c>
      <c r="O488" s="181" t="str">
        <f>IF(Barèmes!O488="","",Barèmes!O488)</f>
        <v/>
      </c>
      <c r="P488" s="427"/>
      <c r="Q488" s="286"/>
      <c r="R488" s="446" t="str">
        <f t="shared" si="21"/>
        <v/>
      </c>
      <c r="S488" s="182"/>
      <c r="T488" s="211" t="str">
        <f t="shared" si="22"/>
        <v/>
      </c>
      <c r="U488" s="185"/>
      <c r="V488" s="266" t="str">
        <f>+IF(O488="","",IF(T488="",Listes!$A$70,IF(AND(O488&lt;T488,U488=""),Listes!$A$71,IF(AND(Q488&lt;P488,U488=""),Listes!$A$72,IF(AND(T488&lt;&gt;"",T488&lt;O488,S488=""),Listes!$A$73,IF(W488="",Listes!$A$74,""))))))</f>
        <v/>
      </c>
      <c r="W488" s="90"/>
      <c r="X488" s="158">
        <f t="shared" si="23"/>
        <v>0</v>
      </c>
    </row>
    <row r="489" spans="1:24" ht="20.100000000000001" customHeight="1" x14ac:dyDescent="0.25">
      <c r="A489" s="174">
        <v>483</v>
      </c>
      <c r="B489" s="181" t="str">
        <f>IF(Barèmes!B489="","",Barèmes!B489)</f>
        <v/>
      </c>
      <c r="C489" s="181" t="str">
        <f>IF(Barèmes!C489="","",Barèmes!C489)</f>
        <v/>
      </c>
      <c r="D489" s="181" t="str">
        <f>IF(Barèmes!D489="","",Barèmes!D489)</f>
        <v/>
      </c>
      <c r="E489" s="181" t="str">
        <f>IF(Barèmes!E489="","",Barèmes!E489)</f>
        <v/>
      </c>
      <c r="F489" s="181" t="str">
        <f>IF(Barèmes!F489="","",Barèmes!F489)</f>
        <v/>
      </c>
      <c r="G489" s="181" t="str">
        <f>IF(Barèmes!G489="","",Barèmes!G489)</f>
        <v/>
      </c>
      <c r="H489" s="531" t="str">
        <f>IF(Barèmes!H489="","",Barèmes!H489)</f>
        <v/>
      </c>
      <c r="I489" s="531" t="str">
        <f>IF(Barèmes!I489="","",Barèmes!I489)</f>
        <v/>
      </c>
      <c r="J489" s="181" t="str">
        <f>IF(Barèmes!J489="","",Barèmes!J489)</f>
        <v/>
      </c>
      <c r="K489" s="181" t="str">
        <f>IF(Barèmes!K489="","",Barèmes!K489)</f>
        <v/>
      </c>
      <c r="L489" s="181" t="str">
        <f>IF(Barèmes!L489="","",Barèmes!L489)</f>
        <v/>
      </c>
      <c r="M489" s="181" t="str">
        <f>IF(Barèmes!M489="","",Barèmes!M489)</f>
        <v/>
      </c>
      <c r="N489" s="181" t="str">
        <f>IF(Barèmes!N489="","",Barèmes!N489)</f>
        <v/>
      </c>
      <c r="O489" s="181" t="str">
        <f>IF(Barèmes!O489="","",Barèmes!O489)</f>
        <v/>
      </c>
      <c r="P489" s="427"/>
      <c r="Q489" s="286"/>
      <c r="R489" s="446" t="str">
        <f t="shared" si="21"/>
        <v/>
      </c>
      <c r="S489" s="182"/>
      <c r="T489" s="211" t="str">
        <f t="shared" si="22"/>
        <v/>
      </c>
      <c r="U489" s="185"/>
      <c r="V489" s="266" t="str">
        <f>+IF(O489="","",IF(T489="",Listes!$A$70,IF(AND(O489&lt;T489,U489=""),Listes!$A$71,IF(AND(Q489&lt;P489,U489=""),Listes!$A$72,IF(AND(T489&lt;&gt;"",T489&lt;O489,S489=""),Listes!$A$73,IF(W489="",Listes!$A$74,""))))))</f>
        <v/>
      </c>
      <c r="W489" s="90"/>
      <c r="X489" s="158">
        <f t="shared" si="23"/>
        <v>0</v>
      </c>
    </row>
    <row r="490" spans="1:24" ht="20.100000000000001" customHeight="1" x14ac:dyDescent="0.25">
      <c r="A490" s="174">
        <v>484</v>
      </c>
      <c r="B490" s="181" t="str">
        <f>IF(Barèmes!B490="","",Barèmes!B490)</f>
        <v/>
      </c>
      <c r="C490" s="181" t="str">
        <f>IF(Barèmes!C490="","",Barèmes!C490)</f>
        <v/>
      </c>
      <c r="D490" s="181" t="str">
        <f>IF(Barèmes!D490="","",Barèmes!D490)</f>
        <v/>
      </c>
      <c r="E490" s="181" t="str">
        <f>IF(Barèmes!E490="","",Barèmes!E490)</f>
        <v/>
      </c>
      <c r="F490" s="181" t="str">
        <f>IF(Barèmes!F490="","",Barèmes!F490)</f>
        <v/>
      </c>
      <c r="G490" s="181" t="str">
        <f>IF(Barèmes!G490="","",Barèmes!G490)</f>
        <v/>
      </c>
      <c r="H490" s="531" t="str">
        <f>IF(Barèmes!H490="","",Barèmes!H490)</f>
        <v/>
      </c>
      <c r="I490" s="531" t="str">
        <f>IF(Barèmes!I490="","",Barèmes!I490)</f>
        <v/>
      </c>
      <c r="J490" s="181" t="str">
        <f>IF(Barèmes!J490="","",Barèmes!J490)</f>
        <v/>
      </c>
      <c r="K490" s="181" t="str">
        <f>IF(Barèmes!K490="","",Barèmes!K490)</f>
        <v/>
      </c>
      <c r="L490" s="181" t="str">
        <f>IF(Barèmes!L490="","",Barèmes!L490)</f>
        <v/>
      </c>
      <c r="M490" s="181" t="str">
        <f>IF(Barèmes!M490="","",Barèmes!M490)</f>
        <v/>
      </c>
      <c r="N490" s="181" t="str">
        <f>IF(Barèmes!N490="","",Barèmes!N490)</f>
        <v/>
      </c>
      <c r="O490" s="181" t="str">
        <f>IF(Barèmes!O490="","",Barèmes!O490)</f>
        <v/>
      </c>
      <c r="P490" s="427"/>
      <c r="Q490" s="286"/>
      <c r="R490" s="446" t="str">
        <f t="shared" si="21"/>
        <v/>
      </c>
      <c r="S490" s="182"/>
      <c r="T490" s="211" t="str">
        <f t="shared" si="22"/>
        <v/>
      </c>
      <c r="U490" s="185"/>
      <c r="V490" s="266" t="str">
        <f>+IF(O490="","",IF(T490="",Listes!$A$70,IF(AND(O490&lt;T490,U490=""),Listes!$A$71,IF(AND(Q490&lt;P490,U490=""),Listes!$A$72,IF(AND(T490&lt;&gt;"",T490&lt;O490,S490=""),Listes!$A$73,IF(W490="",Listes!$A$74,""))))))</f>
        <v/>
      </c>
      <c r="W490" s="90"/>
      <c r="X490" s="158">
        <f t="shared" si="23"/>
        <v>0</v>
      </c>
    </row>
    <row r="491" spans="1:24" ht="20.100000000000001" customHeight="1" x14ac:dyDescent="0.25">
      <c r="A491" s="174">
        <v>485</v>
      </c>
      <c r="B491" s="181" t="str">
        <f>IF(Barèmes!B491="","",Barèmes!B491)</f>
        <v/>
      </c>
      <c r="C491" s="181" t="str">
        <f>IF(Barèmes!C491="","",Barèmes!C491)</f>
        <v/>
      </c>
      <c r="D491" s="181" t="str">
        <f>IF(Barèmes!D491="","",Barèmes!D491)</f>
        <v/>
      </c>
      <c r="E491" s="181" t="str">
        <f>IF(Barèmes!E491="","",Barèmes!E491)</f>
        <v/>
      </c>
      <c r="F491" s="181" t="str">
        <f>IF(Barèmes!F491="","",Barèmes!F491)</f>
        <v/>
      </c>
      <c r="G491" s="181" t="str">
        <f>IF(Barèmes!G491="","",Barèmes!G491)</f>
        <v/>
      </c>
      <c r="H491" s="531" t="str">
        <f>IF(Barèmes!H491="","",Barèmes!H491)</f>
        <v/>
      </c>
      <c r="I491" s="531" t="str">
        <f>IF(Barèmes!I491="","",Barèmes!I491)</f>
        <v/>
      </c>
      <c r="J491" s="181" t="str">
        <f>IF(Barèmes!J491="","",Barèmes!J491)</f>
        <v/>
      </c>
      <c r="K491" s="181" t="str">
        <f>IF(Barèmes!K491="","",Barèmes!K491)</f>
        <v/>
      </c>
      <c r="L491" s="181" t="str">
        <f>IF(Barèmes!L491="","",Barèmes!L491)</f>
        <v/>
      </c>
      <c r="M491" s="181" t="str">
        <f>IF(Barèmes!M491="","",Barèmes!M491)</f>
        <v/>
      </c>
      <c r="N491" s="181" t="str">
        <f>IF(Barèmes!N491="","",Barèmes!N491)</f>
        <v/>
      </c>
      <c r="O491" s="181" t="str">
        <f>IF(Barèmes!O491="","",Barèmes!O491)</f>
        <v/>
      </c>
      <c r="P491" s="427"/>
      <c r="Q491" s="286"/>
      <c r="R491" s="446" t="str">
        <f t="shared" si="21"/>
        <v/>
      </c>
      <c r="S491" s="182"/>
      <c r="T491" s="211" t="str">
        <f t="shared" si="22"/>
        <v/>
      </c>
      <c r="U491" s="185"/>
      <c r="V491" s="266" t="str">
        <f>+IF(O491="","",IF(T491="",Listes!$A$70,IF(AND(O491&lt;T491,U491=""),Listes!$A$71,IF(AND(Q491&lt;P491,U491=""),Listes!$A$72,IF(AND(T491&lt;&gt;"",T491&lt;O491,S491=""),Listes!$A$73,IF(W491="",Listes!$A$74,""))))))</f>
        <v/>
      </c>
      <c r="W491" s="90"/>
      <c r="X491" s="158">
        <f t="shared" si="23"/>
        <v>0</v>
      </c>
    </row>
    <row r="492" spans="1:24" ht="20.100000000000001" customHeight="1" x14ac:dyDescent="0.25">
      <c r="A492" s="174">
        <v>486</v>
      </c>
      <c r="B492" s="181" t="str">
        <f>IF(Barèmes!B492="","",Barèmes!B492)</f>
        <v/>
      </c>
      <c r="C492" s="181" t="str">
        <f>IF(Barèmes!C492="","",Barèmes!C492)</f>
        <v/>
      </c>
      <c r="D492" s="181" t="str">
        <f>IF(Barèmes!D492="","",Barèmes!D492)</f>
        <v/>
      </c>
      <c r="E492" s="181" t="str">
        <f>IF(Barèmes!E492="","",Barèmes!E492)</f>
        <v/>
      </c>
      <c r="F492" s="181" t="str">
        <f>IF(Barèmes!F492="","",Barèmes!F492)</f>
        <v/>
      </c>
      <c r="G492" s="181" t="str">
        <f>IF(Barèmes!G492="","",Barèmes!G492)</f>
        <v/>
      </c>
      <c r="H492" s="531" t="str">
        <f>IF(Barèmes!H492="","",Barèmes!H492)</f>
        <v/>
      </c>
      <c r="I492" s="531" t="str">
        <f>IF(Barèmes!I492="","",Barèmes!I492)</f>
        <v/>
      </c>
      <c r="J492" s="181" t="str">
        <f>IF(Barèmes!J492="","",Barèmes!J492)</f>
        <v/>
      </c>
      <c r="K492" s="181" t="str">
        <f>IF(Barèmes!K492="","",Barèmes!K492)</f>
        <v/>
      </c>
      <c r="L492" s="181" t="str">
        <f>IF(Barèmes!L492="","",Barèmes!L492)</f>
        <v/>
      </c>
      <c r="M492" s="181" t="str">
        <f>IF(Barèmes!M492="","",Barèmes!M492)</f>
        <v/>
      </c>
      <c r="N492" s="181" t="str">
        <f>IF(Barèmes!N492="","",Barèmes!N492)</f>
        <v/>
      </c>
      <c r="O492" s="181" t="str">
        <f>IF(Barèmes!O492="","",Barèmes!O492)</f>
        <v/>
      </c>
      <c r="P492" s="427"/>
      <c r="Q492" s="286"/>
      <c r="R492" s="446" t="str">
        <f t="shared" si="21"/>
        <v/>
      </c>
      <c r="S492" s="182"/>
      <c r="T492" s="211" t="str">
        <f t="shared" si="22"/>
        <v/>
      </c>
      <c r="U492" s="185"/>
      <c r="V492" s="266" t="str">
        <f>+IF(O492="","",IF(T492="",Listes!$A$70,IF(AND(O492&lt;T492,U492=""),Listes!$A$71,IF(AND(Q492&lt;P492,U492=""),Listes!$A$72,IF(AND(T492&lt;&gt;"",T492&lt;O492,S492=""),Listes!$A$73,IF(W492="",Listes!$A$74,""))))))</f>
        <v/>
      </c>
      <c r="W492" s="90"/>
      <c r="X492" s="158">
        <f t="shared" si="23"/>
        <v>0</v>
      </c>
    </row>
    <row r="493" spans="1:24" ht="20.100000000000001" customHeight="1" x14ac:dyDescent="0.25">
      <c r="A493" s="174">
        <v>487</v>
      </c>
      <c r="B493" s="181" t="str">
        <f>IF(Barèmes!B493="","",Barèmes!B493)</f>
        <v/>
      </c>
      <c r="C493" s="181" t="str">
        <f>IF(Barèmes!C493="","",Barèmes!C493)</f>
        <v/>
      </c>
      <c r="D493" s="181" t="str">
        <f>IF(Barèmes!D493="","",Barèmes!D493)</f>
        <v/>
      </c>
      <c r="E493" s="181" t="str">
        <f>IF(Barèmes!E493="","",Barèmes!E493)</f>
        <v/>
      </c>
      <c r="F493" s="181" t="str">
        <f>IF(Barèmes!F493="","",Barèmes!F493)</f>
        <v/>
      </c>
      <c r="G493" s="181" t="str">
        <f>IF(Barèmes!G493="","",Barèmes!G493)</f>
        <v/>
      </c>
      <c r="H493" s="531" t="str">
        <f>IF(Barèmes!H493="","",Barèmes!H493)</f>
        <v/>
      </c>
      <c r="I493" s="531" t="str">
        <f>IF(Barèmes!I493="","",Barèmes!I493)</f>
        <v/>
      </c>
      <c r="J493" s="181" t="str">
        <f>IF(Barèmes!J493="","",Barèmes!J493)</f>
        <v/>
      </c>
      <c r="K493" s="181" t="str">
        <f>IF(Barèmes!K493="","",Barèmes!K493)</f>
        <v/>
      </c>
      <c r="L493" s="181" t="str">
        <f>IF(Barèmes!L493="","",Barèmes!L493)</f>
        <v/>
      </c>
      <c r="M493" s="181" t="str">
        <f>IF(Barèmes!M493="","",Barèmes!M493)</f>
        <v/>
      </c>
      <c r="N493" s="181" t="str">
        <f>IF(Barèmes!N493="","",Barèmes!N493)</f>
        <v/>
      </c>
      <c r="O493" s="181" t="str">
        <f>IF(Barèmes!O493="","",Barèmes!O493)</f>
        <v/>
      </c>
      <c r="P493" s="427"/>
      <c r="Q493" s="286"/>
      <c r="R493" s="446" t="str">
        <f t="shared" si="21"/>
        <v/>
      </c>
      <c r="S493" s="182"/>
      <c r="T493" s="211" t="str">
        <f t="shared" si="22"/>
        <v/>
      </c>
      <c r="U493" s="185"/>
      <c r="V493" s="266" t="str">
        <f>+IF(O493="","",IF(T493="",Listes!$A$70,IF(AND(O493&lt;T493,U493=""),Listes!$A$71,IF(AND(Q493&lt;P493,U493=""),Listes!$A$72,IF(AND(T493&lt;&gt;"",T493&lt;O493,S493=""),Listes!$A$73,IF(W493="",Listes!$A$74,""))))))</f>
        <v/>
      </c>
      <c r="W493" s="90"/>
      <c r="X493" s="158">
        <f t="shared" si="23"/>
        <v>0</v>
      </c>
    </row>
    <row r="494" spans="1:24" ht="20.100000000000001" customHeight="1" x14ac:dyDescent="0.25">
      <c r="A494" s="174">
        <v>488</v>
      </c>
      <c r="B494" s="181" t="str">
        <f>IF(Barèmes!B494="","",Barèmes!B494)</f>
        <v/>
      </c>
      <c r="C494" s="181" t="str">
        <f>IF(Barèmes!C494="","",Barèmes!C494)</f>
        <v/>
      </c>
      <c r="D494" s="181" t="str">
        <f>IF(Barèmes!D494="","",Barèmes!D494)</f>
        <v/>
      </c>
      <c r="E494" s="181" t="str">
        <f>IF(Barèmes!E494="","",Barèmes!E494)</f>
        <v/>
      </c>
      <c r="F494" s="181" t="str">
        <f>IF(Barèmes!F494="","",Barèmes!F494)</f>
        <v/>
      </c>
      <c r="G494" s="181" t="str">
        <f>IF(Barèmes!G494="","",Barèmes!G494)</f>
        <v/>
      </c>
      <c r="H494" s="531" t="str">
        <f>IF(Barèmes!H494="","",Barèmes!H494)</f>
        <v/>
      </c>
      <c r="I494" s="531" t="str">
        <f>IF(Barèmes!I494="","",Barèmes!I494)</f>
        <v/>
      </c>
      <c r="J494" s="181" t="str">
        <f>IF(Barèmes!J494="","",Barèmes!J494)</f>
        <v/>
      </c>
      <c r="K494" s="181" t="str">
        <f>IF(Barèmes!K494="","",Barèmes!K494)</f>
        <v/>
      </c>
      <c r="L494" s="181" t="str">
        <f>IF(Barèmes!L494="","",Barèmes!L494)</f>
        <v/>
      </c>
      <c r="M494" s="181" t="str">
        <f>IF(Barèmes!M494="","",Barèmes!M494)</f>
        <v/>
      </c>
      <c r="N494" s="181" t="str">
        <f>IF(Barèmes!N494="","",Barèmes!N494)</f>
        <v/>
      </c>
      <c r="O494" s="181" t="str">
        <f>IF(Barèmes!O494="","",Barèmes!O494)</f>
        <v/>
      </c>
      <c r="P494" s="427"/>
      <c r="Q494" s="286"/>
      <c r="R494" s="446" t="str">
        <f t="shared" si="21"/>
        <v/>
      </c>
      <c r="S494" s="182"/>
      <c r="T494" s="211" t="str">
        <f t="shared" si="22"/>
        <v/>
      </c>
      <c r="U494" s="185"/>
      <c r="V494" s="266" t="str">
        <f>+IF(O494="","",IF(T494="",Listes!$A$70,IF(AND(O494&lt;T494,U494=""),Listes!$A$71,IF(AND(Q494&lt;P494,U494=""),Listes!$A$72,IF(AND(T494&lt;&gt;"",T494&lt;O494,S494=""),Listes!$A$73,IF(W494="",Listes!$A$74,""))))))</f>
        <v/>
      </c>
      <c r="W494" s="90"/>
      <c r="X494" s="158">
        <f t="shared" si="23"/>
        <v>0</v>
      </c>
    </row>
    <row r="495" spans="1:24" ht="20.100000000000001" customHeight="1" x14ac:dyDescent="0.25">
      <c r="A495" s="174">
        <v>489</v>
      </c>
      <c r="B495" s="181" t="str">
        <f>IF(Barèmes!B495="","",Barèmes!B495)</f>
        <v/>
      </c>
      <c r="C495" s="181" t="str">
        <f>IF(Barèmes!C495="","",Barèmes!C495)</f>
        <v/>
      </c>
      <c r="D495" s="181" t="str">
        <f>IF(Barèmes!D495="","",Barèmes!D495)</f>
        <v/>
      </c>
      <c r="E495" s="181" t="str">
        <f>IF(Barèmes!E495="","",Barèmes!E495)</f>
        <v/>
      </c>
      <c r="F495" s="181" t="str">
        <f>IF(Barèmes!F495="","",Barèmes!F495)</f>
        <v/>
      </c>
      <c r="G495" s="181" t="str">
        <f>IF(Barèmes!G495="","",Barèmes!G495)</f>
        <v/>
      </c>
      <c r="H495" s="531" t="str">
        <f>IF(Barèmes!H495="","",Barèmes!H495)</f>
        <v/>
      </c>
      <c r="I495" s="531" t="str">
        <f>IF(Barèmes!I495="","",Barèmes!I495)</f>
        <v/>
      </c>
      <c r="J495" s="181" t="str">
        <f>IF(Barèmes!J495="","",Barèmes!J495)</f>
        <v/>
      </c>
      <c r="K495" s="181" t="str">
        <f>IF(Barèmes!K495="","",Barèmes!K495)</f>
        <v/>
      </c>
      <c r="L495" s="181" t="str">
        <f>IF(Barèmes!L495="","",Barèmes!L495)</f>
        <v/>
      </c>
      <c r="M495" s="181" t="str">
        <f>IF(Barèmes!M495="","",Barèmes!M495)</f>
        <v/>
      </c>
      <c r="N495" s="181" t="str">
        <f>IF(Barèmes!N495="","",Barèmes!N495)</f>
        <v/>
      </c>
      <c r="O495" s="181" t="str">
        <f>IF(Barèmes!O495="","",Barèmes!O495)</f>
        <v/>
      </c>
      <c r="P495" s="427"/>
      <c r="Q495" s="286"/>
      <c r="R495" s="446" t="str">
        <f t="shared" si="21"/>
        <v/>
      </c>
      <c r="S495" s="182"/>
      <c r="T495" s="211" t="str">
        <f t="shared" si="22"/>
        <v/>
      </c>
      <c r="U495" s="185"/>
      <c r="V495" s="266" t="str">
        <f>+IF(O495="","",IF(T495="",Listes!$A$70,IF(AND(O495&lt;T495,U495=""),Listes!$A$71,IF(AND(Q495&lt;P495,U495=""),Listes!$A$72,IF(AND(T495&lt;&gt;"",T495&lt;O495,S495=""),Listes!$A$73,IF(W495="",Listes!$A$74,""))))))</f>
        <v/>
      </c>
      <c r="W495" s="90"/>
      <c r="X495" s="158">
        <f t="shared" si="23"/>
        <v>0</v>
      </c>
    </row>
    <row r="496" spans="1:24" ht="20.100000000000001" customHeight="1" x14ac:dyDescent="0.25">
      <c r="A496" s="174">
        <v>490</v>
      </c>
      <c r="B496" s="181" t="str">
        <f>IF(Barèmes!B496="","",Barèmes!B496)</f>
        <v/>
      </c>
      <c r="C496" s="181" t="str">
        <f>IF(Barèmes!C496="","",Barèmes!C496)</f>
        <v/>
      </c>
      <c r="D496" s="181" t="str">
        <f>IF(Barèmes!D496="","",Barèmes!D496)</f>
        <v/>
      </c>
      <c r="E496" s="181" t="str">
        <f>IF(Barèmes!E496="","",Barèmes!E496)</f>
        <v/>
      </c>
      <c r="F496" s="181" t="str">
        <f>IF(Barèmes!F496="","",Barèmes!F496)</f>
        <v/>
      </c>
      <c r="G496" s="181" t="str">
        <f>IF(Barèmes!G496="","",Barèmes!G496)</f>
        <v/>
      </c>
      <c r="H496" s="531" t="str">
        <f>IF(Barèmes!H496="","",Barèmes!H496)</f>
        <v/>
      </c>
      <c r="I496" s="531" t="str">
        <f>IF(Barèmes!I496="","",Barèmes!I496)</f>
        <v/>
      </c>
      <c r="J496" s="181" t="str">
        <f>IF(Barèmes!J496="","",Barèmes!J496)</f>
        <v/>
      </c>
      <c r="K496" s="181" t="str">
        <f>IF(Barèmes!K496="","",Barèmes!K496)</f>
        <v/>
      </c>
      <c r="L496" s="181" t="str">
        <f>IF(Barèmes!L496="","",Barèmes!L496)</f>
        <v/>
      </c>
      <c r="M496" s="181" t="str">
        <f>IF(Barèmes!M496="","",Barèmes!M496)</f>
        <v/>
      </c>
      <c r="N496" s="181" t="str">
        <f>IF(Barèmes!N496="","",Barèmes!N496)</f>
        <v/>
      </c>
      <c r="O496" s="181" t="str">
        <f>IF(Barèmes!O496="","",Barèmes!O496)</f>
        <v/>
      </c>
      <c r="P496" s="427"/>
      <c r="Q496" s="286"/>
      <c r="R496" s="446" t="str">
        <f t="shared" si="21"/>
        <v/>
      </c>
      <c r="S496" s="182"/>
      <c r="T496" s="211" t="str">
        <f t="shared" si="22"/>
        <v/>
      </c>
      <c r="U496" s="185"/>
      <c r="V496" s="266" t="str">
        <f>+IF(O496="","",IF(T496="",Listes!$A$70,IF(AND(O496&lt;T496,U496=""),Listes!$A$71,IF(AND(Q496&lt;P496,U496=""),Listes!$A$72,IF(AND(T496&lt;&gt;"",T496&lt;O496,S496=""),Listes!$A$73,IF(W496="",Listes!$A$74,""))))))</f>
        <v/>
      </c>
      <c r="W496" s="90"/>
      <c r="X496" s="158">
        <f t="shared" si="23"/>
        <v>0</v>
      </c>
    </row>
    <row r="497" spans="1:24" ht="20.100000000000001" customHeight="1" x14ac:dyDescent="0.25">
      <c r="A497" s="174">
        <v>491</v>
      </c>
      <c r="B497" s="181" t="str">
        <f>IF(Barèmes!B497="","",Barèmes!B497)</f>
        <v/>
      </c>
      <c r="C497" s="181" t="str">
        <f>IF(Barèmes!C497="","",Barèmes!C497)</f>
        <v/>
      </c>
      <c r="D497" s="181" t="str">
        <f>IF(Barèmes!D497="","",Barèmes!D497)</f>
        <v/>
      </c>
      <c r="E497" s="181" t="str">
        <f>IF(Barèmes!E497="","",Barèmes!E497)</f>
        <v/>
      </c>
      <c r="F497" s="181" t="str">
        <f>IF(Barèmes!F497="","",Barèmes!F497)</f>
        <v/>
      </c>
      <c r="G497" s="181" t="str">
        <f>IF(Barèmes!G497="","",Barèmes!G497)</f>
        <v/>
      </c>
      <c r="H497" s="531" t="str">
        <f>IF(Barèmes!H497="","",Barèmes!H497)</f>
        <v/>
      </c>
      <c r="I497" s="531" t="str">
        <f>IF(Barèmes!I497="","",Barèmes!I497)</f>
        <v/>
      </c>
      <c r="J497" s="181" t="str">
        <f>IF(Barèmes!J497="","",Barèmes!J497)</f>
        <v/>
      </c>
      <c r="K497" s="181" t="str">
        <f>IF(Barèmes!K497="","",Barèmes!K497)</f>
        <v/>
      </c>
      <c r="L497" s="181" t="str">
        <f>IF(Barèmes!L497="","",Barèmes!L497)</f>
        <v/>
      </c>
      <c r="M497" s="181" t="str">
        <f>IF(Barèmes!M497="","",Barèmes!M497)</f>
        <v/>
      </c>
      <c r="N497" s="181" t="str">
        <f>IF(Barèmes!N497="","",Barèmes!N497)</f>
        <v/>
      </c>
      <c r="O497" s="181" t="str">
        <f>IF(Barèmes!O497="","",Barèmes!O497)</f>
        <v/>
      </c>
      <c r="P497" s="427"/>
      <c r="Q497" s="286"/>
      <c r="R497" s="446" t="str">
        <f t="shared" si="21"/>
        <v/>
      </c>
      <c r="S497" s="182"/>
      <c r="T497" s="211" t="str">
        <f t="shared" si="22"/>
        <v/>
      </c>
      <c r="U497" s="185"/>
      <c r="V497" s="266" t="str">
        <f>+IF(O497="","",IF(T497="",Listes!$A$70,IF(AND(O497&lt;T497,U497=""),Listes!$A$71,IF(AND(Q497&lt;P497,U497=""),Listes!$A$72,IF(AND(T497&lt;&gt;"",T497&lt;O497,S497=""),Listes!$A$73,IF(W497="",Listes!$A$74,""))))))</f>
        <v/>
      </c>
      <c r="W497" s="90"/>
      <c r="X497" s="158">
        <f t="shared" si="23"/>
        <v>0</v>
      </c>
    </row>
    <row r="498" spans="1:24" ht="20.100000000000001" customHeight="1" x14ac:dyDescent="0.25">
      <c r="A498" s="174">
        <v>492</v>
      </c>
      <c r="B498" s="181" t="str">
        <f>IF(Barèmes!B498="","",Barèmes!B498)</f>
        <v/>
      </c>
      <c r="C498" s="181" t="str">
        <f>IF(Barèmes!C498="","",Barèmes!C498)</f>
        <v/>
      </c>
      <c r="D498" s="181" t="str">
        <f>IF(Barèmes!D498="","",Barèmes!D498)</f>
        <v/>
      </c>
      <c r="E498" s="181" t="str">
        <f>IF(Barèmes!E498="","",Barèmes!E498)</f>
        <v/>
      </c>
      <c r="F498" s="181" t="str">
        <f>IF(Barèmes!F498="","",Barèmes!F498)</f>
        <v/>
      </c>
      <c r="G498" s="181" t="str">
        <f>IF(Barèmes!G498="","",Barèmes!G498)</f>
        <v/>
      </c>
      <c r="H498" s="531" t="str">
        <f>IF(Barèmes!H498="","",Barèmes!H498)</f>
        <v/>
      </c>
      <c r="I498" s="531" t="str">
        <f>IF(Barèmes!I498="","",Barèmes!I498)</f>
        <v/>
      </c>
      <c r="J498" s="181" t="str">
        <f>IF(Barèmes!J498="","",Barèmes!J498)</f>
        <v/>
      </c>
      <c r="K498" s="181" t="str">
        <f>IF(Barèmes!K498="","",Barèmes!K498)</f>
        <v/>
      </c>
      <c r="L498" s="181" t="str">
        <f>IF(Barèmes!L498="","",Barèmes!L498)</f>
        <v/>
      </c>
      <c r="M498" s="181" t="str">
        <f>IF(Barèmes!M498="","",Barèmes!M498)</f>
        <v/>
      </c>
      <c r="N498" s="181" t="str">
        <f>IF(Barèmes!N498="","",Barèmes!N498)</f>
        <v/>
      </c>
      <c r="O498" s="181" t="str">
        <f>IF(Barèmes!O498="","",Barèmes!O498)</f>
        <v/>
      </c>
      <c r="P498" s="427"/>
      <c r="Q498" s="286"/>
      <c r="R498" s="446" t="str">
        <f t="shared" si="21"/>
        <v/>
      </c>
      <c r="S498" s="182"/>
      <c r="T498" s="211" t="str">
        <f t="shared" si="22"/>
        <v/>
      </c>
      <c r="U498" s="185"/>
      <c r="V498" s="266" t="str">
        <f>+IF(O498="","",IF(T498="",Listes!$A$70,IF(AND(O498&lt;T498,U498=""),Listes!$A$71,IF(AND(Q498&lt;P498,U498=""),Listes!$A$72,IF(AND(T498&lt;&gt;"",T498&lt;O498,S498=""),Listes!$A$73,IF(W498="",Listes!$A$74,""))))))</f>
        <v/>
      </c>
      <c r="W498" s="90"/>
      <c r="X498" s="158">
        <f t="shared" si="23"/>
        <v>0</v>
      </c>
    </row>
    <row r="499" spans="1:24" ht="20.100000000000001" customHeight="1" x14ac:dyDescent="0.25">
      <c r="A499" s="174">
        <v>493</v>
      </c>
      <c r="B499" s="181" t="str">
        <f>IF(Barèmes!B499="","",Barèmes!B499)</f>
        <v/>
      </c>
      <c r="C499" s="181" t="str">
        <f>IF(Barèmes!C499="","",Barèmes!C499)</f>
        <v/>
      </c>
      <c r="D499" s="181" t="str">
        <f>IF(Barèmes!D499="","",Barèmes!D499)</f>
        <v/>
      </c>
      <c r="E499" s="181" t="str">
        <f>IF(Barèmes!E499="","",Barèmes!E499)</f>
        <v/>
      </c>
      <c r="F499" s="181" t="str">
        <f>IF(Barèmes!F499="","",Barèmes!F499)</f>
        <v/>
      </c>
      <c r="G499" s="181" t="str">
        <f>IF(Barèmes!G499="","",Barèmes!G499)</f>
        <v/>
      </c>
      <c r="H499" s="531" t="str">
        <f>IF(Barèmes!H499="","",Barèmes!H499)</f>
        <v/>
      </c>
      <c r="I499" s="531" t="str">
        <f>IF(Barèmes!I499="","",Barèmes!I499)</f>
        <v/>
      </c>
      <c r="J499" s="181" t="str">
        <f>IF(Barèmes!J499="","",Barèmes!J499)</f>
        <v/>
      </c>
      <c r="K499" s="181" t="str">
        <f>IF(Barèmes!K499="","",Barèmes!K499)</f>
        <v/>
      </c>
      <c r="L499" s="181" t="str">
        <f>IF(Barèmes!L499="","",Barèmes!L499)</f>
        <v/>
      </c>
      <c r="M499" s="181" t="str">
        <f>IF(Barèmes!M499="","",Barèmes!M499)</f>
        <v/>
      </c>
      <c r="N499" s="181" t="str">
        <f>IF(Barèmes!N499="","",Barèmes!N499)</f>
        <v/>
      </c>
      <c r="O499" s="181" t="str">
        <f>IF(Barèmes!O499="","",Barèmes!O499)</f>
        <v/>
      </c>
      <c r="P499" s="427"/>
      <c r="Q499" s="286"/>
      <c r="R499" s="446" t="str">
        <f t="shared" si="21"/>
        <v/>
      </c>
      <c r="S499" s="182"/>
      <c r="T499" s="211" t="str">
        <f t="shared" si="22"/>
        <v/>
      </c>
      <c r="U499" s="185"/>
      <c r="V499" s="266" t="str">
        <f>+IF(O499="","",IF(T499="",Listes!$A$70,IF(AND(O499&lt;T499,U499=""),Listes!$A$71,IF(AND(Q499&lt;P499,U499=""),Listes!$A$72,IF(AND(T499&lt;&gt;"",T499&lt;O499,S499=""),Listes!$A$73,IF(W499="",Listes!$A$74,""))))))</f>
        <v/>
      </c>
      <c r="W499" s="90"/>
      <c r="X499" s="158">
        <f t="shared" si="23"/>
        <v>0</v>
      </c>
    </row>
    <row r="500" spans="1:24" ht="20.100000000000001" customHeight="1" x14ac:dyDescent="0.25">
      <c r="A500" s="174">
        <v>494</v>
      </c>
      <c r="B500" s="181" t="str">
        <f>IF(Barèmes!B500="","",Barèmes!B500)</f>
        <v/>
      </c>
      <c r="C500" s="181" t="str">
        <f>IF(Barèmes!C500="","",Barèmes!C500)</f>
        <v/>
      </c>
      <c r="D500" s="181" t="str">
        <f>IF(Barèmes!D500="","",Barèmes!D500)</f>
        <v/>
      </c>
      <c r="E500" s="181" t="str">
        <f>IF(Barèmes!E500="","",Barèmes!E500)</f>
        <v/>
      </c>
      <c r="F500" s="181" t="str">
        <f>IF(Barèmes!F500="","",Barèmes!F500)</f>
        <v/>
      </c>
      <c r="G500" s="181" t="str">
        <f>IF(Barèmes!G500="","",Barèmes!G500)</f>
        <v/>
      </c>
      <c r="H500" s="531" t="str">
        <f>IF(Barèmes!H500="","",Barèmes!H500)</f>
        <v/>
      </c>
      <c r="I500" s="531" t="str">
        <f>IF(Barèmes!I500="","",Barèmes!I500)</f>
        <v/>
      </c>
      <c r="J500" s="181" t="str">
        <f>IF(Barèmes!J500="","",Barèmes!J500)</f>
        <v/>
      </c>
      <c r="K500" s="181" t="str">
        <f>IF(Barèmes!K500="","",Barèmes!K500)</f>
        <v/>
      </c>
      <c r="L500" s="181" t="str">
        <f>IF(Barèmes!L500="","",Barèmes!L500)</f>
        <v/>
      </c>
      <c r="M500" s="181" t="str">
        <f>IF(Barèmes!M500="","",Barèmes!M500)</f>
        <v/>
      </c>
      <c r="N500" s="181" t="str">
        <f>IF(Barèmes!N500="","",Barèmes!N500)</f>
        <v/>
      </c>
      <c r="O500" s="181" t="str">
        <f>IF(Barèmes!O500="","",Barèmes!O500)</f>
        <v/>
      </c>
      <c r="P500" s="427"/>
      <c r="Q500" s="286"/>
      <c r="R500" s="446" t="str">
        <f t="shared" si="21"/>
        <v/>
      </c>
      <c r="S500" s="182"/>
      <c r="T500" s="211" t="str">
        <f t="shared" si="22"/>
        <v/>
      </c>
      <c r="U500" s="185"/>
      <c r="V500" s="266" t="str">
        <f>+IF(O500="","",IF(T500="",Listes!$A$70,IF(AND(O500&lt;T500,U500=""),Listes!$A$71,IF(AND(Q500&lt;P500,U500=""),Listes!$A$72,IF(AND(T500&lt;&gt;"",T500&lt;O500,S500=""),Listes!$A$73,IF(W500="",Listes!$A$74,""))))))</f>
        <v/>
      </c>
      <c r="W500" s="90"/>
      <c r="X500" s="158">
        <f t="shared" si="23"/>
        <v>0</v>
      </c>
    </row>
    <row r="501" spans="1:24" ht="20.100000000000001" customHeight="1" x14ac:dyDescent="0.25">
      <c r="A501" s="174">
        <v>495</v>
      </c>
      <c r="B501" s="181" t="str">
        <f>IF(Barèmes!B501="","",Barèmes!B501)</f>
        <v/>
      </c>
      <c r="C501" s="181" t="str">
        <f>IF(Barèmes!C501="","",Barèmes!C501)</f>
        <v/>
      </c>
      <c r="D501" s="181" t="str">
        <f>IF(Barèmes!D501="","",Barèmes!D501)</f>
        <v/>
      </c>
      <c r="E501" s="181" t="str">
        <f>IF(Barèmes!E501="","",Barèmes!E501)</f>
        <v/>
      </c>
      <c r="F501" s="181" t="str">
        <f>IF(Barèmes!F501="","",Barèmes!F501)</f>
        <v/>
      </c>
      <c r="G501" s="181" t="str">
        <f>IF(Barèmes!G501="","",Barèmes!G501)</f>
        <v/>
      </c>
      <c r="H501" s="531" t="str">
        <f>IF(Barèmes!H501="","",Barèmes!H501)</f>
        <v/>
      </c>
      <c r="I501" s="531" t="str">
        <f>IF(Barèmes!I501="","",Barèmes!I501)</f>
        <v/>
      </c>
      <c r="J501" s="181" t="str">
        <f>IF(Barèmes!J501="","",Barèmes!J501)</f>
        <v/>
      </c>
      <c r="K501" s="181" t="str">
        <f>IF(Barèmes!K501="","",Barèmes!K501)</f>
        <v/>
      </c>
      <c r="L501" s="181" t="str">
        <f>IF(Barèmes!L501="","",Barèmes!L501)</f>
        <v/>
      </c>
      <c r="M501" s="181" t="str">
        <f>IF(Barèmes!M501="","",Barèmes!M501)</f>
        <v/>
      </c>
      <c r="N501" s="181" t="str">
        <f>IF(Barèmes!N501="","",Barèmes!N501)</f>
        <v/>
      </c>
      <c r="O501" s="181" t="str">
        <f>IF(Barèmes!O501="","",Barèmes!O501)</f>
        <v/>
      </c>
      <c r="P501" s="427"/>
      <c r="Q501" s="286"/>
      <c r="R501" s="446" t="str">
        <f t="shared" si="21"/>
        <v/>
      </c>
      <c r="S501" s="182"/>
      <c r="T501" s="211" t="str">
        <f t="shared" si="22"/>
        <v/>
      </c>
      <c r="U501" s="185"/>
      <c r="V501" s="266" t="str">
        <f>+IF(O501="","",IF(T501="",Listes!$A$70,IF(AND(O501&lt;T501,U501=""),Listes!$A$71,IF(AND(Q501&lt;P501,U501=""),Listes!$A$72,IF(AND(T501&lt;&gt;"",T501&lt;O501,S501=""),Listes!$A$73,IF(W501="",Listes!$A$74,""))))))</f>
        <v/>
      </c>
      <c r="W501" s="90"/>
      <c r="X501" s="158">
        <f t="shared" si="23"/>
        <v>0</v>
      </c>
    </row>
    <row r="502" spans="1:24" ht="20.100000000000001" customHeight="1" x14ac:dyDescent="0.25">
      <c r="A502" s="174">
        <v>496</v>
      </c>
      <c r="B502" s="181" t="str">
        <f>IF(Barèmes!B502="","",Barèmes!B502)</f>
        <v/>
      </c>
      <c r="C502" s="181" t="str">
        <f>IF(Barèmes!C502="","",Barèmes!C502)</f>
        <v/>
      </c>
      <c r="D502" s="181" t="str">
        <f>IF(Barèmes!D502="","",Barèmes!D502)</f>
        <v/>
      </c>
      <c r="E502" s="181" t="str">
        <f>IF(Barèmes!E502="","",Barèmes!E502)</f>
        <v/>
      </c>
      <c r="F502" s="181" t="str">
        <f>IF(Barèmes!F502="","",Barèmes!F502)</f>
        <v/>
      </c>
      <c r="G502" s="181" t="str">
        <f>IF(Barèmes!G502="","",Barèmes!G502)</f>
        <v/>
      </c>
      <c r="H502" s="531" t="str">
        <f>IF(Barèmes!H502="","",Barèmes!H502)</f>
        <v/>
      </c>
      <c r="I502" s="531" t="str">
        <f>IF(Barèmes!I502="","",Barèmes!I502)</f>
        <v/>
      </c>
      <c r="J502" s="181" t="str">
        <f>IF(Barèmes!J502="","",Barèmes!J502)</f>
        <v/>
      </c>
      <c r="K502" s="181" t="str">
        <f>IF(Barèmes!K502="","",Barèmes!K502)</f>
        <v/>
      </c>
      <c r="L502" s="181" t="str">
        <f>IF(Barèmes!L502="","",Barèmes!L502)</f>
        <v/>
      </c>
      <c r="M502" s="181" t="str">
        <f>IF(Barèmes!M502="","",Barèmes!M502)</f>
        <v/>
      </c>
      <c r="N502" s="181" t="str">
        <f>IF(Barèmes!N502="","",Barèmes!N502)</f>
        <v/>
      </c>
      <c r="O502" s="181" t="str">
        <f>IF(Barèmes!O502="","",Barèmes!O502)</f>
        <v/>
      </c>
      <c r="P502" s="427"/>
      <c r="Q502" s="286"/>
      <c r="R502" s="446" t="str">
        <f t="shared" si="21"/>
        <v/>
      </c>
      <c r="S502" s="182"/>
      <c r="T502" s="211" t="str">
        <f t="shared" si="22"/>
        <v/>
      </c>
      <c r="U502" s="185"/>
      <c r="V502" s="266" t="str">
        <f>+IF(O502="","",IF(T502="",Listes!$A$70,IF(AND(O502&lt;T502,U502=""),Listes!$A$71,IF(AND(Q502&lt;P502,U502=""),Listes!$A$72,IF(AND(T502&lt;&gt;"",T502&lt;O502,S502=""),Listes!$A$73,IF(W502="",Listes!$A$74,""))))))</f>
        <v/>
      </c>
      <c r="W502" s="90"/>
      <c r="X502" s="158">
        <f t="shared" si="23"/>
        <v>0</v>
      </c>
    </row>
    <row r="503" spans="1:24" ht="20.100000000000001" customHeight="1" x14ac:dyDescent="0.25">
      <c r="A503" s="174">
        <v>497</v>
      </c>
      <c r="B503" s="181" t="str">
        <f>IF(Barèmes!B503="","",Barèmes!B503)</f>
        <v/>
      </c>
      <c r="C503" s="181" t="str">
        <f>IF(Barèmes!C503="","",Barèmes!C503)</f>
        <v/>
      </c>
      <c r="D503" s="181" t="str">
        <f>IF(Barèmes!D503="","",Barèmes!D503)</f>
        <v/>
      </c>
      <c r="E503" s="181" t="str">
        <f>IF(Barèmes!E503="","",Barèmes!E503)</f>
        <v/>
      </c>
      <c r="F503" s="181" t="str">
        <f>IF(Barèmes!F503="","",Barèmes!F503)</f>
        <v/>
      </c>
      <c r="G503" s="181" t="str">
        <f>IF(Barèmes!G503="","",Barèmes!G503)</f>
        <v/>
      </c>
      <c r="H503" s="531" t="str">
        <f>IF(Barèmes!H503="","",Barèmes!H503)</f>
        <v/>
      </c>
      <c r="I503" s="531" t="str">
        <f>IF(Barèmes!I503="","",Barèmes!I503)</f>
        <v/>
      </c>
      <c r="J503" s="181" t="str">
        <f>IF(Barèmes!J503="","",Barèmes!J503)</f>
        <v/>
      </c>
      <c r="K503" s="181" t="str">
        <f>IF(Barèmes!K503="","",Barèmes!K503)</f>
        <v/>
      </c>
      <c r="L503" s="181" t="str">
        <f>IF(Barèmes!L503="","",Barèmes!L503)</f>
        <v/>
      </c>
      <c r="M503" s="181" t="str">
        <f>IF(Barèmes!M503="","",Barèmes!M503)</f>
        <v/>
      </c>
      <c r="N503" s="181" t="str">
        <f>IF(Barèmes!N503="","",Barèmes!N503)</f>
        <v/>
      </c>
      <c r="O503" s="181" t="str">
        <f>IF(Barèmes!O503="","",Barèmes!O503)</f>
        <v/>
      </c>
      <c r="P503" s="427"/>
      <c r="Q503" s="286"/>
      <c r="R503" s="446" t="str">
        <f t="shared" si="21"/>
        <v/>
      </c>
      <c r="S503" s="182"/>
      <c r="T503" s="211" t="str">
        <f t="shared" si="22"/>
        <v/>
      </c>
      <c r="U503" s="185"/>
      <c r="V503" s="266" t="str">
        <f>+IF(O503="","",IF(T503="",Listes!$A$70,IF(AND(O503&lt;T503,U503=""),Listes!$A$71,IF(AND(Q503&lt;P503,U503=""),Listes!$A$72,IF(AND(T503&lt;&gt;"",T503&lt;O503,S503=""),Listes!$A$73,IF(W503="",Listes!$A$74,""))))))</f>
        <v/>
      </c>
      <c r="W503" s="90"/>
      <c r="X503" s="158">
        <f t="shared" si="23"/>
        <v>0</v>
      </c>
    </row>
    <row r="504" spans="1:24" ht="20.100000000000001" customHeight="1" x14ac:dyDescent="0.25">
      <c r="A504" s="174">
        <v>498</v>
      </c>
      <c r="B504" s="181" t="str">
        <f>IF(Barèmes!B504="","",Barèmes!B504)</f>
        <v/>
      </c>
      <c r="C504" s="181" t="str">
        <f>IF(Barèmes!C504="","",Barèmes!C504)</f>
        <v/>
      </c>
      <c r="D504" s="181" t="str">
        <f>IF(Barèmes!D504="","",Barèmes!D504)</f>
        <v/>
      </c>
      <c r="E504" s="181" t="str">
        <f>IF(Barèmes!E504="","",Barèmes!E504)</f>
        <v/>
      </c>
      <c r="F504" s="181" t="str">
        <f>IF(Barèmes!F504="","",Barèmes!F504)</f>
        <v/>
      </c>
      <c r="G504" s="181" t="str">
        <f>IF(Barèmes!G504="","",Barèmes!G504)</f>
        <v/>
      </c>
      <c r="H504" s="531" t="str">
        <f>IF(Barèmes!H504="","",Barèmes!H504)</f>
        <v/>
      </c>
      <c r="I504" s="531" t="str">
        <f>IF(Barèmes!I504="","",Barèmes!I504)</f>
        <v/>
      </c>
      <c r="J504" s="181" t="str">
        <f>IF(Barèmes!J504="","",Barèmes!J504)</f>
        <v/>
      </c>
      <c r="K504" s="181" t="str">
        <f>IF(Barèmes!K504="","",Barèmes!K504)</f>
        <v/>
      </c>
      <c r="L504" s="181" t="str">
        <f>IF(Barèmes!L504="","",Barèmes!L504)</f>
        <v/>
      </c>
      <c r="M504" s="181" t="str">
        <f>IF(Barèmes!M504="","",Barèmes!M504)</f>
        <v/>
      </c>
      <c r="N504" s="181" t="str">
        <f>IF(Barèmes!N504="","",Barèmes!N504)</f>
        <v/>
      </c>
      <c r="O504" s="181" t="str">
        <f>IF(Barèmes!O504="","",Barèmes!O504)</f>
        <v/>
      </c>
      <c r="P504" s="427"/>
      <c r="Q504" s="286"/>
      <c r="R504" s="446" t="str">
        <f t="shared" si="21"/>
        <v/>
      </c>
      <c r="S504" s="182"/>
      <c r="T504" s="211" t="str">
        <f t="shared" si="22"/>
        <v/>
      </c>
      <c r="U504" s="185"/>
      <c r="V504" s="266" t="str">
        <f>+IF(O504="","",IF(T504="",Listes!$A$70,IF(AND(O504&lt;T504,U504=""),Listes!$A$71,IF(AND(Q504&lt;P504,U504=""),Listes!$A$72,IF(AND(T504&lt;&gt;"",T504&lt;O504,S504=""),Listes!$A$73,IF(W504="",Listes!$A$74,""))))))</f>
        <v/>
      </c>
      <c r="W504" s="90"/>
      <c r="X504" s="158">
        <f t="shared" si="23"/>
        <v>0</v>
      </c>
    </row>
    <row r="505" spans="1:24" ht="20.100000000000001" customHeight="1" x14ac:dyDescent="0.25">
      <c r="A505" s="174">
        <v>499</v>
      </c>
      <c r="B505" s="181" t="str">
        <f>IF(Barèmes!B505="","",Barèmes!B505)</f>
        <v/>
      </c>
      <c r="C505" s="181" t="str">
        <f>IF(Barèmes!C505="","",Barèmes!C505)</f>
        <v/>
      </c>
      <c r="D505" s="181" t="str">
        <f>IF(Barèmes!D505="","",Barèmes!D505)</f>
        <v/>
      </c>
      <c r="E505" s="181" t="str">
        <f>IF(Barèmes!E505="","",Barèmes!E505)</f>
        <v/>
      </c>
      <c r="F505" s="181" t="str">
        <f>IF(Barèmes!F505="","",Barèmes!F505)</f>
        <v/>
      </c>
      <c r="G505" s="181" t="str">
        <f>IF(Barèmes!G505="","",Barèmes!G505)</f>
        <v/>
      </c>
      <c r="H505" s="531" t="str">
        <f>IF(Barèmes!H505="","",Barèmes!H505)</f>
        <v/>
      </c>
      <c r="I505" s="531" t="str">
        <f>IF(Barèmes!I505="","",Barèmes!I505)</f>
        <v/>
      </c>
      <c r="J505" s="181" t="str">
        <f>IF(Barèmes!J505="","",Barèmes!J505)</f>
        <v/>
      </c>
      <c r="K505" s="181" t="str">
        <f>IF(Barèmes!K505="","",Barèmes!K505)</f>
        <v/>
      </c>
      <c r="L505" s="181" t="str">
        <f>IF(Barèmes!L505="","",Barèmes!L505)</f>
        <v/>
      </c>
      <c r="M505" s="181" t="str">
        <f>IF(Barèmes!M505="","",Barèmes!M505)</f>
        <v/>
      </c>
      <c r="N505" s="181" t="str">
        <f>IF(Barèmes!N505="","",Barèmes!N505)</f>
        <v/>
      </c>
      <c r="O505" s="181" t="str">
        <f>IF(Barèmes!O505="","",Barèmes!O505)</f>
        <v/>
      </c>
      <c r="P505" s="427"/>
      <c r="Q505" s="286"/>
      <c r="R505" s="446" t="str">
        <f t="shared" si="21"/>
        <v/>
      </c>
      <c r="S505" s="182"/>
      <c r="T505" s="211" t="str">
        <f t="shared" si="22"/>
        <v/>
      </c>
      <c r="U505" s="185"/>
      <c r="V505" s="266" t="str">
        <f>+IF(O505="","",IF(T505="",Listes!$A$70,IF(AND(O505&lt;T505,U505=""),Listes!$A$71,IF(AND(Q505&lt;P505,U505=""),Listes!$A$72,IF(AND(T505&lt;&gt;"",T505&lt;O505,S505=""),Listes!$A$73,IF(W505="",Listes!$A$74,""))))))</f>
        <v/>
      </c>
      <c r="W505" s="90"/>
      <c r="X505" s="158">
        <f t="shared" si="23"/>
        <v>0</v>
      </c>
    </row>
    <row r="506" spans="1:24" ht="20.100000000000001" customHeight="1" thickBot="1" x14ac:dyDescent="0.3">
      <c r="A506" s="175">
        <v>500</v>
      </c>
      <c r="B506" s="181" t="str">
        <f>IF(Barèmes!B506="","",Barèmes!B506)</f>
        <v/>
      </c>
      <c r="C506" s="181" t="str">
        <f>IF(Barèmes!C506="","",Barèmes!C506)</f>
        <v/>
      </c>
      <c r="D506" s="181" t="str">
        <f>IF(Barèmes!D506="","",Barèmes!D506)</f>
        <v/>
      </c>
      <c r="E506" s="181" t="str">
        <f>IF(Barèmes!E506="","",Barèmes!E506)</f>
        <v/>
      </c>
      <c r="F506" s="181" t="str">
        <f>IF(Barèmes!F506="","",Barèmes!F506)</f>
        <v/>
      </c>
      <c r="G506" s="181" t="str">
        <f>IF(Barèmes!G506="","",Barèmes!G506)</f>
        <v/>
      </c>
      <c r="H506" s="531" t="str">
        <f>IF(Barèmes!H506="","",Barèmes!H506)</f>
        <v/>
      </c>
      <c r="I506" s="531" t="str">
        <f>IF(Barèmes!I506="","",Barèmes!I506)</f>
        <v/>
      </c>
      <c r="J506" s="181" t="str">
        <f>IF(Barèmes!J506="","",Barèmes!J506)</f>
        <v/>
      </c>
      <c r="K506" s="181" t="str">
        <f>IF(Barèmes!K506="","",Barèmes!K506)</f>
        <v/>
      </c>
      <c r="L506" s="181" t="str">
        <f>IF(Barèmes!L506="","",Barèmes!L506)</f>
        <v/>
      </c>
      <c r="M506" s="181" t="str">
        <f>IF(Barèmes!M506="","",Barèmes!M506)</f>
        <v/>
      </c>
      <c r="N506" s="181" t="str">
        <f>IF(Barèmes!N506="","",Barèmes!N506)</f>
        <v/>
      </c>
      <c r="O506" s="181" t="str">
        <f>IF(Barèmes!O506="","",Barèmes!O506)</f>
        <v/>
      </c>
      <c r="P506" s="427"/>
      <c r="Q506" s="286"/>
      <c r="R506" s="446" t="str">
        <f t="shared" si="21"/>
        <v/>
      </c>
      <c r="S506" s="182"/>
      <c r="T506" s="211" t="str">
        <f t="shared" si="22"/>
        <v/>
      </c>
      <c r="U506" s="185"/>
      <c r="V506" s="266" t="str">
        <f>+IF(O506="","",IF(T506="",Listes!$A$70,IF(AND(O506&lt;T506,U506=""),Listes!$A$71,IF(AND(Q506&lt;P506,U506=""),Listes!$A$72,IF(AND(T506&lt;&gt;"",T506&lt;O506,S506=""),Listes!$A$73,IF(W506="",Listes!$A$74,""))))))</f>
        <v/>
      </c>
      <c r="W506" s="90"/>
      <c r="X506" s="158">
        <f t="shared" si="23"/>
        <v>0</v>
      </c>
    </row>
    <row r="507" spans="1:24" s="177" customFormat="1" ht="20.100000000000001" customHeight="1" thickBot="1" x14ac:dyDescent="0.35">
      <c r="G507" s="217"/>
      <c r="H507" s="217"/>
      <c r="I507" s="217"/>
      <c r="J507" s="226"/>
      <c r="K507" s="226"/>
      <c r="L507" s="217"/>
      <c r="T507" s="116">
        <f>SUM(T7:T506)</f>
        <v>0</v>
      </c>
      <c r="U507" s="217"/>
      <c r="V507" s="217"/>
      <c r="W507" s="221"/>
    </row>
  </sheetData>
  <sheetProtection algorithmName="SHA-512" hashValue="V+gkZSrlokgfqPDzwqRF7nfyyIPmOysEJgtJMGzezDn3oK1RrRs85tt27l7rxMl7GMwcPs2wAbcoj5cikFpPeg==" saltValue="mzsdi7BM8+75yAsiOcjJkQ==" spinCount="100000" sheet="1" objects="1" scenarios="1"/>
  <mergeCells count="5">
    <mergeCell ref="M6:N6"/>
    <mergeCell ref="A3:A4"/>
    <mergeCell ref="L3:N3"/>
    <mergeCell ref="D4:E4"/>
    <mergeCell ref="L4:N4"/>
  </mergeCells>
  <conditionalFormatting sqref="A7:W506">
    <cfRule type="expression" dxfId="22" priority="332">
      <formula>$W7="Oui"</formula>
    </cfRule>
  </conditionalFormatting>
  <dataValidations count="1">
    <dataValidation type="decimal" operator="greaterThan" allowBlank="1" showInputMessage="1" showErrorMessage="1" sqref="R7:R506 T7:T506">
      <formula1>0</formula1>
    </dataValidation>
  </dataValidations>
  <pageMargins left="0.7" right="0.7" top="0.75" bottom="0.75" header="0.3" footer="0.3"/>
  <pageSetup paperSize="9" scale="50"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392" id="{448E55F4-8DA4-49D7-9A05-00CAA7A47467}">
            <xm:f>I7&lt;&gt;Barèmes!H7</xm:f>
            <x14:dxf>
              <font>
                <color rgb="FFFF0000"/>
              </font>
            </x14:dxf>
          </x14:cfRule>
          <xm:sqref>I7:I506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Listes!$A$11:$A$28</xm:f>
          </x14:formula1>
          <xm:sqref>S7:S506</xm:sqref>
        </x14:dataValidation>
        <x14:dataValidation type="list" allowBlank="1" showInputMessage="1" showErrorMessage="1">
          <x14:formula1>
            <xm:f>Listes!$E$3</xm:f>
          </x14:formula1>
          <xm:sqref>W7:W506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theme="5" tint="0.59999389629810485"/>
  </sheetPr>
  <dimension ref="A1:AB529"/>
  <sheetViews>
    <sheetView topLeftCell="G1" zoomScale="80" zoomScaleNormal="80" workbookViewId="0">
      <pane ySplit="6" topLeftCell="A453" activePane="bottomLeft" state="frozen"/>
      <selection activeCell="C4" sqref="C4"/>
      <selection pane="bottomLeft" activeCell="P453" sqref="P453"/>
    </sheetView>
  </sheetViews>
  <sheetFormatPr baseColWidth="10" defaultColWidth="11.42578125" defaultRowHeight="15" x14ac:dyDescent="0.25"/>
  <cols>
    <col min="1" max="1" width="10.7109375" style="158" customWidth="1"/>
    <col min="2" max="2" width="29" style="158" customWidth="1"/>
    <col min="3" max="4" width="31.42578125" style="158" customWidth="1"/>
    <col min="5" max="5" width="28.28515625" style="158" customWidth="1"/>
    <col min="6" max="7" width="15.7109375" style="158" customWidth="1"/>
    <col min="8" max="8" width="17.7109375" style="158" customWidth="1"/>
    <col min="9" max="9" width="21.140625" style="158" customWidth="1"/>
    <col min="10" max="11" width="29.28515625" style="158" customWidth="1"/>
    <col min="12" max="12" width="28.7109375" style="158" customWidth="1"/>
    <col min="13" max="14" width="16.7109375" style="158" customWidth="1"/>
    <col min="15" max="15" width="20.7109375" style="158" customWidth="1"/>
    <col min="16" max="16" width="20.42578125" style="158" customWidth="1"/>
    <col min="17" max="17" width="72.28515625" style="158" bestFit="1" customWidth="1"/>
    <col min="18" max="19" width="75.7109375" style="158" customWidth="1"/>
    <col min="20" max="20" width="10.7109375" style="158" customWidth="1"/>
    <col min="21" max="22" width="11.42578125" style="158"/>
    <col min="23" max="23" width="24.140625" style="158" customWidth="1"/>
    <col min="24" max="24" width="24.140625" style="158" hidden="1" customWidth="1"/>
    <col min="25" max="25" width="34.42578125" style="158" hidden="1" customWidth="1"/>
    <col min="26" max="26" width="33.140625" style="158" customWidth="1"/>
    <col min="27" max="27" width="44" style="158" customWidth="1"/>
    <col min="28" max="28" width="39.5703125" style="158" customWidth="1"/>
    <col min="29" max="16384" width="11.42578125" style="158"/>
  </cols>
  <sheetData>
    <row r="1" spans="1:25" ht="30" customHeight="1" thickBot="1" x14ac:dyDescent="0.3">
      <c r="A1" s="668" t="s">
        <v>170</v>
      </c>
      <c r="B1" s="669"/>
      <c r="C1" s="669"/>
      <c r="D1" s="669"/>
      <c r="E1" s="669"/>
      <c r="F1" s="669"/>
      <c r="G1" s="669"/>
      <c r="H1" s="669"/>
      <c r="I1" s="669"/>
      <c r="J1" s="669"/>
      <c r="K1" s="669"/>
      <c r="L1" s="669"/>
      <c r="M1" s="669"/>
      <c r="N1" s="669"/>
      <c r="O1" s="669"/>
      <c r="P1" s="669"/>
      <c r="Q1" s="669"/>
      <c r="R1" s="669"/>
      <c r="S1" s="669"/>
      <c r="T1" s="670"/>
      <c r="X1" s="187" t="s">
        <v>85</v>
      </c>
      <c r="Y1" s="85" t="e">
        <f>SUMIFS(#REF!,$E$7:$E$506,"Salaire_technicien")</f>
        <v>#REF!</v>
      </c>
    </row>
    <row r="2" spans="1:25" ht="45" customHeight="1" thickBot="1" x14ac:dyDescent="0.3">
      <c r="A2" s="671" t="s">
        <v>159</v>
      </c>
      <c r="B2" s="672"/>
      <c r="C2" s="672"/>
      <c r="D2" s="672"/>
      <c r="E2" s="672"/>
      <c r="F2" s="672"/>
      <c r="G2" s="672"/>
      <c r="H2" s="672"/>
      <c r="I2" s="672"/>
      <c r="J2" s="672"/>
      <c r="K2" s="672"/>
      <c r="L2" s="672"/>
      <c r="M2" s="672"/>
      <c r="N2" s="672"/>
      <c r="O2" s="672"/>
      <c r="P2" s="672"/>
      <c r="Q2" s="672"/>
      <c r="R2" s="672"/>
      <c r="S2" s="672"/>
      <c r="T2" s="673"/>
      <c r="X2" s="188" t="s">
        <v>88</v>
      </c>
      <c r="Y2" s="86" t="e">
        <f>SUMIFS(#REF!,$E$7:$E$506,"Salaire_ingénieur")</f>
        <v>#REF!</v>
      </c>
    </row>
    <row r="3" spans="1:25" ht="30" x14ac:dyDescent="0.25">
      <c r="A3" s="659" t="s">
        <v>0</v>
      </c>
      <c r="B3" s="159" t="s">
        <v>77</v>
      </c>
      <c r="C3" s="159" t="s">
        <v>201</v>
      </c>
      <c r="D3" s="159" t="s">
        <v>196</v>
      </c>
      <c r="E3" s="159" t="s">
        <v>195</v>
      </c>
      <c r="F3" s="159" t="s">
        <v>242</v>
      </c>
      <c r="G3" s="159" t="s">
        <v>243</v>
      </c>
      <c r="H3" s="159" t="s">
        <v>227</v>
      </c>
      <c r="I3" s="159" t="s">
        <v>83</v>
      </c>
      <c r="J3" s="160" t="s">
        <v>201</v>
      </c>
      <c r="K3" s="160" t="s">
        <v>196</v>
      </c>
      <c r="L3" s="160" t="s">
        <v>195</v>
      </c>
      <c r="M3" s="160" t="s">
        <v>242</v>
      </c>
      <c r="N3" s="160" t="s">
        <v>243</v>
      </c>
      <c r="O3" s="160" t="s">
        <v>227</v>
      </c>
      <c r="P3" s="160" t="s">
        <v>50</v>
      </c>
      <c r="Q3" s="160" t="s">
        <v>5</v>
      </c>
      <c r="R3" s="160" t="s">
        <v>23</v>
      </c>
      <c r="S3" s="263" t="s">
        <v>289</v>
      </c>
      <c r="T3" s="161" t="s">
        <v>57</v>
      </c>
      <c r="X3" s="188" t="s">
        <v>86</v>
      </c>
      <c r="Y3" s="86" t="e">
        <f>SUMIFS(#REF!,$E$7:$E$506,"Salaire_Chercheur")</f>
        <v>#REF!</v>
      </c>
    </row>
    <row r="4" spans="1:25" ht="42.75" customHeight="1" thickBot="1" x14ac:dyDescent="0.3">
      <c r="A4" s="660"/>
      <c r="B4" s="191" t="s">
        <v>197</v>
      </c>
      <c r="C4" s="191" t="s">
        <v>205</v>
      </c>
      <c r="D4" s="191" t="s">
        <v>199</v>
      </c>
      <c r="E4" s="191" t="s">
        <v>200</v>
      </c>
      <c r="F4" s="191"/>
      <c r="G4" s="191"/>
      <c r="H4" s="191"/>
      <c r="I4" s="191"/>
      <c r="J4" s="162" t="s">
        <v>205</v>
      </c>
      <c r="K4" s="162" t="s">
        <v>199</v>
      </c>
      <c r="L4" s="162" t="s">
        <v>200</v>
      </c>
      <c r="M4" s="280"/>
      <c r="N4" s="280"/>
      <c r="O4" s="191"/>
      <c r="P4" s="109"/>
      <c r="Q4" s="162" t="s">
        <v>56</v>
      </c>
      <c r="R4" s="162"/>
      <c r="S4" s="277" t="str">
        <f>IF(U6&gt;0,"Une ou plusieurs lignes ne sont pas instruites","")</f>
        <v/>
      </c>
      <c r="T4" s="163"/>
      <c r="X4" s="192" t="s">
        <v>87</v>
      </c>
      <c r="Y4" s="87" t="e">
        <f>SUMIFS(#REF!,$E$7:$E$506,"Salaire_Directeur")</f>
        <v>#REF!</v>
      </c>
    </row>
    <row r="5" spans="1:25" ht="15.75" thickBot="1" x14ac:dyDescent="0.3">
      <c r="A5" s="164" t="s">
        <v>36</v>
      </c>
      <c r="B5" s="165" t="s">
        <v>228</v>
      </c>
      <c r="C5" s="165" t="s">
        <v>202</v>
      </c>
      <c r="D5" s="228">
        <v>15</v>
      </c>
      <c r="E5" s="228">
        <v>20</v>
      </c>
      <c r="F5" s="281"/>
      <c r="G5" s="281"/>
      <c r="H5" s="193">
        <v>5.19</v>
      </c>
      <c r="I5" s="193">
        <f>IF(C5="","",IF(AND(C5="Internes",D5&gt;=12),5.19*E5*D5,IF(AND(C5="Internes",D5&lt;12),11.42*E5*D5,IF(AND(C5="Mayotte",D5&gt;=12),12*E5*D5,IF(AND(C5="Mayotte",D5&lt;12),21.53*E5*D5,IF(AND(C5="Hors territoire",D5&gt;=12),23.73*E5*D5,IF(AND(C5="Hors territoire",D5&lt;12),39.97*E5*D5,"")))))))</f>
        <v>1557.0000000000002</v>
      </c>
      <c r="J5" s="165" t="s">
        <v>202</v>
      </c>
      <c r="K5" s="228">
        <v>20</v>
      </c>
      <c r="L5" s="228">
        <v>15</v>
      </c>
      <c r="M5" s="281"/>
      <c r="N5" s="281"/>
      <c r="O5" s="193">
        <v>5.19</v>
      </c>
      <c r="P5" s="193">
        <v>1557.0000000000002</v>
      </c>
      <c r="Q5" s="83"/>
      <c r="R5" s="167"/>
      <c r="S5" s="264"/>
      <c r="T5" s="168" t="s">
        <v>58</v>
      </c>
      <c r="U5" s="158" t="s">
        <v>253</v>
      </c>
    </row>
    <row r="6" spans="1:25" ht="18" thickBot="1" x14ac:dyDescent="0.35">
      <c r="A6" s="449"/>
      <c r="B6" s="450"/>
      <c r="C6" s="450"/>
      <c r="D6" s="450"/>
      <c r="E6" s="451"/>
      <c r="F6" s="451"/>
      <c r="G6" s="451"/>
      <c r="H6" s="91" t="s">
        <v>300</v>
      </c>
      <c r="I6" s="92">
        <f>SUM(I7:I506)</f>
        <v>0</v>
      </c>
      <c r="J6" s="452"/>
      <c r="K6" s="452"/>
      <c r="L6" s="452"/>
      <c r="M6" s="453"/>
      <c r="N6" s="453"/>
      <c r="O6" s="91" t="s">
        <v>301</v>
      </c>
      <c r="P6" s="92">
        <f>SUM(P7:P506)</f>
        <v>0</v>
      </c>
      <c r="Q6" s="454"/>
      <c r="R6" s="450"/>
      <c r="S6" s="455"/>
      <c r="T6" s="456"/>
      <c r="U6" s="158">
        <f>SUM(U7:U506)</f>
        <v>0</v>
      </c>
    </row>
    <row r="7" spans="1:25" ht="20.100000000000001" customHeight="1" x14ac:dyDescent="0.25">
      <c r="A7" s="173">
        <v>1</v>
      </c>
      <c r="B7" s="201" t="str">
        <f>IF(OCS!B7="","",OCS!B7)</f>
        <v/>
      </c>
      <c r="C7" s="201" t="str">
        <f>IF(OCS!C7="","",OCS!C7)</f>
        <v/>
      </c>
      <c r="D7" s="202" t="str">
        <f>IF(OCS!D7="","",OCS!D7)</f>
        <v/>
      </c>
      <c r="E7" s="201" t="str">
        <f>IF(OCS!E7="","",OCS!E7)</f>
        <v/>
      </c>
      <c r="F7" s="287" t="str">
        <f>IF(OCS!F7="","",OCS!F7)</f>
        <v/>
      </c>
      <c r="G7" s="287" t="str">
        <f>IF(OCS!G7="","",OCS!G7)</f>
        <v/>
      </c>
      <c r="H7" s="201" t="str">
        <f>IF(OCS!H7="","",OCS!H7)</f>
        <v/>
      </c>
      <c r="I7" s="201" t="str">
        <f>IF(OCS!I7="","",OCS!I7)</f>
        <v/>
      </c>
      <c r="J7" s="88"/>
      <c r="K7" s="69"/>
      <c r="L7" s="69"/>
      <c r="M7" s="69"/>
      <c r="N7" s="69"/>
      <c r="O7" s="84" t="str">
        <f>IF(J7="","",IF(AND(J7="Internes",K7&gt;=12),5.19,IF(AND(J7="Internes",K7&lt;12),11.42,IF(AND(J7="Mayotte",K7&gt;=12),12,IF(AND(J7="Mayotte",K7&lt;12),21.53,IF(AND(J7="Hors territoire",K7&gt;=12),23.73,IF(AND(J7="Hors territoire",K7&lt;12),39.97,"")))))))</f>
        <v/>
      </c>
      <c r="P7" s="84" t="str">
        <f>IF(J7="","",IF(AND(J7="Internes",K7&gt;=12),5.19*L7,IF(AND(J7="Internes",K7&lt;12),11.42*L7,IF(AND(J7="Mayotte",K7&gt;=12),12*L7,IF(AND(J7="Mayotte",K7&lt;12),21.53*L7,IF(AND(J7="Hors territoire",K7&gt;=12),23.73*L7,IF(AND(J7="Hors territoire",K7&lt;12),39.97*L7,"")))))))</f>
        <v/>
      </c>
      <c r="Q7" s="436"/>
      <c r="R7" s="482"/>
      <c r="S7" s="435" t="str">
        <f>IF(I7="","",IF(P7="",Listes!$A$70,IF(AND(I7&lt;P7,R7=""),Listes!$A$71,IF(AND(N7&lt;M7,R7=""),Listes!$A$72,IF(AND(P7&lt;&gt;"",P7&lt;I7,Q7=""),Listes!$A$73,IF(T7="",Listes!$A$74,""))))))</f>
        <v/>
      </c>
      <c r="T7" s="90"/>
      <c r="U7" s="158">
        <f>IF(AND(I7&lt;&gt;"",S7&lt;&gt;""),1,0)</f>
        <v>0</v>
      </c>
    </row>
    <row r="8" spans="1:25" ht="20.100000000000001" customHeight="1" x14ac:dyDescent="0.25">
      <c r="A8" s="173">
        <v>2</v>
      </c>
      <c r="B8" s="201" t="str">
        <f>IF(OCS!B8="","",OCS!B8)</f>
        <v/>
      </c>
      <c r="C8" s="201" t="str">
        <f>IF(OCS!C8="","",OCS!C8)</f>
        <v/>
      </c>
      <c r="D8" s="202" t="str">
        <f>IF(OCS!D8="","",OCS!D8)</f>
        <v/>
      </c>
      <c r="E8" s="201" t="str">
        <f>IF(OCS!E8="","",OCS!E8)</f>
        <v/>
      </c>
      <c r="F8" s="287" t="str">
        <f>IF(OCS!F8="","",OCS!F8)</f>
        <v/>
      </c>
      <c r="G8" s="287" t="str">
        <f>IF(OCS!G8="","",OCS!G8)</f>
        <v/>
      </c>
      <c r="H8" s="201" t="str">
        <f>IF(OCS!H8="","",OCS!H8)</f>
        <v/>
      </c>
      <c r="I8" s="201" t="str">
        <f>IF(OCS!I8="","",OCS!I8)</f>
        <v/>
      </c>
      <c r="J8" s="88"/>
      <c r="K8" s="69"/>
      <c r="L8" s="69"/>
      <c r="M8" s="69"/>
      <c r="N8" s="69"/>
      <c r="O8" s="84" t="str">
        <f t="shared" ref="O8:O71" si="0">IF(J8="","",IF(AND(J8="Internes",K8&gt;=12),5.19,IF(AND(J8="Internes",K8&lt;12),11.42,IF(AND(J8="Mayotte",K8&gt;=12),12,IF(AND(J8="Mayotte",K8&lt;12),21.53,IF(AND(J8="Hors territoire",K8&gt;=12),23.73,IF(AND(J8="Hors territoire",K8&lt;12),39.97,"")))))))</f>
        <v/>
      </c>
      <c r="P8" s="84" t="str">
        <f t="shared" ref="P8:P71" si="1">IF(J8="","",IF(AND(J8="Internes",K8&gt;=12),5.19*L8,IF(AND(J8="Internes",K8&lt;12),11.42*L8,IF(AND(J8="Mayotte",K8&gt;=12),12*L8,IF(AND(J8="Mayotte",K8&lt;12),21.53*L8,IF(AND(J8="Hors territoire",K8&gt;=12),23.73*L8,IF(AND(J8="Hors territoire",K8&lt;12),39.97*L8,"")))))))</f>
        <v/>
      </c>
      <c r="Q8" s="436"/>
      <c r="R8" s="482"/>
      <c r="S8" s="435" t="str">
        <f>IF(I8="","",IF(P8="",Listes!$A$70,IF(AND(I8&lt;P8,R8=""),Listes!$A$71,IF(AND(N8&lt;M8,R8=""),Listes!$A$72,IF(AND(P8&lt;&gt;"",P8&lt;I8,Q8=""),Listes!$A$73,IF(T8="",Listes!$A$74,""))))))</f>
        <v/>
      </c>
      <c r="T8" s="90"/>
      <c r="U8" s="158">
        <f t="shared" ref="U8:U71" si="2">IF(AND(I8&lt;&gt;"",S8&lt;&gt;""),1,0)</f>
        <v>0</v>
      </c>
    </row>
    <row r="9" spans="1:25" ht="20.100000000000001" customHeight="1" x14ac:dyDescent="0.25">
      <c r="A9" s="173">
        <v>3</v>
      </c>
      <c r="B9" s="201" t="str">
        <f>IF(OCS!B9="","",OCS!B9)</f>
        <v/>
      </c>
      <c r="C9" s="201" t="str">
        <f>IF(OCS!C9="","",OCS!C9)</f>
        <v/>
      </c>
      <c r="D9" s="202" t="str">
        <f>IF(OCS!D9="","",OCS!D9)</f>
        <v/>
      </c>
      <c r="E9" s="201" t="str">
        <f>IF(OCS!E9="","",OCS!E9)</f>
        <v/>
      </c>
      <c r="F9" s="287" t="str">
        <f>IF(OCS!F9="","",OCS!F9)</f>
        <v/>
      </c>
      <c r="G9" s="287" t="str">
        <f>IF(OCS!G9="","",OCS!G9)</f>
        <v/>
      </c>
      <c r="H9" s="201" t="str">
        <f>IF(OCS!H9="","",OCS!H9)</f>
        <v/>
      </c>
      <c r="I9" s="201" t="str">
        <f>IF(OCS!I9="","",OCS!I9)</f>
        <v/>
      </c>
      <c r="J9" s="88"/>
      <c r="K9" s="69"/>
      <c r="L9" s="69"/>
      <c r="M9" s="69"/>
      <c r="N9" s="69"/>
      <c r="O9" s="84" t="str">
        <f t="shared" si="0"/>
        <v/>
      </c>
      <c r="P9" s="84" t="str">
        <f t="shared" si="1"/>
        <v/>
      </c>
      <c r="Q9" s="436"/>
      <c r="R9" s="482"/>
      <c r="S9" s="435" t="str">
        <f>IF(I9="","",IF(P9="",Listes!$A$70,IF(AND(I9&lt;P9,R9=""),Listes!$A$71,IF(AND(N9&lt;M9,R9=""),Listes!$A$72,IF(AND(P9&lt;&gt;"",P9&lt;I9,Q9=""),Listes!$A$73,IF(T9="",Listes!$A$74,""))))))</f>
        <v/>
      </c>
      <c r="T9" s="90"/>
      <c r="U9" s="158">
        <f t="shared" si="2"/>
        <v>0</v>
      </c>
    </row>
    <row r="10" spans="1:25" ht="20.100000000000001" customHeight="1" x14ac:dyDescent="0.25">
      <c r="A10" s="173">
        <v>4</v>
      </c>
      <c r="B10" s="201" t="str">
        <f>IF(OCS!B10="","",OCS!B10)</f>
        <v/>
      </c>
      <c r="C10" s="201" t="str">
        <f>IF(OCS!C10="","",OCS!C10)</f>
        <v/>
      </c>
      <c r="D10" s="202" t="str">
        <f>IF(OCS!D10="","",OCS!D10)</f>
        <v/>
      </c>
      <c r="E10" s="201" t="str">
        <f>IF(OCS!E10="","",OCS!E10)</f>
        <v/>
      </c>
      <c r="F10" s="287" t="str">
        <f>IF(OCS!F10="","",OCS!F10)</f>
        <v/>
      </c>
      <c r="G10" s="287" t="str">
        <f>IF(OCS!G10="","",OCS!G10)</f>
        <v/>
      </c>
      <c r="H10" s="201" t="str">
        <f>IF(OCS!H10="","",OCS!H10)</f>
        <v/>
      </c>
      <c r="I10" s="201" t="str">
        <f>IF(OCS!I10="","",OCS!I10)</f>
        <v/>
      </c>
      <c r="J10" s="88"/>
      <c r="K10" s="69"/>
      <c r="L10" s="69"/>
      <c r="M10" s="69"/>
      <c r="N10" s="69"/>
      <c r="O10" s="84" t="str">
        <f t="shared" si="0"/>
        <v/>
      </c>
      <c r="P10" s="84" t="str">
        <f t="shared" si="1"/>
        <v/>
      </c>
      <c r="Q10" s="436"/>
      <c r="R10" s="482"/>
      <c r="S10" s="435" t="str">
        <f>IF(I10="","",IF(P10="",Listes!$A$70,IF(AND(I10&lt;P10,R10=""),Listes!$A$71,IF(AND(N10&lt;M10,R10=""),Listes!$A$72,IF(AND(P10&lt;&gt;"",P10&lt;I10,Q10=""),Listes!$A$73,IF(T10="",Listes!$A$74,""))))))</f>
        <v/>
      </c>
      <c r="T10" s="90"/>
      <c r="U10" s="158">
        <f t="shared" si="2"/>
        <v>0</v>
      </c>
    </row>
    <row r="11" spans="1:25" ht="20.100000000000001" customHeight="1" x14ac:dyDescent="0.25">
      <c r="A11" s="173">
        <v>5</v>
      </c>
      <c r="B11" s="201" t="str">
        <f>IF(OCS!B11="","",OCS!B11)</f>
        <v/>
      </c>
      <c r="C11" s="201" t="str">
        <f>IF(OCS!C11="","",OCS!C11)</f>
        <v/>
      </c>
      <c r="D11" s="202" t="str">
        <f>IF(OCS!D11="","",OCS!D11)</f>
        <v/>
      </c>
      <c r="E11" s="201" t="str">
        <f>IF(OCS!E11="","",OCS!E11)</f>
        <v/>
      </c>
      <c r="F11" s="287" t="str">
        <f>IF(OCS!F11="","",OCS!F11)</f>
        <v/>
      </c>
      <c r="G11" s="287" t="str">
        <f>IF(OCS!G11="","",OCS!G11)</f>
        <v/>
      </c>
      <c r="H11" s="201" t="str">
        <f>IF(OCS!H11="","",OCS!H11)</f>
        <v/>
      </c>
      <c r="I11" s="201" t="str">
        <f>IF(OCS!I11="","",OCS!I11)</f>
        <v/>
      </c>
      <c r="J11" s="88"/>
      <c r="K11" s="69"/>
      <c r="L11" s="69"/>
      <c r="M11" s="69"/>
      <c r="N11" s="69"/>
      <c r="O11" s="84" t="str">
        <f t="shared" si="0"/>
        <v/>
      </c>
      <c r="P11" s="84" t="str">
        <f t="shared" si="1"/>
        <v/>
      </c>
      <c r="Q11" s="436"/>
      <c r="R11" s="482"/>
      <c r="S11" s="435" t="str">
        <f>IF(I11="","",IF(P11="",Listes!$A$70,IF(AND(I11&lt;P11,R11=""),Listes!$A$71,IF(AND(N11&lt;M11,R11=""),Listes!$A$72,IF(AND(P11&lt;&gt;"",P11&lt;I11,Q11=""),Listes!$A$73,IF(T11="",Listes!$A$74,""))))))</f>
        <v/>
      </c>
      <c r="T11" s="90"/>
      <c r="U11" s="158">
        <f t="shared" si="2"/>
        <v>0</v>
      </c>
    </row>
    <row r="12" spans="1:25" ht="20.100000000000001" customHeight="1" x14ac:dyDescent="0.25">
      <c r="A12" s="173">
        <v>6</v>
      </c>
      <c r="B12" s="201" t="str">
        <f>IF(OCS!B12="","",OCS!B12)</f>
        <v/>
      </c>
      <c r="C12" s="201" t="str">
        <f>IF(OCS!C12="","",OCS!C12)</f>
        <v/>
      </c>
      <c r="D12" s="202" t="str">
        <f>IF(OCS!D12="","",OCS!D12)</f>
        <v/>
      </c>
      <c r="E12" s="201" t="str">
        <f>IF(OCS!E12="","",OCS!E12)</f>
        <v/>
      </c>
      <c r="F12" s="287" t="str">
        <f>IF(OCS!F12="","",OCS!F12)</f>
        <v/>
      </c>
      <c r="G12" s="287" t="str">
        <f>IF(OCS!G12="","",OCS!G12)</f>
        <v/>
      </c>
      <c r="H12" s="201" t="str">
        <f>IF(OCS!H12="","",OCS!H12)</f>
        <v/>
      </c>
      <c r="I12" s="201" t="str">
        <f>IF(OCS!I12="","",OCS!I12)</f>
        <v/>
      </c>
      <c r="J12" s="88"/>
      <c r="K12" s="69"/>
      <c r="L12" s="69"/>
      <c r="M12" s="69"/>
      <c r="N12" s="69"/>
      <c r="O12" s="84" t="str">
        <f t="shared" si="0"/>
        <v/>
      </c>
      <c r="P12" s="84" t="str">
        <f t="shared" si="1"/>
        <v/>
      </c>
      <c r="Q12" s="436"/>
      <c r="R12" s="482"/>
      <c r="S12" s="435" t="str">
        <f>IF(I12="","",IF(P12="",Listes!$A$70,IF(AND(I12&lt;P12,R12=""),Listes!$A$71,IF(AND(N12&lt;M12,R12=""),Listes!$A$72,IF(AND(P12&lt;&gt;"",P12&lt;I12,Q12=""),Listes!$A$73,IF(T12="",Listes!$A$74,""))))))</f>
        <v/>
      </c>
      <c r="T12" s="90"/>
      <c r="U12" s="158">
        <f t="shared" si="2"/>
        <v>0</v>
      </c>
    </row>
    <row r="13" spans="1:25" ht="20.100000000000001" customHeight="1" x14ac:dyDescent="0.25">
      <c r="A13" s="173">
        <v>7</v>
      </c>
      <c r="B13" s="201" t="str">
        <f>IF(OCS!B13="","",OCS!B13)</f>
        <v/>
      </c>
      <c r="C13" s="201" t="str">
        <f>IF(OCS!C13="","",OCS!C13)</f>
        <v/>
      </c>
      <c r="D13" s="202" t="str">
        <f>IF(OCS!D13="","",OCS!D13)</f>
        <v/>
      </c>
      <c r="E13" s="201" t="str">
        <f>IF(OCS!E13="","",OCS!E13)</f>
        <v/>
      </c>
      <c r="F13" s="287" t="str">
        <f>IF(OCS!F13="","",OCS!F13)</f>
        <v/>
      </c>
      <c r="G13" s="287" t="str">
        <f>IF(OCS!G13="","",OCS!G13)</f>
        <v/>
      </c>
      <c r="H13" s="201" t="str">
        <f>IF(OCS!H13="","",OCS!H13)</f>
        <v/>
      </c>
      <c r="I13" s="201" t="str">
        <f>IF(OCS!I13="","",OCS!I13)</f>
        <v/>
      </c>
      <c r="J13" s="88"/>
      <c r="K13" s="69"/>
      <c r="L13" s="69"/>
      <c r="M13" s="69"/>
      <c r="N13" s="69"/>
      <c r="O13" s="84" t="str">
        <f t="shared" si="0"/>
        <v/>
      </c>
      <c r="P13" s="84" t="str">
        <f t="shared" si="1"/>
        <v/>
      </c>
      <c r="Q13" s="436"/>
      <c r="R13" s="482"/>
      <c r="S13" s="435" t="str">
        <f>IF(I13="","",IF(P13="",Listes!$A$70,IF(AND(I13&lt;P13,R13=""),Listes!$A$71,IF(AND(N13&lt;M13,R13=""),Listes!$A$72,IF(AND(P13&lt;&gt;"",P13&lt;I13,Q13=""),Listes!$A$73,IF(T13="",Listes!$A$74,""))))))</f>
        <v/>
      </c>
      <c r="T13" s="90"/>
      <c r="U13" s="158">
        <f t="shared" si="2"/>
        <v>0</v>
      </c>
    </row>
    <row r="14" spans="1:25" ht="20.100000000000001" customHeight="1" x14ac:dyDescent="0.25">
      <c r="A14" s="173">
        <v>8</v>
      </c>
      <c r="B14" s="201" t="str">
        <f>IF(OCS!B14="","",OCS!B14)</f>
        <v/>
      </c>
      <c r="C14" s="201" t="str">
        <f>IF(OCS!C14="","",OCS!C14)</f>
        <v/>
      </c>
      <c r="D14" s="202" t="str">
        <f>IF(OCS!D14="","",OCS!D14)</f>
        <v/>
      </c>
      <c r="E14" s="201" t="str">
        <f>IF(OCS!E14="","",OCS!E14)</f>
        <v/>
      </c>
      <c r="F14" s="287" t="str">
        <f>IF(OCS!F14="","",OCS!F14)</f>
        <v/>
      </c>
      <c r="G14" s="287" t="str">
        <f>IF(OCS!G14="","",OCS!G14)</f>
        <v/>
      </c>
      <c r="H14" s="201" t="str">
        <f>IF(OCS!H14="","",OCS!H14)</f>
        <v/>
      </c>
      <c r="I14" s="201" t="str">
        <f>IF(OCS!I14="","",OCS!I14)</f>
        <v/>
      </c>
      <c r="J14" s="88"/>
      <c r="K14" s="69"/>
      <c r="L14" s="69"/>
      <c r="M14" s="69"/>
      <c r="N14" s="69"/>
      <c r="O14" s="84" t="str">
        <f t="shared" si="0"/>
        <v/>
      </c>
      <c r="P14" s="84" t="str">
        <f t="shared" si="1"/>
        <v/>
      </c>
      <c r="Q14" s="436"/>
      <c r="R14" s="482"/>
      <c r="S14" s="435" t="str">
        <f>IF(I14="","",IF(P14="",Listes!$A$70,IF(AND(I14&lt;P14,R14=""),Listes!$A$71,IF(AND(N14&lt;M14,R14=""),Listes!$A$72,IF(AND(P14&lt;&gt;"",P14&lt;I14,Q14=""),Listes!$A$73,IF(T14="",Listes!$A$74,""))))))</f>
        <v/>
      </c>
      <c r="T14" s="90"/>
      <c r="U14" s="158">
        <f t="shared" si="2"/>
        <v>0</v>
      </c>
    </row>
    <row r="15" spans="1:25" ht="20.100000000000001" customHeight="1" x14ac:dyDescent="0.25">
      <c r="A15" s="173">
        <v>9</v>
      </c>
      <c r="B15" s="201" t="str">
        <f>IF(OCS!B15="","",OCS!B15)</f>
        <v/>
      </c>
      <c r="C15" s="201" t="str">
        <f>IF(OCS!C15="","",OCS!C15)</f>
        <v/>
      </c>
      <c r="D15" s="202" t="str">
        <f>IF(OCS!D15="","",OCS!D15)</f>
        <v/>
      </c>
      <c r="E15" s="201" t="str">
        <f>IF(OCS!E15="","",OCS!E15)</f>
        <v/>
      </c>
      <c r="F15" s="287" t="str">
        <f>IF(OCS!F15="","",OCS!F15)</f>
        <v/>
      </c>
      <c r="G15" s="287" t="str">
        <f>IF(OCS!G15="","",OCS!G15)</f>
        <v/>
      </c>
      <c r="H15" s="201" t="str">
        <f>IF(OCS!H15="","",OCS!H15)</f>
        <v/>
      </c>
      <c r="I15" s="201" t="str">
        <f>IF(OCS!I15="","",OCS!I15)</f>
        <v/>
      </c>
      <c r="J15" s="88"/>
      <c r="K15" s="69"/>
      <c r="L15" s="69"/>
      <c r="M15" s="69"/>
      <c r="N15" s="69"/>
      <c r="O15" s="84" t="str">
        <f t="shared" si="0"/>
        <v/>
      </c>
      <c r="P15" s="84" t="str">
        <f t="shared" si="1"/>
        <v/>
      </c>
      <c r="Q15" s="436"/>
      <c r="R15" s="482"/>
      <c r="S15" s="435" t="str">
        <f>IF(I15="","",IF(P15="",Listes!$A$70,IF(AND(I15&lt;P15,R15=""),Listes!$A$71,IF(AND(N15&lt;M15,R15=""),Listes!$A$72,IF(AND(P15&lt;&gt;"",P15&lt;I15,Q15=""),Listes!$A$73,IF(T15="",Listes!$A$74,""))))))</f>
        <v/>
      </c>
      <c r="T15" s="90"/>
      <c r="U15" s="158">
        <f t="shared" si="2"/>
        <v>0</v>
      </c>
    </row>
    <row r="16" spans="1:25" ht="20.100000000000001" customHeight="1" x14ac:dyDescent="0.25">
      <c r="A16" s="173">
        <v>10</v>
      </c>
      <c r="B16" s="201" t="str">
        <f>IF(OCS!B16="","",OCS!B16)</f>
        <v/>
      </c>
      <c r="C16" s="201" t="str">
        <f>IF(OCS!C16="","",OCS!C16)</f>
        <v/>
      </c>
      <c r="D16" s="202" t="str">
        <f>IF(OCS!D16="","",OCS!D16)</f>
        <v/>
      </c>
      <c r="E16" s="201" t="str">
        <f>IF(OCS!E16="","",OCS!E16)</f>
        <v/>
      </c>
      <c r="F16" s="287" t="str">
        <f>IF(OCS!F16="","",OCS!F16)</f>
        <v/>
      </c>
      <c r="G16" s="287" t="str">
        <f>IF(OCS!G16="","",OCS!G16)</f>
        <v/>
      </c>
      <c r="H16" s="201" t="str">
        <f>IF(OCS!H16="","",OCS!H16)</f>
        <v/>
      </c>
      <c r="I16" s="201" t="str">
        <f>IF(OCS!I16="","",OCS!I16)</f>
        <v/>
      </c>
      <c r="J16" s="88"/>
      <c r="K16" s="69"/>
      <c r="L16" s="69"/>
      <c r="M16" s="69"/>
      <c r="N16" s="69"/>
      <c r="O16" s="84" t="str">
        <f t="shared" si="0"/>
        <v/>
      </c>
      <c r="P16" s="84" t="str">
        <f t="shared" si="1"/>
        <v/>
      </c>
      <c r="Q16" s="436"/>
      <c r="R16" s="482"/>
      <c r="S16" s="435" t="str">
        <f>IF(I16="","",IF(P16="",Listes!$A$70,IF(AND(I16&lt;P16,R16=""),Listes!$A$71,IF(AND(N16&lt;M16,R16=""),Listes!$A$72,IF(AND(P16&lt;&gt;"",P16&lt;I16,Q16=""),Listes!$A$73,IF(T16="",Listes!$A$74,""))))))</f>
        <v/>
      </c>
      <c r="T16" s="90"/>
      <c r="U16" s="158">
        <f t="shared" si="2"/>
        <v>0</v>
      </c>
    </row>
    <row r="17" spans="1:21" ht="20.100000000000001" customHeight="1" x14ac:dyDescent="0.25">
      <c r="A17" s="173">
        <v>11</v>
      </c>
      <c r="B17" s="201" t="str">
        <f>IF(OCS!B17="","",OCS!B17)</f>
        <v/>
      </c>
      <c r="C17" s="201" t="str">
        <f>IF(OCS!C17="","",OCS!C17)</f>
        <v/>
      </c>
      <c r="D17" s="202" t="str">
        <f>IF(OCS!D17="","",OCS!D17)</f>
        <v/>
      </c>
      <c r="E17" s="201" t="str">
        <f>IF(OCS!E17="","",OCS!E17)</f>
        <v/>
      </c>
      <c r="F17" s="287" t="str">
        <f>IF(OCS!F17="","",OCS!F17)</f>
        <v/>
      </c>
      <c r="G17" s="287" t="str">
        <f>IF(OCS!G17="","",OCS!G17)</f>
        <v/>
      </c>
      <c r="H17" s="201" t="str">
        <f>IF(OCS!H17="","",OCS!H17)</f>
        <v/>
      </c>
      <c r="I17" s="201" t="str">
        <f>IF(OCS!I17="","",OCS!I17)</f>
        <v/>
      </c>
      <c r="J17" s="88"/>
      <c r="K17" s="69"/>
      <c r="L17" s="69"/>
      <c r="M17" s="69"/>
      <c r="N17" s="69"/>
      <c r="O17" s="84" t="str">
        <f t="shared" si="0"/>
        <v/>
      </c>
      <c r="P17" s="84" t="str">
        <f t="shared" si="1"/>
        <v/>
      </c>
      <c r="Q17" s="436"/>
      <c r="R17" s="482"/>
      <c r="S17" s="435" t="str">
        <f>IF(I17="","",IF(P17="",Listes!$A$70,IF(AND(I17&lt;P17,R17=""),Listes!$A$71,IF(AND(N17&lt;M17,R17=""),Listes!$A$72,IF(AND(P17&lt;&gt;"",P17&lt;I17,Q17=""),Listes!$A$73,IF(T17="",Listes!$A$74,""))))))</f>
        <v/>
      </c>
      <c r="T17" s="90"/>
      <c r="U17" s="158">
        <f t="shared" si="2"/>
        <v>0</v>
      </c>
    </row>
    <row r="18" spans="1:21" ht="20.100000000000001" customHeight="1" x14ac:dyDescent="0.25">
      <c r="A18" s="173">
        <v>12</v>
      </c>
      <c r="B18" s="201" t="str">
        <f>IF(OCS!B18="","",OCS!B18)</f>
        <v/>
      </c>
      <c r="C18" s="201" t="str">
        <f>IF(OCS!C18="","",OCS!C18)</f>
        <v/>
      </c>
      <c r="D18" s="202" t="str">
        <f>IF(OCS!D18="","",OCS!D18)</f>
        <v/>
      </c>
      <c r="E18" s="201" t="str">
        <f>IF(OCS!E18="","",OCS!E18)</f>
        <v/>
      </c>
      <c r="F18" s="287" t="str">
        <f>IF(OCS!F18="","",OCS!F18)</f>
        <v/>
      </c>
      <c r="G18" s="287" t="str">
        <f>IF(OCS!G18="","",OCS!G18)</f>
        <v/>
      </c>
      <c r="H18" s="201" t="str">
        <f>IF(OCS!H18="","",OCS!H18)</f>
        <v/>
      </c>
      <c r="I18" s="201" t="str">
        <f>IF(OCS!I18="","",OCS!I18)</f>
        <v/>
      </c>
      <c r="J18" s="88"/>
      <c r="K18" s="69"/>
      <c r="L18" s="69"/>
      <c r="M18" s="69"/>
      <c r="N18" s="69"/>
      <c r="O18" s="84" t="str">
        <f t="shared" si="0"/>
        <v/>
      </c>
      <c r="P18" s="84" t="str">
        <f t="shared" si="1"/>
        <v/>
      </c>
      <c r="Q18" s="436"/>
      <c r="R18" s="482"/>
      <c r="S18" s="435" t="str">
        <f>IF(I18="","",IF(P18="",Listes!$A$70,IF(AND(I18&lt;P18,R18=""),Listes!$A$71,IF(AND(N18&lt;M18,R18=""),Listes!$A$72,IF(AND(P18&lt;&gt;"",P18&lt;I18,Q18=""),Listes!$A$73,IF(T18="",Listes!$A$74,""))))))</f>
        <v/>
      </c>
      <c r="T18" s="90"/>
      <c r="U18" s="158">
        <f t="shared" si="2"/>
        <v>0</v>
      </c>
    </row>
    <row r="19" spans="1:21" ht="20.100000000000001" customHeight="1" x14ac:dyDescent="0.25">
      <c r="A19" s="173">
        <v>13</v>
      </c>
      <c r="B19" s="201" t="str">
        <f>IF(OCS!B19="","",OCS!B19)</f>
        <v/>
      </c>
      <c r="C19" s="201" t="str">
        <f>IF(OCS!C19="","",OCS!C19)</f>
        <v/>
      </c>
      <c r="D19" s="202" t="str">
        <f>IF(OCS!D19="","",OCS!D19)</f>
        <v/>
      </c>
      <c r="E19" s="201" t="str">
        <f>IF(OCS!E19="","",OCS!E19)</f>
        <v/>
      </c>
      <c r="F19" s="287" t="str">
        <f>IF(OCS!F19="","",OCS!F19)</f>
        <v/>
      </c>
      <c r="G19" s="287" t="str">
        <f>IF(OCS!G19="","",OCS!G19)</f>
        <v/>
      </c>
      <c r="H19" s="201" t="str">
        <f>IF(OCS!H19="","",OCS!H19)</f>
        <v/>
      </c>
      <c r="I19" s="201" t="str">
        <f>IF(OCS!I19="","",OCS!I19)</f>
        <v/>
      </c>
      <c r="J19" s="88"/>
      <c r="K19" s="69"/>
      <c r="L19" s="69"/>
      <c r="M19" s="69"/>
      <c r="N19" s="69"/>
      <c r="O19" s="84" t="str">
        <f t="shared" si="0"/>
        <v/>
      </c>
      <c r="P19" s="84" t="str">
        <f t="shared" si="1"/>
        <v/>
      </c>
      <c r="Q19" s="436"/>
      <c r="R19" s="482"/>
      <c r="S19" s="435" t="str">
        <f>IF(I19="","",IF(P19="",Listes!$A$70,IF(AND(I19&lt;P19,R19=""),Listes!$A$71,IF(AND(N19&lt;M19,R19=""),Listes!$A$72,IF(AND(P19&lt;&gt;"",P19&lt;I19,Q19=""),Listes!$A$73,IF(T19="",Listes!$A$74,""))))))</f>
        <v/>
      </c>
      <c r="T19" s="90"/>
      <c r="U19" s="158">
        <f t="shared" si="2"/>
        <v>0</v>
      </c>
    </row>
    <row r="20" spans="1:21" ht="20.100000000000001" customHeight="1" x14ac:dyDescent="0.25">
      <c r="A20" s="173">
        <v>14</v>
      </c>
      <c r="B20" s="201" t="str">
        <f>IF(OCS!B20="","",OCS!B20)</f>
        <v/>
      </c>
      <c r="C20" s="201" t="str">
        <f>IF(OCS!C20="","",OCS!C20)</f>
        <v/>
      </c>
      <c r="D20" s="202" t="str">
        <f>IF(OCS!D20="","",OCS!D20)</f>
        <v/>
      </c>
      <c r="E20" s="201" t="str">
        <f>IF(OCS!E20="","",OCS!E20)</f>
        <v/>
      </c>
      <c r="F20" s="287" t="str">
        <f>IF(OCS!F20="","",OCS!F20)</f>
        <v/>
      </c>
      <c r="G20" s="287" t="str">
        <f>IF(OCS!G20="","",OCS!G20)</f>
        <v/>
      </c>
      <c r="H20" s="201" t="str">
        <f>IF(OCS!H20="","",OCS!H20)</f>
        <v/>
      </c>
      <c r="I20" s="201" t="str">
        <f>IF(OCS!I20="","",OCS!I20)</f>
        <v/>
      </c>
      <c r="J20" s="88"/>
      <c r="K20" s="69"/>
      <c r="L20" s="69"/>
      <c r="M20" s="69"/>
      <c r="N20" s="69"/>
      <c r="O20" s="84" t="str">
        <f t="shared" si="0"/>
        <v/>
      </c>
      <c r="P20" s="84" t="str">
        <f t="shared" si="1"/>
        <v/>
      </c>
      <c r="Q20" s="436"/>
      <c r="R20" s="482"/>
      <c r="S20" s="435" t="str">
        <f>IF(I20="","",IF(P20="",Listes!$A$70,IF(AND(I20&lt;P20,R20=""),Listes!$A$71,IF(AND(N20&lt;M20,R20=""),Listes!$A$72,IF(AND(P20&lt;&gt;"",P20&lt;I20,Q20=""),Listes!$A$73,IF(T20="",Listes!$A$74,""))))))</f>
        <v/>
      </c>
      <c r="T20" s="90"/>
      <c r="U20" s="158">
        <f t="shared" si="2"/>
        <v>0</v>
      </c>
    </row>
    <row r="21" spans="1:21" ht="20.100000000000001" customHeight="1" x14ac:dyDescent="0.25">
      <c r="A21" s="173">
        <v>15</v>
      </c>
      <c r="B21" s="201" t="str">
        <f>IF(OCS!B21="","",OCS!B21)</f>
        <v/>
      </c>
      <c r="C21" s="201" t="str">
        <f>IF(OCS!C21="","",OCS!C21)</f>
        <v/>
      </c>
      <c r="D21" s="202" t="str">
        <f>IF(OCS!D21="","",OCS!D21)</f>
        <v/>
      </c>
      <c r="E21" s="201" t="str">
        <f>IF(OCS!E21="","",OCS!E21)</f>
        <v/>
      </c>
      <c r="F21" s="287" t="str">
        <f>IF(OCS!F21="","",OCS!F21)</f>
        <v/>
      </c>
      <c r="G21" s="287" t="str">
        <f>IF(OCS!G21="","",OCS!G21)</f>
        <v/>
      </c>
      <c r="H21" s="201" t="str">
        <f>IF(OCS!H21="","",OCS!H21)</f>
        <v/>
      </c>
      <c r="I21" s="201" t="str">
        <f>IF(OCS!I21="","",OCS!I21)</f>
        <v/>
      </c>
      <c r="J21" s="88"/>
      <c r="K21" s="69"/>
      <c r="L21" s="69"/>
      <c r="M21" s="69"/>
      <c r="N21" s="69"/>
      <c r="O21" s="84" t="str">
        <f t="shared" si="0"/>
        <v/>
      </c>
      <c r="P21" s="84" t="str">
        <f t="shared" si="1"/>
        <v/>
      </c>
      <c r="Q21" s="436"/>
      <c r="R21" s="482"/>
      <c r="S21" s="435" t="str">
        <f>IF(I21="","",IF(P21="",Listes!$A$70,IF(AND(I21&lt;P21,R21=""),Listes!$A$71,IF(AND(N21&lt;M21,R21=""),Listes!$A$72,IF(AND(P21&lt;&gt;"",P21&lt;I21,Q21=""),Listes!$A$73,IF(T21="",Listes!$A$74,""))))))</f>
        <v/>
      </c>
      <c r="T21" s="90"/>
      <c r="U21" s="158">
        <f t="shared" si="2"/>
        <v>0</v>
      </c>
    </row>
    <row r="22" spans="1:21" ht="20.100000000000001" customHeight="1" x14ac:dyDescent="0.25">
      <c r="A22" s="173">
        <v>16</v>
      </c>
      <c r="B22" s="201" t="str">
        <f>IF(OCS!B22="","",OCS!B22)</f>
        <v/>
      </c>
      <c r="C22" s="201" t="str">
        <f>IF(OCS!C22="","",OCS!C22)</f>
        <v/>
      </c>
      <c r="D22" s="202" t="str">
        <f>IF(OCS!D22="","",OCS!D22)</f>
        <v/>
      </c>
      <c r="E22" s="201" t="str">
        <f>IF(OCS!E22="","",OCS!E22)</f>
        <v/>
      </c>
      <c r="F22" s="287" t="str">
        <f>IF(OCS!F22="","",OCS!F22)</f>
        <v/>
      </c>
      <c r="G22" s="287" t="str">
        <f>IF(OCS!G22="","",OCS!G22)</f>
        <v/>
      </c>
      <c r="H22" s="201" t="str">
        <f>IF(OCS!H22="","",OCS!H22)</f>
        <v/>
      </c>
      <c r="I22" s="201" t="str">
        <f>IF(OCS!I22="","",OCS!I22)</f>
        <v/>
      </c>
      <c r="J22" s="88"/>
      <c r="K22" s="69"/>
      <c r="L22" s="69"/>
      <c r="M22" s="69"/>
      <c r="N22" s="69"/>
      <c r="O22" s="84" t="str">
        <f t="shared" si="0"/>
        <v/>
      </c>
      <c r="P22" s="84" t="str">
        <f t="shared" si="1"/>
        <v/>
      </c>
      <c r="Q22" s="436"/>
      <c r="R22" s="482"/>
      <c r="S22" s="435" t="str">
        <f>IF(I22="","",IF(P22="",Listes!$A$70,IF(AND(I22&lt;P22,R22=""),Listes!$A$71,IF(AND(N22&lt;M22,R22=""),Listes!$A$72,IF(AND(P22&lt;&gt;"",P22&lt;I22,Q22=""),Listes!$A$73,IF(T22="",Listes!$A$74,""))))))</f>
        <v/>
      </c>
      <c r="T22" s="90"/>
      <c r="U22" s="158">
        <f t="shared" si="2"/>
        <v>0</v>
      </c>
    </row>
    <row r="23" spans="1:21" ht="20.100000000000001" customHeight="1" x14ac:dyDescent="0.25">
      <c r="A23" s="173">
        <v>17</v>
      </c>
      <c r="B23" s="201" t="str">
        <f>IF(OCS!B23="","",OCS!B23)</f>
        <v/>
      </c>
      <c r="C23" s="201" t="str">
        <f>IF(OCS!C23="","",OCS!C23)</f>
        <v/>
      </c>
      <c r="D23" s="202" t="str">
        <f>IF(OCS!D23="","",OCS!D23)</f>
        <v/>
      </c>
      <c r="E23" s="201" t="str">
        <f>IF(OCS!E23="","",OCS!E23)</f>
        <v/>
      </c>
      <c r="F23" s="287" t="str">
        <f>IF(OCS!F23="","",OCS!F23)</f>
        <v/>
      </c>
      <c r="G23" s="287" t="str">
        <f>IF(OCS!G23="","",OCS!G23)</f>
        <v/>
      </c>
      <c r="H23" s="201" t="str">
        <f>IF(OCS!H23="","",OCS!H23)</f>
        <v/>
      </c>
      <c r="I23" s="201" t="str">
        <f>IF(OCS!I23="","",OCS!I23)</f>
        <v/>
      </c>
      <c r="J23" s="88"/>
      <c r="K23" s="69"/>
      <c r="L23" s="69"/>
      <c r="M23" s="69"/>
      <c r="N23" s="69"/>
      <c r="O23" s="84" t="str">
        <f t="shared" si="0"/>
        <v/>
      </c>
      <c r="P23" s="84" t="str">
        <f t="shared" si="1"/>
        <v/>
      </c>
      <c r="Q23" s="436"/>
      <c r="R23" s="482"/>
      <c r="S23" s="435" t="str">
        <f>IF(I23="","",IF(P23="",Listes!$A$70,IF(AND(I23&lt;P23,R23=""),Listes!$A$71,IF(AND(N23&lt;M23,R23=""),Listes!$A$72,IF(AND(P23&lt;&gt;"",P23&lt;I23,Q23=""),Listes!$A$73,IF(T23="",Listes!$A$74,""))))))</f>
        <v/>
      </c>
      <c r="T23" s="90"/>
      <c r="U23" s="158">
        <f t="shared" si="2"/>
        <v>0</v>
      </c>
    </row>
    <row r="24" spans="1:21" ht="20.100000000000001" customHeight="1" x14ac:dyDescent="0.25">
      <c r="A24" s="173">
        <v>18</v>
      </c>
      <c r="B24" s="201" t="str">
        <f>IF(OCS!B24="","",OCS!B24)</f>
        <v/>
      </c>
      <c r="C24" s="201" t="str">
        <f>IF(OCS!C24="","",OCS!C24)</f>
        <v/>
      </c>
      <c r="D24" s="202" t="str">
        <f>IF(OCS!D24="","",OCS!D24)</f>
        <v/>
      </c>
      <c r="E24" s="201" t="str">
        <f>IF(OCS!E24="","",OCS!E24)</f>
        <v/>
      </c>
      <c r="F24" s="287" t="str">
        <f>IF(OCS!F24="","",OCS!F24)</f>
        <v/>
      </c>
      <c r="G24" s="287" t="str">
        <f>IF(OCS!G24="","",OCS!G24)</f>
        <v/>
      </c>
      <c r="H24" s="201" t="str">
        <f>IF(OCS!H24="","",OCS!H24)</f>
        <v/>
      </c>
      <c r="I24" s="201" t="str">
        <f>IF(OCS!I24="","",OCS!I24)</f>
        <v/>
      </c>
      <c r="J24" s="88"/>
      <c r="K24" s="69"/>
      <c r="L24" s="69"/>
      <c r="M24" s="69"/>
      <c r="N24" s="69"/>
      <c r="O24" s="84" t="str">
        <f t="shared" si="0"/>
        <v/>
      </c>
      <c r="P24" s="84" t="str">
        <f t="shared" si="1"/>
        <v/>
      </c>
      <c r="Q24" s="436"/>
      <c r="R24" s="482"/>
      <c r="S24" s="435" t="str">
        <f>IF(I24="","",IF(P24="",Listes!$A$70,IF(AND(I24&lt;P24,R24=""),Listes!$A$71,IF(AND(N24&lt;M24,R24=""),Listes!$A$72,IF(AND(P24&lt;&gt;"",P24&lt;I24,Q24=""),Listes!$A$73,IF(T24="",Listes!$A$74,""))))))</f>
        <v/>
      </c>
      <c r="T24" s="90"/>
      <c r="U24" s="158">
        <f t="shared" si="2"/>
        <v>0</v>
      </c>
    </row>
    <row r="25" spans="1:21" ht="20.100000000000001" customHeight="1" x14ac:dyDescent="0.25">
      <c r="A25" s="173">
        <v>19</v>
      </c>
      <c r="B25" s="201" t="str">
        <f>IF(OCS!B25="","",OCS!B25)</f>
        <v/>
      </c>
      <c r="C25" s="201" t="str">
        <f>IF(OCS!C25="","",OCS!C25)</f>
        <v/>
      </c>
      <c r="D25" s="202" t="str">
        <f>IF(OCS!D25="","",OCS!D25)</f>
        <v/>
      </c>
      <c r="E25" s="201" t="str">
        <f>IF(OCS!E25="","",OCS!E25)</f>
        <v/>
      </c>
      <c r="F25" s="287" t="str">
        <f>IF(OCS!F25="","",OCS!F25)</f>
        <v/>
      </c>
      <c r="G25" s="287" t="str">
        <f>IF(OCS!G25="","",OCS!G25)</f>
        <v/>
      </c>
      <c r="H25" s="201" t="str">
        <f>IF(OCS!H25="","",OCS!H25)</f>
        <v/>
      </c>
      <c r="I25" s="201" t="str">
        <f>IF(OCS!I25="","",OCS!I25)</f>
        <v/>
      </c>
      <c r="J25" s="88"/>
      <c r="K25" s="69"/>
      <c r="L25" s="69"/>
      <c r="M25" s="69"/>
      <c r="N25" s="69"/>
      <c r="O25" s="84" t="str">
        <f t="shared" si="0"/>
        <v/>
      </c>
      <c r="P25" s="84" t="str">
        <f t="shared" si="1"/>
        <v/>
      </c>
      <c r="Q25" s="436"/>
      <c r="R25" s="482"/>
      <c r="S25" s="435" t="str">
        <f>IF(I25="","",IF(P25="",Listes!$A$70,IF(AND(I25&lt;P25,R25=""),Listes!$A$71,IF(AND(N25&lt;M25,R25=""),Listes!$A$72,IF(AND(P25&lt;&gt;"",P25&lt;I25,Q25=""),Listes!$A$73,IF(T25="",Listes!$A$74,""))))))</f>
        <v/>
      </c>
      <c r="T25" s="90"/>
      <c r="U25" s="158">
        <f t="shared" si="2"/>
        <v>0</v>
      </c>
    </row>
    <row r="26" spans="1:21" ht="20.100000000000001" customHeight="1" x14ac:dyDescent="0.25">
      <c r="A26" s="173">
        <v>20</v>
      </c>
      <c r="B26" s="201" t="str">
        <f>IF(OCS!B26="","",OCS!B26)</f>
        <v/>
      </c>
      <c r="C26" s="201" t="str">
        <f>IF(OCS!C26="","",OCS!C26)</f>
        <v/>
      </c>
      <c r="D26" s="202" t="str">
        <f>IF(OCS!D26="","",OCS!D26)</f>
        <v/>
      </c>
      <c r="E26" s="201" t="str">
        <f>IF(OCS!E26="","",OCS!E26)</f>
        <v/>
      </c>
      <c r="F26" s="287" t="str">
        <f>IF(OCS!F26="","",OCS!F26)</f>
        <v/>
      </c>
      <c r="G26" s="287" t="str">
        <f>IF(OCS!G26="","",OCS!G26)</f>
        <v/>
      </c>
      <c r="H26" s="201" t="str">
        <f>IF(OCS!H26="","",OCS!H26)</f>
        <v/>
      </c>
      <c r="I26" s="201" t="str">
        <f>IF(OCS!I26="","",OCS!I26)</f>
        <v/>
      </c>
      <c r="J26" s="88"/>
      <c r="K26" s="69"/>
      <c r="L26" s="69"/>
      <c r="M26" s="69"/>
      <c r="N26" s="69"/>
      <c r="O26" s="84" t="str">
        <f t="shared" si="0"/>
        <v/>
      </c>
      <c r="P26" s="84" t="str">
        <f t="shared" si="1"/>
        <v/>
      </c>
      <c r="Q26" s="436"/>
      <c r="R26" s="482"/>
      <c r="S26" s="435" t="str">
        <f>IF(I26="","",IF(P26="",Listes!$A$70,IF(AND(I26&lt;P26,R26=""),Listes!$A$71,IF(AND(N26&lt;M26,R26=""),Listes!$A$72,IF(AND(P26&lt;&gt;"",P26&lt;I26,Q26=""),Listes!$A$73,IF(T26="",Listes!$A$74,""))))))</f>
        <v/>
      </c>
      <c r="T26" s="90"/>
      <c r="U26" s="158">
        <f t="shared" si="2"/>
        <v>0</v>
      </c>
    </row>
    <row r="27" spans="1:21" ht="20.100000000000001" customHeight="1" x14ac:dyDescent="0.25">
      <c r="A27" s="173">
        <v>21</v>
      </c>
      <c r="B27" s="201" t="str">
        <f>IF(OCS!B27="","",OCS!B27)</f>
        <v/>
      </c>
      <c r="C27" s="201" t="str">
        <f>IF(OCS!C27="","",OCS!C27)</f>
        <v/>
      </c>
      <c r="D27" s="202" t="str">
        <f>IF(OCS!D27="","",OCS!D27)</f>
        <v/>
      </c>
      <c r="E27" s="201" t="str">
        <f>IF(OCS!E27="","",OCS!E27)</f>
        <v/>
      </c>
      <c r="F27" s="287" t="str">
        <f>IF(OCS!F27="","",OCS!F27)</f>
        <v/>
      </c>
      <c r="G27" s="287" t="str">
        <f>IF(OCS!G27="","",OCS!G27)</f>
        <v/>
      </c>
      <c r="H27" s="201" t="str">
        <f>IF(OCS!H27="","",OCS!H27)</f>
        <v/>
      </c>
      <c r="I27" s="201" t="str">
        <f>IF(OCS!I27="","",OCS!I27)</f>
        <v/>
      </c>
      <c r="J27" s="88"/>
      <c r="K27" s="69"/>
      <c r="L27" s="69"/>
      <c r="M27" s="69"/>
      <c r="N27" s="69"/>
      <c r="O27" s="84" t="str">
        <f t="shared" si="0"/>
        <v/>
      </c>
      <c r="P27" s="84" t="str">
        <f t="shared" si="1"/>
        <v/>
      </c>
      <c r="Q27" s="436"/>
      <c r="R27" s="482"/>
      <c r="S27" s="435" t="str">
        <f>IF(I27="","",IF(P27="",Listes!$A$70,IF(AND(I27&lt;P27,R27=""),Listes!$A$71,IF(AND(N27&lt;M27,R27=""),Listes!$A$72,IF(AND(P27&lt;&gt;"",P27&lt;I27,Q27=""),Listes!$A$73,IF(T27="",Listes!$A$74,""))))))</f>
        <v/>
      </c>
      <c r="T27" s="90"/>
      <c r="U27" s="158">
        <f t="shared" si="2"/>
        <v>0</v>
      </c>
    </row>
    <row r="28" spans="1:21" ht="20.100000000000001" customHeight="1" x14ac:dyDescent="0.25">
      <c r="A28" s="173">
        <v>22</v>
      </c>
      <c r="B28" s="201" t="str">
        <f>IF(OCS!B28="","",OCS!B28)</f>
        <v/>
      </c>
      <c r="C28" s="201" t="str">
        <f>IF(OCS!C28="","",OCS!C28)</f>
        <v/>
      </c>
      <c r="D28" s="202" t="str">
        <f>IF(OCS!D28="","",OCS!D28)</f>
        <v/>
      </c>
      <c r="E28" s="201" t="str">
        <f>IF(OCS!E28="","",OCS!E28)</f>
        <v/>
      </c>
      <c r="F28" s="287" t="str">
        <f>IF(OCS!F28="","",OCS!F28)</f>
        <v/>
      </c>
      <c r="G28" s="287" t="str">
        <f>IF(OCS!G28="","",OCS!G28)</f>
        <v/>
      </c>
      <c r="H28" s="201" t="str">
        <f>IF(OCS!H28="","",OCS!H28)</f>
        <v/>
      </c>
      <c r="I28" s="201" t="str">
        <f>IF(OCS!I28="","",OCS!I28)</f>
        <v/>
      </c>
      <c r="J28" s="88"/>
      <c r="K28" s="69"/>
      <c r="L28" s="69"/>
      <c r="M28" s="69"/>
      <c r="N28" s="69"/>
      <c r="O28" s="84" t="str">
        <f t="shared" si="0"/>
        <v/>
      </c>
      <c r="P28" s="84" t="str">
        <f t="shared" si="1"/>
        <v/>
      </c>
      <c r="Q28" s="436"/>
      <c r="R28" s="482"/>
      <c r="S28" s="435" t="str">
        <f>IF(I28="","",IF(P28="",Listes!$A$70,IF(AND(I28&lt;P28,R28=""),Listes!$A$71,IF(AND(N28&lt;M28,R28=""),Listes!$A$72,IF(AND(P28&lt;&gt;"",P28&lt;I28,Q28=""),Listes!$A$73,IF(T28="",Listes!$A$74,""))))))</f>
        <v/>
      </c>
      <c r="T28" s="90"/>
      <c r="U28" s="158">
        <f t="shared" si="2"/>
        <v>0</v>
      </c>
    </row>
    <row r="29" spans="1:21" ht="20.100000000000001" customHeight="1" x14ac:dyDescent="0.25">
      <c r="A29" s="173">
        <v>23</v>
      </c>
      <c r="B29" s="201" t="str">
        <f>IF(OCS!B29="","",OCS!B29)</f>
        <v/>
      </c>
      <c r="C29" s="201" t="str">
        <f>IF(OCS!C29="","",OCS!C29)</f>
        <v/>
      </c>
      <c r="D29" s="202" t="str">
        <f>IF(OCS!D29="","",OCS!D29)</f>
        <v/>
      </c>
      <c r="E29" s="201" t="str">
        <f>IF(OCS!E29="","",OCS!E29)</f>
        <v/>
      </c>
      <c r="F29" s="287" t="str">
        <f>IF(OCS!F29="","",OCS!F29)</f>
        <v/>
      </c>
      <c r="G29" s="287" t="str">
        <f>IF(OCS!G29="","",OCS!G29)</f>
        <v/>
      </c>
      <c r="H29" s="201" t="str">
        <f>IF(OCS!H29="","",OCS!H29)</f>
        <v/>
      </c>
      <c r="I29" s="201" t="str">
        <f>IF(OCS!I29="","",OCS!I29)</f>
        <v/>
      </c>
      <c r="J29" s="88"/>
      <c r="K29" s="69"/>
      <c r="L29" s="69"/>
      <c r="M29" s="69"/>
      <c r="N29" s="69"/>
      <c r="O29" s="84" t="str">
        <f t="shared" si="0"/>
        <v/>
      </c>
      <c r="P29" s="84" t="str">
        <f t="shared" si="1"/>
        <v/>
      </c>
      <c r="Q29" s="436"/>
      <c r="R29" s="482"/>
      <c r="S29" s="435" t="str">
        <f>IF(I29="","",IF(P29="",Listes!$A$70,IF(AND(I29&lt;P29,R29=""),Listes!$A$71,IF(AND(N29&lt;M29,R29=""),Listes!$A$72,IF(AND(P29&lt;&gt;"",P29&lt;I29,Q29=""),Listes!$A$73,IF(T29="",Listes!$A$74,""))))))</f>
        <v/>
      </c>
      <c r="T29" s="90"/>
      <c r="U29" s="158">
        <f t="shared" si="2"/>
        <v>0</v>
      </c>
    </row>
    <row r="30" spans="1:21" ht="20.100000000000001" customHeight="1" x14ac:dyDescent="0.25">
      <c r="A30" s="173">
        <v>24</v>
      </c>
      <c r="B30" s="201" t="str">
        <f>IF(OCS!B30="","",OCS!B30)</f>
        <v/>
      </c>
      <c r="C30" s="201" t="str">
        <f>IF(OCS!C30="","",OCS!C30)</f>
        <v/>
      </c>
      <c r="D30" s="202" t="str">
        <f>IF(OCS!D30="","",OCS!D30)</f>
        <v/>
      </c>
      <c r="E30" s="201" t="str">
        <f>IF(OCS!E30="","",OCS!E30)</f>
        <v/>
      </c>
      <c r="F30" s="287" t="str">
        <f>IF(OCS!F30="","",OCS!F30)</f>
        <v/>
      </c>
      <c r="G30" s="287" t="str">
        <f>IF(OCS!G30="","",OCS!G30)</f>
        <v/>
      </c>
      <c r="H30" s="201" t="str">
        <f>IF(OCS!H30="","",OCS!H30)</f>
        <v/>
      </c>
      <c r="I30" s="201" t="str">
        <f>IF(OCS!I30="","",OCS!I30)</f>
        <v/>
      </c>
      <c r="J30" s="88"/>
      <c r="K30" s="69"/>
      <c r="L30" s="69"/>
      <c r="M30" s="69"/>
      <c r="N30" s="69"/>
      <c r="O30" s="84" t="str">
        <f t="shared" si="0"/>
        <v/>
      </c>
      <c r="P30" s="84" t="str">
        <f t="shared" si="1"/>
        <v/>
      </c>
      <c r="Q30" s="436"/>
      <c r="R30" s="482"/>
      <c r="S30" s="435" t="str">
        <f>IF(I30="","",IF(P30="",Listes!$A$70,IF(AND(I30&lt;P30,R30=""),Listes!$A$71,IF(AND(N30&lt;M30,R30=""),Listes!$A$72,IF(AND(P30&lt;&gt;"",P30&lt;I30,Q30=""),Listes!$A$73,IF(T30="",Listes!$A$74,""))))))</f>
        <v/>
      </c>
      <c r="T30" s="90"/>
      <c r="U30" s="158">
        <f t="shared" si="2"/>
        <v>0</v>
      </c>
    </row>
    <row r="31" spans="1:21" ht="20.100000000000001" customHeight="1" x14ac:dyDescent="0.25">
      <c r="A31" s="173">
        <v>25</v>
      </c>
      <c r="B31" s="201" t="str">
        <f>IF(OCS!B31="","",OCS!B31)</f>
        <v/>
      </c>
      <c r="C31" s="201" t="str">
        <f>IF(OCS!C31="","",OCS!C31)</f>
        <v/>
      </c>
      <c r="D31" s="202" t="str">
        <f>IF(OCS!D31="","",OCS!D31)</f>
        <v/>
      </c>
      <c r="E31" s="201" t="str">
        <f>IF(OCS!E31="","",OCS!E31)</f>
        <v/>
      </c>
      <c r="F31" s="287" t="str">
        <f>IF(OCS!F31="","",OCS!F31)</f>
        <v/>
      </c>
      <c r="G31" s="287" t="str">
        <f>IF(OCS!G31="","",OCS!G31)</f>
        <v/>
      </c>
      <c r="H31" s="201" t="str">
        <f>IF(OCS!H31="","",OCS!H31)</f>
        <v/>
      </c>
      <c r="I31" s="201" t="str">
        <f>IF(OCS!I31="","",OCS!I31)</f>
        <v/>
      </c>
      <c r="J31" s="88"/>
      <c r="K31" s="69"/>
      <c r="L31" s="69"/>
      <c r="M31" s="69"/>
      <c r="N31" s="69"/>
      <c r="O31" s="84" t="str">
        <f t="shared" si="0"/>
        <v/>
      </c>
      <c r="P31" s="84" t="str">
        <f t="shared" si="1"/>
        <v/>
      </c>
      <c r="Q31" s="436"/>
      <c r="R31" s="482"/>
      <c r="S31" s="435" t="str">
        <f>IF(I31="","",IF(P31="",Listes!$A$70,IF(AND(I31&lt;P31,R31=""),Listes!$A$71,IF(AND(N31&lt;M31,R31=""),Listes!$A$72,IF(AND(P31&lt;&gt;"",P31&lt;I31,Q31=""),Listes!$A$73,IF(T31="",Listes!$A$74,""))))))</f>
        <v/>
      </c>
      <c r="T31" s="90"/>
      <c r="U31" s="158">
        <f t="shared" si="2"/>
        <v>0</v>
      </c>
    </row>
    <row r="32" spans="1:21" ht="20.100000000000001" customHeight="1" x14ac:dyDescent="0.25">
      <c r="A32" s="173">
        <v>26</v>
      </c>
      <c r="B32" s="201" t="str">
        <f>IF(OCS!B32="","",OCS!B32)</f>
        <v/>
      </c>
      <c r="C32" s="201" t="str">
        <f>IF(OCS!C32="","",OCS!C32)</f>
        <v/>
      </c>
      <c r="D32" s="202" t="str">
        <f>IF(OCS!D32="","",OCS!D32)</f>
        <v/>
      </c>
      <c r="E32" s="201" t="str">
        <f>IF(OCS!E32="","",OCS!E32)</f>
        <v/>
      </c>
      <c r="F32" s="287" t="str">
        <f>IF(OCS!F32="","",OCS!F32)</f>
        <v/>
      </c>
      <c r="G32" s="287" t="str">
        <f>IF(OCS!G32="","",OCS!G32)</f>
        <v/>
      </c>
      <c r="H32" s="201" t="str">
        <f>IF(OCS!H32="","",OCS!H32)</f>
        <v/>
      </c>
      <c r="I32" s="201" t="str">
        <f>IF(OCS!I32="","",OCS!I32)</f>
        <v/>
      </c>
      <c r="J32" s="88"/>
      <c r="K32" s="69"/>
      <c r="L32" s="69"/>
      <c r="M32" s="69"/>
      <c r="N32" s="69"/>
      <c r="O32" s="84" t="str">
        <f t="shared" si="0"/>
        <v/>
      </c>
      <c r="P32" s="84" t="str">
        <f t="shared" si="1"/>
        <v/>
      </c>
      <c r="Q32" s="436"/>
      <c r="R32" s="482"/>
      <c r="S32" s="435" t="str">
        <f>IF(I32="","",IF(P32="",Listes!$A$70,IF(AND(I32&lt;P32,R32=""),Listes!$A$71,IF(AND(N32&lt;M32,R32=""),Listes!$A$72,IF(AND(P32&lt;&gt;"",P32&lt;I32,Q32=""),Listes!$A$73,IF(T32="",Listes!$A$74,""))))))</f>
        <v/>
      </c>
      <c r="T32" s="90"/>
      <c r="U32" s="158">
        <f t="shared" si="2"/>
        <v>0</v>
      </c>
    </row>
    <row r="33" spans="1:21" ht="20.100000000000001" customHeight="1" x14ac:dyDescent="0.25">
      <c r="A33" s="173">
        <v>27</v>
      </c>
      <c r="B33" s="201" t="str">
        <f>IF(OCS!B33="","",OCS!B33)</f>
        <v/>
      </c>
      <c r="C33" s="201" t="str">
        <f>IF(OCS!C33="","",OCS!C33)</f>
        <v/>
      </c>
      <c r="D33" s="202" t="str">
        <f>IF(OCS!D33="","",OCS!D33)</f>
        <v/>
      </c>
      <c r="E33" s="201" t="str">
        <f>IF(OCS!E33="","",OCS!E33)</f>
        <v/>
      </c>
      <c r="F33" s="287" t="str">
        <f>IF(OCS!F33="","",OCS!F33)</f>
        <v/>
      </c>
      <c r="G33" s="287" t="str">
        <f>IF(OCS!G33="","",OCS!G33)</f>
        <v/>
      </c>
      <c r="H33" s="201" t="str">
        <f>IF(OCS!H33="","",OCS!H33)</f>
        <v/>
      </c>
      <c r="I33" s="201" t="str">
        <f>IF(OCS!I33="","",OCS!I33)</f>
        <v/>
      </c>
      <c r="J33" s="88"/>
      <c r="K33" s="69"/>
      <c r="L33" s="69"/>
      <c r="M33" s="69"/>
      <c r="N33" s="69"/>
      <c r="O33" s="84" t="str">
        <f t="shared" si="0"/>
        <v/>
      </c>
      <c r="P33" s="84" t="str">
        <f t="shared" si="1"/>
        <v/>
      </c>
      <c r="Q33" s="436"/>
      <c r="R33" s="482"/>
      <c r="S33" s="435" t="str">
        <f>IF(I33="","",IF(P33="",Listes!$A$70,IF(AND(I33&lt;P33,R33=""),Listes!$A$71,IF(AND(N33&lt;M33,R33=""),Listes!$A$72,IF(AND(P33&lt;&gt;"",P33&lt;I33,Q33=""),Listes!$A$73,IF(T33="",Listes!$A$74,""))))))</f>
        <v/>
      </c>
      <c r="T33" s="90"/>
      <c r="U33" s="158">
        <f t="shared" si="2"/>
        <v>0</v>
      </c>
    </row>
    <row r="34" spans="1:21" ht="20.100000000000001" customHeight="1" x14ac:dyDescent="0.25">
      <c r="A34" s="173">
        <v>28</v>
      </c>
      <c r="B34" s="201" t="str">
        <f>IF(OCS!B34="","",OCS!B34)</f>
        <v/>
      </c>
      <c r="C34" s="201" t="str">
        <f>IF(OCS!C34="","",OCS!C34)</f>
        <v/>
      </c>
      <c r="D34" s="202" t="str">
        <f>IF(OCS!D34="","",OCS!D34)</f>
        <v/>
      </c>
      <c r="E34" s="201" t="str">
        <f>IF(OCS!E34="","",OCS!E34)</f>
        <v/>
      </c>
      <c r="F34" s="287" t="str">
        <f>IF(OCS!F34="","",OCS!F34)</f>
        <v/>
      </c>
      <c r="G34" s="287" t="str">
        <f>IF(OCS!G34="","",OCS!G34)</f>
        <v/>
      </c>
      <c r="H34" s="201" t="str">
        <f>IF(OCS!H34="","",OCS!H34)</f>
        <v/>
      </c>
      <c r="I34" s="201" t="str">
        <f>IF(OCS!I34="","",OCS!I34)</f>
        <v/>
      </c>
      <c r="J34" s="88"/>
      <c r="K34" s="69"/>
      <c r="L34" s="69"/>
      <c r="M34" s="69"/>
      <c r="N34" s="69"/>
      <c r="O34" s="84" t="str">
        <f t="shared" si="0"/>
        <v/>
      </c>
      <c r="P34" s="84" t="str">
        <f t="shared" si="1"/>
        <v/>
      </c>
      <c r="Q34" s="436"/>
      <c r="R34" s="482"/>
      <c r="S34" s="435" t="str">
        <f>IF(I34="","",IF(P34="",Listes!$A$70,IF(AND(I34&lt;P34,R34=""),Listes!$A$71,IF(AND(N34&lt;M34,R34=""),Listes!$A$72,IF(AND(P34&lt;&gt;"",P34&lt;I34,Q34=""),Listes!$A$73,IF(T34="",Listes!$A$74,""))))))</f>
        <v/>
      </c>
      <c r="T34" s="90"/>
      <c r="U34" s="158">
        <f t="shared" si="2"/>
        <v>0</v>
      </c>
    </row>
    <row r="35" spans="1:21" ht="20.100000000000001" customHeight="1" x14ac:dyDescent="0.25">
      <c r="A35" s="173">
        <v>29</v>
      </c>
      <c r="B35" s="201" t="str">
        <f>IF(OCS!B35="","",OCS!B35)</f>
        <v/>
      </c>
      <c r="C35" s="201" t="str">
        <f>IF(OCS!C35="","",OCS!C35)</f>
        <v/>
      </c>
      <c r="D35" s="202" t="str">
        <f>IF(OCS!D35="","",OCS!D35)</f>
        <v/>
      </c>
      <c r="E35" s="201" t="str">
        <f>IF(OCS!E35="","",OCS!E35)</f>
        <v/>
      </c>
      <c r="F35" s="287" t="str">
        <f>IF(OCS!F35="","",OCS!F35)</f>
        <v/>
      </c>
      <c r="G35" s="287" t="str">
        <f>IF(OCS!G35="","",OCS!G35)</f>
        <v/>
      </c>
      <c r="H35" s="201" t="str">
        <f>IF(OCS!H35="","",OCS!H35)</f>
        <v/>
      </c>
      <c r="I35" s="201" t="str">
        <f>IF(OCS!I35="","",OCS!I35)</f>
        <v/>
      </c>
      <c r="J35" s="88"/>
      <c r="K35" s="69"/>
      <c r="L35" s="69"/>
      <c r="M35" s="69"/>
      <c r="N35" s="69"/>
      <c r="O35" s="84" t="str">
        <f t="shared" si="0"/>
        <v/>
      </c>
      <c r="P35" s="84" t="str">
        <f t="shared" si="1"/>
        <v/>
      </c>
      <c r="Q35" s="436"/>
      <c r="R35" s="482"/>
      <c r="S35" s="435" t="str">
        <f>IF(I35="","",IF(P35="",Listes!$A$70,IF(AND(I35&lt;P35,R35=""),Listes!$A$71,IF(AND(N35&lt;M35,R35=""),Listes!$A$72,IF(AND(P35&lt;&gt;"",P35&lt;I35,Q35=""),Listes!$A$73,IF(T35="",Listes!$A$74,""))))))</f>
        <v/>
      </c>
      <c r="T35" s="90"/>
      <c r="U35" s="158">
        <f t="shared" si="2"/>
        <v>0</v>
      </c>
    </row>
    <row r="36" spans="1:21" ht="20.100000000000001" customHeight="1" x14ac:dyDescent="0.25">
      <c r="A36" s="173">
        <v>30</v>
      </c>
      <c r="B36" s="201" t="str">
        <f>IF(OCS!B36="","",OCS!B36)</f>
        <v/>
      </c>
      <c r="C36" s="201" t="str">
        <f>IF(OCS!C36="","",OCS!C36)</f>
        <v/>
      </c>
      <c r="D36" s="202" t="str">
        <f>IF(OCS!D36="","",OCS!D36)</f>
        <v/>
      </c>
      <c r="E36" s="201" t="str">
        <f>IF(OCS!E36="","",OCS!E36)</f>
        <v/>
      </c>
      <c r="F36" s="287" t="str">
        <f>IF(OCS!F36="","",OCS!F36)</f>
        <v/>
      </c>
      <c r="G36" s="287" t="str">
        <f>IF(OCS!G36="","",OCS!G36)</f>
        <v/>
      </c>
      <c r="H36" s="201" t="str">
        <f>IF(OCS!H36="","",OCS!H36)</f>
        <v/>
      </c>
      <c r="I36" s="201" t="str">
        <f>IF(OCS!I36="","",OCS!I36)</f>
        <v/>
      </c>
      <c r="J36" s="88"/>
      <c r="K36" s="69"/>
      <c r="L36" s="69"/>
      <c r="M36" s="69"/>
      <c r="N36" s="69"/>
      <c r="O36" s="84" t="str">
        <f t="shared" si="0"/>
        <v/>
      </c>
      <c r="P36" s="84" t="str">
        <f t="shared" si="1"/>
        <v/>
      </c>
      <c r="Q36" s="436"/>
      <c r="R36" s="482"/>
      <c r="S36" s="435" t="str">
        <f>IF(I36="","",IF(P36="",Listes!$A$70,IF(AND(I36&lt;P36,R36=""),Listes!$A$71,IF(AND(N36&lt;M36,R36=""),Listes!$A$72,IF(AND(P36&lt;&gt;"",P36&lt;I36,Q36=""),Listes!$A$73,IF(T36="",Listes!$A$74,""))))))</f>
        <v/>
      </c>
      <c r="T36" s="90"/>
      <c r="U36" s="158">
        <f t="shared" si="2"/>
        <v>0</v>
      </c>
    </row>
    <row r="37" spans="1:21" ht="20.100000000000001" customHeight="1" x14ac:dyDescent="0.25">
      <c r="A37" s="173">
        <v>31</v>
      </c>
      <c r="B37" s="201" t="str">
        <f>IF(OCS!B37="","",OCS!B37)</f>
        <v/>
      </c>
      <c r="C37" s="201" t="str">
        <f>IF(OCS!C37="","",OCS!C37)</f>
        <v/>
      </c>
      <c r="D37" s="202" t="str">
        <f>IF(OCS!D37="","",OCS!D37)</f>
        <v/>
      </c>
      <c r="E37" s="201" t="str">
        <f>IF(OCS!E37="","",OCS!E37)</f>
        <v/>
      </c>
      <c r="F37" s="287" t="str">
        <f>IF(OCS!F37="","",OCS!F37)</f>
        <v/>
      </c>
      <c r="G37" s="287" t="str">
        <f>IF(OCS!G37="","",OCS!G37)</f>
        <v/>
      </c>
      <c r="H37" s="201" t="str">
        <f>IF(OCS!H37="","",OCS!H37)</f>
        <v/>
      </c>
      <c r="I37" s="201" t="str">
        <f>IF(OCS!I37="","",OCS!I37)</f>
        <v/>
      </c>
      <c r="J37" s="88"/>
      <c r="K37" s="69"/>
      <c r="L37" s="69"/>
      <c r="M37" s="69"/>
      <c r="N37" s="69"/>
      <c r="O37" s="84" t="str">
        <f t="shared" si="0"/>
        <v/>
      </c>
      <c r="P37" s="84" t="str">
        <f t="shared" si="1"/>
        <v/>
      </c>
      <c r="Q37" s="436"/>
      <c r="R37" s="482"/>
      <c r="S37" s="435" t="str">
        <f>IF(I37="","",IF(P37="",Listes!$A$70,IF(AND(I37&lt;P37,R37=""),Listes!$A$71,IF(AND(N37&lt;M37,R37=""),Listes!$A$72,IF(AND(P37&lt;&gt;"",P37&lt;I37,Q37=""),Listes!$A$73,IF(T37="",Listes!$A$74,""))))))</f>
        <v/>
      </c>
      <c r="T37" s="90"/>
      <c r="U37" s="158">
        <f t="shared" si="2"/>
        <v>0</v>
      </c>
    </row>
    <row r="38" spans="1:21" ht="20.100000000000001" customHeight="1" x14ac:dyDescent="0.25">
      <c r="A38" s="173">
        <v>32</v>
      </c>
      <c r="B38" s="201" t="str">
        <f>IF(OCS!B38="","",OCS!B38)</f>
        <v/>
      </c>
      <c r="C38" s="201" t="str">
        <f>IF(OCS!C38="","",OCS!C38)</f>
        <v/>
      </c>
      <c r="D38" s="202" t="str">
        <f>IF(OCS!D38="","",OCS!D38)</f>
        <v/>
      </c>
      <c r="E38" s="201" t="str">
        <f>IF(OCS!E38="","",OCS!E38)</f>
        <v/>
      </c>
      <c r="F38" s="287" t="str">
        <f>IF(OCS!F38="","",OCS!F38)</f>
        <v/>
      </c>
      <c r="G38" s="287" t="str">
        <f>IF(OCS!G38="","",OCS!G38)</f>
        <v/>
      </c>
      <c r="H38" s="201" t="str">
        <f>IF(OCS!H38="","",OCS!H38)</f>
        <v/>
      </c>
      <c r="I38" s="201" t="str">
        <f>IF(OCS!I38="","",OCS!I38)</f>
        <v/>
      </c>
      <c r="J38" s="88"/>
      <c r="K38" s="69"/>
      <c r="L38" s="69"/>
      <c r="M38" s="69"/>
      <c r="N38" s="69"/>
      <c r="O38" s="84" t="str">
        <f t="shared" si="0"/>
        <v/>
      </c>
      <c r="P38" s="84" t="str">
        <f t="shared" si="1"/>
        <v/>
      </c>
      <c r="Q38" s="436"/>
      <c r="R38" s="482"/>
      <c r="S38" s="435" t="str">
        <f>IF(I38="","",IF(P38="",Listes!$A$70,IF(AND(I38&lt;P38,R38=""),Listes!$A$71,IF(AND(N38&lt;M38,R38=""),Listes!$A$72,IF(AND(P38&lt;&gt;"",P38&lt;I38,Q38=""),Listes!$A$73,IF(T38="",Listes!$A$74,""))))))</f>
        <v/>
      </c>
      <c r="T38" s="90"/>
      <c r="U38" s="158">
        <f t="shared" si="2"/>
        <v>0</v>
      </c>
    </row>
    <row r="39" spans="1:21" ht="20.100000000000001" customHeight="1" x14ac:dyDescent="0.25">
      <c r="A39" s="173">
        <v>33</v>
      </c>
      <c r="B39" s="201" t="str">
        <f>IF(OCS!B39="","",OCS!B39)</f>
        <v/>
      </c>
      <c r="C39" s="201" t="str">
        <f>IF(OCS!C39="","",OCS!C39)</f>
        <v/>
      </c>
      <c r="D39" s="202" t="str">
        <f>IF(OCS!D39="","",OCS!D39)</f>
        <v/>
      </c>
      <c r="E39" s="201" t="str">
        <f>IF(OCS!E39="","",OCS!E39)</f>
        <v/>
      </c>
      <c r="F39" s="287" t="str">
        <f>IF(OCS!F39="","",OCS!F39)</f>
        <v/>
      </c>
      <c r="G39" s="287" t="str">
        <f>IF(OCS!G39="","",OCS!G39)</f>
        <v/>
      </c>
      <c r="H39" s="201" t="str">
        <f>IF(OCS!H39="","",OCS!H39)</f>
        <v/>
      </c>
      <c r="I39" s="201" t="str">
        <f>IF(OCS!I39="","",OCS!I39)</f>
        <v/>
      </c>
      <c r="J39" s="88"/>
      <c r="K39" s="69"/>
      <c r="L39" s="69"/>
      <c r="M39" s="69"/>
      <c r="N39" s="69"/>
      <c r="O39" s="84" t="str">
        <f t="shared" si="0"/>
        <v/>
      </c>
      <c r="P39" s="84" t="str">
        <f t="shared" si="1"/>
        <v/>
      </c>
      <c r="Q39" s="436"/>
      <c r="R39" s="482"/>
      <c r="S39" s="435" t="str">
        <f>IF(I39="","",IF(P39="",Listes!$A$70,IF(AND(I39&lt;P39,R39=""),Listes!$A$71,IF(AND(N39&lt;M39,R39=""),Listes!$A$72,IF(AND(P39&lt;&gt;"",P39&lt;I39,Q39=""),Listes!$A$73,IF(T39="",Listes!$A$74,""))))))</f>
        <v/>
      </c>
      <c r="T39" s="90"/>
      <c r="U39" s="158">
        <f t="shared" si="2"/>
        <v>0</v>
      </c>
    </row>
    <row r="40" spans="1:21" ht="20.100000000000001" customHeight="1" x14ac:dyDescent="0.25">
      <c r="A40" s="173">
        <v>34</v>
      </c>
      <c r="B40" s="201" t="str">
        <f>IF(OCS!B40="","",OCS!B40)</f>
        <v/>
      </c>
      <c r="C40" s="201" t="str">
        <f>IF(OCS!C40="","",OCS!C40)</f>
        <v/>
      </c>
      <c r="D40" s="202" t="str">
        <f>IF(OCS!D40="","",OCS!D40)</f>
        <v/>
      </c>
      <c r="E40" s="201" t="str">
        <f>IF(OCS!E40="","",OCS!E40)</f>
        <v/>
      </c>
      <c r="F40" s="287" t="str">
        <f>IF(OCS!F40="","",OCS!F40)</f>
        <v/>
      </c>
      <c r="G40" s="287" t="str">
        <f>IF(OCS!G40="","",OCS!G40)</f>
        <v/>
      </c>
      <c r="H40" s="201" t="str">
        <f>IF(OCS!H40="","",OCS!H40)</f>
        <v/>
      </c>
      <c r="I40" s="201" t="str">
        <f>IF(OCS!I40="","",OCS!I40)</f>
        <v/>
      </c>
      <c r="J40" s="88"/>
      <c r="K40" s="69"/>
      <c r="L40" s="69"/>
      <c r="M40" s="69"/>
      <c r="N40" s="69"/>
      <c r="O40" s="84" t="str">
        <f t="shared" si="0"/>
        <v/>
      </c>
      <c r="P40" s="84" t="str">
        <f t="shared" si="1"/>
        <v/>
      </c>
      <c r="Q40" s="436"/>
      <c r="R40" s="482"/>
      <c r="S40" s="435" t="str">
        <f>IF(I40="","",IF(P40="",Listes!$A$70,IF(AND(I40&lt;P40,R40=""),Listes!$A$71,IF(AND(N40&lt;M40,R40=""),Listes!$A$72,IF(AND(P40&lt;&gt;"",P40&lt;I40,Q40=""),Listes!$A$73,IF(T40="",Listes!$A$74,""))))))</f>
        <v/>
      </c>
      <c r="T40" s="90"/>
      <c r="U40" s="158">
        <f t="shared" si="2"/>
        <v>0</v>
      </c>
    </row>
    <row r="41" spans="1:21" ht="20.100000000000001" customHeight="1" x14ac:dyDescent="0.25">
      <c r="A41" s="173">
        <v>35</v>
      </c>
      <c r="B41" s="201" t="str">
        <f>IF(OCS!B41="","",OCS!B41)</f>
        <v/>
      </c>
      <c r="C41" s="201" t="str">
        <f>IF(OCS!C41="","",OCS!C41)</f>
        <v/>
      </c>
      <c r="D41" s="202" t="str">
        <f>IF(OCS!D41="","",OCS!D41)</f>
        <v/>
      </c>
      <c r="E41" s="201" t="str">
        <f>IF(OCS!E41="","",OCS!E41)</f>
        <v/>
      </c>
      <c r="F41" s="287" t="str">
        <f>IF(OCS!F41="","",OCS!F41)</f>
        <v/>
      </c>
      <c r="G41" s="287" t="str">
        <f>IF(OCS!G41="","",OCS!G41)</f>
        <v/>
      </c>
      <c r="H41" s="201" t="str">
        <f>IF(OCS!H41="","",OCS!H41)</f>
        <v/>
      </c>
      <c r="I41" s="201" t="str">
        <f>IF(OCS!I41="","",OCS!I41)</f>
        <v/>
      </c>
      <c r="J41" s="88"/>
      <c r="K41" s="69"/>
      <c r="L41" s="69"/>
      <c r="M41" s="69"/>
      <c r="N41" s="69"/>
      <c r="O41" s="84" t="str">
        <f t="shared" si="0"/>
        <v/>
      </c>
      <c r="P41" s="84" t="str">
        <f t="shared" si="1"/>
        <v/>
      </c>
      <c r="Q41" s="436"/>
      <c r="R41" s="482"/>
      <c r="S41" s="435" t="str">
        <f>IF(I41="","",IF(P41="",Listes!$A$70,IF(AND(I41&lt;P41,R41=""),Listes!$A$71,IF(AND(N41&lt;M41,R41=""),Listes!$A$72,IF(AND(P41&lt;&gt;"",P41&lt;I41,Q41=""),Listes!$A$73,IF(T41="",Listes!$A$74,""))))))</f>
        <v/>
      </c>
      <c r="T41" s="90"/>
      <c r="U41" s="158">
        <f t="shared" si="2"/>
        <v>0</v>
      </c>
    </row>
    <row r="42" spans="1:21" ht="20.100000000000001" customHeight="1" x14ac:dyDescent="0.25">
      <c r="A42" s="173">
        <v>36</v>
      </c>
      <c r="B42" s="201" t="str">
        <f>IF(OCS!B42="","",OCS!B42)</f>
        <v/>
      </c>
      <c r="C42" s="201" t="str">
        <f>IF(OCS!C42="","",OCS!C42)</f>
        <v/>
      </c>
      <c r="D42" s="202" t="str">
        <f>IF(OCS!D42="","",OCS!D42)</f>
        <v/>
      </c>
      <c r="E42" s="201" t="str">
        <f>IF(OCS!E42="","",OCS!E42)</f>
        <v/>
      </c>
      <c r="F42" s="287" t="str">
        <f>IF(OCS!F42="","",OCS!F42)</f>
        <v/>
      </c>
      <c r="G42" s="287" t="str">
        <f>IF(OCS!G42="","",OCS!G42)</f>
        <v/>
      </c>
      <c r="H42" s="201" t="str">
        <f>IF(OCS!H42="","",OCS!H42)</f>
        <v/>
      </c>
      <c r="I42" s="201" t="str">
        <f>IF(OCS!I42="","",OCS!I42)</f>
        <v/>
      </c>
      <c r="J42" s="88"/>
      <c r="K42" s="69"/>
      <c r="L42" s="69"/>
      <c r="M42" s="69"/>
      <c r="N42" s="69"/>
      <c r="O42" s="84" t="str">
        <f t="shared" si="0"/>
        <v/>
      </c>
      <c r="P42" s="84" t="str">
        <f t="shared" si="1"/>
        <v/>
      </c>
      <c r="Q42" s="436"/>
      <c r="R42" s="482"/>
      <c r="S42" s="435" t="str">
        <f>IF(I42="","",IF(P42="",Listes!$A$70,IF(AND(I42&lt;P42,R42=""),Listes!$A$71,IF(AND(N42&lt;M42,R42=""),Listes!$A$72,IF(AND(P42&lt;&gt;"",P42&lt;I42,Q42=""),Listes!$A$73,IF(T42="",Listes!$A$74,""))))))</f>
        <v/>
      </c>
      <c r="T42" s="90"/>
      <c r="U42" s="158">
        <f t="shared" si="2"/>
        <v>0</v>
      </c>
    </row>
    <row r="43" spans="1:21" ht="20.100000000000001" customHeight="1" x14ac:dyDescent="0.25">
      <c r="A43" s="173">
        <v>37</v>
      </c>
      <c r="B43" s="201" t="str">
        <f>IF(OCS!B43="","",OCS!B43)</f>
        <v/>
      </c>
      <c r="C43" s="201" t="str">
        <f>IF(OCS!C43="","",OCS!C43)</f>
        <v/>
      </c>
      <c r="D43" s="202" t="str">
        <f>IF(OCS!D43="","",OCS!D43)</f>
        <v/>
      </c>
      <c r="E43" s="201" t="str">
        <f>IF(OCS!E43="","",OCS!E43)</f>
        <v/>
      </c>
      <c r="F43" s="287" t="str">
        <f>IF(OCS!F43="","",OCS!F43)</f>
        <v/>
      </c>
      <c r="G43" s="287" t="str">
        <f>IF(OCS!G43="","",OCS!G43)</f>
        <v/>
      </c>
      <c r="H43" s="201" t="str">
        <f>IF(OCS!H43="","",OCS!H43)</f>
        <v/>
      </c>
      <c r="I43" s="201" t="str">
        <f>IF(OCS!I43="","",OCS!I43)</f>
        <v/>
      </c>
      <c r="J43" s="88"/>
      <c r="K43" s="69"/>
      <c r="L43" s="69"/>
      <c r="M43" s="69"/>
      <c r="N43" s="69"/>
      <c r="O43" s="84" t="str">
        <f t="shared" si="0"/>
        <v/>
      </c>
      <c r="P43" s="84" t="str">
        <f t="shared" si="1"/>
        <v/>
      </c>
      <c r="Q43" s="436"/>
      <c r="R43" s="482"/>
      <c r="S43" s="435" t="str">
        <f>IF(I43="","",IF(P43="",Listes!$A$70,IF(AND(I43&lt;P43,R43=""),Listes!$A$71,IF(AND(N43&lt;M43,R43=""),Listes!$A$72,IF(AND(P43&lt;&gt;"",P43&lt;I43,Q43=""),Listes!$A$73,IF(T43="",Listes!$A$74,""))))))</f>
        <v/>
      </c>
      <c r="T43" s="90"/>
      <c r="U43" s="158">
        <f t="shared" si="2"/>
        <v>0</v>
      </c>
    </row>
    <row r="44" spans="1:21" ht="20.100000000000001" customHeight="1" x14ac:dyDescent="0.25">
      <c r="A44" s="173">
        <v>38</v>
      </c>
      <c r="B44" s="201" t="str">
        <f>IF(OCS!B44="","",OCS!B44)</f>
        <v/>
      </c>
      <c r="C44" s="201" t="str">
        <f>IF(OCS!C44="","",OCS!C44)</f>
        <v/>
      </c>
      <c r="D44" s="202" t="str">
        <f>IF(OCS!D44="","",OCS!D44)</f>
        <v/>
      </c>
      <c r="E44" s="201" t="str">
        <f>IF(OCS!E44="","",OCS!E44)</f>
        <v/>
      </c>
      <c r="F44" s="287" t="str">
        <f>IF(OCS!F44="","",OCS!F44)</f>
        <v/>
      </c>
      <c r="G44" s="287" t="str">
        <f>IF(OCS!G44="","",OCS!G44)</f>
        <v/>
      </c>
      <c r="H44" s="201" t="str">
        <f>IF(OCS!H44="","",OCS!H44)</f>
        <v/>
      </c>
      <c r="I44" s="201" t="str">
        <f>IF(OCS!I44="","",OCS!I44)</f>
        <v/>
      </c>
      <c r="J44" s="88"/>
      <c r="K44" s="69"/>
      <c r="L44" s="69"/>
      <c r="M44" s="69"/>
      <c r="N44" s="69"/>
      <c r="O44" s="84" t="str">
        <f t="shared" si="0"/>
        <v/>
      </c>
      <c r="P44" s="84" t="str">
        <f t="shared" si="1"/>
        <v/>
      </c>
      <c r="Q44" s="436"/>
      <c r="R44" s="482"/>
      <c r="S44" s="435" t="str">
        <f>IF(I44="","",IF(P44="",Listes!$A$70,IF(AND(I44&lt;P44,R44=""),Listes!$A$71,IF(AND(N44&lt;M44,R44=""),Listes!$A$72,IF(AND(P44&lt;&gt;"",P44&lt;I44,Q44=""),Listes!$A$73,IF(T44="",Listes!$A$74,""))))))</f>
        <v/>
      </c>
      <c r="T44" s="90"/>
      <c r="U44" s="158">
        <f t="shared" si="2"/>
        <v>0</v>
      </c>
    </row>
    <row r="45" spans="1:21" ht="20.100000000000001" customHeight="1" x14ac:dyDescent="0.25">
      <c r="A45" s="173">
        <v>39</v>
      </c>
      <c r="B45" s="201" t="str">
        <f>IF(OCS!B45="","",OCS!B45)</f>
        <v/>
      </c>
      <c r="C45" s="201" t="str">
        <f>IF(OCS!C45="","",OCS!C45)</f>
        <v/>
      </c>
      <c r="D45" s="202" t="str">
        <f>IF(OCS!D45="","",OCS!D45)</f>
        <v/>
      </c>
      <c r="E45" s="201" t="str">
        <f>IF(OCS!E45="","",OCS!E45)</f>
        <v/>
      </c>
      <c r="F45" s="287" t="str">
        <f>IF(OCS!F45="","",OCS!F45)</f>
        <v/>
      </c>
      <c r="G45" s="287" t="str">
        <f>IF(OCS!G45="","",OCS!G45)</f>
        <v/>
      </c>
      <c r="H45" s="201" t="str">
        <f>IF(OCS!H45="","",OCS!H45)</f>
        <v/>
      </c>
      <c r="I45" s="201" t="str">
        <f>IF(OCS!I45="","",OCS!I45)</f>
        <v/>
      </c>
      <c r="J45" s="88"/>
      <c r="K45" s="69"/>
      <c r="L45" s="69"/>
      <c r="M45" s="69"/>
      <c r="N45" s="69"/>
      <c r="O45" s="84" t="str">
        <f t="shared" si="0"/>
        <v/>
      </c>
      <c r="P45" s="84" t="str">
        <f t="shared" si="1"/>
        <v/>
      </c>
      <c r="Q45" s="436"/>
      <c r="R45" s="482"/>
      <c r="S45" s="435" t="str">
        <f>IF(I45="","",IF(P45="",Listes!$A$70,IF(AND(I45&lt;P45,R45=""),Listes!$A$71,IF(AND(N45&lt;M45,R45=""),Listes!$A$72,IF(AND(P45&lt;&gt;"",P45&lt;I45,Q45=""),Listes!$A$73,IF(T45="",Listes!$A$74,""))))))</f>
        <v/>
      </c>
      <c r="T45" s="90"/>
      <c r="U45" s="158">
        <f t="shared" si="2"/>
        <v>0</v>
      </c>
    </row>
    <row r="46" spans="1:21" ht="20.100000000000001" customHeight="1" x14ac:dyDescent="0.25">
      <c r="A46" s="173">
        <v>40</v>
      </c>
      <c r="B46" s="201" t="str">
        <f>IF(OCS!B46="","",OCS!B46)</f>
        <v/>
      </c>
      <c r="C46" s="201" t="str">
        <f>IF(OCS!C46="","",OCS!C46)</f>
        <v/>
      </c>
      <c r="D46" s="202" t="str">
        <f>IF(OCS!D46="","",OCS!D46)</f>
        <v/>
      </c>
      <c r="E46" s="201" t="str">
        <f>IF(OCS!E46="","",OCS!E46)</f>
        <v/>
      </c>
      <c r="F46" s="287" t="str">
        <f>IF(OCS!F46="","",OCS!F46)</f>
        <v/>
      </c>
      <c r="G46" s="287" t="str">
        <f>IF(OCS!G46="","",OCS!G46)</f>
        <v/>
      </c>
      <c r="H46" s="201" t="str">
        <f>IF(OCS!H46="","",OCS!H46)</f>
        <v/>
      </c>
      <c r="I46" s="201" t="str">
        <f>IF(OCS!I46="","",OCS!I46)</f>
        <v/>
      </c>
      <c r="J46" s="88"/>
      <c r="K46" s="69"/>
      <c r="L46" s="69"/>
      <c r="M46" s="69"/>
      <c r="N46" s="69"/>
      <c r="O46" s="84" t="str">
        <f t="shared" si="0"/>
        <v/>
      </c>
      <c r="P46" s="84" t="str">
        <f t="shared" si="1"/>
        <v/>
      </c>
      <c r="Q46" s="436"/>
      <c r="R46" s="482"/>
      <c r="S46" s="435" t="str">
        <f>IF(I46="","",IF(P46="",Listes!$A$70,IF(AND(I46&lt;P46,R46=""),Listes!$A$71,IF(AND(N46&lt;M46,R46=""),Listes!$A$72,IF(AND(P46&lt;&gt;"",P46&lt;I46,Q46=""),Listes!$A$73,IF(T46="",Listes!$A$74,""))))))</f>
        <v/>
      </c>
      <c r="T46" s="90"/>
      <c r="U46" s="158">
        <f t="shared" si="2"/>
        <v>0</v>
      </c>
    </row>
    <row r="47" spans="1:21" ht="20.100000000000001" customHeight="1" x14ac:dyDescent="0.25">
      <c r="A47" s="173">
        <v>41</v>
      </c>
      <c r="B47" s="201" t="str">
        <f>IF(OCS!B47="","",OCS!B47)</f>
        <v/>
      </c>
      <c r="C47" s="201" t="str">
        <f>IF(OCS!C47="","",OCS!C47)</f>
        <v/>
      </c>
      <c r="D47" s="202" t="str">
        <f>IF(OCS!D47="","",OCS!D47)</f>
        <v/>
      </c>
      <c r="E47" s="201" t="str">
        <f>IF(OCS!E47="","",OCS!E47)</f>
        <v/>
      </c>
      <c r="F47" s="287" t="str">
        <f>IF(OCS!F47="","",OCS!F47)</f>
        <v/>
      </c>
      <c r="G47" s="287" t="str">
        <f>IF(OCS!G47="","",OCS!G47)</f>
        <v/>
      </c>
      <c r="H47" s="201" t="str">
        <f>IF(OCS!H47="","",OCS!H47)</f>
        <v/>
      </c>
      <c r="I47" s="201" t="str">
        <f>IF(OCS!I47="","",OCS!I47)</f>
        <v/>
      </c>
      <c r="J47" s="88"/>
      <c r="K47" s="69"/>
      <c r="L47" s="69"/>
      <c r="M47" s="69"/>
      <c r="N47" s="69"/>
      <c r="O47" s="84" t="str">
        <f t="shared" si="0"/>
        <v/>
      </c>
      <c r="P47" s="84" t="str">
        <f t="shared" si="1"/>
        <v/>
      </c>
      <c r="Q47" s="436"/>
      <c r="R47" s="482"/>
      <c r="S47" s="435" t="str">
        <f>IF(I47="","",IF(P47="",Listes!$A$70,IF(AND(I47&lt;P47,R47=""),Listes!$A$71,IF(AND(N47&lt;M47,R47=""),Listes!$A$72,IF(AND(P47&lt;&gt;"",P47&lt;I47,Q47=""),Listes!$A$73,IF(T47="",Listes!$A$74,""))))))</f>
        <v/>
      </c>
      <c r="T47" s="90"/>
      <c r="U47" s="158">
        <f t="shared" si="2"/>
        <v>0</v>
      </c>
    </row>
    <row r="48" spans="1:21" ht="20.100000000000001" customHeight="1" x14ac:dyDescent="0.25">
      <c r="A48" s="173">
        <v>42</v>
      </c>
      <c r="B48" s="201" t="str">
        <f>IF(OCS!B48="","",OCS!B48)</f>
        <v/>
      </c>
      <c r="C48" s="201" t="str">
        <f>IF(OCS!C48="","",OCS!C48)</f>
        <v/>
      </c>
      <c r="D48" s="202" t="str">
        <f>IF(OCS!D48="","",OCS!D48)</f>
        <v/>
      </c>
      <c r="E48" s="201" t="str">
        <f>IF(OCS!E48="","",OCS!E48)</f>
        <v/>
      </c>
      <c r="F48" s="287" t="str">
        <f>IF(OCS!F48="","",OCS!F48)</f>
        <v/>
      </c>
      <c r="G48" s="287" t="str">
        <f>IF(OCS!G48="","",OCS!G48)</f>
        <v/>
      </c>
      <c r="H48" s="201" t="str">
        <f>IF(OCS!H48="","",OCS!H48)</f>
        <v/>
      </c>
      <c r="I48" s="201" t="str">
        <f>IF(OCS!I48="","",OCS!I48)</f>
        <v/>
      </c>
      <c r="J48" s="88"/>
      <c r="K48" s="69"/>
      <c r="L48" s="69"/>
      <c r="M48" s="69"/>
      <c r="N48" s="69"/>
      <c r="O48" s="84" t="str">
        <f t="shared" si="0"/>
        <v/>
      </c>
      <c r="P48" s="84" t="str">
        <f t="shared" si="1"/>
        <v/>
      </c>
      <c r="Q48" s="436"/>
      <c r="R48" s="482"/>
      <c r="S48" s="435" t="str">
        <f>IF(I48="","",IF(P48="",Listes!$A$70,IF(AND(I48&lt;P48,R48=""),Listes!$A$71,IF(AND(N48&lt;M48,R48=""),Listes!$A$72,IF(AND(P48&lt;&gt;"",P48&lt;I48,Q48=""),Listes!$A$73,IF(T48="",Listes!$A$74,""))))))</f>
        <v/>
      </c>
      <c r="T48" s="90"/>
      <c r="U48" s="158">
        <f t="shared" si="2"/>
        <v>0</v>
      </c>
    </row>
    <row r="49" spans="1:21" ht="20.100000000000001" customHeight="1" x14ac:dyDescent="0.25">
      <c r="A49" s="173">
        <v>43</v>
      </c>
      <c r="B49" s="201" t="str">
        <f>IF(OCS!B49="","",OCS!B49)</f>
        <v/>
      </c>
      <c r="C49" s="201" t="str">
        <f>IF(OCS!C49="","",OCS!C49)</f>
        <v/>
      </c>
      <c r="D49" s="202" t="str">
        <f>IF(OCS!D49="","",OCS!D49)</f>
        <v/>
      </c>
      <c r="E49" s="201" t="str">
        <f>IF(OCS!E49="","",OCS!E49)</f>
        <v/>
      </c>
      <c r="F49" s="287" t="str">
        <f>IF(OCS!F49="","",OCS!F49)</f>
        <v/>
      </c>
      <c r="G49" s="287" t="str">
        <f>IF(OCS!G49="","",OCS!G49)</f>
        <v/>
      </c>
      <c r="H49" s="201" t="str">
        <f>IF(OCS!H49="","",OCS!H49)</f>
        <v/>
      </c>
      <c r="I49" s="201" t="str">
        <f>IF(OCS!I49="","",OCS!I49)</f>
        <v/>
      </c>
      <c r="J49" s="88"/>
      <c r="K49" s="69"/>
      <c r="L49" s="69"/>
      <c r="M49" s="69"/>
      <c r="N49" s="69"/>
      <c r="O49" s="84" t="str">
        <f t="shared" si="0"/>
        <v/>
      </c>
      <c r="P49" s="84" t="str">
        <f t="shared" si="1"/>
        <v/>
      </c>
      <c r="Q49" s="436"/>
      <c r="R49" s="482"/>
      <c r="S49" s="435" t="str">
        <f>IF(I49="","",IF(P49="",Listes!$A$70,IF(AND(I49&lt;P49,R49=""),Listes!$A$71,IF(AND(N49&lt;M49,R49=""),Listes!$A$72,IF(AND(P49&lt;&gt;"",P49&lt;I49,Q49=""),Listes!$A$73,IF(T49="",Listes!$A$74,""))))))</f>
        <v/>
      </c>
      <c r="T49" s="90"/>
      <c r="U49" s="158">
        <f t="shared" si="2"/>
        <v>0</v>
      </c>
    </row>
    <row r="50" spans="1:21" ht="20.100000000000001" customHeight="1" x14ac:dyDescent="0.25">
      <c r="A50" s="173">
        <v>44</v>
      </c>
      <c r="B50" s="201" t="str">
        <f>IF(OCS!B50="","",OCS!B50)</f>
        <v/>
      </c>
      <c r="C50" s="201" t="str">
        <f>IF(OCS!C50="","",OCS!C50)</f>
        <v/>
      </c>
      <c r="D50" s="202" t="str">
        <f>IF(OCS!D50="","",OCS!D50)</f>
        <v/>
      </c>
      <c r="E50" s="201" t="str">
        <f>IF(OCS!E50="","",OCS!E50)</f>
        <v/>
      </c>
      <c r="F50" s="287" t="str">
        <f>IF(OCS!F50="","",OCS!F50)</f>
        <v/>
      </c>
      <c r="G50" s="287" t="str">
        <f>IF(OCS!G50="","",OCS!G50)</f>
        <v/>
      </c>
      <c r="H50" s="201" t="str">
        <f>IF(OCS!H50="","",OCS!H50)</f>
        <v/>
      </c>
      <c r="I50" s="201" t="str">
        <f>IF(OCS!I50="","",OCS!I50)</f>
        <v/>
      </c>
      <c r="J50" s="88"/>
      <c r="K50" s="69"/>
      <c r="L50" s="69"/>
      <c r="M50" s="69"/>
      <c r="N50" s="69"/>
      <c r="O50" s="84" t="str">
        <f t="shared" si="0"/>
        <v/>
      </c>
      <c r="P50" s="84" t="str">
        <f t="shared" si="1"/>
        <v/>
      </c>
      <c r="Q50" s="436"/>
      <c r="R50" s="482"/>
      <c r="S50" s="435" t="str">
        <f>IF(I50="","",IF(P50="",Listes!$A$70,IF(AND(I50&lt;P50,R50=""),Listes!$A$71,IF(AND(N50&lt;M50,R50=""),Listes!$A$72,IF(AND(P50&lt;&gt;"",P50&lt;I50,Q50=""),Listes!$A$73,IF(T50="",Listes!$A$74,""))))))</f>
        <v/>
      </c>
      <c r="T50" s="90"/>
      <c r="U50" s="158">
        <f t="shared" si="2"/>
        <v>0</v>
      </c>
    </row>
    <row r="51" spans="1:21" ht="20.100000000000001" customHeight="1" x14ac:dyDescent="0.25">
      <c r="A51" s="173">
        <v>45</v>
      </c>
      <c r="B51" s="201" t="str">
        <f>IF(OCS!B51="","",OCS!B51)</f>
        <v/>
      </c>
      <c r="C51" s="201" t="str">
        <f>IF(OCS!C51="","",OCS!C51)</f>
        <v/>
      </c>
      <c r="D51" s="202" t="str">
        <f>IF(OCS!D51="","",OCS!D51)</f>
        <v/>
      </c>
      <c r="E51" s="201" t="str">
        <f>IF(OCS!E51="","",OCS!E51)</f>
        <v/>
      </c>
      <c r="F51" s="287" t="str">
        <f>IF(OCS!F51="","",OCS!F51)</f>
        <v/>
      </c>
      <c r="G51" s="287" t="str">
        <f>IF(OCS!G51="","",OCS!G51)</f>
        <v/>
      </c>
      <c r="H51" s="201" t="str">
        <f>IF(OCS!H51="","",OCS!H51)</f>
        <v/>
      </c>
      <c r="I51" s="201" t="str">
        <f>IF(OCS!I51="","",OCS!I51)</f>
        <v/>
      </c>
      <c r="J51" s="88"/>
      <c r="K51" s="69"/>
      <c r="L51" s="69"/>
      <c r="M51" s="69"/>
      <c r="N51" s="69"/>
      <c r="O51" s="84" t="str">
        <f t="shared" si="0"/>
        <v/>
      </c>
      <c r="P51" s="84" t="str">
        <f t="shared" si="1"/>
        <v/>
      </c>
      <c r="Q51" s="436"/>
      <c r="R51" s="482"/>
      <c r="S51" s="435" t="str">
        <f>IF(I51="","",IF(P51="",Listes!$A$70,IF(AND(I51&lt;P51,R51=""),Listes!$A$71,IF(AND(N51&lt;M51,R51=""),Listes!$A$72,IF(AND(P51&lt;&gt;"",P51&lt;I51,Q51=""),Listes!$A$73,IF(T51="",Listes!$A$74,""))))))</f>
        <v/>
      </c>
      <c r="T51" s="90"/>
      <c r="U51" s="158">
        <f t="shared" si="2"/>
        <v>0</v>
      </c>
    </row>
    <row r="52" spans="1:21" ht="20.100000000000001" customHeight="1" x14ac:dyDescent="0.25">
      <c r="A52" s="173">
        <v>46</v>
      </c>
      <c r="B52" s="201" t="str">
        <f>IF(OCS!B52="","",OCS!B52)</f>
        <v/>
      </c>
      <c r="C52" s="201" t="str">
        <f>IF(OCS!C52="","",OCS!C52)</f>
        <v/>
      </c>
      <c r="D52" s="202" t="str">
        <f>IF(OCS!D52="","",OCS!D52)</f>
        <v/>
      </c>
      <c r="E52" s="201" t="str">
        <f>IF(OCS!E52="","",OCS!E52)</f>
        <v/>
      </c>
      <c r="F52" s="287" t="str">
        <f>IF(OCS!F52="","",OCS!F52)</f>
        <v/>
      </c>
      <c r="G52" s="287" t="str">
        <f>IF(OCS!G52="","",OCS!G52)</f>
        <v/>
      </c>
      <c r="H52" s="201" t="str">
        <f>IF(OCS!H52="","",OCS!H52)</f>
        <v/>
      </c>
      <c r="I52" s="201" t="str">
        <f>IF(OCS!I52="","",OCS!I52)</f>
        <v/>
      </c>
      <c r="J52" s="88"/>
      <c r="K52" s="69"/>
      <c r="L52" s="69"/>
      <c r="M52" s="69"/>
      <c r="N52" s="69"/>
      <c r="O52" s="84" t="str">
        <f t="shared" si="0"/>
        <v/>
      </c>
      <c r="P52" s="84" t="str">
        <f t="shared" si="1"/>
        <v/>
      </c>
      <c r="Q52" s="436"/>
      <c r="R52" s="482"/>
      <c r="S52" s="435" t="str">
        <f>IF(I52="","",IF(P52="",Listes!$A$70,IF(AND(I52&lt;P52,R52=""),Listes!$A$71,IF(AND(N52&lt;M52,R52=""),Listes!$A$72,IF(AND(P52&lt;&gt;"",P52&lt;I52,Q52=""),Listes!$A$73,IF(T52="",Listes!$A$74,""))))))</f>
        <v/>
      </c>
      <c r="T52" s="90"/>
      <c r="U52" s="158">
        <f t="shared" si="2"/>
        <v>0</v>
      </c>
    </row>
    <row r="53" spans="1:21" ht="20.100000000000001" customHeight="1" x14ac:dyDescent="0.25">
      <c r="A53" s="173">
        <v>47</v>
      </c>
      <c r="B53" s="201" t="str">
        <f>IF(OCS!B53="","",OCS!B53)</f>
        <v/>
      </c>
      <c r="C53" s="201" t="str">
        <f>IF(OCS!C53="","",OCS!C53)</f>
        <v/>
      </c>
      <c r="D53" s="202" t="str">
        <f>IF(OCS!D53="","",OCS!D53)</f>
        <v/>
      </c>
      <c r="E53" s="201" t="str">
        <f>IF(OCS!E53="","",OCS!E53)</f>
        <v/>
      </c>
      <c r="F53" s="287" t="str">
        <f>IF(OCS!F53="","",OCS!F53)</f>
        <v/>
      </c>
      <c r="G53" s="287" t="str">
        <f>IF(OCS!G53="","",OCS!G53)</f>
        <v/>
      </c>
      <c r="H53" s="201" t="str">
        <f>IF(OCS!H53="","",OCS!H53)</f>
        <v/>
      </c>
      <c r="I53" s="201" t="str">
        <f>IF(OCS!I53="","",OCS!I53)</f>
        <v/>
      </c>
      <c r="J53" s="88"/>
      <c r="K53" s="69"/>
      <c r="L53" s="69"/>
      <c r="M53" s="69"/>
      <c r="N53" s="69"/>
      <c r="O53" s="84" t="str">
        <f t="shared" si="0"/>
        <v/>
      </c>
      <c r="P53" s="84" t="str">
        <f t="shared" si="1"/>
        <v/>
      </c>
      <c r="Q53" s="436"/>
      <c r="R53" s="482"/>
      <c r="S53" s="435" t="str">
        <f>IF(I53="","",IF(P53="",Listes!$A$70,IF(AND(I53&lt;P53,R53=""),Listes!$A$71,IF(AND(N53&lt;M53,R53=""),Listes!$A$72,IF(AND(P53&lt;&gt;"",P53&lt;I53,Q53=""),Listes!$A$73,IF(T53="",Listes!$A$74,""))))))</f>
        <v/>
      </c>
      <c r="T53" s="90"/>
      <c r="U53" s="158">
        <f t="shared" si="2"/>
        <v>0</v>
      </c>
    </row>
    <row r="54" spans="1:21" ht="20.100000000000001" customHeight="1" x14ac:dyDescent="0.25">
      <c r="A54" s="173">
        <v>48</v>
      </c>
      <c r="B54" s="201" t="str">
        <f>IF(OCS!B54="","",OCS!B54)</f>
        <v/>
      </c>
      <c r="C54" s="201" t="str">
        <f>IF(OCS!C54="","",OCS!C54)</f>
        <v/>
      </c>
      <c r="D54" s="202" t="str">
        <f>IF(OCS!D54="","",OCS!D54)</f>
        <v/>
      </c>
      <c r="E54" s="201" t="str">
        <f>IF(OCS!E54="","",OCS!E54)</f>
        <v/>
      </c>
      <c r="F54" s="287" t="str">
        <f>IF(OCS!F54="","",OCS!F54)</f>
        <v/>
      </c>
      <c r="G54" s="287" t="str">
        <f>IF(OCS!G54="","",OCS!G54)</f>
        <v/>
      </c>
      <c r="H54" s="201" t="str">
        <f>IF(OCS!H54="","",OCS!H54)</f>
        <v/>
      </c>
      <c r="I54" s="201" t="str">
        <f>IF(OCS!I54="","",OCS!I54)</f>
        <v/>
      </c>
      <c r="J54" s="88"/>
      <c r="K54" s="69"/>
      <c r="L54" s="69"/>
      <c r="M54" s="69"/>
      <c r="N54" s="69"/>
      <c r="O54" s="84" t="str">
        <f t="shared" si="0"/>
        <v/>
      </c>
      <c r="P54" s="84" t="str">
        <f t="shared" si="1"/>
        <v/>
      </c>
      <c r="Q54" s="436"/>
      <c r="R54" s="482"/>
      <c r="S54" s="435" t="str">
        <f>IF(I54="","",IF(P54="",Listes!$A$70,IF(AND(I54&lt;P54,R54=""),Listes!$A$71,IF(AND(N54&lt;M54,R54=""),Listes!$A$72,IF(AND(P54&lt;&gt;"",P54&lt;I54,Q54=""),Listes!$A$73,IF(T54="",Listes!$A$74,""))))))</f>
        <v/>
      </c>
      <c r="T54" s="90"/>
      <c r="U54" s="158">
        <f t="shared" si="2"/>
        <v>0</v>
      </c>
    </row>
    <row r="55" spans="1:21" ht="20.100000000000001" customHeight="1" x14ac:dyDescent="0.25">
      <c r="A55" s="173">
        <v>49</v>
      </c>
      <c r="B55" s="201" t="str">
        <f>IF(OCS!B55="","",OCS!B55)</f>
        <v/>
      </c>
      <c r="C55" s="201" t="str">
        <f>IF(OCS!C55="","",OCS!C55)</f>
        <v/>
      </c>
      <c r="D55" s="202" t="str">
        <f>IF(OCS!D55="","",OCS!D55)</f>
        <v/>
      </c>
      <c r="E55" s="201" t="str">
        <f>IF(OCS!E55="","",OCS!E55)</f>
        <v/>
      </c>
      <c r="F55" s="287" t="str">
        <f>IF(OCS!F55="","",OCS!F55)</f>
        <v/>
      </c>
      <c r="G55" s="287" t="str">
        <f>IF(OCS!G55="","",OCS!G55)</f>
        <v/>
      </c>
      <c r="H55" s="201" t="str">
        <f>IF(OCS!H55="","",OCS!H55)</f>
        <v/>
      </c>
      <c r="I55" s="201" t="str">
        <f>IF(OCS!I55="","",OCS!I55)</f>
        <v/>
      </c>
      <c r="J55" s="88"/>
      <c r="K55" s="69"/>
      <c r="L55" s="69"/>
      <c r="M55" s="69"/>
      <c r="N55" s="69"/>
      <c r="O55" s="84" t="str">
        <f t="shared" si="0"/>
        <v/>
      </c>
      <c r="P55" s="84" t="str">
        <f t="shared" si="1"/>
        <v/>
      </c>
      <c r="Q55" s="436"/>
      <c r="R55" s="482"/>
      <c r="S55" s="435" t="str">
        <f>IF(I55="","",IF(P55="",Listes!$A$70,IF(AND(I55&lt;P55,R55=""),Listes!$A$71,IF(AND(N55&lt;M55,R55=""),Listes!$A$72,IF(AND(P55&lt;&gt;"",P55&lt;I55,Q55=""),Listes!$A$73,IF(T55="",Listes!$A$74,""))))))</f>
        <v/>
      </c>
      <c r="T55" s="90"/>
      <c r="U55" s="158">
        <f t="shared" si="2"/>
        <v>0</v>
      </c>
    </row>
    <row r="56" spans="1:21" ht="20.100000000000001" customHeight="1" x14ac:dyDescent="0.25">
      <c r="A56" s="173">
        <v>50</v>
      </c>
      <c r="B56" s="201" t="str">
        <f>IF(OCS!B56="","",OCS!B56)</f>
        <v/>
      </c>
      <c r="C56" s="201" t="str">
        <f>IF(OCS!C56="","",OCS!C56)</f>
        <v/>
      </c>
      <c r="D56" s="202" t="str">
        <f>IF(OCS!D56="","",OCS!D56)</f>
        <v/>
      </c>
      <c r="E56" s="201" t="str">
        <f>IF(OCS!E56="","",OCS!E56)</f>
        <v/>
      </c>
      <c r="F56" s="287" t="str">
        <f>IF(OCS!F56="","",OCS!F56)</f>
        <v/>
      </c>
      <c r="G56" s="287" t="str">
        <f>IF(OCS!G56="","",OCS!G56)</f>
        <v/>
      </c>
      <c r="H56" s="201" t="str">
        <f>IF(OCS!H56="","",OCS!H56)</f>
        <v/>
      </c>
      <c r="I56" s="201" t="str">
        <f>IF(OCS!I56="","",OCS!I56)</f>
        <v/>
      </c>
      <c r="J56" s="88"/>
      <c r="K56" s="69"/>
      <c r="L56" s="69"/>
      <c r="M56" s="69"/>
      <c r="N56" s="69"/>
      <c r="O56" s="84" t="str">
        <f t="shared" si="0"/>
        <v/>
      </c>
      <c r="P56" s="84" t="str">
        <f t="shared" si="1"/>
        <v/>
      </c>
      <c r="Q56" s="436"/>
      <c r="R56" s="482"/>
      <c r="S56" s="435" t="str">
        <f>IF(I56="","",IF(P56="",Listes!$A$70,IF(AND(I56&lt;P56,R56=""),Listes!$A$71,IF(AND(N56&lt;M56,R56=""),Listes!$A$72,IF(AND(P56&lt;&gt;"",P56&lt;I56,Q56=""),Listes!$A$73,IF(T56="",Listes!$A$74,""))))))</f>
        <v/>
      </c>
      <c r="T56" s="90"/>
      <c r="U56" s="158">
        <f t="shared" si="2"/>
        <v>0</v>
      </c>
    </row>
    <row r="57" spans="1:21" ht="20.100000000000001" customHeight="1" x14ac:dyDescent="0.25">
      <c r="A57" s="173">
        <v>51</v>
      </c>
      <c r="B57" s="201" t="str">
        <f>IF(OCS!B57="","",OCS!B57)</f>
        <v/>
      </c>
      <c r="C57" s="201" t="str">
        <f>IF(OCS!C57="","",OCS!C57)</f>
        <v/>
      </c>
      <c r="D57" s="202" t="str">
        <f>IF(OCS!D57="","",OCS!D57)</f>
        <v/>
      </c>
      <c r="E57" s="201" t="str">
        <f>IF(OCS!E57="","",OCS!E57)</f>
        <v/>
      </c>
      <c r="F57" s="287" t="str">
        <f>IF(OCS!F57="","",OCS!F57)</f>
        <v/>
      </c>
      <c r="G57" s="287" t="str">
        <f>IF(OCS!G57="","",OCS!G57)</f>
        <v/>
      </c>
      <c r="H57" s="201" t="str">
        <f>IF(OCS!H57="","",OCS!H57)</f>
        <v/>
      </c>
      <c r="I57" s="201" t="str">
        <f>IF(OCS!I57="","",OCS!I57)</f>
        <v/>
      </c>
      <c r="J57" s="88"/>
      <c r="K57" s="69"/>
      <c r="L57" s="69"/>
      <c r="M57" s="69"/>
      <c r="N57" s="69"/>
      <c r="O57" s="84" t="str">
        <f t="shared" si="0"/>
        <v/>
      </c>
      <c r="P57" s="84" t="str">
        <f t="shared" si="1"/>
        <v/>
      </c>
      <c r="Q57" s="436"/>
      <c r="R57" s="482"/>
      <c r="S57" s="435" t="str">
        <f>IF(I57="","",IF(P57="",Listes!$A$70,IF(AND(I57&lt;P57,R57=""),Listes!$A$71,IF(AND(N57&lt;M57,R57=""),Listes!$A$72,IF(AND(P57&lt;&gt;"",P57&lt;I57,Q57=""),Listes!$A$73,IF(T57="",Listes!$A$74,""))))))</f>
        <v/>
      </c>
      <c r="T57" s="90"/>
      <c r="U57" s="158">
        <f t="shared" si="2"/>
        <v>0</v>
      </c>
    </row>
    <row r="58" spans="1:21" ht="20.100000000000001" customHeight="1" x14ac:dyDescent="0.25">
      <c r="A58" s="173">
        <v>52</v>
      </c>
      <c r="B58" s="201" t="str">
        <f>IF(OCS!B58="","",OCS!B58)</f>
        <v/>
      </c>
      <c r="C58" s="201" t="str">
        <f>IF(OCS!C58="","",OCS!C58)</f>
        <v/>
      </c>
      <c r="D58" s="202" t="str">
        <f>IF(OCS!D58="","",OCS!D58)</f>
        <v/>
      </c>
      <c r="E58" s="201" t="str">
        <f>IF(OCS!E58="","",OCS!E58)</f>
        <v/>
      </c>
      <c r="F58" s="287" t="str">
        <f>IF(OCS!F58="","",OCS!F58)</f>
        <v/>
      </c>
      <c r="G58" s="287" t="str">
        <f>IF(OCS!G58="","",OCS!G58)</f>
        <v/>
      </c>
      <c r="H58" s="201" t="str">
        <f>IF(OCS!H58="","",OCS!H58)</f>
        <v/>
      </c>
      <c r="I58" s="201" t="str">
        <f>IF(OCS!I58="","",OCS!I58)</f>
        <v/>
      </c>
      <c r="J58" s="88"/>
      <c r="K58" s="69"/>
      <c r="L58" s="69"/>
      <c r="M58" s="69"/>
      <c r="N58" s="69"/>
      <c r="O58" s="84" t="str">
        <f t="shared" si="0"/>
        <v/>
      </c>
      <c r="P58" s="84" t="str">
        <f t="shared" si="1"/>
        <v/>
      </c>
      <c r="Q58" s="436"/>
      <c r="R58" s="482"/>
      <c r="S58" s="435" t="str">
        <f>IF(I58="","",IF(P58="",Listes!$A$70,IF(AND(I58&lt;P58,R58=""),Listes!$A$71,IF(AND(N58&lt;M58,R58=""),Listes!$A$72,IF(AND(P58&lt;&gt;"",P58&lt;I58,Q58=""),Listes!$A$73,IF(T58="",Listes!$A$74,""))))))</f>
        <v/>
      </c>
      <c r="T58" s="90"/>
      <c r="U58" s="158">
        <f t="shared" si="2"/>
        <v>0</v>
      </c>
    </row>
    <row r="59" spans="1:21" ht="20.100000000000001" customHeight="1" x14ac:dyDescent="0.25">
      <c r="A59" s="173">
        <v>53</v>
      </c>
      <c r="B59" s="201" t="str">
        <f>IF(OCS!B59="","",OCS!B59)</f>
        <v/>
      </c>
      <c r="C59" s="201" t="str">
        <f>IF(OCS!C59="","",OCS!C59)</f>
        <v/>
      </c>
      <c r="D59" s="202" t="str">
        <f>IF(OCS!D59="","",OCS!D59)</f>
        <v/>
      </c>
      <c r="E59" s="201" t="str">
        <f>IF(OCS!E59="","",OCS!E59)</f>
        <v/>
      </c>
      <c r="F59" s="287" t="str">
        <f>IF(OCS!F59="","",OCS!F59)</f>
        <v/>
      </c>
      <c r="G59" s="287" t="str">
        <f>IF(OCS!G59="","",OCS!G59)</f>
        <v/>
      </c>
      <c r="H59" s="201" t="str">
        <f>IF(OCS!H59="","",OCS!H59)</f>
        <v/>
      </c>
      <c r="I59" s="201" t="str">
        <f>IF(OCS!I59="","",OCS!I59)</f>
        <v/>
      </c>
      <c r="J59" s="88"/>
      <c r="K59" s="69"/>
      <c r="L59" s="69"/>
      <c r="M59" s="69"/>
      <c r="N59" s="69"/>
      <c r="O59" s="84" t="str">
        <f t="shared" si="0"/>
        <v/>
      </c>
      <c r="P59" s="84" t="str">
        <f t="shared" si="1"/>
        <v/>
      </c>
      <c r="Q59" s="436"/>
      <c r="R59" s="482"/>
      <c r="S59" s="435" t="str">
        <f>IF(I59="","",IF(P59="",Listes!$A$70,IF(AND(I59&lt;P59,R59=""),Listes!$A$71,IF(AND(N59&lt;M59,R59=""),Listes!$A$72,IF(AND(P59&lt;&gt;"",P59&lt;I59,Q59=""),Listes!$A$73,IF(T59="",Listes!$A$74,""))))))</f>
        <v/>
      </c>
      <c r="T59" s="90"/>
      <c r="U59" s="158">
        <f t="shared" si="2"/>
        <v>0</v>
      </c>
    </row>
    <row r="60" spans="1:21" ht="20.100000000000001" customHeight="1" x14ac:dyDescent="0.25">
      <c r="A60" s="173">
        <v>54</v>
      </c>
      <c r="B60" s="201" t="str">
        <f>IF(OCS!B60="","",OCS!B60)</f>
        <v/>
      </c>
      <c r="C60" s="201" t="str">
        <f>IF(OCS!C60="","",OCS!C60)</f>
        <v/>
      </c>
      <c r="D60" s="202" t="str">
        <f>IF(OCS!D60="","",OCS!D60)</f>
        <v/>
      </c>
      <c r="E60" s="201" t="str">
        <f>IF(OCS!E60="","",OCS!E60)</f>
        <v/>
      </c>
      <c r="F60" s="287" t="str">
        <f>IF(OCS!F60="","",OCS!F60)</f>
        <v/>
      </c>
      <c r="G60" s="287" t="str">
        <f>IF(OCS!G60="","",OCS!G60)</f>
        <v/>
      </c>
      <c r="H60" s="201" t="str">
        <f>IF(OCS!H60="","",OCS!H60)</f>
        <v/>
      </c>
      <c r="I60" s="201" t="str">
        <f>IF(OCS!I60="","",OCS!I60)</f>
        <v/>
      </c>
      <c r="J60" s="88"/>
      <c r="K60" s="69"/>
      <c r="L60" s="69"/>
      <c r="M60" s="69"/>
      <c r="N60" s="69"/>
      <c r="O60" s="84" t="str">
        <f t="shared" si="0"/>
        <v/>
      </c>
      <c r="P60" s="84" t="str">
        <f t="shared" si="1"/>
        <v/>
      </c>
      <c r="Q60" s="436"/>
      <c r="R60" s="482"/>
      <c r="S60" s="435" t="str">
        <f>IF(I60="","",IF(P60="",Listes!$A$70,IF(AND(I60&lt;P60,R60=""),Listes!$A$71,IF(AND(N60&lt;M60,R60=""),Listes!$A$72,IF(AND(P60&lt;&gt;"",P60&lt;I60,Q60=""),Listes!$A$73,IF(T60="",Listes!$A$74,""))))))</f>
        <v/>
      </c>
      <c r="T60" s="90"/>
      <c r="U60" s="158">
        <f t="shared" si="2"/>
        <v>0</v>
      </c>
    </row>
    <row r="61" spans="1:21" ht="20.100000000000001" customHeight="1" x14ac:dyDescent="0.25">
      <c r="A61" s="173">
        <v>55</v>
      </c>
      <c r="B61" s="201" t="str">
        <f>IF(OCS!B61="","",OCS!B61)</f>
        <v/>
      </c>
      <c r="C61" s="201" t="str">
        <f>IF(OCS!C61="","",OCS!C61)</f>
        <v/>
      </c>
      <c r="D61" s="202" t="str">
        <f>IF(OCS!D61="","",OCS!D61)</f>
        <v/>
      </c>
      <c r="E61" s="201" t="str">
        <f>IF(OCS!E61="","",OCS!E61)</f>
        <v/>
      </c>
      <c r="F61" s="287" t="str">
        <f>IF(OCS!F61="","",OCS!F61)</f>
        <v/>
      </c>
      <c r="G61" s="287" t="str">
        <f>IF(OCS!G61="","",OCS!G61)</f>
        <v/>
      </c>
      <c r="H61" s="201" t="str">
        <f>IF(OCS!H61="","",OCS!H61)</f>
        <v/>
      </c>
      <c r="I61" s="201" t="str">
        <f>IF(OCS!I61="","",OCS!I61)</f>
        <v/>
      </c>
      <c r="J61" s="88"/>
      <c r="K61" s="69"/>
      <c r="L61" s="69"/>
      <c r="M61" s="69"/>
      <c r="N61" s="69"/>
      <c r="O61" s="84" t="str">
        <f t="shared" si="0"/>
        <v/>
      </c>
      <c r="P61" s="84" t="str">
        <f t="shared" si="1"/>
        <v/>
      </c>
      <c r="Q61" s="436"/>
      <c r="R61" s="482"/>
      <c r="S61" s="435" t="str">
        <f>IF(I61="","",IF(P61="",Listes!$A$70,IF(AND(I61&lt;P61,R61=""),Listes!$A$71,IF(AND(N61&lt;M61,R61=""),Listes!$A$72,IF(AND(P61&lt;&gt;"",P61&lt;I61,Q61=""),Listes!$A$73,IF(T61="",Listes!$A$74,""))))))</f>
        <v/>
      </c>
      <c r="T61" s="90"/>
      <c r="U61" s="158">
        <f t="shared" si="2"/>
        <v>0</v>
      </c>
    </row>
    <row r="62" spans="1:21" ht="20.100000000000001" customHeight="1" x14ac:dyDescent="0.25">
      <c r="A62" s="173">
        <v>56</v>
      </c>
      <c r="B62" s="201" t="str">
        <f>IF(OCS!B62="","",OCS!B62)</f>
        <v/>
      </c>
      <c r="C62" s="201" t="str">
        <f>IF(OCS!C62="","",OCS!C62)</f>
        <v/>
      </c>
      <c r="D62" s="202" t="str">
        <f>IF(OCS!D62="","",OCS!D62)</f>
        <v/>
      </c>
      <c r="E62" s="201" t="str">
        <f>IF(OCS!E62="","",OCS!E62)</f>
        <v/>
      </c>
      <c r="F62" s="287" t="str">
        <f>IF(OCS!F62="","",OCS!F62)</f>
        <v/>
      </c>
      <c r="G62" s="287" t="str">
        <f>IF(OCS!G62="","",OCS!G62)</f>
        <v/>
      </c>
      <c r="H62" s="201" t="str">
        <f>IF(OCS!H62="","",OCS!H62)</f>
        <v/>
      </c>
      <c r="I62" s="201" t="str">
        <f>IF(OCS!I62="","",OCS!I62)</f>
        <v/>
      </c>
      <c r="J62" s="88"/>
      <c r="K62" s="69"/>
      <c r="L62" s="69"/>
      <c r="M62" s="69"/>
      <c r="N62" s="69"/>
      <c r="O62" s="84" t="str">
        <f t="shared" si="0"/>
        <v/>
      </c>
      <c r="P62" s="84" t="str">
        <f t="shared" si="1"/>
        <v/>
      </c>
      <c r="Q62" s="436"/>
      <c r="R62" s="482"/>
      <c r="S62" s="435" t="str">
        <f>IF(I62="","",IF(P62="",Listes!$A$70,IF(AND(I62&lt;P62,R62=""),Listes!$A$71,IF(AND(N62&lt;M62,R62=""),Listes!$A$72,IF(AND(P62&lt;&gt;"",P62&lt;I62,Q62=""),Listes!$A$73,IF(T62="",Listes!$A$74,""))))))</f>
        <v/>
      </c>
      <c r="T62" s="90"/>
      <c r="U62" s="158">
        <f t="shared" si="2"/>
        <v>0</v>
      </c>
    </row>
    <row r="63" spans="1:21" ht="20.100000000000001" customHeight="1" x14ac:dyDescent="0.25">
      <c r="A63" s="173">
        <v>57</v>
      </c>
      <c r="B63" s="201" t="str">
        <f>IF(OCS!B63="","",OCS!B63)</f>
        <v/>
      </c>
      <c r="C63" s="201" t="str">
        <f>IF(OCS!C63="","",OCS!C63)</f>
        <v/>
      </c>
      <c r="D63" s="202" t="str">
        <f>IF(OCS!D63="","",OCS!D63)</f>
        <v/>
      </c>
      <c r="E63" s="201" t="str">
        <f>IF(OCS!E63="","",OCS!E63)</f>
        <v/>
      </c>
      <c r="F63" s="287" t="str">
        <f>IF(OCS!F63="","",OCS!F63)</f>
        <v/>
      </c>
      <c r="G63" s="287" t="str">
        <f>IF(OCS!G63="","",OCS!G63)</f>
        <v/>
      </c>
      <c r="H63" s="201" t="str">
        <f>IF(OCS!H63="","",OCS!H63)</f>
        <v/>
      </c>
      <c r="I63" s="201" t="str">
        <f>IF(OCS!I63="","",OCS!I63)</f>
        <v/>
      </c>
      <c r="J63" s="88"/>
      <c r="K63" s="69"/>
      <c r="L63" s="69"/>
      <c r="M63" s="69"/>
      <c r="N63" s="69"/>
      <c r="O63" s="84" t="str">
        <f t="shared" si="0"/>
        <v/>
      </c>
      <c r="P63" s="84" t="str">
        <f t="shared" si="1"/>
        <v/>
      </c>
      <c r="Q63" s="436"/>
      <c r="R63" s="482"/>
      <c r="S63" s="435" t="str">
        <f>IF(I63="","",IF(P63="",Listes!$A$70,IF(AND(I63&lt;P63,R63=""),Listes!$A$71,IF(AND(N63&lt;M63,R63=""),Listes!$A$72,IF(AND(P63&lt;&gt;"",P63&lt;I63,Q63=""),Listes!$A$73,IF(T63="",Listes!$A$74,""))))))</f>
        <v/>
      </c>
      <c r="T63" s="90"/>
      <c r="U63" s="158">
        <f t="shared" si="2"/>
        <v>0</v>
      </c>
    </row>
    <row r="64" spans="1:21" ht="20.100000000000001" customHeight="1" x14ac:dyDescent="0.25">
      <c r="A64" s="173">
        <v>58</v>
      </c>
      <c r="B64" s="201" t="str">
        <f>IF(OCS!B64="","",OCS!B64)</f>
        <v/>
      </c>
      <c r="C64" s="201" t="str">
        <f>IF(OCS!C64="","",OCS!C64)</f>
        <v/>
      </c>
      <c r="D64" s="202" t="str">
        <f>IF(OCS!D64="","",OCS!D64)</f>
        <v/>
      </c>
      <c r="E64" s="201" t="str">
        <f>IF(OCS!E64="","",OCS!E64)</f>
        <v/>
      </c>
      <c r="F64" s="287" t="str">
        <f>IF(OCS!F64="","",OCS!F64)</f>
        <v/>
      </c>
      <c r="G64" s="287" t="str">
        <f>IF(OCS!G64="","",OCS!G64)</f>
        <v/>
      </c>
      <c r="H64" s="201" t="str">
        <f>IF(OCS!H64="","",OCS!H64)</f>
        <v/>
      </c>
      <c r="I64" s="201" t="str">
        <f>IF(OCS!I64="","",OCS!I64)</f>
        <v/>
      </c>
      <c r="J64" s="88"/>
      <c r="K64" s="69"/>
      <c r="L64" s="69"/>
      <c r="M64" s="69"/>
      <c r="N64" s="69"/>
      <c r="O64" s="84" t="str">
        <f t="shared" si="0"/>
        <v/>
      </c>
      <c r="P64" s="84" t="str">
        <f t="shared" si="1"/>
        <v/>
      </c>
      <c r="Q64" s="436"/>
      <c r="R64" s="482"/>
      <c r="S64" s="435" t="str">
        <f>IF(I64="","",IF(P64="",Listes!$A$70,IF(AND(I64&lt;P64,R64=""),Listes!$A$71,IF(AND(N64&lt;M64,R64=""),Listes!$A$72,IF(AND(P64&lt;&gt;"",P64&lt;I64,Q64=""),Listes!$A$73,IF(T64="",Listes!$A$74,""))))))</f>
        <v/>
      </c>
      <c r="T64" s="90"/>
      <c r="U64" s="158">
        <f t="shared" si="2"/>
        <v>0</v>
      </c>
    </row>
    <row r="65" spans="1:21" ht="20.100000000000001" customHeight="1" x14ac:dyDescent="0.25">
      <c r="A65" s="173">
        <v>59</v>
      </c>
      <c r="B65" s="201" t="str">
        <f>IF(OCS!B65="","",OCS!B65)</f>
        <v/>
      </c>
      <c r="C65" s="201" t="str">
        <f>IF(OCS!C65="","",OCS!C65)</f>
        <v/>
      </c>
      <c r="D65" s="202" t="str">
        <f>IF(OCS!D65="","",OCS!D65)</f>
        <v/>
      </c>
      <c r="E65" s="201" t="str">
        <f>IF(OCS!E65="","",OCS!E65)</f>
        <v/>
      </c>
      <c r="F65" s="287" t="str">
        <f>IF(OCS!F65="","",OCS!F65)</f>
        <v/>
      </c>
      <c r="G65" s="287" t="str">
        <f>IF(OCS!G65="","",OCS!G65)</f>
        <v/>
      </c>
      <c r="H65" s="201" t="str">
        <f>IF(OCS!H65="","",OCS!H65)</f>
        <v/>
      </c>
      <c r="I65" s="201" t="str">
        <f>IF(OCS!I65="","",OCS!I65)</f>
        <v/>
      </c>
      <c r="J65" s="88"/>
      <c r="K65" s="69"/>
      <c r="L65" s="69"/>
      <c r="M65" s="69"/>
      <c r="N65" s="69"/>
      <c r="O65" s="84" t="str">
        <f t="shared" si="0"/>
        <v/>
      </c>
      <c r="P65" s="84" t="str">
        <f t="shared" si="1"/>
        <v/>
      </c>
      <c r="Q65" s="436"/>
      <c r="R65" s="482"/>
      <c r="S65" s="435" t="str">
        <f>IF(I65="","",IF(P65="",Listes!$A$70,IF(AND(I65&lt;P65,R65=""),Listes!$A$71,IF(AND(N65&lt;M65,R65=""),Listes!$A$72,IF(AND(P65&lt;&gt;"",P65&lt;I65,Q65=""),Listes!$A$73,IF(T65="",Listes!$A$74,""))))))</f>
        <v/>
      </c>
      <c r="T65" s="90"/>
      <c r="U65" s="158">
        <f t="shared" si="2"/>
        <v>0</v>
      </c>
    </row>
    <row r="66" spans="1:21" ht="20.100000000000001" customHeight="1" x14ac:dyDescent="0.25">
      <c r="A66" s="173">
        <v>60</v>
      </c>
      <c r="B66" s="201" t="str">
        <f>IF(OCS!B66="","",OCS!B66)</f>
        <v/>
      </c>
      <c r="C66" s="201" t="str">
        <f>IF(OCS!C66="","",OCS!C66)</f>
        <v/>
      </c>
      <c r="D66" s="202" t="str">
        <f>IF(OCS!D66="","",OCS!D66)</f>
        <v/>
      </c>
      <c r="E66" s="201" t="str">
        <f>IF(OCS!E66="","",OCS!E66)</f>
        <v/>
      </c>
      <c r="F66" s="287" t="str">
        <f>IF(OCS!F66="","",OCS!F66)</f>
        <v/>
      </c>
      <c r="G66" s="287" t="str">
        <f>IF(OCS!G66="","",OCS!G66)</f>
        <v/>
      </c>
      <c r="H66" s="201" t="str">
        <f>IF(OCS!H66="","",OCS!H66)</f>
        <v/>
      </c>
      <c r="I66" s="201" t="str">
        <f>IF(OCS!I66="","",OCS!I66)</f>
        <v/>
      </c>
      <c r="J66" s="88"/>
      <c r="K66" s="69"/>
      <c r="L66" s="69"/>
      <c r="M66" s="69"/>
      <c r="N66" s="69"/>
      <c r="O66" s="84" t="str">
        <f t="shared" si="0"/>
        <v/>
      </c>
      <c r="P66" s="84" t="str">
        <f t="shared" si="1"/>
        <v/>
      </c>
      <c r="Q66" s="436"/>
      <c r="R66" s="482"/>
      <c r="S66" s="435" t="str">
        <f>IF(I66="","",IF(P66="",Listes!$A$70,IF(AND(I66&lt;P66,R66=""),Listes!$A$71,IF(AND(N66&lt;M66,R66=""),Listes!$A$72,IF(AND(P66&lt;&gt;"",P66&lt;I66,Q66=""),Listes!$A$73,IF(T66="",Listes!$A$74,""))))))</f>
        <v/>
      </c>
      <c r="T66" s="90"/>
      <c r="U66" s="158">
        <f t="shared" si="2"/>
        <v>0</v>
      </c>
    </row>
    <row r="67" spans="1:21" ht="20.100000000000001" customHeight="1" x14ac:dyDescent="0.25">
      <c r="A67" s="173">
        <v>61</v>
      </c>
      <c r="B67" s="201" t="str">
        <f>IF(OCS!B67="","",OCS!B67)</f>
        <v/>
      </c>
      <c r="C67" s="201" t="str">
        <f>IF(OCS!C67="","",OCS!C67)</f>
        <v/>
      </c>
      <c r="D67" s="202" t="str">
        <f>IF(OCS!D67="","",OCS!D67)</f>
        <v/>
      </c>
      <c r="E67" s="201" t="str">
        <f>IF(OCS!E67="","",OCS!E67)</f>
        <v/>
      </c>
      <c r="F67" s="287" t="str">
        <f>IF(OCS!F67="","",OCS!F67)</f>
        <v/>
      </c>
      <c r="G67" s="287" t="str">
        <f>IF(OCS!G67="","",OCS!G67)</f>
        <v/>
      </c>
      <c r="H67" s="201" t="str">
        <f>IF(OCS!H67="","",OCS!H67)</f>
        <v/>
      </c>
      <c r="I67" s="201" t="str">
        <f>IF(OCS!I67="","",OCS!I67)</f>
        <v/>
      </c>
      <c r="J67" s="88"/>
      <c r="K67" s="69"/>
      <c r="L67" s="69"/>
      <c r="M67" s="69"/>
      <c r="N67" s="69"/>
      <c r="O67" s="84" t="str">
        <f t="shared" si="0"/>
        <v/>
      </c>
      <c r="P67" s="84" t="str">
        <f t="shared" si="1"/>
        <v/>
      </c>
      <c r="Q67" s="436"/>
      <c r="R67" s="482"/>
      <c r="S67" s="435" t="str">
        <f>IF(I67="","",IF(P67="",Listes!$A$70,IF(AND(I67&lt;P67,R67=""),Listes!$A$71,IF(AND(N67&lt;M67,R67=""),Listes!$A$72,IF(AND(P67&lt;&gt;"",P67&lt;I67,Q67=""),Listes!$A$73,IF(T67="",Listes!$A$74,""))))))</f>
        <v/>
      </c>
      <c r="T67" s="90"/>
      <c r="U67" s="158">
        <f t="shared" si="2"/>
        <v>0</v>
      </c>
    </row>
    <row r="68" spans="1:21" ht="20.100000000000001" customHeight="1" x14ac:dyDescent="0.25">
      <c r="A68" s="173">
        <v>62</v>
      </c>
      <c r="B68" s="201" t="str">
        <f>IF(OCS!B68="","",OCS!B68)</f>
        <v/>
      </c>
      <c r="C68" s="201" t="str">
        <f>IF(OCS!C68="","",OCS!C68)</f>
        <v/>
      </c>
      <c r="D68" s="202" t="str">
        <f>IF(OCS!D68="","",OCS!D68)</f>
        <v/>
      </c>
      <c r="E68" s="201" t="str">
        <f>IF(OCS!E68="","",OCS!E68)</f>
        <v/>
      </c>
      <c r="F68" s="287" t="str">
        <f>IF(OCS!F68="","",OCS!F68)</f>
        <v/>
      </c>
      <c r="G68" s="287" t="str">
        <f>IF(OCS!G68="","",OCS!G68)</f>
        <v/>
      </c>
      <c r="H68" s="201" t="str">
        <f>IF(OCS!H68="","",OCS!H68)</f>
        <v/>
      </c>
      <c r="I68" s="201" t="str">
        <f>IF(OCS!I68="","",OCS!I68)</f>
        <v/>
      </c>
      <c r="J68" s="88"/>
      <c r="K68" s="69"/>
      <c r="L68" s="69"/>
      <c r="M68" s="69"/>
      <c r="N68" s="69"/>
      <c r="O68" s="84" t="str">
        <f t="shared" si="0"/>
        <v/>
      </c>
      <c r="P68" s="84" t="str">
        <f t="shared" si="1"/>
        <v/>
      </c>
      <c r="Q68" s="436"/>
      <c r="R68" s="482"/>
      <c r="S68" s="435" t="str">
        <f>IF(I68="","",IF(P68="",Listes!$A$70,IF(AND(I68&lt;P68,R68=""),Listes!$A$71,IF(AND(N68&lt;M68,R68=""),Listes!$A$72,IF(AND(P68&lt;&gt;"",P68&lt;I68,Q68=""),Listes!$A$73,IF(T68="",Listes!$A$74,""))))))</f>
        <v/>
      </c>
      <c r="T68" s="90"/>
      <c r="U68" s="158">
        <f t="shared" si="2"/>
        <v>0</v>
      </c>
    </row>
    <row r="69" spans="1:21" ht="20.100000000000001" customHeight="1" x14ac:dyDescent="0.25">
      <c r="A69" s="173">
        <v>63</v>
      </c>
      <c r="B69" s="201" t="str">
        <f>IF(OCS!B69="","",OCS!B69)</f>
        <v/>
      </c>
      <c r="C69" s="201" t="str">
        <f>IF(OCS!C69="","",OCS!C69)</f>
        <v/>
      </c>
      <c r="D69" s="202" t="str">
        <f>IF(OCS!D69="","",OCS!D69)</f>
        <v/>
      </c>
      <c r="E69" s="201" t="str">
        <f>IF(OCS!E69="","",OCS!E69)</f>
        <v/>
      </c>
      <c r="F69" s="287" t="str">
        <f>IF(OCS!F69="","",OCS!F69)</f>
        <v/>
      </c>
      <c r="G69" s="287" t="str">
        <f>IF(OCS!G69="","",OCS!G69)</f>
        <v/>
      </c>
      <c r="H69" s="201" t="str">
        <f>IF(OCS!H69="","",OCS!H69)</f>
        <v/>
      </c>
      <c r="I69" s="201" t="str">
        <f>IF(OCS!I69="","",OCS!I69)</f>
        <v/>
      </c>
      <c r="J69" s="88"/>
      <c r="K69" s="69"/>
      <c r="L69" s="69"/>
      <c r="M69" s="69"/>
      <c r="N69" s="69"/>
      <c r="O69" s="84" t="str">
        <f t="shared" si="0"/>
        <v/>
      </c>
      <c r="P69" s="84" t="str">
        <f t="shared" si="1"/>
        <v/>
      </c>
      <c r="Q69" s="436"/>
      <c r="R69" s="482"/>
      <c r="S69" s="435" t="str">
        <f>IF(I69="","",IF(P69="",Listes!$A$70,IF(AND(I69&lt;P69,R69=""),Listes!$A$71,IF(AND(N69&lt;M69,R69=""),Listes!$A$72,IF(AND(P69&lt;&gt;"",P69&lt;I69,Q69=""),Listes!$A$73,IF(T69="",Listes!$A$74,""))))))</f>
        <v/>
      </c>
      <c r="T69" s="90"/>
      <c r="U69" s="158">
        <f t="shared" si="2"/>
        <v>0</v>
      </c>
    </row>
    <row r="70" spans="1:21" ht="20.100000000000001" customHeight="1" x14ac:dyDescent="0.25">
      <c r="A70" s="173">
        <v>64</v>
      </c>
      <c r="B70" s="201" t="str">
        <f>IF(OCS!B70="","",OCS!B70)</f>
        <v/>
      </c>
      <c r="C70" s="201" t="str">
        <f>IF(OCS!C70="","",OCS!C70)</f>
        <v/>
      </c>
      <c r="D70" s="202" t="str">
        <f>IF(OCS!D70="","",OCS!D70)</f>
        <v/>
      </c>
      <c r="E70" s="201" t="str">
        <f>IF(OCS!E70="","",OCS!E70)</f>
        <v/>
      </c>
      <c r="F70" s="287" t="str">
        <f>IF(OCS!F70="","",OCS!F70)</f>
        <v/>
      </c>
      <c r="G70" s="287" t="str">
        <f>IF(OCS!G70="","",OCS!G70)</f>
        <v/>
      </c>
      <c r="H70" s="201" t="str">
        <f>IF(OCS!H70="","",OCS!H70)</f>
        <v/>
      </c>
      <c r="I70" s="201" t="str">
        <f>IF(OCS!I70="","",OCS!I70)</f>
        <v/>
      </c>
      <c r="J70" s="88"/>
      <c r="K70" s="69"/>
      <c r="L70" s="69"/>
      <c r="M70" s="69"/>
      <c r="N70" s="69"/>
      <c r="O70" s="84" t="str">
        <f t="shared" si="0"/>
        <v/>
      </c>
      <c r="P70" s="84" t="str">
        <f t="shared" si="1"/>
        <v/>
      </c>
      <c r="Q70" s="436"/>
      <c r="R70" s="482"/>
      <c r="S70" s="435" t="str">
        <f>IF(I70="","",IF(P70="",Listes!$A$70,IF(AND(I70&lt;P70,R70=""),Listes!$A$71,IF(AND(N70&lt;M70,R70=""),Listes!$A$72,IF(AND(P70&lt;&gt;"",P70&lt;I70,Q70=""),Listes!$A$73,IF(T70="",Listes!$A$74,""))))))</f>
        <v/>
      </c>
      <c r="T70" s="90"/>
      <c r="U70" s="158">
        <f t="shared" si="2"/>
        <v>0</v>
      </c>
    </row>
    <row r="71" spans="1:21" ht="20.100000000000001" customHeight="1" x14ac:dyDescent="0.25">
      <c r="A71" s="173">
        <v>65</v>
      </c>
      <c r="B71" s="201" t="str">
        <f>IF(OCS!B71="","",OCS!B71)</f>
        <v/>
      </c>
      <c r="C71" s="201" t="str">
        <f>IF(OCS!C71="","",OCS!C71)</f>
        <v/>
      </c>
      <c r="D71" s="202" t="str">
        <f>IF(OCS!D71="","",OCS!D71)</f>
        <v/>
      </c>
      <c r="E71" s="201" t="str">
        <f>IF(OCS!E71="","",OCS!E71)</f>
        <v/>
      </c>
      <c r="F71" s="287" t="str">
        <f>IF(OCS!F71="","",OCS!F71)</f>
        <v/>
      </c>
      <c r="G71" s="287" t="str">
        <f>IF(OCS!G71="","",OCS!G71)</f>
        <v/>
      </c>
      <c r="H71" s="201" t="str">
        <f>IF(OCS!H71="","",OCS!H71)</f>
        <v/>
      </c>
      <c r="I71" s="201" t="str">
        <f>IF(OCS!I71="","",OCS!I71)</f>
        <v/>
      </c>
      <c r="J71" s="88"/>
      <c r="K71" s="69"/>
      <c r="L71" s="69"/>
      <c r="M71" s="69"/>
      <c r="N71" s="69"/>
      <c r="O71" s="84" t="str">
        <f t="shared" si="0"/>
        <v/>
      </c>
      <c r="P71" s="84" t="str">
        <f t="shared" si="1"/>
        <v/>
      </c>
      <c r="Q71" s="436"/>
      <c r="R71" s="482"/>
      <c r="S71" s="435" t="str">
        <f>IF(I71="","",IF(P71="",Listes!$A$70,IF(AND(I71&lt;P71,R71=""),Listes!$A$71,IF(AND(N71&lt;M71,R71=""),Listes!$A$72,IF(AND(P71&lt;&gt;"",P71&lt;I71,Q71=""),Listes!$A$73,IF(T71="",Listes!$A$74,""))))))</f>
        <v/>
      </c>
      <c r="T71" s="90"/>
      <c r="U71" s="158">
        <f t="shared" si="2"/>
        <v>0</v>
      </c>
    </row>
    <row r="72" spans="1:21" ht="20.100000000000001" customHeight="1" x14ac:dyDescent="0.25">
      <c r="A72" s="173">
        <v>66</v>
      </c>
      <c r="B72" s="201" t="str">
        <f>IF(OCS!B72="","",OCS!B72)</f>
        <v/>
      </c>
      <c r="C72" s="201" t="str">
        <f>IF(OCS!C72="","",OCS!C72)</f>
        <v/>
      </c>
      <c r="D72" s="202" t="str">
        <f>IF(OCS!D72="","",OCS!D72)</f>
        <v/>
      </c>
      <c r="E72" s="201" t="str">
        <f>IF(OCS!E72="","",OCS!E72)</f>
        <v/>
      </c>
      <c r="F72" s="287" t="str">
        <f>IF(OCS!F72="","",OCS!F72)</f>
        <v/>
      </c>
      <c r="G72" s="287" t="str">
        <f>IF(OCS!G72="","",OCS!G72)</f>
        <v/>
      </c>
      <c r="H72" s="201" t="str">
        <f>IF(OCS!H72="","",OCS!H72)</f>
        <v/>
      </c>
      <c r="I72" s="201" t="str">
        <f>IF(OCS!I72="","",OCS!I72)</f>
        <v/>
      </c>
      <c r="J72" s="88"/>
      <c r="K72" s="69"/>
      <c r="L72" s="69"/>
      <c r="M72" s="69"/>
      <c r="N72" s="69"/>
      <c r="O72" s="84" t="str">
        <f t="shared" ref="O72:O135" si="3">IF(J72="","",IF(AND(J72="Internes",K72&gt;=12),5.19,IF(AND(J72="Internes",K72&lt;12),11.42,IF(AND(J72="Mayotte",K72&gt;=12),12,IF(AND(J72="Mayotte",K72&lt;12),21.53,IF(AND(J72="Hors territoire",K72&gt;=12),23.73,IF(AND(J72="Hors territoire",K72&lt;12),39.97,"")))))))</f>
        <v/>
      </c>
      <c r="P72" s="84" t="str">
        <f t="shared" ref="P72:P135" si="4">IF(J72="","",IF(AND(J72="Internes",K72&gt;=12),5.19*L72,IF(AND(J72="Internes",K72&lt;12),11.42*L72,IF(AND(J72="Mayotte",K72&gt;=12),12*L72,IF(AND(J72="Mayotte",K72&lt;12),21.53*L72,IF(AND(J72="Hors territoire",K72&gt;=12),23.73*L72,IF(AND(J72="Hors territoire",K72&lt;12),39.97*L72,"")))))))</f>
        <v/>
      </c>
      <c r="Q72" s="436"/>
      <c r="R72" s="482"/>
      <c r="S72" s="435" t="str">
        <f>IF(I72="","",IF(P72="",Listes!$A$70,IF(AND(I72&lt;P72,R72=""),Listes!$A$71,IF(AND(N72&lt;M72,R72=""),Listes!$A$72,IF(AND(P72&lt;&gt;"",P72&lt;I72,Q72=""),Listes!$A$73,IF(T72="",Listes!$A$74,""))))))</f>
        <v/>
      </c>
      <c r="T72" s="90"/>
      <c r="U72" s="158">
        <f t="shared" ref="U72:U135" si="5">IF(AND(I72&lt;&gt;"",S72&lt;&gt;""),1,0)</f>
        <v>0</v>
      </c>
    </row>
    <row r="73" spans="1:21" ht="20.100000000000001" customHeight="1" x14ac:dyDescent="0.25">
      <c r="A73" s="173">
        <v>67</v>
      </c>
      <c r="B73" s="201" t="str">
        <f>IF(OCS!B73="","",OCS!B73)</f>
        <v/>
      </c>
      <c r="C73" s="201" t="str">
        <f>IF(OCS!C73="","",OCS!C73)</f>
        <v/>
      </c>
      <c r="D73" s="202" t="str">
        <f>IF(OCS!D73="","",OCS!D73)</f>
        <v/>
      </c>
      <c r="E73" s="201" t="str">
        <f>IF(OCS!E73="","",OCS!E73)</f>
        <v/>
      </c>
      <c r="F73" s="287" t="str">
        <f>IF(OCS!F73="","",OCS!F73)</f>
        <v/>
      </c>
      <c r="G73" s="287" t="str">
        <f>IF(OCS!G73="","",OCS!G73)</f>
        <v/>
      </c>
      <c r="H73" s="201" t="str">
        <f>IF(OCS!H73="","",OCS!H73)</f>
        <v/>
      </c>
      <c r="I73" s="201" t="str">
        <f>IF(OCS!I73="","",OCS!I73)</f>
        <v/>
      </c>
      <c r="J73" s="88"/>
      <c r="K73" s="69"/>
      <c r="L73" s="69"/>
      <c r="M73" s="69"/>
      <c r="N73" s="69"/>
      <c r="O73" s="84" t="str">
        <f t="shared" si="3"/>
        <v/>
      </c>
      <c r="P73" s="84" t="str">
        <f t="shared" si="4"/>
        <v/>
      </c>
      <c r="Q73" s="436"/>
      <c r="R73" s="482"/>
      <c r="S73" s="435" t="str">
        <f>IF(I73="","",IF(P73="",Listes!$A$70,IF(AND(I73&lt;P73,R73=""),Listes!$A$71,IF(AND(N73&lt;M73,R73=""),Listes!$A$72,IF(AND(P73&lt;&gt;"",P73&lt;I73,Q73=""),Listes!$A$73,IF(T73="",Listes!$A$74,""))))))</f>
        <v/>
      </c>
      <c r="T73" s="90"/>
      <c r="U73" s="158">
        <f t="shared" si="5"/>
        <v>0</v>
      </c>
    </row>
    <row r="74" spans="1:21" ht="20.100000000000001" customHeight="1" x14ac:dyDescent="0.25">
      <c r="A74" s="173">
        <v>68</v>
      </c>
      <c r="B74" s="201" t="str">
        <f>IF(OCS!B74="","",OCS!B74)</f>
        <v/>
      </c>
      <c r="C74" s="201" t="str">
        <f>IF(OCS!C74="","",OCS!C74)</f>
        <v/>
      </c>
      <c r="D74" s="202" t="str">
        <f>IF(OCS!D74="","",OCS!D74)</f>
        <v/>
      </c>
      <c r="E74" s="201" t="str">
        <f>IF(OCS!E74="","",OCS!E74)</f>
        <v/>
      </c>
      <c r="F74" s="287" t="str">
        <f>IF(OCS!F74="","",OCS!F74)</f>
        <v/>
      </c>
      <c r="G74" s="287" t="str">
        <f>IF(OCS!G74="","",OCS!G74)</f>
        <v/>
      </c>
      <c r="H74" s="201" t="str">
        <f>IF(OCS!H74="","",OCS!H74)</f>
        <v/>
      </c>
      <c r="I74" s="201" t="str">
        <f>IF(OCS!I74="","",OCS!I74)</f>
        <v/>
      </c>
      <c r="J74" s="88"/>
      <c r="K74" s="69"/>
      <c r="L74" s="69"/>
      <c r="M74" s="69"/>
      <c r="N74" s="69"/>
      <c r="O74" s="84" t="str">
        <f t="shared" si="3"/>
        <v/>
      </c>
      <c r="P74" s="84" t="str">
        <f t="shared" si="4"/>
        <v/>
      </c>
      <c r="Q74" s="436"/>
      <c r="R74" s="482"/>
      <c r="S74" s="435" t="str">
        <f>IF(I74="","",IF(P74="",Listes!$A$70,IF(AND(I74&lt;P74,R74=""),Listes!$A$71,IF(AND(N74&lt;M74,R74=""),Listes!$A$72,IF(AND(P74&lt;&gt;"",P74&lt;I74,Q74=""),Listes!$A$73,IF(T74="",Listes!$A$74,""))))))</f>
        <v/>
      </c>
      <c r="T74" s="90"/>
      <c r="U74" s="158">
        <f t="shared" si="5"/>
        <v>0</v>
      </c>
    </row>
    <row r="75" spans="1:21" ht="20.100000000000001" customHeight="1" x14ac:dyDescent="0.25">
      <c r="A75" s="173">
        <v>69</v>
      </c>
      <c r="B75" s="201" t="str">
        <f>IF(OCS!B75="","",OCS!B75)</f>
        <v/>
      </c>
      <c r="C75" s="201" t="str">
        <f>IF(OCS!C75="","",OCS!C75)</f>
        <v/>
      </c>
      <c r="D75" s="202" t="str">
        <f>IF(OCS!D75="","",OCS!D75)</f>
        <v/>
      </c>
      <c r="E75" s="201" t="str">
        <f>IF(OCS!E75="","",OCS!E75)</f>
        <v/>
      </c>
      <c r="F75" s="287" t="str">
        <f>IF(OCS!F75="","",OCS!F75)</f>
        <v/>
      </c>
      <c r="G75" s="287" t="str">
        <f>IF(OCS!G75="","",OCS!G75)</f>
        <v/>
      </c>
      <c r="H75" s="201" t="str">
        <f>IF(OCS!H75="","",OCS!H75)</f>
        <v/>
      </c>
      <c r="I75" s="201" t="str">
        <f>IF(OCS!I75="","",OCS!I75)</f>
        <v/>
      </c>
      <c r="J75" s="88"/>
      <c r="K75" s="69"/>
      <c r="L75" s="69"/>
      <c r="M75" s="69"/>
      <c r="N75" s="69"/>
      <c r="O75" s="84" t="str">
        <f t="shared" si="3"/>
        <v/>
      </c>
      <c r="P75" s="84" t="str">
        <f t="shared" si="4"/>
        <v/>
      </c>
      <c r="Q75" s="436"/>
      <c r="R75" s="482"/>
      <c r="S75" s="435" t="str">
        <f>IF(I75="","",IF(P75="",Listes!$A$70,IF(AND(I75&lt;P75,R75=""),Listes!$A$71,IF(AND(N75&lt;M75,R75=""),Listes!$A$72,IF(AND(P75&lt;&gt;"",P75&lt;I75,Q75=""),Listes!$A$73,IF(T75="",Listes!$A$74,""))))))</f>
        <v/>
      </c>
      <c r="T75" s="90"/>
      <c r="U75" s="158">
        <f t="shared" si="5"/>
        <v>0</v>
      </c>
    </row>
    <row r="76" spans="1:21" ht="20.100000000000001" customHeight="1" x14ac:dyDescent="0.25">
      <c r="A76" s="173">
        <v>70</v>
      </c>
      <c r="B76" s="201" t="str">
        <f>IF(OCS!B76="","",OCS!B76)</f>
        <v/>
      </c>
      <c r="C76" s="201" t="str">
        <f>IF(OCS!C76="","",OCS!C76)</f>
        <v/>
      </c>
      <c r="D76" s="202" t="str">
        <f>IF(OCS!D76="","",OCS!D76)</f>
        <v/>
      </c>
      <c r="E76" s="201" t="str">
        <f>IF(OCS!E76="","",OCS!E76)</f>
        <v/>
      </c>
      <c r="F76" s="287" t="str">
        <f>IF(OCS!F76="","",OCS!F76)</f>
        <v/>
      </c>
      <c r="G76" s="287" t="str">
        <f>IF(OCS!G76="","",OCS!G76)</f>
        <v/>
      </c>
      <c r="H76" s="201" t="str">
        <f>IF(OCS!H76="","",OCS!H76)</f>
        <v/>
      </c>
      <c r="I76" s="201" t="str">
        <f>IF(OCS!I76="","",OCS!I76)</f>
        <v/>
      </c>
      <c r="J76" s="88"/>
      <c r="K76" s="69"/>
      <c r="L76" s="69"/>
      <c r="M76" s="69"/>
      <c r="N76" s="69"/>
      <c r="O76" s="84" t="str">
        <f t="shared" si="3"/>
        <v/>
      </c>
      <c r="P76" s="84" t="str">
        <f t="shared" si="4"/>
        <v/>
      </c>
      <c r="Q76" s="436"/>
      <c r="R76" s="482"/>
      <c r="S76" s="435" t="str">
        <f>IF(I76="","",IF(P76="",Listes!$A$70,IF(AND(I76&lt;P76,R76=""),Listes!$A$71,IF(AND(N76&lt;M76,R76=""),Listes!$A$72,IF(AND(P76&lt;&gt;"",P76&lt;I76,Q76=""),Listes!$A$73,IF(T76="",Listes!$A$74,""))))))</f>
        <v/>
      </c>
      <c r="T76" s="90"/>
      <c r="U76" s="158">
        <f t="shared" si="5"/>
        <v>0</v>
      </c>
    </row>
    <row r="77" spans="1:21" ht="20.100000000000001" customHeight="1" x14ac:dyDescent="0.25">
      <c r="A77" s="173">
        <v>71</v>
      </c>
      <c r="B77" s="201" t="str">
        <f>IF(OCS!B77="","",OCS!B77)</f>
        <v/>
      </c>
      <c r="C77" s="201" t="str">
        <f>IF(OCS!C77="","",OCS!C77)</f>
        <v/>
      </c>
      <c r="D77" s="202" t="str">
        <f>IF(OCS!D77="","",OCS!D77)</f>
        <v/>
      </c>
      <c r="E77" s="201" t="str">
        <f>IF(OCS!E77="","",OCS!E77)</f>
        <v/>
      </c>
      <c r="F77" s="287" t="str">
        <f>IF(OCS!F77="","",OCS!F77)</f>
        <v/>
      </c>
      <c r="G77" s="287" t="str">
        <f>IF(OCS!G77="","",OCS!G77)</f>
        <v/>
      </c>
      <c r="H77" s="201" t="str">
        <f>IF(OCS!H77="","",OCS!H77)</f>
        <v/>
      </c>
      <c r="I77" s="201" t="str">
        <f>IF(OCS!I77="","",OCS!I77)</f>
        <v/>
      </c>
      <c r="J77" s="88"/>
      <c r="K77" s="69"/>
      <c r="L77" s="69"/>
      <c r="M77" s="69"/>
      <c r="N77" s="69"/>
      <c r="O77" s="84" t="str">
        <f t="shared" si="3"/>
        <v/>
      </c>
      <c r="P77" s="84" t="str">
        <f t="shared" si="4"/>
        <v/>
      </c>
      <c r="Q77" s="436"/>
      <c r="R77" s="482"/>
      <c r="S77" s="435" t="str">
        <f>IF(I77="","",IF(P77="",Listes!$A$70,IF(AND(I77&lt;P77,R77=""),Listes!$A$71,IF(AND(N77&lt;M77,R77=""),Listes!$A$72,IF(AND(P77&lt;&gt;"",P77&lt;I77,Q77=""),Listes!$A$73,IF(T77="",Listes!$A$74,""))))))</f>
        <v/>
      </c>
      <c r="T77" s="90"/>
      <c r="U77" s="158">
        <f t="shared" si="5"/>
        <v>0</v>
      </c>
    </row>
    <row r="78" spans="1:21" ht="20.100000000000001" customHeight="1" x14ac:dyDescent="0.25">
      <c r="A78" s="173">
        <v>72</v>
      </c>
      <c r="B78" s="201" t="str">
        <f>IF(OCS!B78="","",OCS!B78)</f>
        <v/>
      </c>
      <c r="C78" s="201" t="str">
        <f>IF(OCS!C78="","",OCS!C78)</f>
        <v/>
      </c>
      <c r="D78" s="202" t="str">
        <f>IF(OCS!D78="","",OCS!D78)</f>
        <v/>
      </c>
      <c r="E78" s="201" t="str">
        <f>IF(OCS!E78="","",OCS!E78)</f>
        <v/>
      </c>
      <c r="F78" s="287" t="str">
        <f>IF(OCS!F78="","",OCS!F78)</f>
        <v/>
      </c>
      <c r="G78" s="287" t="str">
        <f>IF(OCS!G78="","",OCS!G78)</f>
        <v/>
      </c>
      <c r="H78" s="201" t="str">
        <f>IF(OCS!H78="","",OCS!H78)</f>
        <v/>
      </c>
      <c r="I78" s="201" t="str">
        <f>IF(OCS!I78="","",OCS!I78)</f>
        <v/>
      </c>
      <c r="J78" s="88"/>
      <c r="K78" s="69"/>
      <c r="L78" s="69"/>
      <c r="M78" s="69"/>
      <c r="N78" s="69"/>
      <c r="O78" s="84" t="str">
        <f t="shared" si="3"/>
        <v/>
      </c>
      <c r="P78" s="84" t="str">
        <f t="shared" si="4"/>
        <v/>
      </c>
      <c r="Q78" s="436"/>
      <c r="R78" s="482"/>
      <c r="S78" s="435" t="str">
        <f>IF(I78="","",IF(P78="",Listes!$A$70,IF(AND(I78&lt;P78,R78=""),Listes!$A$71,IF(AND(N78&lt;M78,R78=""),Listes!$A$72,IF(AND(P78&lt;&gt;"",P78&lt;I78,Q78=""),Listes!$A$73,IF(T78="",Listes!$A$74,""))))))</f>
        <v/>
      </c>
      <c r="T78" s="90"/>
      <c r="U78" s="158">
        <f t="shared" si="5"/>
        <v>0</v>
      </c>
    </row>
    <row r="79" spans="1:21" ht="20.100000000000001" customHeight="1" x14ac:dyDescent="0.25">
      <c r="A79" s="173">
        <v>73</v>
      </c>
      <c r="B79" s="201" t="str">
        <f>IF(OCS!B79="","",OCS!B79)</f>
        <v/>
      </c>
      <c r="C79" s="201" t="str">
        <f>IF(OCS!C79="","",OCS!C79)</f>
        <v/>
      </c>
      <c r="D79" s="202" t="str">
        <f>IF(OCS!D79="","",OCS!D79)</f>
        <v/>
      </c>
      <c r="E79" s="201" t="str">
        <f>IF(OCS!E79="","",OCS!E79)</f>
        <v/>
      </c>
      <c r="F79" s="287" t="str">
        <f>IF(OCS!F79="","",OCS!F79)</f>
        <v/>
      </c>
      <c r="G79" s="287" t="str">
        <f>IF(OCS!G79="","",OCS!G79)</f>
        <v/>
      </c>
      <c r="H79" s="201" t="str">
        <f>IF(OCS!H79="","",OCS!H79)</f>
        <v/>
      </c>
      <c r="I79" s="201" t="str">
        <f>IF(OCS!I79="","",OCS!I79)</f>
        <v/>
      </c>
      <c r="J79" s="88"/>
      <c r="K79" s="69"/>
      <c r="L79" s="69"/>
      <c r="M79" s="69"/>
      <c r="N79" s="69"/>
      <c r="O79" s="84" t="str">
        <f t="shared" si="3"/>
        <v/>
      </c>
      <c r="P79" s="84" t="str">
        <f t="shared" si="4"/>
        <v/>
      </c>
      <c r="Q79" s="436"/>
      <c r="R79" s="482"/>
      <c r="S79" s="435" t="str">
        <f>IF(I79="","",IF(P79="",Listes!$A$70,IF(AND(I79&lt;P79,R79=""),Listes!$A$71,IF(AND(N79&lt;M79,R79=""),Listes!$A$72,IF(AND(P79&lt;&gt;"",P79&lt;I79,Q79=""),Listes!$A$73,IF(T79="",Listes!$A$74,""))))))</f>
        <v/>
      </c>
      <c r="T79" s="90"/>
      <c r="U79" s="158">
        <f t="shared" si="5"/>
        <v>0</v>
      </c>
    </row>
    <row r="80" spans="1:21" ht="20.100000000000001" customHeight="1" x14ac:dyDescent="0.25">
      <c r="A80" s="173">
        <v>74</v>
      </c>
      <c r="B80" s="201" t="str">
        <f>IF(OCS!B80="","",OCS!B80)</f>
        <v/>
      </c>
      <c r="C80" s="201" t="str">
        <f>IF(OCS!C80="","",OCS!C80)</f>
        <v/>
      </c>
      <c r="D80" s="202" t="str">
        <f>IF(OCS!D80="","",OCS!D80)</f>
        <v/>
      </c>
      <c r="E80" s="201" t="str">
        <f>IF(OCS!E80="","",OCS!E80)</f>
        <v/>
      </c>
      <c r="F80" s="287" t="str">
        <f>IF(OCS!F80="","",OCS!F80)</f>
        <v/>
      </c>
      <c r="G80" s="287" t="str">
        <f>IF(OCS!G80="","",OCS!G80)</f>
        <v/>
      </c>
      <c r="H80" s="201" t="str">
        <f>IF(OCS!H80="","",OCS!H80)</f>
        <v/>
      </c>
      <c r="I80" s="201" t="str">
        <f>IF(OCS!I80="","",OCS!I80)</f>
        <v/>
      </c>
      <c r="J80" s="88"/>
      <c r="K80" s="69"/>
      <c r="L80" s="69"/>
      <c r="M80" s="69"/>
      <c r="N80" s="69"/>
      <c r="O80" s="84" t="str">
        <f t="shared" si="3"/>
        <v/>
      </c>
      <c r="P80" s="84" t="str">
        <f t="shared" si="4"/>
        <v/>
      </c>
      <c r="Q80" s="436"/>
      <c r="R80" s="482"/>
      <c r="S80" s="435" t="str">
        <f>IF(I80="","",IF(P80="",Listes!$A$70,IF(AND(I80&lt;P80,R80=""),Listes!$A$71,IF(AND(N80&lt;M80,R80=""),Listes!$A$72,IF(AND(P80&lt;&gt;"",P80&lt;I80,Q80=""),Listes!$A$73,IF(T80="",Listes!$A$74,""))))))</f>
        <v/>
      </c>
      <c r="T80" s="90"/>
      <c r="U80" s="158">
        <f t="shared" si="5"/>
        <v>0</v>
      </c>
    </row>
    <row r="81" spans="1:21" ht="20.100000000000001" customHeight="1" x14ac:dyDescent="0.25">
      <c r="A81" s="173">
        <v>75</v>
      </c>
      <c r="B81" s="201" t="str">
        <f>IF(OCS!B81="","",OCS!B81)</f>
        <v/>
      </c>
      <c r="C81" s="201" t="str">
        <f>IF(OCS!C81="","",OCS!C81)</f>
        <v/>
      </c>
      <c r="D81" s="202" t="str">
        <f>IF(OCS!D81="","",OCS!D81)</f>
        <v/>
      </c>
      <c r="E81" s="201" t="str">
        <f>IF(OCS!E81="","",OCS!E81)</f>
        <v/>
      </c>
      <c r="F81" s="287" t="str">
        <f>IF(OCS!F81="","",OCS!F81)</f>
        <v/>
      </c>
      <c r="G81" s="287" t="str">
        <f>IF(OCS!G81="","",OCS!G81)</f>
        <v/>
      </c>
      <c r="H81" s="201" t="str">
        <f>IF(OCS!H81="","",OCS!H81)</f>
        <v/>
      </c>
      <c r="I81" s="201" t="str">
        <f>IF(OCS!I81="","",OCS!I81)</f>
        <v/>
      </c>
      <c r="J81" s="88"/>
      <c r="K81" s="69"/>
      <c r="L81" s="69"/>
      <c r="M81" s="69"/>
      <c r="N81" s="69"/>
      <c r="O81" s="84" t="str">
        <f t="shared" si="3"/>
        <v/>
      </c>
      <c r="P81" s="84" t="str">
        <f t="shared" si="4"/>
        <v/>
      </c>
      <c r="Q81" s="436"/>
      <c r="R81" s="482"/>
      <c r="S81" s="435" t="str">
        <f>IF(I81="","",IF(P81="",Listes!$A$70,IF(AND(I81&lt;P81,R81=""),Listes!$A$71,IF(AND(N81&lt;M81,R81=""),Listes!$A$72,IF(AND(P81&lt;&gt;"",P81&lt;I81,Q81=""),Listes!$A$73,IF(T81="",Listes!$A$74,""))))))</f>
        <v/>
      </c>
      <c r="T81" s="90"/>
      <c r="U81" s="158">
        <f t="shared" si="5"/>
        <v>0</v>
      </c>
    </row>
    <row r="82" spans="1:21" ht="20.100000000000001" customHeight="1" x14ac:dyDescent="0.25">
      <c r="A82" s="173">
        <v>76</v>
      </c>
      <c r="B82" s="201" t="str">
        <f>IF(OCS!B82="","",OCS!B82)</f>
        <v/>
      </c>
      <c r="C82" s="201" t="str">
        <f>IF(OCS!C82="","",OCS!C82)</f>
        <v/>
      </c>
      <c r="D82" s="202" t="str">
        <f>IF(OCS!D82="","",OCS!D82)</f>
        <v/>
      </c>
      <c r="E82" s="201" t="str">
        <f>IF(OCS!E82="","",OCS!E82)</f>
        <v/>
      </c>
      <c r="F82" s="287" t="str">
        <f>IF(OCS!F82="","",OCS!F82)</f>
        <v/>
      </c>
      <c r="G82" s="287" t="str">
        <f>IF(OCS!G82="","",OCS!G82)</f>
        <v/>
      </c>
      <c r="H82" s="201" t="str">
        <f>IF(OCS!H82="","",OCS!H82)</f>
        <v/>
      </c>
      <c r="I82" s="201" t="str">
        <f>IF(OCS!I82="","",OCS!I82)</f>
        <v/>
      </c>
      <c r="J82" s="88"/>
      <c r="K82" s="69"/>
      <c r="L82" s="69"/>
      <c r="M82" s="69"/>
      <c r="N82" s="69"/>
      <c r="O82" s="84" t="str">
        <f t="shared" si="3"/>
        <v/>
      </c>
      <c r="P82" s="84" t="str">
        <f t="shared" si="4"/>
        <v/>
      </c>
      <c r="Q82" s="436"/>
      <c r="R82" s="482"/>
      <c r="S82" s="435" t="str">
        <f>IF(I82="","",IF(P82="",Listes!$A$70,IF(AND(I82&lt;P82,R82=""),Listes!$A$71,IF(AND(N82&lt;M82,R82=""),Listes!$A$72,IF(AND(P82&lt;&gt;"",P82&lt;I82,Q82=""),Listes!$A$73,IF(T82="",Listes!$A$74,""))))))</f>
        <v/>
      </c>
      <c r="T82" s="90"/>
      <c r="U82" s="158">
        <f t="shared" si="5"/>
        <v>0</v>
      </c>
    </row>
    <row r="83" spans="1:21" ht="20.100000000000001" customHeight="1" x14ac:dyDescent="0.25">
      <c r="A83" s="173">
        <v>77</v>
      </c>
      <c r="B83" s="201" t="str">
        <f>IF(OCS!B83="","",OCS!B83)</f>
        <v/>
      </c>
      <c r="C83" s="201" t="str">
        <f>IF(OCS!C83="","",OCS!C83)</f>
        <v/>
      </c>
      <c r="D83" s="202" t="str">
        <f>IF(OCS!D83="","",OCS!D83)</f>
        <v/>
      </c>
      <c r="E83" s="201" t="str">
        <f>IF(OCS!E83="","",OCS!E83)</f>
        <v/>
      </c>
      <c r="F83" s="287" t="str">
        <f>IF(OCS!F83="","",OCS!F83)</f>
        <v/>
      </c>
      <c r="G83" s="287" t="str">
        <f>IF(OCS!G83="","",OCS!G83)</f>
        <v/>
      </c>
      <c r="H83" s="201" t="str">
        <f>IF(OCS!H83="","",OCS!H83)</f>
        <v/>
      </c>
      <c r="I83" s="201" t="str">
        <f>IF(OCS!I83="","",OCS!I83)</f>
        <v/>
      </c>
      <c r="J83" s="88"/>
      <c r="K83" s="69"/>
      <c r="L83" s="69"/>
      <c r="M83" s="69"/>
      <c r="N83" s="69"/>
      <c r="O83" s="84" t="str">
        <f t="shared" si="3"/>
        <v/>
      </c>
      <c r="P83" s="84" t="str">
        <f t="shared" si="4"/>
        <v/>
      </c>
      <c r="Q83" s="436"/>
      <c r="R83" s="482"/>
      <c r="S83" s="435" t="str">
        <f>IF(I83="","",IF(P83="",Listes!$A$70,IF(AND(I83&lt;P83,R83=""),Listes!$A$71,IF(AND(N83&lt;M83,R83=""),Listes!$A$72,IF(AND(P83&lt;&gt;"",P83&lt;I83,Q83=""),Listes!$A$73,IF(T83="",Listes!$A$74,""))))))</f>
        <v/>
      </c>
      <c r="T83" s="90"/>
      <c r="U83" s="158">
        <f t="shared" si="5"/>
        <v>0</v>
      </c>
    </row>
    <row r="84" spans="1:21" ht="20.100000000000001" customHeight="1" x14ac:dyDescent="0.25">
      <c r="A84" s="173">
        <v>78</v>
      </c>
      <c r="B84" s="201" t="str">
        <f>IF(OCS!B84="","",OCS!B84)</f>
        <v/>
      </c>
      <c r="C84" s="201" t="str">
        <f>IF(OCS!C84="","",OCS!C84)</f>
        <v/>
      </c>
      <c r="D84" s="202" t="str">
        <f>IF(OCS!D84="","",OCS!D84)</f>
        <v/>
      </c>
      <c r="E84" s="201" t="str">
        <f>IF(OCS!E84="","",OCS!E84)</f>
        <v/>
      </c>
      <c r="F84" s="287" t="str">
        <f>IF(OCS!F84="","",OCS!F84)</f>
        <v/>
      </c>
      <c r="G84" s="287" t="str">
        <f>IF(OCS!G84="","",OCS!G84)</f>
        <v/>
      </c>
      <c r="H84" s="201" t="str">
        <f>IF(OCS!H84="","",OCS!H84)</f>
        <v/>
      </c>
      <c r="I84" s="201" t="str">
        <f>IF(OCS!I84="","",OCS!I84)</f>
        <v/>
      </c>
      <c r="J84" s="88"/>
      <c r="K84" s="69"/>
      <c r="L84" s="69"/>
      <c r="M84" s="69"/>
      <c r="N84" s="69"/>
      <c r="O84" s="84" t="str">
        <f t="shared" si="3"/>
        <v/>
      </c>
      <c r="P84" s="84" t="str">
        <f t="shared" si="4"/>
        <v/>
      </c>
      <c r="Q84" s="436"/>
      <c r="R84" s="482"/>
      <c r="S84" s="435" t="str">
        <f>IF(I84="","",IF(P84="",Listes!$A$70,IF(AND(I84&lt;P84,R84=""),Listes!$A$71,IF(AND(N84&lt;M84,R84=""),Listes!$A$72,IF(AND(P84&lt;&gt;"",P84&lt;I84,Q84=""),Listes!$A$73,IF(T84="",Listes!$A$74,""))))))</f>
        <v/>
      </c>
      <c r="T84" s="90"/>
      <c r="U84" s="158">
        <f t="shared" si="5"/>
        <v>0</v>
      </c>
    </row>
    <row r="85" spans="1:21" ht="20.100000000000001" customHeight="1" x14ac:dyDescent="0.25">
      <c r="A85" s="173">
        <v>79</v>
      </c>
      <c r="B85" s="201" t="str">
        <f>IF(OCS!B85="","",OCS!B85)</f>
        <v/>
      </c>
      <c r="C85" s="201" t="str">
        <f>IF(OCS!C85="","",OCS!C85)</f>
        <v/>
      </c>
      <c r="D85" s="202" t="str">
        <f>IF(OCS!D85="","",OCS!D85)</f>
        <v/>
      </c>
      <c r="E85" s="201" t="str">
        <f>IF(OCS!E85="","",OCS!E85)</f>
        <v/>
      </c>
      <c r="F85" s="287" t="str">
        <f>IF(OCS!F85="","",OCS!F85)</f>
        <v/>
      </c>
      <c r="G85" s="287" t="str">
        <f>IF(OCS!G85="","",OCS!G85)</f>
        <v/>
      </c>
      <c r="H85" s="201" t="str">
        <f>IF(OCS!H85="","",OCS!H85)</f>
        <v/>
      </c>
      <c r="I85" s="201" t="str">
        <f>IF(OCS!I85="","",OCS!I85)</f>
        <v/>
      </c>
      <c r="J85" s="88"/>
      <c r="K85" s="69"/>
      <c r="L85" s="69"/>
      <c r="M85" s="69"/>
      <c r="N85" s="69"/>
      <c r="O85" s="84" t="str">
        <f t="shared" si="3"/>
        <v/>
      </c>
      <c r="P85" s="84" t="str">
        <f t="shared" si="4"/>
        <v/>
      </c>
      <c r="Q85" s="436"/>
      <c r="R85" s="482"/>
      <c r="S85" s="435" t="str">
        <f>IF(I85="","",IF(P85="",Listes!$A$70,IF(AND(I85&lt;P85,R85=""),Listes!$A$71,IF(AND(N85&lt;M85,R85=""),Listes!$A$72,IF(AND(P85&lt;&gt;"",P85&lt;I85,Q85=""),Listes!$A$73,IF(T85="",Listes!$A$74,""))))))</f>
        <v/>
      </c>
      <c r="T85" s="90"/>
      <c r="U85" s="158">
        <f t="shared" si="5"/>
        <v>0</v>
      </c>
    </row>
    <row r="86" spans="1:21" ht="20.100000000000001" customHeight="1" x14ac:dyDescent="0.25">
      <c r="A86" s="173">
        <v>80</v>
      </c>
      <c r="B86" s="201" t="str">
        <f>IF(OCS!B86="","",OCS!B86)</f>
        <v/>
      </c>
      <c r="C86" s="201" t="str">
        <f>IF(OCS!C86="","",OCS!C86)</f>
        <v/>
      </c>
      <c r="D86" s="202" t="str">
        <f>IF(OCS!D86="","",OCS!D86)</f>
        <v/>
      </c>
      <c r="E86" s="201" t="str">
        <f>IF(OCS!E86="","",OCS!E86)</f>
        <v/>
      </c>
      <c r="F86" s="287" t="str">
        <f>IF(OCS!F86="","",OCS!F86)</f>
        <v/>
      </c>
      <c r="G86" s="287" t="str">
        <f>IF(OCS!G86="","",OCS!G86)</f>
        <v/>
      </c>
      <c r="H86" s="201" t="str">
        <f>IF(OCS!H86="","",OCS!H86)</f>
        <v/>
      </c>
      <c r="I86" s="201" t="str">
        <f>IF(OCS!I86="","",OCS!I86)</f>
        <v/>
      </c>
      <c r="J86" s="88"/>
      <c r="K86" s="69"/>
      <c r="L86" s="69"/>
      <c r="M86" s="69"/>
      <c r="N86" s="69"/>
      <c r="O86" s="84" t="str">
        <f t="shared" si="3"/>
        <v/>
      </c>
      <c r="P86" s="84" t="str">
        <f t="shared" si="4"/>
        <v/>
      </c>
      <c r="Q86" s="436"/>
      <c r="R86" s="482"/>
      <c r="S86" s="435" t="str">
        <f>IF(I86="","",IF(P86="",Listes!$A$70,IF(AND(I86&lt;P86,R86=""),Listes!$A$71,IF(AND(N86&lt;M86,R86=""),Listes!$A$72,IF(AND(P86&lt;&gt;"",P86&lt;I86,Q86=""),Listes!$A$73,IF(T86="",Listes!$A$74,""))))))</f>
        <v/>
      </c>
      <c r="T86" s="90"/>
      <c r="U86" s="158">
        <f t="shared" si="5"/>
        <v>0</v>
      </c>
    </row>
    <row r="87" spans="1:21" ht="20.100000000000001" customHeight="1" x14ac:dyDescent="0.25">
      <c r="A87" s="173">
        <v>81</v>
      </c>
      <c r="B87" s="201" t="str">
        <f>IF(OCS!B87="","",OCS!B87)</f>
        <v/>
      </c>
      <c r="C87" s="201" t="str">
        <f>IF(OCS!C87="","",OCS!C87)</f>
        <v/>
      </c>
      <c r="D87" s="202" t="str">
        <f>IF(OCS!D87="","",OCS!D87)</f>
        <v/>
      </c>
      <c r="E87" s="201" t="str">
        <f>IF(OCS!E87="","",OCS!E87)</f>
        <v/>
      </c>
      <c r="F87" s="287" t="str">
        <f>IF(OCS!F87="","",OCS!F87)</f>
        <v/>
      </c>
      <c r="G87" s="287" t="str">
        <f>IF(OCS!G87="","",OCS!G87)</f>
        <v/>
      </c>
      <c r="H87" s="201" t="str">
        <f>IF(OCS!H87="","",OCS!H87)</f>
        <v/>
      </c>
      <c r="I87" s="201" t="str">
        <f>IF(OCS!I87="","",OCS!I87)</f>
        <v/>
      </c>
      <c r="J87" s="88"/>
      <c r="K87" s="69"/>
      <c r="L87" s="69"/>
      <c r="M87" s="69"/>
      <c r="N87" s="69"/>
      <c r="O87" s="84" t="str">
        <f t="shared" si="3"/>
        <v/>
      </c>
      <c r="P87" s="84" t="str">
        <f t="shared" si="4"/>
        <v/>
      </c>
      <c r="Q87" s="436"/>
      <c r="R87" s="482"/>
      <c r="S87" s="435" t="str">
        <f>IF(I87="","",IF(P87="",Listes!$A$70,IF(AND(I87&lt;P87,R87=""),Listes!$A$71,IF(AND(N87&lt;M87,R87=""),Listes!$A$72,IF(AND(P87&lt;&gt;"",P87&lt;I87,Q87=""),Listes!$A$73,IF(T87="",Listes!$A$74,""))))))</f>
        <v/>
      </c>
      <c r="T87" s="90"/>
      <c r="U87" s="158">
        <f t="shared" si="5"/>
        <v>0</v>
      </c>
    </row>
    <row r="88" spans="1:21" ht="20.100000000000001" customHeight="1" x14ac:dyDescent="0.25">
      <c r="A88" s="173">
        <v>82</v>
      </c>
      <c r="B88" s="201" t="str">
        <f>IF(OCS!B88="","",OCS!B88)</f>
        <v/>
      </c>
      <c r="C88" s="201" t="str">
        <f>IF(OCS!C88="","",OCS!C88)</f>
        <v/>
      </c>
      <c r="D88" s="202" t="str">
        <f>IF(OCS!D88="","",OCS!D88)</f>
        <v/>
      </c>
      <c r="E88" s="201" t="str">
        <f>IF(OCS!E88="","",OCS!E88)</f>
        <v/>
      </c>
      <c r="F88" s="287" t="str">
        <f>IF(OCS!F88="","",OCS!F88)</f>
        <v/>
      </c>
      <c r="G88" s="287" t="str">
        <f>IF(OCS!G88="","",OCS!G88)</f>
        <v/>
      </c>
      <c r="H88" s="201" t="str">
        <f>IF(OCS!H88="","",OCS!H88)</f>
        <v/>
      </c>
      <c r="I88" s="201" t="str">
        <f>IF(OCS!I88="","",OCS!I88)</f>
        <v/>
      </c>
      <c r="J88" s="88"/>
      <c r="K88" s="69"/>
      <c r="L88" s="69"/>
      <c r="M88" s="69"/>
      <c r="N88" s="69"/>
      <c r="O88" s="84" t="str">
        <f t="shared" si="3"/>
        <v/>
      </c>
      <c r="P88" s="84" t="str">
        <f t="shared" si="4"/>
        <v/>
      </c>
      <c r="Q88" s="436"/>
      <c r="R88" s="482"/>
      <c r="S88" s="435" t="str">
        <f>IF(I88="","",IF(P88="",Listes!$A$70,IF(AND(I88&lt;P88,R88=""),Listes!$A$71,IF(AND(N88&lt;M88,R88=""),Listes!$A$72,IF(AND(P88&lt;&gt;"",P88&lt;I88,Q88=""),Listes!$A$73,IF(T88="",Listes!$A$74,""))))))</f>
        <v/>
      </c>
      <c r="T88" s="90"/>
      <c r="U88" s="158">
        <f t="shared" si="5"/>
        <v>0</v>
      </c>
    </row>
    <row r="89" spans="1:21" ht="20.100000000000001" customHeight="1" x14ac:dyDescent="0.25">
      <c r="A89" s="173">
        <v>83</v>
      </c>
      <c r="B89" s="201" t="str">
        <f>IF(OCS!B89="","",OCS!B89)</f>
        <v/>
      </c>
      <c r="C89" s="201" t="str">
        <f>IF(OCS!C89="","",OCS!C89)</f>
        <v/>
      </c>
      <c r="D89" s="202" t="str">
        <f>IF(OCS!D89="","",OCS!D89)</f>
        <v/>
      </c>
      <c r="E89" s="201" t="str">
        <f>IF(OCS!E89="","",OCS!E89)</f>
        <v/>
      </c>
      <c r="F89" s="287" t="str">
        <f>IF(OCS!F89="","",OCS!F89)</f>
        <v/>
      </c>
      <c r="G89" s="287" t="str">
        <f>IF(OCS!G89="","",OCS!G89)</f>
        <v/>
      </c>
      <c r="H89" s="201" t="str">
        <f>IF(OCS!H89="","",OCS!H89)</f>
        <v/>
      </c>
      <c r="I89" s="201" t="str">
        <f>IF(OCS!I89="","",OCS!I89)</f>
        <v/>
      </c>
      <c r="J89" s="88"/>
      <c r="K89" s="69"/>
      <c r="L89" s="69"/>
      <c r="M89" s="69"/>
      <c r="N89" s="69"/>
      <c r="O89" s="84" t="str">
        <f t="shared" si="3"/>
        <v/>
      </c>
      <c r="P89" s="84" t="str">
        <f t="shared" si="4"/>
        <v/>
      </c>
      <c r="Q89" s="436"/>
      <c r="R89" s="482"/>
      <c r="S89" s="435" t="str">
        <f>IF(I89="","",IF(P89="",Listes!$A$70,IF(AND(I89&lt;P89,R89=""),Listes!$A$71,IF(AND(N89&lt;M89,R89=""),Listes!$A$72,IF(AND(P89&lt;&gt;"",P89&lt;I89,Q89=""),Listes!$A$73,IF(T89="",Listes!$A$74,""))))))</f>
        <v/>
      </c>
      <c r="T89" s="90"/>
      <c r="U89" s="158">
        <f t="shared" si="5"/>
        <v>0</v>
      </c>
    </row>
    <row r="90" spans="1:21" ht="20.100000000000001" customHeight="1" x14ac:dyDescent="0.25">
      <c r="A90" s="173">
        <v>84</v>
      </c>
      <c r="B90" s="201" t="str">
        <f>IF(OCS!B90="","",OCS!B90)</f>
        <v/>
      </c>
      <c r="C90" s="201" t="str">
        <f>IF(OCS!C90="","",OCS!C90)</f>
        <v/>
      </c>
      <c r="D90" s="202" t="str">
        <f>IF(OCS!D90="","",OCS!D90)</f>
        <v/>
      </c>
      <c r="E90" s="201" t="str">
        <f>IF(OCS!E90="","",OCS!E90)</f>
        <v/>
      </c>
      <c r="F90" s="287" t="str">
        <f>IF(OCS!F90="","",OCS!F90)</f>
        <v/>
      </c>
      <c r="G90" s="287" t="str">
        <f>IF(OCS!G90="","",OCS!G90)</f>
        <v/>
      </c>
      <c r="H90" s="201" t="str">
        <f>IF(OCS!H90="","",OCS!H90)</f>
        <v/>
      </c>
      <c r="I90" s="201" t="str">
        <f>IF(OCS!I90="","",OCS!I90)</f>
        <v/>
      </c>
      <c r="J90" s="88"/>
      <c r="K90" s="69"/>
      <c r="L90" s="69"/>
      <c r="M90" s="69"/>
      <c r="N90" s="69"/>
      <c r="O90" s="84" t="str">
        <f t="shared" si="3"/>
        <v/>
      </c>
      <c r="P90" s="84" t="str">
        <f t="shared" si="4"/>
        <v/>
      </c>
      <c r="Q90" s="436"/>
      <c r="R90" s="482"/>
      <c r="S90" s="435" t="str">
        <f>IF(I90="","",IF(P90="",Listes!$A$70,IF(AND(I90&lt;P90,R90=""),Listes!$A$71,IF(AND(N90&lt;M90,R90=""),Listes!$A$72,IF(AND(P90&lt;&gt;"",P90&lt;I90,Q90=""),Listes!$A$73,IF(T90="",Listes!$A$74,""))))))</f>
        <v/>
      </c>
      <c r="T90" s="90"/>
      <c r="U90" s="158">
        <f t="shared" si="5"/>
        <v>0</v>
      </c>
    </row>
    <row r="91" spans="1:21" ht="20.100000000000001" customHeight="1" x14ac:dyDescent="0.25">
      <c r="A91" s="173">
        <v>85</v>
      </c>
      <c r="B91" s="201" t="str">
        <f>IF(OCS!B91="","",OCS!B91)</f>
        <v/>
      </c>
      <c r="C91" s="201" t="str">
        <f>IF(OCS!C91="","",OCS!C91)</f>
        <v/>
      </c>
      <c r="D91" s="202" t="str">
        <f>IF(OCS!D91="","",OCS!D91)</f>
        <v/>
      </c>
      <c r="E91" s="201" t="str">
        <f>IF(OCS!E91="","",OCS!E91)</f>
        <v/>
      </c>
      <c r="F91" s="287" t="str">
        <f>IF(OCS!F91="","",OCS!F91)</f>
        <v/>
      </c>
      <c r="G91" s="287" t="str">
        <f>IF(OCS!G91="","",OCS!G91)</f>
        <v/>
      </c>
      <c r="H91" s="201" t="str">
        <f>IF(OCS!H91="","",OCS!H91)</f>
        <v/>
      </c>
      <c r="I91" s="201" t="str">
        <f>IF(OCS!I91="","",OCS!I91)</f>
        <v/>
      </c>
      <c r="J91" s="88"/>
      <c r="K91" s="69"/>
      <c r="L91" s="69"/>
      <c r="M91" s="69"/>
      <c r="N91" s="69"/>
      <c r="O91" s="84" t="str">
        <f t="shared" si="3"/>
        <v/>
      </c>
      <c r="P91" s="84" t="str">
        <f t="shared" si="4"/>
        <v/>
      </c>
      <c r="Q91" s="436"/>
      <c r="R91" s="482"/>
      <c r="S91" s="435" t="str">
        <f>IF(I91="","",IF(P91="",Listes!$A$70,IF(AND(I91&lt;P91,R91=""),Listes!$A$71,IF(AND(N91&lt;M91,R91=""),Listes!$A$72,IF(AND(P91&lt;&gt;"",P91&lt;I91,Q91=""),Listes!$A$73,IF(T91="",Listes!$A$74,""))))))</f>
        <v/>
      </c>
      <c r="T91" s="90"/>
      <c r="U91" s="158">
        <f t="shared" si="5"/>
        <v>0</v>
      </c>
    </row>
    <row r="92" spans="1:21" ht="20.100000000000001" customHeight="1" x14ac:dyDescent="0.25">
      <c r="A92" s="173">
        <v>86</v>
      </c>
      <c r="B92" s="201" t="str">
        <f>IF(OCS!B92="","",OCS!B92)</f>
        <v/>
      </c>
      <c r="C92" s="201" t="str">
        <f>IF(OCS!C92="","",OCS!C92)</f>
        <v/>
      </c>
      <c r="D92" s="202" t="str">
        <f>IF(OCS!D92="","",OCS!D92)</f>
        <v/>
      </c>
      <c r="E92" s="201" t="str">
        <f>IF(OCS!E92="","",OCS!E92)</f>
        <v/>
      </c>
      <c r="F92" s="287" t="str">
        <f>IF(OCS!F92="","",OCS!F92)</f>
        <v/>
      </c>
      <c r="G92" s="287" t="str">
        <f>IF(OCS!G92="","",OCS!G92)</f>
        <v/>
      </c>
      <c r="H92" s="201" t="str">
        <f>IF(OCS!H92="","",OCS!H92)</f>
        <v/>
      </c>
      <c r="I92" s="201" t="str">
        <f>IF(OCS!I92="","",OCS!I92)</f>
        <v/>
      </c>
      <c r="J92" s="88"/>
      <c r="K92" s="69"/>
      <c r="L92" s="69"/>
      <c r="M92" s="69"/>
      <c r="N92" s="69"/>
      <c r="O92" s="84" t="str">
        <f t="shared" si="3"/>
        <v/>
      </c>
      <c r="P92" s="84" t="str">
        <f t="shared" si="4"/>
        <v/>
      </c>
      <c r="Q92" s="436"/>
      <c r="R92" s="482"/>
      <c r="S92" s="435" t="str">
        <f>IF(I92="","",IF(P92="",Listes!$A$70,IF(AND(I92&lt;P92,R92=""),Listes!$A$71,IF(AND(N92&lt;M92,R92=""),Listes!$A$72,IF(AND(P92&lt;&gt;"",P92&lt;I92,Q92=""),Listes!$A$73,IF(T92="",Listes!$A$74,""))))))</f>
        <v/>
      </c>
      <c r="T92" s="90"/>
      <c r="U92" s="158">
        <f t="shared" si="5"/>
        <v>0</v>
      </c>
    </row>
    <row r="93" spans="1:21" ht="20.100000000000001" customHeight="1" x14ac:dyDescent="0.25">
      <c r="A93" s="173">
        <v>87</v>
      </c>
      <c r="B93" s="201" t="str">
        <f>IF(OCS!B93="","",OCS!B93)</f>
        <v/>
      </c>
      <c r="C93" s="201" t="str">
        <f>IF(OCS!C93="","",OCS!C93)</f>
        <v/>
      </c>
      <c r="D93" s="202" t="str">
        <f>IF(OCS!D93="","",OCS!D93)</f>
        <v/>
      </c>
      <c r="E93" s="201" t="str">
        <f>IF(OCS!E93="","",OCS!E93)</f>
        <v/>
      </c>
      <c r="F93" s="287" t="str">
        <f>IF(OCS!F93="","",OCS!F93)</f>
        <v/>
      </c>
      <c r="G93" s="287" t="str">
        <f>IF(OCS!G93="","",OCS!G93)</f>
        <v/>
      </c>
      <c r="H93" s="201" t="str">
        <f>IF(OCS!H93="","",OCS!H93)</f>
        <v/>
      </c>
      <c r="I93" s="201" t="str">
        <f>IF(OCS!I93="","",OCS!I93)</f>
        <v/>
      </c>
      <c r="J93" s="88"/>
      <c r="K93" s="69"/>
      <c r="L93" s="69"/>
      <c r="M93" s="69"/>
      <c r="N93" s="69"/>
      <c r="O93" s="84" t="str">
        <f t="shared" si="3"/>
        <v/>
      </c>
      <c r="P93" s="84" t="str">
        <f t="shared" si="4"/>
        <v/>
      </c>
      <c r="Q93" s="436"/>
      <c r="R93" s="482"/>
      <c r="S93" s="435" t="str">
        <f>IF(I93="","",IF(P93="",Listes!$A$70,IF(AND(I93&lt;P93,R93=""),Listes!$A$71,IF(AND(N93&lt;M93,R93=""),Listes!$A$72,IF(AND(P93&lt;&gt;"",P93&lt;I93,Q93=""),Listes!$A$73,IF(T93="",Listes!$A$74,""))))))</f>
        <v/>
      </c>
      <c r="T93" s="90"/>
      <c r="U93" s="158">
        <f t="shared" si="5"/>
        <v>0</v>
      </c>
    </row>
    <row r="94" spans="1:21" ht="20.100000000000001" customHeight="1" x14ac:dyDescent="0.25">
      <c r="A94" s="173">
        <v>88</v>
      </c>
      <c r="B94" s="201" t="str">
        <f>IF(OCS!B94="","",OCS!B94)</f>
        <v/>
      </c>
      <c r="C94" s="201" t="str">
        <f>IF(OCS!C94="","",OCS!C94)</f>
        <v/>
      </c>
      <c r="D94" s="202" t="str">
        <f>IF(OCS!D94="","",OCS!D94)</f>
        <v/>
      </c>
      <c r="E94" s="201" t="str">
        <f>IF(OCS!E94="","",OCS!E94)</f>
        <v/>
      </c>
      <c r="F94" s="287" t="str">
        <f>IF(OCS!F94="","",OCS!F94)</f>
        <v/>
      </c>
      <c r="G94" s="287" t="str">
        <f>IF(OCS!G94="","",OCS!G94)</f>
        <v/>
      </c>
      <c r="H94" s="201" t="str">
        <f>IF(OCS!H94="","",OCS!H94)</f>
        <v/>
      </c>
      <c r="I94" s="201" t="str">
        <f>IF(OCS!I94="","",OCS!I94)</f>
        <v/>
      </c>
      <c r="J94" s="88"/>
      <c r="K94" s="69"/>
      <c r="L94" s="69"/>
      <c r="M94" s="69"/>
      <c r="N94" s="69"/>
      <c r="O94" s="84" t="str">
        <f t="shared" si="3"/>
        <v/>
      </c>
      <c r="P94" s="84" t="str">
        <f t="shared" si="4"/>
        <v/>
      </c>
      <c r="Q94" s="436"/>
      <c r="R94" s="482"/>
      <c r="S94" s="435" t="str">
        <f>IF(I94="","",IF(P94="",Listes!$A$70,IF(AND(I94&lt;P94,R94=""),Listes!$A$71,IF(AND(N94&lt;M94,R94=""),Listes!$A$72,IF(AND(P94&lt;&gt;"",P94&lt;I94,Q94=""),Listes!$A$73,IF(T94="",Listes!$A$74,""))))))</f>
        <v/>
      </c>
      <c r="T94" s="90"/>
      <c r="U94" s="158">
        <f t="shared" si="5"/>
        <v>0</v>
      </c>
    </row>
    <row r="95" spans="1:21" ht="20.100000000000001" customHeight="1" x14ac:dyDescent="0.25">
      <c r="A95" s="173">
        <v>89</v>
      </c>
      <c r="B95" s="201" t="str">
        <f>IF(OCS!B95="","",OCS!B95)</f>
        <v/>
      </c>
      <c r="C95" s="201" t="str">
        <f>IF(OCS!C95="","",OCS!C95)</f>
        <v/>
      </c>
      <c r="D95" s="202" t="str">
        <f>IF(OCS!D95="","",OCS!D95)</f>
        <v/>
      </c>
      <c r="E95" s="201" t="str">
        <f>IF(OCS!E95="","",OCS!E95)</f>
        <v/>
      </c>
      <c r="F95" s="287" t="str">
        <f>IF(OCS!F95="","",OCS!F95)</f>
        <v/>
      </c>
      <c r="G95" s="287" t="str">
        <f>IF(OCS!G95="","",OCS!G95)</f>
        <v/>
      </c>
      <c r="H95" s="201" t="str">
        <f>IF(OCS!H95="","",OCS!H95)</f>
        <v/>
      </c>
      <c r="I95" s="201" t="str">
        <f>IF(OCS!I95="","",OCS!I95)</f>
        <v/>
      </c>
      <c r="J95" s="88"/>
      <c r="K95" s="69"/>
      <c r="L95" s="69"/>
      <c r="M95" s="69"/>
      <c r="N95" s="69"/>
      <c r="O95" s="84" t="str">
        <f t="shared" si="3"/>
        <v/>
      </c>
      <c r="P95" s="84" t="str">
        <f t="shared" si="4"/>
        <v/>
      </c>
      <c r="Q95" s="436"/>
      <c r="R95" s="482"/>
      <c r="S95" s="435" t="str">
        <f>IF(I95="","",IF(P95="",Listes!$A$70,IF(AND(I95&lt;P95,R95=""),Listes!$A$71,IF(AND(N95&lt;M95,R95=""),Listes!$A$72,IF(AND(P95&lt;&gt;"",P95&lt;I95,Q95=""),Listes!$A$73,IF(T95="",Listes!$A$74,""))))))</f>
        <v/>
      </c>
      <c r="T95" s="90"/>
      <c r="U95" s="158">
        <f t="shared" si="5"/>
        <v>0</v>
      </c>
    </row>
    <row r="96" spans="1:21" ht="20.100000000000001" customHeight="1" x14ac:dyDescent="0.25">
      <c r="A96" s="173">
        <v>90</v>
      </c>
      <c r="B96" s="201" t="str">
        <f>IF(OCS!B96="","",OCS!B96)</f>
        <v/>
      </c>
      <c r="C96" s="201" t="str">
        <f>IF(OCS!C96="","",OCS!C96)</f>
        <v/>
      </c>
      <c r="D96" s="202" t="str">
        <f>IF(OCS!D96="","",OCS!D96)</f>
        <v/>
      </c>
      <c r="E96" s="201" t="str">
        <f>IF(OCS!E96="","",OCS!E96)</f>
        <v/>
      </c>
      <c r="F96" s="287" t="str">
        <f>IF(OCS!F96="","",OCS!F96)</f>
        <v/>
      </c>
      <c r="G96" s="287" t="str">
        <f>IF(OCS!G96="","",OCS!G96)</f>
        <v/>
      </c>
      <c r="H96" s="201" t="str">
        <f>IF(OCS!H96="","",OCS!H96)</f>
        <v/>
      </c>
      <c r="I96" s="201" t="str">
        <f>IF(OCS!I96="","",OCS!I96)</f>
        <v/>
      </c>
      <c r="J96" s="88"/>
      <c r="K96" s="69"/>
      <c r="L96" s="69"/>
      <c r="M96" s="69"/>
      <c r="N96" s="69"/>
      <c r="O96" s="84" t="str">
        <f t="shared" si="3"/>
        <v/>
      </c>
      <c r="P96" s="84" t="str">
        <f t="shared" si="4"/>
        <v/>
      </c>
      <c r="Q96" s="436"/>
      <c r="R96" s="482"/>
      <c r="S96" s="435" t="str">
        <f>IF(I96="","",IF(P96="",Listes!$A$70,IF(AND(I96&lt;P96,R96=""),Listes!$A$71,IF(AND(N96&lt;M96,R96=""),Listes!$A$72,IF(AND(P96&lt;&gt;"",P96&lt;I96,Q96=""),Listes!$A$73,IF(T96="",Listes!$A$74,""))))))</f>
        <v/>
      </c>
      <c r="T96" s="90"/>
      <c r="U96" s="158">
        <f t="shared" si="5"/>
        <v>0</v>
      </c>
    </row>
    <row r="97" spans="1:21" ht="20.100000000000001" customHeight="1" x14ac:dyDescent="0.25">
      <c r="A97" s="173">
        <v>91</v>
      </c>
      <c r="B97" s="201" t="str">
        <f>IF(OCS!B97="","",OCS!B97)</f>
        <v/>
      </c>
      <c r="C97" s="201" t="str">
        <f>IF(OCS!C97="","",OCS!C97)</f>
        <v/>
      </c>
      <c r="D97" s="202" t="str">
        <f>IF(OCS!D97="","",OCS!D97)</f>
        <v/>
      </c>
      <c r="E97" s="201" t="str">
        <f>IF(OCS!E97="","",OCS!E97)</f>
        <v/>
      </c>
      <c r="F97" s="287" t="str">
        <f>IF(OCS!F97="","",OCS!F97)</f>
        <v/>
      </c>
      <c r="G97" s="287" t="str">
        <f>IF(OCS!G97="","",OCS!G97)</f>
        <v/>
      </c>
      <c r="H97" s="201" t="str">
        <f>IF(OCS!H97="","",OCS!H97)</f>
        <v/>
      </c>
      <c r="I97" s="201" t="str">
        <f>IF(OCS!I97="","",OCS!I97)</f>
        <v/>
      </c>
      <c r="J97" s="88"/>
      <c r="K97" s="69"/>
      <c r="L97" s="69"/>
      <c r="M97" s="69"/>
      <c r="N97" s="69"/>
      <c r="O97" s="84" t="str">
        <f t="shared" si="3"/>
        <v/>
      </c>
      <c r="P97" s="84" t="str">
        <f t="shared" si="4"/>
        <v/>
      </c>
      <c r="Q97" s="436"/>
      <c r="R97" s="482"/>
      <c r="S97" s="435" t="str">
        <f>IF(I97="","",IF(P97="",Listes!$A$70,IF(AND(I97&lt;P97,R97=""),Listes!$A$71,IF(AND(N97&lt;M97,R97=""),Listes!$A$72,IF(AND(P97&lt;&gt;"",P97&lt;I97,Q97=""),Listes!$A$73,IF(T97="",Listes!$A$74,""))))))</f>
        <v/>
      </c>
      <c r="T97" s="90"/>
      <c r="U97" s="158">
        <f t="shared" si="5"/>
        <v>0</v>
      </c>
    </row>
    <row r="98" spans="1:21" ht="20.100000000000001" customHeight="1" x14ac:dyDescent="0.25">
      <c r="A98" s="173">
        <v>92</v>
      </c>
      <c r="B98" s="201" t="str">
        <f>IF(OCS!B98="","",OCS!B98)</f>
        <v/>
      </c>
      <c r="C98" s="201" t="str">
        <f>IF(OCS!C98="","",OCS!C98)</f>
        <v/>
      </c>
      <c r="D98" s="202" t="str">
        <f>IF(OCS!D98="","",OCS!D98)</f>
        <v/>
      </c>
      <c r="E98" s="201" t="str">
        <f>IF(OCS!E98="","",OCS!E98)</f>
        <v/>
      </c>
      <c r="F98" s="287" t="str">
        <f>IF(OCS!F98="","",OCS!F98)</f>
        <v/>
      </c>
      <c r="G98" s="287" t="str">
        <f>IF(OCS!G98="","",OCS!G98)</f>
        <v/>
      </c>
      <c r="H98" s="201" t="str">
        <f>IF(OCS!H98="","",OCS!H98)</f>
        <v/>
      </c>
      <c r="I98" s="201" t="str">
        <f>IF(OCS!I98="","",OCS!I98)</f>
        <v/>
      </c>
      <c r="J98" s="88"/>
      <c r="K98" s="69"/>
      <c r="L98" s="69"/>
      <c r="M98" s="69"/>
      <c r="N98" s="69"/>
      <c r="O98" s="84" t="str">
        <f t="shared" si="3"/>
        <v/>
      </c>
      <c r="P98" s="84" t="str">
        <f t="shared" si="4"/>
        <v/>
      </c>
      <c r="Q98" s="436"/>
      <c r="R98" s="482"/>
      <c r="S98" s="435" t="str">
        <f>IF(I98="","",IF(P98="",Listes!$A$70,IF(AND(I98&lt;P98,R98=""),Listes!$A$71,IF(AND(N98&lt;M98,R98=""),Listes!$A$72,IF(AND(P98&lt;&gt;"",P98&lt;I98,Q98=""),Listes!$A$73,IF(T98="",Listes!$A$74,""))))))</f>
        <v/>
      </c>
      <c r="T98" s="90"/>
      <c r="U98" s="158">
        <f t="shared" si="5"/>
        <v>0</v>
      </c>
    </row>
    <row r="99" spans="1:21" ht="20.100000000000001" customHeight="1" x14ac:dyDescent="0.25">
      <c r="A99" s="173">
        <v>93</v>
      </c>
      <c r="B99" s="201" t="str">
        <f>IF(OCS!B99="","",OCS!B99)</f>
        <v/>
      </c>
      <c r="C99" s="201" t="str">
        <f>IF(OCS!C99="","",OCS!C99)</f>
        <v/>
      </c>
      <c r="D99" s="202" t="str">
        <f>IF(OCS!D99="","",OCS!D99)</f>
        <v/>
      </c>
      <c r="E99" s="201" t="str">
        <f>IF(OCS!E99="","",OCS!E99)</f>
        <v/>
      </c>
      <c r="F99" s="287" t="str">
        <f>IF(OCS!F99="","",OCS!F99)</f>
        <v/>
      </c>
      <c r="G99" s="287" t="str">
        <f>IF(OCS!G99="","",OCS!G99)</f>
        <v/>
      </c>
      <c r="H99" s="201" t="str">
        <f>IF(OCS!H99="","",OCS!H99)</f>
        <v/>
      </c>
      <c r="I99" s="201" t="str">
        <f>IF(OCS!I99="","",OCS!I99)</f>
        <v/>
      </c>
      <c r="J99" s="88"/>
      <c r="K99" s="69"/>
      <c r="L99" s="69"/>
      <c r="M99" s="69"/>
      <c r="N99" s="69"/>
      <c r="O99" s="84" t="str">
        <f t="shared" si="3"/>
        <v/>
      </c>
      <c r="P99" s="84" t="str">
        <f t="shared" si="4"/>
        <v/>
      </c>
      <c r="Q99" s="436"/>
      <c r="R99" s="482"/>
      <c r="S99" s="435" t="str">
        <f>IF(I99="","",IF(P99="",Listes!$A$70,IF(AND(I99&lt;P99,R99=""),Listes!$A$71,IF(AND(N99&lt;M99,R99=""),Listes!$A$72,IF(AND(P99&lt;&gt;"",P99&lt;I99,Q99=""),Listes!$A$73,IF(T99="",Listes!$A$74,""))))))</f>
        <v/>
      </c>
      <c r="T99" s="90"/>
      <c r="U99" s="158">
        <f t="shared" si="5"/>
        <v>0</v>
      </c>
    </row>
    <row r="100" spans="1:21" ht="20.100000000000001" customHeight="1" x14ac:dyDescent="0.25">
      <c r="A100" s="173">
        <v>94</v>
      </c>
      <c r="B100" s="201" t="str">
        <f>IF(OCS!B100="","",OCS!B100)</f>
        <v/>
      </c>
      <c r="C100" s="201" t="str">
        <f>IF(OCS!C100="","",OCS!C100)</f>
        <v/>
      </c>
      <c r="D100" s="202" t="str">
        <f>IF(OCS!D100="","",OCS!D100)</f>
        <v/>
      </c>
      <c r="E100" s="201" t="str">
        <f>IF(OCS!E100="","",OCS!E100)</f>
        <v/>
      </c>
      <c r="F100" s="287" t="str">
        <f>IF(OCS!F100="","",OCS!F100)</f>
        <v/>
      </c>
      <c r="G100" s="287" t="str">
        <f>IF(OCS!G100="","",OCS!G100)</f>
        <v/>
      </c>
      <c r="H100" s="201" t="str">
        <f>IF(OCS!H100="","",OCS!H100)</f>
        <v/>
      </c>
      <c r="I100" s="201" t="str">
        <f>IF(OCS!I100="","",OCS!I100)</f>
        <v/>
      </c>
      <c r="J100" s="88"/>
      <c r="K100" s="69"/>
      <c r="L100" s="69"/>
      <c r="M100" s="69"/>
      <c r="N100" s="69"/>
      <c r="O100" s="84" t="str">
        <f t="shared" si="3"/>
        <v/>
      </c>
      <c r="P100" s="84" t="str">
        <f t="shared" si="4"/>
        <v/>
      </c>
      <c r="Q100" s="436"/>
      <c r="R100" s="482"/>
      <c r="S100" s="435" t="str">
        <f>IF(I100="","",IF(P100="",Listes!$A$70,IF(AND(I100&lt;P100,R100=""),Listes!$A$71,IF(AND(N100&lt;M100,R100=""),Listes!$A$72,IF(AND(P100&lt;&gt;"",P100&lt;I100,Q100=""),Listes!$A$73,IF(T100="",Listes!$A$74,""))))))</f>
        <v/>
      </c>
      <c r="T100" s="90"/>
      <c r="U100" s="158">
        <f t="shared" si="5"/>
        <v>0</v>
      </c>
    </row>
    <row r="101" spans="1:21" ht="20.100000000000001" customHeight="1" x14ac:dyDescent="0.25">
      <c r="A101" s="173">
        <v>95</v>
      </c>
      <c r="B101" s="201" t="str">
        <f>IF(OCS!B101="","",OCS!B101)</f>
        <v/>
      </c>
      <c r="C101" s="201" t="str">
        <f>IF(OCS!C101="","",OCS!C101)</f>
        <v/>
      </c>
      <c r="D101" s="202" t="str">
        <f>IF(OCS!D101="","",OCS!D101)</f>
        <v/>
      </c>
      <c r="E101" s="201" t="str">
        <f>IF(OCS!E101="","",OCS!E101)</f>
        <v/>
      </c>
      <c r="F101" s="287" t="str">
        <f>IF(OCS!F101="","",OCS!F101)</f>
        <v/>
      </c>
      <c r="G101" s="287" t="str">
        <f>IF(OCS!G101="","",OCS!G101)</f>
        <v/>
      </c>
      <c r="H101" s="201" t="str">
        <f>IF(OCS!H101="","",OCS!H101)</f>
        <v/>
      </c>
      <c r="I101" s="201" t="str">
        <f>IF(OCS!I101="","",OCS!I101)</f>
        <v/>
      </c>
      <c r="J101" s="88"/>
      <c r="K101" s="69"/>
      <c r="L101" s="69"/>
      <c r="M101" s="69"/>
      <c r="N101" s="69"/>
      <c r="O101" s="84" t="str">
        <f t="shared" si="3"/>
        <v/>
      </c>
      <c r="P101" s="84" t="str">
        <f t="shared" si="4"/>
        <v/>
      </c>
      <c r="Q101" s="436"/>
      <c r="R101" s="482"/>
      <c r="S101" s="435" t="str">
        <f>IF(I101="","",IF(P101="",Listes!$A$70,IF(AND(I101&lt;P101,R101=""),Listes!$A$71,IF(AND(N101&lt;M101,R101=""),Listes!$A$72,IF(AND(P101&lt;&gt;"",P101&lt;I101,Q101=""),Listes!$A$73,IF(T101="",Listes!$A$74,""))))))</f>
        <v/>
      </c>
      <c r="T101" s="90"/>
      <c r="U101" s="158">
        <f t="shared" si="5"/>
        <v>0</v>
      </c>
    </row>
    <row r="102" spans="1:21" ht="20.100000000000001" customHeight="1" x14ac:dyDescent="0.25">
      <c r="A102" s="173">
        <v>96</v>
      </c>
      <c r="B102" s="201" t="str">
        <f>IF(OCS!B102="","",OCS!B102)</f>
        <v/>
      </c>
      <c r="C102" s="201" t="str">
        <f>IF(OCS!C102="","",OCS!C102)</f>
        <v/>
      </c>
      <c r="D102" s="202" t="str">
        <f>IF(OCS!D102="","",OCS!D102)</f>
        <v/>
      </c>
      <c r="E102" s="201" t="str">
        <f>IF(OCS!E102="","",OCS!E102)</f>
        <v/>
      </c>
      <c r="F102" s="287" t="str">
        <f>IF(OCS!F102="","",OCS!F102)</f>
        <v/>
      </c>
      <c r="G102" s="287" t="str">
        <f>IF(OCS!G102="","",OCS!G102)</f>
        <v/>
      </c>
      <c r="H102" s="201" t="str">
        <f>IF(OCS!H102="","",OCS!H102)</f>
        <v/>
      </c>
      <c r="I102" s="201" t="str">
        <f>IF(OCS!I102="","",OCS!I102)</f>
        <v/>
      </c>
      <c r="J102" s="88"/>
      <c r="K102" s="69"/>
      <c r="L102" s="69"/>
      <c r="M102" s="69"/>
      <c r="N102" s="69"/>
      <c r="O102" s="84" t="str">
        <f t="shared" si="3"/>
        <v/>
      </c>
      <c r="P102" s="84" t="str">
        <f t="shared" si="4"/>
        <v/>
      </c>
      <c r="Q102" s="436"/>
      <c r="R102" s="482"/>
      <c r="S102" s="435" t="str">
        <f>IF(I102="","",IF(P102="",Listes!$A$70,IF(AND(I102&lt;P102,R102=""),Listes!$A$71,IF(AND(N102&lt;M102,R102=""),Listes!$A$72,IF(AND(P102&lt;&gt;"",P102&lt;I102,Q102=""),Listes!$A$73,IF(T102="",Listes!$A$74,""))))))</f>
        <v/>
      </c>
      <c r="T102" s="90"/>
      <c r="U102" s="158">
        <f t="shared" si="5"/>
        <v>0</v>
      </c>
    </row>
    <row r="103" spans="1:21" ht="20.100000000000001" customHeight="1" x14ac:dyDescent="0.25">
      <c r="A103" s="173">
        <v>97</v>
      </c>
      <c r="B103" s="201" t="str">
        <f>IF(OCS!B103="","",OCS!B103)</f>
        <v/>
      </c>
      <c r="C103" s="201" t="str">
        <f>IF(OCS!C103="","",OCS!C103)</f>
        <v/>
      </c>
      <c r="D103" s="202" t="str">
        <f>IF(OCS!D103="","",OCS!D103)</f>
        <v/>
      </c>
      <c r="E103" s="201" t="str">
        <f>IF(OCS!E103="","",OCS!E103)</f>
        <v/>
      </c>
      <c r="F103" s="287" t="str">
        <f>IF(OCS!F103="","",OCS!F103)</f>
        <v/>
      </c>
      <c r="G103" s="287" t="str">
        <f>IF(OCS!G103="","",OCS!G103)</f>
        <v/>
      </c>
      <c r="H103" s="201" t="str">
        <f>IF(OCS!H103="","",OCS!H103)</f>
        <v/>
      </c>
      <c r="I103" s="201" t="str">
        <f>IF(OCS!I103="","",OCS!I103)</f>
        <v/>
      </c>
      <c r="J103" s="88"/>
      <c r="K103" s="69"/>
      <c r="L103" s="69"/>
      <c r="M103" s="69"/>
      <c r="N103" s="69"/>
      <c r="O103" s="84" t="str">
        <f t="shared" si="3"/>
        <v/>
      </c>
      <c r="P103" s="84" t="str">
        <f t="shared" si="4"/>
        <v/>
      </c>
      <c r="Q103" s="436"/>
      <c r="R103" s="482"/>
      <c r="S103" s="435" t="str">
        <f>IF(I103="","",IF(P103="",Listes!$A$70,IF(AND(I103&lt;P103,R103=""),Listes!$A$71,IF(AND(N103&lt;M103,R103=""),Listes!$A$72,IF(AND(P103&lt;&gt;"",P103&lt;I103,Q103=""),Listes!$A$73,IF(T103="",Listes!$A$74,""))))))</f>
        <v/>
      </c>
      <c r="T103" s="90"/>
      <c r="U103" s="158">
        <f t="shared" si="5"/>
        <v>0</v>
      </c>
    </row>
    <row r="104" spans="1:21" ht="20.100000000000001" customHeight="1" x14ac:dyDescent="0.25">
      <c r="A104" s="173">
        <v>98</v>
      </c>
      <c r="B104" s="201" t="str">
        <f>IF(OCS!B104="","",OCS!B104)</f>
        <v/>
      </c>
      <c r="C104" s="201" t="str">
        <f>IF(OCS!C104="","",OCS!C104)</f>
        <v/>
      </c>
      <c r="D104" s="202" t="str">
        <f>IF(OCS!D104="","",OCS!D104)</f>
        <v/>
      </c>
      <c r="E104" s="201" t="str">
        <f>IF(OCS!E104="","",OCS!E104)</f>
        <v/>
      </c>
      <c r="F104" s="287" t="str">
        <f>IF(OCS!F104="","",OCS!F104)</f>
        <v/>
      </c>
      <c r="G104" s="287" t="str">
        <f>IF(OCS!G104="","",OCS!G104)</f>
        <v/>
      </c>
      <c r="H104" s="201" t="str">
        <f>IF(OCS!H104="","",OCS!H104)</f>
        <v/>
      </c>
      <c r="I104" s="201" t="str">
        <f>IF(OCS!I104="","",OCS!I104)</f>
        <v/>
      </c>
      <c r="J104" s="88"/>
      <c r="K104" s="69"/>
      <c r="L104" s="69"/>
      <c r="M104" s="69"/>
      <c r="N104" s="69"/>
      <c r="O104" s="84" t="str">
        <f t="shared" si="3"/>
        <v/>
      </c>
      <c r="P104" s="84" t="str">
        <f t="shared" si="4"/>
        <v/>
      </c>
      <c r="Q104" s="436"/>
      <c r="R104" s="482"/>
      <c r="S104" s="435" t="str">
        <f>IF(I104="","",IF(P104="",Listes!$A$70,IF(AND(I104&lt;P104,R104=""),Listes!$A$71,IF(AND(N104&lt;M104,R104=""),Listes!$A$72,IF(AND(P104&lt;&gt;"",P104&lt;I104,Q104=""),Listes!$A$73,IF(T104="",Listes!$A$74,""))))))</f>
        <v/>
      </c>
      <c r="T104" s="90"/>
      <c r="U104" s="158">
        <f t="shared" si="5"/>
        <v>0</v>
      </c>
    </row>
    <row r="105" spans="1:21" ht="20.100000000000001" customHeight="1" x14ac:dyDescent="0.25">
      <c r="A105" s="173">
        <v>99</v>
      </c>
      <c r="B105" s="201" t="str">
        <f>IF(OCS!B105="","",OCS!B105)</f>
        <v/>
      </c>
      <c r="C105" s="201" t="str">
        <f>IF(OCS!C105="","",OCS!C105)</f>
        <v/>
      </c>
      <c r="D105" s="202" t="str">
        <f>IF(OCS!D105="","",OCS!D105)</f>
        <v/>
      </c>
      <c r="E105" s="201" t="str">
        <f>IF(OCS!E105="","",OCS!E105)</f>
        <v/>
      </c>
      <c r="F105" s="287" t="str">
        <f>IF(OCS!F105="","",OCS!F105)</f>
        <v/>
      </c>
      <c r="G105" s="287" t="str">
        <f>IF(OCS!G105="","",OCS!G105)</f>
        <v/>
      </c>
      <c r="H105" s="201" t="str">
        <f>IF(OCS!H105="","",OCS!H105)</f>
        <v/>
      </c>
      <c r="I105" s="201" t="str">
        <f>IF(OCS!I105="","",OCS!I105)</f>
        <v/>
      </c>
      <c r="J105" s="88"/>
      <c r="K105" s="69"/>
      <c r="L105" s="69"/>
      <c r="M105" s="69"/>
      <c r="N105" s="69"/>
      <c r="O105" s="84" t="str">
        <f t="shared" si="3"/>
        <v/>
      </c>
      <c r="P105" s="84" t="str">
        <f t="shared" si="4"/>
        <v/>
      </c>
      <c r="Q105" s="436"/>
      <c r="R105" s="482"/>
      <c r="S105" s="435" t="str">
        <f>IF(I105="","",IF(P105="",Listes!$A$70,IF(AND(I105&lt;P105,R105=""),Listes!$A$71,IF(AND(N105&lt;M105,R105=""),Listes!$A$72,IF(AND(P105&lt;&gt;"",P105&lt;I105,Q105=""),Listes!$A$73,IF(T105="",Listes!$A$74,""))))))</f>
        <v/>
      </c>
      <c r="T105" s="90"/>
      <c r="U105" s="158">
        <f t="shared" si="5"/>
        <v>0</v>
      </c>
    </row>
    <row r="106" spans="1:21" ht="20.100000000000001" customHeight="1" x14ac:dyDescent="0.25">
      <c r="A106" s="173">
        <v>100</v>
      </c>
      <c r="B106" s="201" t="str">
        <f>IF(OCS!B106="","",OCS!B106)</f>
        <v/>
      </c>
      <c r="C106" s="201" t="str">
        <f>IF(OCS!C106="","",OCS!C106)</f>
        <v/>
      </c>
      <c r="D106" s="202" t="str">
        <f>IF(OCS!D106="","",OCS!D106)</f>
        <v/>
      </c>
      <c r="E106" s="201" t="str">
        <f>IF(OCS!E106="","",OCS!E106)</f>
        <v/>
      </c>
      <c r="F106" s="287" t="str">
        <f>IF(OCS!F106="","",OCS!F106)</f>
        <v/>
      </c>
      <c r="G106" s="287" t="str">
        <f>IF(OCS!G106="","",OCS!G106)</f>
        <v/>
      </c>
      <c r="H106" s="201" t="str">
        <f>IF(OCS!H106="","",OCS!H106)</f>
        <v/>
      </c>
      <c r="I106" s="201" t="str">
        <f>IF(OCS!I106="","",OCS!I106)</f>
        <v/>
      </c>
      <c r="J106" s="88"/>
      <c r="K106" s="69"/>
      <c r="L106" s="69"/>
      <c r="M106" s="69"/>
      <c r="N106" s="69"/>
      <c r="O106" s="84" t="str">
        <f t="shared" si="3"/>
        <v/>
      </c>
      <c r="P106" s="84" t="str">
        <f t="shared" si="4"/>
        <v/>
      </c>
      <c r="Q106" s="436"/>
      <c r="R106" s="482"/>
      <c r="S106" s="435" t="str">
        <f>IF(I106="","",IF(P106="",Listes!$A$70,IF(AND(I106&lt;P106,R106=""),Listes!$A$71,IF(AND(N106&lt;M106,R106=""),Listes!$A$72,IF(AND(P106&lt;&gt;"",P106&lt;I106,Q106=""),Listes!$A$73,IF(T106="",Listes!$A$74,""))))))</f>
        <v/>
      </c>
      <c r="T106" s="90"/>
      <c r="U106" s="158">
        <f t="shared" si="5"/>
        <v>0</v>
      </c>
    </row>
    <row r="107" spans="1:21" ht="20.100000000000001" customHeight="1" x14ac:dyDescent="0.25">
      <c r="A107" s="173">
        <v>101</v>
      </c>
      <c r="B107" s="201" t="str">
        <f>IF(OCS!B107="","",OCS!B107)</f>
        <v/>
      </c>
      <c r="C107" s="201" t="str">
        <f>IF(OCS!C107="","",OCS!C107)</f>
        <v/>
      </c>
      <c r="D107" s="202" t="str">
        <f>IF(OCS!D107="","",OCS!D107)</f>
        <v/>
      </c>
      <c r="E107" s="201" t="str">
        <f>IF(OCS!E107="","",OCS!E107)</f>
        <v/>
      </c>
      <c r="F107" s="287" t="str">
        <f>IF(OCS!F107="","",OCS!F107)</f>
        <v/>
      </c>
      <c r="G107" s="287" t="str">
        <f>IF(OCS!G107="","",OCS!G107)</f>
        <v/>
      </c>
      <c r="H107" s="201" t="str">
        <f>IF(OCS!H107="","",OCS!H107)</f>
        <v/>
      </c>
      <c r="I107" s="201" t="str">
        <f>IF(OCS!I107="","",OCS!I107)</f>
        <v/>
      </c>
      <c r="J107" s="88"/>
      <c r="K107" s="69"/>
      <c r="L107" s="69"/>
      <c r="M107" s="69"/>
      <c r="N107" s="69"/>
      <c r="O107" s="84" t="str">
        <f t="shared" si="3"/>
        <v/>
      </c>
      <c r="P107" s="84" t="str">
        <f t="shared" si="4"/>
        <v/>
      </c>
      <c r="Q107" s="436"/>
      <c r="R107" s="482"/>
      <c r="S107" s="435" t="str">
        <f>IF(I107="","",IF(P107="",Listes!$A$70,IF(AND(I107&lt;P107,R107=""),Listes!$A$71,IF(AND(N107&lt;M107,R107=""),Listes!$A$72,IF(AND(P107&lt;&gt;"",P107&lt;I107,Q107=""),Listes!$A$73,IF(T107="",Listes!$A$74,""))))))</f>
        <v/>
      </c>
      <c r="T107" s="90"/>
      <c r="U107" s="158">
        <f t="shared" si="5"/>
        <v>0</v>
      </c>
    </row>
    <row r="108" spans="1:21" ht="20.100000000000001" customHeight="1" x14ac:dyDescent="0.25">
      <c r="A108" s="173">
        <v>102</v>
      </c>
      <c r="B108" s="201" t="str">
        <f>IF(OCS!B108="","",OCS!B108)</f>
        <v/>
      </c>
      <c r="C108" s="201" t="str">
        <f>IF(OCS!C108="","",OCS!C108)</f>
        <v/>
      </c>
      <c r="D108" s="202" t="str">
        <f>IF(OCS!D108="","",OCS!D108)</f>
        <v/>
      </c>
      <c r="E108" s="201" t="str">
        <f>IF(OCS!E108="","",OCS!E108)</f>
        <v/>
      </c>
      <c r="F108" s="287" t="str">
        <f>IF(OCS!F108="","",OCS!F108)</f>
        <v/>
      </c>
      <c r="G108" s="287" t="str">
        <f>IF(OCS!G108="","",OCS!G108)</f>
        <v/>
      </c>
      <c r="H108" s="201" t="str">
        <f>IF(OCS!H108="","",OCS!H108)</f>
        <v/>
      </c>
      <c r="I108" s="201" t="str">
        <f>IF(OCS!I108="","",OCS!I108)</f>
        <v/>
      </c>
      <c r="J108" s="88"/>
      <c r="K108" s="69"/>
      <c r="L108" s="69"/>
      <c r="M108" s="69"/>
      <c r="N108" s="69"/>
      <c r="O108" s="84" t="str">
        <f t="shared" si="3"/>
        <v/>
      </c>
      <c r="P108" s="84" t="str">
        <f t="shared" si="4"/>
        <v/>
      </c>
      <c r="Q108" s="436"/>
      <c r="R108" s="482"/>
      <c r="S108" s="435" t="str">
        <f>IF(I108="","",IF(P108="",Listes!$A$70,IF(AND(I108&lt;P108,R108=""),Listes!$A$71,IF(AND(N108&lt;M108,R108=""),Listes!$A$72,IF(AND(P108&lt;&gt;"",P108&lt;I108,Q108=""),Listes!$A$73,IF(T108="",Listes!$A$74,""))))))</f>
        <v/>
      </c>
      <c r="T108" s="90"/>
      <c r="U108" s="158">
        <f t="shared" si="5"/>
        <v>0</v>
      </c>
    </row>
    <row r="109" spans="1:21" ht="20.100000000000001" customHeight="1" x14ac:dyDescent="0.25">
      <c r="A109" s="173">
        <v>103</v>
      </c>
      <c r="B109" s="201" t="str">
        <f>IF(OCS!B109="","",OCS!B109)</f>
        <v/>
      </c>
      <c r="C109" s="201" t="str">
        <f>IF(OCS!C109="","",OCS!C109)</f>
        <v/>
      </c>
      <c r="D109" s="202" t="str">
        <f>IF(OCS!D109="","",OCS!D109)</f>
        <v/>
      </c>
      <c r="E109" s="201" t="str">
        <f>IF(OCS!E109="","",OCS!E109)</f>
        <v/>
      </c>
      <c r="F109" s="287" t="str">
        <f>IF(OCS!F109="","",OCS!F109)</f>
        <v/>
      </c>
      <c r="G109" s="287" t="str">
        <f>IF(OCS!G109="","",OCS!G109)</f>
        <v/>
      </c>
      <c r="H109" s="201" t="str">
        <f>IF(OCS!H109="","",OCS!H109)</f>
        <v/>
      </c>
      <c r="I109" s="201" t="str">
        <f>IF(OCS!I109="","",OCS!I109)</f>
        <v/>
      </c>
      <c r="J109" s="88"/>
      <c r="K109" s="69"/>
      <c r="L109" s="69"/>
      <c r="M109" s="69"/>
      <c r="N109" s="69"/>
      <c r="O109" s="84" t="str">
        <f t="shared" si="3"/>
        <v/>
      </c>
      <c r="P109" s="84" t="str">
        <f t="shared" si="4"/>
        <v/>
      </c>
      <c r="Q109" s="436"/>
      <c r="R109" s="482"/>
      <c r="S109" s="435" t="str">
        <f>IF(I109="","",IF(P109="",Listes!$A$70,IF(AND(I109&lt;P109,R109=""),Listes!$A$71,IF(AND(N109&lt;M109,R109=""),Listes!$A$72,IF(AND(P109&lt;&gt;"",P109&lt;I109,Q109=""),Listes!$A$73,IF(T109="",Listes!$A$74,""))))))</f>
        <v/>
      </c>
      <c r="T109" s="90"/>
      <c r="U109" s="158">
        <f t="shared" si="5"/>
        <v>0</v>
      </c>
    </row>
    <row r="110" spans="1:21" ht="20.100000000000001" customHeight="1" x14ac:dyDescent="0.25">
      <c r="A110" s="173">
        <v>104</v>
      </c>
      <c r="B110" s="201" t="str">
        <f>IF(OCS!B110="","",OCS!B110)</f>
        <v/>
      </c>
      <c r="C110" s="201" t="str">
        <f>IF(OCS!C110="","",OCS!C110)</f>
        <v/>
      </c>
      <c r="D110" s="202" t="str">
        <f>IF(OCS!D110="","",OCS!D110)</f>
        <v/>
      </c>
      <c r="E110" s="201" t="str">
        <f>IF(OCS!E110="","",OCS!E110)</f>
        <v/>
      </c>
      <c r="F110" s="287" t="str">
        <f>IF(OCS!F110="","",OCS!F110)</f>
        <v/>
      </c>
      <c r="G110" s="287" t="str">
        <f>IF(OCS!G110="","",OCS!G110)</f>
        <v/>
      </c>
      <c r="H110" s="201" t="str">
        <f>IF(OCS!H110="","",OCS!H110)</f>
        <v/>
      </c>
      <c r="I110" s="201" t="str">
        <f>IF(OCS!I110="","",OCS!I110)</f>
        <v/>
      </c>
      <c r="J110" s="88"/>
      <c r="K110" s="69"/>
      <c r="L110" s="69"/>
      <c r="M110" s="69"/>
      <c r="N110" s="69"/>
      <c r="O110" s="84" t="str">
        <f t="shared" si="3"/>
        <v/>
      </c>
      <c r="P110" s="84" t="str">
        <f t="shared" si="4"/>
        <v/>
      </c>
      <c r="Q110" s="436"/>
      <c r="R110" s="482"/>
      <c r="S110" s="435" t="str">
        <f>IF(I110="","",IF(P110="",Listes!$A$70,IF(AND(I110&lt;P110,R110=""),Listes!$A$71,IF(AND(N110&lt;M110,R110=""),Listes!$A$72,IF(AND(P110&lt;&gt;"",P110&lt;I110,Q110=""),Listes!$A$73,IF(T110="",Listes!$A$74,""))))))</f>
        <v/>
      </c>
      <c r="T110" s="90"/>
      <c r="U110" s="158">
        <f t="shared" si="5"/>
        <v>0</v>
      </c>
    </row>
    <row r="111" spans="1:21" ht="20.100000000000001" customHeight="1" x14ac:dyDescent="0.25">
      <c r="A111" s="173">
        <v>105</v>
      </c>
      <c r="B111" s="201" t="str">
        <f>IF(OCS!B111="","",OCS!B111)</f>
        <v/>
      </c>
      <c r="C111" s="201" t="str">
        <f>IF(OCS!C111="","",OCS!C111)</f>
        <v/>
      </c>
      <c r="D111" s="202" t="str">
        <f>IF(OCS!D111="","",OCS!D111)</f>
        <v/>
      </c>
      <c r="E111" s="201" t="str">
        <f>IF(OCS!E111="","",OCS!E111)</f>
        <v/>
      </c>
      <c r="F111" s="287" t="str">
        <f>IF(OCS!F111="","",OCS!F111)</f>
        <v/>
      </c>
      <c r="G111" s="287" t="str">
        <f>IF(OCS!G111="","",OCS!G111)</f>
        <v/>
      </c>
      <c r="H111" s="201" t="str">
        <f>IF(OCS!H111="","",OCS!H111)</f>
        <v/>
      </c>
      <c r="I111" s="201" t="str">
        <f>IF(OCS!I111="","",OCS!I111)</f>
        <v/>
      </c>
      <c r="J111" s="88"/>
      <c r="K111" s="69"/>
      <c r="L111" s="69"/>
      <c r="M111" s="69"/>
      <c r="N111" s="69"/>
      <c r="O111" s="84" t="str">
        <f t="shared" si="3"/>
        <v/>
      </c>
      <c r="P111" s="84" t="str">
        <f t="shared" si="4"/>
        <v/>
      </c>
      <c r="Q111" s="436"/>
      <c r="R111" s="482"/>
      <c r="S111" s="435" t="str">
        <f>IF(I111="","",IF(P111="",Listes!$A$70,IF(AND(I111&lt;P111,R111=""),Listes!$A$71,IF(AND(N111&lt;M111,R111=""),Listes!$A$72,IF(AND(P111&lt;&gt;"",P111&lt;I111,Q111=""),Listes!$A$73,IF(T111="",Listes!$A$74,""))))))</f>
        <v/>
      </c>
      <c r="T111" s="90"/>
      <c r="U111" s="158">
        <f t="shared" si="5"/>
        <v>0</v>
      </c>
    </row>
    <row r="112" spans="1:21" ht="20.100000000000001" customHeight="1" x14ac:dyDescent="0.25">
      <c r="A112" s="173">
        <v>106</v>
      </c>
      <c r="B112" s="201" t="str">
        <f>IF(OCS!B112="","",OCS!B112)</f>
        <v/>
      </c>
      <c r="C112" s="201" t="str">
        <f>IF(OCS!C112="","",OCS!C112)</f>
        <v/>
      </c>
      <c r="D112" s="202" t="str">
        <f>IF(OCS!D112="","",OCS!D112)</f>
        <v/>
      </c>
      <c r="E112" s="201" t="str">
        <f>IF(OCS!E112="","",OCS!E112)</f>
        <v/>
      </c>
      <c r="F112" s="287" t="str">
        <f>IF(OCS!F112="","",OCS!F112)</f>
        <v/>
      </c>
      <c r="G112" s="287" t="str">
        <f>IF(OCS!G112="","",OCS!G112)</f>
        <v/>
      </c>
      <c r="H112" s="201" t="str">
        <f>IF(OCS!H112="","",OCS!H112)</f>
        <v/>
      </c>
      <c r="I112" s="201" t="str">
        <f>IF(OCS!I112="","",OCS!I112)</f>
        <v/>
      </c>
      <c r="J112" s="88"/>
      <c r="K112" s="69"/>
      <c r="L112" s="69"/>
      <c r="M112" s="69"/>
      <c r="N112" s="69"/>
      <c r="O112" s="84" t="str">
        <f t="shared" si="3"/>
        <v/>
      </c>
      <c r="P112" s="84" t="str">
        <f t="shared" si="4"/>
        <v/>
      </c>
      <c r="Q112" s="436"/>
      <c r="R112" s="482"/>
      <c r="S112" s="435" t="str">
        <f>IF(I112="","",IF(P112="",Listes!$A$70,IF(AND(I112&lt;P112,R112=""),Listes!$A$71,IF(AND(N112&lt;M112,R112=""),Listes!$A$72,IF(AND(P112&lt;&gt;"",P112&lt;I112,Q112=""),Listes!$A$73,IF(T112="",Listes!$A$74,""))))))</f>
        <v/>
      </c>
      <c r="T112" s="90"/>
      <c r="U112" s="158">
        <f t="shared" si="5"/>
        <v>0</v>
      </c>
    </row>
    <row r="113" spans="1:21" ht="20.100000000000001" customHeight="1" x14ac:dyDescent="0.25">
      <c r="A113" s="173">
        <v>107</v>
      </c>
      <c r="B113" s="201" t="str">
        <f>IF(OCS!B113="","",OCS!B113)</f>
        <v/>
      </c>
      <c r="C113" s="201" t="str">
        <f>IF(OCS!C113="","",OCS!C113)</f>
        <v/>
      </c>
      <c r="D113" s="202" t="str">
        <f>IF(OCS!D113="","",OCS!D113)</f>
        <v/>
      </c>
      <c r="E113" s="201" t="str">
        <f>IF(OCS!E113="","",OCS!E113)</f>
        <v/>
      </c>
      <c r="F113" s="287" t="str">
        <f>IF(OCS!F113="","",OCS!F113)</f>
        <v/>
      </c>
      <c r="G113" s="287" t="str">
        <f>IF(OCS!G113="","",OCS!G113)</f>
        <v/>
      </c>
      <c r="H113" s="201" t="str">
        <f>IF(OCS!H113="","",OCS!H113)</f>
        <v/>
      </c>
      <c r="I113" s="201" t="str">
        <f>IF(OCS!I113="","",OCS!I113)</f>
        <v/>
      </c>
      <c r="J113" s="88"/>
      <c r="K113" s="69"/>
      <c r="L113" s="69"/>
      <c r="M113" s="69"/>
      <c r="N113" s="69"/>
      <c r="O113" s="84" t="str">
        <f t="shared" si="3"/>
        <v/>
      </c>
      <c r="P113" s="84" t="str">
        <f t="shared" si="4"/>
        <v/>
      </c>
      <c r="Q113" s="436"/>
      <c r="R113" s="482"/>
      <c r="S113" s="435" t="str">
        <f>IF(I113="","",IF(P113="",Listes!$A$70,IF(AND(I113&lt;P113,R113=""),Listes!$A$71,IF(AND(N113&lt;M113,R113=""),Listes!$A$72,IF(AND(P113&lt;&gt;"",P113&lt;I113,Q113=""),Listes!$A$73,IF(T113="",Listes!$A$74,""))))))</f>
        <v/>
      </c>
      <c r="T113" s="90"/>
      <c r="U113" s="158">
        <f t="shared" si="5"/>
        <v>0</v>
      </c>
    </row>
    <row r="114" spans="1:21" ht="20.100000000000001" customHeight="1" x14ac:dyDescent="0.25">
      <c r="A114" s="173">
        <v>108</v>
      </c>
      <c r="B114" s="201" t="str">
        <f>IF(OCS!B114="","",OCS!B114)</f>
        <v/>
      </c>
      <c r="C114" s="201" t="str">
        <f>IF(OCS!C114="","",OCS!C114)</f>
        <v/>
      </c>
      <c r="D114" s="202" t="str">
        <f>IF(OCS!D114="","",OCS!D114)</f>
        <v/>
      </c>
      <c r="E114" s="201" t="str">
        <f>IF(OCS!E114="","",OCS!E114)</f>
        <v/>
      </c>
      <c r="F114" s="287" t="str">
        <f>IF(OCS!F114="","",OCS!F114)</f>
        <v/>
      </c>
      <c r="G114" s="287" t="str">
        <f>IF(OCS!G114="","",OCS!G114)</f>
        <v/>
      </c>
      <c r="H114" s="201" t="str">
        <f>IF(OCS!H114="","",OCS!H114)</f>
        <v/>
      </c>
      <c r="I114" s="201" t="str">
        <f>IF(OCS!I114="","",OCS!I114)</f>
        <v/>
      </c>
      <c r="J114" s="88"/>
      <c r="K114" s="69"/>
      <c r="L114" s="69"/>
      <c r="M114" s="69"/>
      <c r="N114" s="69"/>
      <c r="O114" s="84" t="str">
        <f t="shared" si="3"/>
        <v/>
      </c>
      <c r="P114" s="84" t="str">
        <f t="shared" si="4"/>
        <v/>
      </c>
      <c r="Q114" s="436"/>
      <c r="R114" s="482"/>
      <c r="S114" s="435" t="str">
        <f>IF(I114="","",IF(P114="",Listes!$A$70,IF(AND(I114&lt;P114,R114=""),Listes!$A$71,IF(AND(N114&lt;M114,R114=""),Listes!$A$72,IF(AND(P114&lt;&gt;"",P114&lt;I114,Q114=""),Listes!$A$73,IF(T114="",Listes!$A$74,""))))))</f>
        <v/>
      </c>
      <c r="T114" s="90"/>
      <c r="U114" s="158">
        <f t="shared" si="5"/>
        <v>0</v>
      </c>
    </row>
    <row r="115" spans="1:21" ht="20.100000000000001" customHeight="1" x14ac:dyDescent="0.25">
      <c r="A115" s="173">
        <v>109</v>
      </c>
      <c r="B115" s="201" t="str">
        <f>IF(OCS!B115="","",OCS!B115)</f>
        <v/>
      </c>
      <c r="C115" s="201" t="str">
        <f>IF(OCS!C115="","",OCS!C115)</f>
        <v/>
      </c>
      <c r="D115" s="202" t="str">
        <f>IF(OCS!D115="","",OCS!D115)</f>
        <v/>
      </c>
      <c r="E115" s="201" t="str">
        <f>IF(OCS!E115="","",OCS!E115)</f>
        <v/>
      </c>
      <c r="F115" s="287" t="str">
        <f>IF(OCS!F115="","",OCS!F115)</f>
        <v/>
      </c>
      <c r="G115" s="287" t="str">
        <f>IF(OCS!G115="","",OCS!G115)</f>
        <v/>
      </c>
      <c r="H115" s="201" t="str">
        <f>IF(OCS!H115="","",OCS!H115)</f>
        <v/>
      </c>
      <c r="I115" s="201" t="str">
        <f>IF(OCS!I115="","",OCS!I115)</f>
        <v/>
      </c>
      <c r="J115" s="88"/>
      <c r="K115" s="69"/>
      <c r="L115" s="69"/>
      <c r="M115" s="69"/>
      <c r="N115" s="69"/>
      <c r="O115" s="84" t="str">
        <f t="shared" si="3"/>
        <v/>
      </c>
      <c r="P115" s="84" t="str">
        <f t="shared" si="4"/>
        <v/>
      </c>
      <c r="Q115" s="436"/>
      <c r="R115" s="482"/>
      <c r="S115" s="435" t="str">
        <f>IF(I115="","",IF(P115="",Listes!$A$70,IF(AND(I115&lt;P115,R115=""),Listes!$A$71,IF(AND(N115&lt;M115,R115=""),Listes!$A$72,IF(AND(P115&lt;&gt;"",P115&lt;I115,Q115=""),Listes!$A$73,IF(T115="",Listes!$A$74,""))))))</f>
        <v/>
      </c>
      <c r="T115" s="90"/>
      <c r="U115" s="158">
        <f t="shared" si="5"/>
        <v>0</v>
      </c>
    </row>
    <row r="116" spans="1:21" ht="20.100000000000001" customHeight="1" x14ac:dyDescent="0.25">
      <c r="A116" s="173">
        <v>110</v>
      </c>
      <c r="B116" s="201" t="str">
        <f>IF(OCS!B116="","",OCS!B116)</f>
        <v/>
      </c>
      <c r="C116" s="201" t="str">
        <f>IF(OCS!C116="","",OCS!C116)</f>
        <v/>
      </c>
      <c r="D116" s="202" t="str">
        <f>IF(OCS!D116="","",OCS!D116)</f>
        <v/>
      </c>
      <c r="E116" s="201" t="str">
        <f>IF(OCS!E116="","",OCS!E116)</f>
        <v/>
      </c>
      <c r="F116" s="287" t="str">
        <f>IF(OCS!F116="","",OCS!F116)</f>
        <v/>
      </c>
      <c r="G116" s="287" t="str">
        <f>IF(OCS!G116="","",OCS!G116)</f>
        <v/>
      </c>
      <c r="H116" s="201" t="str">
        <f>IF(OCS!H116="","",OCS!H116)</f>
        <v/>
      </c>
      <c r="I116" s="201" t="str">
        <f>IF(OCS!I116="","",OCS!I116)</f>
        <v/>
      </c>
      <c r="J116" s="88"/>
      <c r="K116" s="69"/>
      <c r="L116" s="69"/>
      <c r="M116" s="69"/>
      <c r="N116" s="69"/>
      <c r="O116" s="84" t="str">
        <f t="shared" si="3"/>
        <v/>
      </c>
      <c r="P116" s="84" t="str">
        <f t="shared" si="4"/>
        <v/>
      </c>
      <c r="Q116" s="436"/>
      <c r="R116" s="482"/>
      <c r="S116" s="435" t="str">
        <f>IF(I116="","",IF(P116="",Listes!$A$70,IF(AND(I116&lt;P116,R116=""),Listes!$A$71,IF(AND(N116&lt;M116,R116=""),Listes!$A$72,IF(AND(P116&lt;&gt;"",P116&lt;I116,Q116=""),Listes!$A$73,IF(T116="",Listes!$A$74,""))))))</f>
        <v/>
      </c>
      <c r="T116" s="90"/>
      <c r="U116" s="158">
        <f t="shared" si="5"/>
        <v>0</v>
      </c>
    </row>
    <row r="117" spans="1:21" ht="20.100000000000001" customHeight="1" x14ac:dyDescent="0.25">
      <c r="A117" s="173">
        <v>111</v>
      </c>
      <c r="B117" s="201" t="str">
        <f>IF(OCS!B117="","",OCS!B117)</f>
        <v/>
      </c>
      <c r="C117" s="201" t="str">
        <f>IF(OCS!C117="","",OCS!C117)</f>
        <v/>
      </c>
      <c r="D117" s="202" t="str">
        <f>IF(OCS!D117="","",OCS!D117)</f>
        <v/>
      </c>
      <c r="E117" s="201" t="str">
        <f>IF(OCS!E117="","",OCS!E117)</f>
        <v/>
      </c>
      <c r="F117" s="287" t="str">
        <f>IF(OCS!F117="","",OCS!F117)</f>
        <v/>
      </c>
      <c r="G117" s="287" t="str">
        <f>IF(OCS!G117="","",OCS!G117)</f>
        <v/>
      </c>
      <c r="H117" s="201" t="str">
        <f>IF(OCS!H117="","",OCS!H117)</f>
        <v/>
      </c>
      <c r="I117" s="201" t="str">
        <f>IF(OCS!I117="","",OCS!I117)</f>
        <v/>
      </c>
      <c r="J117" s="88"/>
      <c r="K117" s="69"/>
      <c r="L117" s="69"/>
      <c r="M117" s="69"/>
      <c r="N117" s="69"/>
      <c r="O117" s="84" t="str">
        <f t="shared" si="3"/>
        <v/>
      </c>
      <c r="P117" s="84" t="str">
        <f t="shared" si="4"/>
        <v/>
      </c>
      <c r="Q117" s="436"/>
      <c r="R117" s="482"/>
      <c r="S117" s="435" t="str">
        <f>IF(I117="","",IF(P117="",Listes!$A$70,IF(AND(I117&lt;P117,R117=""),Listes!$A$71,IF(AND(N117&lt;M117,R117=""),Listes!$A$72,IF(AND(P117&lt;&gt;"",P117&lt;I117,Q117=""),Listes!$A$73,IF(T117="",Listes!$A$74,""))))))</f>
        <v/>
      </c>
      <c r="T117" s="90"/>
      <c r="U117" s="158">
        <f t="shared" si="5"/>
        <v>0</v>
      </c>
    </row>
    <row r="118" spans="1:21" ht="20.100000000000001" customHeight="1" x14ac:dyDescent="0.25">
      <c r="A118" s="173">
        <v>112</v>
      </c>
      <c r="B118" s="201" t="str">
        <f>IF(OCS!B118="","",OCS!B118)</f>
        <v/>
      </c>
      <c r="C118" s="201" t="str">
        <f>IF(OCS!C118="","",OCS!C118)</f>
        <v/>
      </c>
      <c r="D118" s="202" t="str">
        <f>IF(OCS!D118="","",OCS!D118)</f>
        <v/>
      </c>
      <c r="E118" s="201" t="str">
        <f>IF(OCS!E118="","",OCS!E118)</f>
        <v/>
      </c>
      <c r="F118" s="287" t="str">
        <f>IF(OCS!F118="","",OCS!F118)</f>
        <v/>
      </c>
      <c r="G118" s="287" t="str">
        <f>IF(OCS!G118="","",OCS!G118)</f>
        <v/>
      </c>
      <c r="H118" s="201" t="str">
        <f>IF(OCS!H118="","",OCS!H118)</f>
        <v/>
      </c>
      <c r="I118" s="201" t="str">
        <f>IF(OCS!I118="","",OCS!I118)</f>
        <v/>
      </c>
      <c r="J118" s="88"/>
      <c r="K118" s="69"/>
      <c r="L118" s="69"/>
      <c r="M118" s="69"/>
      <c r="N118" s="69"/>
      <c r="O118" s="84" t="str">
        <f t="shared" si="3"/>
        <v/>
      </c>
      <c r="P118" s="84" t="str">
        <f t="shared" si="4"/>
        <v/>
      </c>
      <c r="Q118" s="436"/>
      <c r="R118" s="482"/>
      <c r="S118" s="435" t="str">
        <f>IF(I118="","",IF(P118="",Listes!$A$70,IF(AND(I118&lt;P118,R118=""),Listes!$A$71,IF(AND(N118&lt;M118,R118=""),Listes!$A$72,IF(AND(P118&lt;&gt;"",P118&lt;I118,Q118=""),Listes!$A$73,IF(T118="",Listes!$A$74,""))))))</f>
        <v/>
      </c>
      <c r="T118" s="90"/>
      <c r="U118" s="158">
        <f t="shared" si="5"/>
        <v>0</v>
      </c>
    </row>
    <row r="119" spans="1:21" ht="20.100000000000001" customHeight="1" x14ac:dyDescent="0.25">
      <c r="A119" s="173">
        <v>113</v>
      </c>
      <c r="B119" s="201" t="str">
        <f>IF(OCS!B119="","",OCS!B119)</f>
        <v/>
      </c>
      <c r="C119" s="201" t="str">
        <f>IF(OCS!C119="","",OCS!C119)</f>
        <v/>
      </c>
      <c r="D119" s="202" t="str">
        <f>IF(OCS!D119="","",OCS!D119)</f>
        <v/>
      </c>
      <c r="E119" s="201" t="str">
        <f>IF(OCS!E119="","",OCS!E119)</f>
        <v/>
      </c>
      <c r="F119" s="287" t="str">
        <f>IF(OCS!F119="","",OCS!F119)</f>
        <v/>
      </c>
      <c r="G119" s="287" t="str">
        <f>IF(OCS!G119="","",OCS!G119)</f>
        <v/>
      </c>
      <c r="H119" s="201" t="str">
        <f>IF(OCS!H119="","",OCS!H119)</f>
        <v/>
      </c>
      <c r="I119" s="201" t="str">
        <f>IF(OCS!I119="","",OCS!I119)</f>
        <v/>
      </c>
      <c r="J119" s="88"/>
      <c r="K119" s="69"/>
      <c r="L119" s="69"/>
      <c r="M119" s="69"/>
      <c r="N119" s="69"/>
      <c r="O119" s="84" t="str">
        <f t="shared" si="3"/>
        <v/>
      </c>
      <c r="P119" s="84" t="str">
        <f t="shared" si="4"/>
        <v/>
      </c>
      <c r="Q119" s="436"/>
      <c r="R119" s="482"/>
      <c r="S119" s="435" t="str">
        <f>IF(I119="","",IF(P119="",Listes!$A$70,IF(AND(I119&lt;P119,R119=""),Listes!$A$71,IF(AND(N119&lt;M119,R119=""),Listes!$A$72,IF(AND(P119&lt;&gt;"",P119&lt;I119,Q119=""),Listes!$A$73,IF(T119="",Listes!$A$74,""))))))</f>
        <v/>
      </c>
      <c r="T119" s="90"/>
      <c r="U119" s="158">
        <f t="shared" si="5"/>
        <v>0</v>
      </c>
    </row>
    <row r="120" spans="1:21" ht="20.100000000000001" customHeight="1" x14ac:dyDescent="0.25">
      <c r="A120" s="173">
        <v>114</v>
      </c>
      <c r="B120" s="201" t="str">
        <f>IF(OCS!B120="","",OCS!B120)</f>
        <v/>
      </c>
      <c r="C120" s="201" t="str">
        <f>IF(OCS!C120="","",OCS!C120)</f>
        <v/>
      </c>
      <c r="D120" s="202" t="str">
        <f>IF(OCS!D120="","",OCS!D120)</f>
        <v/>
      </c>
      <c r="E120" s="201" t="str">
        <f>IF(OCS!E120="","",OCS!E120)</f>
        <v/>
      </c>
      <c r="F120" s="287" t="str">
        <f>IF(OCS!F120="","",OCS!F120)</f>
        <v/>
      </c>
      <c r="G120" s="287" t="str">
        <f>IF(OCS!G120="","",OCS!G120)</f>
        <v/>
      </c>
      <c r="H120" s="201" t="str">
        <f>IF(OCS!H120="","",OCS!H120)</f>
        <v/>
      </c>
      <c r="I120" s="201" t="str">
        <f>IF(OCS!I120="","",OCS!I120)</f>
        <v/>
      </c>
      <c r="J120" s="88"/>
      <c r="K120" s="69"/>
      <c r="L120" s="69"/>
      <c r="M120" s="69"/>
      <c r="N120" s="69"/>
      <c r="O120" s="84" t="str">
        <f t="shared" si="3"/>
        <v/>
      </c>
      <c r="P120" s="84" t="str">
        <f t="shared" si="4"/>
        <v/>
      </c>
      <c r="Q120" s="436"/>
      <c r="R120" s="482"/>
      <c r="S120" s="435" t="str">
        <f>IF(I120="","",IF(P120="",Listes!$A$70,IF(AND(I120&lt;P120,R120=""),Listes!$A$71,IF(AND(N120&lt;M120,R120=""),Listes!$A$72,IF(AND(P120&lt;&gt;"",P120&lt;I120,Q120=""),Listes!$A$73,IF(T120="",Listes!$A$74,""))))))</f>
        <v/>
      </c>
      <c r="T120" s="90"/>
      <c r="U120" s="158">
        <f t="shared" si="5"/>
        <v>0</v>
      </c>
    </row>
    <row r="121" spans="1:21" ht="20.100000000000001" customHeight="1" x14ac:dyDescent="0.25">
      <c r="A121" s="173">
        <v>115</v>
      </c>
      <c r="B121" s="201" t="str">
        <f>IF(OCS!B121="","",OCS!B121)</f>
        <v/>
      </c>
      <c r="C121" s="201" t="str">
        <f>IF(OCS!C121="","",OCS!C121)</f>
        <v/>
      </c>
      <c r="D121" s="202" t="str">
        <f>IF(OCS!D121="","",OCS!D121)</f>
        <v/>
      </c>
      <c r="E121" s="201" t="str">
        <f>IF(OCS!E121="","",OCS!E121)</f>
        <v/>
      </c>
      <c r="F121" s="287" t="str">
        <f>IF(OCS!F121="","",OCS!F121)</f>
        <v/>
      </c>
      <c r="G121" s="287" t="str">
        <f>IF(OCS!G121="","",OCS!G121)</f>
        <v/>
      </c>
      <c r="H121" s="201" t="str">
        <f>IF(OCS!H121="","",OCS!H121)</f>
        <v/>
      </c>
      <c r="I121" s="201" t="str">
        <f>IF(OCS!I121="","",OCS!I121)</f>
        <v/>
      </c>
      <c r="J121" s="88"/>
      <c r="K121" s="69"/>
      <c r="L121" s="69"/>
      <c r="M121" s="69"/>
      <c r="N121" s="69"/>
      <c r="O121" s="84" t="str">
        <f t="shared" si="3"/>
        <v/>
      </c>
      <c r="P121" s="84" t="str">
        <f t="shared" si="4"/>
        <v/>
      </c>
      <c r="Q121" s="436"/>
      <c r="R121" s="482"/>
      <c r="S121" s="435" t="str">
        <f>IF(I121="","",IF(P121="",Listes!$A$70,IF(AND(I121&lt;P121,R121=""),Listes!$A$71,IF(AND(N121&lt;M121,R121=""),Listes!$A$72,IF(AND(P121&lt;&gt;"",P121&lt;I121,Q121=""),Listes!$A$73,IF(T121="",Listes!$A$74,""))))))</f>
        <v/>
      </c>
      <c r="T121" s="90"/>
      <c r="U121" s="158">
        <f t="shared" si="5"/>
        <v>0</v>
      </c>
    </row>
    <row r="122" spans="1:21" ht="20.100000000000001" customHeight="1" x14ac:dyDescent="0.25">
      <c r="A122" s="173">
        <v>116</v>
      </c>
      <c r="B122" s="201" t="str">
        <f>IF(OCS!B122="","",OCS!B122)</f>
        <v/>
      </c>
      <c r="C122" s="201" t="str">
        <f>IF(OCS!C122="","",OCS!C122)</f>
        <v/>
      </c>
      <c r="D122" s="202" t="str">
        <f>IF(OCS!D122="","",OCS!D122)</f>
        <v/>
      </c>
      <c r="E122" s="201" t="str">
        <f>IF(OCS!E122="","",OCS!E122)</f>
        <v/>
      </c>
      <c r="F122" s="287" t="str">
        <f>IF(OCS!F122="","",OCS!F122)</f>
        <v/>
      </c>
      <c r="G122" s="287" t="str">
        <f>IF(OCS!G122="","",OCS!G122)</f>
        <v/>
      </c>
      <c r="H122" s="201" t="str">
        <f>IF(OCS!H122="","",OCS!H122)</f>
        <v/>
      </c>
      <c r="I122" s="201" t="str">
        <f>IF(OCS!I122="","",OCS!I122)</f>
        <v/>
      </c>
      <c r="J122" s="88"/>
      <c r="K122" s="69"/>
      <c r="L122" s="69"/>
      <c r="M122" s="69"/>
      <c r="N122" s="69"/>
      <c r="O122" s="84" t="str">
        <f t="shared" si="3"/>
        <v/>
      </c>
      <c r="P122" s="84" t="str">
        <f t="shared" si="4"/>
        <v/>
      </c>
      <c r="Q122" s="436"/>
      <c r="R122" s="482"/>
      <c r="S122" s="435" t="str">
        <f>IF(I122="","",IF(P122="",Listes!$A$70,IF(AND(I122&lt;P122,R122=""),Listes!$A$71,IF(AND(N122&lt;M122,R122=""),Listes!$A$72,IF(AND(P122&lt;&gt;"",P122&lt;I122,Q122=""),Listes!$A$73,IF(T122="",Listes!$A$74,""))))))</f>
        <v/>
      </c>
      <c r="T122" s="90"/>
      <c r="U122" s="158">
        <f t="shared" si="5"/>
        <v>0</v>
      </c>
    </row>
    <row r="123" spans="1:21" ht="20.100000000000001" customHeight="1" x14ac:dyDescent="0.25">
      <c r="A123" s="173">
        <v>117</v>
      </c>
      <c r="B123" s="201" t="str">
        <f>IF(OCS!B123="","",OCS!B123)</f>
        <v/>
      </c>
      <c r="C123" s="201" t="str">
        <f>IF(OCS!C123="","",OCS!C123)</f>
        <v/>
      </c>
      <c r="D123" s="202" t="str">
        <f>IF(OCS!D123="","",OCS!D123)</f>
        <v/>
      </c>
      <c r="E123" s="201" t="str">
        <f>IF(OCS!E123="","",OCS!E123)</f>
        <v/>
      </c>
      <c r="F123" s="287" t="str">
        <f>IF(OCS!F123="","",OCS!F123)</f>
        <v/>
      </c>
      <c r="G123" s="287" t="str">
        <f>IF(OCS!G123="","",OCS!G123)</f>
        <v/>
      </c>
      <c r="H123" s="201" t="str">
        <f>IF(OCS!H123="","",OCS!H123)</f>
        <v/>
      </c>
      <c r="I123" s="201" t="str">
        <f>IF(OCS!I123="","",OCS!I123)</f>
        <v/>
      </c>
      <c r="J123" s="88"/>
      <c r="K123" s="69"/>
      <c r="L123" s="69"/>
      <c r="M123" s="69"/>
      <c r="N123" s="69"/>
      <c r="O123" s="84" t="str">
        <f t="shared" si="3"/>
        <v/>
      </c>
      <c r="P123" s="84" t="str">
        <f t="shared" si="4"/>
        <v/>
      </c>
      <c r="Q123" s="436"/>
      <c r="R123" s="482"/>
      <c r="S123" s="435" t="str">
        <f>IF(I123="","",IF(P123="",Listes!$A$70,IF(AND(I123&lt;P123,R123=""),Listes!$A$71,IF(AND(N123&lt;M123,R123=""),Listes!$A$72,IF(AND(P123&lt;&gt;"",P123&lt;I123,Q123=""),Listes!$A$73,IF(T123="",Listes!$A$74,""))))))</f>
        <v/>
      </c>
      <c r="T123" s="90"/>
      <c r="U123" s="158">
        <f t="shared" si="5"/>
        <v>0</v>
      </c>
    </row>
    <row r="124" spans="1:21" ht="20.100000000000001" customHeight="1" x14ac:dyDescent="0.25">
      <c r="A124" s="173">
        <v>118</v>
      </c>
      <c r="B124" s="201" t="str">
        <f>IF(OCS!B124="","",OCS!B124)</f>
        <v/>
      </c>
      <c r="C124" s="201" t="str">
        <f>IF(OCS!C124="","",OCS!C124)</f>
        <v/>
      </c>
      <c r="D124" s="202" t="str">
        <f>IF(OCS!D124="","",OCS!D124)</f>
        <v/>
      </c>
      <c r="E124" s="201" t="str">
        <f>IF(OCS!E124="","",OCS!E124)</f>
        <v/>
      </c>
      <c r="F124" s="287" t="str">
        <f>IF(OCS!F124="","",OCS!F124)</f>
        <v/>
      </c>
      <c r="G124" s="287" t="str">
        <f>IF(OCS!G124="","",OCS!G124)</f>
        <v/>
      </c>
      <c r="H124" s="201" t="str">
        <f>IF(OCS!H124="","",OCS!H124)</f>
        <v/>
      </c>
      <c r="I124" s="201" t="str">
        <f>IF(OCS!I124="","",OCS!I124)</f>
        <v/>
      </c>
      <c r="J124" s="88"/>
      <c r="K124" s="69"/>
      <c r="L124" s="69"/>
      <c r="M124" s="69"/>
      <c r="N124" s="69"/>
      <c r="O124" s="84" t="str">
        <f t="shared" si="3"/>
        <v/>
      </c>
      <c r="P124" s="84" t="str">
        <f t="shared" si="4"/>
        <v/>
      </c>
      <c r="Q124" s="436"/>
      <c r="R124" s="482"/>
      <c r="S124" s="435" t="str">
        <f>IF(I124="","",IF(P124="",Listes!$A$70,IF(AND(I124&lt;P124,R124=""),Listes!$A$71,IF(AND(N124&lt;M124,R124=""),Listes!$A$72,IF(AND(P124&lt;&gt;"",P124&lt;I124,Q124=""),Listes!$A$73,IF(T124="",Listes!$A$74,""))))))</f>
        <v/>
      </c>
      <c r="T124" s="90"/>
      <c r="U124" s="158">
        <f t="shared" si="5"/>
        <v>0</v>
      </c>
    </row>
    <row r="125" spans="1:21" ht="20.100000000000001" customHeight="1" x14ac:dyDescent="0.25">
      <c r="A125" s="173">
        <v>119</v>
      </c>
      <c r="B125" s="201" t="str">
        <f>IF(OCS!B125="","",OCS!B125)</f>
        <v/>
      </c>
      <c r="C125" s="201" t="str">
        <f>IF(OCS!C125="","",OCS!C125)</f>
        <v/>
      </c>
      <c r="D125" s="202" t="str">
        <f>IF(OCS!D125="","",OCS!D125)</f>
        <v/>
      </c>
      <c r="E125" s="201" t="str">
        <f>IF(OCS!E125="","",OCS!E125)</f>
        <v/>
      </c>
      <c r="F125" s="287" t="str">
        <f>IF(OCS!F125="","",OCS!F125)</f>
        <v/>
      </c>
      <c r="G125" s="287" t="str">
        <f>IF(OCS!G125="","",OCS!G125)</f>
        <v/>
      </c>
      <c r="H125" s="201" t="str">
        <f>IF(OCS!H125="","",OCS!H125)</f>
        <v/>
      </c>
      <c r="I125" s="201" t="str">
        <f>IF(OCS!I125="","",OCS!I125)</f>
        <v/>
      </c>
      <c r="J125" s="88"/>
      <c r="K125" s="69"/>
      <c r="L125" s="69"/>
      <c r="M125" s="69"/>
      <c r="N125" s="69"/>
      <c r="O125" s="84" t="str">
        <f t="shared" si="3"/>
        <v/>
      </c>
      <c r="P125" s="84" t="str">
        <f t="shared" si="4"/>
        <v/>
      </c>
      <c r="Q125" s="436"/>
      <c r="R125" s="482"/>
      <c r="S125" s="435" t="str">
        <f>IF(I125="","",IF(P125="",Listes!$A$70,IF(AND(I125&lt;P125,R125=""),Listes!$A$71,IF(AND(N125&lt;M125,R125=""),Listes!$A$72,IF(AND(P125&lt;&gt;"",P125&lt;I125,Q125=""),Listes!$A$73,IF(T125="",Listes!$A$74,""))))))</f>
        <v/>
      </c>
      <c r="T125" s="90"/>
      <c r="U125" s="158">
        <f t="shared" si="5"/>
        <v>0</v>
      </c>
    </row>
    <row r="126" spans="1:21" ht="20.100000000000001" customHeight="1" x14ac:dyDescent="0.25">
      <c r="A126" s="173">
        <v>120</v>
      </c>
      <c r="B126" s="201" t="str">
        <f>IF(OCS!B126="","",OCS!B126)</f>
        <v/>
      </c>
      <c r="C126" s="201" t="str">
        <f>IF(OCS!C126="","",OCS!C126)</f>
        <v/>
      </c>
      <c r="D126" s="202" t="str">
        <f>IF(OCS!D126="","",OCS!D126)</f>
        <v/>
      </c>
      <c r="E126" s="201" t="str">
        <f>IF(OCS!E126="","",OCS!E126)</f>
        <v/>
      </c>
      <c r="F126" s="287" t="str">
        <f>IF(OCS!F126="","",OCS!F126)</f>
        <v/>
      </c>
      <c r="G126" s="287" t="str">
        <f>IF(OCS!G126="","",OCS!G126)</f>
        <v/>
      </c>
      <c r="H126" s="201" t="str">
        <f>IF(OCS!H126="","",OCS!H126)</f>
        <v/>
      </c>
      <c r="I126" s="201" t="str">
        <f>IF(OCS!I126="","",OCS!I126)</f>
        <v/>
      </c>
      <c r="J126" s="88"/>
      <c r="K126" s="69"/>
      <c r="L126" s="69"/>
      <c r="M126" s="69"/>
      <c r="N126" s="69"/>
      <c r="O126" s="84" t="str">
        <f t="shared" si="3"/>
        <v/>
      </c>
      <c r="P126" s="84" t="str">
        <f t="shared" si="4"/>
        <v/>
      </c>
      <c r="Q126" s="436"/>
      <c r="R126" s="482"/>
      <c r="S126" s="435" t="str">
        <f>IF(I126="","",IF(P126="",Listes!$A$70,IF(AND(I126&lt;P126,R126=""),Listes!$A$71,IF(AND(N126&lt;M126,R126=""),Listes!$A$72,IF(AND(P126&lt;&gt;"",P126&lt;I126,Q126=""),Listes!$A$73,IF(T126="",Listes!$A$74,""))))))</f>
        <v/>
      </c>
      <c r="T126" s="90"/>
      <c r="U126" s="158">
        <f t="shared" si="5"/>
        <v>0</v>
      </c>
    </row>
    <row r="127" spans="1:21" ht="20.100000000000001" customHeight="1" x14ac:dyDescent="0.25">
      <c r="A127" s="173">
        <v>121</v>
      </c>
      <c r="B127" s="201" t="str">
        <f>IF(OCS!B127="","",OCS!B127)</f>
        <v/>
      </c>
      <c r="C127" s="201" t="str">
        <f>IF(OCS!C127="","",OCS!C127)</f>
        <v/>
      </c>
      <c r="D127" s="202" t="str">
        <f>IF(OCS!D127="","",OCS!D127)</f>
        <v/>
      </c>
      <c r="E127" s="201" t="str">
        <f>IF(OCS!E127="","",OCS!E127)</f>
        <v/>
      </c>
      <c r="F127" s="287" t="str">
        <f>IF(OCS!F127="","",OCS!F127)</f>
        <v/>
      </c>
      <c r="G127" s="287" t="str">
        <f>IF(OCS!G127="","",OCS!G127)</f>
        <v/>
      </c>
      <c r="H127" s="201" t="str">
        <f>IF(OCS!H127="","",OCS!H127)</f>
        <v/>
      </c>
      <c r="I127" s="201" t="str">
        <f>IF(OCS!I127="","",OCS!I127)</f>
        <v/>
      </c>
      <c r="J127" s="88"/>
      <c r="K127" s="69"/>
      <c r="L127" s="69"/>
      <c r="M127" s="69"/>
      <c r="N127" s="69"/>
      <c r="O127" s="84" t="str">
        <f t="shared" si="3"/>
        <v/>
      </c>
      <c r="P127" s="84" t="str">
        <f t="shared" si="4"/>
        <v/>
      </c>
      <c r="Q127" s="436"/>
      <c r="R127" s="482"/>
      <c r="S127" s="435" t="str">
        <f>IF(I127="","",IF(P127="",Listes!$A$70,IF(AND(I127&lt;P127,R127=""),Listes!$A$71,IF(AND(N127&lt;M127,R127=""),Listes!$A$72,IF(AND(P127&lt;&gt;"",P127&lt;I127,Q127=""),Listes!$A$73,IF(T127="",Listes!$A$74,""))))))</f>
        <v/>
      </c>
      <c r="T127" s="90"/>
      <c r="U127" s="158">
        <f t="shared" si="5"/>
        <v>0</v>
      </c>
    </row>
    <row r="128" spans="1:21" ht="20.100000000000001" customHeight="1" x14ac:dyDescent="0.25">
      <c r="A128" s="173">
        <v>122</v>
      </c>
      <c r="B128" s="201" t="str">
        <f>IF(OCS!B128="","",OCS!B128)</f>
        <v/>
      </c>
      <c r="C128" s="201" t="str">
        <f>IF(OCS!C128="","",OCS!C128)</f>
        <v/>
      </c>
      <c r="D128" s="202" t="str">
        <f>IF(OCS!D128="","",OCS!D128)</f>
        <v/>
      </c>
      <c r="E128" s="201" t="str">
        <f>IF(OCS!E128="","",OCS!E128)</f>
        <v/>
      </c>
      <c r="F128" s="287" t="str">
        <f>IF(OCS!F128="","",OCS!F128)</f>
        <v/>
      </c>
      <c r="G128" s="287" t="str">
        <f>IF(OCS!G128="","",OCS!G128)</f>
        <v/>
      </c>
      <c r="H128" s="201" t="str">
        <f>IF(OCS!H128="","",OCS!H128)</f>
        <v/>
      </c>
      <c r="I128" s="201" t="str">
        <f>IF(OCS!I128="","",OCS!I128)</f>
        <v/>
      </c>
      <c r="J128" s="88"/>
      <c r="K128" s="69"/>
      <c r="L128" s="69"/>
      <c r="M128" s="69"/>
      <c r="N128" s="69"/>
      <c r="O128" s="84" t="str">
        <f t="shared" si="3"/>
        <v/>
      </c>
      <c r="P128" s="84" t="str">
        <f t="shared" si="4"/>
        <v/>
      </c>
      <c r="Q128" s="436"/>
      <c r="R128" s="482"/>
      <c r="S128" s="435" t="str">
        <f>IF(I128="","",IF(P128="",Listes!$A$70,IF(AND(I128&lt;P128,R128=""),Listes!$A$71,IF(AND(N128&lt;M128,R128=""),Listes!$A$72,IF(AND(P128&lt;&gt;"",P128&lt;I128,Q128=""),Listes!$A$73,IF(T128="",Listes!$A$74,""))))))</f>
        <v/>
      </c>
      <c r="T128" s="90"/>
      <c r="U128" s="158">
        <f t="shared" si="5"/>
        <v>0</v>
      </c>
    </row>
    <row r="129" spans="1:21" ht="20.100000000000001" customHeight="1" x14ac:dyDescent="0.25">
      <c r="A129" s="173">
        <v>123</v>
      </c>
      <c r="B129" s="201" t="str">
        <f>IF(OCS!B129="","",OCS!B129)</f>
        <v/>
      </c>
      <c r="C129" s="201" t="str">
        <f>IF(OCS!C129="","",OCS!C129)</f>
        <v/>
      </c>
      <c r="D129" s="202" t="str">
        <f>IF(OCS!D129="","",OCS!D129)</f>
        <v/>
      </c>
      <c r="E129" s="201" t="str">
        <f>IF(OCS!E129="","",OCS!E129)</f>
        <v/>
      </c>
      <c r="F129" s="287" t="str">
        <f>IF(OCS!F129="","",OCS!F129)</f>
        <v/>
      </c>
      <c r="G129" s="287" t="str">
        <f>IF(OCS!G129="","",OCS!G129)</f>
        <v/>
      </c>
      <c r="H129" s="201" t="str">
        <f>IF(OCS!H129="","",OCS!H129)</f>
        <v/>
      </c>
      <c r="I129" s="201" t="str">
        <f>IF(OCS!I129="","",OCS!I129)</f>
        <v/>
      </c>
      <c r="J129" s="88"/>
      <c r="K129" s="69"/>
      <c r="L129" s="69"/>
      <c r="M129" s="69"/>
      <c r="N129" s="69"/>
      <c r="O129" s="84" t="str">
        <f t="shared" si="3"/>
        <v/>
      </c>
      <c r="P129" s="84" t="str">
        <f t="shared" si="4"/>
        <v/>
      </c>
      <c r="Q129" s="436"/>
      <c r="R129" s="482"/>
      <c r="S129" s="435" t="str">
        <f>IF(I129="","",IF(P129="",Listes!$A$70,IF(AND(I129&lt;P129,R129=""),Listes!$A$71,IF(AND(N129&lt;M129,R129=""),Listes!$A$72,IF(AND(P129&lt;&gt;"",P129&lt;I129,Q129=""),Listes!$A$73,IF(T129="",Listes!$A$74,""))))))</f>
        <v/>
      </c>
      <c r="T129" s="90"/>
      <c r="U129" s="158">
        <f t="shared" si="5"/>
        <v>0</v>
      </c>
    </row>
    <row r="130" spans="1:21" ht="20.100000000000001" customHeight="1" x14ac:dyDescent="0.25">
      <c r="A130" s="173">
        <v>124</v>
      </c>
      <c r="B130" s="201" t="str">
        <f>IF(OCS!B130="","",OCS!B130)</f>
        <v/>
      </c>
      <c r="C130" s="201" t="str">
        <f>IF(OCS!C130="","",OCS!C130)</f>
        <v/>
      </c>
      <c r="D130" s="202" t="str">
        <f>IF(OCS!D130="","",OCS!D130)</f>
        <v/>
      </c>
      <c r="E130" s="201" t="str">
        <f>IF(OCS!E130="","",OCS!E130)</f>
        <v/>
      </c>
      <c r="F130" s="287" t="str">
        <f>IF(OCS!F130="","",OCS!F130)</f>
        <v/>
      </c>
      <c r="G130" s="287" t="str">
        <f>IF(OCS!G130="","",OCS!G130)</f>
        <v/>
      </c>
      <c r="H130" s="201" t="str">
        <f>IF(OCS!H130="","",OCS!H130)</f>
        <v/>
      </c>
      <c r="I130" s="201" t="str">
        <f>IF(OCS!I130="","",OCS!I130)</f>
        <v/>
      </c>
      <c r="J130" s="88"/>
      <c r="K130" s="69"/>
      <c r="L130" s="69"/>
      <c r="M130" s="69"/>
      <c r="N130" s="69"/>
      <c r="O130" s="84" t="str">
        <f t="shared" si="3"/>
        <v/>
      </c>
      <c r="P130" s="84" t="str">
        <f t="shared" si="4"/>
        <v/>
      </c>
      <c r="Q130" s="436"/>
      <c r="R130" s="482"/>
      <c r="S130" s="435" t="str">
        <f>IF(I130="","",IF(P130="",Listes!$A$70,IF(AND(I130&lt;P130,R130=""),Listes!$A$71,IF(AND(N130&lt;M130,R130=""),Listes!$A$72,IF(AND(P130&lt;&gt;"",P130&lt;I130,Q130=""),Listes!$A$73,IF(T130="",Listes!$A$74,""))))))</f>
        <v/>
      </c>
      <c r="T130" s="90"/>
      <c r="U130" s="158">
        <f t="shared" si="5"/>
        <v>0</v>
      </c>
    </row>
    <row r="131" spans="1:21" ht="20.100000000000001" customHeight="1" x14ac:dyDescent="0.25">
      <c r="A131" s="173">
        <v>125</v>
      </c>
      <c r="B131" s="201" t="str">
        <f>IF(OCS!B131="","",OCS!B131)</f>
        <v/>
      </c>
      <c r="C131" s="201" t="str">
        <f>IF(OCS!C131="","",OCS!C131)</f>
        <v/>
      </c>
      <c r="D131" s="202" t="str">
        <f>IF(OCS!D131="","",OCS!D131)</f>
        <v/>
      </c>
      <c r="E131" s="201" t="str">
        <f>IF(OCS!E131="","",OCS!E131)</f>
        <v/>
      </c>
      <c r="F131" s="287" t="str">
        <f>IF(OCS!F131="","",OCS!F131)</f>
        <v/>
      </c>
      <c r="G131" s="287" t="str">
        <f>IF(OCS!G131="","",OCS!G131)</f>
        <v/>
      </c>
      <c r="H131" s="201" t="str">
        <f>IF(OCS!H131="","",OCS!H131)</f>
        <v/>
      </c>
      <c r="I131" s="201" t="str">
        <f>IF(OCS!I131="","",OCS!I131)</f>
        <v/>
      </c>
      <c r="J131" s="88"/>
      <c r="K131" s="69"/>
      <c r="L131" s="69"/>
      <c r="M131" s="69"/>
      <c r="N131" s="69"/>
      <c r="O131" s="84" t="str">
        <f t="shared" si="3"/>
        <v/>
      </c>
      <c r="P131" s="84" t="str">
        <f t="shared" si="4"/>
        <v/>
      </c>
      <c r="Q131" s="436"/>
      <c r="R131" s="482"/>
      <c r="S131" s="435" t="str">
        <f>IF(I131="","",IF(P131="",Listes!$A$70,IF(AND(I131&lt;P131,R131=""),Listes!$A$71,IF(AND(N131&lt;M131,R131=""),Listes!$A$72,IF(AND(P131&lt;&gt;"",P131&lt;I131,Q131=""),Listes!$A$73,IF(T131="",Listes!$A$74,""))))))</f>
        <v/>
      </c>
      <c r="T131" s="90"/>
      <c r="U131" s="158">
        <f t="shared" si="5"/>
        <v>0</v>
      </c>
    </row>
    <row r="132" spans="1:21" ht="20.100000000000001" customHeight="1" x14ac:dyDescent="0.25">
      <c r="A132" s="173">
        <v>126</v>
      </c>
      <c r="B132" s="201" t="str">
        <f>IF(OCS!B132="","",OCS!B132)</f>
        <v/>
      </c>
      <c r="C132" s="201" t="str">
        <f>IF(OCS!C132="","",OCS!C132)</f>
        <v/>
      </c>
      <c r="D132" s="202" t="str">
        <f>IF(OCS!D132="","",OCS!D132)</f>
        <v/>
      </c>
      <c r="E132" s="201" t="str">
        <f>IF(OCS!E132="","",OCS!E132)</f>
        <v/>
      </c>
      <c r="F132" s="287" t="str">
        <f>IF(OCS!F132="","",OCS!F132)</f>
        <v/>
      </c>
      <c r="G132" s="287" t="str">
        <f>IF(OCS!G132="","",OCS!G132)</f>
        <v/>
      </c>
      <c r="H132" s="201" t="str">
        <f>IF(OCS!H132="","",OCS!H132)</f>
        <v/>
      </c>
      <c r="I132" s="201" t="str">
        <f>IF(OCS!I132="","",OCS!I132)</f>
        <v/>
      </c>
      <c r="J132" s="88"/>
      <c r="K132" s="69"/>
      <c r="L132" s="69"/>
      <c r="M132" s="69"/>
      <c r="N132" s="69"/>
      <c r="O132" s="84" t="str">
        <f t="shared" si="3"/>
        <v/>
      </c>
      <c r="P132" s="84" t="str">
        <f t="shared" si="4"/>
        <v/>
      </c>
      <c r="Q132" s="436"/>
      <c r="R132" s="482"/>
      <c r="S132" s="435" t="str">
        <f>IF(I132="","",IF(P132="",Listes!$A$70,IF(AND(I132&lt;P132,R132=""),Listes!$A$71,IF(AND(N132&lt;M132,R132=""),Listes!$A$72,IF(AND(P132&lt;&gt;"",P132&lt;I132,Q132=""),Listes!$A$73,IF(T132="",Listes!$A$74,""))))))</f>
        <v/>
      </c>
      <c r="T132" s="90"/>
      <c r="U132" s="158">
        <f t="shared" si="5"/>
        <v>0</v>
      </c>
    </row>
    <row r="133" spans="1:21" ht="20.100000000000001" customHeight="1" x14ac:dyDescent="0.25">
      <c r="A133" s="173">
        <v>127</v>
      </c>
      <c r="B133" s="201" t="str">
        <f>IF(OCS!B133="","",OCS!B133)</f>
        <v/>
      </c>
      <c r="C133" s="201" t="str">
        <f>IF(OCS!C133="","",OCS!C133)</f>
        <v/>
      </c>
      <c r="D133" s="202" t="str">
        <f>IF(OCS!D133="","",OCS!D133)</f>
        <v/>
      </c>
      <c r="E133" s="201" t="str">
        <f>IF(OCS!E133="","",OCS!E133)</f>
        <v/>
      </c>
      <c r="F133" s="287" t="str">
        <f>IF(OCS!F133="","",OCS!F133)</f>
        <v/>
      </c>
      <c r="G133" s="287" t="str">
        <f>IF(OCS!G133="","",OCS!G133)</f>
        <v/>
      </c>
      <c r="H133" s="201" t="str">
        <f>IF(OCS!H133="","",OCS!H133)</f>
        <v/>
      </c>
      <c r="I133" s="201" t="str">
        <f>IF(OCS!I133="","",OCS!I133)</f>
        <v/>
      </c>
      <c r="J133" s="88"/>
      <c r="K133" s="69"/>
      <c r="L133" s="69"/>
      <c r="M133" s="69"/>
      <c r="N133" s="69"/>
      <c r="O133" s="84" t="str">
        <f t="shared" si="3"/>
        <v/>
      </c>
      <c r="P133" s="84" t="str">
        <f t="shared" si="4"/>
        <v/>
      </c>
      <c r="Q133" s="436"/>
      <c r="R133" s="482"/>
      <c r="S133" s="435" t="str">
        <f>IF(I133="","",IF(P133="",Listes!$A$70,IF(AND(I133&lt;P133,R133=""),Listes!$A$71,IF(AND(N133&lt;M133,R133=""),Listes!$A$72,IF(AND(P133&lt;&gt;"",P133&lt;I133,Q133=""),Listes!$A$73,IF(T133="",Listes!$A$74,""))))))</f>
        <v/>
      </c>
      <c r="T133" s="90"/>
      <c r="U133" s="158">
        <f t="shared" si="5"/>
        <v>0</v>
      </c>
    </row>
    <row r="134" spans="1:21" ht="20.100000000000001" customHeight="1" x14ac:dyDescent="0.25">
      <c r="A134" s="173">
        <v>128</v>
      </c>
      <c r="B134" s="201" t="str">
        <f>IF(OCS!B134="","",OCS!B134)</f>
        <v/>
      </c>
      <c r="C134" s="201" t="str">
        <f>IF(OCS!C134="","",OCS!C134)</f>
        <v/>
      </c>
      <c r="D134" s="202" t="str">
        <f>IF(OCS!D134="","",OCS!D134)</f>
        <v/>
      </c>
      <c r="E134" s="201" t="str">
        <f>IF(OCS!E134="","",OCS!E134)</f>
        <v/>
      </c>
      <c r="F134" s="287" t="str">
        <f>IF(OCS!F134="","",OCS!F134)</f>
        <v/>
      </c>
      <c r="G134" s="287" t="str">
        <f>IF(OCS!G134="","",OCS!G134)</f>
        <v/>
      </c>
      <c r="H134" s="201" t="str">
        <f>IF(OCS!H134="","",OCS!H134)</f>
        <v/>
      </c>
      <c r="I134" s="201" t="str">
        <f>IF(OCS!I134="","",OCS!I134)</f>
        <v/>
      </c>
      <c r="J134" s="88"/>
      <c r="K134" s="69"/>
      <c r="L134" s="69"/>
      <c r="M134" s="69"/>
      <c r="N134" s="69"/>
      <c r="O134" s="84" t="str">
        <f t="shared" si="3"/>
        <v/>
      </c>
      <c r="P134" s="84" t="str">
        <f t="shared" si="4"/>
        <v/>
      </c>
      <c r="Q134" s="436"/>
      <c r="R134" s="482"/>
      <c r="S134" s="435" t="str">
        <f>IF(I134="","",IF(P134="",Listes!$A$70,IF(AND(I134&lt;P134,R134=""),Listes!$A$71,IF(AND(N134&lt;M134,R134=""),Listes!$A$72,IF(AND(P134&lt;&gt;"",P134&lt;I134,Q134=""),Listes!$A$73,IF(T134="",Listes!$A$74,""))))))</f>
        <v/>
      </c>
      <c r="T134" s="90"/>
      <c r="U134" s="158">
        <f t="shared" si="5"/>
        <v>0</v>
      </c>
    </row>
    <row r="135" spans="1:21" ht="20.100000000000001" customHeight="1" x14ac:dyDescent="0.25">
      <c r="A135" s="173">
        <v>129</v>
      </c>
      <c r="B135" s="201" t="str">
        <f>IF(OCS!B135="","",OCS!B135)</f>
        <v/>
      </c>
      <c r="C135" s="201" t="str">
        <f>IF(OCS!C135="","",OCS!C135)</f>
        <v/>
      </c>
      <c r="D135" s="202" t="str">
        <f>IF(OCS!D135="","",OCS!D135)</f>
        <v/>
      </c>
      <c r="E135" s="201" t="str">
        <f>IF(OCS!E135="","",OCS!E135)</f>
        <v/>
      </c>
      <c r="F135" s="287" t="str">
        <f>IF(OCS!F135="","",OCS!F135)</f>
        <v/>
      </c>
      <c r="G135" s="287" t="str">
        <f>IF(OCS!G135="","",OCS!G135)</f>
        <v/>
      </c>
      <c r="H135" s="201" t="str">
        <f>IF(OCS!H135="","",OCS!H135)</f>
        <v/>
      </c>
      <c r="I135" s="201" t="str">
        <f>IF(OCS!I135="","",OCS!I135)</f>
        <v/>
      </c>
      <c r="J135" s="88"/>
      <c r="K135" s="69"/>
      <c r="L135" s="69"/>
      <c r="M135" s="69"/>
      <c r="N135" s="69"/>
      <c r="O135" s="84" t="str">
        <f t="shared" si="3"/>
        <v/>
      </c>
      <c r="P135" s="84" t="str">
        <f t="shared" si="4"/>
        <v/>
      </c>
      <c r="Q135" s="436"/>
      <c r="R135" s="482"/>
      <c r="S135" s="435" t="str">
        <f>IF(I135="","",IF(P135="",Listes!$A$70,IF(AND(I135&lt;P135,R135=""),Listes!$A$71,IF(AND(N135&lt;M135,R135=""),Listes!$A$72,IF(AND(P135&lt;&gt;"",P135&lt;I135,Q135=""),Listes!$A$73,IF(T135="",Listes!$A$74,""))))))</f>
        <v/>
      </c>
      <c r="T135" s="90"/>
      <c r="U135" s="158">
        <f t="shared" si="5"/>
        <v>0</v>
      </c>
    </row>
    <row r="136" spans="1:21" ht="20.100000000000001" customHeight="1" x14ac:dyDescent="0.25">
      <c r="A136" s="173">
        <v>130</v>
      </c>
      <c r="B136" s="201" t="str">
        <f>IF(OCS!B136="","",OCS!B136)</f>
        <v/>
      </c>
      <c r="C136" s="201" t="str">
        <f>IF(OCS!C136="","",OCS!C136)</f>
        <v/>
      </c>
      <c r="D136" s="202" t="str">
        <f>IF(OCS!D136="","",OCS!D136)</f>
        <v/>
      </c>
      <c r="E136" s="201" t="str">
        <f>IF(OCS!E136="","",OCS!E136)</f>
        <v/>
      </c>
      <c r="F136" s="287" t="str">
        <f>IF(OCS!F136="","",OCS!F136)</f>
        <v/>
      </c>
      <c r="G136" s="287" t="str">
        <f>IF(OCS!G136="","",OCS!G136)</f>
        <v/>
      </c>
      <c r="H136" s="201" t="str">
        <f>IF(OCS!H136="","",OCS!H136)</f>
        <v/>
      </c>
      <c r="I136" s="201" t="str">
        <f>IF(OCS!I136="","",OCS!I136)</f>
        <v/>
      </c>
      <c r="J136" s="88"/>
      <c r="K136" s="69"/>
      <c r="L136" s="69"/>
      <c r="M136" s="69"/>
      <c r="N136" s="69"/>
      <c r="O136" s="84" t="str">
        <f t="shared" ref="O136:O199" si="6">IF(J136="","",IF(AND(J136="Internes",K136&gt;=12),5.19,IF(AND(J136="Internes",K136&lt;12),11.42,IF(AND(J136="Mayotte",K136&gt;=12),12,IF(AND(J136="Mayotte",K136&lt;12),21.53,IF(AND(J136="Hors territoire",K136&gt;=12),23.73,IF(AND(J136="Hors territoire",K136&lt;12),39.97,"")))))))</f>
        <v/>
      </c>
      <c r="P136" s="84" t="str">
        <f t="shared" ref="P136:P199" si="7">IF(J136="","",IF(AND(J136="Internes",K136&gt;=12),5.19*L136,IF(AND(J136="Internes",K136&lt;12),11.42*L136,IF(AND(J136="Mayotte",K136&gt;=12),12*L136,IF(AND(J136="Mayotte",K136&lt;12),21.53*L136,IF(AND(J136="Hors territoire",K136&gt;=12),23.73*L136,IF(AND(J136="Hors territoire",K136&lt;12),39.97*L136,"")))))))</f>
        <v/>
      </c>
      <c r="Q136" s="436"/>
      <c r="R136" s="482"/>
      <c r="S136" s="435" t="str">
        <f>IF(I136="","",IF(P136="",Listes!$A$70,IF(AND(I136&lt;P136,R136=""),Listes!$A$71,IF(AND(N136&lt;M136,R136=""),Listes!$A$72,IF(AND(P136&lt;&gt;"",P136&lt;I136,Q136=""),Listes!$A$73,IF(T136="",Listes!$A$74,""))))))</f>
        <v/>
      </c>
      <c r="T136" s="90"/>
      <c r="U136" s="158">
        <f t="shared" ref="U136:U199" si="8">IF(AND(I136&lt;&gt;"",S136&lt;&gt;""),1,0)</f>
        <v>0</v>
      </c>
    </row>
    <row r="137" spans="1:21" ht="20.100000000000001" customHeight="1" x14ac:dyDescent="0.25">
      <c r="A137" s="173">
        <v>131</v>
      </c>
      <c r="B137" s="201" t="str">
        <f>IF(OCS!B137="","",OCS!B137)</f>
        <v/>
      </c>
      <c r="C137" s="201" t="str">
        <f>IF(OCS!C137="","",OCS!C137)</f>
        <v/>
      </c>
      <c r="D137" s="202" t="str">
        <f>IF(OCS!D137="","",OCS!D137)</f>
        <v/>
      </c>
      <c r="E137" s="201" t="str">
        <f>IF(OCS!E137="","",OCS!E137)</f>
        <v/>
      </c>
      <c r="F137" s="287" t="str">
        <f>IF(OCS!F137="","",OCS!F137)</f>
        <v/>
      </c>
      <c r="G137" s="287" t="str">
        <f>IF(OCS!G137="","",OCS!G137)</f>
        <v/>
      </c>
      <c r="H137" s="201" t="str">
        <f>IF(OCS!H137="","",OCS!H137)</f>
        <v/>
      </c>
      <c r="I137" s="201" t="str">
        <f>IF(OCS!I137="","",OCS!I137)</f>
        <v/>
      </c>
      <c r="J137" s="88"/>
      <c r="K137" s="69"/>
      <c r="L137" s="69"/>
      <c r="M137" s="69"/>
      <c r="N137" s="69"/>
      <c r="O137" s="84" t="str">
        <f t="shared" si="6"/>
        <v/>
      </c>
      <c r="P137" s="84" t="str">
        <f t="shared" si="7"/>
        <v/>
      </c>
      <c r="Q137" s="436"/>
      <c r="R137" s="482"/>
      <c r="S137" s="435" t="str">
        <f>IF(I137="","",IF(P137="",Listes!$A$70,IF(AND(I137&lt;P137,R137=""),Listes!$A$71,IF(AND(N137&lt;M137,R137=""),Listes!$A$72,IF(AND(P137&lt;&gt;"",P137&lt;I137,Q137=""),Listes!$A$73,IF(T137="",Listes!$A$74,""))))))</f>
        <v/>
      </c>
      <c r="T137" s="90"/>
      <c r="U137" s="158">
        <f t="shared" si="8"/>
        <v>0</v>
      </c>
    </row>
    <row r="138" spans="1:21" ht="20.100000000000001" customHeight="1" x14ac:dyDescent="0.25">
      <c r="A138" s="173">
        <v>132</v>
      </c>
      <c r="B138" s="201" t="str">
        <f>IF(OCS!B138="","",OCS!B138)</f>
        <v/>
      </c>
      <c r="C138" s="201" t="str">
        <f>IF(OCS!C138="","",OCS!C138)</f>
        <v/>
      </c>
      <c r="D138" s="202" t="str">
        <f>IF(OCS!D138="","",OCS!D138)</f>
        <v/>
      </c>
      <c r="E138" s="201" t="str">
        <f>IF(OCS!E138="","",OCS!E138)</f>
        <v/>
      </c>
      <c r="F138" s="287" t="str">
        <f>IF(OCS!F138="","",OCS!F138)</f>
        <v/>
      </c>
      <c r="G138" s="287" t="str">
        <f>IF(OCS!G138="","",OCS!G138)</f>
        <v/>
      </c>
      <c r="H138" s="201" t="str">
        <f>IF(OCS!H138="","",OCS!H138)</f>
        <v/>
      </c>
      <c r="I138" s="201" t="str">
        <f>IF(OCS!I138="","",OCS!I138)</f>
        <v/>
      </c>
      <c r="J138" s="88"/>
      <c r="K138" s="69"/>
      <c r="L138" s="69"/>
      <c r="M138" s="69"/>
      <c r="N138" s="69"/>
      <c r="O138" s="84" t="str">
        <f t="shared" si="6"/>
        <v/>
      </c>
      <c r="P138" s="84" t="str">
        <f t="shared" si="7"/>
        <v/>
      </c>
      <c r="Q138" s="436"/>
      <c r="R138" s="482"/>
      <c r="S138" s="435" t="str">
        <f>IF(I138="","",IF(P138="",Listes!$A$70,IF(AND(I138&lt;P138,R138=""),Listes!$A$71,IF(AND(N138&lt;M138,R138=""),Listes!$A$72,IF(AND(P138&lt;&gt;"",P138&lt;I138,Q138=""),Listes!$A$73,IF(T138="",Listes!$A$74,""))))))</f>
        <v/>
      </c>
      <c r="T138" s="90"/>
      <c r="U138" s="158">
        <f t="shared" si="8"/>
        <v>0</v>
      </c>
    </row>
    <row r="139" spans="1:21" ht="20.100000000000001" customHeight="1" x14ac:dyDescent="0.25">
      <c r="A139" s="173">
        <v>133</v>
      </c>
      <c r="B139" s="201" t="str">
        <f>IF(OCS!B139="","",OCS!B139)</f>
        <v/>
      </c>
      <c r="C139" s="201" t="str">
        <f>IF(OCS!C139="","",OCS!C139)</f>
        <v/>
      </c>
      <c r="D139" s="202" t="str">
        <f>IF(OCS!D139="","",OCS!D139)</f>
        <v/>
      </c>
      <c r="E139" s="201" t="str">
        <f>IF(OCS!E139="","",OCS!E139)</f>
        <v/>
      </c>
      <c r="F139" s="287" t="str">
        <f>IF(OCS!F139="","",OCS!F139)</f>
        <v/>
      </c>
      <c r="G139" s="287" t="str">
        <f>IF(OCS!G139="","",OCS!G139)</f>
        <v/>
      </c>
      <c r="H139" s="201" t="str">
        <f>IF(OCS!H139="","",OCS!H139)</f>
        <v/>
      </c>
      <c r="I139" s="201" t="str">
        <f>IF(OCS!I139="","",OCS!I139)</f>
        <v/>
      </c>
      <c r="J139" s="88"/>
      <c r="K139" s="69"/>
      <c r="L139" s="69"/>
      <c r="M139" s="69"/>
      <c r="N139" s="69"/>
      <c r="O139" s="84" t="str">
        <f t="shared" si="6"/>
        <v/>
      </c>
      <c r="P139" s="84" t="str">
        <f t="shared" si="7"/>
        <v/>
      </c>
      <c r="Q139" s="436"/>
      <c r="R139" s="482"/>
      <c r="S139" s="435" t="str">
        <f>IF(I139="","",IF(P139="",Listes!$A$70,IF(AND(I139&lt;P139,R139=""),Listes!$A$71,IF(AND(N139&lt;M139,R139=""),Listes!$A$72,IF(AND(P139&lt;&gt;"",P139&lt;I139,Q139=""),Listes!$A$73,IF(T139="",Listes!$A$74,""))))))</f>
        <v/>
      </c>
      <c r="T139" s="90"/>
      <c r="U139" s="158">
        <f t="shared" si="8"/>
        <v>0</v>
      </c>
    </row>
    <row r="140" spans="1:21" ht="20.100000000000001" customHeight="1" x14ac:dyDescent="0.25">
      <c r="A140" s="173">
        <v>134</v>
      </c>
      <c r="B140" s="201" t="str">
        <f>IF(OCS!B140="","",OCS!B140)</f>
        <v/>
      </c>
      <c r="C140" s="201" t="str">
        <f>IF(OCS!C140="","",OCS!C140)</f>
        <v/>
      </c>
      <c r="D140" s="202" t="str">
        <f>IF(OCS!D140="","",OCS!D140)</f>
        <v/>
      </c>
      <c r="E140" s="201" t="str">
        <f>IF(OCS!E140="","",OCS!E140)</f>
        <v/>
      </c>
      <c r="F140" s="287" t="str">
        <f>IF(OCS!F140="","",OCS!F140)</f>
        <v/>
      </c>
      <c r="G140" s="287" t="str">
        <f>IF(OCS!G140="","",OCS!G140)</f>
        <v/>
      </c>
      <c r="H140" s="201" t="str">
        <f>IF(OCS!H140="","",OCS!H140)</f>
        <v/>
      </c>
      <c r="I140" s="201" t="str">
        <f>IF(OCS!I140="","",OCS!I140)</f>
        <v/>
      </c>
      <c r="J140" s="88"/>
      <c r="K140" s="69"/>
      <c r="L140" s="69"/>
      <c r="M140" s="69"/>
      <c r="N140" s="69"/>
      <c r="O140" s="84" t="str">
        <f t="shared" si="6"/>
        <v/>
      </c>
      <c r="P140" s="84" t="str">
        <f t="shared" si="7"/>
        <v/>
      </c>
      <c r="Q140" s="436"/>
      <c r="R140" s="482"/>
      <c r="S140" s="435" t="str">
        <f>IF(I140="","",IF(P140="",Listes!$A$70,IF(AND(I140&lt;P140,R140=""),Listes!$A$71,IF(AND(N140&lt;M140,R140=""),Listes!$A$72,IF(AND(P140&lt;&gt;"",P140&lt;I140,Q140=""),Listes!$A$73,IF(T140="",Listes!$A$74,""))))))</f>
        <v/>
      </c>
      <c r="T140" s="90"/>
      <c r="U140" s="158">
        <f t="shared" si="8"/>
        <v>0</v>
      </c>
    </row>
    <row r="141" spans="1:21" ht="20.100000000000001" customHeight="1" x14ac:dyDescent="0.25">
      <c r="A141" s="173">
        <v>135</v>
      </c>
      <c r="B141" s="201" t="str">
        <f>IF(OCS!B141="","",OCS!B141)</f>
        <v/>
      </c>
      <c r="C141" s="201" t="str">
        <f>IF(OCS!C141="","",OCS!C141)</f>
        <v/>
      </c>
      <c r="D141" s="202" t="str">
        <f>IF(OCS!D141="","",OCS!D141)</f>
        <v/>
      </c>
      <c r="E141" s="201" t="str">
        <f>IF(OCS!E141="","",OCS!E141)</f>
        <v/>
      </c>
      <c r="F141" s="287" t="str">
        <f>IF(OCS!F141="","",OCS!F141)</f>
        <v/>
      </c>
      <c r="G141" s="287" t="str">
        <f>IF(OCS!G141="","",OCS!G141)</f>
        <v/>
      </c>
      <c r="H141" s="201" t="str">
        <f>IF(OCS!H141="","",OCS!H141)</f>
        <v/>
      </c>
      <c r="I141" s="201" t="str">
        <f>IF(OCS!I141="","",OCS!I141)</f>
        <v/>
      </c>
      <c r="J141" s="88"/>
      <c r="K141" s="69"/>
      <c r="L141" s="69"/>
      <c r="M141" s="69"/>
      <c r="N141" s="69"/>
      <c r="O141" s="84" t="str">
        <f t="shared" si="6"/>
        <v/>
      </c>
      <c r="P141" s="84" t="str">
        <f t="shared" si="7"/>
        <v/>
      </c>
      <c r="Q141" s="436"/>
      <c r="R141" s="482"/>
      <c r="S141" s="435" t="str">
        <f>IF(I141="","",IF(P141="",Listes!$A$70,IF(AND(I141&lt;P141,R141=""),Listes!$A$71,IF(AND(N141&lt;M141,R141=""),Listes!$A$72,IF(AND(P141&lt;&gt;"",P141&lt;I141,Q141=""),Listes!$A$73,IF(T141="",Listes!$A$74,""))))))</f>
        <v/>
      </c>
      <c r="T141" s="90"/>
      <c r="U141" s="158">
        <f t="shared" si="8"/>
        <v>0</v>
      </c>
    </row>
    <row r="142" spans="1:21" ht="20.100000000000001" customHeight="1" x14ac:dyDescent="0.25">
      <c r="A142" s="173">
        <v>136</v>
      </c>
      <c r="B142" s="201" t="str">
        <f>IF(OCS!B142="","",OCS!B142)</f>
        <v/>
      </c>
      <c r="C142" s="201" t="str">
        <f>IF(OCS!C142="","",OCS!C142)</f>
        <v/>
      </c>
      <c r="D142" s="202" t="str">
        <f>IF(OCS!D142="","",OCS!D142)</f>
        <v/>
      </c>
      <c r="E142" s="201" t="str">
        <f>IF(OCS!E142="","",OCS!E142)</f>
        <v/>
      </c>
      <c r="F142" s="287" t="str">
        <f>IF(OCS!F142="","",OCS!F142)</f>
        <v/>
      </c>
      <c r="G142" s="287" t="str">
        <f>IF(OCS!G142="","",OCS!G142)</f>
        <v/>
      </c>
      <c r="H142" s="201" t="str">
        <f>IF(OCS!H142="","",OCS!H142)</f>
        <v/>
      </c>
      <c r="I142" s="201" t="str">
        <f>IF(OCS!I142="","",OCS!I142)</f>
        <v/>
      </c>
      <c r="J142" s="88"/>
      <c r="K142" s="69"/>
      <c r="L142" s="69"/>
      <c r="M142" s="69"/>
      <c r="N142" s="69"/>
      <c r="O142" s="84" t="str">
        <f t="shared" si="6"/>
        <v/>
      </c>
      <c r="P142" s="84" t="str">
        <f t="shared" si="7"/>
        <v/>
      </c>
      <c r="Q142" s="436"/>
      <c r="R142" s="482"/>
      <c r="S142" s="435" t="str">
        <f>IF(I142="","",IF(P142="",Listes!$A$70,IF(AND(I142&lt;P142,R142=""),Listes!$A$71,IF(AND(N142&lt;M142,R142=""),Listes!$A$72,IF(AND(P142&lt;&gt;"",P142&lt;I142,Q142=""),Listes!$A$73,IF(T142="",Listes!$A$74,""))))))</f>
        <v/>
      </c>
      <c r="T142" s="90"/>
      <c r="U142" s="158">
        <f t="shared" si="8"/>
        <v>0</v>
      </c>
    </row>
    <row r="143" spans="1:21" ht="20.100000000000001" customHeight="1" x14ac:dyDescent="0.25">
      <c r="A143" s="173">
        <v>137</v>
      </c>
      <c r="B143" s="201" t="str">
        <f>IF(OCS!B143="","",OCS!B143)</f>
        <v/>
      </c>
      <c r="C143" s="201" t="str">
        <f>IF(OCS!C143="","",OCS!C143)</f>
        <v/>
      </c>
      <c r="D143" s="202" t="str">
        <f>IF(OCS!D143="","",OCS!D143)</f>
        <v/>
      </c>
      <c r="E143" s="201" t="str">
        <f>IF(OCS!E143="","",OCS!E143)</f>
        <v/>
      </c>
      <c r="F143" s="287" t="str">
        <f>IF(OCS!F143="","",OCS!F143)</f>
        <v/>
      </c>
      <c r="G143" s="287" t="str">
        <f>IF(OCS!G143="","",OCS!G143)</f>
        <v/>
      </c>
      <c r="H143" s="201" t="str">
        <f>IF(OCS!H143="","",OCS!H143)</f>
        <v/>
      </c>
      <c r="I143" s="201" t="str">
        <f>IF(OCS!I143="","",OCS!I143)</f>
        <v/>
      </c>
      <c r="J143" s="88"/>
      <c r="K143" s="69"/>
      <c r="L143" s="69"/>
      <c r="M143" s="69"/>
      <c r="N143" s="69"/>
      <c r="O143" s="84" t="str">
        <f t="shared" si="6"/>
        <v/>
      </c>
      <c r="P143" s="84" t="str">
        <f t="shared" si="7"/>
        <v/>
      </c>
      <c r="Q143" s="436"/>
      <c r="R143" s="482"/>
      <c r="S143" s="435" t="str">
        <f>IF(I143="","",IF(P143="",Listes!$A$70,IF(AND(I143&lt;P143,R143=""),Listes!$A$71,IF(AND(N143&lt;M143,R143=""),Listes!$A$72,IF(AND(P143&lt;&gt;"",P143&lt;I143,Q143=""),Listes!$A$73,IF(T143="",Listes!$A$74,""))))))</f>
        <v/>
      </c>
      <c r="T143" s="90"/>
      <c r="U143" s="158">
        <f t="shared" si="8"/>
        <v>0</v>
      </c>
    </row>
    <row r="144" spans="1:21" ht="20.100000000000001" customHeight="1" x14ac:dyDescent="0.25">
      <c r="A144" s="173">
        <v>138</v>
      </c>
      <c r="B144" s="201" t="str">
        <f>IF(OCS!B144="","",OCS!B144)</f>
        <v/>
      </c>
      <c r="C144" s="201" t="str">
        <f>IF(OCS!C144="","",OCS!C144)</f>
        <v/>
      </c>
      <c r="D144" s="202" t="str">
        <f>IF(OCS!D144="","",OCS!D144)</f>
        <v/>
      </c>
      <c r="E144" s="201" t="str">
        <f>IF(OCS!E144="","",OCS!E144)</f>
        <v/>
      </c>
      <c r="F144" s="287" t="str">
        <f>IF(OCS!F144="","",OCS!F144)</f>
        <v/>
      </c>
      <c r="G144" s="287" t="str">
        <f>IF(OCS!G144="","",OCS!G144)</f>
        <v/>
      </c>
      <c r="H144" s="201" t="str">
        <f>IF(OCS!H144="","",OCS!H144)</f>
        <v/>
      </c>
      <c r="I144" s="201" t="str">
        <f>IF(OCS!I144="","",OCS!I144)</f>
        <v/>
      </c>
      <c r="J144" s="88"/>
      <c r="K144" s="69"/>
      <c r="L144" s="69"/>
      <c r="M144" s="69"/>
      <c r="N144" s="69"/>
      <c r="O144" s="84" t="str">
        <f t="shared" si="6"/>
        <v/>
      </c>
      <c r="P144" s="84" t="str">
        <f t="shared" si="7"/>
        <v/>
      </c>
      <c r="Q144" s="436"/>
      <c r="R144" s="482"/>
      <c r="S144" s="435" t="str">
        <f>IF(I144="","",IF(P144="",Listes!$A$70,IF(AND(I144&lt;P144,R144=""),Listes!$A$71,IF(AND(N144&lt;M144,R144=""),Listes!$A$72,IF(AND(P144&lt;&gt;"",P144&lt;I144,Q144=""),Listes!$A$73,IF(T144="",Listes!$A$74,""))))))</f>
        <v/>
      </c>
      <c r="T144" s="90"/>
      <c r="U144" s="158">
        <f t="shared" si="8"/>
        <v>0</v>
      </c>
    </row>
    <row r="145" spans="1:21" ht="20.100000000000001" customHeight="1" x14ac:dyDescent="0.25">
      <c r="A145" s="173">
        <v>139</v>
      </c>
      <c r="B145" s="201" t="str">
        <f>IF(OCS!B145="","",OCS!B145)</f>
        <v/>
      </c>
      <c r="C145" s="201" t="str">
        <f>IF(OCS!C145="","",OCS!C145)</f>
        <v/>
      </c>
      <c r="D145" s="202" t="str">
        <f>IF(OCS!D145="","",OCS!D145)</f>
        <v/>
      </c>
      <c r="E145" s="201" t="str">
        <f>IF(OCS!E145="","",OCS!E145)</f>
        <v/>
      </c>
      <c r="F145" s="287" t="str">
        <f>IF(OCS!F145="","",OCS!F145)</f>
        <v/>
      </c>
      <c r="G145" s="287" t="str">
        <f>IF(OCS!G145="","",OCS!G145)</f>
        <v/>
      </c>
      <c r="H145" s="201" t="str">
        <f>IF(OCS!H145="","",OCS!H145)</f>
        <v/>
      </c>
      <c r="I145" s="201" t="str">
        <f>IF(OCS!I145="","",OCS!I145)</f>
        <v/>
      </c>
      <c r="J145" s="88"/>
      <c r="K145" s="69"/>
      <c r="L145" s="69"/>
      <c r="M145" s="69"/>
      <c r="N145" s="69"/>
      <c r="O145" s="84" t="str">
        <f t="shared" si="6"/>
        <v/>
      </c>
      <c r="P145" s="84" t="str">
        <f t="shared" si="7"/>
        <v/>
      </c>
      <c r="Q145" s="436"/>
      <c r="R145" s="482"/>
      <c r="S145" s="435" t="str">
        <f>IF(I145="","",IF(P145="",Listes!$A$70,IF(AND(I145&lt;P145,R145=""),Listes!$A$71,IF(AND(N145&lt;M145,R145=""),Listes!$A$72,IF(AND(P145&lt;&gt;"",P145&lt;I145,Q145=""),Listes!$A$73,IF(T145="",Listes!$A$74,""))))))</f>
        <v/>
      </c>
      <c r="T145" s="90"/>
      <c r="U145" s="158">
        <f t="shared" si="8"/>
        <v>0</v>
      </c>
    </row>
    <row r="146" spans="1:21" ht="20.100000000000001" customHeight="1" x14ac:dyDescent="0.25">
      <c r="A146" s="173">
        <v>140</v>
      </c>
      <c r="B146" s="201" t="str">
        <f>IF(OCS!B146="","",OCS!B146)</f>
        <v/>
      </c>
      <c r="C146" s="201" t="str">
        <f>IF(OCS!C146="","",OCS!C146)</f>
        <v/>
      </c>
      <c r="D146" s="202" t="str">
        <f>IF(OCS!D146="","",OCS!D146)</f>
        <v/>
      </c>
      <c r="E146" s="201" t="str">
        <f>IF(OCS!E146="","",OCS!E146)</f>
        <v/>
      </c>
      <c r="F146" s="287" t="str">
        <f>IF(OCS!F146="","",OCS!F146)</f>
        <v/>
      </c>
      <c r="G146" s="287" t="str">
        <f>IF(OCS!G146="","",OCS!G146)</f>
        <v/>
      </c>
      <c r="H146" s="201" t="str">
        <f>IF(OCS!H146="","",OCS!H146)</f>
        <v/>
      </c>
      <c r="I146" s="201" t="str">
        <f>IF(OCS!I146="","",OCS!I146)</f>
        <v/>
      </c>
      <c r="J146" s="88"/>
      <c r="K146" s="69"/>
      <c r="L146" s="69"/>
      <c r="M146" s="69"/>
      <c r="N146" s="69"/>
      <c r="O146" s="84" t="str">
        <f t="shared" si="6"/>
        <v/>
      </c>
      <c r="P146" s="84" t="str">
        <f t="shared" si="7"/>
        <v/>
      </c>
      <c r="Q146" s="436"/>
      <c r="R146" s="482"/>
      <c r="S146" s="435" t="str">
        <f>IF(I146="","",IF(P146="",Listes!$A$70,IF(AND(I146&lt;P146,R146=""),Listes!$A$71,IF(AND(N146&lt;M146,R146=""),Listes!$A$72,IF(AND(P146&lt;&gt;"",P146&lt;I146,Q146=""),Listes!$A$73,IF(T146="",Listes!$A$74,""))))))</f>
        <v/>
      </c>
      <c r="T146" s="90"/>
      <c r="U146" s="158">
        <f t="shared" si="8"/>
        <v>0</v>
      </c>
    </row>
    <row r="147" spans="1:21" ht="20.100000000000001" customHeight="1" x14ac:dyDescent="0.25">
      <c r="A147" s="173">
        <v>141</v>
      </c>
      <c r="B147" s="201" t="str">
        <f>IF(OCS!B147="","",OCS!B147)</f>
        <v/>
      </c>
      <c r="C147" s="201" t="str">
        <f>IF(OCS!C147="","",OCS!C147)</f>
        <v/>
      </c>
      <c r="D147" s="202" t="str">
        <f>IF(OCS!D147="","",OCS!D147)</f>
        <v/>
      </c>
      <c r="E147" s="201" t="str">
        <f>IF(OCS!E147="","",OCS!E147)</f>
        <v/>
      </c>
      <c r="F147" s="287" t="str">
        <f>IF(OCS!F147="","",OCS!F147)</f>
        <v/>
      </c>
      <c r="G147" s="287" t="str">
        <f>IF(OCS!G147="","",OCS!G147)</f>
        <v/>
      </c>
      <c r="H147" s="201" t="str">
        <f>IF(OCS!H147="","",OCS!H147)</f>
        <v/>
      </c>
      <c r="I147" s="201" t="str">
        <f>IF(OCS!I147="","",OCS!I147)</f>
        <v/>
      </c>
      <c r="J147" s="88"/>
      <c r="K147" s="69"/>
      <c r="L147" s="69"/>
      <c r="M147" s="69"/>
      <c r="N147" s="69"/>
      <c r="O147" s="84" t="str">
        <f t="shared" si="6"/>
        <v/>
      </c>
      <c r="P147" s="84" t="str">
        <f t="shared" si="7"/>
        <v/>
      </c>
      <c r="Q147" s="436"/>
      <c r="R147" s="482"/>
      <c r="S147" s="435" t="str">
        <f>IF(I147="","",IF(P147="",Listes!$A$70,IF(AND(I147&lt;P147,R147=""),Listes!$A$71,IF(AND(N147&lt;M147,R147=""),Listes!$A$72,IF(AND(P147&lt;&gt;"",P147&lt;I147,Q147=""),Listes!$A$73,IF(T147="",Listes!$A$74,""))))))</f>
        <v/>
      </c>
      <c r="T147" s="90"/>
      <c r="U147" s="158">
        <f t="shared" si="8"/>
        <v>0</v>
      </c>
    </row>
    <row r="148" spans="1:21" ht="20.100000000000001" customHeight="1" x14ac:dyDescent="0.25">
      <c r="A148" s="173">
        <v>142</v>
      </c>
      <c r="B148" s="201" t="str">
        <f>IF(OCS!B148="","",OCS!B148)</f>
        <v/>
      </c>
      <c r="C148" s="201" t="str">
        <f>IF(OCS!C148="","",OCS!C148)</f>
        <v/>
      </c>
      <c r="D148" s="202" t="str">
        <f>IF(OCS!D148="","",OCS!D148)</f>
        <v/>
      </c>
      <c r="E148" s="201" t="str">
        <f>IF(OCS!E148="","",OCS!E148)</f>
        <v/>
      </c>
      <c r="F148" s="287" t="str">
        <f>IF(OCS!F148="","",OCS!F148)</f>
        <v/>
      </c>
      <c r="G148" s="287" t="str">
        <f>IF(OCS!G148="","",OCS!G148)</f>
        <v/>
      </c>
      <c r="H148" s="201" t="str">
        <f>IF(OCS!H148="","",OCS!H148)</f>
        <v/>
      </c>
      <c r="I148" s="201" t="str">
        <f>IF(OCS!I148="","",OCS!I148)</f>
        <v/>
      </c>
      <c r="J148" s="88"/>
      <c r="K148" s="69"/>
      <c r="L148" s="69"/>
      <c r="M148" s="69"/>
      <c r="N148" s="69"/>
      <c r="O148" s="84" t="str">
        <f t="shared" si="6"/>
        <v/>
      </c>
      <c r="P148" s="84" t="str">
        <f t="shared" si="7"/>
        <v/>
      </c>
      <c r="Q148" s="436"/>
      <c r="R148" s="482"/>
      <c r="S148" s="435" t="str">
        <f>IF(I148="","",IF(P148="",Listes!$A$70,IF(AND(I148&lt;P148,R148=""),Listes!$A$71,IF(AND(N148&lt;M148,R148=""),Listes!$A$72,IF(AND(P148&lt;&gt;"",P148&lt;I148,Q148=""),Listes!$A$73,IF(T148="",Listes!$A$74,""))))))</f>
        <v/>
      </c>
      <c r="T148" s="90"/>
      <c r="U148" s="158">
        <f t="shared" si="8"/>
        <v>0</v>
      </c>
    </row>
    <row r="149" spans="1:21" ht="20.100000000000001" customHeight="1" x14ac:dyDescent="0.25">
      <c r="A149" s="173">
        <v>143</v>
      </c>
      <c r="B149" s="201" t="str">
        <f>IF(OCS!B149="","",OCS!B149)</f>
        <v/>
      </c>
      <c r="C149" s="201" t="str">
        <f>IF(OCS!C149="","",OCS!C149)</f>
        <v/>
      </c>
      <c r="D149" s="202" t="str">
        <f>IF(OCS!D149="","",OCS!D149)</f>
        <v/>
      </c>
      <c r="E149" s="201" t="str">
        <f>IF(OCS!E149="","",OCS!E149)</f>
        <v/>
      </c>
      <c r="F149" s="287" t="str">
        <f>IF(OCS!F149="","",OCS!F149)</f>
        <v/>
      </c>
      <c r="G149" s="287" t="str">
        <f>IF(OCS!G149="","",OCS!G149)</f>
        <v/>
      </c>
      <c r="H149" s="201" t="str">
        <f>IF(OCS!H149="","",OCS!H149)</f>
        <v/>
      </c>
      <c r="I149" s="201" t="str">
        <f>IF(OCS!I149="","",OCS!I149)</f>
        <v/>
      </c>
      <c r="J149" s="88"/>
      <c r="K149" s="69"/>
      <c r="L149" s="69"/>
      <c r="M149" s="69"/>
      <c r="N149" s="69"/>
      <c r="O149" s="84" t="str">
        <f t="shared" si="6"/>
        <v/>
      </c>
      <c r="P149" s="84" t="str">
        <f t="shared" si="7"/>
        <v/>
      </c>
      <c r="Q149" s="436"/>
      <c r="R149" s="482"/>
      <c r="S149" s="435" t="str">
        <f>IF(I149="","",IF(P149="",Listes!$A$70,IF(AND(I149&lt;P149,R149=""),Listes!$A$71,IF(AND(N149&lt;M149,R149=""),Listes!$A$72,IF(AND(P149&lt;&gt;"",P149&lt;I149,Q149=""),Listes!$A$73,IF(T149="",Listes!$A$74,""))))))</f>
        <v/>
      </c>
      <c r="T149" s="90"/>
      <c r="U149" s="158">
        <f t="shared" si="8"/>
        <v>0</v>
      </c>
    </row>
    <row r="150" spans="1:21" ht="20.100000000000001" customHeight="1" x14ac:dyDescent="0.25">
      <c r="A150" s="173">
        <v>144</v>
      </c>
      <c r="B150" s="201" t="str">
        <f>IF(OCS!B150="","",OCS!B150)</f>
        <v/>
      </c>
      <c r="C150" s="201" t="str">
        <f>IF(OCS!C150="","",OCS!C150)</f>
        <v/>
      </c>
      <c r="D150" s="202" t="str">
        <f>IF(OCS!D150="","",OCS!D150)</f>
        <v/>
      </c>
      <c r="E150" s="201" t="str">
        <f>IF(OCS!E150="","",OCS!E150)</f>
        <v/>
      </c>
      <c r="F150" s="287" t="str">
        <f>IF(OCS!F150="","",OCS!F150)</f>
        <v/>
      </c>
      <c r="G150" s="287" t="str">
        <f>IF(OCS!G150="","",OCS!G150)</f>
        <v/>
      </c>
      <c r="H150" s="201" t="str">
        <f>IF(OCS!H150="","",OCS!H150)</f>
        <v/>
      </c>
      <c r="I150" s="201" t="str">
        <f>IF(OCS!I150="","",OCS!I150)</f>
        <v/>
      </c>
      <c r="J150" s="88"/>
      <c r="K150" s="69"/>
      <c r="L150" s="69"/>
      <c r="M150" s="69"/>
      <c r="N150" s="69"/>
      <c r="O150" s="84" t="str">
        <f t="shared" si="6"/>
        <v/>
      </c>
      <c r="P150" s="84" t="str">
        <f t="shared" si="7"/>
        <v/>
      </c>
      <c r="Q150" s="436"/>
      <c r="R150" s="482"/>
      <c r="S150" s="435" t="str">
        <f>IF(I150="","",IF(P150="",Listes!$A$70,IF(AND(I150&lt;P150,R150=""),Listes!$A$71,IF(AND(N150&lt;M150,R150=""),Listes!$A$72,IF(AND(P150&lt;&gt;"",P150&lt;I150,Q150=""),Listes!$A$73,IF(T150="",Listes!$A$74,""))))))</f>
        <v/>
      </c>
      <c r="T150" s="90"/>
      <c r="U150" s="158">
        <f t="shared" si="8"/>
        <v>0</v>
      </c>
    </row>
    <row r="151" spans="1:21" ht="20.100000000000001" customHeight="1" x14ac:dyDescent="0.25">
      <c r="A151" s="173">
        <v>145</v>
      </c>
      <c r="B151" s="201" t="str">
        <f>IF(OCS!B151="","",OCS!B151)</f>
        <v/>
      </c>
      <c r="C151" s="201" t="str">
        <f>IF(OCS!C151="","",OCS!C151)</f>
        <v/>
      </c>
      <c r="D151" s="202" t="str">
        <f>IF(OCS!D151="","",OCS!D151)</f>
        <v/>
      </c>
      <c r="E151" s="201" t="str">
        <f>IF(OCS!E151="","",OCS!E151)</f>
        <v/>
      </c>
      <c r="F151" s="287" t="str">
        <f>IF(OCS!F151="","",OCS!F151)</f>
        <v/>
      </c>
      <c r="G151" s="287" t="str">
        <f>IF(OCS!G151="","",OCS!G151)</f>
        <v/>
      </c>
      <c r="H151" s="201" t="str">
        <f>IF(OCS!H151="","",OCS!H151)</f>
        <v/>
      </c>
      <c r="I151" s="201" t="str">
        <f>IF(OCS!I151="","",OCS!I151)</f>
        <v/>
      </c>
      <c r="J151" s="88"/>
      <c r="K151" s="69"/>
      <c r="L151" s="69"/>
      <c r="M151" s="69"/>
      <c r="N151" s="69"/>
      <c r="O151" s="84" t="str">
        <f t="shared" si="6"/>
        <v/>
      </c>
      <c r="P151" s="84" t="str">
        <f t="shared" si="7"/>
        <v/>
      </c>
      <c r="Q151" s="436"/>
      <c r="R151" s="482"/>
      <c r="S151" s="435" t="str">
        <f>IF(I151="","",IF(P151="",Listes!$A$70,IF(AND(I151&lt;P151,R151=""),Listes!$A$71,IF(AND(N151&lt;M151,R151=""),Listes!$A$72,IF(AND(P151&lt;&gt;"",P151&lt;I151,Q151=""),Listes!$A$73,IF(T151="",Listes!$A$74,""))))))</f>
        <v/>
      </c>
      <c r="T151" s="90"/>
      <c r="U151" s="158">
        <f t="shared" si="8"/>
        <v>0</v>
      </c>
    </row>
    <row r="152" spans="1:21" ht="20.100000000000001" customHeight="1" x14ac:dyDescent="0.25">
      <c r="A152" s="173">
        <v>146</v>
      </c>
      <c r="B152" s="201" t="str">
        <f>IF(OCS!B152="","",OCS!B152)</f>
        <v/>
      </c>
      <c r="C152" s="201" t="str">
        <f>IF(OCS!C152="","",OCS!C152)</f>
        <v/>
      </c>
      <c r="D152" s="202" t="str">
        <f>IF(OCS!D152="","",OCS!D152)</f>
        <v/>
      </c>
      <c r="E152" s="201" t="str">
        <f>IF(OCS!E152="","",OCS!E152)</f>
        <v/>
      </c>
      <c r="F152" s="287" t="str">
        <f>IF(OCS!F152="","",OCS!F152)</f>
        <v/>
      </c>
      <c r="G152" s="287" t="str">
        <f>IF(OCS!G152="","",OCS!G152)</f>
        <v/>
      </c>
      <c r="H152" s="201" t="str">
        <f>IF(OCS!H152="","",OCS!H152)</f>
        <v/>
      </c>
      <c r="I152" s="201" t="str">
        <f>IF(OCS!I152="","",OCS!I152)</f>
        <v/>
      </c>
      <c r="J152" s="88"/>
      <c r="K152" s="69"/>
      <c r="L152" s="69"/>
      <c r="M152" s="69"/>
      <c r="N152" s="69"/>
      <c r="O152" s="84" t="str">
        <f t="shared" si="6"/>
        <v/>
      </c>
      <c r="P152" s="84" t="str">
        <f t="shared" si="7"/>
        <v/>
      </c>
      <c r="Q152" s="436"/>
      <c r="R152" s="482"/>
      <c r="S152" s="435" t="str">
        <f>IF(I152="","",IF(P152="",Listes!$A$70,IF(AND(I152&lt;P152,R152=""),Listes!$A$71,IF(AND(N152&lt;M152,R152=""),Listes!$A$72,IF(AND(P152&lt;&gt;"",P152&lt;I152,Q152=""),Listes!$A$73,IF(T152="",Listes!$A$74,""))))))</f>
        <v/>
      </c>
      <c r="T152" s="90"/>
      <c r="U152" s="158">
        <f t="shared" si="8"/>
        <v>0</v>
      </c>
    </row>
    <row r="153" spans="1:21" ht="20.100000000000001" customHeight="1" x14ac:dyDescent="0.25">
      <c r="A153" s="173">
        <v>147</v>
      </c>
      <c r="B153" s="201" t="str">
        <f>IF(OCS!B153="","",OCS!B153)</f>
        <v/>
      </c>
      <c r="C153" s="201" t="str">
        <f>IF(OCS!C153="","",OCS!C153)</f>
        <v/>
      </c>
      <c r="D153" s="202" t="str">
        <f>IF(OCS!D153="","",OCS!D153)</f>
        <v/>
      </c>
      <c r="E153" s="201" t="str">
        <f>IF(OCS!E153="","",OCS!E153)</f>
        <v/>
      </c>
      <c r="F153" s="287" t="str">
        <f>IF(OCS!F153="","",OCS!F153)</f>
        <v/>
      </c>
      <c r="G153" s="287" t="str">
        <f>IF(OCS!G153="","",OCS!G153)</f>
        <v/>
      </c>
      <c r="H153" s="201" t="str">
        <f>IF(OCS!H153="","",OCS!H153)</f>
        <v/>
      </c>
      <c r="I153" s="201" t="str">
        <f>IF(OCS!I153="","",OCS!I153)</f>
        <v/>
      </c>
      <c r="J153" s="88"/>
      <c r="K153" s="69"/>
      <c r="L153" s="69"/>
      <c r="M153" s="69"/>
      <c r="N153" s="69"/>
      <c r="O153" s="84" t="str">
        <f t="shared" si="6"/>
        <v/>
      </c>
      <c r="P153" s="84" t="str">
        <f t="shared" si="7"/>
        <v/>
      </c>
      <c r="Q153" s="436"/>
      <c r="R153" s="482"/>
      <c r="S153" s="435" t="str">
        <f>IF(I153="","",IF(P153="",Listes!$A$70,IF(AND(I153&lt;P153,R153=""),Listes!$A$71,IF(AND(N153&lt;M153,R153=""),Listes!$A$72,IF(AND(P153&lt;&gt;"",P153&lt;I153,Q153=""),Listes!$A$73,IF(T153="",Listes!$A$74,""))))))</f>
        <v/>
      </c>
      <c r="T153" s="90"/>
      <c r="U153" s="158">
        <f t="shared" si="8"/>
        <v>0</v>
      </c>
    </row>
    <row r="154" spans="1:21" ht="20.100000000000001" customHeight="1" x14ac:dyDescent="0.25">
      <c r="A154" s="173">
        <v>148</v>
      </c>
      <c r="B154" s="201" t="str">
        <f>IF(OCS!B154="","",OCS!B154)</f>
        <v/>
      </c>
      <c r="C154" s="201" t="str">
        <f>IF(OCS!C154="","",OCS!C154)</f>
        <v/>
      </c>
      <c r="D154" s="202" t="str">
        <f>IF(OCS!D154="","",OCS!D154)</f>
        <v/>
      </c>
      <c r="E154" s="201" t="str">
        <f>IF(OCS!E154="","",OCS!E154)</f>
        <v/>
      </c>
      <c r="F154" s="287" t="str">
        <f>IF(OCS!F154="","",OCS!F154)</f>
        <v/>
      </c>
      <c r="G154" s="287" t="str">
        <f>IF(OCS!G154="","",OCS!G154)</f>
        <v/>
      </c>
      <c r="H154" s="201" t="str">
        <f>IF(OCS!H154="","",OCS!H154)</f>
        <v/>
      </c>
      <c r="I154" s="201" t="str">
        <f>IF(OCS!I154="","",OCS!I154)</f>
        <v/>
      </c>
      <c r="J154" s="88"/>
      <c r="K154" s="69"/>
      <c r="L154" s="69"/>
      <c r="M154" s="69"/>
      <c r="N154" s="69"/>
      <c r="O154" s="84" t="str">
        <f t="shared" si="6"/>
        <v/>
      </c>
      <c r="P154" s="84" t="str">
        <f t="shared" si="7"/>
        <v/>
      </c>
      <c r="Q154" s="436"/>
      <c r="R154" s="482"/>
      <c r="S154" s="435" t="str">
        <f>IF(I154="","",IF(P154="",Listes!$A$70,IF(AND(I154&lt;P154,R154=""),Listes!$A$71,IF(AND(N154&lt;M154,R154=""),Listes!$A$72,IF(AND(P154&lt;&gt;"",P154&lt;I154,Q154=""),Listes!$A$73,IF(T154="",Listes!$A$74,""))))))</f>
        <v/>
      </c>
      <c r="T154" s="90"/>
      <c r="U154" s="158">
        <f t="shared" si="8"/>
        <v>0</v>
      </c>
    </row>
    <row r="155" spans="1:21" ht="20.100000000000001" customHeight="1" x14ac:dyDescent="0.25">
      <c r="A155" s="173">
        <v>149</v>
      </c>
      <c r="B155" s="201" t="str">
        <f>IF(OCS!B155="","",OCS!B155)</f>
        <v/>
      </c>
      <c r="C155" s="201" t="str">
        <f>IF(OCS!C155="","",OCS!C155)</f>
        <v/>
      </c>
      <c r="D155" s="202" t="str">
        <f>IF(OCS!D155="","",OCS!D155)</f>
        <v/>
      </c>
      <c r="E155" s="201" t="str">
        <f>IF(OCS!E155="","",OCS!E155)</f>
        <v/>
      </c>
      <c r="F155" s="287" t="str">
        <f>IF(OCS!F155="","",OCS!F155)</f>
        <v/>
      </c>
      <c r="G155" s="287" t="str">
        <f>IF(OCS!G155="","",OCS!G155)</f>
        <v/>
      </c>
      <c r="H155" s="201" t="str">
        <f>IF(OCS!H155="","",OCS!H155)</f>
        <v/>
      </c>
      <c r="I155" s="201" t="str">
        <f>IF(OCS!I155="","",OCS!I155)</f>
        <v/>
      </c>
      <c r="J155" s="88"/>
      <c r="K155" s="69"/>
      <c r="L155" s="69"/>
      <c r="M155" s="69"/>
      <c r="N155" s="69"/>
      <c r="O155" s="84" t="str">
        <f t="shared" si="6"/>
        <v/>
      </c>
      <c r="P155" s="84" t="str">
        <f t="shared" si="7"/>
        <v/>
      </c>
      <c r="Q155" s="436"/>
      <c r="R155" s="482"/>
      <c r="S155" s="435" t="str">
        <f>IF(I155="","",IF(P155="",Listes!$A$70,IF(AND(I155&lt;P155,R155=""),Listes!$A$71,IF(AND(N155&lt;M155,R155=""),Listes!$A$72,IF(AND(P155&lt;&gt;"",P155&lt;I155,Q155=""),Listes!$A$73,IF(T155="",Listes!$A$74,""))))))</f>
        <v/>
      </c>
      <c r="T155" s="90"/>
      <c r="U155" s="158">
        <f t="shared" si="8"/>
        <v>0</v>
      </c>
    </row>
    <row r="156" spans="1:21" ht="20.100000000000001" customHeight="1" x14ac:dyDescent="0.25">
      <c r="A156" s="173">
        <v>150</v>
      </c>
      <c r="B156" s="201" t="str">
        <f>IF(OCS!B156="","",OCS!B156)</f>
        <v/>
      </c>
      <c r="C156" s="201" t="str">
        <f>IF(OCS!C156="","",OCS!C156)</f>
        <v/>
      </c>
      <c r="D156" s="202" t="str">
        <f>IF(OCS!D156="","",OCS!D156)</f>
        <v/>
      </c>
      <c r="E156" s="201" t="str">
        <f>IF(OCS!E156="","",OCS!E156)</f>
        <v/>
      </c>
      <c r="F156" s="287" t="str">
        <f>IF(OCS!F156="","",OCS!F156)</f>
        <v/>
      </c>
      <c r="G156" s="287" t="str">
        <f>IF(OCS!G156="","",OCS!G156)</f>
        <v/>
      </c>
      <c r="H156" s="201" t="str">
        <f>IF(OCS!H156="","",OCS!H156)</f>
        <v/>
      </c>
      <c r="I156" s="201" t="str">
        <f>IF(OCS!I156="","",OCS!I156)</f>
        <v/>
      </c>
      <c r="J156" s="88"/>
      <c r="K156" s="69"/>
      <c r="L156" s="69"/>
      <c r="M156" s="69"/>
      <c r="N156" s="69"/>
      <c r="O156" s="84" t="str">
        <f t="shared" si="6"/>
        <v/>
      </c>
      <c r="P156" s="84" t="str">
        <f t="shared" si="7"/>
        <v/>
      </c>
      <c r="Q156" s="436"/>
      <c r="R156" s="482"/>
      <c r="S156" s="435" t="str">
        <f>IF(I156="","",IF(P156="",Listes!$A$70,IF(AND(I156&lt;P156,R156=""),Listes!$A$71,IF(AND(N156&lt;M156,R156=""),Listes!$A$72,IF(AND(P156&lt;&gt;"",P156&lt;I156,Q156=""),Listes!$A$73,IF(T156="",Listes!$A$74,""))))))</f>
        <v/>
      </c>
      <c r="T156" s="90"/>
      <c r="U156" s="158">
        <f t="shared" si="8"/>
        <v>0</v>
      </c>
    </row>
    <row r="157" spans="1:21" ht="20.100000000000001" customHeight="1" x14ac:dyDescent="0.25">
      <c r="A157" s="173">
        <v>151</v>
      </c>
      <c r="B157" s="201" t="str">
        <f>IF(OCS!B157="","",OCS!B157)</f>
        <v/>
      </c>
      <c r="C157" s="201" t="str">
        <f>IF(OCS!C157="","",OCS!C157)</f>
        <v/>
      </c>
      <c r="D157" s="202" t="str">
        <f>IF(OCS!D157="","",OCS!D157)</f>
        <v/>
      </c>
      <c r="E157" s="201" t="str">
        <f>IF(OCS!E157="","",OCS!E157)</f>
        <v/>
      </c>
      <c r="F157" s="287" t="str">
        <f>IF(OCS!F157="","",OCS!F157)</f>
        <v/>
      </c>
      <c r="G157" s="287" t="str">
        <f>IF(OCS!G157="","",OCS!G157)</f>
        <v/>
      </c>
      <c r="H157" s="201" t="str">
        <f>IF(OCS!H157="","",OCS!H157)</f>
        <v/>
      </c>
      <c r="I157" s="201" t="str">
        <f>IF(OCS!I157="","",OCS!I157)</f>
        <v/>
      </c>
      <c r="J157" s="88"/>
      <c r="K157" s="69"/>
      <c r="L157" s="69"/>
      <c r="M157" s="69"/>
      <c r="N157" s="69"/>
      <c r="O157" s="84" t="str">
        <f t="shared" si="6"/>
        <v/>
      </c>
      <c r="P157" s="84" t="str">
        <f t="shared" si="7"/>
        <v/>
      </c>
      <c r="Q157" s="436"/>
      <c r="R157" s="482"/>
      <c r="S157" s="435" t="str">
        <f>IF(I157="","",IF(P157="",Listes!$A$70,IF(AND(I157&lt;P157,R157=""),Listes!$A$71,IF(AND(N157&lt;M157,R157=""),Listes!$A$72,IF(AND(P157&lt;&gt;"",P157&lt;I157,Q157=""),Listes!$A$73,IF(T157="",Listes!$A$74,""))))))</f>
        <v/>
      </c>
      <c r="T157" s="90"/>
      <c r="U157" s="158">
        <f t="shared" si="8"/>
        <v>0</v>
      </c>
    </row>
    <row r="158" spans="1:21" ht="20.100000000000001" customHeight="1" x14ac:dyDescent="0.25">
      <c r="A158" s="173">
        <v>152</v>
      </c>
      <c r="B158" s="201" t="str">
        <f>IF(OCS!B158="","",OCS!B158)</f>
        <v/>
      </c>
      <c r="C158" s="201" t="str">
        <f>IF(OCS!C158="","",OCS!C158)</f>
        <v/>
      </c>
      <c r="D158" s="202" t="str">
        <f>IF(OCS!D158="","",OCS!D158)</f>
        <v/>
      </c>
      <c r="E158" s="201" t="str">
        <f>IF(OCS!E158="","",OCS!E158)</f>
        <v/>
      </c>
      <c r="F158" s="287" t="str">
        <f>IF(OCS!F158="","",OCS!F158)</f>
        <v/>
      </c>
      <c r="G158" s="287" t="str">
        <f>IF(OCS!G158="","",OCS!G158)</f>
        <v/>
      </c>
      <c r="H158" s="201" t="str">
        <f>IF(OCS!H158="","",OCS!H158)</f>
        <v/>
      </c>
      <c r="I158" s="201" t="str">
        <f>IF(OCS!I158="","",OCS!I158)</f>
        <v/>
      </c>
      <c r="J158" s="88"/>
      <c r="K158" s="69"/>
      <c r="L158" s="69"/>
      <c r="M158" s="69"/>
      <c r="N158" s="69"/>
      <c r="O158" s="84" t="str">
        <f t="shared" si="6"/>
        <v/>
      </c>
      <c r="P158" s="84" t="str">
        <f t="shared" si="7"/>
        <v/>
      </c>
      <c r="Q158" s="436"/>
      <c r="R158" s="482"/>
      <c r="S158" s="435" t="str">
        <f>IF(I158="","",IF(P158="",Listes!$A$70,IF(AND(I158&lt;P158,R158=""),Listes!$A$71,IF(AND(N158&lt;M158,R158=""),Listes!$A$72,IF(AND(P158&lt;&gt;"",P158&lt;I158,Q158=""),Listes!$A$73,IF(T158="",Listes!$A$74,""))))))</f>
        <v/>
      </c>
      <c r="T158" s="90"/>
      <c r="U158" s="158">
        <f t="shared" si="8"/>
        <v>0</v>
      </c>
    </row>
    <row r="159" spans="1:21" ht="20.100000000000001" customHeight="1" x14ac:dyDescent="0.25">
      <c r="A159" s="173">
        <v>153</v>
      </c>
      <c r="B159" s="201" t="str">
        <f>IF(OCS!B159="","",OCS!B159)</f>
        <v/>
      </c>
      <c r="C159" s="201" t="str">
        <f>IF(OCS!C159="","",OCS!C159)</f>
        <v/>
      </c>
      <c r="D159" s="202" t="str">
        <f>IF(OCS!D159="","",OCS!D159)</f>
        <v/>
      </c>
      <c r="E159" s="201" t="str">
        <f>IF(OCS!E159="","",OCS!E159)</f>
        <v/>
      </c>
      <c r="F159" s="287" t="str">
        <f>IF(OCS!F159="","",OCS!F159)</f>
        <v/>
      </c>
      <c r="G159" s="287" t="str">
        <f>IF(OCS!G159="","",OCS!G159)</f>
        <v/>
      </c>
      <c r="H159" s="201" t="str">
        <f>IF(OCS!H159="","",OCS!H159)</f>
        <v/>
      </c>
      <c r="I159" s="201" t="str">
        <f>IF(OCS!I159="","",OCS!I159)</f>
        <v/>
      </c>
      <c r="J159" s="88"/>
      <c r="K159" s="69"/>
      <c r="L159" s="69"/>
      <c r="M159" s="69"/>
      <c r="N159" s="69"/>
      <c r="O159" s="84" t="str">
        <f t="shared" si="6"/>
        <v/>
      </c>
      <c r="P159" s="84" t="str">
        <f t="shared" si="7"/>
        <v/>
      </c>
      <c r="Q159" s="436"/>
      <c r="R159" s="482"/>
      <c r="S159" s="435" t="str">
        <f>IF(I159="","",IF(P159="",Listes!$A$70,IF(AND(I159&lt;P159,R159=""),Listes!$A$71,IF(AND(N159&lt;M159,R159=""),Listes!$A$72,IF(AND(P159&lt;&gt;"",P159&lt;I159,Q159=""),Listes!$A$73,IF(T159="",Listes!$A$74,""))))))</f>
        <v/>
      </c>
      <c r="T159" s="90"/>
      <c r="U159" s="158">
        <f t="shared" si="8"/>
        <v>0</v>
      </c>
    </row>
    <row r="160" spans="1:21" ht="20.100000000000001" customHeight="1" x14ac:dyDescent="0.25">
      <c r="A160" s="173">
        <v>154</v>
      </c>
      <c r="B160" s="201" t="str">
        <f>IF(OCS!B160="","",OCS!B160)</f>
        <v/>
      </c>
      <c r="C160" s="201" t="str">
        <f>IF(OCS!C160="","",OCS!C160)</f>
        <v/>
      </c>
      <c r="D160" s="202" t="str">
        <f>IF(OCS!D160="","",OCS!D160)</f>
        <v/>
      </c>
      <c r="E160" s="201" t="str">
        <f>IF(OCS!E160="","",OCS!E160)</f>
        <v/>
      </c>
      <c r="F160" s="287" t="str">
        <f>IF(OCS!F160="","",OCS!F160)</f>
        <v/>
      </c>
      <c r="G160" s="287" t="str">
        <f>IF(OCS!G160="","",OCS!G160)</f>
        <v/>
      </c>
      <c r="H160" s="201" t="str">
        <f>IF(OCS!H160="","",OCS!H160)</f>
        <v/>
      </c>
      <c r="I160" s="201" t="str">
        <f>IF(OCS!I160="","",OCS!I160)</f>
        <v/>
      </c>
      <c r="J160" s="88"/>
      <c r="K160" s="69"/>
      <c r="L160" s="69"/>
      <c r="M160" s="69"/>
      <c r="N160" s="69"/>
      <c r="O160" s="84" t="str">
        <f t="shared" si="6"/>
        <v/>
      </c>
      <c r="P160" s="84" t="str">
        <f t="shared" si="7"/>
        <v/>
      </c>
      <c r="Q160" s="436"/>
      <c r="R160" s="482"/>
      <c r="S160" s="435" t="str">
        <f>IF(I160="","",IF(P160="",Listes!$A$70,IF(AND(I160&lt;P160,R160=""),Listes!$A$71,IF(AND(N160&lt;M160,R160=""),Listes!$A$72,IF(AND(P160&lt;&gt;"",P160&lt;I160,Q160=""),Listes!$A$73,IF(T160="",Listes!$A$74,""))))))</f>
        <v/>
      </c>
      <c r="T160" s="90"/>
      <c r="U160" s="158">
        <f t="shared" si="8"/>
        <v>0</v>
      </c>
    </row>
    <row r="161" spans="1:21" ht="20.100000000000001" customHeight="1" x14ac:dyDescent="0.25">
      <c r="A161" s="173">
        <v>155</v>
      </c>
      <c r="B161" s="201" t="str">
        <f>IF(OCS!B161="","",OCS!B161)</f>
        <v/>
      </c>
      <c r="C161" s="201" t="str">
        <f>IF(OCS!C161="","",OCS!C161)</f>
        <v/>
      </c>
      <c r="D161" s="202" t="str">
        <f>IF(OCS!D161="","",OCS!D161)</f>
        <v/>
      </c>
      <c r="E161" s="201" t="str">
        <f>IF(OCS!E161="","",OCS!E161)</f>
        <v/>
      </c>
      <c r="F161" s="287" t="str">
        <f>IF(OCS!F161="","",OCS!F161)</f>
        <v/>
      </c>
      <c r="G161" s="287" t="str">
        <f>IF(OCS!G161="","",OCS!G161)</f>
        <v/>
      </c>
      <c r="H161" s="201" t="str">
        <f>IF(OCS!H161="","",OCS!H161)</f>
        <v/>
      </c>
      <c r="I161" s="201" t="str">
        <f>IF(OCS!I161="","",OCS!I161)</f>
        <v/>
      </c>
      <c r="J161" s="88"/>
      <c r="K161" s="69"/>
      <c r="L161" s="69"/>
      <c r="M161" s="69"/>
      <c r="N161" s="69"/>
      <c r="O161" s="84" t="str">
        <f t="shared" si="6"/>
        <v/>
      </c>
      <c r="P161" s="84" t="str">
        <f t="shared" si="7"/>
        <v/>
      </c>
      <c r="Q161" s="436"/>
      <c r="R161" s="482"/>
      <c r="S161" s="435" t="str">
        <f>IF(I161="","",IF(P161="",Listes!$A$70,IF(AND(I161&lt;P161,R161=""),Listes!$A$71,IF(AND(N161&lt;M161,R161=""),Listes!$A$72,IF(AND(P161&lt;&gt;"",P161&lt;I161,Q161=""),Listes!$A$73,IF(T161="",Listes!$A$74,""))))))</f>
        <v/>
      </c>
      <c r="T161" s="90"/>
      <c r="U161" s="158">
        <f t="shared" si="8"/>
        <v>0</v>
      </c>
    </row>
    <row r="162" spans="1:21" ht="20.100000000000001" customHeight="1" x14ac:dyDescent="0.25">
      <c r="A162" s="173">
        <v>156</v>
      </c>
      <c r="B162" s="201" t="str">
        <f>IF(OCS!B162="","",OCS!B162)</f>
        <v/>
      </c>
      <c r="C162" s="201" t="str">
        <f>IF(OCS!C162="","",OCS!C162)</f>
        <v/>
      </c>
      <c r="D162" s="202" t="str">
        <f>IF(OCS!D162="","",OCS!D162)</f>
        <v/>
      </c>
      <c r="E162" s="201" t="str">
        <f>IF(OCS!E162="","",OCS!E162)</f>
        <v/>
      </c>
      <c r="F162" s="287" t="str">
        <f>IF(OCS!F162="","",OCS!F162)</f>
        <v/>
      </c>
      <c r="G162" s="287" t="str">
        <f>IF(OCS!G162="","",OCS!G162)</f>
        <v/>
      </c>
      <c r="H162" s="201" t="str">
        <f>IF(OCS!H162="","",OCS!H162)</f>
        <v/>
      </c>
      <c r="I162" s="201" t="str">
        <f>IF(OCS!I162="","",OCS!I162)</f>
        <v/>
      </c>
      <c r="J162" s="88"/>
      <c r="K162" s="69"/>
      <c r="L162" s="69"/>
      <c r="M162" s="69"/>
      <c r="N162" s="69"/>
      <c r="O162" s="84" t="str">
        <f t="shared" si="6"/>
        <v/>
      </c>
      <c r="P162" s="84" t="str">
        <f t="shared" si="7"/>
        <v/>
      </c>
      <c r="Q162" s="436"/>
      <c r="R162" s="482"/>
      <c r="S162" s="435" t="str">
        <f>IF(I162="","",IF(P162="",Listes!$A$70,IF(AND(I162&lt;P162,R162=""),Listes!$A$71,IF(AND(N162&lt;M162,R162=""),Listes!$A$72,IF(AND(P162&lt;&gt;"",P162&lt;I162,Q162=""),Listes!$A$73,IF(T162="",Listes!$A$74,""))))))</f>
        <v/>
      </c>
      <c r="T162" s="90"/>
      <c r="U162" s="158">
        <f t="shared" si="8"/>
        <v>0</v>
      </c>
    </row>
    <row r="163" spans="1:21" ht="20.100000000000001" customHeight="1" x14ac:dyDescent="0.25">
      <c r="A163" s="173">
        <v>157</v>
      </c>
      <c r="B163" s="201" t="str">
        <f>IF(OCS!B163="","",OCS!B163)</f>
        <v/>
      </c>
      <c r="C163" s="201" t="str">
        <f>IF(OCS!C163="","",OCS!C163)</f>
        <v/>
      </c>
      <c r="D163" s="202" t="str">
        <f>IF(OCS!D163="","",OCS!D163)</f>
        <v/>
      </c>
      <c r="E163" s="201" t="str">
        <f>IF(OCS!E163="","",OCS!E163)</f>
        <v/>
      </c>
      <c r="F163" s="287" t="str">
        <f>IF(OCS!F163="","",OCS!F163)</f>
        <v/>
      </c>
      <c r="G163" s="287" t="str">
        <f>IF(OCS!G163="","",OCS!G163)</f>
        <v/>
      </c>
      <c r="H163" s="201" t="str">
        <f>IF(OCS!H163="","",OCS!H163)</f>
        <v/>
      </c>
      <c r="I163" s="201" t="str">
        <f>IF(OCS!I163="","",OCS!I163)</f>
        <v/>
      </c>
      <c r="J163" s="88"/>
      <c r="K163" s="69"/>
      <c r="L163" s="69"/>
      <c r="M163" s="69"/>
      <c r="N163" s="69"/>
      <c r="O163" s="84" t="str">
        <f t="shared" si="6"/>
        <v/>
      </c>
      <c r="P163" s="84" t="str">
        <f t="shared" si="7"/>
        <v/>
      </c>
      <c r="Q163" s="436"/>
      <c r="R163" s="482"/>
      <c r="S163" s="435" t="str">
        <f>IF(I163="","",IF(P163="",Listes!$A$70,IF(AND(I163&lt;P163,R163=""),Listes!$A$71,IF(AND(N163&lt;M163,R163=""),Listes!$A$72,IF(AND(P163&lt;&gt;"",P163&lt;I163,Q163=""),Listes!$A$73,IF(T163="",Listes!$A$74,""))))))</f>
        <v/>
      </c>
      <c r="T163" s="90"/>
      <c r="U163" s="158">
        <f t="shared" si="8"/>
        <v>0</v>
      </c>
    </row>
    <row r="164" spans="1:21" ht="20.100000000000001" customHeight="1" x14ac:dyDescent="0.25">
      <c r="A164" s="173">
        <v>158</v>
      </c>
      <c r="B164" s="201" t="str">
        <f>IF(OCS!B164="","",OCS!B164)</f>
        <v/>
      </c>
      <c r="C164" s="201" t="str">
        <f>IF(OCS!C164="","",OCS!C164)</f>
        <v/>
      </c>
      <c r="D164" s="202" t="str">
        <f>IF(OCS!D164="","",OCS!D164)</f>
        <v/>
      </c>
      <c r="E164" s="201" t="str">
        <f>IF(OCS!E164="","",OCS!E164)</f>
        <v/>
      </c>
      <c r="F164" s="287" t="str">
        <f>IF(OCS!F164="","",OCS!F164)</f>
        <v/>
      </c>
      <c r="G164" s="287" t="str">
        <f>IF(OCS!G164="","",OCS!G164)</f>
        <v/>
      </c>
      <c r="H164" s="201" t="str">
        <f>IF(OCS!H164="","",OCS!H164)</f>
        <v/>
      </c>
      <c r="I164" s="201" t="str">
        <f>IF(OCS!I164="","",OCS!I164)</f>
        <v/>
      </c>
      <c r="J164" s="88"/>
      <c r="K164" s="69"/>
      <c r="L164" s="69"/>
      <c r="M164" s="69"/>
      <c r="N164" s="69"/>
      <c r="O164" s="84" t="str">
        <f t="shared" si="6"/>
        <v/>
      </c>
      <c r="P164" s="84" t="str">
        <f t="shared" si="7"/>
        <v/>
      </c>
      <c r="Q164" s="436"/>
      <c r="R164" s="482"/>
      <c r="S164" s="435" t="str">
        <f>IF(I164="","",IF(P164="",Listes!$A$70,IF(AND(I164&lt;P164,R164=""),Listes!$A$71,IF(AND(N164&lt;M164,R164=""),Listes!$A$72,IF(AND(P164&lt;&gt;"",P164&lt;I164,Q164=""),Listes!$A$73,IF(T164="",Listes!$A$74,""))))))</f>
        <v/>
      </c>
      <c r="T164" s="90"/>
      <c r="U164" s="158">
        <f t="shared" si="8"/>
        <v>0</v>
      </c>
    </row>
    <row r="165" spans="1:21" ht="20.100000000000001" customHeight="1" x14ac:dyDescent="0.25">
      <c r="A165" s="173">
        <v>159</v>
      </c>
      <c r="B165" s="201" t="str">
        <f>IF(OCS!B165="","",OCS!B165)</f>
        <v/>
      </c>
      <c r="C165" s="201" t="str">
        <f>IF(OCS!C165="","",OCS!C165)</f>
        <v/>
      </c>
      <c r="D165" s="202" t="str">
        <f>IF(OCS!D165="","",OCS!D165)</f>
        <v/>
      </c>
      <c r="E165" s="201" t="str">
        <f>IF(OCS!E165="","",OCS!E165)</f>
        <v/>
      </c>
      <c r="F165" s="287" t="str">
        <f>IF(OCS!F165="","",OCS!F165)</f>
        <v/>
      </c>
      <c r="G165" s="287" t="str">
        <f>IF(OCS!G165="","",OCS!G165)</f>
        <v/>
      </c>
      <c r="H165" s="201" t="str">
        <f>IF(OCS!H165="","",OCS!H165)</f>
        <v/>
      </c>
      <c r="I165" s="201" t="str">
        <f>IF(OCS!I165="","",OCS!I165)</f>
        <v/>
      </c>
      <c r="J165" s="88"/>
      <c r="K165" s="69"/>
      <c r="L165" s="69"/>
      <c r="M165" s="69"/>
      <c r="N165" s="69"/>
      <c r="O165" s="84" t="str">
        <f t="shared" si="6"/>
        <v/>
      </c>
      <c r="P165" s="84" t="str">
        <f t="shared" si="7"/>
        <v/>
      </c>
      <c r="Q165" s="436"/>
      <c r="R165" s="482"/>
      <c r="S165" s="435" t="str">
        <f>IF(I165="","",IF(P165="",Listes!$A$70,IF(AND(I165&lt;P165,R165=""),Listes!$A$71,IF(AND(N165&lt;M165,R165=""),Listes!$A$72,IF(AND(P165&lt;&gt;"",P165&lt;I165,Q165=""),Listes!$A$73,IF(T165="",Listes!$A$74,""))))))</f>
        <v/>
      </c>
      <c r="T165" s="90"/>
      <c r="U165" s="158">
        <f t="shared" si="8"/>
        <v>0</v>
      </c>
    </row>
    <row r="166" spans="1:21" ht="20.100000000000001" customHeight="1" x14ac:dyDescent="0.25">
      <c r="A166" s="173">
        <v>160</v>
      </c>
      <c r="B166" s="201" t="str">
        <f>IF(OCS!B166="","",OCS!B166)</f>
        <v/>
      </c>
      <c r="C166" s="201" t="str">
        <f>IF(OCS!C166="","",OCS!C166)</f>
        <v/>
      </c>
      <c r="D166" s="202" t="str">
        <f>IF(OCS!D166="","",OCS!D166)</f>
        <v/>
      </c>
      <c r="E166" s="201" t="str">
        <f>IF(OCS!E166="","",OCS!E166)</f>
        <v/>
      </c>
      <c r="F166" s="287" t="str">
        <f>IF(OCS!F166="","",OCS!F166)</f>
        <v/>
      </c>
      <c r="G166" s="287" t="str">
        <f>IF(OCS!G166="","",OCS!G166)</f>
        <v/>
      </c>
      <c r="H166" s="201" t="str">
        <f>IF(OCS!H166="","",OCS!H166)</f>
        <v/>
      </c>
      <c r="I166" s="201" t="str">
        <f>IF(OCS!I166="","",OCS!I166)</f>
        <v/>
      </c>
      <c r="J166" s="88"/>
      <c r="K166" s="69"/>
      <c r="L166" s="69"/>
      <c r="M166" s="69"/>
      <c r="N166" s="69"/>
      <c r="O166" s="84" t="str">
        <f t="shared" si="6"/>
        <v/>
      </c>
      <c r="P166" s="84" t="str">
        <f t="shared" si="7"/>
        <v/>
      </c>
      <c r="Q166" s="436"/>
      <c r="R166" s="482"/>
      <c r="S166" s="435" t="str">
        <f>IF(I166="","",IF(P166="",Listes!$A$70,IF(AND(I166&lt;P166,R166=""),Listes!$A$71,IF(AND(N166&lt;M166,R166=""),Listes!$A$72,IF(AND(P166&lt;&gt;"",P166&lt;I166,Q166=""),Listes!$A$73,IF(T166="",Listes!$A$74,""))))))</f>
        <v/>
      </c>
      <c r="T166" s="90"/>
      <c r="U166" s="158">
        <f t="shared" si="8"/>
        <v>0</v>
      </c>
    </row>
    <row r="167" spans="1:21" ht="20.100000000000001" customHeight="1" x14ac:dyDescent="0.25">
      <c r="A167" s="173">
        <v>161</v>
      </c>
      <c r="B167" s="201" t="str">
        <f>IF(OCS!B167="","",OCS!B167)</f>
        <v/>
      </c>
      <c r="C167" s="201" t="str">
        <f>IF(OCS!C167="","",OCS!C167)</f>
        <v/>
      </c>
      <c r="D167" s="202" t="str">
        <f>IF(OCS!D167="","",OCS!D167)</f>
        <v/>
      </c>
      <c r="E167" s="201" t="str">
        <f>IF(OCS!E167="","",OCS!E167)</f>
        <v/>
      </c>
      <c r="F167" s="287" t="str">
        <f>IF(OCS!F167="","",OCS!F167)</f>
        <v/>
      </c>
      <c r="G167" s="287" t="str">
        <f>IF(OCS!G167="","",OCS!G167)</f>
        <v/>
      </c>
      <c r="H167" s="201" t="str">
        <f>IF(OCS!H167="","",OCS!H167)</f>
        <v/>
      </c>
      <c r="I167" s="201" t="str">
        <f>IF(OCS!I167="","",OCS!I167)</f>
        <v/>
      </c>
      <c r="J167" s="88"/>
      <c r="K167" s="69"/>
      <c r="L167" s="69"/>
      <c r="M167" s="69"/>
      <c r="N167" s="69"/>
      <c r="O167" s="84" t="str">
        <f t="shared" si="6"/>
        <v/>
      </c>
      <c r="P167" s="84" t="str">
        <f t="shared" si="7"/>
        <v/>
      </c>
      <c r="Q167" s="436"/>
      <c r="R167" s="482"/>
      <c r="S167" s="435" t="str">
        <f>IF(I167="","",IF(P167="",Listes!$A$70,IF(AND(I167&lt;P167,R167=""),Listes!$A$71,IF(AND(N167&lt;M167,R167=""),Listes!$A$72,IF(AND(P167&lt;&gt;"",P167&lt;I167,Q167=""),Listes!$A$73,IF(T167="",Listes!$A$74,""))))))</f>
        <v/>
      </c>
      <c r="T167" s="90"/>
      <c r="U167" s="158">
        <f t="shared" si="8"/>
        <v>0</v>
      </c>
    </row>
    <row r="168" spans="1:21" ht="20.100000000000001" customHeight="1" x14ac:dyDescent="0.25">
      <c r="A168" s="173">
        <v>162</v>
      </c>
      <c r="B168" s="201" t="str">
        <f>IF(OCS!B168="","",OCS!B168)</f>
        <v/>
      </c>
      <c r="C168" s="201" t="str">
        <f>IF(OCS!C168="","",OCS!C168)</f>
        <v/>
      </c>
      <c r="D168" s="202" t="str">
        <f>IF(OCS!D168="","",OCS!D168)</f>
        <v/>
      </c>
      <c r="E168" s="201" t="str">
        <f>IF(OCS!E168="","",OCS!E168)</f>
        <v/>
      </c>
      <c r="F168" s="287" t="str">
        <f>IF(OCS!F168="","",OCS!F168)</f>
        <v/>
      </c>
      <c r="G168" s="287" t="str">
        <f>IF(OCS!G168="","",OCS!G168)</f>
        <v/>
      </c>
      <c r="H168" s="201" t="str">
        <f>IF(OCS!H168="","",OCS!H168)</f>
        <v/>
      </c>
      <c r="I168" s="201" t="str">
        <f>IF(OCS!I168="","",OCS!I168)</f>
        <v/>
      </c>
      <c r="J168" s="88"/>
      <c r="K168" s="69"/>
      <c r="L168" s="69"/>
      <c r="M168" s="69"/>
      <c r="N168" s="69"/>
      <c r="O168" s="84" t="str">
        <f t="shared" si="6"/>
        <v/>
      </c>
      <c r="P168" s="84" t="str">
        <f t="shared" si="7"/>
        <v/>
      </c>
      <c r="Q168" s="436"/>
      <c r="R168" s="482"/>
      <c r="S168" s="435" t="str">
        <f>IF(I168="","",IF(P168="",Listes!$A$70,IF(AND(I168&lt;P168,R168=""),Listes!$A$71,IF(AND(N168&lt;M168,R168=""),Listes!$A$72,IF(AND(P168&lt;&gt;"",P168&lt;I168,Q168=""),Listes!$A$73,IF(T168="",Listes!$A$74,""))))))</f>
        <v/>
      </c>
      <c r="T168" s="90"/>
      <c r="U168" s="158">
        <f t="shared" si="8"/>
        <v>0</v>
      </c>
    </row>
    <row r="169" spans="1:21" ht="20.100000000000001" customHeight="1" x14ac:dyDescent="0.25">
      <c r="A169" s="173">
        <v>163</v>
      </c>
      <c r="B169" s="201" t="str">
        <f>IF(OCS!B169="","",OCS!B169)</f>
        <v/>
      </c>
      <c r="C169" s="201" t="str">
        <f>IF(OCS!C169="","",OCS!C169)</f>
        <v/>
      </c>
      <c r="D169" s="202" t="str">
        <f>IF(OCS!D169="","",OCS!D169)</f>
        <v/>
      </c>
      <c r="E169" s="201" t="str">
        <f>IF(OCS!E169="","",OCS!E169)</f>
        <v/>
      </c>
      <c r="F169" s="287" t="str">
        <f>IF(OCS!F169="","",OCS!F169)</f>
        <v/>
      </c>
      <c r="G169" s="287" t="str">
        <f>IF(OCS!G169="","",OCS!G169)</f>
        <v/>
      </c>
      <c r="H169" s="201" t="str">
        <f>IF(OCS!H169="","",OCS!H169)</f>
        <v/>
      </c>
      <c r="I169" s="201" t="str">
        <f>IF(OCS!I169="","",OCS!I169)</f>
        <v/>
      </c>
      <c r="J169" s="88"/>
      <c r="K169" s="69"/>
      <c r="L169" s="69"/>
      <c r="M169" s="69"/>
      <c r="N169" s="69"/>
      <c r="O169" s="84" t="str">
        <f t="shared" si="6"/>
        <v/>
      </c>
      <c r="P169" s="84" t="str">
        <f t="shared" si="7"/>
        <v/>
      </c>
      <c r="Q169" s="436"/>
      <c r="R169" s="482"/>
      <c r="S169" s="435" t="str">
        <f>IF(I169="","",IF(P169="",Listes!$A$70,IF(AND(I169&lt;P169,R169=""),Listes!$A$71,IF(AND(N169&lt;M169,R169=""),Listes!$A$72,IF(AND(P169&lt;&gt;"",P169&lt;I169,Q169=""),Listes!$A$73,IF(T169="",Listes!$A$74,""))))))</f>
        <v/>
      </c>
      <c r="T169" s="90"/>
      <c r="U169" s="158">
        <f t="shared" si="8"/>
        <v>0</v>
      </c>
    </row>
    <row r="170" spans="1:21" ht="20.100000000000001" customHeight="1" x14ac:dyDescent="0.25">
      <c r="A170" s="173">
        <v>164</v>
      </c>
      <c r="B170" s="201" t="str">
        <f>IF(OCS!B170="","",OCS!B170)</f>
        <v/>
      </c>
      <c r="C170" s="201" t="str">
        <f>IF(OCS!C170="","",OCS!C170)</f>
        <v/>
      </c>
      <c r="D170" s="202" t="str">
        <f>IF(OCS!D170="","",OCS!D170)</f>
        <v/>
      </c>
      <c r="E170" s="201" t="str">
        <f>IF(OCS!E170="","",OCS!E170)</f>
        <v/>
      </c>
      <c r="F170" s="287" t="str">
        <f>IF(OCS!F170="","",OCS!F170)</f>
        <v/>
      </c>
      <c r="G170" s="287" t="str">
        <f>IF(OCS!G170="","",OCS!G170)</f>
        <v/>
      </c>
      <c r="H170" s="201" t="str">
        <f>IF(OCS!H170="","",OCS!H170)</f>
        <v/>
      </c>
      <c r="I170" s="201" t="str">
        <f>IF(OCS!I170="","",OCS!I170)</f>
        <v/>
      </c>
      <c r="J170" s="88"/>
      <c r="K170" s="69"/>
      <c r="L170" s="69"/>
      <c r="M170" s="69"/>
      <c r="N170" s="69"/>
      <c r="O170" s="84" t="str">
        <f t="shared" si="6"/>
        <v/>
      </c>
      <c r="P170" s="84" t="str">
        <f t="shared" si="7"/>
        <v/>
      </c>
      <c r="Q170" s="436"/>
      <c r="R170" s="482"/>
      <c r="S170" s="435" t="str">
        <f>IF(I170="","",IF(P170="",Listes!$A$70,IF(AND(I170&lt;P170,R170=""),Listes!$A$71,IF(AND(N170&lt;M170,R170=""),Listes!$A$72,IF(AND(P170&lt;&gt;"",P170&lt;I170,Q170=""),Listes!$A$73,IF(T170="",Listes!$A$74,""))))))</f>
        <v/>
      </c>
      <c r="T170" s="90"/>
      <c r="U170" s="158">
        <f t="shared" si="8"/>
        <v>0</v>
      </c>
    </row>
    <row r="171" spans="1:21" ht="20.100000000000001" customHeight="1" x14ac:dyDescent="0.25">
      <c r="A171" s="173">
        <v>165</v>
      </c>
      <c r="B171" s="201" t="str">
        <f>IF(OCS!B171="","",OCS!B171)</f>
        <v/>
      </c>
      <c r="C171" s="201" t="str">
        <f>IF(OCS!C171="","",OCS!C171)</f>
        <v/>
      </c>
      <c r="D171" s="202" t="str">
        <f>IF(OCS!D171="","",OCS!D171)</f>
        <v/>
      </c>
      <c r="E171" s="201" t="str">
        <f>IF(OCS!E171="","",OCS!E171)</f>
        <v/>
      </c>
      <c r="F171" s="287" t="str">
        <f>IF(OCS!F171="","",OCS!F171)</f>
        <v/>
      </c>
      <c r="G171" s="287" t="str">
        <f>IF(OCS!G171="","",OCS!G171)</f>
        <v/>
      </c>
      <c r="H171" s="201" t="str">
        <f>IF(OCS!H171="","",OCS!H171)</f>
        <v/>
      </c>
      <c r="I171" s="201" t="str">
        <f>IF(OCS!I171="","",OCS!I171)</f>
        <v/>
      </c>
      <c r="J171" s="88"/>
      <c r="K171" s="69"/>
      <c r="L171" s="69"/>
      <c r="M171" s="69"/>
      <c r="N171" s="69"/>
      <c r="O171" s="84" t="str">
        <f t="shared" si="6"/>
        <v/>
      </c>
      <c r="P171" s="84" t="str">
        <f t="shared" si="7"/>
        <v/>
      </c>
      <c r="Q171" s="436"/>
      <c r="R171" s="482"/>
      <c r="S171" s="435" t="str">
        <f>IF(I171="","",IF(P171="",Listes!$A$70,IF(AND(I171&lt;P171,R171=""),Listes!$A$71,IF(AND(N171&lt;M171,R171=""),Listes!$A$72,IF(AND(P171&lt;&gt;"",P171&lt;I171,Q171=""),Listes!$A$73,IF(T171="",Listes!$A$74,""))))))</f>
        <v/>
      </c>
      <c r="T171" s="90"/>
      <c r="U171" s="158">
        <f t="shared" si="8"/>
        <v>0</v>
      </c>
    </row>
    <row r="172" spans="1:21" ht="20.100000000000001" customHeight="1" x14ac:dyDescent="0.25">
      <c r="A172" s="173">
        <v>166</v>
      </c>
      <c r="B172" s="201" t="str">
        <f>IF(OCS!B172="","",OCS!B172)</f>
        <v/>
      </c>
      <c r="C172" s="201" t="str">
        <f>IF(OCS!C172="","",OCS!C172)</f>
        <v/>
      </c>
      <c r="D172" s="202" t="str">
        <f>IF(OCS!D172="","",OCS!D172)</f>
        <v/>
      </c>
      <c r="E172" s="201" t="str">
        <f>IF(OCS!E172="","",OCS!E172)</f>
        <v/>
      </c>
      <c r="F172" s="287" t="str">
        <f>IF(OCS!F172="","",OCS!F172)</f>
        <v/>
      </c>
      <c r="G172" s="287" t="str">
        <f>IF(OCS!G172="","",OCS!G172)</f>
        <v/>
      </c>
      <c r="H172" s="201" t="str">
        <f>IF(OCS!H172="","",OCS!H172)</f>
        <v/>
      </c>
      <c r="I172" s="201" t="str">
        <f>IF(OCS!I172="","",OCS!I172)</f>
        <v/>
      </c>
      <c r="J172" s="88"/>
      <c r="K172" s="69"/>
      <c r="L172" s="69"/>
      <c r="M172" s="69"/>
      <c r="N172" s="69"/>
      <c r="O172" s="84" t="str">
        <f t="shared" si="6"/>
        <v/>
      </c>
      <c r="P172" s="84" t="str">
        <f t="shared" si="7"/>
        <v/>
      </c>
      <c r="Q172" s="436"/>
      <c r="R172" s="482"/>
      <c r="S172" s="435" t="str">
        <f>IF(I172="","",IF(P172="",Listes!$A$70,IF(AND(I172&lt;P172,R172=""),Listes!$A$71,IF(AND(N172&lt;M172,R172=""),Listes!$A$72,IF(AND(P172&lt;&gt;"",P172&lt;I172,Q172=""),Listes!$A$73,IF(T172="",Listes!$A$74,""))))))</f>
        <v/>
      </c>
      <c r="T172" s="90"/>
      <c r="U172" s="158">
        <f t="shared" si="8"/>
        <v>0</v>
      </c>
    </row>
    <row r="173" spans="1:21" ht="20.100000000000001" customHeight="1" x14ac:dyDescent="0.25">
      <c r="A173" s="173">
        <v>167</v>
      </c>
      <c r="B173" s="201" t="str">
        <f>IF(OCS!B173="","",OCS!B173)</f>
        <v/>
      </c>
      <c r="C173" s="201" t="str">
        <f>IF(OCS!C173="","",OCS!C173)</f>
        <v/>
      </c>
      <c r="D173" s="202" t="str">
        <f>IF(OCS!D173="","",OCS!D173)</f>
        <v/>
      </c>
      <c r="E173" s="201" t="str">
        <f>IF(OCS!E173="","",OCS!E173)</f>
        <v/>
      </c>
      <c r="F173" s="287" t="str">
        <f>IF(OCS!F173="","",OCS!F173)</f>
        <v/>
      </c>
      <c r="G173" s="287" t="str">
        <f>IF(OCS!G173="","",OCS!G173)</f>
        <v/>
      </c>
      <c r="H173" s="201" t="str">
        <f>IF(OCS!H173="","",OCS!H173)</f>
        <v/>
      </c>
      <c r="I173" s="201" t="str">
        <f>IF(OCS!I173="","",OCS!I173)</f>
        <v/>
      </c>
      <c r="J173" s="88"/>
      <c r="K173" s="69"/>
      <c r="L173" s="69"/>
      <c r="M173" s="69"/>
      <c r="N173" s="69"/>
      <c r="O173" s="84" t="str">
        <f t="shared" si="6"/>
        <v/>
      </c>
      <c r="P173" s="84" t="str">
        <f t="shared" si="7"/>
        <v/>
      </c>
      <c r="Q173" s="436"/>
      <c r="R173" s="482"/>
      <c r="S173" s="435" t="str">
        <f>IF(I173="","",IF(P173="",Listes!$A$70,IF(AND(I173&lt;P173,R173=""),Listes!$A$71,IF(AND(N173&lt;M173,R173=""),Listes!$A$72,IF(AND(P173&lt;&gt;"",P173&lt;I173,Q173=""),Listes!$A$73,IF(T173="",Listes!$A$74,""))))))</f>
        <v/>
      </c>
      <c r="T173" s="90"/>
      <c r="U173" s="158">
        <f t="shared" si="8"/>
        <v>0</v>
      </c>
    </row>
    <row r="174" spans="1:21" ht="20.100000000000001" customHeight="1" x14ac:dyDescent="0.25">
      <c r="A174" s="173">
        <v>168</v>
      </c>
      <c r="B174" s="201" t="str">
        <f>IF(OCS!B174="","",OCS!B174)</f>
        <v/>
      </c>
      <c r="C174" s="201" t="str">
        <f>IF(OCS!C174="","",OCS!C174)</f>
        <v/>
      </c>
      <c r="D174" s="202" t="str">
        <f>IF(OCS!D174="","",OCS!D174)</f>
        <v/>
      </c>
      <c r="E174" s="201" t="str">
        <f>IF(OCS!E174="","",OCS!E174)</f>
        <v/>
      </c>
      <c r="F174" s="287" t="str">
        <f>IF(OCS!F174="","",OCS!F174)</f>
        <v/>
      </c>
      <c r="G174" s="287" t="str">
        <f>IF(OCS!G174="","",OCS!G174)</f>
        <v/>
      </c>
      <c r="H174" s="201" t="str">
        <f>IF(OCS!H174="","",OCS!H174)</f>
        <v/>
      </c>
      <c r="I174" s="201" t="str">
        <f>IF(OCS!I174="","",OCS!I174)</f>
        <v/>
      </c>
      <c r="J174" s="88"/>
      <c r="K174" s="69"/>
      <c r="L174" s="69"/>
      <c r="M174" s="69"/>
      <c r="N174" s="69"/>
      <c r="O174" s="84" t="str">
        <f t="shared" si="6"/>
        <v/>
      </c>
      <c r="P174" s="84" t="str">
        <f t="shared" si="7"/>
        <v/>
      </c>
      <c r="Q174" s="436"/>
      <c r="R174" s="482"/>
      <c r="S174" s="435" t="str">
        <f>IF(I174="","",IF(P174="",Listes!$A$70,IF(AND(I174&lt;P174,R174=""),Listes!$A$71,IF(AND(N174&lt;M174,R174=""),Listes!$A$72,IF(AND(P174&lt;&gt;"",P174&lt;I174,Q174=""),Listes!$A$73,IF(T174="",Listes!$A$74,""))))))</f>
        <v/>
      </c>
      <c r="T174" s="90"/>
      <c r="U174" s="158">
        <f t="shared" si="8"/>
        <v>0</v>
      </c>
    </row>
    <row r="175" spans="1:21" ht="20.100000000000001" customHeight="1" x14ac:dyDescent="0.25">
      <c r="A175" s="173">
        <v>169</v>
      </c>
      <c r="B175" s="201" t="str">
        <f>IF(OCS!B175="","",OCS!B175)</f>
        <v/>
      </c>
      <c r="C175" s="201" t="str">
        <f>IF(OCS!C175="","",OCS!C175)</f>
        <v/>
      </c>
      <c r="D175" s="202" t="str">
        <f>IF(OCS!D175="","",OCS!D175)</f>
        <v/>
      </c>
      <c r="E175" s="201" t="str">
        <f>IF(OCS!E175="","",OCS!E175)</f>
        <v/>
      </c>
      <c r="F175" s="287" t="str">
        <f>IF(OCS!F175="","",OCS!F175)</f>
        <v/>
      </c>
      <c r="G175" s="287" t="str">
        <f>IF(OCS!G175="","",OCS!G175)</f>
        <v/>
      </c>
      <c r="H175" s="201" t="str">
        <f>IF(OCS!H175="","",OCS!H175)</f>
        <v/>
      </c>
      <c r="I175" s="201" t="str">
        <f>IF(OCS!I175="","",OCS!I175)</f>
        <v/>
      </c>
      <c r="J175" s="88"/>
      <c r="K175" s="69"/>
      <c r="L175" s="69"/>
      <c r="M175" s="69"/>
      <c r="N175" s="69"/>
      <c r="O175" s="84" t="str">
        <f t="shared" si="6"/>
        <v/>
      </c>
      <c r="P175" s="84" t="str">
        <f t="shared" si="7"/>
        <v/>
      </c>
      <c r="Q175" s="436"/>
      <c r="R175" s="482"/>
      <c r="S175" s="435" t="str">
        <f>IF(I175="","",IF(P175="",Listes!$A$70,IF(AND(I175&lt;P175,R175=""),Listes!$A$71,IF(AND(N175&lt;M175,R175=""),Listes!$A$72,IF(AND(P175&lt;&gt;"",P175&lt;I175,Q175=""),Listes!$A$73,IF(T175="",Listes!$A$74,""))))))</f>
        <v/>
      </c>
      <c r="T175" s="90"/>
      <c r="U175" s="158">
        <f t="shared" si="8"/>
        <v>0</v>
      </c>
    </row>
    <row r="176" spans="1:21" ht="20.100000000000001" customHeight="1" x14ac:dyDescent="0.25">
      <c r="A176" s="173">
        <v>170</v>
      </c>
      <c r="B176" s="201" t="str">
        <f>IF(OCS!B176="","",OCS!B176)</f>
        <v/>
      </c>
      <c r="C176" s="201" t="str">
        <f>IF(OCS!C176="","",OCS!C176)</f>
        <v/>
      </c>
      <c r="D176" s="202" t="str">
        <f>IF(OCS!D176="","",OCS!D176)</f>
        <v/>
      </c>
      <c r="E176" s="201" t="str">
        <f>IF(OCS!E176="","",OCS!E176)</f>
        <v/>
      </c>
      <c r="F176" s="287" t="str">
        <f>IF(OCS!F176="","",OCS!F176)</f>
        <v/>
      </c>
      <c r="G176" s="287" t="str">
        <f>IF(OCS!G176="","",OCS!G176)</f>
        <v/>
      </c>
      <c r="H176" s="201" t="str">
        <f>IF(OCS!H176="","",OCS!H176)</f>
        <v/>
      </c>
      <c r="I176" s="201" t="str">
        <f>IF(OCS!I176="","",OCS!I176)</f>
        <v/>
      </c>
      <c r="J176" s="88"/>
      <c r="K176" s="69"/>
      <c r="L176" s="69"/>
      <c r="M176" s="69"/>
      <c r="N176" s="69"/>
      <c r="O176" s="84" t="str">
        <f t="shared" si="6"/>
        <v/>
      </c>
      <c r="P176" s="84" t="str">
        <f t="shared" si="7"/>
        <v/>
      </c>
      <c r="Q176" s="436"/>
      <c r="R176" s="482"/>
      <c r="S176" s="435" t="str">
        <f>IF(I176="","",IF(P176="",Listes!$A$70,IF(AND(I176&lt;P176,R176=""),Listes!$A$71,IF(AND(N176&lt;M176,R176=""),Listes!$A$72,IF(AND(P176&lt;&gt;"",P176&lt;I176,Q176=""),Listes!$A$73,IF(T176="",Listes!$A$74,""))))))</f>
        <v/>
      </c>
      <c r="T176" s="90"/>
      <c r="U176" s="158">
        <f t="shared" si="8"/>
        <v>0</v>
      </c>
    </row>
    <row r="177" spans="1:21" ht="20.100000000000001" customHeight="1" x14ac:dyDescent="0.25">
      <c r="A177" s="173">
        <v>171</v>
      </c>
      <c r="B177" s="201" t="str">
        <f>IF(OCS!B177="","",OCS!B177)</f>
        <v/>
      </c>
      <c r="C177" s="201" t="str">
        <f>IF(OCS!C177="","",OCS!C177)</f>
        <v/>
      </c>
      <c r="D177" s="202" t="str">
        <f>IF(OCS!D177="","",OCS!D177)</f>
        <v/>
      </c>
      <c r="E177" s="201" t="str">
        <f>IF(OCS!E177="","",OCS!E177)</f>
        <v/>
      </c>
      <c r="F177" s="287" t="str">
        <f>IF(OCS!F177="","",OCS!F177)</f>
        <v/>
      </c>
      <c r="G177" s="287" t="str">
        <f>IF(OCS!G177="","",OCS!G177)</f>
        <v/>
      </c>
      <c r="H177" s="201" t="str">
        <f>IF(OCS!H177="","",OCS!H177)</f>
        <v/>
      </c>
      <c r="I177" s="201" t="str">
        <f>IF(OCS!I177="","",OCS!I177)</f>
        <v/>
      </c>
      <c r="J177" s="88"/>
      <c r="K177" s="69"/>
      <c r="L177" s="69"/>
      <c r="M177" s="69"/>
      <c r="N177" s="69"/>
      <c r="O177" s="84" t="str">
        <f t="shared" si="6"/>
        <v/>
      </c>
      <c r="P177" s="84" t="str">
        <f t="shared" si="7"/>
        <v/>
      </c>
      <c r="Q177" s="436"/>
      <c r="R177" s="482"/>
      <c r="S177" s="435" t="str">
        <f>IF(I177="","",IF(P177="",Listes!$A$70,IF(AND(I177&lt;P177,R177=""),Listes!$A$71,IF(AND(N177&lt;M177,R177=""),Listes!$A$72,IF(AND(P177&lt;&gt;"",P177&lt;I177,Q177=""),Listes!$A$73,IF(T177="",Listes!$A$74,""))))))</f>
        <v/>
      </c>
      <c r="T177" s="90"/>
      <c r="U177" s="158">
        <f t="shared" si="8"/>
        <v>0</v>
      </c>
    </row>
    <row r="178" spans="1:21" ht="20.100000000000001" customHeight="1" x14ac:dyDescent="0.25">
      <c r="A178" s="173">
        <v>172</v>
      </c>
      <c r="B178" s="201" t="str">
        <f>IF(OCS!B178="","",OCS!B178)</f>
        <v/>
      </c>
      <c r="C178" s="201" t="str">
        <f>IF(OCS!C178="","",OCS!C178)</f>
        <v/>
      </c>
      <c r="D178" s="202" t="str">
        <f>IF(OCS!D178="","",OCS!D178)</f>
        <v/>
      </c>
      <c r="E178" s="201" t="str">
        <f>IF(OCS!E178="","",OCS!E178)</f>
        <v/>
      </c>
      <c r="F178" s="287" t="str">
        <f>IF(OCS!F178="","",OCS!F178)</f>
        <v/>
      </c>
      <c r="G178" s="287" t="str">
        <f>IF(OCS!G178="","",OCS!G178)</f>
        <v/>
      </c>
      <c r="H178" s="201" t="str">
        <f>IF(OCS!H178="","",OCS!H178)</f>
        <v/>
      </c>
      <c r="I178" s="201" t="str">
        <f>IF(OCS!I178="","",OCS!I178)</f>
        <v/>
      </c>
      <c r="J178" s="88"/>
      <c r="K178" s="69"/>
      <c r="L178" s="69"/>
      <c r="M178" s="69"/>
      <c r="N178" s="69"/>
      <c r="O178" s="84" t="str">
        <f t="shared" si="6"/>
        <v/>
      </c>
      <c r="P178" s="84" t="str">
        <f t="shared" si="7"/>
        <v/>
      </c>
      <c r="Q178" s="436"/>
      <c r="R178" s="482"/>
      <c r="S178" s="435" t="str">
        <f>IF(I178="","",IF(P178="",Listes!$A$70,IF(AND(I178&lt;P178,R178=""),Listes!$A$71,IF(AND(N178&lt;M178,R178=""),Listes!$A$72,IF(AND(P178&lt;&gt;"",P178&lt;I178,Q178=""),Listes!$A$73,IF(T178="",Listes!$A$74,""))))))</f>
        <v/>
      </c>
      <c r="T178" s="90"/>
      <c r="U178" s="158">
        <f t="shared" si="8"/>
        <v>0</v>
      </c>
    </row>
    <row r="179" spans="1:21" ht="20.100000000000001" customHeight="1" x14ac:dyDescent="0.25">
      <c r="A179" s="173">
        <v>173</v>
      </c>
      <c r="B179" s="201" t="str">
        <f>IF(OCS!B179="","",OCS!B179)</f>
        <v/>
      </c>
      <c r="C179" s="201" t="str">
        <f>IF(OCS!C179="","",OCS!C179)</f>
        <v/>
      </c>
      <c r="D179" s="202" t="str">
        <f>IF(OCS!D179="","",OCS!D179)</f>
        <v/>
      </c>
      <c r="E179" s="201" t="str">
        <f>IF(OCS!E179="","",OCS!E179)</f>
        <v/>
      </c>
      <c r="F179" s="287" t="str">
        <f>IF(OCS!F179="","",OCS!F179)</f>
        <v/>
      </c>
      <c r="G179" s="287" t="str">
        <f>IF(OCS!G179="","",OCS!G179)</f>
        <v/>
      </c>
      <c r="H179" s="201" t="str">
        <f>IF(OCS!H179="","",OCS!H179)</f>
        <v/>
      </c>
      <c r="I179" s="201" t="str">
        <f>IF(OCS!I179="","",OCS!I179)</f>
        <v/>
      </c>
      <c r="J179" s="88"/>
      <c r="K179" s="69"/>
      <c r="L179" s="69"/>
      <c r="M179" s="69"/>
      <c r="N179" s="69"/>
      <c r="O179" s="84" t="str">
        <f t="shared" si="6"/>
        <v/>
      </c>
      <c r="P179" s="84" t="str">
        <f t="shared" si="7"/>
        <v/>
      </c>
      <c r="Q179" s="436"/>
      <c r="R179" s="482"/>
      <c r="S179" s="435" t="str">
        <f>IF(I179="","",IF(P179="",Listes!$A$70,IF(AND(I179&lt;P179,R179=""),Listes!$A$71,IF(AND(N179&lt;M179,R179=""),Listes!$A$72,IF(AND(P179&lt;&gt;"",P179&lt;I179,Q179=""),Listes!$A$73,IF(T179="",Listes!$A$74,""))))))</f>
        <v/>
      </c>
      <c r="T179" s="90"/>
      <c r="U179" s="158">
        <f t="shared" si="8"/>
        <v>0</v>
      </c>
    </row>
    <row r="180" spans="1:21" ht="20.100000000000001" customHeight="1" x14ac:dyDescent="0.25">
      <c r="A180" s="173">
        <v>174</v>
      </c>
      <c r="B180" s="201" t="str">
        <f>IF(OCS!B180="","",OCS!B180)</f>
        <v/>
      </c>
      <c r="C180" s="201" t="str">
        <f>IF(OCS!C180="","",OCS!C180)</f>
        <v/>
      </c>
      <c r="D180" s="202" t="str">
        <f>IF(OCS!D180="","",OCS!D180)</f>
        <v/>
      </c>
      <c r="E180" s="201" t="str">
        <f>IF(OCS!E180="","",OCS!E180)</f>
        <v/>
      </c>
      <c r="F180" s="287" t="str">
        <f>IF(OCS!F180="","",OCS!F180)</f>
        <v/>
      </c>
      <c r="G180" s="287" t="str">
        <f>IF(OCS!G180="","",OCS!G180)</f>
        <v/>
      </c>
      <c r="H180" s="201" t="str">
        <f>IF(OCS!H180="","",OCS!H180)</f>
        <v/>
      </c>
      <c r="I180" s="201" t="str">
        <f>IF(OCS!I180="","",OCS!I180)</f>
        <v/>
      </c>
      <c r="J180" s="88"/>
      <c r="K180" s="69"/>
      <c r="L180" s="69"/>
      <c r="M180" s="69"/>
      <c r="N180" s="69"/>
      <c r="O180" s="84" t="str">
        <f t="shared" si="6"/>
        <v/>
      </c>
      <c r="P180" s="84" t="str">
        <f t="shared" si="7"/>
        <v/>
      </c>
      <c r="Q180" s="436"/>
      <c r="R180" s="482"/>
      <c r="S180" s="435" t="str">
        <f>IF(I180="","",IF(P180="",Listes!$A$70,IF(AND(I180&lt;P180,R180=""),Listes!$A$71,IF(AND(N180&lt;M180,R180=""),Listes!$A$72,IF(AND(P180&lt;&gt;"",P180&lt;I180,Q180=""),Listes!$A$73,IF(T180="",Listes!$A$74,""))))))</f>
        <v/>
      </c>
      <c r="T180" s="90"/>
      <c r="U180" s="158">
        <f t="shared" si="8"/>
        <v>0</v>
      </c>
    </row>
    <row r="181" spans="1:21" ht="20.100000000000001" customHeight="1" x14ac:dyDescent="0.25">
      <c r="A181" s="173">
        <v>175</v>
      </c>
      <c r="B181" s="201" t="str">
        <f>IF(OCS!B181="","",OCS!B181)</f>
        <v/>
      </c>
      <c r="C181" s="201" t="str">
        <f>IF(OCS!C181="","",OCS!C181)</f>
        <v/>
      </c>
      <c r="D181" s="202" t="str">
        <f>IF(OCS!D181="","",OCS!D181)</f>
        <v/>
      </c>
      <c r="E181" s="201" t="str">
        <f>IF(OCS!E181="","",OCS!E181)</f>
        <v/>
      </c>
      <c r="F181" s="287" t="str">
        <f>IF(OCS!F181="","",OCS!F181)</f>
        <v/>
      </c>
      <c r="G181" s="287" t="str">
        <f>IF(OCS!G181="","",OCS!G181)</f>
        <v/>
      </c>
      <c r="H181" s="201" t="str">
        <f>IF(OCS!H181="","",OCS!H181)</f>
        <v/>
      </c>
      <c r="I181" s="201" t="str">
        <f>IF(OCS!I181="","",OCS!I181)</f>
        <v/>
      </c>
      <c r="J181" s="88"/>
      <c r="K181" s="69"/>
      <c r="L181" s="69"/>
      <c r="M181" s="69"/>
      <c r="N181" s="69"/>
      <c r="O181" s="84" t="str">
        <f t="shared" si="6"/>
        <v/>
      </c>
      <c r="P181" s="84" t="str">
        <f t="shared" si="7"/>
        <v/>
      </c>
      <c r="Q181" s="436"/>
      <c r="R181" s="482"/>
      <c r="S181" s="435" t="str">
        <f>IF(I181="","",IF(P181="",Listes!$A$70,IF(AND(I181&lt;P181,R181=""),Listes!$A$71,IF(AND(N181&lt;M181,R181=""),Listes!$A$72,IF(AND(P181&lt;&gt;"",P181&lt;I181,Q181=""),Listes!$A$73,IF(T181="",Listes!$A$74,""))))))</f>
        <v/>
      </c>
      <c r="T181" s="90"/>
      <c r="U181" s="158">
        <f t="shared" si="8"/>
        <v>0</v>
      </c>
    </row>
    <row r="182" spans="1:21" ht="20.100000000000001" customHeight="1" x14ac:dyDescent="0.25">
      <c r="A182" s="173">
        <v>176</v>
      </c>
      <c r="B182" s="201" t="str">
        <f>IF(OCS!B182="","",OCS!B182)</f>
        <v/>
      </c>
      <c r="C182" s="201" t="str">
        <f>IF(OCS!C182="","",OCS!C182)</f>
        <v/>
      </c>
      <c r="D182" s="202" t="str">
        <f>IF(OCS!D182="","",OCS!D182)</f>
        <v/>
      </c>
      <c r="E182" s="201" t="str">
        <f>IF(OCS!E182="","",OCS!E182)</f>
        <v/>
      </c>
      <c r="F182" s="287" t="str">
        <f>IF(OCS!F182="","",OCS!F182)</f>
        <v/>
      </c>
      <c r="G182" s="287" t="str">
        <f>IF(OCS!G182="","",OCS!G182)</f>
        <v/>
      </c>
      <c r="H182" s="201" t="str">
        <f>IF(OCS!H182="","",OCS!H182)</f>
        <v/>
      </c>
      <c r="I182" s="201" t="str">
        <f>IF(OCS!I182="","",OCS!I182)</f>
        <v/>
      </c>
      <c r="J182" s="88"/>
      <c r="K182" s="69"/>
      <c r="L182" s="69"/>
      <c r="M182" s="69"/>
      <c r="N182" s="69"/>
      <c r="O182" s="84" t="str">
        <f t="shared" si="6"/>
        <v/>
      </c>
      <c r="P182" s="84" t="str">
        <f t="shared" si="7"/>
        <v/>
      </c>
      <c r="Q182" s="436"/>
      <c r="R182" s="482"/>
      <c r="S182" s="435" t="str">
        <f>IF(I182="","",IF(P182="",Listes!$A$70,IF(AND(I182&lt;P182,R182=""),Listes!$A$71,IF(AND(N182&lt;M182,R182=""),Listes!$A$72,IF(AND(P182&lt;&gt;"",P182&lt;I182,Q182=""),Listes!$A$73,IF(T182="",Listes!$A$74,""))))))</f>
        <v/>
      </c>
      <c r="T182" s="90"/>
      <c r="U182" s="158">
        <f t="shared" si="8"/>
        <v>0</v>
      </c>
    </row>
    <row r="183" spans="1:21" ht="20.100000000000001" customHeight="1" x14ac:dyDescent="0.25">
      <c r="A183" s="173">
        <v>177</v>
      </c>
      <c r="B183" s="201" t="str">
        <f>IF(OCS!B183="","",OCS!B183)</f>
        <v/>
      </c>
      <c r="C183" s="201" t="str">
        <f>IF(OCS!C183="","",OCS!C183)</f>
        <v/>
      </c>
      <c r="D183" s="202" t="str">
        <f>IF(OCS!D183="","",OCS!D183)</f>
        <v/>
      </c>
      <c r="E183" s="201" t="str">
        <f>IF(OCS!E183="","",OCS!E183)</f>
        <v/>
      </c>
      <c r="F183" s="287" t="str">
        <f>IF(OCS!F183="","",OCS!F183)</f>
        <v/>
      </c>
      <c r="G183" s="287" t="str">
        <f>IF(OCS!G183="","",OCS!G183)</f>
        <v/>
      </c>
      <c r="H183" s="201" t="str">
        <f>IF(OCS!H183="","",OCS!H183)</f>
        <v/>
      </c>
      <c r="I183" s="201" t="str">
        <f>IF(OCS!I183="","",OCS!I183)</f>
        <v/>
      </c>
      <c r="J183" s="88"/>
      <c r="K183" s="69"/>
      <c r="L183" s="69"/>
      <c r="M183" s="69"/>
      <c r="N183" s="69"/>
      <c r="O183" s="84" t="str">
        <f t="shared" si="6"/>
        <v/>
      </c>
      <c r="P183" s="84" t="str">
        <f t="shared" si="7"/>
        <v/>
      </c>
      <c r="Q183" s="436"/>
      <c r="R183" s="482"/>
      <c r="S183" s="435" t="str">
        <f>IF(I183="","",IF(P183="",Listes!$A$70,IF(AND(I183&lt;P183,R183=""),Listes!$A$71,IF(AND(N183&lt;M183,R183=""),Listes!$A$72,IF(AND(P183&lt;&gt;"",P183&lt;I183,Q183=""),Listes!$A$73,IF(T183="",Listes!$A$74,""))))))</f>
        <v/>
      </c>
      <c r="T183" s="90"/>
      <c r="U183" s="158">
        <f t="shared" si="8"/>
        <v>0</v>
      </c>
    </row>
    <row r="184" spans="1:21" ht="20.100000000000001" customHeight="1" x14ac:dyDescent="0.25">
      <c r="A184" s="173">
        <v>178</v>
      </c>
      <c r="B184" s="201" t="str">
        <f>IF(OCS!B184="","",OCS!B184)</f>
        <v/>
      </c>
      <c r="C184" s="201" t="str">
        <f>IF(OCS!C184="","",OCS!C184)</f>
        <v/>
      </c>
      <c r="D184" s="202" t="str">
        <f>IF(OCS!D184="","",OCS!D184)</f>
        <v/>
      </c>
      <c r="E184" s="201" t="str">
        <f>IF(OCS!E184="","",OCS!E184)</f>
        <v/>
      </c>
      <c r="F184" s="287" t="str">
        <f>IF(OCS!F184="","",OCS!F184)</f>
        <v/>
      </c>
      <c r="G184" s="287" t="str">
        <f>IF(OCS!G184="","",OCS!G184)</f>
        <v/>
      </c>
      <c r="H184" s="201" t="str">
        <f>IF(OCS!H184="","",OCS!H184)</f>
        <v/>
      </c>
      <c r="I184" s="201" t="str">
        <f>IF(OCS!I184="","",OCS!I184)</f>
        <v/>
      </c>
      <c r="J184" s="88"/>
      <c r="K184" s="69"/>
      <c r="L184" s="69"/>
      <c r="M184" s="69"/>
      <c r="N184" s="69"/>
      <c r="O184" s="84" t="str">
        <f t="shared" si="6"/>
        <v/>
      </c>
      <c r="P184" s="84" t="str">
        <f t="shared" si="7"/>
        <v/>
      </c>
      <c r="Q184" s="436"/>
      <c r="R184" s="482"/>
      <c r="S184" s="435" t="str">
        <f>IF(I184="","",IF(P184="",Listes!$A$70,IF(AND(I184&lt;P184,R184=""),Listes!$A$71,IF(AND(N184&lt;M184,R184=""),Listes!$A$72,IF(AND(P184&lt;&gt;"",P184&lt;I184,Q184=""),Listes!$A$73,IF(T184="",Listes!$A$74,""))))))</f>
        <v/>
      </c>
      <c r="T184" s="90"/>
      <c r="U184" s="158">
        <f t="shared" si="8"/>
        <v>0</v>
      </c>
    </row>
    <row r="185" spans="1:21" ht="20.100000000000001" customHeight="1" x14ac:dyDescent="0.25">
      <c r="A185" s="173">
        <v>179</v>
      </c>
      <c r="B185" s="201" t="str">
        <f>IF(OCS!B185="","",OCS!B185)</f>
        <v/>
      </c>
      <c r="C185" s="201" t="str">
        <f>IF(OCS!C185="","",OCS!C185)</f>
        <v/>
      </c>
      <c r="D185" s="202" t="str">
        <f>IF(OCS!D185="","",OCS!D185)</f>
        <v/>
      </c>
      <c r="E185" s="201" t="str">
        <f>IF(OCS!E185="","",OCS!E185)</f>
        <v/>
      </c>
      <c r="F185" s="287" t="str">
        <f>IF(OCS!F185="","",OCS!F185)</f>
        <v/>
      </c>
      <c r="G185" s="287" t="str">
        <f>IF(OCS!G185="","",OCS!G185)</f>
        <v/>
      </c>
      <c r="H185" s="201" t="str">
        <f>IF(OCS!H185="","",OCS!H185)</f>
        <v/>
      </c>
      <c r="I185" s="201" t="str">
        <f>IF(OCS!I185="","",OCS!I185)</f>
        <v/>
      </c>
      <c r="J185" s="88"/>
      <c r="K185" s="69"/>
      <c r="L185" s="69"/>
      <c r="M185" s="69"/>
      <c r="N185" s="69"/>
      <c r="O185" s="84" t="str">
        <f t="shared" si="6"/>
        <v/>
      </c>
      <c r="P185" s="84" t="str">
        <f t="shared" si="7"/>
        <v/>
      </c>
      <c r="Q185" s="436"/>
      <c r="R185" s="482"/>
      <c r="S185" s="435" t="str">
        <f>IF(I185="","",IF(P185="",Listes!$A$70,IF(AND(I185&lt;P185,R185=""),Listes!$A$71,IF(AND(N185&lt;M185,R185=""),Listes!$A$72,IF(AND(P185&lt;&gt;"",P185&lt;I185,Q185=""),Listes!$A$73,IF(T185="",Listes!$A$74,""))))))</f>
        <v/>
      </c>
      <c r="T185" s="90"/>
      <c r="U185" s="158">
        <f t="shared" si="8"/>
        <v>0</v>
      </c>
    </row>
    <row r="186" spans="1:21" ht="20.100000000000001" customHeight="1" x14ac:dyDescent="0.25">
      <c r="A186" s="173">
        <v>180</v>
      </c>
      <c r="B186" s="201" t="str">
        <f>IF(OCS!B186="","",OCS!B186)</f>
        <v/>
      </c>
      <c r="C186" s="201" t="str">
        <f>IF(OCS!C186="","",OCS!C186)</f>
        <v/>
      </c>
      <c r="D186" s="202" t="str">
        <f>IF(OCS!D186="","",OCS!D186)</f>
        <v/>
      </c>
      <c r="E186" s="201" t="str">
        <f>IF(OCS!E186="","",OCS!E186)</f>
        <v/>
      </c>
      <c r="F186" s="287" t="str">
        <f>IF(OCS!F186="","",OCS!F186)</f>
        <v/>
      </c>
      <c r="G186" s="287" t="str">
        <f>IF(OCS!G186="","",OCS!G186)</f>
        <v/>
      </c>
      <c r="H186" s="201" t="str">
        <f>IF(OCS!H186="","",OCS!H186)</f>
        <v/>
      </c>
      <c r="I186" s="201" t="str">
        <f>IF(OCS!I186="","",OCS!I186)</f>
        <v/>
      </c>
      <c r="J186" s="88"/>
      <c r="K186" s="69"/>
      <c r="L186" s="69"/>
      <c r="M186" s="69"/>
      <c r="N186" s="69"/>
      <c r="O186" s="84" t="str">
        <f t="shared" si="6"/>
        <v/>
      </c>
      <c r="P186" s="84" t="str">
        <f t="shared" si="7"/>
        <v/>
      </c>
      <c r="Q186" s="436"/>
      <c r="R186" s="482"/>
      <c r="S186" s="435" t="str">
        <f>IF(I186="","",IF(P186="",Listes!$A$70,IF(AND(I186&lt;P186,R186=""),Listes!$A$71,IF(AND(N186&lt;M186,R186=""),Listes!$A$72,IF(AND(P186&lt;&gt;"",P186&lt;I186,Q186=""),Listes!$A$73,IF(T186="",Listes!$A$74,""))))))</f>
        <v/>
      </c>
      <c r="T186" s="90"/>
      <c r="U186" s="158">
        <f t="shared" si="8"/>
        <v>0</v>
      </c>
    </row>
    <row r="187" spans="1:21" ht="20.100000000000001" customHeight="1" x14ac:dyDescent="0.25">
      <c r="A187" s="173">
        <v>181</v>
      </c>
      <c r="B187" s="201" t="str">
        <f>IF(OCS!B187="","",OCS!B187)</f>
        <v/>
      </c>
      <c r="C187" s="201" t="str">
        <f>IF(OCS!C187="","",OCS!C187)</f>
        <v/>
      </c>
      <c r="D187" s="202" t="str">
        <f>IF(OCS!D187="","",OCS!D187)</f>
        <v/>
      </c>
      <c r="E187" s="201" t="str">
        <f>IF(OCS!E187="","",OCS!E187)</f>
        <v/>
      </c>
      <c r="F187" s="287" t="str">
        <f>IF(OCS!F187="","",OCS!F187)</f>
        <v/>
      </c>
      <c r="G187" s="287" t="str">
        <f>IF(OCS!G187="","",OCS!G187)</f>
        <v/>
      </c>
      <c r="H187" s="201" t="str">
        <f>IF(OCS!H187="","",OCS!H187)</f>
        <v/>
      </c>
      <c r="I187" s="201" t="str">
        <f>IF(OCS!I187="","",OCS!I187)</f>
        <v/>
      </c>
      <c r="J187" s="88"/>
      <c r="K187" s="69"/>
      <c r="L187" s="69"/>
      <c r="M187" s="69"/>
      <c r="N187" s="69"/>
      <c r="O187" s="84" t="str">
        <f t="shared" si="6"/>
        <v/>
      </c>
      <c r="P187" s="84" t="str">
        <f t="shared" si="7"/>
        <v/>
      </c>
      <c r="Q187" s="436"/>
      <c r="R187" s="482"/>
      <c r="S187" s="435" t="str">
        <f>IF(I187="","",IF(P187="",Listes!$A$70,IF(AND(I187&lt;P187,R187=""),Listes!$A$71,IF(AND(N187&lt;M187,R187=""),Listes!$A$72,IF(AND(P187&lt;&gt;"",P187&lt;I187,Q187=""),Listes!$A$73,IF(T187="",Listes!$A$74,""))))))</f>
        <v/>
      </c>
      <c r="T187" s="90"/>
      <c r="U187" s="158">
        <f t="shared" si="8"/>
        <v>0</v>
      </c>
    </row>
    <row r="188" spans="1:21" ht="20.100000000000001" customHeight="1" x14ac:dyDescent="0.25">
      <c r="A188" s="173">
        <v>182</v>
      </c>
      <c r="B188" s="201" t="str">
        <f>IF(OCS!B188="","",OCS!B188)</f>
        <v/>
      </c>
      <c r="C188" s="201" t="str">
        <f>IF(OCS!C188="","",OCS!C188)</f>
        <v/>
      </c>
      <c r="D188" s="202" t="str">
        <f>IF(OCS!D188="","",OCS!D188)</f>
        <v/>
      </c>
      <c r="E188" s="201" t="str">
        <f>IF(OCS!E188="","",OCS!E188)</f>
        <v/>
      </c>
      <c r="F188" s="287" t="str">
        <f>IF(OCS!F188="","",OCS!F188)</f>
        <v/>
      </c>
      <c r="G188" s="287" t="str">
        <f>IF(OCS!G188="","",OCS!G188)</f>
        <v/>
      </c>
      <c r="H188" s="201" t="str">
        <f>IF(OCS!H188="","",OCS!H188)</f>
        <v/>
      </c>
      <c r="I188" s="201" t="str">
        <f>IF(OCS!I188="","",OCS!I188)</f>
        <v/>
      </c>
      <c r="J188" s="88"/>
      <c r="K188" s="69"/>
      <c r="L188" s="69"/>
      <c r="M188" s="69"/>
      <c r="N188" s="69"/>
      <c r="O188" s="84" t="str">
        <f t="shared" si="6"/>
        <v/>
      </c>
      <c r="P188" s="84" t="str">
        <f t="shared" si="7"/>
        <v/>
      </c>
      <c r="Q188" s="436"/>
      <c r="R188" s="482"/>
      <c r="S188" s="435" t="str">
        <f>IF(I188="","",IF(P188="",Listes!$A$70,IF(AND(I188&lt;P188,R188=""),Listes!$A$71,IF(AND(N188&lt;M188,R188=""),Listes!$A$72,IF(AND(P188&lt;&gt;"",P188&lt;I188,Q188=""),Listes!$A$73,IF(T188="",Listes!$A$74,""))))))</f>
        <v/>
      </c>
      <c r="T188" s="90"/>
      <c r="U188" s="158">
        <f t="shared" si="8"/>
        <v>0</v>
      </c>
    </row>
    <row r="189" spans="1:21" ht="20.100000000000001" customHeight="1" x14ac:dyDescent="0.25">
      <c r="A189" s="173">
        <v>183</v>
      </c>
      <c r="B189" s="201" t="str">
        <f>IF(OCS!B189="","",OCS!B189)</f>
        <v/>
      </c>
      <c r="C189" s="201" t="str">
        <f>IF(OCS!C189="","",OCS!C189)</f>
        <v/>
      </c>
      <c r="D189" s="202" t="str">
        <f>IF(OCS!D189="","",OCS!D189)</f>
        <v/>
      </c>
      <c r="E189" s="201" t="str">
        <f>IF(OCS!E189="","",OCS!E189)</f>
        <v/>
      </c>
      <c r="F189" s="287" t="str">
        <f>IF(OCS!F189="","",OCS!F189)</f>
        <v/>
      </c>
      <c r="G189" s="287" t="str">
        <f>IF(OCS!G189="","",OCS!G189)</f>
        <v/>
      </c>
      <c r="H189" s="201" t="str">
        <f>IF(OCS!H189="","",OCS!H189)</f>
        <v/>
      </c>
      <c r="I189" s="201" t="str">
        <f>IF(OCS!I189="","",OCS!I189)</f>
        <v/>
      </c>
      <c r="J189" s="88"/>
      <c r="K189" s="69"/>
      <c r="L189" s="69"/>
      <c r="M189" s="69"/>
      <c r="N189" s="69"/>
      <c r="O189" s="84" t="str">
        <f t="shared" si="6"/>
        <v/>
      </c>
      <c r="P189" s="84" t="str">
        <f t="shared" si="7"/>
        <v/>
      </c>
      <c r="Q189" s="436"/>
      <c r="R189" s="482"/>
      <c r="S189" s="435" t="str">
        <f>IF(I189="","",IF(P189="",Listes!$A$70,IF(AND(I189&lt;P189,R189=""),Listes!$A$71,IF(AND(N189&lt;M189,R189=""),Listes!$A$72,IF(AND(P189&lt;&gt;"",P189&lt;I189,Q189=""),Listes!$A$73,IF(T189="",Listes!$A$74,""))))))</f>
        <v/>
      </c>
      <c r="T189" s="90"/>
      <c r="U189" s="158">
        <f t="shared" si="8"/>
        <v>0</v>
      </c>
    </row>
    <row r="190" spans="1:21" ht="20.100000000000001" customHeight="1" x14ac:dyDescent="0.25">
      <c r="A190" s="173">
        <v>184</v>
      </c>
      <c r="B190" s="201" t="str">
        <f>IF(OCS!B190="","",OCS!B190)</f>
        <v/>
      </c>
      <c r="C190" s="201" t="str">
        <f>IF(OCS!C190="","",OCS!C190)</f>
        <v/>
      </c>
      <c r="D190" s="202" t="str">
        <f>IF(OCS!D190="","",OCS!D190)</f>
        <v/>
      </c>
      <c r="E190" s="201" t="str">
        <f>IF(OCS!E190="","",OCS!E190)</f>
        <v/>
      </c>
      <c r="F190" s="287" t="str">
        <f>IF(OCS!F190="","",OCS!F190)</f>
        <v/>
      </c>
      <c r="G190" s="287" t="str">
        <f>IF(OCS!G190="","",OCS!G190)</f>
        <v/>
      </c>
      <c r="H190" s="201" t="str">
        <f>IF(OCS!H190="","",OCS!H190)</f>
        <v/>
      </c>
      <c r="I190" s="201" t="str">
        <f>IF(OCS!I190="","",OCS!I190)</f>
        <v/>
      </c>
      <c r="J190" s="88"/>
      <c r="K190" s="69"/>
      <c r="L190" s="69"/>
      <c r="M190" s="69"/>
      <c r="N190" s="69"/>
      <c r="O190" s="84" t="str">
        <f t="shared" si="6"/>
        <v/>
      </c>
      <c r="P190" s="84" t="str">
        <f t="shared" si="7"/>
        <v/>
      </c>
      <c r="Q190" s="436"/>
      <c r="R190" s="482"/>
      <c r="S190" s="435" t="str">
        <f>IF(I190="","",IF(P190="",Listes!$A$70,IF(AND(I190&lt;P190,R190=""),Listes!$A$71,IF(AND(N190&lt;M190,R190=""),Listes!$A$72,IF(AND(P190&lt;&gt;"",P190&lt;I190,Q190=""),Listes!$A$73,IF(T190="",Listes!$A$74,""))))))</f>
        <v/>
      </c>
      <c r="T190" s="90"/>
      <c r="U190" s="158">
        <f t="shared" si="8"/>
        <v>0</v>
      </c>
    </row>
    <row r="191" spans="1:21" ht="20.100000000000001" customHeight="1" x14ac:dyDescent="0.25">
      <c r="A191" s="173">
        <v>185</v>
      </c>
      <c r="B191" s="201" t="str">
        <f>IF(OCS!B191="","",OCS!B191)</f>
        <v/>
      </c>
      <c r="C191" s="201" t="str">
        <f>IF(OCS!C191="","",OCS!C191)</f>
        <v/>
      </c>
      <c r="D191" s="202" t="str">
        <f>IF(OCS!D191="","",OCS!D191)</f>
        <v/>
      </c>
      <c r="E191" s="201" t="str">
        <f>IF(OCS!E191="","",OCS!E191)</f>
        <v/>
      </c>
      <c r="F191" s="287" t="str">
        <f>IF(OCS!F191="","",OCS!F191)</f>
        <v/>
      </c>
      <c r="G191" s="287" t="str">
        <f>IF(OCS!G191="","",OCS!G191)</f>
        <v/>
      </c>
      <c r="H191" s="201" t="str">
        <f>IF(OCS!H191="","",OCS!H191)</f>
        <v/>
      </c>
      <c r="I191" s="201" t="str">
        <f>IF(OCS!I191="","",OCS!I191)</f>
        <v/>
      </c>
      <c r="J191" s="88"/>
      <c r="K191" s="69"/>
      <c r="L191" s="69"/>
      <c r="M191" s="69"/>
      <c r="N191" s="69"/>
      <c r="O191" s="84" t="str">
        <f t="shared" si="6"/>
        <v/>
      </c>
      <c r="P191" s="84" t="str">
        <f t="shared" si="7"/>
        <v/>
      </c>
      <c r="Q191" s="436"/>
      <c r="R191" s="482"/>
      <c r="S191" s="435" t="str">
        <f>IF(I191="","",IF(P191="",Listes!$A$70,IF(AND(I191&lt;P191,R191=""),Listes!$A$71,IF(AND(N191&lt;M191,R191=""),Listes!$A$72,IF(AND(P191&lt;&gt;"",P191&lt;I191,Q191=""),Listes!$A$73,IF(T191="",Listes!$A$74,""))))))</f>
        <v/>
      </c>
      <c r="T191" s="90"/>
      <c r="U191" s="158">
        <f t="shared" si="8"/>
        <v>0</v>
      </c>
    </row>
    <row r="192" spans="1:21" ht="20.100000000000001" customHeight="1" x14ac:dyDescent="0.25">
      <c r="A192" s="173">
        <v>186</v>
      </c>
      <c r="B192" s="201" t="str">
        <f>IF(OCS!B192="","",OCS!B192)</f>
        <v/>
      </c>
      <c r="C192" s="201" t="str">
        <f>IF(OCS!C192="","",OCS!C192)</f>
        <v/>
      </c>
      <c r="D192" s="202" t="str">
        <f>IF(OCS!D192="","",OCS!D192)</f>
        <v/>
      </c>
      <c r="E192" s="201" t="str">
        <f>IF(OCS!E192="","",OCS!E192)</f>
        <v/>
      </c>
      <c r="F192" s="287" t="str">
        <f>IF(OCS!F192="","",OCS!F192)</f>
        <v/>
      </c>
      <c r="G192" s="287" t="str">
        <f>IF(OCS!G192="","",OCS!G192)</f>
        <v/>
      </c>
      <c r="H192" s="201" t="str">
        <f>IF(OCS!H192="","",OCS!H192)</f>
        <v/>
      </c>
      <c r="I192" s="201" t="str">
        <f>IF(OCS!I192="","",OCS!I192)</f>
        <v/>
      </c>
      <c r="J192" s="88"/>
      <c r="K192" s="69"/>
      <c r="L192" s="69"/>
      <c r="M192" s="69"/>
      <c r="N192" s="69"/>
      <c r="O192" s="84" t="str">
        <f t="shared" si="6"/>
        <v/>
      </c>
      <c r="P192" s="84" t="str">
        <f t="shared" si="7"/>
        <v/>
      </c>
      <c r="Q192" s="436"/>
      <c r="R192" s="482"/>
      <c r="S192" s="435" t="str">
        <f>IF(I192="","",IF(P192="",Listes!$A$70,IF(AND(I192&lt;P192,R192=""),Listes!$A$71,IF(AND(N192&lt;M192,R192=""),Listes!$A$72,IF(AND(P192&lt;&gt;"",P192&lt;I192,Q192=""),Listes!$A$73,IF(T192="",Listes!$A$74,""))))))</f>
        <v/>
      </c>
      <c r="T192" s="90"/>
      <c r="U192" s="158">
        <f t="shared" si="8"/>
        <v>0</v>
      </c>
    </row>
    <row r="193" spans="1:21" ht="20.100000000000001" customHeight="1" x14ac:dyDescent="0.25">
      <c r="A193" s="173">
        <v>187</v>
      </c>
      <c r="B193" s="201" t="str">
        <f>IF(OCS!B193="","",OCS!B193)</f>
        <v/>
      </c>
      <c r="C193" s="201" t="str">
        <f>IF(OCS!C193="","",OCS!C193)</f>
        <v/>
      </c>
      <c r="D193" s="202" t="str">
        <f>IF(OCS!D193="","",OCS!D193)</f>
        <v/>
      </c>
      <c r="E193" s="201" t="str">
        <f>IF(OCS!E193="","",OCS!E193)</f>
        <v/>
      </c>
      <c r="F193" s="287" t="str">
        <f>IF(OCS!F193="","",OCS!F193)</f>
        <v/>
      </c>
      <c r="G193" s="287" t="str">
        <f>IF(OCS!G193="","",OCS!G193)</f>
        <v/>
      </c>
      <c r="H193" s="201" t="str">
        <f>IF(OCS!H193="","",OCS!H193)</f>
        <v/>
      </c>
      <c r="I193" s="201" t="str">
        <f>IF(OCS!I193="","",OCS!I193)</f>
        <v/>
      </c>
      <c r="J193" s="88"/>
      <c r="K193" s="69"/>
      <c r="L193" s="69"/>
      <c r="M193" s="69"/>
      <c r="N193" s="69"/>
      <c r="O193" s="84" t="str">
        <f t="shared" si="6"/>
        <v/>
      </c>
      <c r="P193" s="84" t="str">
        <f t="shared" si="7"/>
        <v/>
      </c>
      <c r="Q193" s="436"/>
      <c r="R193" s="482"/>
      <c r="S193" s="435" t="str">
        <f>IF(I193="","",IF(P193="",Listes!$A$70,IF(AND(I193&lt;P193,R193=""),Listes!$A$71,IF(AND(N193&lt;M193,R193=""),Listes!$A$72,IF(AND(P193&lt;&gt;"",P193&lt;I193,Q193=""),Listes!$A$73,IF(T193="",Listes!$A$74,""))))))</f>
        <v/>
      </c>
      <c r="T193" s="90"/>
      <c r="U193" s="158">
        <f t="shared" si="8"/>
        <v>0</v>
      </c>
    </row>
    <row r="194" spans="1:21" ht="20.100000000000001" customHeight="1" x14ac:dyDescent="0.25">
      <c r="A194" s="173">
        <v>188</v>
      </c>
      <c r="B194" s="201" t="str">
        <f>IF(OCS!B194="","",OCS!B194)</f>
        <v/>
      </c>
      <c r="C194" s="201" t="str">
        <f>IF(OCS!C194="","",OCS!C194)</f>
        <v/>
      </c>
      <c r="D194" s="202" t="str">
        <f>IF(OCS!D194="","",OCS!D194)</f>
        <v/>
      </c>
      <c r="E194" s="201" t="str">
        <f>IF(OCS!E194="","",OCS!E194)</f>
        <v/>
      </c>
      <c r="F194" s="287" t="str">
        <f>IF(OCS!F194="","",OCS!F194)</f>
        <v/>
      </c>
      <c r="G194" s="287" t="str">
        <f>IF(OCS!G194="","",OCS!G194)</f>
        <v/>
      </c>
      <c r="H194" s="201" t="str">
        <f>IF(OCS!H194="","",OCS!H194)</f>
        <v/>
      </c>
      <c r="I194" s="201" t="str">
        <f>IF(OCS!I194="","",OCS!I194)</f>
        <v/>
      </c>
      <c r="J194" s="88"/>
      <c r="K194" s="69"/>
      <c r="L194" s="69"/>
      <c r="M194" s="69"/>
      <c r="N194" s="69"/>
      <c r="O194" s="84" t="str">
        <f t="shared" si="6"/>
        <v/>
      </c>
      <c r="P194" s="84" t="str">
        <f t="shared" si="7"/>
        <v/>
      </c>
      <c r="Q194" s="436"/>
      <c r="R194" s="482"/>
      <c r="S194" s="435" t="str">
        <f>IF(I194="","",IF(P194="",Listes!$A$70,IF(AND(I194&lt;P194,R194=""),Listes!$A$71,IF(AND(N194&lt;M194,R194=""),Listes!$A$72,IF(AND(P194&lt;&gt;"",P194&lt;I194,Q194=""),Listes!$A$73,IF(T194="",Listes!$A$74,""))))))</f>
        <v/>
      </c>
      <c r="T194" s="90"/>
      <c r="U194" s="158">
        <f t="shared" si="8"/>
        <v>0</v>
      </c>
    </row>
    <row r="195" spans="1:21" ht="20.100000000000001" customHeight="1" x14ac:dyDescent="0.25">
      <c r="A195" s="173">
        <v>189</v>
      </c>
      <c r="B195" s="201" t="str">
        <f>IF(OCS!B195="","",OCS!B195)</f>
        <v/>
      </c>
      <c r="C195" s="201" t="str">
        <f>IF(OCS!C195="","",OCS!C195)</f>
        <v/>
      </c>
      <c r="D195" s="202" t="str">
        <f>IF(OCS!D195="","",OCS!D195)</f>
        <v/>
      </c>
      <c r="E195" s="201" t="str">
        <f>IF(OCS!E195="","",OCS!E195)</f>
        <v/>
      </c>
      <c r="F195" s="287" t="str">
        <f>IF(OCS!F195="","",OCS!F195)</f>
        <v/>
      </c>
      <c r="G195" s="287" t="str">
        <f>IF(OCS!G195="","",OCS!G195)</f>
        <v/>
      </c>
      <c r="H195" s="201" t="str">
        <f>IF(OCS!H195="","",OCS!H195)</f>
        <v/>
      </c>
      <c r="I195" s="201" t="str">
        <f>IF(OCS!I195="","",OCS!I195)</f>
        <v/>
      </c>
      <c r="J195" s="88"/>
      <c r="K195" s="69"/>
      <c r="L195" s="69"/>
      <c r="M195" s="69"/>
      <c r="N195" s="69"/>
      <c r="O195" s="84" t="str">
        <f t="shared" si="6"/>
        <v/>
      </c>
      <c r="P195" s="84" t="str">
        <f t="shared" si="7"/>
        <v/>
      </c>
      <c r="Q195" s="436"/>
      <c r="R195" s="482"/>
      <c r="S195" s="435" t="str">
        <f>IF(I195="","",IF(P195="",Listes!$A$70,IF(AND(I195&lt;P195,R195=""),Listes!$A$71,IF(AND(N195&lt;M195,R195=""),Listes!$A$72,IF(AND(P195&lt;&gt;"",P195&lt;I195,Q195=""),Listes!$A$73,IF(T195="",Listes!$A$74,""))))))</f>
        <v/>
      </c>
      <c r="T195" s="90"/>
      <c r="U195" s="158">
        <f t="shared" si="8"/>
        <v>0</v>
      </c>
    </row>
    <row r="196" spans="1:21" ht="20.100000000000001" customHeight="1" x14ac:dyDescent="0.25">
      <c r="A196" s="173">
        <v>190</v>
      </c>
      <c r="B196" s="201" t="str">
        <f>IF(OCS!B196="","",OCS!B196)</f>
        <v/>
      </c>
      <c r="C196" s="201" t="str">
        <f>IF(OCS!C196="","",OCS!C196)</f>
        <v/>
      </c>
      <c r="D196" s="202" t="str">
        <f>IF(OCS!D196="","",OCS!D196)</f>
        <v/>
      </c>
      <c r="E196" s="201" t="str">
        <f>IF(OCS!E196="","",OCS!E196)</f>
        <v/>
      </c>
      <c r="F196" s="287" t="str">
        <f>IF(OCS!F196="","",OCS!F196)</f>
        <v/>
      </c>
      <c r="G196" s="287" t="str">
        <f>IF(OCS!G196="","",OCS!G196)</f>
        <v/>
      </c>
      <c r="H196" s="201" t="str">
        <f>IF(OCS!H196="","",OCS!H196)</f>
        <v/>
      </c>
      <c r="I196" s="201" t="str">
        <f>IF(OCS!I196="","",OCS!I196)</f>
        <v/>
      </c>
      <c r="J196" s="88"/>
      <c r="K196" s="69"/>
      <c r="L196" s="69"/>
      <c r="M196" s="69"/>
      <c r="N196" s="69"/>
      <c r="O196" s="84" t="str">
        <f t="shared" si="6"/>
        <v/>
      </c>
      <c r="P196" s="84" t="str">
        <f t="shared" si="7"/>
        <v/>
      </c>
      <c r="Q196" s="436"/>
      <c r="R196" s="482"/>
      <c r="S196" s="435" t="str">
        <f>IF(I196="","",IF(P196="",Listes!$A$70,IF(AND(I196&lt;P196,R196=""),Listes!$A$71,IF(AND(N196&lt;M196,R196=""),Listes!$A$72,IF(AND(P196&lt;&gt;"",P196&lt;I196,Q196=""),Listes!$A$73,IF(T196="",Listes!$A$74,""))))))</f>
        <v/>
      </c>
      <c r="T196" s="90"/>
      <c r="U196" s="158">
        <f t="shared" si="8"/>
        <v>0</v>
      </c>
    </row>
    <row r="197" spans="1:21" ht="20.100000000000001" customHeight="1" x14ac:dyDescent="0.25">
      <c r="A197" s="173">
        <v>191</v>
      </c>
      <c r="B197" s="201" t="str">
        <f>IF(OCS!B197="","",OCS!B197)</f>
        <v/>
      </c>
      <c r="C197" s="201" t="str">
        <f>IF(OCS!C197="","",OCS!C197)</f>
        <v/>
      </c>
      <c r="D197" s="202" t="str">
        <f>IF(OCS!D197="","",OCS!D197)</f>
        <v/>
      </c>
      <c r="E197" s="201" t="str">
        <f>IF(OCS!E197="","",OCS!E197)</f>
        <v/>
      </c>
      <c r="F197" s="287" t="str">
        <f>IF(OCS!F197="","",OCS!F197)</f>
        <v/>
      </c>
      <c r="G197" s="287" t="str">
        <f>IF(OCS!G197="","",OCS!G197)</f>
        <v/>
      </c>
      <c r="H197" s="201" t="str">
        <f>IF(OCS!H197="","",OCS!H197)</f>
        <v/>
      </c>
      <c r="I197" s="201" t="str">
        <f>IF(OCS!I197="","",OCS!I197)</f>
        <v/>
      </c>
      <c r="J197" s="88"/>
      <c r="K197" s="69"/>
      <c r="L197" s="69"/>
      <c r="M197" s="69"/>
      <c r="N197" s="69"/>
      <c r="O197" s="84" t="str">
        <f t="shared" si="6"/>
        <v/>
      </c>
      <c r="P197" s="84" t="str">
        <f t="shared" si="7"/>
        <v/>
      </c>
      <c r="Q197" s="436"/>
      <c r="R197" s="482"/>
      <c r="S197" s="435" t="str">
        <f>IF(I197="","",IF(P197="",Listes!$A$70,IF(AND(I197&lt;P197,R197=""),Listes!$A$71,IF(AND(N197&lt;M197,R197=""),Listes!$A$72,IF(AND(P197&lt;&gt;"",P197&lt;I197,Q197=""),Listes!$A$73,IF(T197="",Listes!$A$74,""))))))</f>
        <v/>
      </c>
      <c r="T197" s="90"/>
      <c r="U197" s="158">
        <f t="shared" si="8"/>
        <v>0</v>
      </c>
    </row>
    <row r="198" spans="1:21" ht="20.100000000000001" customHeight="1" x14ac:dyDescent="0.25">
      <c r="A198" s="173">
        <v>192</v>
      </c>
      <c r="B198" s="201" t="str">
        <f>IF(OCS!B198="","",OCS!B198)</f>
        <v/>
      </c>
      <c r="C198" s="201" t="str">
        <f>IF(OCS!C198="","",OCS!C198)</f>
        <v/>
      </c>
      <c r="D198" s="202" t="str">
        <f>IF(OCS!D198="","",OCS!D198)</f>
        <v/>
      </c>
      <c r="E198" s="201" t="str">
        <f>IF(OCS!E198="","",OCS!E198)</f>
        <v/>
      </c>
      <c r="F198" s="287" t="str">
        <f>IF(OCS!F198="","",OCS!F198)</f>
        <v/>
      </c>
      <c r="G198" s="287" t="str">
        <f>IF(OCS!G198="","",OCS!G198)</f>
        <v/>
      </c>
      <c r="H198" s="201" t="str">
        <f>IF(OCS!H198="","",OCS!H198)</f>
        <v/>
      </c>
      <c r="I198" s="201" t="str">
        <f>IF(OCS!I198="","",OCS!I198)</f>
        <v/>
      </c>
      <c r="J198" s="88"/>
      <c r="K198" s="69"/>
      <c r="L198" s="69"/>
      <c r="M198" s="69"/>
      <c r="N198" s="69"/>
      <c r="O198" s="84" t="str">
        <f t="shared" si="6"/>
        <v/>
      </c>
      <c r="P198" s="84" t="str">
        <f t="shared" si="7"/>
        <v/>
      </c>
      <c r="Q198" s="436"/>
      <c r="R198" s="482"/>
      <c r="S198" s="435" t="str">
        <f>IF(I198="","",IF(P198="",Listes!$A$70,IF(AND(I198&lt;P198,R198=""),Listes!$A$71,IF(AND(N198&lt;M198,R198=""),Listes!$A$72,IF(AND(P198&lt;&gt;"",P198&lt;I198,Q198=""),Listes!$A$73,IF(T198="",Listes!$A$74,""))))))</f>
        <v/>
      </c>
      <c r="T198" s="90"/>
      <c r="U198" s="158">
        <f t="shared" si="8"/>
        <v>0</v>
      </c>
    </row>
    <row r="199" spans="1:21" ht="20.100000000000001" customHeight="1" x14ac:dyDescent="0.25">
      <c r="A199" s="173">
        <v>193</v>
      </c>
      <c r="B199" s="201" t="str">
        <f>IF(OCS!B199="","",OCS!B199)</f>
        <v/>
      </c>
      <c r="C199" s="201" t="str">
        <f>IF(OCS!C199="","",OCS!C199)</f>
        <v/>
      </c>
      <c r="D199" s="202" t="str">
        <f>IF(OCS!D199="","",OCS!D199)</f>
        <v/>
      </c>
      <c r="E199" s="201" t="str">
        <f>IF(OCS!E199="","",OCS!E199)</f>
        <v/>
      </c>
      <c r="F199" s="287" t="str">
        <f>IF(OCS!F199="","",OCS!F199)</f>
        <v/>
      </c>
      <c r="G199" s="287" t="str">
        <f>IF(OCS!G199="","",OCS!G199)</f>
        <v/>
      </c>
      <c r="H199" s="201" t="str">
        <f>IF(OCS!H199="","",OCS!H199)</f>
        <v/>
      </c>
      <c r="I199" s="201" t="str">
        <f>IF(OCS!I199="","",OCS!I199)</f>
        <v/>
      </c>
      <c r="J199" s="88"/>
      <c r="K199" s="69"/>
      <c r="L199" s="69"/>
      <c r="M199" s="69"/>
      <c r="N199" s="69"/>
      <c r="O199" s="84" t="str">
        <f t="shared" si="6"/>
        <v/>
      </c>
      <c r="P199" s="84" t="str">
        <f t="shared" si="7"/>
        <v/>
      </c>
      <c r="Q199" s="436"/>
      <c r="R199" s="482"/>
      <c r="S199" s="435" t="str">
        <f>IF(I199="","",IF(P199="",Listes!$A$70,IF(AND(I199&lt;P199,R199=""),Listes!$A$71,IF(AND(N199&lt;M199,R199=""),Listes!$A$72,IF(AND(P199&lt;&gt;"",P199&lt;I199,Q199=""),Listes!$A$73,IF(T199="",Listes!$A$74,""))))))</f>
        <v/>
      </c>
      <c r="T199" s="90"/>
      <c r="U199" s="158">
        <f t="shared" si="8"/>
        <v>0</v>
      </c>
    </row>
    <row r="200" spans="1:21" ht="20.100000000000001" customHeight="1" x14ac:dyDescent="0.25">
      <c r="A200" s="173">
        <v>194</v>
      </c>
      <c r="B200" s="201" t="str">
        <f>IF(OCS!B200="","",OCS!B200)</f>
        <v/>
      </c>
      <c r="C200" s="201" t="str">
        <f>IF(OCS!C200="","",OCS!C200)</f>
        <v/>
      </c>
      <c r="D200" s="202" t="str">
        <f>IF(OCS!D200="","",OCS!D200)</f>
        <v/>
      </c>
      <c r="E200" s="201" t="str">
        <f>IF(OCS!E200="","",OCS!E200)</f>
        <v/>
      </c>
      <c r="F200" s="287" t="str">
        <f>IF(OCS!F200="","",OCS!F200)</f>
        <v/>
      </c>
      <c r="G200" s="287" t="str">
        <f>IF(OCS!G200="","",OCS!G200)</f>
        <v/>
      </c>
      <c r="H200" s="201" t="str">
        <f>IF(OCS!H200="","",OCS!H200)</f>
        <v/>
      </c>
      <c r="I200" s="201" t="str">
        <f>IF(OCS!I200="","",OCS!I200)</f>
        <v/>
      </c>
      <c r="J200" s="88"/>
      <c r="K200" s="69"/>
      <c r="L200" s="69"/>
      <c r="M200" s="69"/>
      <c r="N200" s="69"/>
      <c r="O200" s="84" t="str">
        <f t="shared" ref="O200:O263" si="9">IF(J200="","",IF(AND(J200="Internes",K200&gt;=12),5.19,IF(AND(J200="Internes",K200&lt;12),11.42,IF(AND(J200="Mayotte",K200&gt;=12),12,IF(AND(J200="Mayotte",K200&lt;12),21.53,IF(AND(J200="Hors territoire",K200&gt;=12),23.73,IF(AND(J200="Hors territoire",K200&lt;12),39.97,"")))))))</f>
        <v/>
      </c>
      <c r="P200" s="84" t="str">
        <f t="shared" ref="P200:P263" si="10">IF(J200="","",IF(AND(J200="Internes",K200&gt;=12),5.19*L200,IF(AND(J200="Internes",K200&lt;12),11.42*L200,IF(AND(J200="Mayotte",K200&gt;=12),12*L200,IF(AND(J200="Mayotte",K200&lt;12),21.53*L200,IF(AND(J200="Hors territoire",K200&gt;=12),23.73*L200,IF(AND(J200="Hors territoire",K200&lt;12),39.97*L200,"")))))))</f>
        <v/>
      </c>
      <c r="Q200" s="436"/>
      <c r="R200" s="482"/>
      <c r="S200" s="435" t="str">
        <f>IF(I200="","",IF(P200="",Listes!$A$70,IF(AND(I200&lt;P200,R200=""),Listes!$A$71,IF(AND(N200&lt;M200,R200=""),Listes!$A$72,IF(AND(P200&lt;&gt;"",P200&lt;I200,Q200=""),Listes!$A$73,IF(T200="",Listes!$A$74,""))))))</f>
        <v/>
      </c>
      <c r="T200" s="90"/>
      <c r="U200" s="158">
        <f t="shared" ref="U200:U263" si="11">IF(AND(I200&lt;&gt;"",S200&lt;&gt;""),1,0)</f>
        <v>0</v>
      </c>
    </row>
    <row r="201" spans="1:21" ht="20.100000000000001" customHeight="1" x14ac:dyDescent="0.25">
      <c r="A201" s="173">
        <v>195</v>
      </c>
      <c r="B201" s="201" t="str">
        <f>IF(OCS!B201="","",OCS!B201)</f>
        <v/>
      </c>
      <c r="C201" s="201" t="str">
        <f>IF(OCS!C201="","",OCS!C201)</f>
        <v/>
      </c>
      <c r="D201" s="202" t="str">
        <f>IF(OCS!D201="","",OCS!D201)</f>
        <v/>
      </c>
      <c r="E201" s="201" t="str">
        <f>IF(OCS!E201="","",OCS!E201)</f>
        <v/>
      </c>
      <c r="F201" s="287" t="str">
        <f>IF(OCS!F201="","",OCS!F201)</f>
        <v/>
      </c>
      <c r="G201" s="287" t="str">
        <f>IF(OCS!G201="","",OCS!G201)</f>
        <v/>
      </c>
      <c r="H201" s="201" t="str">
        <f>IF(OCS!H201="","",OCS!H201)</f>
        <v/>
      </c>
      <c r="I201" s="201" t="str">
        <f>IF(OCS!I201="","",OCS!I201)</f>
        <v/>
      </c>
      <c r="J201" s="88"/>
      <c r="K201" s="69"/>
      <c r="L201" s="69"/>
      <c r="M201" s="69"/>
      <c r="N201" s="69"/>
      <c r="O201" s="84" t="str">
        <f t="shared" si="9"/>
        <v/>
      </c>
      <c r="P201" s="84" t="str">
        <f t="shared" si="10"/>
        <v/>
      </c>
      <c r="Q201" s="436"/>
      <c r="R201" s="482"/>
      <c r="S201" s="435" t="str">
        <f>IF(I201="","",IF(P201="",Listes!$A$70,IF(AND(I201&lt;P201,R201=""),Listes!$A$71,IF(AND(N201&lt;M201,R201=""),Listes!$A$72,IF(AND(P201&lt;&gt;"",P201&lt;I201,Q201=""),Listes!$A$73,IF(T201="",Listes!$A$74,""))))))</f>
        <v/>
      </c>
      <c r="T201" s="90"/>
      <c r="U201" s="158">
        <f t="shared" si="11"/>
        <v>0</v>
      </c>
    </row>
    <row r="202" spans="1:21" ht="20.100000000000001" customHeight="1" x14ac:dyDescent="0.25">
      <c r="A202" s="173">
        <v>196</v>
      </c>
      <c r="B202" s="201" t="str">
        <f>IF(OCS!B202="","",OCS!B202)</f>
        <v/>
      </c>
      <c r="C202" s="201" t="str">
        <f>IF(OCS!C202="","",OCS!C202)</f>
        <v/>
      </c>
      <c r="D202" s="202" t="str">
        <f>IF(OCS!D202="","",OCS!D202)</f>
        <v/>
      </c>
      <c r="E202" s="201" t="str">
        <f>IF(OCS!E202="","",OCS!E202)</f>
        <v/>
      </c>
      <c r="F202" s="287" t="str">
        <f>IF(OCS!F202="","",OCS!F202)</f>
        <v/>
      </c>
      <c r="G202" s="287" t="str">
        <f>IF(OCS!G202="","",OCS!G202)</f>
        <v/>
      </c>
      <c r="H202" s="201" t="str">
        <f>IF(OCS!H202="","",OCS!H202)</f>
        <v/>
      </c>
      <c r="I202" s="201" t="str">
        <f>IF(OCS!I202="","",OCS!I202)</f>
        <v/>
      </c>
      <c r="J202" s="88"/>
      <c r="K202" s="69"/>
      <c r="L202" s="69"/>
      <c r="M202" s="69"/>
      <c r="N202" s="69"/>
      <c r="O202" s="84" t="str">
        <f t="shared" si="9"/>
        <v/>
      </c>
      <c r="P202" s="84" t="str">
        <f t="shared" si="10"/>
        <v/>
      </c>
      <c r="Q202" s="436"/>
      <c r="R202" s="482"/>
      <c r="S202" s="435" t="str">
        <f>IF(I202="","",IF(P202="",Listes!$A$70,IF(AND(I202&lt;P202,R202=""),Listes!$A$71,IF(AND(N202&lt;M202,R202=""),Listes!$A$72,IF(AND(P202&lt;&gt;"",P202&lt;I202,Q202=""),Listes!$A$73,IF(T202="",Listes!$A$74,""))))))</f>
        <v/>
      </c>
      <c r="T202" s="90"/>
      <c r="U202" s="158">
        <f t="shared" si="11"/>
        <v>0</v>
      </c>
    </row>
    <row r="203" spans="1:21" ht="20.100000000000001" customHeight="1" x14ac:dyDescent="0.25">
      <c r="A203" s="173">
        <v>197</v>
      </c>
      <c r="B203" s="201" t="str">
        <f>IF(OCS!B203="","",OCS!B203)</f>
        <v/>
      </c>
      <c r="C203" s="201" t="str">
        <f>IF(OCS!C203="","",OCS!C203)</f>
        <v/>
      </c>
      <c r="D203" s="202" t="str">
        <f>IF(OCS!D203="","",OCS!D203)</f>
        <v/>
      </c>
      <c r="E203" s="201" t="str">
        <f>IF(OCS!E203="","",OCS!E203)</f>
        <v/>
      </c>
      <c r="F203" s="287" t="str">
        <f>IF(OCS!F203="","",OCS!F203)</f>
        <v/>
      </c>
      <c r="G203" s="287" t="str">
        <f>IF(OCS!G203="","",OCS!G203)</f>
        <v/>
      </c>
      <c r="H203" s="201" t="str">
        <f>IF(OCS!H203="","",OCS!H203)</f>
        <v/>
      </c>
      <c r="I203" s="201" t="str">
        <f>IF(OCS!I203="","",OCS!I203)</f>
        <v/>
      </c>
      <c r="J203" s="88"/>
      <c r="K203" s="69"/>
      <c r="L203" s="69"/>
      <c r="M203" s="69"/>
      <c r="N203" s="69"/>
      <c r="O203" s="84" t="str">
        <f t="shared" si="9"/>
        <v/>
      </c>
      <c r="P203" s="84" t="str">
        <f t="shared" si="10"/>
        <v/>
      </c>
      <c r="Q203" s="436"/>
      <c r="R203" s="482"/>
      <c r="S203" s="435" t="str">
        <f>IF(I203="","",IF(P203="",Listes!$A$70,IF(AND(I203&lt;P203,R203=""),Listes!$A$71,IF(AND(N203&lt;M203,R203=""),Listes!$A$72,IF(AND(P203&lt;&gt;"",P203&lt;I203,Q203=""),Listes!$A$73,IF(T203="",Listes!$A$74,""))))))</f>
        <v/>
      </c>
      <c r="T203" s="90"/>
      <c r="U203" s="158">
        <f t="shared" si="11"/>
        <v>0</v>
      </c>
    </row>
    <row r="204" spans="1:21" ht="20.100000000000001" customHeight="1" x14ac:dyDescent="0.25">
      <c r="A204" s="173">
        <v>198</v>
      </c>
      <c r="B204" s="201" t="str">
        <f>IF(OCS!B204="","",OCS!B204)</f>
        <v/>
      </c>
      <c r="C204" s="201" t="str">
        <f>IF(OCS!C204="","",OCS!C204)</f>
        <v/>
      </c>
      <c r="D204" s="202" t="str">
        <f>IF(OCS!D204="","",OCS!D204)</f>
        <v/>
      </c>
      <c r="E204" s="201" t="str">
        <f>IF(OCS!E204="","",OCS!E204)</f>
        <v/>
      </c>
      <c r="F204" s="287" t="str">
        <f>IF(OCS!F204="","",OCS!F204)</f>
        <v/>
      </c>
      <c r="G204" s="287" t="str">
        <f>IF(OCS!G204="","",OCS!G204)</f>
        <v/>
      </c>
      <c r="H204" s="201" t="str">
        <f>IF(OCS!H204="","",OCS!H204)</f>
        <v/>
      </c>
      <c r="I204" s="201" t="str">
        <f>IF(OCS!I204="","",OCS!I204)</f>
        <v/>
      </c>
      <c r="J204" s="88"/>
      <c r="K204" s="69"/>
      <c r="L204" s="69"/>
      <c r="M204" s="69"/>
      <c r="N204" s="69"/>
      <c r="O204" s="84" t="str">
        <f t="shared" si="9"/>
        <v/>
      </c>
      <c r="P204" s="84" t="str">
        <f t="shared" si="10"/>
        <v/>
      </c>
      <c r="Q204" s="436"/>
      <c r="R204" s="482"/>
      <c r="S204" s="435" t="str">
        <f>IF(I204="","",IF(P204="",Listes!$A$70,IF(AND(I204&lt;P204,R204=""),Listes!$A$71,IF(AND(N204&lt;M204,R204=""),Listes!$A$72,IF(AND(P204&lt;&gt;"",P204&lt;I204,Q204=""),Listes!$A$73,IF(T204="",Listes!$A$74,""))))))</f>
        <v/>
      </c>
      <c r="T204" s="90"/>
      <c r="U204" s="158">
        <f t="shared" si="11"/>
        <v>0</v>
      </c>
    </row>
    <row r="205" spans="1:21" ht="20.100000000000001" customHeight="1" x14ac:dyDescent="0.25">
      <c r="A205" s="173">
        <v>199</v>
      </c>
      <c r="B205" s="201" t="str">
        <f>IF(OCS!B205="","",OCS!B205)</f>
        <v/>
      </c>
      <c r="C205" s="201" t="str">
        <f>IF(OCS!C205="","",OCS!C205)</f>
        <v/>
      </c>
      <c r="D205" s="202" t="str">
        <f>IF(OCS!D205="","",OCS!D205)</f>
        <v/>
      </c>
      <c r="E205" s="201" t="str">
        <f>IF(OCS!E205="","",OCS!E205)</f>
        <v/>
      </c>
      <c r="F205" s="287" t="str">
        <f>IF(OCS!F205="","",OCS!F205)</f>
        <v/>
      </c>
      <c r="G205" s="287" t="str">
        <f>IF(OCS!G205="","",OCS!G205)</f>
        <v/>
      </c>
      <c r="H205" s="201" t="str">
        <f>IF(OCS!H205="","",OCS!H205)</f>
        <v/>
      </c>
      <c r="I205" s="201" t="str">
        <f>IF(OCS!I205="","",OCS!I205)</f>
        <v/>
      </c>
      <c r="J205" s="88"/>
      <c r="K205" s="69"/>
      <c r="L205" s="69"/>
      <c r="M205" s="69"/>
      <c r="N205" s="69"/>
      <c r="O205" s="84" t="str">
        <f t="shared" si="9"/>
        <v/>
      </c>
      <c r="P205" s="84" t="str">
        <f t="shared" si="10"/>
        <v/>
      </c>
      <c r="Q205" s="436"/>
      <c r="R205" s="482"/>
      <c r="S205" s="435" t="str">
        <f>IF(I205="","",IF(P205="",Listes!$A$70,IF(AND(I205&lt;P205,R205=""),Listes!$A$71,IF(AND(N205&lt;M205,R205=""),Listes!$A$72,IF(AND(P205&lt;&gt;"",P205&lt;I205,Q205=""),Listes!$A$73,IF(T205="",Listes!$A$74,""))))))</f>
        <v/>
      </c>
      <c r="T205" s="90"/>
      <c r="U205" s="158">
        <f t="shared" si="11"/>
        <v>0</v>
      </c>
    </row>
    <row r="206" spans="1:21" ht="20.100000000000001" customHeight="1" x14ac:dyDescent="0.25">
      <c r="A206" s="173">
        <v>200</v>
      </c>
      <c r="B206" s="201" t="str">
        <f>IF(OCS!B206="","",OCS!B206)</f>
        <v/>
      </c>
      <c r="C206" s="201" t="str">
        <f>IF(OCS!C206="","",OCS!C206)</f>
        <v/>
      </c>
      <c r="D206" s="202" t="str">
        <f>IF(OCS!D206="","",OCS!D206)</f>
        <v/>
      </c>
      <c r="E206" s="201" t="str">
        <f>IF(OCS!E206="","",OCS!E206)</f>
        <v/>
      </c>
      <c r="F206" s="287" t="str">
        <f>IF(OCS!F206="","",OCS!F206)</f>
        <v/>
      </c>
      <c r="G206" s="287" t="str">
        <f>IF(OCS!G206="","",OCS!G206)</f>
        <v/>
      </c>
      <c r="H206" s="201" t="str">
        <f>IF(OCS!H206="","",OCS!H206)</f>
        <v/>
      </c>
      <c r="I206" s="201" t="str">
        <f>IF(OCS!I206="","",OCS!I206)</f>
        <v/>
      </c>
      <c r="J206" s="88"/>
      <c r="K206" s="69"/>
      <c r="L206" s="69"/>
      <c r="M206" s="69"/>
      <c r="N206" s="69"/>
      <c r="O206" s="84" t="str">
        <f t="shared" si="9"/>
        <v/>
      </c>
      <c r="P206" s="84" t="str">
        <f t="shared" si="10"/>
        <v/>
      </c>
      <c r="Q206" s="436"/>
      <c r="R206" s="482"/>
      <c r="S206" s="435" t="str">
        <f>IF(I206="","",IF(P206="",Listes!$A$70,IF(AND(I206&lt;P206,R206=""),Listes!$A$71,IF(AND(N206&lt;M206,R206=""),Listes!$A$72,IF(AND(P206&lt;&gt;"",P206&lt;I206,Q206=""),Listes!$A$73,IF(T206="",Listes!$A$74,""))))))</f>
        <v/>
      </c>
      <c r="T206" s="90"/>
      <c r="U206" s="158">
        <f t="shared" si="11"/>
        <v>0</v>
      </c>
    </row>
    <row r="207" spans="1:21" ht="20.100000000000001" customHeight="1" x14ac:dyDescent="0.25">
      <c r="A207" s="173">
        <v>201</v>
      </c>
      <c r="B207" s="201" t="str">
        <f>IF(OCS!B207="","",OCS!B207)</f>
        <v/>
      </c>
      <c r="C207" s="201" t="str">
        <f>IF(OCS!C207="","",OCS!C207)</f>
        <v/>
      </c>
      <c r="D207" s="202" t="str">
        <f>IF(OCS!D207="","",OCS!D207)</f>
        <v/>
      </c>
      <c r="E207" s="201" t="str">
        <f>IF(OCS!E207="","",OCS!E207)</f>
        <v/>
      </c>
      <c r="F207" s="287" t="str">
        <f>IF(OCS!F207="","",OCS!F207)</f>
        <v/>
      </c>
      <c r="G207" s="287" t="str">
        <f>IF(OCS!G207="","",OCS!G207)</f>
        <v/>
      </c>
      <c r="H207" s="201" t="str">
        <f>IF(OCS!H207="","",OCS!H207)</f>
        <v/>
      </c>
      <c r="I207" s="201" t="str">
        <f>IF(OCS!I207="","",OCS!I207)</f>
        <v/>
      </c>
      <c r="J207" s="88"/>
      <c r="K207" s="69"/>
      <c r="L207" s="69"/>
      <c r="M207" s="69"/>
      <c r="N207" s="69"/>
      <c r="O207" s="84" t="str">
        <f t="shared" si="9"/>
        <v/>
      </c>
      <c r="P207" s="84" t="str">
        <f t="shared" si="10"/>
        <v/>
      </c>
      <c r="Q207" s="436"/>
      <c r="R207" s="482"/>
      <c r="S207" s="435" t="str">
        <f>IF(I207="","",IF(P207="",Listes!$A$70,IF(AND(I207&lt;P207,R207=""),Listes!$A$71,IF(AND(N207&lt;M207,R207=""),Listes!$A$72,IF(AND(P207&lt;&gt;"",P207&lt;I207,Q207=""),Listes!$A$73,IF(T207="",Listes!$A$74,""))))))</f>
        <v/>
      </c>
      <c r="T207" s="90"/>
      <c r="U207" s="158">
        <f t="shared" si="11"/>
        <v>0</v>
      </c>
    </row>
    <row r="208" spans="1:21" ht="20.100000000000001" customHeight="1" x14ac:dyDescent="0.25">
      <c r="A208" s="173">
        <v>202</v>
      </c>
      <c r="B208" s="201" t="str">
        <f>IF(OCS!B208="","",OCS!B208)</f>
        <v/>
      </c>
      <c r="C208" s="201" t="str">
        <f>IF(OCS!C208="","",OCS!C208)</f>
        <v/>
      </c>
      <c r="D208" s="202" t="str">
        <f>IF(OCS!D208="","",OCS!D208)</f>
        <v/>
      </c>
      <c r="E208" s="201" t="str">
        <f>IF(OCS!E208="","",OCS!E208)</f>
        <v/>
      </c>
      <c r="F208" s="287" t="str">
        <f>IF(OCS!F208="","",OCS!F208)</f>
        <v/>
      </c>
      <c r="G208" s="287" t="str">
        <f>IF(OCS!G208="","",OCS!G208)</f>
        <v/>
      </c>
      <c r="H208" s="201" t="str">
        <f>IF(OCS!H208="","",OCS!H208)</f>
        <v/>
      </c>
      <c r="I208" s="201" t="str">
        <f>IF(OCS!I208="","",OCS!I208)</f>
        <v/>
      </c>
      <c r="J208" s="88"/>
      <c r="K208" s="69"/>
      <c r="L208" s="69"/>
      <c r="M208" s="69"/>
      <c r="N208" s="69"/>
      <c r="O208" s="84" t="str">
        <f t="shared" si="9"/>
        <v/>
      </c>
      <c r="P208" s="84" t="str">
        <f t="shared" si="10"/>
        <v/>
      </c>
      <c r="Q208" s="436"/>
      <c r="R208" s="482"/>
      <c r="S208" s="435" t="str">
        <f>IF(I208="","",IF(P208="",Listes!$A$70,IF(AND(I208&lt;P208,R208=""),Listes!$A$71,IF(AND(N208&lt;M208,R208=""),Listes!$A$72,IF(AND(P208&lt;&gt;"",P208&lt;I208,Q208=""),Listes!$A$73,IF(T208="",Listes!$A$74,""))))))</f>
        <v/>
      </c>
      <c r="T208" s="90"/>
      <c r="U208" s="158">
        <f t="shared" si="11"/>
        <v>0</v>
      </c>
    </row>
    <row r="209" spans="1:21" ht="20.100000000000001" customHeight="1" x14ac:dyDescent="0.25">
      <c r="A209" s="173">
        <v>203</v>
      </c>
      <c r="B209" s="201" t="str">
        <f>IF(OCS!B209="","",OCS!B209)</f>
        <v/>
      </c>
      <c r="C209" s="201" t="str">
        <f>IF(OCS!C209="","",OCS!C209)</f>
        <v/>
      </c>
      <c r="D209" s="202" t="str">
        <f>IF(OCS!D209="","",OCS!D209)</f>
        <v/>
      </c>
      <c r="E209" s="201" t="str">
        <f>IF(OCS!E209="","",OCS!E209)</f>
        <v/>
      </c>
      <c r="F209" s="287" t="str">
        <f>IF(OCS!F209="","",OCS!F209)</f>
        <v/>
      </c>
      <c r="G209" s="287" t="str">
        <f>IF(OCS!G209="","",OCS!G209)</f>
        <v/>
      </c>
      <c r="H209" s="201" t="str">
        <f>IF(OCS!H209="","",OCS!H209)</f>
        <v/>
      </c>
      <c r="I209" s="201" t="str">
        <f>IF(OCS!I209="","",OCS!I209)</f>
        <v/>
      </c>
      <c r="J209" s="88"/>
      <c r="K209" s="69"/>
      <c r="L209" s="69"/>
      <c r="M209" s="69"/>
      <c r="N209" s="69"/>
      <c r="O209" s="84" t="str">
        <f t="shared" si="9"/>
        <v/>
      </c>
      <c r="P209" s="84" t="str">
        <f t="shared" si="10"/>
        <v/>
      </c>
      <c r="Q209" s="436"/>
      <c r="R209" s="482"/>
      <c r="S209" s="435" t="str">
        <f>IF(I209="","",IF(P209="",Listes!$A$70,IF(AND(I209&lt;P209,R209=""),Listes!$A$71,IF(AND(N209&lt;M209,R209=""),Listes!$A$72,IF(AND(P209&lt;&gt;"",P209&lt;I209,Q209=""),Listes!$A$73,IF(T209="",Listes!$A$74,""))))))</f>
        <v/>
      </c>
      <c r="T209" s="90"/>
      <c r="U209" s="158">
        <f t="shared" si="11"/>
        <v>0</v>
      </c>
    </row>
    <row r="210" spans="1:21" ht="20.100000000000001" customHeight="1" x14ac:dyDescent="0.25">
      <c r="A210" s="173">
        <v>204</v>
      </c>
      <c r="B210" s="201" t="str">
        <f>IF(OCS!B210="","",OCS!B210)</f>
        <v/>
      </c>
      <c r="C210" s="201" t="str">
        <f>IF(OCS!C210="","",OCS!C210)</f>
        <v/>
      </c>
      <c r="D210" s="202" t="str">
        <f>IF(OCS!D210="","",OCS!D210)</f>
        <v/>
      </c>
      <c r="E210" s="201" t="str">
        <f>IF(OCS!E210="","",OCS!E210)</f>
        <v/>
      </c>
      <c r="F210" s="287" t="str">
        <f>IF(OCS!F210="","",OCS!F210)</f>
        <v/>
      </c>
      <c r="G210" s="287" t="str">
        <f>IF(OCS!G210="","",OCS!G210)</f>
        <v/>
      </c>
      <c r="H210" s="201" t="str">
        <f>IF(OCS!H210="","",OCS!H210)</f>
        <v/>
      </c>
      <c r="I210" s="201" t="str">
        <f>IF(OCS!I210="","",OCS!I210)</f>
        <v/>
      </c>
      <c r="J210" s="88"/>
      <c r="K210" s="69"/>
      <c r="L210" s="69"/>
      <c r="M210" s="69"/>
      <c r="N210" s="69"/>
      <c r="O210" s="84" t="str">
        <f t="shared" si="9"/>
        <v/>
      </c>
      <c r="P210" s="84" t="str">
        <f t="shared" si="10"/>
        <v/>
      </c>
      <c r="Q210" s="436"/>
      <c r="R210" s="482"/>
      <c r="S210" s="435" t="str">
        <f>IF(I210="","",IF(P210="",Listes!$A$70,IF(AND(I210&lt;P210,R210=""),Listes!$A$71,IF(AND(N210&lt;M210,R210=""),Listes!$A$72,IF(AND(P210&lt;&gt;"",P210&lt;I210,Q210=""),Listes!$A$73,IF(T210="",Listes!$A$74,""))))))</f>
        <v/>
      </c>
      <c r="T210" s="90"/>
      <c r="U210" s="158">
        <f t="shared" si="11"/>
        <v>0</v>
      </c>
    </row>
    <row r="211" spans="1:21" ht="20.100000000000001" customHeight="1" x14ac:dyDescent="0.25">
      <c r="A211" s="173">
        <v>205</v>
      </c>
      <c r="B211" s="201" t="str">
        <f>IF(OCS!B211="","",OCS!B211)</f>
        <v/>
      </c>
      <c r="C211" s="201" t="str">
        <f>IF(OCS!C211="","",OCS!C211)</f>
        <v/>
      </c>
      <c r="D211" s="202" t="str">
        <f>IF(OCS!D211="","",OCS!D211)</f>
        <v/>
      </c>
      <c r="E211" s="201" t="str">
        <f>IF(OCS!E211="","",OCS!E211)</f>
        <v/>
      </c>
      <c r="F211" s="287" t="str">
        <f>IF(OCS!F211="","",OCS!F211)</f>
        <v/>
      </c>
      <c r="G211" s="287" t="str">
        <f>IF(OCS!G211="","",OCS!G211)</f>
        <v/>
      </c>
      <c r="H211" s="201" t="str">
        <f>IF(OCS!H211="","",OCS!H211)</f>
        <v/>
      </c>
      <c r="I211" s="201" t="str">
        <f>IF(OCS!I211="","",OCS!I211)</f>
        <v/>
      </c>
      <c r="J211" s="88"/>
      <c r="K211" s="69"/>
      <c r="L211" s="69"/>
      <c r="M211" s="69"/>
      <c r="N211" s="69"/>
      <c r="O211" s="84" t="str">
        <f t="shared" si="9"/>
        <v/>
      </c>
      <c r="P211" s="84" t="str">
        <f t="shared" si="10"/>
        <v/>
      </c>
      <c r="Q211" s="436"/>
      <c r="R211" s="482"/>
      <c r="S211" s="435" t="str">
        <f>IF(I211="","",IF(P211="",Listes!$A$70,IF(AND(I211&lt;P211,R211=""),Listes!$A$71,IF(AND(N211&lt;M211,R211=""),Listes!$A$72,IF(AND(P211&lt;&gt;"",P211&lt;I211,Q211=""),Listes!$A$73,IF(T211="",Listes!$A$74,""))))))</f>
        <v/>
      </c>
      <c r="T211" s="90"/>
      <c r="U211" s="158">
        <f t="shared" si="11"/>
        <v>0</v>
      </c>
    </row>
    <row r="212" spans="1:21" ht="20.100000000000001" customHeight="1" x14ac:dyDescent="0.25">
      <c r="A212" s="173">
        <v>206</v>
      </c>
      <c r="B212" s="201" t="str">
        <f>IF(OCS!B212="","",OCS!B212)</f>
        <v/>
      </c>
      <c r="C212" s="201" t="str">
        <f>IF(OCS!C212="","",OCS!C212)</f>
        <v/>
      </c>
      <c r="D212" s="202" t="str">
        <f>IF(OCS!D212="","",OCS!D212)</f>
        <v/>
      </c>
      <c r="E212" s="201" t="str">
        <f>IF(OCS!E212="","",OCS!E212)</f>
        <v/>
      </c>
      <c r="F212" s="287" t="str">
        <f>IF(OCS!F212="","",OCS!F212)</f>
        <v/>
      </c>
      <c r="G212" s="287" t="str">
        <f>IF(OCS!G212="","",OCS!G212)</f>
        <v/>
      </c>
      <c r="H212" s="201" t="str">
        <f>IF(OCS!H212="","",OCS!H212)</f>
        <v/>
      </c>
      <c r="I212" s="201" t="str">
        <f>IF(OCS!I212="","",OCS!I212)</f>
        <v/>
      </c>
      <c r="J212" s="88"/>
      <c r="K212" s="69"/>
      <c r="L212" s="69"/>
      <c r="M212" s="69"/>
      <c r="N212" s="69"/>
      <c r="O212" s="84" t="str">
        <f t="shared" si="9"/>
        <v/>
      </c>
      <c r="P212" s="84" t="str">
        <f t="shared" si="10"/>
        <v/>
      </c>
      <c r="Q212" s="436"/>
      <c r="R212" s="482"/>
      <c r="S212" s="435" t="str">
        <f>IF(I212="","",IF(P212="",Listes!$A$70,IF(AND(I212&lt;P212,R212=""),Listes!$A$71,IF(AND(N212&lt;M212,R212=""),Listes!$A$72,IF(AND(P212&lt;&gt;"",P212&lt;I212,Q212=""),Listes!$A$73,IF(T212="",Listes!$A$74,""))))))</f>
        <v/>
      </c>
      <c r="T212" s="90"/>
      <c r="U212" s="158">
        <f t="shared" si="11"/>
        <v>0</v>
      </c>
    </row>
    <row r="213" spans="1:21" ht="20.100000000000001" customHeight="1" x14ac:dyDescent="0.25">
      <c r="A213" s="173">
        <v>207</v>
      </c>
      <c r="B213" s="201" t="str">
        <f>IF(OCS!B213="","",OCS!B213)</f>
        <v/>
      </c>
      <c r="C213" s="201" t="str">
        <f>IF(OCS!C213="","",OCS!C213)</f>
        <v/>
      </c>
      <c r="D213" s="202" t="str">
        <f>IF(OCS!D213="","",OCS!D213)</f>
        <v/>
      </c>
      <c r="E213" s="201" t="str">
        <f>IF(OCS!E213="","",OCS!E213)</f>
        <v/>
      </c>
      <c r="F213" s="287" t="str">
        <f>IF(OCS!F213="","",OCS!F213)</f>
        <v/>
      </c>
      <c r="G213" s="287" t="str">
        <f>IF(OCS!G213="","",OCS!G213)</f>
        <v/>
      </c>
      <c r="H213" s="201" t="str">
        <f>IF(OCS!H213="","",OCS!H213)</f>
        <v/>
      </c>
      <c r="I213" s="201" t="str">
        <f>IF(OCS!I213="","",OCS!I213)</f>
        <v/>
      </c>
      <c r="J213" s="88"/>
      <c r="K213" s="69"/>
      <c r="L213" s="69"/>
      <c r="M213" s="69"/>
      <c r="N213" s="69"/>
      <c r="O213" s="84" t="str">
        <f t="shared" si="9"/>
        <v/>
      </c>
      <c r="P213" s="84" t="str">
        <f t="shared" si="10"/>
        <v/>
      </c>
      <c r="Q213" s="436"/>
      <c r="R213" s="482"/>
      <c r="S213" s="435" t="str">
        <f>IF(I213="","",IF(P213="",Listes!$A$70,IF(AND(I213&lt;P213,R213=""),Listes!$A$71,IF(AND(N213&lt;M213,R213=""),Listes!$A$72,IF(AND(P213&lt;&gt;"",P213&lt;I213,Q213=""),Listes!$A$73,IF(T213="",Listes!$A$74,""))))))</f>
        <v/>
      </c>
      <c r="T213" s="90"/>
      <c r="U213" s="158">
        <f t="shared" si="11"/>
        <v>0</v>
      </c>
    </row>
    <row r="214" spans="1:21" ht="20.100000000000001" customHeight="1" x14ac:dyDescent="0.25">
      <c r="A214" s="173">
        <v>208</v>
      </c>
      <c r="B214" s="201" t="str">
        <f>IF(OCS!B214="","",OCS!B214)</f>
        <v/>
      </c>
      <c r="C214" s="201" t="str">
        <f>IF(OCS!C214="","",OCS!C214)</f>
        <v/>
      </c>
      <c r="D214" s="202" t="str">
        <f>IF(OCS!D214="","",OCS!D214)</f>
        <v/>
      </c>
      <c r="E214" s="201" t="str">
        <f>IF(OCS!E214="","",OCS!E214)</f>
        <v/>
      </c>
      <c r="F214" s="287" t="str">
        <f>IF(OCS!F214="","",OCS!F214)</f>
        <v/>
      </c>
      <c r="G214" s="287" t="str">
        <f>IF(OCS!G214="","",OCS!G214)</f>
        <v/>
      </c>
      <c r="H214" s="201" t="str">
        <f>IF(OCS!H214="","",OCS!H214)</f>
        <v/>
      </c>
      <c r="I214" s="201" t="str">
        <f>IF(OCS!I214="","",OCS!I214)</f>
        <v/>
      </c>
      <c r="J214" s="88"/>
      <c r="K214" s="69"/>
      <c r="L214" s="69"/>
      <c r="M214" s="69"/>
      <c r="N214" s="69"/>
      <c r="O214" s="84" t="str">
        <f t="shared" si="9"/>
        <v/>
      </c>
      <c r="P214" s="84" t="str">
        <f t="shared" si="10"/>
        <v/>
      </c>
      <c r="Q214" s="436"/>
      <c r="R214" s="482"/>
      <c r="S214" s="435" t="str">
        <f>IF(I214="","",IF(P214="",Listes!$A$70,IF(AND(I214&lt;P214,R214=""),Listes!$A$71,IF(AND(N214&lt;M214,R214=""),Listes!$A$72,IF(AND(P214&lt;&gt;"",P214&lt;I214,Q214=""),Listes!$A$73,IF(T214="",Listes!$A$74,""))))))</f>
        <v/>
      </c>
      <c r="T214" s="90"/>
      <c r="U214" s="158">
        <f t="shared" si="11"/>
        <v>0</v>
      </c>
    </row>
    <row r="215" spans="1:21" ht="20.100000000000001" customHeight="1" x14ac:dyDescent="0.25">
      <c r="A215" s="173">
        <v>209</v>
      </c>
      <c r="B215" s="201" t="str">
        <f>IF(OCS!B215="","",OCS!B215)</f>
        <v/>
      </c>
      <c r="C215" s="201" t="str">
        <f>IF(OCS!C215="","",OCS!C215)</f>
        <v/>
      </c>
      <c r="D215" s="202" t="str">
        <f>IF(OCS!D215="","",OCS!D215)</f>
        <v/>
      </c>
      <c r="E215" s="201" t="str">
        <f>IF(OCS!E215="","",OCS!E215)</f>
        <v/>
      </c>
      <c r="F215" s="287" t="str">
        <f>IF(OCS!F215="","",OCS!F215)</f>
        <v/>
      </c>
      <c r="G215" s="287" t="str">
        <f>IF(OCS!G215="","",OCS!G215)</f>
        <v/>
      </c>
      <c r="H215" s="201" t="str">
        <f>IF(OCS!H215="","",OCS!H215)</f>
        <v/>
      </c>
      <c r="I215" s="201" t="str">
        <f>IF(OCS!I215="","",OCS!I215)</f>
        <v/>
      </c>
      <c r="J215" s="88"/>
      <c r="K215" s="69"/>
      <c r="L215" s="69"/>
      <c r="M215" s="69"/>
      <c r="N215" s="69"/>
      <c r="O215" s="84" t="str">
        <f t="shared" si="9"/>
        <v/>
      </c>
      <c r="P215" s="84" t="str">
        <f t="shared" si="10"/>
        <v/>
      </c>
      <c r="Q215" s="436"/>
      <c r="R215" s="482"/>
      <c r="S215" s="435" t="str">
        <f>IF(I215="","",IF(P215="",Listes!$A$70,IF(AND(I215&lt;P215,R215=""),Listes!$A$71,IF(AND(N215&lt;M215,R215=""),Listes!$A$72,IF(AND(P215&lt;&gt;"",P215&lt;I215,Q215=""),Listes!$A$73,IF(T215="",Listes!$A$74,""))))))</f>
        <v/>
      </c>
      <c r="T215" s="90"/>
      <c r="U215" s="158">
        <f t="shared" si="11"/>
        <v>0</v>
      </c>
    </row>
    <row r="216" spans="1:21" ht="20.100000000000001" customHeight="1" x14ac:dyDescent="0.25">
      <c r="A216" s="173">
        <v>210</v>
      </c>
      <c r="B216" s="201" t="str">
        <f>IF(OCS!B216="","",OCS!B216)</f>
        <v/>
      </c>
      <c r="C216" s="201" t="str">
        <f>IF(OCS!C216="","",OCS!C216)</f>
        <v/>
      </c>
      <c r="D216" s="202" t="str">
        <f>IF(OCS!D216="","",OCS!D216)</f>
        <v/>
      </c>
      <c r="E216" s="201" t="str">
        <f>IF(OCS!E216="","",OCS!E216)</f>
        <v/>
      </c>
      <c r="F216" s="287" t="str">
        <f>IF(OCS!F216="","",OCS!F216)</f>
        <v/>
      </c>
      <c r="G216" s="287" t="str">
        <f>IF(OCS!G216="","",OCS!G216)</f>
        <v/>
      </c>
      <c r="H216" s="201" t="str">
        <f>IF(OCS!H216="","",OCS!H216)</f>
        <v/>
      </c>
      <c r="I216" s="201" t="str">
        <f>IF(OCS!I216="","",OCS!I216)</f>
        <v/>
      </c>
      <c r="J216" s="88"/>
      <c r="K216" s="69"/>
      <c r="L216" s="69"/>
      <c r="M216" s="69"/>
      <c r="N216" s="69"/>
      <c r="O216" s="84" t="str">
        <f t="shared" si="9"/>
        <v/>
      </c>
      <c r="P216" s="84" t="str">
        <f t="shared" si="10"/>
        <v/>
      </c>
      <c r="Q216" s="436"/>
      <c r="R216" s="482"/>
      <c r="S216" s="435" t="str">
        <f>IF(I216="","",IF(P216="",Listes!$A$70,IF(AND(I216&lt;P216,R216=""),Listes!$A$71,IF(AND(N216&lt;M216,R216=""),Listes!$A$72,IF(AND(P216&lt;&gt;"",P216&lt;I216,Q216=""),Listes!$A$73,IF(T216="",Listes!$A$74,""))))))</f>
        <v/>
      </c>
      <c r="T216" s="90"/>
      <c r="U216" s="158">
        <f t="shared" si="11"/>
        <v>0</v>
      </c>
    </row>
    <row r="217" spans="1:21" ht="20.100000000000001" customHeight="1" x14ac:dyDescent="0.25">
      <c r="A217" s="173">
        <v>211</v>
      </c>
      <c r="B217" s="201" t="str">
        <f>IF(OCS!B217="","",OCS!B217)</f>
        <v/>
      </c>
      <c r="C217" s="201" t="str">
        <f>IF(OCS!C217="","",OCS!C217)</f>
        <v/>
      </c>
      <c r="D217" s="202" t="str">
        <f>IF(OCS!D217="","",OCS!D217)</f>
        <v/>
      </c>
      <c r="E217" s="201" t="str">
        <f>IF(OCS!E217="","",OCS!E217)</f>
        <v/>
      </c>
      <c r="F217" s="287" t="str">
        <f>IF(OCS!F217="","",OCS!F217)</f>
        <v/>
      </c>
      <c r="G217" s="287" t="str">
        <f>IF(OCS!G217="","",OCS!G217)</f>
        <v/>
      </c>
      <c r="H217" s="201" t="str">
        <f>IF(OCS!H217="","",OCS!H217)</f>
        <v/>
      </c>
      <c r="I217" s="201" t="str">
        <f>IF(OCS!I217="","",OCS!I217)</f>
        <v/>
      </c>
      <c r="J217" s="88"/>
      <c r="K217" s="69"/>
      <c r="L217" s="69"/>
      <c r="M217" s="69"/>
      <c r="N217" s="69"/>
      <c r="O217" s="84" t="str">
        <f t="shared" si="9"/>
        <v/>
      </c>
      <c r="P217" s="84" t="str">
        <f t="shared" si="10"/>
        <v/>
      </c>
      <c r="Q217" s="436"/>
      <c r="R217" s="482"/>
      <c r="S217" s="435" t="str">
        <f>IF(I217="","",IF(P217="",Listes!$A$70,IF(AND(I217&lt;P217,R217=""),Listes!$A$71,IF(AND(N217&lt;M217,R217=""),Listes!$A$72,IF(AND(P217&lt;&gt;"",P217&lt;I217,Q217=""),Listes!$A$73,IF(T217="",Listes!$A$74,""))))))</f>
        <v/>
      </c>
      <c r="T217" s="90"/>
      <c r="U217" s="158">
        <f t="shared" si="11"/>
        <v>0</v>
      </c>
    </row>
    <row r="218" spans="1:21" ht="20.100000000000001" customHeight="1" x14ac:dyDescent="0.25">
      <c r="A218" s="173">
        <v>212</v>
      </c>
      <c r="B218" s="201" t="str">
        <f>IF(OCS!B218="","",OCS!B218)</f>
        <v/>
      </c>
      <c r="C218" s="201" t="str">
        <f>IF(OCS!C218="","",OCS!C218)</f>
        <v/>
      </c>
      <c r="D218" s="202" t="str">
        <f>IF(OCS!D218="","",OCS!D218)</f>
        <v/>
      </c>
      <c r="E218" s="201" t="str">
        <f>IF(OCS!E218="","",OCS!E218)</f>
        <v/>
      </c>
      <c r="F218" s="287" t="str">
        <f>IF(OCS!F218="","",OCS!F218)</f>
        <v/>
      </c>
      <c r="G218" s="287" t="str">
        <f>IF(OCS!G218="","",OCS!G218)</f>
        <v/>
      </c>
      <c r="H218" s="201" t="str">
        <f>IF(OCS!H218="","",OCS!H218)</f>
        <v/>
      </c>
      <c r="I218" s="201" t="str">
        <f>IF(OCS!I218="","",OCS!I218)</f>
        <v/>
      </c>
      <c r="J218" s="88"/>
      <c r="K218" s="69"/>
      <c r="L218" s="69"/>
      <c r="M218" s="69"/>
      <c r="N218" s="69"/>
      <c r="O218" s="84" t="str">
        <f t="shared" si="9"/>
        <v/>
      </c>
      <c r="P218" s="84" t="str">
        <f t="shared" si="10"/>
        <v/>
      </c>
      <c r="Q218" s="436"/>
      <c r="R218" s="482"/>
      <c r="S218" s="435" t="str">
        <f>IF(I218="","",IF(P218="",Listes!$A$70,IF(AND(I218&lt;P218,R218=""),Listes!$A$71,IF(AND(N218&lt;M218,R218=""),Listes!$A$72,IF(AND(P218&lt;&gt;"",P218&lt;I218,Q218=""),Listes!$A$73,IF(T218="",Listes!$A$74,""))))))</f>
        <v/>
      </c>
      <c r="T218" s="90"/>
      <c r="U218" s="158">
        <f t="shared" si="11"/>
        <v>0</v>
      </c>
    </row>
    <row r="219" spans="1:21" ht="20.100000000000001" customHeight="1" x14ac:dyDescent="0.25">
      <c r="A219" s="173">
        <v>213</v>
      </c>
      <c r="B219" s="201" t="str">
        <f>IF(OCS!B219="","",OCS!B219)</f>
        <v/>
      </c>
      <c r="C219" s="201" t="str">
        <f>IF(OCS!C219="","",OCS!C219)</f>
        <v/>
      </c>
      <c r="D219" s="202" t="str">
        <f>IF(OCS!D219="","",OCS!D219)</f>
        <v/>
      </c>
      <c r="E219" s="201" t="str">
        <f>IF(OCS!E219="","",OCS!E219)</f>
        <v/>
      </c>
      <c r="F219" s="287" t="str">
        <f>IF(OCS!F219="","",OCS!F219)</f>
        <v/>
      </c>
      <c r="G219" s="287" t="str">
        <f>IF(OCS!G219="","",OCS!G219)</f>
        <v/>
      </c>
      <c r="H219" s="201" t="str">
        <f>IF(OCS!H219="","",OCS!H219)</f>
        <v/>
      </c>
      <c r="I219" s="201" t="str">
        <f>IF(OCS!I219="","",OCS!I219)</f>
        <v/>
      </c>
      <c r="J219" s="88"/>
      <c r="K219" s="69"/>
      <c r="L219" s="69"/>
      <c r="M219" s="69"/>
      <c r="N219" s="69"/>
      <c r="O219" s="84" t="str">
        <f t="shared" si="9"/>
        <v/>
      </c>
      <c r="P219" s="84" t="str">
        <f t="shared" si="10"/>
        <v/>
      </c>
      <c r="Q219" s="436"/>
      <c r="R219" s="482"/>
      <c r="S219" s="435" t="str">
        <f>IF(I219="","",IF(P219="",Listes!$A$70,IF(AND(I219&lt;P219,R219=""),Listes!$A$71,IF(AND(N219&lt;M219,R219=""),Listes!$A$72,IF(AND(P219&lt;&gt;"",P219&lt;I219,Q219=""),Listes!$A$73,IF(T219="",Listes!$A$74,""))))))</f>
        <v/>
      </c>
      <c r="T219" s="90"/>
      <c r="U219" s="158">
        <f t="shared" si="11"/>
        <v>0</v>
      </c>
    </row>
    <row r="220" spans="1:21" ht="20.100000000000001" customHeight="1" x14ac:dyDescent="0.25">
      <c r="A220" s="173">
        <v>214</v>
      </c>
      <c r="B220" s="201" t="str">
        <f>IF(OCS!B220="","",OCS!B220)</f>
        <v/>
      </c>
      <c r="C220" s="201" t="str">
        <f>IF(OCS!C220="","",OCS!C220)</f>
        <v/>
      </c>
      <c r="D220" s="202" t="str">
        <f>IF(OCS!D220="","",OCS!D220)</f>
        <v/>
      </c>
      <c r="E220" s="201" t="str">
        <f>IF(OCS!E220="","",OCS!E220)</f>
        <v/>
      </c>
      <c r="F220" s="287" t="str">
        <f>IF(OCS!F220="","",OCS!F220)</f>
        <v/>
      </c>
      <c r="G220" s="287" t="str">
        <f>IF(OCS!G220="","",OCS!G220)</f>
        <v/>
      </c>
      <c r="H220" s="201" t="str">
        <f>IF(OCS!H220="","",OCS!H220)</f>
        <v/>
      </c>
      <c r="I220" s="201" t="str">
        <f>IF(OCS!I220="","",OCS!I220)</f>
        <v/>
      </c>
      <c r="J220" s="88"/>
      <c r="K220" s="69"/>
      <c r="L220" s="69"/>
      <c r="M220" s="69"/>
      <c r="N220" s="69"/>
      <c r="O220" s="84" t="str">
        <f t="shared" si="9"/>
        <v/>
      </c>
      <c r="P220" s="84" t="str">
        <f t="shared" si="10"/>
        <v/>
      </c>
      <c r="Q220" s="436"/>
      <c r="R220" s="482"/>
      <c r="S220" s="435" t="str">
        <f>IF(I220="","",IF(P220="",Listes!$A$70,IF(AND(I220&lt;P220,R220=""),Listes!$A$71,IF(AND(N220&lt;M220,R220=""),Listes!$A$72,IF(AND(P220&lt;&gt;"",P220&lt;I220,Q220=""),Listes!$A$73,IF(T220="",Listes!$A$74,""))))))</f>
        <v/>
      </c>
      <c r="T220" s="90"/>
      <c r="U220" s="158">
        <f t="shared" si="11"/>
        <v>0</v>
      </c>
    </row>
    <row r="221" spans="1:21" ht="20.100000000000001" customHeight="1" x14ac:dyDescent="0.25">
      <c r="A221" s="173">
        <v>215</v>
      </c>
      <c r="B221" s="201" t="str">
        <f>IF(OCS!B221="","",OCS!B221)</f>
        <v/>
      </c>
      <c r="C221" s="201" t="str">
        <f>IF(OCS!C221="","",OCS!C221)</f>
        <v/>
      </c>
      <c r="D221" s="202" t="str">
        <f>IF(OCS!D221="","",OCS!D221)</f>
        <v/>
      </c>
      <c r="E221" s="201" t="str">
        <f>IF(OCS!E221="","",OCS!E221)</f>
        <v/>
      </c>
      <c r="F221" s="287" t="str">
        <f>IF(OCS!F221="","",OCS!F221)</f>
        <v/>
      </c>
      <c r="G221" s="287" t="str">
        <f>IF(OCS!G221="","",OCS!G221)</f>
        <v/>
      </c>
      <c r="H221" s="201" t="str">
        <f>IF(OCS!H221="","",OCS!H221)</f>
        <v/>
      </c>
      <c r="I221" s="201" t="str">
        <f>IF(OCS!I221="","",OCS!I221)</f>
        <v/>
      </c>
      <c r="J221" s="88"/>
      <c r="K221" s="69"/>
      <c r="L221" s="69"/>
      <c r="M221" s="69"/>
      <c r="N221" s="69"/>
      <c r="O221" s="84" t="str">
        <f t="shared" si="9"/>
        <v/>
      </c>
      <c r="P221" s="84" t="str">
        <f t="shared" si="10"/>
        <v/>
      </c>
      <c r="Q221" s="436"/>
      <c r="R221" s="482"/>
      <c r="S221" s="435" t="str">
        <f>IF(I221="","",IF(P221="",Listes!$A$70,IF(AND(I221&lt;P221,R221=""),Listes!$A$71,IF(AND(N221&lt;M221,R221=""),Listes!$A$72,IF(AND(P221&lt;&gt;"",P221&lt;I221,Q221=""),Listes!$A$73,IF(T221="",Listes!$A$74,""))))))</f>
        <v/>
      </c>
      <c r="T221" s="90"/>
      <c r="U221" s="158">
        <f t="shared" si="11"/>
        <v>0</v>
      </c>
    </row>
    <row r="222" spans="1:21" ht="20.100000000000001" customHeight="1" x14ac:dyDescent="0.25">
      <c r="A222" s="173">
        <v>216</v>
      </c>
      <c r="B222" s="201" t="str">
        <f>IF(OCS!B222="","",OCS!B222)</f>
        <v/>
      </c>
      <c r="C222" s="201" t="str">
        <f>IF(OCS!C222="","",OCS!C222)</f>
        <v/>
      </c>
      <c r="D222" s="202" t="str">
        <f>IF(OCS!D222="","",OCS!D222)</f>
        <v/>
      </c>
      <c r="E222" s="201" t="str">
        <f>IF(OCS!E222="","",OCS!E222)</f>
        <v/>
      </c>
      <c r="F222" s="287" t="str">
        <f>IF(OCS!F222="","",OCS!F222)</f>
        <v/>
      </c>
      <c r="G222" s="287" t="str">
        <f>IF(OCS!G222="","",OCS!G222)</f>
        <v/>
      </c>
      <c r="H222" s="201" t="str">
        <f>IF(OCS!H222="","",OCS!H222)</f>
        <v/>
      </c>
      <c r="I222" s="201" t="str">
        <f>IF(OCS!I222="","",OCS!I222)</f>
        <v/>
      </c>
      <c r="J222" s="88"/>
      <c r="K222" s="69"/>
      <c r="L222" s="69"/>
      <c r="M222" s="69"/>
      <c r="N222" s="69"/>
      <c r="O222" s="84" t="str">
        <f t="shared" si="9"/>
        <v/>
      </c>
      <c r="P222" s="84" t="str">
        <f t="shared" si="10"/>
        <v/>
      </c>
      <c r="Q222" s="436"/>
      <c r="R222" s="482"/>
      <c r="S222" s="435" t="str">
        <f>IF(I222="","",IF(P222="",Listes!$A$70,IF(AND(I222&lt;P222,R222=""),Listes!$A$71,IF(AND(N222&lt;M222,R222=""),Listes!$A$72,IF(AND(P222&lt;&gt;"",P222&lt;I222,Q222=""),Listes!$A$73,IF(T222="",Listes!$A$74,""))))))</f>
        <v/>
      </c>
      <c r="T222" s="90"/>
      <c r="U222" s="158">
        <f t="shared" si="11"/>
        <v>0</v>
      </c>
    </row>
    <row r="223" spans="1:21" ht="20.100000000000001" customHeight="1" x14ac:dyDescent="0.25">
      <c r="A223" s="173">
        <v>217</v>
      </c>
      <c r="B223" s="201" t="str">
        <f>IF(OCS!B223="","",OCS!B223)</f>
        <v/>
      </c>
      <c r="C223" s="201" t="str">
        <f>IF(OCS!C223="","",OCS!C223)</f>
        <v/>
      </c>
      <c r="D223" s="202" t="str">
        <f>IF(OCS!D223="","",OCS!D223)</f>
        <v/>
      </c>
      <c r="E223" s="201" t="str">
        <f>IF(OCS!E223="","",OCS!E223)</f>
        <v/>
      </c>
      <c r="F223" s="287" t="str">
        <f>IF(OCS!F223="","",OCS!F223)</f>
        <v/>
      </c>
      <c r="G223" s="287" t="str">
        <f>IF(OCS!G223="","",OCS!G223)</f>
        <v/>
      </c>
      <c r="H223" s="201" t="str">
        <f>IF(OCS!H223="","",OCS!H223)</f>
        <v/>
      </c>
      <c r="I223" s="201" t="str">
        <f>IF(OCS!I223="","",OCS!I223)</f>
        <v/>
      </c>
      <c r="J223" s="88"/>
      <c r="K223" s="69"/>
      <c r="L223" s="69"/>
      <c r="M223" s="69"/>
      <c r="N223" s="69"/>
      <c r="O223" s="84" t="str">
        <f t="shared" si="9"/>
        <v/>
      </c>
      <c r="P223" s="84" t="str">
        <f t="shared" si="10"/>
        <v/>
      </c>
      <c r="Q223" s="436"/>
      <c r="R223" s="482"/>
      <c r="S223" s="435" t="str">
        <f>IF(I223="","",IF(P223="",Listes!$A$70,IF(AND(I223&lt;P223,R223=""),Listes!$A$71,IF(AND(N223&lt;M223,R223=""),Listes!$A$72,IF(AND(P223&lt;&gt;"",P223&lt;I223,Q223=""),Listes!$A$73,IF(T223="",Listes!$A$74,""))))))</f>
        <v/>
      </c>
      <c r="T223" s="90"/>
      <c r="U223" s="158">
        <f t="shared" si="11"/>
        <v>0</v>
      </c>
    </row>
    <row r="224" spans="1:21" ht="20.100000000000001" customHeight="1" x14ac:dyDescent="0.25">
      <c r="A224" s="173">
        <v>218</v>
      </c>
      <c r="B224" s="201" t="str">
        <f>IF(OCS!B224="","",OCS!B224)</f>
        <v/>
      </c>
      <c r="C224" s="201" t="str">
        <f>IF(OCS!C224="","",OCS!C224)</f>
        <v/>
      </c>
      <c r="D224" s="202" t="str">
        <f>IF(OCS!D224="","",OCS!D224)</f>
        <v/>
      </c>
      <c r="E224" s="201" t="str">
        <f>IF(OCS!E224="","",OCS!E224)</f>
        <v/>
      </c>
      <c r="F224" s="287" t="str">
        <f>IF(OCS!F224="","",OCS!F224)</f>
        <v/>
      </c>
      <c r="G224" s="287" t="str">
        <f>IF(OCS!G224="","",OCS!G224)</f>
        <v/>
      </c>
      <c r="H224" s="201" t="str">
        <f>IF(OCS!H224="","",OCS!H224)</f>
        <v/>
      </c>
      <c r="I224" s="201" t="str">
        <f>IF(OCS!I224="","",OCS!I224)</f>
        <v/>
      </c>
      <c r="J224" s="88"/>
      <c r="K224" s="69"/>
      <c r="L224" s="69"/>
      <c r="M224" s="69"/>
      <c r="N224" s="69"/>
      <c r="O224" s="84" t="str">
        <f t="shared" si="9"/>
        <v/>
      </c>
      <c r="P224" s="84" t="str">
        <f t="shared" si="10"/>
        <v/>
      </c>
      <c r="Q224" s="436"/>
      <c r="R224" s="482"/>
      <c r="S224" s="435" t="str">
        <f>IF(I224="","",IF(P224="",Listes!$A$70,IF(AND(I224&lt;P224,R224=""),Listes!$A$71,IF(AND(N224&lt;M224,R224=""),Listes!$A$72,IF(AND(P224&lt;&gt;"",P224&lt;I224,Q224=""),Listes!$A$73,IF(T224="",Listes!$A$74,""))))))</f>
        <v/>
      </c>
      <c r="T224" s="90"/>
      <c r="U224" s="158">
        <f t="shared" si="11"/>
        <v>0</v>
      </c>
    </row>
    <row r="225" spans="1:21" ht="20.100000000000001" customHeight="1" x14ac:dyDescent="0.25">
      <c r="A225" s="173">
        <v>219</v>
      </c>
      <c r="B225" s="201" t="str">
        <f>IF(OCS!B225="","",OCS!B225)</f>
        <v/>
      </c>
      <c r="C225" s="201" t="str">
        <f>IF(OCS!C225="","",OCS!C225)</f>
        <v/>
      </c>
      <c r="D225" s="202" t="str">
        <f>IF(OCS!D225="","",OCS!D225)</f>
        <v/>
      </c>
      <c r="E225" s="201" t="str">
        <f>IF(OCS!E225="","",OCS!E225)</f>
        <v/>
      </c>
      <c r="F225" s="287" t="str">
        <f>IF(OCS!F225="","",OCS!F225)</f>
        <v/>
      </c>
      <c r="G225" s="287" t="str">
        <f>IF(OCS!G225="","",OCS!G225)</f>
        <v/>
      </c>
      <c r="H225" s="201" t="str">
        <f>IF(OCS!H225="","",OCS!H225)</f>
        <v/>
      </c>
      <c r="I225" s="201" t="str">
        <f>IF(OCS!I225="","",OCS!I225)</f>
        <v/>
      </c>
      <c r="J225" s="88"/>
      <c r="K225" s="69"/>
      <c r="L225" s="69"/>
      <c r="M225" s="69"/>
      <c r="N225" s="69"/>
      <c r="O225" s="84" t="str">
        <f t="shared" si="9"/>
        <v/>
      </c>
      <c r="P225" s="84" t="str">
        <f t="shared" si="10"/>
        <v/>
      </c>
      <c r="Q225" s="436"/>
      <c r="R225" s="482"/>
      <c r="S225" s="435" t="str">
        <f>IF(I225="","",IF(P225="",Listes!$A$70,IF(AND(I225&lt;P225,R225=""),Listes!$A$71,IF(AND(N225&lt;M225,R225=""),Listes!$A$72,IF(AND(P225&lt;&gt;"",P225&lt;I225,Q225=""),Listes!$A$73,IF(T225="",Listes!$A$74,""))))))</f>
        <v/>
      </c>
      <c r="T225" s="90"/>
      <c r="U225" s="158">
        <f t="shared" si="11"/>
        <v>0</v>
      </c>
    </row>
    <row r="226" spans="1:21" ht="20.100000000000001" customHeight="1" x14ac:dyDescent="0.25">
      <c r="A226" s="173">
        <v>220</v>
      </c>
      <c r="B226" s="201" t="str">
        <f>IF(OCS!B226="","",OCS!B226)</f>
        <v/>
      </c>
      <c r="C226" s="201" t="str">
        <f>IF(OCS!C226="","",OCS!C226)</f>
        <v/>
      </c>
      <c r="D226" s="202" t="str">
        <f>IF(OCS!D226="","",OCS!D226)</f>
        <v/>
      </c>
      <c r="E226" s="201" t="str">
        <f>IF(OCS!E226="","",OCS!E226)</f>
        <v/>
      </c>
      <c r="F226" s="287" t="str">
        <f>IF(OCS!F226="","",OCS!F226)</f>
        <v/>
      </c>
      <c r="G226" s="287" t="str">
        <f>IF(OCS!G226="","",OCS!G226)</f>
        <v/>
      </c>
      <c r="H226" s="201" t="str">
        <f>IF(OCS!H226="","",OCS!H226)</f>
        <v/>
      </c>
      <c r="I226" s="201" t="str">
        <f>IF(OCS!I226="","",OCS!I226)</f>
        <v/>
      </c>
      <c r="J226" s="88"/>
      <c r="K226" s="69"/>
      <c r="L226" s="69"/>
      <c r="M226" s="69"/>
      <c r="N226" s="69"/>
      <c r="O226" s="84" t="str">
        <f t="shared" si="9"/>
        <v/>
      </c>
      <c r="P226" s="84" t="str">
        <f t="shared" si="10"/>
        <v/>
      </c>
      <c r="Q226" s="436"/>
      <c r="R226" s="482"/>
      <c r="S226" s="435" t="str">
        <f>IF(I226="","",IF(P226="",Listes!$A$70,IF(AND(I226&lt;P226,R226=""),Listes!$A$71,IF(AND(N226&lt;M226,R226=""),Listes!$A$72,IF(AND(P226&lt;&gt;"",P226&lt;I226,Q226=""),Listes!$A$73,IF(T226="",Listes!$A$74,""))))))</f>
        <v/>
      </c>
      <c r="T226" s="90"/>
      <c r="U226" s="158">
        <f t="shared" si="11"/>
        <v>0</v>
      </c>
    </row>
    <row r="227" spans="1:21" ht="20.100000000000001" customHeight="1" x14ac:dyDescent="0.25">
      <c r="A227" s="173">
        <v>221</v>
      </c>
      <c r="B227" s="201" t="str">
        <f>IF(OCS!B227="","",OCS!B227)</f>
        <v/>
      </c>
      <c r="C227" s="201" t="str">
        <f>IF(OCS!C227="","",OCS!C227)</f>
        <v/>
      </c>
      <c r="D227" s="202" t="str">
        <f>IF(OCS!D227="","",OCS!D227)</f>
        <v/>
      </c>
      <c r="E227" s="201" t="str">
        <f>IF(OCS!E227="","",OCS!E227)</f>
        <v/>
      </c>
      <c r="F227" s="287" t="str">
        <f>IF(OCS!F227="","",OCS!F227)</f>
        <v/>
      </c>
      <c r="G227" s="287" t="str">
        <f>IF(OCS!G227="","",OCS!G227)</f>
        <v/>
      </c>
      <c r="H227" s="201" t="str">
        <f>IF(OCS!H227="","",OCS!H227)</f>
        <v/>
      </c>
      <c r="I227" s="201" t="str">
        <f>IF(OCS!I227="","",OCS!I227)</f>
        <v/>
      </c>
      <c r="J227" s="88"/>
      <c r="K227" s="69"/>
      <c r="L227" s="69"/>
      <c r="M227" s="69"/>
      <c r="N227" s="69"/>
      <c r="O227" s="84" t="str">
        <f t="shared" si="9"/>
        <v/>
      </c>
      <c r="P227" s="84" t="str">
        <f t="shared" si="10"/>
        <v/>
      </c>
      <c r="Q227" s="436"/>
      <c r="R227" s="482"/>
      <c r="S227" s="435" t="str">
        <f>IF(I227="","",IF(P227="",Listes!$A$70,IF(AND(I227&lt;P227,R227=""),Listes!$A$71,IF(AND(N227&lt;M227,R227=""),Listes!$A$72,IF(AND(P227&lt;&gt;"",P227&lt;I227,Q227=""),Listes!$A$73,IF(T227="",Listes!$A$74,""))))))</f>
        <v/>
      </c>
      <c r="T227" s="90"/>
      <c r="U227" s="158">
        <f t="shared" si="11"/>
        <v>0</v>
      </c>
    </row>
    <row r="228" spans="1:21" ht="20.100000000000001" customHeight="1" x14ac:dyDescent="0.25">
      <c r="A228" s="173">
        <v>222</v>
      </c>
      <c r="B228" s="201" t="str">
        <f>IF(OCS!B228="","",OCS!B228)</f>
        <v/>
      </c>
      <c r="C228" s="201" t="str">
        <f>IF(OCS!C228="","",OCS!C228)</f>
        <v/>
      </c>
      <c r="D228" s="202" t="str">
        <f>IF(OCS!D228="","",OCS!D228)</f>
        <v/>
      </c>
      <c r="E228" s="201" t="str">
        <f>IF(OCS!E228="","",OCS!E228)</f>
        <v/>
      </c>
      <c r="F228" s="287" t="str">
        <f>IF(OCS!F228="","",OCS!F228)</f>
        <v/>
      </c>
      <c r="G228" s="287" t="str">
        <f>IF(OCS!G228="","",OCS!G228)</f>
        <v/>
      </c>
      <c r="H228" s="201" t="str">
        <f>IF(OCS!H228="","",OCS!H228)</f>
        <v/>
      </c>
      <c r="I228" s="201" t="str">
        <f>IF(OCS!I228="","",OCS!I228)</f>
        <v/>
      </c>
      <c r="J228" s="88"/>
      <c r="K228" s="69"/>
      <c r="L228" s="69"/>
      <c r="M228" s="69"/>
      <c r="N228" s="69"/>
      <c r="O228" s="84" t="str">
        <f t="shared" si="9"/>
        <v/>
      </c>
      <c r="P228" s="84" t="str">
        <f t="shared" si="10"/>
        <v/>
      </c>
      <c r="Q228" s="436"/>
      <c r="R228" s="482"/>
      <c r="S228" s="435" t="str">
        <f>IF(I228="","",IF(P228="",Listes!$A$70,IF(AND(I228&lt;P228,R228=""),Listes!$A$71,IF(AND(N228&lt;M228,R228=""),Listes!$A$72,IF(AND(P228&lt;&gt;"",P228&lt;I228,Q228=""),Listes!$A$73,IF(T228="",Listes!$A$74,""))))))</f>
        <v/>
      </c>
      <c r="T228" s="90"/>
      <c r="U228" s="158">
        <f t="shared" si="11"/>
        <v>0</v>
      </c>
    </row>
    <row r="229" spans="1:21" ht="20.100000000000001" customHeight="1" x14ac:dyDescent="0.25">
      <c r="A229" s="173">
        <v>223</v>
      </c>
      <c r="B229" s="201" t="str">
        <f>IF(OCS!B229="","",OCS!B229)</f>
        <v/>
      </c>
      <c r="C229" s="201" t="str">
        <f>IF(OCS!C229="","",OCS!C229)</f>
        <v/>
      </c>
      <c r="D229" s="202" t="str">
        <f>IF(OCS!D229="","",OCS!D229)</f>
        <v/>
      </c>
      <c r="E229" s="201" t="str">
        <f>IF(OCS!E229="","",OCS!E229)</f>
        <v/>
      </c>
      <c r="F229" s="287" t="str">
        <f>IF(OCS!F229="","",OCS!F229)</f>
        <v/>
      </c>
      <c r="G229" s="287" t="str">
        <f>IF(OCS!G229="","",OCS!G229)</f>
        <v/>
      </c>
      <c r="H229" s="201" t="str">
        <f>IF(OCS!H229="","",OCS!H229)</f>
        <v/>
      </c>
      <c r="I229" s="201" t="str">
        <f>IF(OCS!I229="","",OCS!I229)</f>
        <v/>
      </c>
      <c r="J229" s="88"/>
      <c r="K229" s="69"/>
      <c r="L229" s="69"/>
      <c r="M229" s="69"/>
      <c r="N229" s="69"/>
      <c r="O229" s="84" t="str">
        <f t="shared" si="9"/>
        <v/>
      </c>
      <c r="P229" s="84" t="str">
        <f t="shared" si="10"/>
        <v/>
      </c>
      <c r="Q229" s="436"/>
      <c r="R229" s="482"/>
      <c r="S229" s="435" t="str">
        <f>IF(I229="","",IF(P229="",Listes!$A$70,IF(AND(I229&lt;P229,R229=""),Listes!$A$71,IF(AND(N229&lt;M229,R229=""),Listes!$A$72,IF(AND(P229&lt;&gt;"",P229&lt;I229,Q229=""),Listes!$A$73,IF(T229="",Listes!$A$74,""))))))</f>
        <v/>
      </c>
      <c r="T229" s="90"/>
      <c r="U229" s="158">
        <f t="shared" si="11"/>
        <v>0</v>
      </c>
    </row>
    <row r="230" spans="1:21" ht="20.100000000000001" customHeight="1" x14ac:dyDescent="0.25">
      <c r="A230" s="173">
        <v>224</v>
      </c>
      <c r="B230" s="201" t="str">
        <f>IF(OCS!B230="","",OCS!B230)</f>
        <v/>
      </c>
      <c r="C230" s="201" t="str">
        <f>IF(OCS!C230="","",OCS!C230)</f>
        <v/>
      </c>
      <c r="D230" s="202" t="str">
        <f>IF(OCS!D230="","",OCS!D230)</f>
        <v/>
      </c>
      <c r="E230" s="201" t="str">
        <f>IF(OCS!E230="","",OCS!E230)</f>
        <v/>
      </c>
      <c r="F230" s="287" t="str">
        <f>IF(OCS!F230="","",OCS!F230)</f>
        <v/>
      </c>
      <c r="G230" s="287" t="str">
        <f>IF(OCS!G230="","",OCS!G230)</f>
        <v/>
      </c>
      <c r="H230" s="201" t="str">
        <f>IF(OCS!H230="","",OCS!H230)</f>
        <v/>
      </c>
      <c r="I230" s="201" t="str">
        <f>IF(OCS!I230="","",OCS!I230)</f>
        <v/>
      </c>
      <c r="J230" s="88"/>
      <c r="K230" s="69"/>
      <c r="L230" s="69"/>
      <c r="M230" s="69"/>
      <c r="N230" s="69"/>
      <c r="O230" s="84" t="str">
        <f t="shared" si="9"/>
        <v/>
      </c>
      <c r="P230" s="84" t="str">
        <f t="shared" si="10"/>
        <v/>
      </c>
      <c r="Q230" s="436"/>
      <c r="R230" s="482"/>
      <c r="S230" s="435" t="str">
        <f>IF(I230="","",IF(P230="",Listes!$A$70,IF(AND(I230&lt;P230,R230=""),Listes!$A$71,IF(AND(N230&lt;M230,R230=""),Listes!$A$72,IF(AND(P230&lt;&gt;"",P230&lt;I230,Q230=""),Listes!$A$73,IF(T230="",Listes!$A$74,""))))))</f>
        <v/>
      </c>
      <c r="T230" s="90"/>
      <c r="U230" s="158">
        <f t="shared" si="11"/>
        <v>0</v>
      </c>
    </row>
    <row r="231" spans="1:21" ht="20.100000000000001" customHeight="1" x14ac:dyDescent="0.25">
      <c r="A231" s="173">
        <v>225</v>
      </c>
      <c r="B231" s="201" t="str">
        <f>IF(OCS!B231="","",OCS!B231)</f>
        <v/>
      </c>
      <c r="C231" s="201" t="str">
        <f>IF(OCS!C231="","",OCS!C231)</f>
        <v/>
      </c>
      <c r="D231" s="202" t="str">
        <f>IF(OCS!D231="","",OCS!D231)</f>
        <v/>
      </c>
      <c r="E231" s="201" t="str">
        <f>IF(OCS!E231="","",OCS!E231)</f>
        <v/>
      </c>
      <c r="F231" s="287" t="str">
        <f>IF(OCS!F231="","",OCS!F231)</f>
        <v/>
      </c>
      <c r="G231" s="287" t="str">
        <f>IF(OCS!G231="","",OCS!G231)</f>
        <v/>
      </c>
      <c r="H231" s="201" t="str">
        <f>IF(OCS!H231="","",OCS!H231)</f>
        <v/>
      </c>
      <c r="I231" s="201" t="str">
        <f>IF(OCS!I231="","",OCS!I231)</f>
        <v/>
      </c>
      <c r="J231" s="88"/>
      <c r="K231" s="69"/>
      <c r="L231" s="69"/>
      <c r="M231" s="69"/>
      <c r="N231" s="69"/>
      <c r="O231" s="84" t="str">
        <f t="shared" si="9"/>
        <v/>
      </c>
      <c r="P231" s="84" t="str">
        <f t="shared" si="10"/>
        <v/>
      </c>
      <c r="Q231" s="436"/>
      <c r="R231" s="482"/>
      <c r="S231" s="435" t="str">
        <f>IF(I231="","",IF(P231="",Listes!$A$70,IF(AND(I231&lt;P231,R231=""),Listes!$A$71,IF(AND(N231&lt;M231,R231=""),Listes!$A$72,IF(AND(P231&lt;&gt;"",P231&lt;I231,Q231=""),Listes!$A$73,IF(T231="",Listes!$A$74,""))))))</f>
        <v/>
      </c>
      <c r="T231" s="90"/>
      <c r="U231" s="158">
        <f t="shared" si="11"/>
        <v>0</v>
      </c>
    </row>
    <row r="232" spans="1:21" ht="20.100000000000001" customHeight="1" x14ac:dyDescent="0.25">
      <c r="A232" s="173">
        <v>226</v>
      </c>
      <c r="B232" s="201" t="str">
        <f>IF(OCS!B232="","",OCS!B232)</f>
        <v/>
      </c>
      <c r="C232" s="201" t="str">
        <f>IF(OCS!C232="","",OCS!C232)</f>
        <v/>
      </c>
      <c r="D232" s="202" t="str">
        <f>IF(OCS!D232="","",OCS!D232)</f>
        <v/>
      </c>
      <c r="E232" s="201" t="str">
        <f>IF(OCS!E232="","",OCS!E232)</f>
        <v/>
      </c>
      <c r="F232" s="287" t="str">
        <f>IF(OCS!F232="","",OCS!F232)</f>
        <v/>
      </c>
      <c r="G232" s="287" t="str">
        <f>IF(OCS!G232="","",OCS!G232)</f>
        <v/>
      </c>
      <c r="H232" s="201" t="str">
        <f>IF(OCS!H232="","",OCS!H232)</f>
        <v/>
      </c>
      <c r="I232" s="201" t="str">
        <f>IF(OCS!I232="","",OCS!I232)</f>
        <v/>
      </c>
      <c r="J232" s="88"/>
      <c r="K232" s="69"/>
      <c r="L232" s="69"/>
      <c r="M232" s="69"/>
      <c r="N232" s="69"/>
      <c r="O232" s="84" t="str">
        <f t="shared" si="9"/>
        <v/>
      </c>
      <c r="P232" s="84" t="str">
        <f t="shared" si="10"/>
        <v/>
      </c>
      <c r="Q232" s="436"/>
      <c r="R232" s="482"/>
      <c r="S232" s="435" t="str">
        <f>IF(I232="","",IF(P232="",Listes!$A$70,IF(AND(I232&lt;P232,R232=""),Listes!$A$71,IF(AND(N232&lt;M232,R232=""),Listes!$A$72,IF(AND(P232&lt;&gt;"",P232&lt;I232,Q232=""),Listes!$A$73,IF(T232="",Listes!$A$74,""))))))</f>
        <v/>
      </c>
      <c r="T232" s="90"/>
      <c r="U232" s="158">
        <f t="shared" si="11"/>
        <v>0</v>
      </c>
    </row>
    <row r="233" spans="1:21" ht="20.100000000000001" customHeight="1" x14ac:dyDescent="0.25">
      <c r="A233" s="173">
        <v>227</v>
      </c>
      <c r="B233" s="201" t="str">
        <f>IF(OCS!B233="","",OCS!B233)</f>
        <v/>
      </c>
      <c r="C233" s="201" t="str">
        <f>IF(OCS!C233="","",OCS!C233)</f>
        <v/>
      </c>
      <c r="D233" s="202" t="str">
        <f>IF(OCS!D233="","",OCS!D233)</f>
        <v/>
      </c>
      <c r="E233" s="201" t="str">
        <f>IF(OCS!E233="","",OCS!E233)</f>
        <v/>
      </c>
      <c r="F233" s="287" t="str">
        <f>IF(OCS!F233="","",OCS!F233)</f>
        <v/>
      </c>
      <c r="G233" s="287" t="str">
        <f>IF(OCS!G233="","",OCS!G233)</f>
        <v/>
      </c>
      <c r="H233" s="201" t="str">
        <f>IF(OCS!H233="","",OCS!H233)</f>
        <v/>
      </c>
      <c r="I233" s="201" t="str">
        <f>IF(OCS!I233="","",OCS!I233)</f>
        <v/>
      </c>
      <c r="J233" s="88"/>
      <c r="K233" s="69"/>
      <c r="L233" s="69"/>
      <c r="M233" s="69"/>
      <c r="N233" s="69"/>
      <c r="O233" s="84" t="str">
        <f t="shared" si="9"/>
        <v/>
      </c>
      <c r="P233" s="84" t="str">
        <f t="shared" si="10"/>
        <v/>
      </c>
      <c r="Q233" s="436"/>
      <c r="R233" s="482"/>
      <c r="S233" s="435" t="str">
        <f>IF(I233="","",IF(P233="",Listes!$A$70,IF(AND(I233&lt;P233,R233=""),Listes!$A$71,IF(AND(N233&lt;M233,R233=""),Listes!$A$72,IF(AND(P233&lt;&gt;"",P233&lt;I233,Q233=""),Listes!$A$73,IF(T233="",Listes!$A$74,""))))))</f>
        <v/>
      </c>
      <c r="T233" s="90"/>
      <c r="U233" s="158">
        <f t="shared" si="11"/>
        <v>0</v>
      </c>
    </row>
    <row r="234" spans="1:21" ht="20.100000000000001" customHeight="1" x14ac:dyDescent="0.25">
      <c r="A234" s="173">
        <v>228</v>
      </c>
      <c r="B234" s="201" t="str">
        <f>IF(OCS!B234="","",OCS!B234)</f>
        <v/>
      </c>
      <c r="C234" s="201" t="str">
        <f>IF(OCS!C234="","",OCS!C234)</f>
        <v/>
      </c>
      <c r="D234" s="202" t="str">
        <f>IF(OCS!D234="","",OCS!D234)</f>
        <v/>
      </c>
      <c r="E234" s="201" t="str">
        <f>IF(OCS!E234="","",OCS!E234)</f>
        <v/>
      </c>
      <c r="F234" s="287" t="str">
        <f>IF(OCS!F234="","",OCS!F234)</f>
        <v/>
      </c>
      <c r="G234" s="287" t="str">
        <f>IF(OCS!G234="","",OCS!G234)</f>
        <v/>
      </c>
      <c r="H234" s="201" t="str">
        <f>IF(OCS!H234="","",OCS!H234)</f>
        <v/>
      </c>
      <c r="I234" s="201" t="str">
        <f>IF(OCS!I234="","",OCS!I234)</f>
        <v/>
      </c>
      <c r="J234" s="88"/>
      <c r="K234" s="69"/>
      <c r="L234" s="69"/>
      <c r="M234" s="69"/>
      <c r="N234" s="69"/>
      <c r="O234" s="84" t="str">
        <f t="shared" si="9"/>
        <v/>
      </c>
      <c r="P234" s="84" t="str">
        <f t="shared" si="10"/>
        <v/>
      </c>
      <c r="Q234" s="436"/>
      <c r="R234" s="482"/>
      <c r="S234" s="435" t="str">
        <f>IF(I234="","",IF(P234="",Listes!$A$70,IF(AND(I234&lt;P234,R234=""),Listes!$A$71,IF(AND(N234&lt;M234,R234=""),Listes!$A$72,IF(AND(P234&lt;&gt;"",P234&lt;I234,Q234=""),Listes!$A$73,IF(T234="",Listes!$A$74,""))))))</f>
        <v/>
      </c>
      <c r="T234" s="90"/>
      <c r="U234" s="158">
        <f t="shared" si="11"/>
        <v>0</v>
      </c>
    </row>
    <row r="235" spans="1:21" ht="20.100000000000001" customHeight="1" x14ac:dyDescent="0.25">
      <c r="A235" s="173">
        <v>229</v>
      </c>
      <c r="B235" s="201" t="str">
        <f>IF(OCS!B235="","",OCS!B235)</f>
        <v/>
      </c>
      <c r="C235" s="201" t="str">
        <f>IF(OCS!C235="","",OCS!C235)</f>
        <v/>
      </c>
      <c r="D235" s="202" t="str">
        <f>IF(OCS!D235="","",OCS!D235)</f>
        <v/>
      </c>
      <c r="E235" s="201" t="str">
        <f>IF(OCS!E235="","",OCS!E235)</f>
        <v/>
      </c>
      <c r="F235" s="287" t="str">
        <f>IF(OCS!F235="","",OCS!F235)</f>
        <v/>
      </c>
      <c r="G235" s="287" t="str">
        <f>IF(OCS!G235="","",OCS!G235)</f>
        <v/>
      </c>
      <c r="H235" s="201" t="str">
        <f>IF(OCS!H235="","",OCS!H235)</f>
        <v/>
      </c>
      <c r="I235" s="201" t="str">
        <f>IF(OCS!I235="","",OCS!I235)</f>
        <v/>
      </c>
      <c r="J235" s="88"/>
      <c r="K235" s="69"/>
      <c r="L235" s="69"/>
      <c r="M235" s="69"/>
      <c r="N235" s="69"/>
      <c r="O235" s="84" t="str">
        <f t="shared" si="9"/>
        <v/>
      </c>
      <c r="P235" s="84" t="str">
        <f t="shared" si="10"/>
        <v/>
      </c>
      <c r="Q235" s="436"/>
      <c r="R235" s="482"/>
      <c r="S235" s="435" t="str">
        <f>IF(I235="","",IF(P235="",Listes!$A$70,IF(AND(I235&lt;P235,R235=""),Listes!$A$71,IF(AND(N235&lt;M235,R235=""),Listes!$A$72,IF(AND(P235&lt;&gt;"",P235&lt;I235,Q235=""),Listes!$A$73,IF(T235="",Listes!$A$74,""))))))</f>
        <v/>
      </c>
      <c r="T235" s="90"/>
      <c r="U235" s="158">
        <f t="shared" si="11"/>
        <v>0</v>
      </c>
    </row>
    <row r="236" spans="1:21" ht="20.100000000000001" customHeight="1" x14ac:dyDescent="0.25">
      <c r="A236" s="173">
        <v>230</v>
      </c>
      <c r="B236" s="201" t="str">
        <f>IF(OCS!B236="","",OCS!B236)</f>
        <v/>
      </c>
      <c r="C236" s="201" t="str">
        <f>IF(OCS!C236="","",OCS!C236)</f>
        <v/>
      </c>
      <c r="D236" s="202" t="str">
        <f>IF(OCS!D236="","",OCS!D236)</f>
        <v/>
      </c>
      <c r="E236" s="201" t="str">
        <f>IF(OCS!E236="","",OCS!E236)</f>
        <v/>
      </c>
      <c r="F236" s="287" t="str">
        <f>IF(OCS!F236="","",OCS!F236)</f>
        <v/>
      </c>
      <c r="G236" s="287" t="str">
        <f>IF(OCS!G236="","",OCS!G236)</f>
        <v/>
      </c>
      <c r="H236" s="201" t="str">
        <f>IF(OCS!H236="","",OCS!H236)</f>
        <v/>
      </c>
      <c r="I236" s="201" t="str">
        <f>IF(OCS!I236="","",OCS!I236)</f>
        <v/>
      </c>
      <c r="J236" s="88"/>
      <c r="K236" s="69"/>
      <c r="L236" s="69"/>
      <c r="M236" s="69"/>
      <c r="N236" s="69"/>
      <c r="O236" s="84" t="str">
        <f t="shared" si="9"/>
        <v/>
      </c>
      <c r="P236" s="84" t="str">
        <f t="shared" si="10"/>
        <v/>
      </c>
      <c r="Q236" s="436"/>
      <c r="R236" s="482"/>
      <c r="S236" s="435" t="str">
        <f>IF(I236="","",IF(P236="",Listes!$A$70,IF(AND(I236&lt;P236,R236=""),Listes!$A$71,IF(AND(N236&lt;M236,R236=""),Listes!$A$72,IF(AND(P236&lt;&gt;"",P236&lt;I236,Q236=""),Listes!$A$73,IF(T236="",Listes!$A$74,""))))))</f>
        <v/>
      </c>
      <c r="T236" s="90"/>
      <c r="U236" s="158">
        <f t="shared" si="11"/>
        <v>0</v>
      </c>
    </row>
    <row r="237" spans="1:21" ht="20.100000000000001" customHeight="1" x14ac:dyDescent="0.25">
      <c r="A237" s="173">
        <v>231</v>
      </c>
      <c r="B237" s="201" t="str">
        <f>IF(OCS!B237="","",OCS!B237)</f>
        <v/>
      </c>
      <c r="C237" s="201" t="str">
        <f>IF(OCS!C237="","",OCS!C237)</f>
        <v/>
      </c>
      <c r="D237" s="202" t="str">
        <f>IF(OCS!D237="","",OCS!D237)</f>
        <v/>
      </c>
      <c r="E237" s="201" t="str">
        <f>IF(OCS!E237="","",OCS!E237)</f>
        <v/>
      </c>
      <c r="F237" s="287" t="str">
        <f>IF(OCS!F237="","",OCS!F237)</f>
        <v/>
      </c>
      <c r="G237" s="287" t="str">
        <f>IF(OCS!G237="","",OCS!G237)</f>
        <v/>
      </c>
      <c r="H237" s="201" t="str">
        <f>IF(OCS!H237="","",OCS!H237)</f>
        <v/>
      </c>
      <c r="I237" s="201" t="str">
        <f>IF(OCS!I237="","",OCS!I237)</f>
        <v/>
      </c>
      <c r="J237" s="88"/>
      <c r="K237" s="69"/>
      <c r="L237" s="69"/>
      <c r="M237" s="69"/>
      <c r="N237" s="69"/>
      <c r="O237" s="84" t="str">
        <f t="shared" si="9"/>
        <v/>
      </c>
      <c r="P237" s="84" t="str">
        <f t="shared" si="10"/>
        <v/>
      </c>
      <c r="Q237" s="436"/>
      <c r="R237" s="482"/>
      <c r="S237" s="435" t="str">
        <f>IF(I237="","",IF(P237="",Listes!$A$70,IF(AND(I237&lt;P237,R237=""),Listes!$A$71,IF(AND(N237&lt;M237,R237=""),Listes!$A$72,IF(AND(P237&lt;&gt;"",P237&lt;I237,Q237=""),Listes!$A$73,IF(T237="",Listes!$A$74,""))))))</f>
        <v/>
      </c>
      <c r="T237" s="90"/>
      <c r="U237" s="158">
        <f t="shared" si="11"/>
        <v>0</v>
      </c>
    </row>
    <row r="238" spans="1:21" ht="20.100000000000001" customHeight="1" x14ac:dyDescent="0.25">
      <c r="A238" s="173">
        <v>232</v>
      </c>
      <c r="B238" s="201" t="str">
        <f>IF(OCS!B238="","",OCS!B238)</f>
        <v/>
      </c>
      <c r="C238" s="201" t="str">
        <f>IF(OCS!C238="","",OCS!C238)</f>
        <v/>
      </c>
      <c r="D238" s="202" t="str">
        <f>IF(OCS!D238="","",OCS!D238)</f>
        <v/>
      </c>
      <c r="E238" s="201" t="str">
        <f>IF(OCS!E238="","",OCS!E238)</f>
        <v/>
      </c>
      <c r="F238" s="287" t="str">
        <f>IF(OCS!F238="","",OCS!F238)</f>
        <v/>
      </c>
      <c r="G238" s="287" t="str">
        <f>IF(OCS!G238="","",OCS!G238)</f>
        <v/>
      </c>
      <c r="H238" s="201" t="str">
        <f>IF(OCS!H238="","",OCS!H238)</f>
        <v/>
      </c>
      <c r="I238" s="201" t="str">
        <f>IF(OCS!I238="","",OCS!I238)</f>
        <v/>
      </c>
      <c r="J238" s="88"/>
      <c r="K238" s="69"/>
      <c r="L238" s="69"/>
      <c r="M238" s="69"/>
      <c r="N238" s="69"/>
      <c r="O238" s="84" t="str">
        <f t="shared" si="9"/>
        <v/>
      </c>
      <c r="P238" s="84" t="str">
        <f t="shared" si="10"/>
        <v/>
      </c>
      <c r="Q238" s="436"/>
      <c r="R238" s="482"/>
      <c r="S238" s="435" t="str">
        <f>IF(I238="","",IF(P238="",Listes!$A$70,IF(AND(I238&lt;P238,R238=""),Listes!$A$71,IF(AND(N238&lt;M238,R238=""),Listes!$A$72,IF(AND(P238&lt;&gt;"",P238&lt;I238,Q238=""),Listes!$A$73,IF(T238="",Listes!$A$74,""))))))</f>
        <v/>
      </c>
      <c r="T238" s="90"/>
      <c r="U238" s="158">
        <f t="shared" si="11"/>
        <v>0</v>
      </c>
    </row>
    <row r="239" spans="1:21" ht="20.100000000000001" customHeight="1" x14ac:dyDescent="0.25">
      <c r="A239" s="173">
        <v>233</v>
      </c>
      <c r="B239" s="201" t="str">
        <f>IF(OCS!B239="","",OCS!B239)</f>
        <v/>
      </c>
      <c r="C239" s="201" t="str">
        <f>IF(OCS!C239="","",OCS!C239)</f>
        <v/>
      </c>
      <c r="D239" s="202" t="str">
        <f>IF(OCS!D239="","",OCS!D239)</f>
        <v/>
      </c>
      <c r="E239" s="201" t="str">
        <f>IF(OCS!E239="","",OCS!E239)</f>
        <v/>
      </c>
      <c r="F239" s="287" t="str">
        <f>IF(OCS!F239="","",OCS!F239)</f>
        <v/>
      </c>
      <c r="G239" s="287" t="str">
        <f>IF(OCS!G239="","",OCS!G239)</f>
        <v/>
      </c>
      <c r="H239" s="201" t="str">
        <f>IF(OCS!H239="","",OCS!H239)</f>
        <v/>
      </c>
      <c r="I239" s="201" t="str">
        <f>IF(OCS!I239="","",OCS!I239)</f>
        <v/>
      </c>
      <c r="J239" s="88"/>
      <c r="K239" s="69"/>
      <c r="L239" s="69"/>
      <c r="M239" s="69"/>
      <c r="N239" s="69"/>
      <c r="O239" s="84" t="str">
        <f t="shared" si="9"/>
        <v/>
      </c>
      <c r="P239" s="84" t="str">
        <f t="shared" si="10"/>
        <v/>
      </c>
      <c r="Q239" s="436"/>
      <c r="R239" s="482"/>
      <c r="S239" s="435" t="str">
        <f>IF(I239="","",IF(P239="",Listes!$A$70,IF(AND(I239&lt;P239,R239=""),Listes!$A$71,IF(AND(N239&lt;M239,R239=""),Listes!$A$72,IF(AND(P239&lt;&gt;"",P239&lt;I239,Q239=""),Listes!$A$73,IF(T239="",Listes!$A$74,""))))))</f>
        <v/>
      </c>
      <c r="T239" s="90"/>
      <c r="U239" s="158">
        <f t="shared" si="11"/>
        <v>0</v>
      </c>
    </row>
    <row r="240" spans="1:21" ht="20.100000000000001" customHeight="1" x14ac:dyDescent="0.25">
      <c r="A240" s="173">
        <v>234</v>
      </c>
      <c r="B240" s="201" t="str">
        <f>IF(OCS!B240="","",OCS!B240)</f>
        <v/>
      </c>
      <c r="C240" s="201" t="str">
        <f>IF(OCS!C240="","",OCS!C240)</f>
        <v/>
      </c>
      <c r="D240" s="202" t="str">
        <f>IF(OCS!D240="","",OCS!D240)</f>
        <v/>
      </c>
      <c r="E240" s="201" t="str">
        <f>IF(OCS!E240="","",OCS!E240)</f>
        <v/>
      </c>
      <c r="F240" s="287" t="str">
        <f>IF(OCS!F240="","",OCS!F240)</f>
        <v/>
      </c>
      <c r="G240" s="287" t="str">
        <f>IF(OCS!G240="","",OCS!G240)</f>
        <v/>
      </c>
      <c r="H240" s="201" t="str">
        <f>IF(OCS!H240="","",OCS!H240)</f>
        <v/>
      </c>
      <c r="I240" s="201" t="str">
        <f>IF(OCS!I240="","",OCS!I240)</f>
        <v/>
      </c>
      <c r="J240" s="88"/>
      <c r="K240" s="69"/>
      <c r="L240" s="69"/>
      <c r="M240" s="69"/>
      <c r="N240" s="69"/>
      <c r="O240" s="84" t="str">
        <f t="shared" si="9"/>
        <v/>
      </c>
      <c r="P240" s="84" t="str">
        <f t="shared" si="10"/>
        <v/>
      </c>
      <c r="Q240" s="436"/>
      <c r="R240" s="482"/>
      <c r="S240" s="435" t="str">
        <f>IF(I240="","",IF(P240="",Listes!$A$70,IF(AND(I240&lt;P240,R240=""),Listes!$A$71,IF(AND(N240&lt;M240,R240=""),Listes!$A$72,IF(AND(P240&lt;&gt;"",P240&lt;I240,Q240=""),Listes!$A$73,IF(T240="",Listes!$A$74,""))))))</f>
        <v/>
      </c>
      <c r="T240" s="90"/>
      <c r="U240" s="158">
        <f t="shared" si="11"/>
        <v>0</v>
      </c>
    </row>
    <row r="241" spans="1:21" ht="20.100000000000001" customHeight="1" x14ac:dyDescent="0.25">
      <c r="A241" s="173">
        <v>235</v>
      </c>
      <c r="B241" s="201" t="str">
        <f>IF(OCS!B241="","",OCS!B241)</f>
        <v/>
      </c>
      <c r="C241" s="201" t="str">
        <f>IF(OCS!C241="","",OCS!C241)</f>
        <v/>
      </c>
      <c r="D241" s="202" t="str">
        <f>IF(OCS!D241="","",OCS!D241)</f>
        <v/>
      </c>
      <c r="E241" s="201" t="str">
        <f>IF(OCS!E241="","",OCS!E241)</f>
        <v/>
      </c>
      <c r="F241" s="287" t="str">
        <f>IF(OCS!F241="","",OCS!F241)</f>
        <v/>
      </c>
      <c r="G241" s="287" t="str">
        <f>IF(OCS!G241="","",OCS!G241)</f>
        <v/>
      </c>
      <c r="H241" s="201" t="str">
        <f>IF(OCS!H241="","",OCS!H241)</f>
        <v/>
      </c>
      <c r="I241" s="201" t="str">
        <f>IF(OCS!I241="","",OCS!I241)</f>
        <v/>
      </c>
      <c r="J241" s="88"/>
      <c r="K241" s="69"/>
      <c r="L241" s="69"/>
      <c r="M241" s="69"/>
      <c r="N241" s="69"/>
      <c r="O241" s="84" t="str">
        <f t="shared" si="9"/>
        <v/>
      </c>
      <c r="P241" s="84" t="str">
        <f t="shared" si="10"/>
        <v/>
      </c>
      <c r="Q241" s="436"/>
      <c r="R241" s="482"/>
      <c r="S241" s="435" t="str">
        <f>IF(I241="","",IF(P241="",Listes!$A$70,IF(AND(I241&lt;P241,R241=""),Listes!$A$71,IF(AND(N241&lt;M241,R241=""),Listes!$A$72,IF(AND(P241&lt;&gt;"",P241&lt;I241,Q241=""),Listes!$A$73,IF(T241="",Listes!$A$74,""))))))</f>
        <v/>
      </c>
      <c r="T241" s="90"/>
      <c r="U241" s="158">
        <f t="shared" si="11"/>
        <v>0</v>
      </c>
    </row>
    <row r="242" spans="1:21" ht="20.100000000000001" customHeight="1" x14ac:dyDescent="0.25">
      <c r="A242" s="173">
        <v>236</v>
      </c>
      <c r="B242" s="201" t="str">
        <f>IF(OCS!B242="","",OCS!B242)</f>
        <v/>
      </c>
      <c r="C242" s="201" t="str">
        <f>IF(OCS!C242="","",OCS!C242)</f>
        <v/>
      </c>
      <c r="D242" s="202" t="str">
        <f>IF(OCS!D242="","",OCS!D242)</f>
        <v/>
      </c>
      <c r="E242" s="201" t="str">
        <f>IF(OCS!E242="","",OCS!E242)</f>
        <v/>
      </c>
      <c r="F242" s="287" t="str">
        <f>IF(OCS!F242="","",OCS!F242)</f>
        <v/>
      </c>
      <c r="G242" s="287" t="str">
        <f>IF(OCS!G242="","",OCS!G242)</f>
        <v/>
      </c>
      <c r="H242" s="201" t="str">
        <f>IF(OCS!H242="","",OCS!H242)</f>
        <v/>
      </c>
      <c r="I242" s="201" t="str">
        <f>IF(OCS!I242="","",OCS!I242)</f>
        <v/>
      </c>
      <c r="J242" s="88"/>
      <c r="K242" s="69"/>
      <c r="L242" s="69"/>
      <c r="M242" s="69"/>
      <c r="N242" s="69"/>
      <c r="O242" s="84" t="str">
        <f t="shared" si="9"/>
        <v/>
      </c>
      <c r="P242" s="84" t="str">
        <f t="shared" si="10"/>
        <v/>
      </c>
      <c r="Q242" s="436"/>
      <c r="R242" s="482"/>
      <c r="S242" s="435" t="str">
        <f>IF(I242="","",IF(P242="",Listes!$A$70,IF(AND(I242&lt;P242,R242=""),Listes!$A$71,IF(AND(N242&lt;M242,R242=""),Listes!$A$72,IF(AND(P242&lt;&gt;"",P242&lt;I242,Q242=""),Listes!$A$73,IF(T242="",Listes!$A$74,""))))))</f>
        <v/>
      </c>
      <c r="T242" s="90"/>
      <c r="U242" s="158">
        <f t="shared" si="11"/>
        <v>0</v>
      </c>
    </row>
    <row r="243" spans="1:21" ht="20.100000000000001" customHeight="1" x14ac:dyDescent="0.25">
      <c r="A243" s="173">
        <v>237</v>
      </c>
      <c r="B243" s="201" t="str">
        <f>IF(OCS!B243="","",OCS!B243)</f>
        <v/>
      </c>
      <c r="C243" s="201" t="str">
        <f>IF(OCS!C243="","",OCS!C243)</f>
        <v/>
      </c>
      <c r="D243" s="202" t="str">
        <f>IF(OCS!D243="","",OCS!D243)</f>
        <v/>
      </c>
      <c r="E243" s="201" t="str">
        <f>IF(OCS!E243="","",OCS!E243)</f>
        <v/>
      </c>
      <c r="F243" s="287" t="str">
        <f>IF(OCS!F243="","",OCS!F243)</f>
        <v/>
      </c>
      <c r="G243" s="287" t="str">
        <f>IF(OCS!G243="","",OCS!G243)</f>
        <v/>
      </c>
      <c r="H243" s="201" t="str">
        <f>IF(OCS!H243="","",OCS!H243)</f>
        <v/>
      </c>
      <c r="I243" s="201" t="str">
        <f>IF(OCS!I243="","",OCS!I243)</f>
        <v/>
      </c>
      <c r="J243" s="88"/>
      <c r="K243" s="69"/>
      <c r="L243" s="69"/>
      <c r="M243" s="69"/>
      <c r="N243" s="69"/>
      <c r="O243" s="84" t="str">
        <f t="shared" si="9"/>
        <v/>
      </c>
      <c r="P243" s="84" t="str">
        <f t="shared" si="10"/>
        <v/>
      </c>
      <c r="Q243" s="436"/>
      <c r="R243" s="482"/>
      <c r="S243" s="435" t="str">
        <f>IF(I243="","",IF(P243="",Listes!$A$70,IF(AND(I243&lt;P243,R243=""),Listes!$A$71,IF(AND(N243&lt;M243,R243=""),Listes!$A$72,IF(AND(P243&lt;&gt;"",P243&lt;I243,Q243=""),Listes!$A$73,IF(T243="",Listes!$A$74,""))))))</f>
        <v/>
      </c>
      <c r="T243" s="90"/>
      <c r="U243" s="158">
        <f t="shared" si="11"/>
        <v>0</v>
      </c>
    </row>
    <row r="244" spans="1:21" ht="20.100000000000001" customHeight="1" x14ac:dyDescent="0.25">
      <c r="A244" s="173">
        <v>238</v>
      </c>
      <c r="B244" s="201" t="str">
        <f>IF(OCS!B244="","",OCS!B244)</f>
        <v/>
      </c>
      <c r="C244" s="201" t="str">
        <f>IF(OCS!C244="","",OCS!C244)</f>
        <v/>
      </c>
      <c r="D244" s="202" t="str">
        <f>IF(OCS!D244="","",OCS!D244)</f>
        <v/>
      </c>
      <c r="E244" s="201" t="str">
        <f>IF(OCS!E244="","",OCS!E244)</f>
        <v/>
      </c>
      <c r="F244" s="287" t="str">
        <f>IF(OCS!F244="","",OCS!F244)</f>
        <v/>
      </c>
      <c r="G244" s="287" t="str">
        <f>IF(OCS!G244="","",OCS!G244)</f>
        <v/>
      </c>
      <c r="H244" s="201" t="str">
        <f>IF(OCS!H244="","",OCS!H244)</f>
        <v/>
      </c>
      <c r="I244" s="201" t="str">
        <f>IF(OCS!I244="","",OCS!I244)</f>
        <v/>
      </c>
      <c r="J244" s="88"/>
      <c r="K244" s="69"/>
      <c r="L244" s="69"/>
      <c r="M244" s="69"/>
      <c r="N244" s="69"/>
      <c r="O244" s="84" t="str">
        <f t="shared" si="9"/>
        <v/>
      </c>
      <c r="P244" s="84" t="str">
        <f t="shared" si="10"/>
        <v/>
      </c>
      <c r="Q244" s="436"/>
      <c r="R244" s="482"/>
      <c r="S244" s="435" t="str">
        <f>IF(I244="","",IF(P244="",Listes!$A$70,IF(AND(I244&lt;P244,R244=""),Listes!$A$71,IF(AND(N244&lt;M244,R244=""),Listes!$A$72,IF(AND(P244&lt;&gt;"",P244&lt;I244,Q244=""),Listes!$A$73,IF(T244="",Listes!$A$74,""))))))</f>
        <v/>
      </c>
      <c r="T244" s="90"/>
      <c r="U244" s="158">
        <f t="shared" si="11"/>
        <v>0</v>
      </c>
    </row>
    <row r="245" spans="1:21" ht="20.100000000000001" customHeight="1" x14ac:dyDescent="0.25">
      <c r="A245" s="173">
        <v>239</v>
      </c>
      <c r="B245" s="201" t="str">
        <f>IF(OCS!B245="","",OCS!B245)</f>
        <v/>
      </c>
      <c r="C245" s="201" t="str">
        <f>IF(OCS!C245="","",OCS!C245)</f>
        <v/>
      </c>
      <c r="D245" s="202" t="str">
        <f>IF(OCS!D245="","",OCS!D245)</f>
        <v/>
      </c>
      <c r="E245" s="201" t="str">
        <f>IF(OCS!E245="","",OCS!E245)</f>
        <v/>
      </c>
      <c r="F245" s="287" t="str">
        <f>IF(OCS!F245="","",OCS!F245)</f>
        <v/>
      </c>
      <c r="G245" s="287" t="str">
        <f>IF(OCS!G245="","",OCS!G245)</f>
        <v/>
      </c>
      <c r="H245" s="201" t="str">
        <f>IF(OCS!H245="","",OCS!H245)</f>
        <v/>
      </c>
      <c r="I245" s="201" t="str">
        <f>IF(OCS!I245="","",OCS!I245)</f>
        <v/>
      </c>
      <c r="J245" s="88"/>
      <c r="K245" s="69"/>
      <c r="L245" s="69"/>
      <c r="M245" s="69"/>
      <c r="N245" s="69"/>
      <c r="O245" s="84" t="str">
        <f t="shared" si="9"/>
        <v/>
      </c>
      <c r="P245" s="84" t="str">
        <f t="shared" si="10"/>
        <v/>
      </c>
      <c r="Q245" s="436"/>
      <c r="R245" s="482"/>
      <c r="S245" s="435" t="str">
        <f>IF(I245="","",IF(P245="",Listes!$A$70,IF(AND(I245&lt;P245,R245=""),Listes!$A$71,IF(AND(N245&lt;M245,R245=""),Listes!$A$72,IF(AND(P245&lt;&gt;"",P245&lt;I245,Q245=""),Listes!$A$73,IF(T245="",Listes!$A$74,""))))))</f>
        <v/>
      </c>
      <c r="T245" s="90"/>
      <c r="U245" s="158">
        <f t="shared" si="11"/>
        <v>0</v>
      </c>
    </row>
    <row r="246" spans="1:21" ht="20.100000000000001" customHeight="1" x14ac:dyDescent="0.25">
      <c r="A246" s="173">
        <v>240</v>
      </c>
      <c r="B246" s="201" t="str">
        <f>IF(OCS!B246="","",OCS!B246)</f>
        <v/>
      </c>
      <c r="C246" s="201" t="str">
        <f>IF(OCS!C246="","",OCS!C246)</f>
        <v/>
      </c>
      <c r="D246" s="202" t="str">
        <f>IF(OCS!D246="","",OCS!D246)</f>
        <v/>
      </c>
      <c r="E246" s="201" t="str">
        <f>IF(OCS!E246="","",OCS!E246)</f>
        <v/>
      </c>
      <c r="F246" s="287" t="str">
        <f>IF(OCS!F246="","",OCS!F246)</f>
        <v/>
      </c>
      <c r="G246" s="287" t="str">
        <f>IF(OCS!G246="","",OCS!G246)</f>
        <v/>
      </c>
      <c r="H246" s="201" t="str">
        <f>IF(OCS!H246="","",OCS!H246)</f>
        <v/>
      </c>
      <c r="I246" s="201" t="str">
        <f>IF(OCS!I246="","",OCS!I246)</f>
        <v/>
      </c>
      <c r="J246" s="88"/>
      <c r="K246" s="69"/>
      <c r="L246" s="69"/>
      <c r="M246" s="69"/>
      <c r="N246" s="69"/>
      <c r="O246" s="84" t="str">
        <f t="shared" si="9"/>
        <v/>
      </c>
      <c r="P246" s="84" t="str">
        <f t="shared" si="10"/>
        <v/>
      </c>
      <c r="Q246" s="436"/>
      <c r="R246" s="482"/>
      <c r="S246" s="435" t="str">
        <f>IF(I246="","",IF(P246="",Listes!$A$70,IF(AND(I246&lt;P246,R246=""),Listes!$A$71,IF(AND(N246&lt;M246,R246=""),Listes!$A$72,IF(AND(P246&lt;&gt;"",P246&lt;I246,Q246=""),Listes!$A$73,IF(T246="",Listes!$A$74,""))))))</f>
        <v/>
      </c>
      <c r="T246" s="90"/>
      <c r="U246" s="158">
        <f t="shared" si="11"/>
        <v>0</v>
      </c>
    </row>
    <row r="247" spans="1:21" ht="20.100000000000001" customHeight="1" x14ac:dyDescent="0.25">
      <c r="A247" s="173">
        <v>241</v>
      </c>
      <c r="B247" s="201" t="str">
        <f>IF(OCS!B247="","",OCS!B247)</f>
        <v/>
      </c>
      <c r="C247" s="201" t="str">
        <f>IF(OCS!C247="","",OCS!C247)</f>
        <v/>
      </c>
      <c r="D247" s="202" t="str">
        <f>IF(OCS!D247="","",OCS!D247)</f>
        <v/>
      </c>
      <c r="E247" s="201" t="str">
        <f>IF(OCS!E247="","",OCS!E247)</f>
        <v/>
      </c>
      <c r="F247" s="287" t="str">
        <f>IF(OCS!F247="","",OCS!F247)</f>
        <v/>
      </c>
      <c r="G247" s="287" t="str">
        <f>IF(OCS!G247="","",OCS!G247)</f>
        <v/>
      </c>
      <c r="H247" s="201" t="str">
        <f>IF(OCS!H247="","",OCS!H247)</f>
        <v/>
      </c>
      <c r="I247" s="201" t="str">
        <f>IF(OCS!I247="","",OCS!I247)</f>
        <v/>
      </c>
      <c r="J247" s="88"/>
      <c r="K247" s="69"/>
      <c r="L247" s="69"/>
      <c r="M247" s="69"/>
      <c r="N247" s="69"/>
      <c r="O247" s="84" t="str">
        <f t="shared" si="9"/>
        <v/>
      </c>
      <c r="P247" s="84" t="str">
        <f t="shared" si="10"/>
        <v/>
      </c>
      <c r="Q247" s="436"/>
      <c r="R247" s="482"/>
      <c r="S247" s="435" t="str">
        <f>IF(I247="","",IF(P247="",Listes!$A$70,IF(AND(I247&lt;P247,R247=""),Listes!$A$71,IF(AND(N247&lt;M247,R247=""),Listes!$A$72,IF(AND(P247&lt;&gt;"",P247&lt;I247,Q247=""),Listes!$A$73,IF(T247="",Listes!$A$74,""))))))</f>
        <v/>
      </c>
      <c r="T247" s="90"/>
      <c r="U247" s="158">
        <f t="shared" si="11"/>
        <v>0</v>
      </c>
    </row>
    <row r="248" spans="1:21" ht="20.100000000000001" customHeight="1" x14ac:dyDescent="0.25">
      <c r="A248" s="173">
        <v>242</v>
      </c>
      <c r="B248" s="201" t="str">
        <f>IF(OCS!B248="","",OCS!B248)</f>
        <v/>
      </c>
      <c r="C248" s="201" t="str">
        <f>IF(OCS!C248="","",OCS!C248)</f>
        <v/>
      </c>
      <c r="D248" s="202" t="str">
        <f>IF(OCS!D248="","",OCS!D248)</f>
        <v/>
      </c>
      <c r="E248" s="201" t="str">
        <f>IF(OCS!E248="","",OCS!E248)</f>
        <v/>
      </c>
      <c r="F248" s="287" t="str">
        <f>IF(OCS!F248="","",OCS!F248)</f>
        <v/>
      </c>
      <c r="G248" s="287" t="str">
        <f>IF(OCS!G248="","",OCS!G248)</f>
        <v/>
      </c>
      <c r="H248" s="201" t="str">
        <f>IF(OCS!H248="","",OCS!H248)</f>
        <v/>
      </c>
      <c r="I248" s="201" t="str">
        <f>IF(OCS!I248="","",OCS!I248)</f>
        <v/>
      </c>
      <c r="J248" s="88"/>
      <c r="K248" s="69"/>
      <c r="L248" s="69"/>
      <c r="M248" s="69"/>
      <c r="N248" s="69"/>
      <c r="O248" s="84" t="str">
        <f t="shared" si="9"/>
        <v/>
      </c>
      <c r="P248" s="84" t="str">
        <f t="shared" si="10"/>
        <v/>
      </c>
      <c r="Q248" s="436"/>
      <c r="R248" s="482"/>
      <c r="S248" s="435" t="str">
        <f>IF(I248="","",IF(P248="",Listes!$A$70,IF(AND(I248&lt;P248,R248=""),Listes!$A$71,IF(AND(N248&lt;M248,R248=""),Listes!$A$72,IF(AND(P248&lt;&gt;"",P248&lt;I248,Q248=""),Listes!$A$73,IF(T248="",Listes!$A$74,""))))))</f>
        <v/>
      </c>
      <c r="T248" s="90"/>
      <c r="U248" s="158">
        <f t="shared" si="11"/>
        <v>0</v>
      </c>
    </row>
    <row r="249" spans="1:21" ht="20.100000000000001" customHeight="1" x14ac:dyDescent="0.25">
      <c r="A249" s="173">
        <v>243</v>
      </c>
      <c r="B249" s="201" t="str">
        <f>IF(OCS!B249="","",OCS!B249)</f>
        <v/>
      </c>
      <c r="C249" s="201" t="str">
        <f>IF(OCS!C249="","",OCS!C249)</f>
        <v/>
      </c>
      <c r="D249" s="202" t="str">
        <f>IF(OCS!D249="","",OCS!D249)</f>
        <v/>
      </c>
      <c r="E249" s="201" t="str">
        <f>IF(OCS!E249="","",OCS!E249)</f>
        <v/>
      </c>
      <c r="F249" s="287" t="str">
        <f>IF(OCS!F249="","",OCS!F249)</f>
        <v/>
      </c>
      <c r="G249" s="287" t="str">
        <f>IF(OCS!G249="","",OCS!G249)</f>
        <v/>
      </c>
      <c r="H249" s="201" t="str">
        <f>IF(OCS!H249="","",OCS!H249)</f>
        <v/>
      </c>
      <c r="I249" s="201" t="str">
        <f>IF(OCS!I249="","",OCS!I249)</f>
        <v/>
      </c>
      <c r="J249" s="88"/>
      <c r="K249" s="69"/>
      <c r="L249" s="69"/>
      <c r="M249" s="69"/>
      <c r="N249" s="69"/>
      <c r="O249" s="84" t="str">
        <f t="shared" si="9"/>
        <v/>
      </c>
      <c r="P249" s="84" t="str">
        <f t="shared" si="10"/>
        <v/>
      </c>
      <c r="Q249" s="436"/>
      <c r="R249" s="482"/>
      <c r="S249" s="435" t="str">
        <f>IF(I249="","",IF(P249="",Listes!$A$70,IF(AND(I249&lt;P249,R249=""),Listes!$A$71,IF(AND(N249&lt;M249,R249=""),Listes!$A$72,IF(AND(P249&lt;&gt;"",P249&lt;I249,Q249=""),Listes!$A$73,IF(T249="",Listes!$A$74,""))))))</f>
        <v/>
      </c>
      <c r="T249" s="90"/>
      <c r="U249" s="158">
        <f t="shared" si="11"/>
        <v>0</v>
      </c>
    </row>
    <row r="250" spans="1:21" ht="20.100000000000001" customHeight="1" x14ac:dyDescent="0.25">
      <c r="A250" s="173">
        <v>244</v>
      </c>
      <c r="B250" s="201" t="str">
        <f>IF(OCS!B250="","",OCS!B250)</f>
        <v/>
      </c>
      <c r="C250" s="201" t="str">
        <f>IF(OCS!C250="","",OCS!C250)</f>
        <v/>
      </c>
      <c r="D250" s="202" t="str">
        <f>IF(OCS!D250="","",OCS!D250)</f>
        <v/>
      </c>
      <c r="E250" s="201" t="str">
        <f>IF(OCS!E250="","",OCS!E250)</f>
        <v/>
      </c>
      <c r="F250" s="287" t="str">
        <f>IF(OCS!F250="","",OCS!F250)</f>
        <v/>
      </c>
      <c r="G250" s="287" t="str">
        <f>IF(OCS!G250="","",OCS!G250)</f>
        <v/>
      </c>
      <c r="H250" s="201" t="str">
        <f>IF(OCS!H250="","",OCS!H250)</f>
        <v/>
      </c>
      <c r="I250" s="201" t="str">
        <f>IF(OCS!I250="","",OCS!I250)</f>
        <v/>
      </c>
      <c r="J250" s="88"/>
      <c r="K250" s="69"/>
      <c r="L250" s="69"/>
      <c r="M250" s="69"/>
      <c r="N250" s="69"/>
      <c r="O250" s="84" t="str">
        <f t="shared" si="9"/>
        <v/>
      </c>
      <c r="P250" s="84" t="str">
        <f t="shared" si="10"/>
        <v/>
      </c>
      <c r="Q250" s="436"/>
      <c r="R250" s="482"/>
      <c r="S250" s="435" t="str">
        <f>IF(I250="","",IF(P250="",Listes!$A$70,IF(AND(I250&lt;P250,R250=""),Listes!$A$71,IF(AND(N250&lt;M250,R250=""),Listes!$A$72,IF(AND(P250&lt;&gt;"",P250&lt;I250,Q250=""),Listes!$A$73,IF(T250="",Listes!$A$74,""))))))</f>
        <v/>
      </c>
      <c r="T250" s="90"/>
      <c r="U250" s="158">
        <f t="shared" si="11"/>
        <v>0</v>
      </c>
    </row>
    <row r="251" spans="1:21" ht="20.100000000000001" customHeight="1" x14ac:dyDescent="0.25">
      <c r="A251" s="173">
        <v>245</v>
      </c>
      <c r="B251" s="201" t="str">
        <f>IF(OCS!B251="","",OCS!B251)</f>
        <v/>
      </c>
      <c r="C251" s="201" t="str">
        <f>IF(OCS!C251="","",OCS!C251)</f>
        <v/>
      </c>
      <c r="D251" s="202" t="str">
        <f>IF(OCS!D251="","",OCS!D251)</f>
        <v/>
      </c>
      <c r="E251" s="201" t="str">
        <f>IF(OCS!E251="","",OCS!E251)</f>
        <v/>
      </c>
      <c r="F251" s="287" t="str">
        <f>IF(OCS!F251="","",OCS!F251)</f>
        <v/>
      </c>
      <c r="G251" s="287" t="str">
        <f>IF(OCS!G251="","",OCS!G251)</f>
        <v/>
      </c>
      <c r="H251" s="201" t="str">
        <f>IF(OCS!H251="","",OCS!H251)</f>
        <v/>
      </c>
      <c r="I251" s="201" t="str">
        <f>IF(OCS!I251="","",OCS!I251)</f>
        <v/>
      </c>
      <c r="J251" s="88"/>
      <c r="K251" s="69"/>
      <c r="L251" s="69"/>
      <c r="M251" s="69"/>
      <c r="N251" s="69"/>
      <c r="O251" s="84" t="str">
        <f t="shared" si="9"/>
        <v/>
      </c>
      <c r="P251" s="84" t="str">
        <f t="shared" si="10"/>
        <v/>
      </c>
      <c r="Q251" s="436"/>
      <c r="R251" s="482"/>
      <c r="S251" s="435" t="str">
        <f>IF(I251="","",IF(P251="",Listes!$A$70,IF(AND(I251&lt;P251,R251=""),Listes!$A$71,IF(AND(N251&lt;M251,R251=""),Listes!$A$72,IF(AND(P251&lt;&gt;"",P251&lt;I251,Q251=""),Listes!$A$73,IF(T251="",Listes!$A$74,""))))))</f>
        <v/>
      </c>
      <c r="T251" s="90"/>
      <c r="U251" s="158">
        <f t="shared" si="11"/>
        <v>0</v>
      </c>
    </row>
    <row r="252" spans="1:21" ht="20.100000000000001" customHeight="1" x14ac:dyDescent="0.25">
      <c r="A252" s="173">
        <v>246</v>
      </c>
      <c r="B252" s="201" t="str">
        <f>IF(OCS!B252="","",OCS!B252)</f>
        <v/>
      </c>
      <c r="C252" s="201" t="str">
        <f>IF(OCS!C252="","",OCS!C252)</f>
        <v/>
      </c>
      <c r="D252" s="202" t="str">
        <f>IF(OCS!D252="","",OCS!D252)</f>
        <v/>
      </c>
      <c r="E252" s="201" t="str">
        <f>IF(OCS!E252="","",OCS!E252)</f>
        <v/>
      </c>
      <c r="F252" s="287" t="str">
        <f>IF(OCS!F252="","",OCS!F252)</f>
        <v/>
      </c>
      <c r="G252" s="287" t="str">
        <f>IF(OCS!G252="","",OCS!G252)</f>
        <v/>
      </c>
      <c r="H252" s="201" t="str">
        <f>IF(OCS!H252="","",OCS!H252)</f>
        <v/>
      </c>
      <c r="I252" s="201" t="str">
        <f>IF(OCS!I252="","",OCS!I252)</f>
        <v/>
      </c>
      <c r="J252" s="88"/>
      <c r="K252" s="69"/>
      <c r="L252" s="69"/>
      <c r="M252" s="69"/>
      <c r="N252" s="69"/>
      <c r="O252" s="84" t="str">
        <f t="shared" si="9"/>
        <v/>
      </c>
      <c r="P252" s="84" t="str">
        <f t="shared" si="10"/>
        <v/>
      </c>
      <c r="Q252" s="436"/>
      <c r="R252" s="482"/>
      <c r="S252" s="435" t="str">
        <f>IF(I252="","",IF(P252="",Listes!$A$70,IF(AND(I252&lt;P252,R252=""),Listes!$A$71,IF(AND(N252&lt;M252,R252=""),Listes!$A$72,IF(AND(P252&lt;&gt;"",P252&lt;I252,Q252=""),Listes!$A$73,IF(T252="",Listes!$A$74,""))))))</f>
        <v/>
      </c>
      <c r="T252" s="90"/>
      <c r="U252" s="158">
        <f t="shared" si="11"/>
        <v>0</v>
      </c>
    </row>
    <row r="253" spans="1:21" ht="20.100000000000001" customHeight="1" x14ac:dyDescent="0.25">
      <c r="A253" s="173">
        <v>247</v>
      </c>
      <c r="B253" s="201" t="str">
        <f>IF(OCS!B253="","",OCS!B253)</f>
        <v/>
      </c>
      <c r="C253" s="201" t="str">
        <f>IF(OCS!C253="","",OCS!C253)</f>
        <v/>
      </c>
      <c r="D253" s="202" t="str">
        <f>IF(OCS!D253="","",OCS!D253)</f>
        <v/>
      </c>
      <c r="E253" s="201" t="str">
        <f>IF(OCS!E253="","",OCS!E253)</f>
        <v/>
      </c>
      <c r="F253" s="287" t="str">
        <f>IF(OCS!F253="","",OCS!F253)</f>
        <v/>
      </c>
      <c r="G253" s="287" t="str">
        <f>IF(OCS!G253="","",OCS!G253)</f>
        <v/>
      </c>
      <c r="H253" s="201" t="str">
        <f>IF(OCS!H253="","",OCS!H253)</f>
        <v/>
      </c>
      <c r="I253" s="201" t="str">
        <f>IF(OCS!I253="","",OCS!I253)</f>
        <v/>
      </c>
      <c r="J253" s="88"/>
      <c r="K253" s="69"/>
      <c r="L253" s="69"/>
      <c r="M253" s="69"/>
      <c r="N253" s="69"/>
      <c r="O253" s="84" t="str">
        <f t="shared" si="9"/>
        <v/>
      </c>
      <c r="P253" s="84" t="str">
        <f t="shared" si="10"/>
        <v/>
      </c>
      <c r="Q253" s="436"/>
      <c r="R253" s="482"/>
      <c r="S253" s="435" t="str">
        <f>IF(I253="","",IF(P253="",Listes!$A$70,IF(AND(I253&lt;P253,R253=""),Listes!$A$71,IF(AND(N253&lt;M253,R253=""),Listes!$A$72,IF(AND(P253&lt;&gt;"",P253&lt;I253,Q253=""),Listes!$A$73,IF(T253="",Listes!$A$74,""))))))</f>
        <v/>
      </c>
      <c r="T253" s="90"/>
      <c r="U253" s="158">
        <f t="shared" si="11"/>
        <v>0</v>
      </c>
    </row>
    <row r="254" spans="1:21" ht="20.100000000000001" customHeight="1" x14ac:dyDescent="0.25">
      <c r="A254" s="173">
        <v>248</v>
      </c>
      <c r="B254" s="201" t="str">
        <f>IF(OCS!B254="","",OCS!B254)</f>
        <v/>
      </c>
      <c r="C254" s="201" t="str">
        <f>IF(OCS!C254="","",OCS!C254)</f>
        <v/>
      </c>
      <c r="D254" s="202" t="str">
        <f>IF(OCS!D254="","",OCS!D254)</f>
        <v/>
      </c>
      <c r="E254" s="201" t="str">
        <f>IF(OCS!E254="","",OCS!E254)</f>
        <v/>
      </c>
      <c r="F254" s="287" t="str">
        <f>IF(OCS!F254="","",OCS!F254)</f>
        <v/>
      </c>
      <c r="G254" s="287" t="str">
        <f>IF(OCS!G254="","",OCS!G254)</f>
        <v/>
      </c>
      <c r="H254" s="201" t="str">
        <f>IF(OCS!H254="","",OCS!H254)</f>
        <v/>
      </c>
      <c r="I254" s="201" t="str">
        <f>IF(OCS!I254="","",OCS!I254)</f>
        <v/>
      </c>
      <c r="J254" s="88"/>
      <c r="K254" s="69"/>
      <c r="L254" s="69"/>
      <c r="M254" s="69"/>
      <c r="N254" s="69"/>
      <c r="O254" s="84" t="str">
        <f t="shared" si="9"/>
        <v/>
      </c>
      <c r="P254" s="84" t="str">
        <f t="shared" si="10"/>
        <v/>
      </c>
      <c r="Q254" s="436"/>
      <c r="R254" s="482"/>
      <c r="S254" s="435" t="str">
        <f>IF(I254="","",IF(P254="",Listes!$A$70,IF(AND(I254&lt;P254,R254=""),Listes!$A$71,IF(AND(N254&lt;M254,R254=""),Listes!$A$72,IF(AND(P254&lt;&gt;"",P254&lt;I254,Q254=""),Listes!$A$73,IF(T254="",Listes!$A$74,""))))))</f>
        <v/>
      </c>
      <c r="T254" s="90"/>
      <c r="U254" s="158">
        <f t="shared" si="11"/>
        <v>0</v>
      </c>
    </row>
    <row r="255" spans="1:21" ht="20.100000000000001" customHeight="1" x14ac:dyDescent="0.25">
      <c r="A255" s="173">
        <v>249</v>
      </c>
      <c r="B255" s="201" t="str">
        <f>IF(OCS!B255="","",OCS!B255)</f>
        <v/>
      </c>
      <c r="C255" s="201" t="str">
        <f>IF(OCS!C255="","",OCS!C255)</f>
        <v/>
      </c>
      <c r="D255" s="202" t="str">
        <f>IF(OCS!D255="","",OCS!D255)</f>
        <v/>
      </c>
      <c r="E255" s="201" t="str">
        <f>IF(OCS!E255="","",OCS!E255)</f>
        <v/>
      </c>
      <c r="F255" s="287" t="str">
        <f>IF(OCS!F255="","",OCS!F255)</f>
        <v/>
      </c>
      <c r="G255" s="287" t="str">
        <f>IF(OCS!G255="","",OCS!G255)</f>
        <v/>
      </c>
      <c r="H255" s="201" t="str">
        <f>IF(OCS!H255="","",OCS!H255)</f>
        <v/>
      </c>
      <c r="I255" s="201" t="str">
        <f>IF(OCS!I255="","",OCS!I255)</f>
        <v/>
      </c>
      <c r="J255" s="88"/>
      <c r="K255" s="69"/>
      <c r="L255" s="69"/>
      <c r="M255" s="69"/>
      <c r="N255" s="69"/>
      <c r="O255" s="84" t="str">
        <f t="shared" si="9"/>
        <v/>
      </c>
      <c r="P255" s="84" t="str">
        <f t="shared" si="10"/>
        <v/>
      </c>
      <c r="Q255" s="436"/>
      <c r="R255" s="482"/>
      <c r="S255" s="435" t="str">
        <f>IF(I255="","",IF(P255="",Listes!$A$70,IF(AND(I255&lt;P255,R255=""),Listes!$A$71,IF(AND(N255&lt;M255,R255=""),Listes!$A$72,IF(AND(P255&lt;&gt;"",P255&lt;I255,Q255=""),Listes!$A$73,IF(T255="",Listes!$A$74,""))))))</f>
        <v/>
      </c>
      <c r="T255" s="90"/>
      <c r="U255" s="158">
        <f t="shared" si="11"/>
        <v>0</v>
      </c>
    </row>
    <row r="256" spans="1:21" ht="20.100000000000001" customHeight="1" x14ac:dyDescent="0.25">
      <c r="A256" s="173">
        <v>250</v>
      </c>
      <c r="B256" s="201" t="str">
        <f>IF(OCS!B256="","",OCS!B256)</f>
        <v/>
      </c>
      <c r="C256" s="201" t="str">
        <f>IF(OCS!C256="","",OCS!C256)</f>
        <v/>
      </c>
      <c r="D256" s="202" t="str">
        <f>IF(OCS!D256="","",OCS!D256)</f>
        <v/>
      </c>
      <c r="E256" s="201" t="str">
        <f>IF(OCS!E256="","",OCS!E256)</f>
        <v/>
      </c>
      <c r="F256" s="287" t="str">
        <f>IF(OCS!F256="","",OCS!F256)</f>
        <v/>
      </c>
      <c r="G256" s="287" t="str">
        <f>IF(OCS!G256="","",OCS!G256)</f>
        <v/>
      </c>
      <c r="H256" s="201" t="str">
        <f>IF(OCS!H256="","",OCS!H256)</f>
        <v/>
      </c>
      <c r="I256" s="201" t="str">
        <f>IF(OCS!I256="","",OCS!I256)</f>
        <v/>
      </c>
      <c r="J256" s="88"/>
      <c r="K256" s="69"/>
      <c r="L256" s="69"/>
      <c r="M256" s="69"/>
      <c r="N256" s="69"/>
      <c r="O256" s="84" t="str">
        <f t="shared" si="9"/>
        <v/>
      </c>
      <c r="P256" s="84" t="str">
        <f t="shared" si="10"/>
        <v/>
      </c>
      <c r="Q256" s="436"/>
      <c r="R256" s="482"/>
      <c r="S256" s="435" t="str">
        <f>IF(I256="","",IF(P256="",Listes!$A$70,IF(AND(I256&lt;P256,R256=""),Listes!$A$71,IF(AND(N256&lt;M256,R256=""),Listes!$A$72,IF(AND(P256&lt;&gt;"",P256&lt;I256,Q256=""),Listes!$A$73,IF(T256="",Listes!$A$74,""))))))</f>
        <v/>
      </c>
      <c r="T256" s="90"/>
      <c r="U256" s="158">
        <f t="shared" si="11"/>
        <v>0</v>
      </c>
    </row>
    <row r="257" spans="1:21" ht="20.100000000000001" customHeight="1" x14ac:dyDescent="0.25">
      <c r="A257" s="173">
        <v>251</v>
      </c>
      <c r="B257" s="201" t="str">
        <f>IF(OCS!B257="","",OCS!B257)</f>
        <v/>
      </c>
      <c r="C257" s="201" t="str">
        <f>IF(OCS!C257="","",OCS!C257)</f>
        <v/>
      </c>
      <c r="D257" s="202" t="str">
        <f>IF(OCS!D257="","",OCS!D257)</f>
        <v/>
      </c>
      <c r="E257" s="201" t="str">
        <f>IF(OCS!E257="","",OCS!E257)</f>
        <v/>
      </c>
      <c r="F257" s="287" t="str">
        <f>IF(OCS!F257="","",OCS!F257)</f>
        <v/>
      </c>
      <c r="G257" s="287" t="str">
        <f>IF(OCS!G257="","",OCS!G257)</f>
        <v/>
      </c>
      <c r="H257" s="201" t="str">
        <f>IF(OCS!H257="","",OCS!H257)</f>
        <v/>
      </c>
      <c r="I257" s="201" t="str">
        <f>IF(OCS!I257="","",OCS!I257)</f>
        <v/>
      </c>
      <c r="J257" s="88"/>
      <c r="K257" s="69"/>
      <c r="L257" s="69"/>
      <c r="M257" s="69"/>
      <c r="N257" s="69"/>
      <c r="O257" s="84" t="str">
        <f t="shared" si="9"/>
        <v/>
      </c>
      <c r="P257" s="84" t="str">
        <f t="shared" si="10"/>
        <v/>
      </c>
      <c r="Q257" s="436"/>
      <c r="R257" s="482"/>
      <c r="S257" s="435" t="str">
        <f>IF(I257="","",IF(P257="",Listes!$A$70,IF(AND(I257&lt;P257,R257=""),Listes!$A$71,IF(AND(N257&lt;M257,R257=""),Listes!$A$72,IF(AND(P257&lt;&gt;"",P257&lt;I257,Q257=""),Listes!$A$73,IF(T257="",Listes!$A$74,""))))))</f>
        <v/>
      </c>
      <c r="T257" s="90"/>
      <c r="U257" s="158">
        <f t="shared" si="11"/>
        <v>0</v>
      </c>
    </row>
    <row r="258" spans="1:21" ht="20.100000000000001" customHeight="1" x14ac:dyDescent="0.25">
      <c r="A258" s="173">
        <v>252</v>
      </c>
      <c r="B258" s="201" t="str">
        <f>IF(OCS!B258="","",OCS!B258)</f>
        <v/>
      </c>
      <c r="C258" s="201" t="str">
        <f>IF(OCS!C258="","",OCS!C258)</f>
        <v/>
      </c>
      <c r="D258" s="202" t="str">
        <f>IF(OCS!D258="","",OCS!D258)</f>
        <v/>
      </c>
      <c r="E258" s="201" t="str">
        <f>IF(OCS!E258="","",OCS!E258)</f>
        <v/>
      </c>
      <c r="F258" s="287" t="str">
        <f>IF(OCS!F258="","",OCS!F258)</f>
        <v/>
      </c>
      <c r="G258" s="287" t="str">
        <f>IF(OCS!G258="","",OCS!G258)</f>
        <v/>
      </c>
      <c r="H258" s="201" t="str">
        <f>IF(OCS!H258="","",OCS!H258)</f>
        <v/>
      </c>
      <c r="I258" s="201" t="str">
        <f>IF(OCS!I258="","",OCS!I258)</f>
        <v/>
      </c>
      <c r="J258" s="88"/>
      <c r="K258" s="69"/>
      <c r="L258" s="69"/>
      <c r="M258" s="69"/>
      <c r="N258" s="69"/>
      <c r="O258" s="84" t="str">
        <f t="shared" si="9"/>
        <v/>
      </c>
      <c r="P258" s="84" t="str">
        <f t="shared" si="10"/>
        <v/>
      </c>
      <c r="Q258" s="436"/>
      <c r="R258" s="482"/>
      <c r="S258" s="435" t="str">
        <f>IF(I258="","",IF(P258="",Listes!$A$70,IF(AND(I258&lt;P258,R258=""),Listes!$A$71,IF(AND(N258&lt;M258,R258=""),Listes!$A$72,IF(AND(P258&lt;&gt;"",P258&lt;I258,Q258=""),Listes!$A$73,IF(T258="",Listes!$A$74,""))))))</f>
        <v/>
      </c>
      <c r="T258" s="90"/>
      <c r="U258" s="158">
        <f t="shared" si="11"/>
        <v>0</v>
      </c>
    </row>
    <row r="259" spans="1:21" ht="20.100000000000001" customHeight="1" x14ac:dyDescent="0.25">
      <c r="A259" s="173">
        <v>253</v>
      </c>
      <c r="B259" s="201" t="str">
        <f>IF(OCS!B259="","",OCS!B259)</f>
        <v/>
      </c>
      <c r="C259" s="201" t="str">
        <f>IF(OCS!C259="","",OCS!C259)</f>
        <v/>
      </c>
      <c r="D259" s="202" t="str">
        <f>IF(OCS!D259="","",OCS!D259)</f>
        <v/>
      </c>
      <c r="E259" s="201" t="str">
        <f>IF(OCS!E259="","",OCS!E259)</f>
        <v/>
      </c>
      <c r="F259" s="287" t="str">
        <f>IF(OCS!F259="","",OCS!F259)</f>
        <v/>
      </c>
      <c r="G259" s="287" t="str">
        <f>IF(OCS!G259="","",OCS!G259)</f>
        <v/>
      </c>
      <c r="H259" s="201" t="str">
        <f>IF(OCS!H259="","",OCS!H259)</f>
        <v/>
      </c>
      <c r="I259" s="201" t="str">
        <f>IF(OCS!I259="","",OCS!I259)</f>
        <v/>
      </c>
      <c r="J259" s="88"/>
      <c r="K259" s="69"/>
      <c r="L259" s="69"/>
      <c r="M259" s="69"/>
      <c r="N259" s="69"/>
      <c r="O259" s="84" t="str">
        <f t="shared" si="9"/>
        <v/>
      </c>
      <c r="P259" s="84" t="str">
        <f t="shared" si="10"/>
        <v/>
      </c>
      <c r="Q259" s="436"/>
      <c r="R259" s="482"/>
      <c r="S259" s="435" t="str">
        <f>IF(I259="","",IF(P259="",Listes!$A$70,IF(AND(I259&lt;P259,R259=""),Listes!$A$71,IF(AND(N259&lt;M259,R259=""),Listes!$A$72,IF(AND(P259&lt;&gt;"",P259&lt;I259,Q259=""),Listes!$A$73,IF(T259="",Listes!$A$74,""))))))</f>
        <v/>
      </c>
      <c r="T259" s="90"/>
      <c r="U259" s="158">
        <f t="shared" si="11"/>
        <v>0</v>
      </c>
    </row>
    <row r="260" spans="1:21" ht="20.100000000000001" customHeight="1" x14ac:dyDescent="0.25">
      <c r="A260" s="173">
        <v>254</v>
      </c>
      <c r="B260" s="201" t="str">
        <f>IF(OCS!B260="","",OCS!B260)</f>
        <v/>
      </c>
      <c r="C260" s="201" t="str">
        <f>IF(OCS!C260="","",OCS!C260)</f>
        <v/>
      </c>
      <c r="D260" s="202" t="str">
        <f>IF(OCS!D260="","",OCS!D260)</f>
        <v/>
      </c>
      <c r="E260" s="201" t="str">
        <f>IF(OCS!E260="","",OCS!E260)</f>
        <v/>
      </c>
      <c r="F260" s="287" t="str">
        <f>IF(OCS!F260="","",OCS!F260)</f>
        <v/>
      </c>
      <c r="G260" s="287" t="str">
        <f>IF(OCS!G260="","",OCS!G260)</f>
        <v/>
      </c>
      <c r="H260" s="201" t="str">
        <f>IF(OCS!H260="","",OCS!H260)</f>
        <v/>
      </c>
      <c r="I260" s="201" t="str">
        <f>IF(OCS!I260="","",OCS!I260)</f>
        <v/>
      </c>
      <c r="J260" s="88"/>
      <c r="K260" s="69"/>
      <c r="L260" s="69"/>
      <c r="M260" s="69"/>
      <c r="N260" s="69"/>
      <c r="O260" s="84" t="str">
        <f t="shared" si="9"/>
        <v/>
      </c>
      <c r="P260" s="84" t="str">
        <f t="shared" si="10"/>
        <v/>
      </c>
      <c r="Q260" s="436"/>
      <c r="R260" s="482"/>
      <c r="S260" s="435" t="str">
        <f>IF(I260="","",IF(P260="",Listes!$A$70,IF(AND(I260&lt;P260,R260=""),Listes!$A$71,IF(AND(N260&lt;M260,R260=""),Listes!$A$72,IF(AND(P260&lt;&gt;"",P260&lt;I260,Q260=""),Listes!$A$73,IF(T260="",Listes!$A$74,""))))))</f>
        <v/>
      </c>
      <c r="T260" s="90"/>
      <c r="U260" s="158">
        <f t="shared" si="11"/>
        <v>0</v>
      </c>
    </row>
    <row r="261" spans="1:21" ht="20.100000000000001" customHeight="1" x14ac:dyDescent="0.25">
      <c r="A261" s="173">
        <v>255</v>
      </c>
      <c r="B261" s="201" t="str">
        <f>IF(OCS!B261="","",OCS!B261)</f>
        <v/>
      </c>
      <c r="C261" s="201" t="str">
        <f>IF(OCS!C261="","",OCS!C261)</f>
        <v/>
      </c>
      <c r="D261" s="202" t="str">
        <f>IF(OCS!D261="","",OCS!D261)</f>
        <v/>
      </c>
      <c r="E261" s="201" t="str">
        <f>IF(OCS!E261="","",OCS!E261)</f>
        <v/>
      </c>
      <c r="F261" s="287" t="str">
        <f>IF(OCS!F261="","",OCS!F261)</f>
        <v/>
      </c>
      <c r="G261" s="287" t="str">
        <f>IF(OCS!G261="","",OCS!G261)</f>
        <v/>
      </c>
      <c r="H261" s="201" t="str">
        <f>IF(OCS!H261="","",OCS!H261)</f>
        <v/>
      </c>
      <c r="I261" s="201" t="str">
        <f>IF(OCS!I261="","",OCS!I261)</f>
        <v/>
      </c>
      <c r="J261" s="88"/>
      <c r="K261" s="69"/>
      <c r="L261" s="69"/>
      <c r="M261" s="69"/>
      <c r="N261" s="69"/>
      <c r="O261" s="84" t="str">
        <f t="shared" si="9"/>
        <v/>
      </c>
      <c r="P261" s="84" t="str">
        <f t="shared" si="10"/>
        <v/>
      </c>
      <c r="Q261" s="436"/>
      <c r="R261" s="482"/>
      <c r="S261" s="435" t="str">
        <f>IF(I261="","",IF(P261="",Listes!$A$70,IF(AND(I261&lt;P261,R261=""),Listes!$A$71,IF(AND(N261&lt;M261,R261=""),Listes!$A$72,IF(AND(P261&lt;&gt;"",P261&lt;I261,Q261=""),Listes!$A$73,IF(T261="",Listes!$A$74,""))))))</f>
        <v/>
      </c>
      <c r="T261" s="90"/>
      <c r="U261" s="158">
        <f t="shared" si="11"/>
        <v>0</v>
      </c>
    </row>
    <row r="262" spans="1:21" ht="20.100000000000001" customHeight="1" x14ac:dyDescent="0.25">
      <c r="A262" s="173">
        <v>256</v>
      </c>
      <c r="B262" s="201" t="str">
        <f>IF(OCS!B262="","",OCS!B262)</f>
        <v/>
      </c>
      <c r="C262" s="201" t="str">
        <f>IF(OCS!C262="","",OCS!C262)</f>
        <v/>
      </c>
      <c r="D262" s="202" t="str">
        <f>IF(OCS!D262="","",OCS!D262)</f>
        <v/>
      </c>
      <c r="E262" s="201" t="str">
        <f>IF(OCS!E262="","",OCS!E262)</f>
        <v/>
      </c>
      <c r="F262" s="287" t="str">
        <f>IF(OCS!F262="","",OCS!F262)</f>
        <v/>
      </c>
      <c r="G262" s="287" t="str">
        <f>IF(OCS!G262="","",OCS!G262)</f>
        <v/>
      </c>
      <c r="H262" s="201" t="str">
        <f>IF(OCS!H262="","",OCS!H262)</f>
        <v/>
      </c>
      <c r="I262" s="201" t="str">
        <f>IF(OCS!I262="","",OCS!I262)</f>
        <v/>
      </c>
      <c r="J262" s="88"/>
      <c r="K262" s="69"/>
      <c r="L262" s="69"/>
      <c r="M262" s="69"/>
      <c r="N262" s="69"/>
      <c r="O262" s="84" t="str">
        <f t="shared" si="9"/>
        <v/>
      </c>
      <c r="P262" s="84" t="str">
        <f t="shared" si="10"/>
        <v/>
      </c>
      <c r="Q262" s="436"/>
      <c r="R262" s="482"/>
      <c r="S262" s="435" t="str">
        <f>IF(I262="","",IF(P262="",Listes!$A$70,IF(AND(I262&lt;P262,R262=""),Listes!$A$71,IF(AND(N262&lt;M262,R262=""),Listes!$A$72,IF(AND(P262&lt;&gt;"",P262&lt;I262,Q262=""),Listes!$A$73,IF(T262="",Listes!$A$74,""))))))</f>
        <v/>
      </c>
      <c r="T262" s="90"/>
      <c r="U262" s="158">
        <f t="shared" si="11"/>
        <v>0</v>
      </c>
    </row>
    <row r="263" spans="1:21" ht="20.100000000000001" customHeight="1" x14ac:dyDescent="0.25">
      <c r="A263" s="173">
        <v>257</v>
      </c>
      <c r="B263" s="201" t="str">
        <f>IF(OCS!B263="","",OCS!B263)</f>
        <v/>
      </c>
      <c r="C263" s="201" t="str">
        <f>IF(OCS!C263="","",OCS!C263)</f>
        <v/>
      </c>
      <c r="D263" s="202" t="str">
        <f>IF(OCS!D263="","",OCS!D263)</f>
        <v/>
      </c>
      <c r="E263" s="201" t="str">
        <f>IF(OCS!E263="","",OCS!E263)</f>
        <v/>
      </c>
      <c r="F263" s="287" t="str">
        <f>IF(OCS!F263="","",OCS!F263)</f>
        <v/>
      </c>
      <c r="G263" s="287" t="str">
        <f>IF(OCS!G263="","",OCS!G263)</f>
        <v/>
      </c>
      <c r="H263" s="201" t="str">
        <f>IF(OCS!H263="","",OCS!H263)</f>
        <v/>
      </c>
      <c r="I263" s="201" t="str">
        <f>IF(OCS!I263="","",OCS!I263)</f>
        <v/>
      </c>
      <c r="J263" s="88"/>
      <c r="K263" s="69"/>
      <c r="L263" s="69"/>
      <c r="M263" s="69"/>
      <c r="N263" s="69"/>
      <c r="O263" s="84" t="str">
        <f t="shared" si="9"/>
        <v/>
      </c>
      <c r="P263" s="84" t="str">
        <f t="shared" si="10"/>
        <v/>
      </c>
      <c r="Q263" s="436"/>
      <c r="R263" s="482"/>
      <c r="S263" s="435" t="str">
        <f>IF(I263="","",IF(P263="",Listes!$A$70,IF(AND(I263&lt;P263,R263=""),Listes!$A$71,IF(AND(N263&lt;M263,R263=""),Listes!$A$72,IF(AND(P263&lt;&gt;"",P263&lt;I263,Q263=""),Listes!$A$73,IF(T263="",Listes!$A$74,""))))))</f>
        <v/>
      </c>
      <c r="T263" s="90"/>
      <c r="U263" s="158">
        <f t="shared" si="11"/>
        <v>0</v>
      </c>
    </row>
    <row r="264" spans="1:21" ht="20.100000000000001" customHeight="1" x14ac:dyDescent="0.25">
      <c r="A264" s="173">
        <v>258</v>
      </c>
      <c r="B264" s="201" t="str">
        <f>IF(OCS!B264="","",OCS!B264)</f>
        <v/>
      </c>
      <c r="C264" s="201" t="str">
        <f>IF(OCS!C264="","",OCS!C264)</f>
        <v/>
      </c>
      <c r="D264" s="202" t="str">
        <f>IF(OCS!D264="","",OCS!D264)</f>
        <v/>
      </c>
      <c r="E264" s="201" t="str">
        <f>IF(OCS!E264="","",OCS!E264)</f>
        <v/>
      </c>
      <c r="F264" s="287" t="str">
        <f>IF(OCS!F264="","",OCS!F264)</f>
        <v/>
      </c>
      <c r="G264" s="287" t="str">
        <f>IF(OCS!G264="","",OCS!G264)</f>
        <v/>
      </c>
      <c r="H264" s="201" t="str">
        <f>IF(OCS!H264="","",OCS!H264)</f>
        <v/>
      </c>
      <c r="I264" s="201" t="str">
        <f>IF(OCS!I264="","",OCS!I264)</f>
        <v/>
      </c>
      <c r="J264" s="88"/>
      <c r="K264" s="69"/>
      <c r="L264" s="69"/>
      <c r="M264" s="69"/>
      <c r="N264" s="69"/>
      <c r="O264" s="84" t="str">
        <f t="shared" ref="O264:O327" si="12">IF(J264="","",IF(AND(J264="Internes",K264&gt;=12),5.19,IF(AND(J264="Internes",K264&lt;12),11.42,IF(AND(J264="Mayotte",K264&gt;=12),12,IF(AND(J264="Mayotte",K264&lt;12),21.53,IF(AND(J264="Hors territoire",K264&gt;=12),23.73,IF(AND(J264="Hors territoire",K264&lt;12),39.97,"")))))))</f>
        <v/>
      </c>
      <c r="P264" s="84" t="str">
        <f t="shared" ref="P264:P327" si="13">IF(J264="","",IF(AND(J264="Internes",K264&gt;=12),5.19*L264,IF(AND(J264="Internes",K264&lt;12),11.42*L264,IF(AND(J264="Mayotte",K264&gt;=12),12*L264,IF(AND(J264="Mayotte",K264&lt;12),21.53*L264,IF(AND(J264="Hors territoire",K264&gt;=12),23.73*L264,IF(AND(J264="Hors territoire",K264&lt;12),39.97*L264,"")))))))</f>
        <v/>
      </c>
      <c r="Q264" s="436"/>
      <c r="R264" s="482"/>
      <c r="S264" s="435" t="str">
        <f>IF(I264="","",IF(P264="",Listes!$A$70,IF(AND(I264&lt;P264,R264=""),Listes!$A$71,IF(AND(N264&lt;M264,R264=""),Listes!$A$72,IF(AND(P264&lt;&gt;"",P264&lt;I264,Q264=""),Listes!$A$73,IF(T264="",Listes!$A$74,""))))))</f>
        <v/>
      </c>
      <c r="T264" s="90"/>
      <c r="U264" s="158">
        <f t="shared" ref="U264:U327" si="14">IF(AND(I264&lt;&gt;"",S264&lt;&gt;""),1,0)</f>
        <v>0</v>
      </c>
    </row>
    <row r="265" spans="1:21" ht="20.100000000000001" customHeight="1" x14ac:dyDescent="0.25">
      <c r="A265" s="173">
        <v>259</v>
      </c>
      <c r="B265" s="201" t="str">
        <f>IF(OCS!B265="","",OCS!B265)</f>
        <v/>
      </c>
      <c r="C265" s="201" t="str">
        <f>IF(OCS!C265="","",OCS!C265)</f>
        <v/>
      </c>
      <c r="D265" s="202" t="str">
        <f>IF(OCS!D265="","",OCS!D265)</f>
        <v/>
      </c>
      <c r="E265" s="201" t="str">
        <f>IF(OCS!E265="","",OCS!E265)</f>
        <v/>
      </c>
      <c r="F265" s="287" t="str">
        <f>IF(OCS!F265="","",OCS!F265)</f>
        <v/>
      </c>
      <c r="G265" s="287" t="str">
        <f>IF(OCS!G265="","",OCS!G265)</f>
        <v/>
      </c>
      <c r="H265" s="201" t="str">
        <f>IF(OCS!H265="","",OCS!H265)</f>
        <v/>
      </c>
      <c r="I265" s="201" t="str">
        <f>IF(OCS!I265="","",OCS!I265)</f>
        <v/>
      </c>
      <c r="J265" s="88"/>
      <c r="K265" s="69"/>
      <c r="L265" s="69"/>
      <c r="M265" s="69"/>
      <c r="N265" s="69"/>
      <c r="O265" s="84" t="str">
        <f t="shared" si="12"/>
        <v/>
      </c>
      <c r="P265" s="84" t="str">
        <f t="shared" si="13"/>
        <v/>
      </c>
      <c r="Q265" s="436"/>
      <c r="R265" s="482"/>
      <c r="S265" s="435" t="str">
        <f>IF(I265="","",IF(P265="",Listes!$A$70,IF(AND(I265&lt;P265,R265=""),Listes!$A$71,IF(AND(N265&lt;M265,R265=""),Listes!$A$72,IF(AND(P265&lt;&gt;"",P265&lt;I265,Q265=""),Listes!$A$73,IF(T265="",Listes!$A$74,""))))))</f>
        <v/>
      </c>
      <c r="T265" s="90"/>
      <c r="U265" s="158">
        <f t="shared" si="14"/>
        <v>0</v>
      </c>
    </row>
    <row r="266" spans="1:21" ht="20.100000000000001" customHeight="1" x14ac:dyDescent="0.25">
      <c r="A266" s="173">
        <v>260</v>
      </c>
      <c r="B266" s="201" t="str">
        <f>IF(OCS!B266="","",OCS!B266)</f>
        <v/>
      </c>
      <c r="C266" s="201" t="str">
        <f>IF(OCS!C266="","",OCS!C266)</f>
        <v/>
      </c>
      <c r="D266" s="202" t="str">
        <f>IF(OCS!D266="","",OCS!D266)</f>
        <v/>
      </c>
      <c r="E266" s="201" t="str">
        <f>IF(OCS!E266="","",OCS!E266)</f>
        <v/>
      </c>
      <c r="F266" s="287" t="str">
        <f>IF(OCS!F266="","",OCS!F266)</f>
        <v/>
      </c>
      <c r="G266" s="287" t="str">
        <f>IF(OCS!G266="","",OCS!G266)</f>
        <v/>
      </c>
      <c r="H266" s="201" t="str">
        <f>IF(OCS!H266="","",OCS!H266)</f>
        <v/>
      </c>
      <c r="I266" s="201" t="str">
        <f>IF(OCS!I266="","",OCS!I266)</f>
        <v/>
      </c>
      <c r="J266" s="88"/>
      <c r="K266" s="69"/>
      <c r="L266" s="69"/>
      <c r="M266" s="69"/>
      <c r="N266" s="69"/>
      <c r="O266" s="84" t="str">
        <f t="shared" si="12"/>
        <v/>
      </c>
      <c r="P266" s="84" t="str">
        <f t="shared" si="13"/>
        <v/>
      </c>
      <c r="Q266" s="436"/>
      <c r="R266" s="482"/>
      <c r="S266" s="435" t="str">
        <f>IF(I266="","",IF(P266="",Listes!$A$70,IF(AND(I266&lt;P266,R266=""),Listes!$A$71,IF(AND(N266&lt;M266,R266=""),Listes!$A$72,IF(AND(P266&lt;&gt;"",P266&lt;I266,Q266=""),Listes!$A$73,IF(T266="",Listes!$A$74,""))))))</f>
        <v/>
      </c>
      <c r="T266" s="90"/>
      <c r="U266" s="158">
        <f t="shared" si="14"/>
        <v>0</v>
      </c>
    </row>
    <row r="267" spans="1:21" ht="20.100000000000001" customHeight="1" x14ac:dyDescent="0.25">
      <c r="A267" s="173">
        <v>261</v>
      </c>
      <c r="B267" s="201" t="str">
        <f>IF(OCS!B267="","",OCS!B267)</f>
        <v/>
      </c>
      <c r="C267" s="201" t="str">
        <f>IF(OCS!C267="","",OCS!C267)</f>
        <v/>
      </c>
      <c r="D267" s="202" t="str">
        <f>IF(OCS!D267="","",OCS!D267)</f>
        <v/>
      </c>
      <c r="E267" s="201" t="str">
        <f>IF(OCS!E267="","",OCS!E267)</f>
        <v/>
      </c>
      <c r="F267" s="287" t="str">
        <f>IF(OCS!F267="","",OCS!F267)</f>
        <v/>
      </c>
      <c r="G267" s="287" t="str">
        <f>IF(OCS!G267="","",OCS!G267)</f>
        <v/>
      </c>
      <c r="H267" s="201" t="str">
        <f>IF(OCS!H267="","",OCS!H267)</f>
        <v/>
      </c>
      <c r="I267" s="201" t="str">
        <f>IF(OCS!I267="","",OCS!I267)</f>
        <v/>
      </c>
      <c r="J267" s="88"/>
      <c r="K267" s="69"/>
      <c r="L267" s="69"/>
      <c r="M267" s="69"/>
      <c r="N267" s="69"/>
      <c r="O267" s="84" t="str">
        <f t="shared" si="12"/>
        <v/>
      </c>
      <c r="P267" s="84" t="str">
        <f t="shared" si="13"/>
        <v/>
      </c>
      <c r="Q267" s="436"/>
      <c r="R267" s="482"/>
      <c r="S267" s="435" t="str">
        <f>IF(I267="","",IF(P267="",Listes!$A$70,IF(AND(I267&lt;P267,R267=""),Listes!$A$71,IF(AND(N267&lt;M267,R267=""),Listes!$A$72,IF(AND(P267&lt;&gt;"",P267&lt;I267,Q267=""),Listes!$A$73,IF(T267="",Listes!$A$74,""))))))</f>
        <v/>
      </c>
      <c r="T267" s="90"/>
      <c r="U267" s="158">
        <f t="shared" si="14"/>
        <v>0</v>
      </c>
    </row>
    <row r="268" spans="1:21" ht="20.100000000000001" customHeight="1" x14ac:dyDescent="0.25">
      <c r="A268" s="173">
        <v>262</v>
      </c>
      <c r="B268" s="201" t="str">
        <f>IF(OCS!B268="","",OCS!B268)</f>
        <v/>
      </c>
      <c r="C268" s="201" t="str">
        <f>IF(OCS!C268="","",OCS!C268)</f>
        <v/>
      </c>
      <c r="D268" s="202" t="str">
        <f>IF(OCS!D268="","",OCS!D268)</f>
        <v/>
      </c>
      <c r="E268" s="201" t="str">
        <f>IF(OCS!E268="","",OCS!E268)</f>
        <v/>
      </c>
      <c r="F268" s="287" t="str">
        <f>IF(OCS!F268="","",OCS!F268)</f>
        <v/>
      </c>
      <c r="G268" s="287" t="str">
        <f>IF(OCS!G268="","",OCS!G268)</f>
        <v/>
      </c>
      <c r="H268" s="201" t="str">
        <f>IF(OCS!H268="","",OCS!H268)</f>
        <v/>
      </c>
      <c r="I268" s="201" t="str">
        <f>IF(OCS!I268="","",OCS!I268)</f>
        <v/>
      </c>
      <c r="J268" s="88"/>
      <c r="K268" s="69"/>
      <c r="L268" s="69"/>
      <c r="M268" s="69"/>
      <c r="N268" s="69"/>
      <c r="O268" s="84" t="str">
        <f t="shared" si="12"/>
        <v/>
      </c>
      <c r="P268" s="84" t="str">
        <f t="shared" si="13"/>
        <v/>
      </c>
      <c r="Q268" s="436"/>
      <c r="R268" s="482"/>
      <c r="S268" s="435" t="str">
        <f>IF(I268="","",IF(P268="",Listes!$A$70,IF(AND(I268&lt;P268,R268=""),Listes!$A$71,IF(AND(N268&lt;M268,R268=""),Listes!$A$72,IF(AND(P268&lt;&gt;"",P268&lt;I268,Q268=""),Listes!$A$73,IF(T268="",Listes!$A$74,""))))))</f>
        <v/>
      </c>
      <c r="T268" s="90"/>
      <c r="U268" s="158">
        <f t="shared" si="14"/>
        <v>0</v>
      </c>
    </row>
    <row r="269" spans="1:21" ht="20.100000000000001" customHeight="1" x14ac:dyDescent="0.25">
      <c r="A269" s="173">
        <v>263</v>
      </c>
      <c r="B269" s="201" t="str">
        <f>IF(OCS!B269="","",OCS!B269)</f>
        <v/>
      </c>
      <c r="C269" s="201" t="str">
        <f>IF(OCS!C269="","",OCS!C269)</f>
        <v/>
      </c>
      <c r="D269" s="202" t="str">
        <f>IF(OCS!D269="","",OCS!D269)</f>
        <v/>
      </c>
      <c r="E269" s="201" t="str">
        <f>IF(OCS!E269="","",OCS!E269)</f>
        <v/>
      </c>
      <c r="F269" s="287" t="str">
        <f>IF(OCS!F269="","",OCS!F269)</f>
        <v/>
      </c>
      <c r="G269" s="287" t="str">
        <f>IF(OCS!G269="","",OCS!G269)</f>
        <v/>
      </c>
      <c r="H269" s="201" t="str">
        <f>IF(OCS!H269="","",OCS!H269)</f>
        <v/>
      </c>
      <c r="I269" s="201" t="str">
        <f>IF(OCS!I269="","",OCS!I269)</f>
        <v/>
      </c>
      <c r="J269" s="88"/>
      <c r="K269" s="69"/>
      <c r="L269" s="69"/>
      <c r="M269" s="69"/>
      <c r="N269" s="69"/>
      <c r="O269" s="84" t="str">
        <f t="shared" si="12"/>
        <v/>
      </c>
      <c r="P269" s="84" t="str">
        <f t="shared" si="13"/>
        <v/>
      </c>
      <c r="Q269" s="436"/>
      <c r="R269" s="482"/>
      <c r="S269" s="435" t="str">
        <f>IF(I269="","",IF(P269="",Listes!$A$70,IF(AND(I269&lt;P269,R269=""),Listes!$A$71,IF(AND(N269&lt;M269,R269=""),Listes!$A$72,IF(AND(P269&lt;&gt;"",P269&lt;I269,Q269=""),Listes!$A$73,IF(T269="",Listes!$A$74,""))))))</f>
        <v/>
      </c>
      <c r="T269" s="90"/>
      <c r="U269" s="158">
        <f t="shared" si="14"/>
        <v>0</v>
      </c>
    </row>
    <row r="270" spans="1:21" ht="20.100000000000001" customHeight="1" x14ac:dyDescent="0.25">
      <c r="A270" s="173">
        <v>264</v>
      </c>
      <c r="B270" s="201" t="str">
        <f>IF(OCS!B270="","",OCS!B270)</f>
        <v/>
      </c>
      <c r="C270" s="201" t="str">
        <f>IF(OCS!C270="","",OCS!C270)</f>
        <v/>
      </c>
      <c r="D270" s="202" t="str">
        <f>IF(OCS!D270="","",OCS!D270)</f>
        <v/>
      </c>
      <c r="E270" s="201" t="str">
        <f>IF(OCS!E270="","",OCS!E270)</f>
        <v/>
      </c>
      <c r="F270" s="287" t="str">
        <f>IF(OCS!F270="","",OCS!F270)</f>
        <v/>
      </c>
      <c r="G270" s="287" t="str">
        <f>IF(OCS!G270="","",OCS!G270)</f>
        <v/>
      </c>
      <c r="H270" s="201" t="str">
        <f>IF(OCS!H270="","",OCS!H270)</f>
        <v/>
      </c>
      <c r="I270" s="201" t="str">
        <f>IF(OCS!I270="","",OCS!I270)</f>
        <v/>
      </c>
      <c r="J270" s="88"/>
      <c r="K270" s="69"/>
      <c r="L270" s="69"/>
      <c r="M270" s="69"/>
      <c r="N270" s="69"/>
      <c r="O270" s="84" t="str">
        <f t="shared" si="12"/>
        <v/>
      </c>
      <c r="P270" s="84" t="str">
        <f t="shared" si="13"/>
        <v/>
      </c>
      <c r="Q270" s="436"/>
      <c r="R270" s="482"/>
      <c r="S270" s="435" t="str">
        <f>IF(I270="","",IF(P270="",Listes!$A$70,IF(AND(I270&lt;P270,R270=""),Listes!$A$71,IF(AND(N270&lt;M270,R270=""),Listes!$A$72,IF(AND(P270&lt;&gt;"",P270&lt;I270,Q270=""),Listes!$A$73,IF(T270="",Listes!$A$74,""))))))</f>
        <v/>
      </c>
      <c r="T270" s="90"/>
      <c r="U270" s="158">
        <f t="shared" si="14"/>
        <v>0</v>
      </c>
    </row>
    <row r="271" spans="1:21" ht="20.100000000000001" customHeight="1" x14ac:dyDescent="0.25">
      <c r="A271" s="173">
        <v>265</v>
      </c>
      <c r="B271" s="201" t="str">
        <f>IF(OCS!B271="","",OCS!B271)</f>
        <v/>
      </c>
      <c r="C271" s="201" t="str">
        <f>IF(OCS!C271="","",OCS!C271)</f>
        <v/>
      </c>
      <c r="D271" s="202" t="str">
        <f>IF(OCS!D271="","",OCS!D271)</f>
        <v/>
      </c>
      <c r="E271" s="201" t="str">
        <f>IF(OCS!E271="","",OCS!E271)</f>
        <v/>
      </c>
      <c r="F271" s="287" t="str">
        <f>IF(OCS!F271="","",OCS!F271)</f>
        <v/>
      </c>
      <c r="G271" s="287" t="str">
        <f>IF(OCS!G271="","",OCS!G271)</f>
        <v/>
      </c>
      <c r="H271" s="201" t="str">
        <f>IF(OCS!H271="","",OCS!H271)</f>
        <v/>
      </c>
      <c r="I271" s="201" t="str">
        <f>IF(OCS!I271="","",OCS!I271)</f>
        <v/>
      </c>
      <c r="J271" s="88"/>
      <c r="K271" s="69"/>
      <c r="L271" s="69"/>
      <c r="M271" s="69"/>
      <c r="N271" s="69"/>
      <c r="O271" s="84" t="str">
        <f t="shared" si="12"/>
        <v/>
      </c>
      <c r="P271" s="84" t="str">
        <f t="shared" si="13"/>
        <v/>
      </c>
      <c r="Q271" s="436"/>
      <c r="R271" s="482"/>
      <c r="S271" s="435" t="str">
        <f>IF(I271="","",IF(P271="",Listes!$A$70,IF(AND(I271&lt;P271,R271=""),Listes!$A$71,IF(AND(N271&lt;M271,R271=""),Listes!$A$72,IF(AND(P271&lt;&gt;"",P271&lt;I271,Q271=""),Listes!$A$73,IF(T271="",Listes!$A$74,""))))))</f>
        <v/>
      </c>
      <c r="T271" s="90"/>
      <c r="U271" s="158">
        <f t="shared" si="14"/>
        <v>0</v>
      </c>
    </row>
    <row r="272" spans="1:21" ht="20.100000000000001" customHeight="1" x14ac:dyDescent="0.25">
      <c r="A272" s="173">
        <v>266</v>
      </c>
      <c r="B272" s="201" t="str">
        <f>IF(OCS!B272="","",OCS!B272)</f>
        <v/>
      </c>
      <c r="C272" s="201" t="str">
        <f>IF(OCS!C272="","",OCS!C272)</f>
        <v/>
      </c>
      <c r="D272" s="202" t="str">
        <f>IF(OCS!D272="","",OCS!D272)</f>
        <v/>
      </c>
      <c r="E272" s="201" t="str">
        <f>IF(OCS!E272="","",OCS!E272)</f>
        <v/>
      </c>
      <c r="F272" s="287" t="str">
        <f>IF(OCS!F272="","",OCS!F272)</f>
        <v/>
      </c>
      <c r="G272" s="287" t="str">
        <f>IF(OCS!G272="","",OCS!G272)</f>
        <v/>
      </c>
      <c r="H272" s="201" t="str">
        <f>IF(OCS!H272="","",OCS!H272)</f>
        <v/>
      </c>
      <c r="I272" s="201" t="str">
        <f>IF(OCS!I272="","",OCS!I272)</f>
        <v/>
      </c>
      <c r="J272" s="88"/>
      <c r="K272" s="69"/>
      <c r="L272" s="69"/>
      <c r="M272" s="69"/>
      <c r="N272" s="69"/>
      <c r="O272" s="84" t="str">
        <f t="shared" si="12"/>
        <v/>
      </c>
      <c r="P272" s="84" t="str">
        <f t="shared" si="13"/>
        <v/>
      </c>
      <c r="Q272" s="436"/>
      <c r="R272" s="482"/>
      <c r="S272" s="435" t="str">
        <f>IF(I272="","",IF(P272="",Listes!$A$70,IF(AND(I272&lt;P272,R272=""),Listes!$A$71,IF(AND(N272&lt;M272,R272=""),Listes!$A$72,IF(AND(P272&lt;&gt;"",P272&lt;I272,Q272=""),Listes!$A$73,IF(T272="",Listes!$A$74,""))))))</f>
        <v/>
      </c>
      <c r="T272" s="90"/>
      <c r="U272" s="158">
        <f t="shared" si="14"/>
        <v>0</v>
      </c>
    </row>
    <row r="273" spans="1:21" ht="20.100000000000001" customHeight="1" x14ac:dyDescent="0.25">
      <c r="A273" s="173">
        <v>267</v>
      </c>
      <c r="B273" s="201" t="str">
        <f>IF(OCS!B273="","",OCS!B273)</f>
        <v/>
      </c>
      <c r="C273" s="201" t="str">
        <f>IF(OCS!C273="","",OCS!C273)</f>
        <v/>
      </c>
      <c r="D273" s="202" t="str">
        <f>IF(OCS!D273="","",OCS!D273)</f>
        <v/>
      </c>
      <c r="E273" s="201" t="str">
        <f>IF(OCS!E273="","",OCS!E273)</f>
        <v/>
      </c>
      <c r="F273" s="287" t="str">
        <f>IF(OCS!F273="","",OCS!F273)</f>
        <v/>
      </c>
      <c r="G273" s="287" t="str">
        <f>IF(OCS!G273="","",OCS!G273)</f>
        <v/>
      </c>
      <c r="H273" s="201" t="str">
        <f>IF(OCS!H273="","",OCS!H273)</f>
        <v/>
      </c>
      <c r="I273" s="201" t="str">
        <f>IF(OCS!I273="","",OCS!I273)</f>
        <v/>
      </c>
      <c r="J273" s="88"/>
      <c r="K273" s="69"/>
      <c r="L273" s="69"/>
      <c r="M273" s="69"/>
      <c r="N273" s="69"/>
      <c r="O273" s="84" t="str">
        <f t="shared" si="12"/>
        <v/>
      </c>
      <c r="P273" s="84" t="str">
        <f t="shared" si="13"/>
        <v/>
      </c>
      <c r="Q273" s="436"/>
      <c r="R273" s="482"/>
      <c r="S273" s="435" t="str">
        <f>IF(I273="","",IF(P273="",Listes!$A$70,IF(AND(I273&lt;P273,R273=""),Listes!$A$71,IF(AND(N273&lt;M273,R273=""),Listes!$A$72,IF(AND(P273&lt;&gt;"",P273&lt;I273,Q273=""),Listes!$A$73,IF(T273="",Listes!$A$74,""))))))</f>
        <v/>
      </c>
      <c r="T273" s="90"/>
      <c r="U273" s="158">
        <f t="shared" si="14"/>
        <v>0</v>
      </c>
    </row>
    <row r="274" spans="1:21" ht="20.100000000000001" customHeight="1" x14ac:dyDescent="0.25">
      <c r="A274" s="173">
        <v>268</v>
      </c>
      <c r="B274" s="201" t="str">
        <f>IF(OCS!B274="","",OCS!B274)</f>
        <v/>
      </c>
      <c r="C274" s="201" t="str">
        <f>IF(OCS!C274="","",OCS!C274)</f>
        <v/>
      </c>
      <c r="D274" s="202" t="str">
        <f>IF(OCS!D274="","",OCS!D274)</f>
        <v/>
      </c>
      <c r="E274" s="201" t="str">
        <f>IF(OCS!E274="","",OCS!E274)</f>
        <v/>
      </c>
      <c r="F274" s="287" t="str">
        <f>IF(OCS!F274="","",OCS!F274)</f>
        <v/>
      </c>
      <c r="G274" s="287" t="str">
        <f>IF(OCS!G274="","",OCS!G274)</f>
        <v/>
      </c>
      <c r="H274" s="201" t="str">
        <f>IF(OCS!H274="","",OCS!H274)</f>
        <v/>
      </c>
      <c r="I274" s="201" t="str">
        <f>IF(OCS!I274="","",OCS!I274)</f>
        <v/>
      </c>
      <c r="J274" s="88"/>
      <c r="K274" s="69"/>
      <c r="L274" s="69"/>
      <c r="M274" s="69"/>
      <c r="N274" s="69"/>
      <c r="O274" s="84" t="str">
        <f t="shared" si="12"/>
        <v/>
      </c>
      <c r="P274" s="84" t="str">
        <f t="shared" si="13"/>
        <v/>
      </c>
      <c r="Q274" s="436"/>
      <c r="R274" s="482"/>
      <c r="S274" s="435" t="str">
        <f>IF(I274="","",IF(P274="",Listes!$A$70,IF(AND(I274&lt;P274,R274=""),Listes!$A$71,IF(AND(N274&lt;M274,R274=""),Listes!$A$72,IF(AND(P274&lt;&gt;"",P274&lt;I274,Q274=""),Listes!$A$73,IF(T274="",Listes!$A$74,""))))))</f>
        <v/>
      </c>
      <c r="T274" s="90"/>
      <c r="U274" s="158">
        <f t="shared" si="14"/>
        <v>0</v>
      </c>
    </row>
    <row r="275" spans="1:21" ht="20.100000000000001" customHeight="1" x14ac:dyDescent="0.25">
      <c r="A275" s="173">
        <v>269</v>
      </c>
      <c r="B275" s="201" t="str">
        <f>IF(OCS!B275="","",OCS!B275)</f>
        <v/>
      </c>
      <c r="C275" s="201" t="str">
        <f>IF(OCS!C275="","",OCS!C275)</f>
        <v/>
      </c>
      <c r="D275" s="202" t="str">
        <f>IF(OCS!D275="","",OCS!D275)</f>
        <v/>
      </c>
      <c r="E275" s="201" t="str">
        <f>IF(OCS!E275="","",OCS!E275)</f>
        <v/>
      </c>
      <c r="F275" s="287" t="str">
        <f>IF(OCS!F275="","",OCS!F275)</f>
        <v/>
      </c>
      <c r="G275" s="287" t="str">
        <f>IF(OCS!G275="","",OCS!G275)</f>
        <v/>
      </c>
      <c r="H275" s="201" t="str">
        <f>IF(OCS!H275="","",OCS!H275)</f>
        <v/>
      </c>
      <c r="I275" s="201" t="str">
        <f>IF(OCS!I275="","",OCS!I275)</f>
        <v/>
      </c>
      <c r="J275" s="88"/>
      <c r="K275" s="69"/>
      <c r="L275" s="69"/>
      <c r="M275" s="69"/>
      <c r="N275" s="69"/>
      <c r="O275" s="84" t="str">
        <f t="shared" si="12"/>
        <v/>
      </c>
      <c r="P275" s="84" t="str">
        <f t="shared" si="13"/>
        <v/>
      </c>
      <c r="Q275" s="436"/>
      <c r="R275" s="482"/>
      <c r="S275" s="435" t="str">
        <f>IF(I275="","",IF(P275="",Listes!$A$70,IF(AND(I275&lt;P275,R275=""),Listes!$A$71,IF(AND(N275&lt;M275,R275=""),Listes!$A$72,IF(AND(P275&lt;&gt;"",P275&lt;I275,Q275=""),Listes!$A$73,IF(T275="",Listes!$A$74,""))))))</f>
        <v/>
      </c>
      <c r="T275" s="90"/>
      <c r="U275" s="158">
        <f t="shared" si="14"/>
        <v>0</v>
      </c>
    </row>
    <row r="276" spans="1:21" ht="20.100000000000001" customHeight="1" x14ac:dyDescent="0.25">
      <c r="A276" s="173">
        <v>270</v>
      </c>
      <c r="B276" s="201" t="str">
        <f>IF(OCS!B276="","",OCS!B276)</f>
        <v/>
      </c>
      <c r="C276" s="201" t="str">
        <f>IF(OCS!C276="","",OCS!C276)</f>
        <v/>
      </c>
      <c r="D276" s="202" t="str">
        <f>IF(OCS!D276="","",OCS!D276)</f>
        <v/>
      </c>
      <c r="E276" s="201" t="str">
        <f>IF(OCS!E276="","",OCS!E276)</f>
        <v/>
      </c>
      <c r="F276" s="287" t="str">
        <f>IF(OCS!F276="","",OCS!F276)</f>
        <v/>
      </c>
      <c r="G276" s="287" t="str">
        <f>IF(OCS!G276="","",OCS!G276)</f>
        <v/>
      </c>
      <c r="H276" s="201" t="str">
        <f>IF(OCS!H276="","",OCS!H276)</f>
        <v/>
      </c>
      <c r="I276" s="201" t="str">
        <f>IF(OCS!I276="","",OCS!I276)</f>
        <v/>
      </c>
      <c r="J276" s="88"/>
      <c r="K276" s="69"/>
      <c r="L276" s="69"/>
      <c r="M276" s="69"/>
      <c r="N276" s="69"/>
      <c r="O276" s="84" t="str">
        <f t="shared" si="12"/>
        <v/>
      </c>
      <c r="P276" s="84" t="str">
        <f t="shared" si="13"/>
        <v/>
      </c>
      <c r="Q276" s="436"/>
      <c r="R276" s="482"/>
      <c r="S276" s="435" t="str">
        <f>IF(I276="","",IF(P276="",Listes!$A$70,IF(AND(I276&lt;P276,R276=""),Listes!$A$71,IF(AND(N276&lt;M276,R276=""),Listes!$A$72,IF(AND(P276&lt;&gt;"",P276&lt;I276,Q276=""),Listes!$A$73,IF(T276="",Listes!$A$74,""))))))</f>
        <v/>
      </c>
      <c r="T276" s="90"/>
      <c r="U276" s="158">
        <f t="shared" si="14"/>
        <v>0</v>
      </c>
    </row>
    <row r="277" spans="1:21" ht="20.100000000000001" customHeight="1" x14ac:dyDescent="0.25">
      <c r="A277" s="173">
        <v>271</v>
      </c>
      <c r="B277" s="201" t="str">
        <f>IF(OCS!B277="","",OCS!B277)</f>
        <v/>
      </c>
      <c r="C277" s="201" t="str">
        <f>IF(OCS!C277="","",OCS!C277)</f>
        <v/>
      </c>
      <c r="D277" s="202" t="str">
        <f>IF(OCS!D277="","",OCS!D277)</f>
        <v/>
      </c>
      <c r="E277" s="201" t="str">
        <f>IF(OCS!E277="","",OCS!E277)</f>
        <v/>
      </c>
      <c r="F277" s="287" t="str">
        <f>IF(OCS!F277="","",OCS!F277)</f>
        <v/>
      </c>
      <c r="G277" s="287" t="str">
        <f>IF(OCS!G277="","",OCS!G277)</f>
        <v/>
      </c>
      <c r="H277" s="201" t="str">
        <f>IF(OCS!H277="","",OCS!H277)</f>
        <v/>
      </c>
      <c r="I277" s="201" t="str">
        <f>IF(OCS!I277="","",OCS!I277)</f>
        <v/>
      </c>
      <c r="J277" s="88"/>
      <c r="K277" s="69"/>
      <c r="L277" s="69"/>
      <c r="M277" s="69"/>
      <c r="N277" s="69"/>
      <c r="O277" s="84" t="str">
        <f t="shared" si="12"/>
        <v/>
      </c>
      <c r="P277" s="84" t="str">
        <f t="shared" si="13"/>
        <v/>
      </c>
      <c r="Q277" s="436"/>
      <c r="R277" s="482"/>
      <c r="S277" s="435" t="str">
        <f>IF(I277="","",IF(P277="",Listes!$A$70,IF(AND(I277&lt;P277,R277=""),Listes!$A$71,IF(AND(N277&lt;M277,R277=""),Listes!$A$72,IF(AND(P277&lt;&gt;"",P277&lt;I277,Q277=""),Listes!$A$73,IF(T277="",Listes!$A$74,""))))))</f>
        <v/>
      </c>
      <c r="T277" s="90"/>
      <c r="U277" s="158">
        <f t="shared" si="14"/>
        <v>0</v>
      </c>
    </row>
    <row r="278" spans="1:21" ht="20.100000000000001" customHeight="1" x14ac:dyDescent="0.25">
      <c r="A278" s="173">
        <v>272</v>
      </c>
      <c r="B278" s="201" t="str">
        <f>IF(OCS!B278="","",OCS!B278)</f>
        <v/>
      </c>
      <c r="C278" s="201" t="str">
        <f>IF(OCS!C278="","",OCS!C278)</f>
        <v/>
      </c>
      <c r="D278" s="202" t="str">
        <f>IF(OCS!D278="","",OCS!D278)</f>
        <v/>
      </c>
      <c r="E278" s="201" t="str">
        <f>IF(OCS!E278="","",OCS!E278)</f>
        <v/>
      </c>
      <c r="F278" s="287" t="str">
        <f>IF(OCS!F278="","",OCS!F278)</f>
        <v/>
      </c>
      <c r="G278" s="287" t="str">
        <f>IF(OCS!G278="","",OCS!G278)</f>
        <v/>
      </c>
      <c r="H278" s="201" t="str">
        <f>IF(OCS!H278="","",OCS!H278)</f>
        <v/>
      </c>
      <c r="I278" s="201" t="str">
        <f>IF(OCS!I278="","",OCS!I278)</f>
        <v/>
      </c>
      <c r="J278" s="88"/>
      <c r="K278" s="69"/>
      <c r="L278" s="69"/>
      <c r="M278" s="69"/>
      <c r="N278" s="69"/>
      <c r="O278" s="84" t="str">
        <f t="shared" si="12"/>
        <v/>
      </c>
      <c r="P278" s="84" t="str">
        <f t="shared" si="13"/>
        <v/>
      </c>
      <c r="Q278" s="436"/>
      <c r="R278" s="482"/>
      <c r="S278" s="435" t="str">
        <f>IF(I278="","",IF(P278="",Listes!$A$70,IF(AND(I278&lt;P278,R278=""),Listes!$A$71,IF(AND(N278&lt;M278,R278=""),Listes!$A$72,IF(AND(P278&lt;&gt;"",P278&lt;I278,Q278=""),Listes!$A$73,IF(T278="",Listes!$A$74,""))))))</f>
        <v/>
      </c>
      <c r="T278" s="90"/>
      <c r="U278" s="158">
        <f t="shared" si="14"/>
        <v>0</v>
      </c>
    </row>
    <row r="279" spans="1:21" ht="20.100000000000001" customHeight="1" x14ac:dyDescent="0.25">
      <c r="A279" s="173">
        <v>273</v>
      </c>
      <c r="B279" s="201" t="str">
        <f>IF(OCS!B279="","",OCS!B279)</f>
        <v/>
      </c>
      <c r="C279" s="201" t="str">
        <f>IF(OCS!C279="","",OCS!C279)</f>
        <v/>
      </c>
      <c r="D279" s="202" t="str">
        <f>IF(OCS!D279="","",OCS!D279)</f>
        <v/>
      </c>
      <c r="E279" s="201" t="str">
        <f>IF(OCS!E279="","",OCS!E279)</f>
        <v/>
      </c>
      <c r="F279" s="287" t="str">
        <f>IF(OCS!F279="","",OCS!F279)</f>
        <v/>
      </c>
      <c r="G279" s="287" t="str">
        <f>IF(OCS!G279="","",OCS!G279)</f>
        <v/>
      </c>
      <c r="H279" s="201" t="str">
        <f>IF(OCS!H279="","",OCS!H279)</f>
        <v/>
      </c>
      <c r="I279" s="201" t="str">
        <f>IF(OCS!I279="","",OCS!I279)</f>
        <v/>
      </c>
      <c r="J279" s="88"/>
      <c r="K279" s="69"/>
      <c r="L279" s="69"/>
      <c r="M279" s="69"/>
      <c r="N279" s="69"/>
      <c r="O279" s="84" t="str">
        <f t="shared" si="12"/>
        <v/>
      </c>
      <c r="P279" s="84" t="str">
        <f t="shared" si="13"/>
        <v/>
      </c>
      <c r="Q279" s="436"/>
      <c r="R279" s="482"/>
      <c r="S279" s="435" t="str">
        <f>IF(I279="","",IF(P279="",Listes!$A$70,IF(AND(I279&lt;P279,R279=""),Listes!$A$71,IF(AND(N279&lt;M279,R279=""),Listes!$A$72,IF(AND(P279&lt;&gt;"",P279&lt;I279,Q279=""),Listes!$A$73,IF(T279="",Listes!$A$74,""))))))</f>
        <v/>
      </c>
      <c r="T279" s="90"/>
      <c r="U279" s="158">
        <f t="shared" si="14"/>
        <v>0</v>
      </c>
    </row>
    <row r="280" spans="1:21" ht="20.100000000000001" customHeight="1" x14ac:dyDescent="0.25">
      <c r="A280" s="173">
        <v>274</v>
      </c>
      <c r="B280" s="201" t="str">
        <f>IF(OCS!B280="","",OCS!B280)</f>
        <v/>
      </c>
      <c r="C280" s="201" t="str">
        <f>IF(OCS!C280="","",OCS!C280)</f>
        <v/>
      </c>
      <c r="D280" s="202" t="str">
        <f>IF(OCS!D280="","",OCS!D280)</f>
        <v/>
      </c>
      <c r="E280" s="201" t="str">
        <f>IF(OCS!E280="","",OCS!E280)</f>
        <v/>
      </c>
      <c r="F280" s="287" t="str">
        <f>IF(OCS!F280="","",OCS!F280)</f>
        <v/>
      </c>
      <c r="G280" s="287" t="str">
        <f>IF(OCS!G280="","",OCS!G280)</f>
        <v/>
      </c>
      <c r="H280" s="201" t="str">
        <f>IF(OCS!H280="","",OCS!H280)</f>
        <v/>
      </c>
      <c r="I280" s="201" t="str">
        <f>IF(OCS!I280="","",OCS!I280)</f>
        <v/>
      </c>
      <c r="J280" s="88"/>
      <c r="K280" s="69"/>
      <c r="L280" s="69"/>
      <c r="M280" s="69"/>
      <c r="N280" s="69"/>
      <c r="O280" s="84" t="str">
        <f t="shared" si="12"/>
        <v/>
      </c>
      <c r="P280" s="84" t="str">
        <f t="shared" si="13"/>
        <v/>
      </c>
      <c r="Q280" s="436"/>
      <c r="R280" s="482"/>
      <c r="S280" s="435" t="str">
        <f>IF(I280="","",IF(P280="",Listes!$A$70,IF(AND(I280&lt;P280,R280=""),Listes!$A$71,IF(AND(N280&lt;M280,R280=""),Listes!$A$72,IF(AND(P280&lt;&gt;"",P280&lt;I280,Q280=""),Listes!$A$73,IF(T280="",Listes!$A$74,""))))))</f>
        <v/>
      </c>
      <c r="T280" s="90"/>
      <c r="U280" s="158">
        <f t="shared" si="14"/>
        <v>0</v>
      </c>
    </row>
    <row r="281" spans="1:21" ht="20.100000000000001" customHeight="1" x14ac:dyDescent="0.25">
      <c r="A281" s="173">
        <v>275</v>
      </c>
      <c r="B281" s="201" t="str">
        <f>IF(OCS!B281="","",OCS!B281)</f>
        <v/>
      </c>
      <c r="C281" s="201" t="str">
        <f>IF(OCS!C281="","",OCS!C281)</f>
        <v/>
      </c>
      <c r="D281" s="202" t="str">
        <f>IF(OCS!D281="","",OCS!D281)</f>
        <v/>
      </c>
      <c r="E281" s="201" t="str">
        <f>IF(OCS!E281="","",OCS!E281)</f>
        <v/>
      </c>
      <c r="F281" s="287" t="str">
        <f>IF(OCS!F281="","",OCS!F281)</f>
        <v/>
      </c>
      <c r="G281" s="287" t="str">
        <f>IF(OCS!G281="","",OCS!G281)</f>
        <v/>
      </c>
      <c r="H281" s="201" t="str">
        <f>IF(OCS!H281="","",OCS!H281)</f>
        <v/>
      </c>
      <c r="I281" s="201" t="str">
        <f>IF(OCS!I281="","",OCS!I281)</f>
        <v/>
      </c>
      <c r="J281" s="88"/>
      <c r="K281" s="69"/>
      <c r="L281" s="69"/>
      <c r="M281" s="69"/>
      <c r="N281" s="69"/>
      <c r="O281" s="84" t="str">
        <f t="shared" si="12"/>
        <v/>
      </c>
      <c r="P281" s="84" t="str">
        <f t="shared" si="13"/>
        <v/>
      </c>
      <c r="Q281" s="436"/>
      <c r="R281" s="482"/>
      <c r="S281" s="435" t="str">
        <f>IF(I281="","",IF(P281="",Listes!$A$70,IF(AND(I281&lt;P281,R281=""),Listes!$A$71,IF(AND(N281&lt;M281,R281=""),Listes!$A$72,IF(AND(P281&lt;&gt;"",P281&lt;I281,Q281=""),Listes!$A$73,IF(T281="",Listes!$A$74,""))))))</f>
        <v/>
      </c>
      <c r="T281" s="90"/>
      <c r="U281" s="158">
        <f t="shared" si="14"/>
        <v>0</v>
      </c>
    </row>
    <row r="282" spans="1:21" ht="20.100000000000001" customHeight="1" x14ac:dyDescent="0.25">
      <c r="A282" s="173">
        <v>276</v>
      </c>
      <c r="B282" s="201" t="str">
        <f>IF(OCS!B282="","",OCS!B282)</f>
        <v/>
      </c>
      <c r="C282" s="201" t="str">
        <f>IF(OCS!C282="","",OCS!C282)</f>
        <v/>
      </c>
      <c r="D282" s="202" t="str">
        <f>IF(OCS!D282="","",OCS!D282)</f>
        <v/>
      </c>
      <c r="E282" s="201" t="str">
        <f>IF(OCS!E282="","",OCS!E282)</f>
        <v/>
      </c>
      <c r="F282" s="287" t="str">
        <f>IF(OCS!F282="","",OCS!F282)</f>
        <v/>
      </c>
      <c r="G282" s="287" t="str">
        <f>IF(OCS!G282="","",OCS!G282)</f>
        <v/>
      </c>
      <c r="H282" s="201" t="str">
        <f>IF(OCS!H282="","",OCS!H282)</f>
        <v/>
      </c>
      <c r="I282" s="201" t="str">
        <f>IF(OCS!I282="","",OCS!I282)</f>
        <v/>
      </c>
      <c r="J282" s="88"/>
      <c r="K282" s="69"/>
      <c r="L282" s="69"/>
      <c r="M282" s="69"/>
      <c r="N282" s="69"/>
      <c r="O282" s="84" t="str">
        <f t="shared" si="12"/>
        <v/>
      </c>
      <c r="P282" s="84" t="str">
        <f t="shared" si="13"/>
        <v/>
      </c>
      <c r="Q282" s="436"/>
      <c r="R282" s="482"/>
      <c r="S282" s="435" t="str">
        <f>IF(I282="","",IF(P282="",Listes!$A$70,IF(AND(I282&lt;P282,R282=""),Listes!$A$71,IF(AND(N282&lt;M282,R282=""),Listes!$A$72,IF(AND(P282&lt;&gt;"",P282&lt;I282,Q282=""),Listes!$A$73,IF(T282="",Listes!$A$74,""))))))</f>
        <v/>
      </c>
      <c r="T282" s="90"/>
      <c r="U282" s="158">
        <f t="shared" si="14"/>
        <v>0</v>
      </c>
    </row>
    <row r="283" spans="1:21" ht="20.100000000000001" customHeight="1" x14ac:dyDescent="0.25">
      <c r="A283" s="173">
        <v>277</v>
      </c>
      <c r="B283" s="201" t="str">
        <f>IF(OCS!B283="","",OCS!B283)</f>
        <v/>
      </c>
      <c r="C283" s="201" t="str">
        <f>IF(OCS!C283="","",OCS!C283)</f>
        <v/>
      </c>
      <c r="D283" s="202" t="str">
        <f>IF(OCS!D283="","",OCS!D283)</f>
        <v/>
      </c>
      <c r="E283" s="201" t="str">
        <f>IF(OCS!E283="","",OCS!E283)</f>
        <v/>
      </c>
      <c r="F283" s="287" t="str">
        <f>IF(OCS!F283="","",OCS!F283)</f>
        <v/>
      </c>
      <c r="G283" s="287" t="str">
        <f>IF(OCS!G283="","",OCS!G283)</f>
        <v/>
      </c>
      <c r="H283" s="201" t="str">
        <f>IF(OCS!H283="","",OCS!H283)</f>
        <v/>
      </c>
      <c r="I283" s="201" t="str">
        <f>IF(OCS!I283="","",OCS!I283)</f>
        <v/>
      </c>
      <c r="J283" s="88"/>
      <c r="K283" s="69"/>
      <c r="L283" s="69"/>
      <c r="M283" s="69"/>
      <c r="N283" s="69"/>
      <c r="O283" s="84" t="str">
        <f t="shared" si="12"/>
        <v/>
      </c>
      <c r="P283" s="84" t="str">
        <f t="shared" si="13"/>
        <v/>
      </c>
      <c r="Q283" s="436"/>
      <c r="R283" s="482"/>
      <c r="S283" s="435" t="str">
        <f>IF(I283="","",IF(P283="",Listes!$A$70,IF(AND(I283&lt;P283,R283=""),Listes!$A$71,IF(AND(N283&lt;M283,R283=""),Listes!$A$72,IF(AND(P283&lt;&gt;"",P283&lt;I283,Q283=""),Listes!$A$73,IF(T283="",Listes!$A$74,""))))))</f>
        <v/>
      </c>
      <c r="T283" s="90"/>
      <c r="U283" s="158">
        <f t="shared" si="14"/>
        <v>0</v>
      </c>
    </row>
    <row r="284" spans="1:21" ht="20.100000000000001" customHeight="1" x14ac:dyDescent="0.25">
      <c r="A284" s="173">
        <v>278</v>
      </c>
      <c r="B284" s="201" t="str">
        <f>IF(OCS!B284="","",OCS!B284)</f>
        <v/>
      </c>
      <c r="C284" s="201" t="str">
        <f>IF(OCS!C284="","",OCS!C284)</f>
        <v/>
      </c>
      <c r="D284" s="202" t="str">
        <f>IF(OCS!D284="","",OCS!D284)</f>
        <v/>
      </c>
      <c r="E284" s="201" t="str">
        <f>IF(OCS!E284="","",OCS!E284)</f>
        <v/>
      </c>
      <c r="F284" s="287" t="str">
        <f>IF(OCS!F284="","",OCS!F284)</f>
        <v/>
      </c>
      <c r="G284" s="287" t="str">
        <f>IF(OCS!G284="","",OCS!G284)</f>
        <v/>
      </c>
      <c r="H284" s="201" t="str">
        <f>IF(OCS!H284="","",OCS!H284)</f>
        <v/>
      </c>
      <c r="I284" s="201" t="str">
        <f>IF(OCS!I284="","",OCS!I284)</f>
        <v/>
      </c>
      <c r="J284" s="88"/>
      <c r="K284" s="69"/>
      <c r="L284" s="69"/>
      <c r="M284" s="69"/>
      <c r="N284" s="69"/>
      <c r="O284" s="84" t="str">
        <f t="shared" si="12"/>
        <v/>
      </c>
      <c r="P284" s="84" t="str">
        <f t="shared" si="13"/>
        <v/>
      </c>
      <c r="Q284" s="436"/>
      <c r="R284" s="482"/>
      <c r="S284" s="435" t="str">
        <f>IF(I284="","",IF(P284="",Listes!$A$70,IF(AND(I284&lt;P284,R284=""),Listes!$A$71,IF(AND(N284&lt;M284,R284=""),Listes!$A$72,IF(AND(P284&lt;&gt;"",P284&lt;I284,Q284=""),Listes!$A$73,IF(T284="",Listes!$A$74,""))))))</f>
        <v/>
      </c>
      <c r="T284" s="90"/>
      <c r="U284" s="158">
        <f t="shared" si="14"/>
        <v>0</v>
      </c>
    </row>
    <row r="285" spans="1:21" ht="20.100000000000001" customHeight="1" x14ac:dyDescent="0.25">
      <c r="A285" s="173">
        <v>279</v>
      </c>
      <c r="B285" s="201" t="str">
        <f>IF(OCS!B285="","",OCS!B285)</f>
        <v/>
      </c>
      <c r="C285" s="201" t="str">
        <f>IF(OCS!C285="","",OCS!C285)</f>
        <v/>
      </c>
      <c r="D285" s="202" t="str">
        <f>IF(OCS!D285="","",OCS!D285)</f>
        <v/>
      </c>
      <c r="E285" s="201" t="str">
        <f>IF(OCS!E285="","",OCS!E285)</f>
        <v/>
      </c>
      <c r="F285" s="287" t="str">
        <f>IF(OCS!F285="","",OCS!F285)</f>
        <v/>
      </c>
      <c r="G285" s="287" t="str">
        <f>IF(OCS!G285="","",OCS!G285)</f>
        <v/>
      </c>
      <c r="H285" s="201" t="str">
        <f>IF(OCS!H285="","",OCS!H285)</f>
        <v/>
      </c>
      <c r="I285" s="201" t="str">
        <f>IF(OCS!I285="","",OCS!I285)</f>
        <v/>
      </c>
      <c r="J285" s="88"/>
      <c r="K285" s="69"/>
      <c r="L285" s="69"/>
      <c r="M285" s="69"/>
      <c r="N285" s="69"/>
      <c r="O285" s="84" t="str">
        <f t="shared" si="12"/>
        <v/>
      </c>
      <c r="P285" s="84" t="str">
        <f t="shared" si="13"/>
        <v/>
      </c>
      <c r="Q285" s="436"/>
      <c r="R285" s="482"/>
      <c r="S285" s="435" t="str">
        <f>IF(I285="","",IF(P285="",Listes!$A$70,IF(AND(I285&lt;P285,R285=""),Listes!$A$71,IF(AND(N285&lt;M285,R285=""),Listes!$A$72,IF(AND(P285&lt;&gt;"",P285&lt;I285,Q285=""),Listes!$A$73,IF(T285="",Listes!$A$74,""))))))</f>
        <v/>
      </c>
      <c r="T285" s="90"/>
      <c r="U285" s="158">
        <f t="shared" si="14"/>
        <v>0</v>
      </c>
    </row>
    <row r="286" spans="1:21" ht="20.100000000000001" customHeight="1" x14ac:dyDescent="0.25">
      <c r="A286" s="173">
        <v>280</v>
      </c>
      <c r="B286" s="201" t="str">
        <f>IF(OCS!B286="","",OCS!B286)</f>
        <v/>
      </c>
      <c r="C286" s="201" t="str">
        <f>IF(OCS!C286="","",OCS!C286)</f>
        <v/>
      </c>
      <c r="D286" s="202" t="str">
        <f>IF(OCS!D286="","",OCS!D286)</f>
        <v/>
      </c>
      <c r="E286" s="201" t="str">
        <f>IF(OCS!E286="","",OCS!E286)</f>
        <v/>
      </c>
      <c r="F286" s="287" t="str">
        <f>IF(OCS!F286="","",OCS!F286)</f>
        <v/>
      </c>
      <c r="G286" s="287" t="str">
        <f>IF(OCS!G286="","",OCS!G286)</f>
        <v/>
      </c>
      <c r="H286" s="201" t="str">
        <f>IF(OCS!H286="","",OCS!H286)</f>
        <v/>
      </c>
      <c r="I286" s="201" t="str">
        <f>IF(OCS!I286="","",OCS!I286)</f>
        <v/>
      </c>
      <c r="J286" s="88"/>
      <c r="K286" s="69"/>
      <c r="L286" s="69"/>
      <c r="M286" s="69"/>
      <c r="N286" s="69"/>
      <c r="O286" s="84" t="str">
        <f t="shared" si="12"/>
        <v/>
      </c>
      <c r="P286" s="84" t="str">
        <f t="shared" si="13"/>
        <v/>
      </c>
      <c r="Q286" s="436"/>
      <c r="R286" s="482"/>
      <c r="S286" s="435" t="str">
        <f>IF(I286="","",IF(P286="",Listes!$A$70,IF(AND(I286&lt;P286,R286=""),Listes!$A$71,IF(AND(N286&lt;M286,R286=""),Listes!$A$72,IF(AND(P286&lt;&gt;"",P286&lt;I286,Q286=""),Listes!$A$73,IF(T286="",Listes!$A$74,""))))))</f>
        <v/>
      </c>
      <c r="T286" s="90"/>
      <c r="U286" s="158">
        <f t="shared" si="14"/>
        <v>0</v>
      </c>
    </row>
    <row r="287" spans="1:21" ht="20.100000000000001" customHeight="1" x14ac:dyDescent="0.25">
      <c r="A287" s="173">
        <v>281</v>
      </c>
      <c r="B287" s="201" t="str">
        <f>IF(OCS!B287="","",OCS!B287)</f>
        <v/>
      </c>
      <c r="C287" s="201" t="str">
        <f>IF(OCS!C287="","",OCS!C287)</f>
        <v/>
      </c>
      <c r="D287" s="202" t="str">
        <f>IF(OCS!D287="","",OCS!D287)</f>
        <v/>
      </c>
      <c r="E287" s="201" t="str">
        <f>IF(OCS!E287="","",OCS!E287)</f>
        <v/>
      </c>
      <c r="F287" s="287" t="str">
        <f>IF(OCS!F287="","",OCS!F287)</f>
        <v/>
      </c>
      <c r="G287" s="287" t="str">
        <f>IF(OCS!G287="","",OCS!G287)</f>
        <v/>
      </c>
      <c r="H287" s="201" t="str">
        <f>IF(OCS!H287="","",OCS!H287)</f>
        <v/>
      </c>
      <c r="I287" s="201" t="str">
        <f>IF(OCS!I287="","",OCS!I287)</f>
        <v/>
      </c>
      <c r="J287" s="88"/>
      <c r="K287" s="69"/>
      <c r="L287" s="69"/>
      <c r="M287" s="69"/>
      <c r="N287" s="69"/>
      <c r="O287" s="84" t="str">
        <f t="shared" si="12"/>
        <v/>
      </c>
      <c r="P287" s="84" t="str">
        <f t="shared" si="13"/>
        <v/>
      </c>
      <c r="Q287" s="436"/>
      <c r="R287" s="482"/>
      <c r="S287" s="435" t="str">
        <f>IF(I287="","",IF(P287="",Listes!$A$70,IF(AND(I287&lt;P287,R287=""),Listes!$A$71,IF(AND(N287&lt;M287,R287=""),Listes!$A$72,IF(AND(P287&lt;&gt;"",P287&lt;I287,Q287=""),Listes!$A$73,IF(T287="",Listes!$A$74,""))))))</f>
        <v/>
      </c>
      <c r="T287" s="90"/>
      <c r="U287" s="158">
        <f t="shared" si="14"/>
        <v>0</v>
      </c>
    </row>
    <row r="288" spans="1:21" ht="20.100000000000001" customHeight="1" x14ac:dyDescent="0.25">
      <c r="A288" s="173">
        <v>282</v>
      </c>
      <c r="B288" s="201" t="str">
        <f>IF(OCS!B288="","",OCS!B288)</f>
        <v/>
      </c>
      <c r="C288" s="201" t="str">
        <f>IF(OCS!C288="","",OCS!C288)</f>
        <v/>
      </c>
      <c r="D288" s="202" t="str">
        <f>IF(OCS!D288="","",OCS!D288)</f>
        <v/>
      </c>
      <c r="E288" s="201" t="str">
        <f>IF(OCS!E288="","",OCS!E288)</f>
        <v/>
      </c>
      <c r="F288" s="287" t="str">
        <f>IF(OCS!F288="","",OCS!F288)</f>
        <v/>
      </c>
      <c r="G288" s="287" t="str">
        <f>IF(OCS!G288="","",OCS!G288)</f>
        <v/>
      </c>
      <c r="H288" s="201" t="str">
        <f>IF(OCS!H288="","",OCS!H288)</f>
        <v/>
      </c>
      <c r="I288" s="201" t="str">
        <f>IF(OCS!I288="","",OCS!I288)</f>
        <v/>
      </c>
      <c r="J288" s="88"/>
      <c r="K288" s="69"/>
      <c r="L288" s="69"/>
      <c r="M288" s="69"/>
      <c r="N288" s="69"/>
      <c r="O288" s="84" t="str">
        <f t="shared" si="12"/>
        <v/>
      </c>
      <c r="P288" s="84" t="str">
        <f t="shared" si="13"/>
        <v/>
      </c>
      <c r="Q288" s="436"/>
      <c r="R288" s="482"/>
      <c r="S288" s="435" t="str">
        <f>IF(I288="","",IF(P288="",Listes!$A$70,IF(AND(I288&lt;P288,R288=""),Listes!$A$71,IF(AND(N288&lt;M288,R288=""),Listes!$A$72,IF(AND(P288&lt;&gt;"",P288&lt;I288,Q288=""),Listes!$A$73,IF(T288="",Listes!$A$74,""))))))</f>
        <v/>
      </c>
      <c r="T288" s="90"/>
      <c r="U288" s="158">
        <f t="shared" si="14"/>
        <v>0</v>
      </c>
    </row>
    <row r="289" spans="1:21" ht="20.100000000000001" customHeight="1" x14ac:dyDescent="0.25">
      <c r="A289" s="173">
        <v>283</v>
      </c>
      <c r="B289" s="201" t="str">
        <f>IF(OCS!B289="","",OCS!B289)</f>
        <v/>
      </c>
      <c r="C289" s="201" t="str">
        <f>IF(OCS!C289="","",OCS!C289)</f>
        <v/>
      </c>
      <c r="D289" s="202" t="str">
        <f>IF(OCS!D289="","",OCS!D289)</f>
        <v/>
      </c>
      <c r="E289" s="201" t="str">
        <f>IF(OCS!E289="","",OCS!E289)</f>
        <v/>
      </c>
      <c r="F289" s="287" t="str">
        <f>IF(OCS!F289="","",OCS!F289)</f>
        <v/>
      </c>
      <c r="G289" s="287" t="str">
        <f>IF(OCS!G289="","",OCS!G289)</f>
        <v/>
      </c>
      <c r="H289" s="201" t="str">
        <f>IF(OCS!H289="","",OCS!H289)</f>
        <v/>
      </c>
      <c r="I289" s="201" t="str">
        <f>IF(OCS!I289="","",OCS!I289)</f>
        <v/>
      </c>
      <c r="J289" s="88"/>
      <c r="K289" s="69"/>
      <c r="L289" s="69"/>
      <c r="M289" s="69"/>
      <c r="N289" s="69"/>
      <c r="O289" s="84" t="str">
        <f t="shared" si="12"/>
        <v/>
      </c>
      <c r="P289" s="84" t="str">
        <f t="shared" si="13"/>
        <v/>
      </c>
      <c r="Q289" s="436"/>
      <c r="R289" s="482"/>
      <c r="S289" s="435" t="str">
        <f>IF(I289="","",IF(P289="",Listes!$A$70,IF(AND(I289&lt;P289,R289=""),Listes!$A$71,IF(AND(N289&lt;M289,R289=""),Listes!$A$72,IF(AND(P289&lt;&gt;"",P289&lt;I289,Q289=""),Listes!$A$73,IF(T289="",Listes!$A$74,""))))))</f>
        <v/>
      </c>
      <c r="T289" s="90"/>
      <c r="U289" s="158">
        <f t="shared" si="14"/>
        <v>0</v>
      </c>
    </row>
    <row r="290" spans="1:21" ht="20.100000000000001" customHeight="1" x14ac:dyDescent="0.25">
      <c r="A290" s="173">
        <v>284</v>
      </c>
      <c r="B290" s="201" t="str">
        <f>IF(OCS!B290="","",OCS!B290)</f>
        <v/>
      </c>
      <c r="C290" s="201" t="str">
        <f>IF(OCS!C290="","",OCS!C290)</f>
        <v/>
      </c>
      <c r="D290" s="202" t="str">
        <f>IF(OCS!D290="","",OCS!D290)</f>
        <v/>
      </c>
      <c r="E290" s="201" t="str">
        <f>IF(OCS!E290="","",OCS!E290)</f>
        <v/>
      </c>
      <c r="F290" s="287" t="str">
        <f>IF(OCS!F290="","",OCS!F290)</f>
        <v/>
      </c>
      <c r="G290" s="287" t="str">
        <f>IF(OCS!G290="","",OCS!G290)</f>
        <v/>
      </c>
      <c r="H290" s="201" t="str">
        <f>IF(OCS!H290="","",OCS!H290)</f>
        <v/>
      </c>
      <c r="I290" s="201" t="str">
        <f>IF(OCS!I290="","",OCS!I290)</f>
        <v/>
      </c>
      <c r="J290" s="88"/>
      <c r="K290" s="69"/>
      <c r="L290" s="69"/>
      <c r="M290" s="69"/>
      <c r="N290" s="69"/>
      <c r="O290" s="84" t="str">
        <f t="shared" si="12"/>
        <v/>
      </c>
      <c r="P290" s="84" t="str">
        <f t="shared" si="13"/>
        <v/>
      </c>
      <c r="Q290" s="436"/>
      <c r="R290" s="482"/>
      <c r="S290" s="435" t="str">
        <f>IF(I290="","",IF(P290="",Listes!$A$70,IF(AND(I290&lt;P290,R290=""),Listes!$A$71,IF(AND(N290&lt;M290,R290=""),Listes!$A$72,IF(AND(P290&lt;&gt;"",P290&lt;I290,Q290=""),Listes!$A$73,IF(T290="",Listes!$A$74,""))))))</f>
        <v/>
      </c>
      <c r="T290" s="90"/>
      <c r="U290" s="158">
        <f t="shared" si="14"/>
        <v>0</v>
      </c>
    </row>
    <row r="291" spans="1:21" ht="20.100000000000001" customHeight="1" x14ac:dyDescent="0.25">
      <c r="A291" s="173">
        <v>285</v>
      </c>
      <c r="B291" s="201" t="str">
        <f>IF(OCS!B291="","",OCS!B291)</f>
        <v/>
      </c>
      <c r="C291" s="201" t="str">
        <f>IF(OCS!C291="","",OCS!C291)</f>
        <v/>
      </c>
      <c r="D291" s="202" t="str">
        <f>IF(OCS!D291="","",OCS!D291)</f>
        <v/>
      </c>
      <c r="E291" s="201" t="str">
        <f>IF(OCS!E291="","",OCS!E291)</f>
        <v/>
      </c>
      <c r="F291" s="287" t="str">
        <f>IF(OCS!F291="","",OCS!F291)</f>
        <v/>
      </c>
      <c r="G291" s="287" t="str">
        <f>IF(OCS!G291="","",OCS!G291)</f>
        <v/>
      </c>
      <c r="H291" s="201" t="str">
        <f>IF(OCS!H291="","",OCS!H291)</f>
        <v/>
      </c>
      <c r="I291" s="201" t="str">
        <f>IF(OCS!I291="","",OCS!I291)</f>
        <v/>
      </c>
      <c r="J291" s="88"/>
      <c r="K291" s="69"/>
      <c r="L291" s="69"/>
      <c r="M291" s="69"/>
      <c r="N291" s="69"/>
      <c r="O291" s="84" t="str">
        <f t="shared" si="12"/>
        <v/>
      </c>
      <c r="P291" s="84" t="str">
        <f t="shared" si="13"/>
        <v/>
      </c>
      <c r="Q291" s="436"/>
      <c r="R291" s="482"/>
      <c r="S291" s="435" t="str">
        <f>IF(I291="","",IF(P291="",Listes!$A$70,IF(AND(I291&lt;P291,R291=""),Listes!$A$71,IF(AND(N291&lt;M291,R291=""),Listes!$A$72,IF(AND(P291&lt;&gt;"",P291&lt;I291,Q291=""),Listes!$A$73,IF(T291="",Listes!$A$74,""))))))</f>
        <v/>
      </c>
      <c r="T291" s="90"/>
      <c r="U291" s="158">
        <f t="shared" si="14"/>
        <v>0</v>
      </c>
    </row>
    <row r="292" spans="1:21" ht="20.100000000000001" customHeight="1" x14ac:dyDescent="0.25">
      <c r="A292" s="173">
        <v>286</v>
      </c>
      <c r="B292" s="201" t="str">
        <f>IF(OCS!B292="","",OCS!B292)</f>
        <v/>
      </c>
      <c r="C292" s="201" t="str">
        <f>IF(OCS!C292="","",OCS!C292)</f>
        <v/>
      </c>
      <c r="D292" s="202" t="str">
        <f>IF(OCS!D292="","",OCS!D292)</f>
        <v/>
      </c>
      <c r="E292" s="201" t="str">
        <f>IF(OCS!E292="","",OCS!E292)</f>
        <v/>
      </c>
      <c r="F292" s="287" t="str">
        <f>IF(OCS!F292="","",OCS!F292)</f>
        <v/>
      </c>
      <c r="G292" s="287" t="str">
        <f>IF(OCS!G292="","",OCS!G292)</f>
        <v/>
      </c>
      <c r="H292" s="201" t="str">
        <f>IF(OCS!H292="","",OCS!H292)</f>
        <v/>
      </c>
      <c r="I292" s="201" t="str">
        <f>IF(OCS!I292="","",OCS!I292)</f>
        <v/>
      </c>
      <c r="J292" s="88"/>
      <c r="K292" s="69"/>
      <c r="L292" s="69"/>
      <c r="M292" s="69"/>
      <c r="N292" s="69"/>
      <c r="O292" s="84" t="str">
        <f t="shared" si="12"/>
        <v/>
      </c>
      <c r="P292" s="84" t="str">
        <f t="shared" si="13"/>
        <v/>
      </c>
      <c r="Q292" s="436"/>
      <c r="R292" s="482"/>
      <c r="S292" s="435" t="str">
        <f>IF(I292="","",IF(P292="",Listes!$A$70,IF(AND(I292&lt;P292,R292=""),Listes!$A$71,IF(AND(N292&lt;M292,R292=""),Listes!$A$72,IF(AND(P292&lt;&gt;"",P292&lt;I292,Q292=""),Listes!$A$73,IF(T292="",Listes!$A$74,""))))))</f>
        <v/>
      </c>
      <c r="T292" s="90"/>
      <c r="U292" s="158">
        <f t="shared" si="14"/>
        <v>0</v>
      </c>
    </row>
    <row r="293" spans="1:21" ht="20.100000000000001" customHeight="1" x14ac:dyDescent="0.25">
      <c r="A293" s="173">
        <v>287</v>
      </c>
      <c r="B293" s="201" t="str">
        <f>IF(OCS!B293="","",OCS!B293)</f>
        <v/>
      </c>
      <c r="C293" s="201" t="str">
        <f>IF(OCS!C293="","",OCS!C293)</f>
        <v/>
      </c>
      <c r="D293" s="202" t="str">
        <f>IF(OCS!D293="","",OCS!D293)</f>
        <v/>
      </c>
      <c r="E293" s="201" t="str">
        <f>IF(OCS!E293="","",OCS!E293)</f>
        <v/>
      </c>
      <c r="F293" s="287" t="str">
        <f>IF(OCS!F293="","",OCS!F293)</f>
        <v/>
      </c>
      <c r="G293" s="287" t="str">
        <f>IF(OCS!G293="","",OCS!G293)</f>
        <v/>
      </c>
      <c r="H293" s="201" t="str">
        <f>IF(OCS!H293="","",OCS!H293)</f>
        <v/>
      </c>
      <c r="I293" s="201" t="str">
        <f>IF(OCS!I293="","",OCS!I293)</f>
        <v/>
      </c>
      <c r="J293" s="88"/>
      <c r="K293" s="69"/>
      <c r="L293" s="69"/>
      <c r="M293" s="69"/>
      <c r="N293" s="69"/>
      <c r="O293" s="84" t="str">
        <f t="shared" si="12"/>
        <v/>
      </c>
      <c r="P293" s="84" t="str">
        <f t="shared" si="13"/>
        <v/>
      </c>
      <c r="Q293" s="436"/>
      <c r="R293" s="482"/>
      <c r="S293" s="435" t="str">
        <f>IF(I293="","",IF(P293="",Listes!$A$70,IF(AND(I293&lt;P293,R293=""),Listes!$A$71,IF(AND(N293&lt;M293,R293=""),Listes!$A$72,IF(AND(P293&lt;&gt;"",P293&lt;I293,Q293=""),Listes!$A$73,IF(T293="",Listes!$A$74,""))))))</f>
        <v/>
      </c>
      <c r="T293" s="90"/>
      <c r="U293" s="158">
        <f t="shared" si="14"/>
        <v>0</v>
      </c>
    </row>
    <row r="294" spans="1:21" ht="20.100000000000001" customHeight="1" x14ac:dyDescent="0.25">
      <c r="A294" s="173">
        <v>288</v>
      </c>
      <c r="B294" s="201" t="str">
        <f>IF(OCS!B294="","",OCS!B294)</f>
        <v/>
      </c>
      <c r="C294" s="201" t="str">
        <f>IF(OCS!C294="","",OCS!C294)</f>
        <v/>
      </c>
      <c r="D294" s="202" t="str">
        <f>IF(OCS!D294="","",OCS!D294)</f>
        <v/>
      </c>
      <c r="E294" s="201" t="str">
        <f>IF(OCS!E294="","",OCS!E294)</f>
        <v/>
      </c>
      <c r="F294" s="287" t="str">
        <f>IF(OCS!F294="","",OCS!F294)</f>
        <v/>
      </c>
      <c r="G294" s="287" t="str">
        <f>IF(OCS!G294="","",OCS!G294)</f>
        <v/>
      </c>
      <c r="H294" s="201" t="str">
        <f>IF(OCS!H294="","",OCS!H294)</f>
        <v/>
      </c>
      <c r="I294" s="201" t="str">
        <f>IF(OCS!I294="","",OCS!I294)</f>
        <v/>
      </c>
      <c r="J294" s="88"/>
      <c r="K294" s="69"/>
      <c r="L294" s="69"/>
      <c r="M294" s="69"/>
      <c r="N294" s="69"/>
      <c r="O294" s="84" t="str">
        <f t="shared" si="12"/>
        <v/>
      </c>
      <c r="P294" s="84" t="str">
        <f t="shared" si="13"/>
        <v/>
      </c>
      <c r="Q294" s="436"/>
      <c r="R294" s="482"/>
      <c r="S294" s="435" t="str">
        <f>IF(I294="","",IF(P294="",Listes!$A$70,IF(AND(I294&lt;P294,R294=""),Listes!$A$71,IF(AND(N294&lt;M294,R294=""),Listes!$A$72,IF(AND(P294&lt;&gt;"",P294&lt;I294,Q294=""),Listes!$A$73,IF(T294="",Listes!$A$74,""))))))</f>
        <v/>
      </c>
      <c r="T294" s="90"/>
      <c r="U294" s="158">
        <f t="shared" si="14"/>
        <v>0</v>
      </c>
    </row>
    <row r="295" spans="1:21" ht="20.100000000000001" customHeight="1" x14ac:dyDescent="0.25">
      <c r="A295" s="173">
        <v>289</v>
      </c>
      <c r="B295" s="201" t="str">
        <f>IF(OCS!B295="","",OCS!B295)</f>
        <v/>
      </c>
      <c r="C295" s="201" t="str">
        <f>IF(OCS!C295="","",OCS!C295)</f>
        <v/>
      </c>
      <c r="D295" s="202" t="str">
        <f>IF(OCS!D295="","",OCS!D295)</f>
        <v/>
      </c>
      <c r="E295" s="201" t="str">
        <f>IF(OCS!E295="","",OCS!E295)</f>
        <v/>
      </c>
      <c r="F295" s="287" t="str">
        <f>IF(OCS!F295="","",OCS!F295)</f>
        <v/>
      </c>
      <c r="G295" s="287" t="str">
        <f>IF(OCS!G295="","",OCS!G295)</f>
        <v/>
      </c>
      <c r="H295" s="201" t="str">
        <f>IF(OCS!H295="","",OCS!H295)</f>
        <v/>
      </c>
      <c r="I295" s="201" t="str">
        <f>IF(OCS!I295="","",OCS!I295)</f>
        <v/>
      </c>
      <c r="J295" s="88"/>
      <c r="K295" s="69"/>
      <c r="L295" s="69"/>
      <c r="M295" s="69"/>
      <c r="N295" s="69"/>
      <c r="O295" s="84" t="str">
        <f t="shared" si="12"/>
        <v/>
      </c>
      <c r="P295" s="84" t="str">
        <f t="shared" si="13"/>
        <v/>
      </c>
      <c r="Q295" s="436"/>
      <c r="R295" s="482"/>
      <c r="S295" s="435" t="str">
        <f>IF(I295="","",IF(P295="",Listes!$A$70,IF(AND(I295&lt;P295,R295=""),Listes!$A$71,IF(AND(N295&lt;M295,R295=""),Listes!$A$72,IF(AND(P295&lt;&gt;"",P295&lt;I295,Q295=""),Listes!$A$73,IF(T295="",Listes!$A$74,""))))))</f>
        <v/>
      </c>
      <c r="T295" s="90"/>
      <c r="U295" s="158">
        <f t="shared" si="14"/>
        <v>0</v>
      </c>
    </row>
    <row r="296" spans="1:21" ht="20.100000000000001" customHeight="1" x14ac:dyDescent="0.25">
      <c r="A296" s="173">
        <v>290</v>
      </c>
      <c r="B296" s="201" t="str">
        <f>IF(OCS!B296="","",OCS!B296)</f>
        <v/>
      </c>
      <c r="C296" s="201" t="str">
        <f>IF(OCS!C296="","",OCS!C296)</f>
        <v/>
      </c>
      <c r="D296" s="202" t="str">
        <f>IF(OCS!D296="","",OCS!D296)</f>
        <v/>
      </c>
      <c r="E296" s="201" t="str">
        <f>IF(OCS!E296="","",OCS!E296)</f>
        <v/>
      </c>
      <c r="F296" s="287" t="str">
        <f>IF(OCS!F296="","",OCS!F296)</f>
        <v/>
      </c>
      <c r="G296" s="287" t="str">
        <f>IF(OCS!G296="","",OCS!G296)</f>
        <v/>
      </c>
      <c r="H296" s="201" t="str">
        <f>IF(OCS!H296="","",OCS!H296)</f>
        <v/>
      </c>
      <c r="I296" s="201" t="str">
        <f>IF(OCS!I296="","",OCS!I296)</f>
        <v/>
      </c>
      <c r="J296" s="88"/>
      <c r="K296" s="69"/>
      <c r="L296" s="69"/>
      <c r="M296" s="69"/>
      <c r="N296" s="69"/>
      <c r="O296" s="84" t="str">
        <f t="shared" si="12"/>
        <v/>
      </c>
      <c r="P296" s="84" t="str">
        <f t="shared" si="13"/>
        <v/>
      </c>
      <c r="Q296" s="436"/>
      <c r="R296" s="482"/>
      <c r="S296" s="435" t="str">
        <f>IF(I296="","",IF(P296="",Listes!$A$70,IF(AND(I296&lt;P296,R296=""),Listes!$A$71,IF(AND(N296&lt;M296,R296=""),Listes!$A$72,IF(AND(P296&lt;&gt;"",P296&lt;I296,Q296=""),Listes!$A$73,IF(T296="",Listes!$A$74,""))))))</f>
        <v/>
      </c>
      <c r="T296" s="90"/>
      <c r="U296" s="158">
        <f t="shared" si="14"/>
        <v>0</v>
      </c>
    </row>
    <row r="297" spans="1:21" ht="20.100000000000001" customHeight="1" x14ac:dyDescent="0.25">
      <c r="A297" s="173">
        <v>291</v>
      </c>
      <c r="B297" s="201" t="str">
        <f>IF(OCS!B297="","",OCS!B297)</f>
        <v/>
      </c>
      <c r="C297" s="201" t="str">
        <f>IF(OCS!C297="","",OCS!C297)</f>
        <v/>
      </c>
      <c r="D297" s="202" t="str">
        <f>IF(OCS!D297="","",OCS!D297)</f>
        <v/>
      </c>
      <c r="E297" s="201" t="str">
        <f>IF(OCS!E297="","",OCS!E297)</f>
        <v/>
      </c>
      <c r="F297" s="287" t="str">
        <f>IF(OCS!F297="","",OCS!F297)</f>
        <v/>
      </c>
      <c r="G297" s="287" t="str">
        <f>IF(OCS!G297="","",OCS!G297)</f>
        <v/>
      </c>
      <c r="H297" s="201" t="str">
        <f>IF(OCS!H297="","",OCS!H297)</f>
        <v/>
      </c>
      <c r="I297" s="201" t="str">
        <f>IF(OCS!I297="","",OCS!I297)</f>
        <v/>
      </c>
      <c r="J297" s="88"/>
      <c r="K297" s="69"/>
      <c r="L297" s="69"/>
      <c r="M297" s="69"/>
      <c r="N297" s="69"/>
      <c r="O297" s="84" t="str">
        <f t="shared" si="12"/>
        <v/>
      </c>
      <c r="P297" s="84" t="str">
        <f t="shared" si="13"/>
        <v/>
      </c>
      <c r="Q297" s="436"/>
      <c r="R297" s="482"/>
      <c r="S297" s="435" t="str">
        <f>IF(I297="","",IF(P297="",Listes!$A$70,IF(AND(I297&lt;P297,R297=""),Listes!$A$71,IF(AND(N297&lt;M297,R297=""),Listes!$A$72,IF(AND(P297&lt;&gt;"",P297&lt;I297,Q297=""),Listes!$A$73,IF(T297="",Listes!$A$74,""))))))</f>
        <v/>
      </c>
      <c r="T297" s="90"/>
      <c r="U297" s="158">
        <f t="shared" si="14"/>
        <v>0</v>
      </c>
    </row>
    <row r="298" spans="1:21" ht="20.100000000000001" customHeight="1" x14ac:dyDescent="0.25">
      <c r="A298" s="173">
        <v>292</v>
      </c>
      <c r="B298" s="201" t="str">
        <f>IF(OCS!B298="","",OCS!B298)</f>
        <v/>
      </c>
      <c r="C298" s="201" t="str">
        <f>IF(OCS!C298="","",OCS!C298)</f>
        <v/>
      </c>
      <c r="D298" s="202" t="str">
        <f>IF(OCS!D298="","",OCS!D298)</f>
        <v/>
      </c>
      <c r="E298" s="201" t="str">
        <f>IF(OCS!E298="","",OCS!E298)</f>
        <v/>
      </c>
      <c r="F298" s="287" t="str">
        <f>IF(OCS!F298="","",OCS!F298)</f>
        <v/>
      </c>
      <c r="G298" s="287" t="str">
        <f>IF(OCS!G298="","",OCS!G298)</f>
        <v/>
      </c>
      <c r="H298" s="201" t="str">
        <f>IF(OCS!H298="","",OCS!H298)</f>
        <v/>
      </c>
      <c r="I298" s="201" t="str">
        <f>IF(OCS!I298="","",OCS!I298)</f>
        <v/>
      </c>
      <c r="J298" s="88"/>
      <c r="K298" s="69"/>
      <c r="L298" s="69"/>
      <c r="M298" s="69"/>
      <c r="N298" s="69"/>
      <c r="O298" s="84" t="str">
        <f t="shared" si="12"/>
        <v/>
      </c>
      <c r="P298" s="84" t="str">
        <f t="shared" si="13"/>
        <v/>
      </c>
      <c r="Q298" s="436"/>
      <c r="R298" s="482"/>
      <c r="S298" s="435" t="str">
        <f>IF(I298="","",IF(P298="",Listes!$A$70,IF(AND(I298&lt;P298,R298=""),Listes!$A$71,IF(AND(N298&lt;M298,R298=""),Listes!$A$72,IF(AND(P298&lt;&gt;"",P298&lt;I298,Q298=""),Listes!$A$73,IF(T298="",Listes!$A$74,""))))))</f>
        <v/>
      </c>
      <c r="T298" s="90"/>
      <c r="U298" s="158">
        <f t="shared" si="14"/>
        <v>0</v>
      </c>
    </row>
    <row r="299" spans="1:21" ht="20.100000000000001" customHeight="1" x14ac:dyDescent="0.25">
      <c r="A299" s="173">
        <v>293</v>
      </c>
      <c r="B299" s="201" t="str">
        <f>IF(OCS!B299="","",OCS!B299)</f>
        <v/>
      </c>
      <c r="C299" s="201" t="str">
        <f>IF(OCS!C299="","",OCS!C299)</f>
        <v/>
      </c>
      <c r="D299" s="202" t="str">
        <f>IF(OCS!D299="","",OCS!D299)</f>
        <v/>
      </c>
      <c r="E299" s="201" t="str">
        <f>IF(OCS!E299="","",OCS!E299)</f>
        <v/>
      </c>
      <c r="F299" s="287" t="str">
        <f>IF(OCS!F299="","",OCS!F299)</f>
        <v/>
      </c>
      <c r="G299" s="287" t="str">
        <f>IF(OCS!G299="","",OCS!G299)</f>
        <v/>
      </c>
      <c r="H299" s="201" t="str">
        <f>IF(OCS!H299="","",OCS!H299)</f>
        <v/>
      </c>
      <c r="I299" s="201" t="str">
        <f>IF(OCS!I299="","",OCS!I299)</f>
        <v/>
      </c>
      <c r="J299" s="88"/>
      <c r="K299" s="69"/>
      <c r="L299" s="69"/>
      <c r="M299" s="69"/>
      <c r="N299" s="69"/>
      <c r="O299" s="84" t="str">
        <f t="shared" si="12"/>
        <v/>
      </c>
      <c r="P299" s="84" t="str">
        <f t="shared" si="13"/>
        <v/>
      </c>
      <c r="Q299" s="436"/>
      <c r="R299" s="482"/>
      <c r="S299" s="435" t="str">
        <f>IF(I299="","",IF(P299="",Listes!$A$70,IF(AND(I299&lt;P299,R299=""),Listes!$A$71,IF(AND(N299&lt;M299,R299=""),Listes!$A$72,IF(AND(P299&lt;&gt;"",P299&lt;I299,Q299=""),Listes!$A$73,IF(T299="",Listes!$A$74,""))))))</f>
        <v/>
      </c>
      <c r="T299" s="90"/>
      <c r="U299" s="158">
        <f t="shared" si="14"/>
        <v>0</v>
      </c>
    </row>
    <row r="300" spans="1:21" ht="20.100000000000001" customHeight="1" x14ac:dyDescent="0.25">
      <c r="A300" s="173">
        <v>294</v>
      </c>
      <c r="B300" s="201" t="str">
        <f>IF(OCS!B300="","",OCS!B300)</f>
        <v/>
      </c>
      <c r="C300" s="201" t="str">
        <f>IF(OCS!C300="","",OCS!C300)</f>
        <v/>
      </c>
      <c r="D300" s="202" t="str">
        <f>IF(OCS!D300="","",OCS!D300)</f>
        <v/>
      </c>
      <c r="E300" s="201" t="str">
        <f>IF(OCS!E300="","",OCS!E300)</f>
        <v/>
      </c>
      <c r="F300" s="287" t="str">
        <f>IF(OCS!F300="","",OCS!F300)</f>
        <v/>
      </c>
      <c r="G300" s="287" t="str">
        <f>IF(OCS!G300="","",OCS!G300)</f>
        <v/>
      </c>
      <c r="H300" s="201" t="str">
        <f>IF(OCS!H300="","",OCS!H300)</f>
        <v/>
      </c>
      <c r="I300" s="201" t="str">
        <f>IF(OCS!I300="","",OCS!I300)</f>
        <v/>
      </c>
      <c r="J300" s="88"/>
      <c r="K300" s="69"/>
      <c r="L300" s="69"/>
      <c r="M300" s="69"/>
      <c r="N300" s="69"/>
      <c r="O300" s="84" t="str">
        <f t="shared" si="12"/>
        <v/>
      </c>
      <c r="P300" s="84" t="str">
        <f t="shared" si="13"/>
        <v/>
      </c>
      <c r="Q300" s="436"/>
      <c r="R300" s="482"/>
      <c r="S300" s="435" t="str">
        <f>IF(I300="","",IF(P300="",Listes!$A$70,IF(AND(I300&lt;P300,R300=""),Listes!$A$71,IF(AND(N300&lt;M300,R300=""),Listes!$A$72,IF(AND(P300&lt;&gt;"",P300&lt;I300,Q300=""),Listes!$A$73,IF(T300="",Listes!$A$74,""))))))</f>
        <v/>
      </c>
      <c r="T300" s="90"/>
      <c r="U300" s="158">
        <f t="shared" si="14"/>
        <v>0</v>
      </c>
    </row>
    <row r="301" spans="1:21" ht="20.100000000000001" customHeight="1" x14ac:dyDescent="0.25">
      <c r="A301" s="173">
        <v>295</v>
      </c>
      <c r="B301" s="201" t="str">
        <f>IF(OCS!B301="","",OCS!B301)</f>
        <v/>
      </c>
      <c r="C301" s="201" t="str">
        <f>IF(OCS!C301="","",OCS!C301)</f>
        <v/>
      </c>
      <c r="D301" s="202" t="str">
        <f>IF(OCS!D301="","",OCS!D301)</f>
        <v/>
      </c>
      <c r="E301" s="201" t="str">
        <f>IF(OCS!E301="","",OCS!E301)</f>
        <v/>
      </c>
      <c r="F301" s="287" t="str">
        <f>IF(OCS!F301="","",OCS!F301)</f>
        <v/>
      </c>
      <c r="G301" s="287" t="str">
        <f>IF(OCS!G301="","",OCS!G301)</f>
        <v/>
      </c>
      <c r="H301" s="201" t="str">
        <f>IF(OCS!H301="","",OCS!H301)</f>
        <v/>
      </c>
      <c r="I301" s="201" t="str">
        <f>IF(OCS!I301="","",OCS!I301)</f>
        <v/>
      </c>
      <c r="J301" s="88"/>
      <c r="K301" s="69"/>
      <c r="L301" s="69"/>
      <c r="M301" s="69"/>
      <c r="N301" s="69"/>
      <c r="O301" s="84" t="str">
        <f t="shared" si="12"/>
        <v/>
      </c>
      <c r="P301" s="84" t="str">
        <f t="shared" si="13"/>
        <v/>
      </c>
      <c r="Q301" s="436"/>
      <c r="R301" s="482"/>
      <c r="S301" s="435" t="str">
        <f>IF(I301="","",IF(P301="",Listes!$A$70,IF(AND(I301&lt;P301,R301=""),Listes!$A$71,IF(AND(N301&lt;M301,R301=""),Listes!$A$72,IF(AND(P301&lt;&gt;"",P301&lt;I301,Q301=""),Listes!$A$73,IF(T301="",Listes!$A$74,""))))))</f>
        <v/>
      </c>
      <c r="T301" s="90"/>
      <c r="U301" s="158">
        <f t="shared" si="14"/>
        <v>0</v>
      </c>
    </row>
    <row r="302" spans="1:21" ht="20.100000000000001" customHeight="1" x14ac:dyDescent="0.25">
      <c r="A302" s="173">
        <v>296</v>
      </c>
      <c r="B302" s="201" t="str">
        <f>IF(OCS!B302="","",OCS!B302)</f>
        <v/>
      </c>
      <c r="C302" s="201" t="str">
        <f>IF(OCS!C302="","",OCS!C302)</f>
        <v/>
      </c>
      <c r="D302" s="202" t="str">
        <f>IF(OCS!D302="","",OCS!D302)</f>
        <v/>
      </c>
      <c r="E302" s="201" t="str">
        <f>IF(OCS!E302="","",OCS!E302)</f>
        <v/>
      </c>
      <c r="F302" s="287" t="str">
        <f>IF(OCS!F302="","",OCS!F302)</f>
        <v/>
      </c>
      <c r="G302" s="287" t="str">
        <f>IF(OCS!G302="","",OCS!G302)</f>
        <v/>
      </c>
      <c r="H302" s="201" t="str">
        <f>IF(OCS!H302="","",OCS!H302)</f>
        <v/>
      </c>
      <c r="I302" s="201" t="str">
        <f>IF(OCS!I302="","",OCS!I302)</f>
        <v/>
      </c>
      <c r="J302" s="88"/>
      <c r="K302" s="69"/>
      <c r="L302" s="69"/>
      <c r="M302" s="69"/>
      <c r="N302" s="69"/>
      <c r="O302" s="84" t="str">
        <f t="shared" si="12"/>
        <v/>
      </c>
      <c r="P302" s="84" t="str">
        <f t="shared" si="13"/>
        <v/>
      </c>
      <c r="Q302" s="436"/>
      <c r="R302" s="482"/>
      <c r="S302" s="435" t="str">
        <f>IF(I302="","",IF(P302="",Listes!$A$70,IF(AND(I302&lt;P302,R302=""),Listes!$A$71,IF(AND(N302&lt;M302,R302=""),Listes!$A$72,IF(AND(P302&lt;&gt;"",P302&lt;I302,Q302=""),Listes!$A$73,IF(T302="",Listes!$A$74,""))))))</f>
        <v/>
      </c>
      <c r="T302" s="90"/>
      <c r="U302" s="158">
        <f t="shared" si="14"/>
        <v>0</v>
      </c>
    </row>
    <row r="303" spans="1:21" ht="20.100000000000001" customHeight="1" x14ac:dyDescent="0.25">
      <c r="A303" s="173">
        <v>297</v>
      </c>
      <c r="B303" s="201" t="str">
        <f>IF(OCS!B303="","",OCS!B303)</f>
        <v/>
      </c>
      <c r="C303" s="201" t="str">
        <f>IF(OCS!C303="","",OCS!C303)</f>
        <v/>
      </c>
      <c r="D303" s="202" t="str">
        <f>IF(OCS!D303="","",OCS!D303)</f>
        <v/>
      </c>
      <c r="E303" s="201" t="str">
        <f>IF(OCS!E303="","",OCS!E303)</f>
        <v/>
      </c>
      <c r="F303" s="287" t="str">
        <f>IF(OCS!F303="","",OCS!F303)</f>
        <v/>
      </c>
      <c r="G303" s="287" t="str">
        <f>IF(OCS!G303="","",OCS!G303)</f>
        <v/>
      </c>
      <c r="H303" s="201" t="str">
        <f>IF(OCS!H303="","",OCS!H303)</f>
        <v/>
      </c>
      <c r="I303" s="201" t="str">
        <f>IF(OCS!I303="","",OCS!I303)</f>
        <v/>
      </c>
      <c r="J303" s="88"/>
      <c r="K303" s="69"/>
      <c r="L303" s="69"/>
      <c r="M303" s="69"/>
      <c r="N303" s="69"/>
      <c r="O303" s="84" t="str">
        <f t="shared" si="12"/>
        <v/>
      </c>
      <c r="P303" s="84" t="str">
        <f t="shared" si="13"/>
        <v/>
      </c>
      <c r="Q303" s="436"/>
      <c r="R303" s="482"/>
      <c r="S303" s="435" t="str">
        <f>IF(I303="","",IF(P303="",Listes!$A$70,IF(AND(I303&lt;P303,R303=""),Listes!$A$71,IF(AND(N303&lt;M303,R303=""),Listes!$A$72,IF(AND(P303&lt;&gt;"",P303&lt;I303,Q303=""),Listes!$A$73,IF(T303="",Listes!$A$74,""))))))</f>
        <v/>
      </c>
      <c r="T303" s="90"/>
      <c r="U303" s="158">
        <f t="shared" si="14"/>
        <v>0</v>
      </c>
    </row>
    <row r="304" spans="1:21" ht="20.100000000000001" customHeight="1" x14ac:dyDescent="0.25">
      <c r="A304" s="173">
        <v>298</v>
      </c>
      <c r="B304" s="201" t="str">
        <f>IF(OCS!B304="","",OCS!B304)</f>
        <v/>
      </c>
      <c r="C304" s="201" t="str">
        <f>IF(OCS!C304="","",OCS!C304)</f>
        <v/>
      </c>
      <c r="D304" s="202" t="str">
        <f>IF(OCS!D304="","",OCS!D304)</f>
        <v/>
      </c>
      <c r="E304" s="201" t="str">
        <f>IF(OCS!E304="","",OCS!E304)</f>
        <v/>
      </c>
      <c r="F304" s="287" t="str">
        <f>IF(OCS!F304="","",OCS!F304)</f>
        <v/>
      </c>
      <c r="G304" s="287" t="str">
        <f>IF(OCS!G304="","",OCS!G304)</f>
        <v/>
      </c>
      <c r="H304" s="201" t="str">
        <f>IF(OCS!H304="","",OCS!H304)</f>
        <v/>
      </c>
      <c r="I304" s="201" t="str">
        <f>IF(OCS!I304="","",OCS!I304)</f>
        <v/>
      </c>
      <c r="J304" s="88"/>
      <c r="K304" s="69"/>
      <c r="L304" s="69"/>
      <c r="M304" s="69"/>
      <c r="N304" s="69"/>
      <c r="O304" s="84" t="str">
        <f t="shared" si="12"/>
        <v/>
      </c>
      <c r="P304" s="84" t="str">
        <f t="shared" si="13"/>
        <v/>
      </c>
      <c r="Q304" s="436"/>
      <c r="R304" s="482"/>
      <c r="S304" s="435" t="str">
        <f>IF(I304="","",IF(P304="",Listes!$A$70,IF(AND(I304&lt;P304,R304=""),Listes!$A$71,IF(AND(N304&lt;M304,R304=""),Listes!$A$72,IF(AND(P304&lt;&gt;"",P304&lt;I304,Q304=""),Listes!$A$73,IF(T304="",Listes!$A$74,""))))))</f>
        <v/>
      </c>
      <c r="T304" s="90"/>
      <c r="U304" s="158">
        <f t="shared" si="14"/>
        <v>0</v>
      </c>
    </row>
    <row r="305" spans="1:21" ht="20.100000000000001" customHeight="1" x14ac:dyDescent="0.25">
      <c r="A305" s="173">
        <v>299</v>
      </c>
      <c r="B305" s="201" t="str">
        <f>IF(OCS!B305="","",OCS!B305)</f>
        <v/>
      </c>
      <c r="C305" s="201" t="str">
        <f>IF(OCS!C305="","",OCS!C305)</f>
        <v/>
      </c>
      <c r="D305" s="202" t="str">
        <f>IF(OCS!D305="","",OCS!D305)</f>
        <v/>
      </c>
      <c r="E305" s="201" t="str">
        <f>IF(OCS!E305="","",OCS!E305)</f>
        <v/>
      </c>
      <c r="F305" s="287" t="str">
        <f>IF(OCS!F305="","",OCS!F305)</f>
        <v/>
      </c>
      <c r="G305" s="287" t="str">
        <f>IF(OCS!G305="","",OCS!G305)</f>
        <v/>
      </c>
      <c r="H305" s="201" t="str">
        <f>IF(OCS!H305="","",OCS!H305)</f>
        <v/>
      </c>
      <c r="I305" s="201" t="str">
        <f>IF(OCS!I305="","",OCS!I305)</f>
        <v/>
      </c>
      <c r="J305" s="88"/>
      <c r="K305" s="69"/>
      <c r="L305" s="69"/>
      <c r="M305" s="69"/>
      <c r="N305" s="69"/>
      <c r="O305" s="84" t="str">
        <f t="shared" si="12"/>
        <v/>
      </c>
      <c r="P305" s="84" t="str">
        <f t="shared" si="13"/>
        <v/>
      </c>
      <c r="Q305" s="436"/>
      <c r="R305" s="482"/>
      <c r="S305" s="435" t="str">
        <f>IF(I305="","",IF(P305="",Listes!$A$70,IF(AND(I305&lt;P305,R305=""),Listes!$A$71,IF(AND(N305&lt;M305,R305=""),Listes!$A$72,IF(AND(P305&lt;&gt;"",P305&lt;I305,Q305=""),Listes!$A$73,IF(T305="",Listes!$A$74,""))))))</f>
        <v/>
      </c>
      <c r="T305" s="90"/>
      <c r="U305" s="158">
        <f t="shared" si="14"/>
        <v>0</v>
      </c>
    </row>
    <row r="306" spans="1:21" ht="20.100000000000001" customHeight="1" x14ac:dyDescent="0.25">
      <c r="A306" s="173">
        <v>300</v>
      </c>
      <c r="B306" s="201" t="str">
        <f>IF(OCS!B306="","",OCS!B306)</f>
        <v/>
      </c>
      <c r="C306" s="201" t="str">
        <f>IF(OCS!C306="","",OCS!C306)</f>
        <v/>
      </c>
      <c r="D306" s="202" t="str">
        <f>IF(OCS!D306="","",OCS!D306)</f>
        <v/>
      </c>
      <c r="E306" s="201" t="str">
        <f>IF(OCS!E306="","",OCS!E306)</f>
        <v/>
      </c>
      <c r="F306" s="287" t="str">
        <f>IF(OCS!F306="","",OCS!F306)</f>
        <v/>
      </c>
      <c r="G306" s="287" t="str">
        <f>IF(OCS!G306="","",OCS!G306)</f>
        <v/>
      </c>
      <c r="H306" s="201" t="str">
        <f>IF(OCS!H306="","",OCS!H306)</f>
        <v/>
      </c>
      <c r="I306" s="201" t="str">
        <f>IF(OCS!I306="","",OCS!I306)</f>
        <v/>
      </c>
      <c r="J306" s="88"/>
      <c r="K306" s="69"/>
      <c r="L306" s="69"/>
      <c r="M306" s="69"/>
      <c r="N306" s="69"/>
      <c r="O306" s="84" t="str">
        <f t="shared" si="12"/>
        <v/>
      </c>
      <c r="P306" s="84" t="str">
        <f t="shared" si="13"/>
        <v/>
      </c>
      <c r="Q306" s="436"/>
      <c r="R306" s="482"/>
      <c r="S306" s="435" t="str">
        <f>IF(I306="","",IF(P306="",Listes!$A$70,IF(AND(I306&lt;P306,R306=""),Listes!$A$71,IF(AND(N306&lt;M306,R306=""),Listes!$A$72,IF(AND(P306&lt;&gt;"",P306&lt;I306,Q306=""),Listes!$A$73,IF(T306="",Listes!$A$74,""))))))</f>
        <v/>
      </c>
      <c r="T306" s="90"/>
      <c r="U306" s="158">
        <f t="shared" si="14"/>
        <v>0</v>
      </c>
    </row>
    <row r="307" spans="1:21" ht="20.100000000000001" customHeight="1" x14ac:dyDescent="0.25">
      <c r="A307" s="173">
        <v>301</v>
      </c>
      <c r="B307" s="201" t="str">
        <f>IF(OCS!B307="","",OCS!B307)</f>
        <v/>
      </c>
      <c r="C307" s="201" t="str">
        <f>IF(OCS!C307="","",OCS!C307)</f>
        <v/>
      </c>
      <c r="D307" s="202" t="str">
        <f>IF(OCS!D307="","",OCS!D307)</f>
        <v/>
      </c>
      <c r="E307" s="201" t="str">
        <f>IF(OCS!E307="","",OCS!E307)</f>
        <v/>
      </c>
      <c r="F307" s="287" t="str">
        <f>IF(OCS!F307="","",OCS!F307)</f>
        <v/>
      </c>
      <c r="G307" s="287" t="str">
        <f>IF(OCS!G307="","",OCS!G307)</f>
        <v/>
      </c>
      <c r="H307" s="201" t="str">
        <f>IF(OCS!H307="","",OCS!H307)</f>
        <v/>
      </c>
      <c r="I307" s="201" t="str">
        <f>IF(OCS!I307="","",OCS!I307)</f>
        <v/>
      </c>
      <c r="J307" s="88"/>
      <c r="K307" s="69"/>
      <c r="L307" s="69"/>
      <c r="M307" s="69"/>
      <c r="N307" s="69"/>
      <c r="O307" s="84" t="str">
        <f t="shared" si="12"/>
        <v/>
      </c>
      <c r="P307" s="84" t="str">
        <f t="shared" si="13"/>
        <v/>
      </c>
      <c r="Q307" s="436"/>
      <c r="R307" s="482"/>
      <c r="S307" s="435" t="str">
        <f>IF(I307="","",IF(P307="",Listes!$A$70,IF(AND(I307&lt;P307,R307=""),Listes!$A$71,IF(AND(N307&lt;M307,R307=""),Listes!$A$72,IF(AND(P307&lt;&gt;"",P307&lt;I307,Q307=""),Listes!$A$73,IF(T307="",Listes!$A$74,""))))))</f>
        <v/>
      </c>
      <c r="T307" s="90"/>
      <c r="U307" s="158">
        <f t="shared" si="14"/>
        <v>0</v>
      </c>
    </row>
    <row r="308" spans="1:21" ht="20.100000000000001" customHeight="1" x14ac:dyDescent="0.25">
      <c r="A308" s="173">
        <v>302</v>
      </c>
      <c r="B308" s="201" t="str">
        <f>IF(OCS!B308="","",OCS!B308)</f>
        <v/>
      </c>
      <c r="C308" s="201" t="str">
        <f>IF(OCS!C308="","",OCS!C308)</f>
        <v/>
      </c>
      <c r="D308" s="202" t="str">
        <f>IF(OCS!D308="","",OCS!D308)</f>
        <v/>
      </c>
      <c r="E308" s="201" t="str">
        <f>IF(OCS!E308="","",OCS!E308)</f>
        <v/>
      </c>
      <c r="F308" s="287" t="str">
        <f>IF(OCS!F308="","",OCS!F308)</f>
        <v/>
      </c>
      <c r="G308" s="287" t="str">
        <f>IF(OCS!G308="","",OCS!G308)</f>
        <v/>
      </c>
      <c r="H308" s="201" t="str">
        <f>IF(OCS!H308="","",OCS!H308)</f>
        <v/>
      </c>
      <c r="I308" s="201" t="str">
        <f>IF(OCS!I308="","",OCS!I308)</f>
        <v/>
      </c>
      <c r="J308" s="88"/>
      <c r="K308" s="69"/>
      <c r="L308" s="69"/>
      <c r="M308" s="69"/>
      <c r="N308" s="69"/>
      <c r="O308" s="84" t="str">
        <f t="shared" si="12"/>
        <v/>
      </c>
      <c r="P308" s="84" t="str">
        <f t="shared" si="13"/>
        <v/>
      </c>
      <c r="Q308" s="436"/>
      <c r="R308" s="482"/>
      <c r="S308" s="435" t="str">
        <f>IF(I308="","",IF(P308="",Listes!$A$70,IF(AND(I308&lt;P308,R308=""),Listes!$A$71,IF(AND(N308&lt;M308,R308=""),Listes!$A$72,IF(AND(P308&lt;&gt;"",P308&lt;I308,Q308=""),Listes!$A$73,IF(T308="",Listes!$A$74,""))))))</f>
        <v/>
      </c>
      <c r="T308" s="90"/>
      <c r="U308" s="158">
        <f t="shared" si="14"/>
        <v>0</v>
      </c>
    </row>
    <row r="309" spans="1:21" ht="20.100000000000001" customHeight="1" x14ac:dyDescent="0.25">
      <c r="A309" s="173">
        <v>303</v>
      </c>
      <c r="B309" s="201" t="str">
        <f>IF(OCS!B309="","",OCS!B309)</f>
        <v/>
      </c>
      <c r="C309" s="201" t="str">
        <f>IF(OCS!C309="","",OCS!C309)</f>
        <v/>
      </c>
      <c r="D309" s="202" t="str">
        <f>IF(OCS!D309="","",OCS!D309)</f>
        <v/>
      </c>
      <c r="E309" s="201" t="str">
        <f>IF(OCS!E309="","",OCS!E309)</f>
        <v/>
      </c>
      <c r="F309" s="287" t="str">
        <f>IF(OCS!F309="","",OCS!F309)</f>
        <v/>
      </c>
      <c r="G309" s="287" t="str">
        <f>IF(OCS!G309="","",OCS!G309)</f>
        <v/>
      </c>
      <c r="H309" s="201" t="str">
        <f>IF(OCS!H309="","",OCS!H309)</f>
        <v/>
      </c>
      <c r="I309" s="201" t="str">
        <f>IF(OCS!I309="","",OCS!I309)</f>
        <v/>
      </c>
      <c r="J309" s="88"/>
      <c r="K309" s="69"/>
      <c r="L309" s="69"/>
      <c r="M309" s="69"/>
      <c r="N309" s="69"/>
      <c r="O309" s="84" t="str">
        <f t="shared" si="12"/>
        <v/>
      </c>
      <c r="P309" s="84" t="str">
        <f t="shared" si="13"/>
        <v/>
      </c>
      <c r="Q309" s="436"/>
      <c r="R309" s="482"/>
      <c r="S309" s="435" t="str">
        <f>IF(I309="","",IF(P309="",Listes!$A$70,IF(AND(I309&lt;P309,R309=""),Listes!$A$71,IF(AND(N309&lt;M309,R309=""),Listes!$A$72,IF(AND(P309&lt;&gt;"",P309&lt;I309,Q309=""),Listes!$A$73,IF(T309="",Listes!$A$74,""))))))</f>
        <v/>
      </c>
      <c r="T309" s="90"/>
      <c r="U309" s="158">
        <f t="shared" si="14"/>
        <v>0</v>
      </c>
    </row>
    <row r="310" spans="1:21" ht="20.100000000000001" customHeight="1" x14ac:dyDescent="0.25">
      <c r="A310" s="173">
        <v>304</v>
      </c>
      <c r="B310" s="201" t="str">
        <f>IF(OCS!B310="","",OCS!B310)</f>
        <v/>
      </c>
      <c r="C310" s="201" t="str">
        <f>IF(OCS!C310="","",OCS!C310)</f>
        <v/>
      </c>
      <c r="D310" s="202" t="str">
        <f>IF(OCS!D310="","",OCS!D310)</f>
        <v/>
      </c>
      <c r="E310" s="201" t="str">
        <f>IF(OCS!E310="","",OCS!E310)</f>
        <v/>
      </c>
      <c r="F310" s="287" t="str">
        <f>IF(OCS!F310="","",OCS!F310)</f>
        <v/>
      </c>
      <c r="G310" s="287" t="str">
        <f>IF(OCS!G310="","",OCS!G310)</f>
        <v/>
      </c>
      <c r="H310" s="201" t="str">
        <f>IF(OCS!H310="","",OCS!H310)</f>
        <v/>
      </c>
      <c r="I310" s="201" t="str">
        <f>IF(OCS!I310="","",OCS!I310)</f>
        <v/>
      </c>
      <c r="J310" s="88"/>
      <c r="K310" s="69"/>
      <c r="L310" s="69"/>
      <c r="M310" s="69"/>
      <c r="N310" s="69"/>
      <c r="O310" s="84" t="str">
        <f t="shared" si="12"/>
        <v/>
      </c>
      <c r="P310" s="84" t="str">
        <f t="shared" si="13"/>
        <v/>
      </c>
      <c r="Q310" s="436"/>
      <c r="R310" s="482"/>
      <c r="S310" s="435" t="str">
        <f>IF(I310="","",IF(P310="",Listes!$A$70,IF(AND(I310&lt;P310,R310=""),Listes!$A$71,IF(AND(N310&lt;M310,R310=""),Listes!$A$72,IF(AND(P310&lt;&gt;"",P310&lt;I310,Q310=""),Listes!$A$73,IF(T310="",Listes!$A$74,""))))))</f>
        <v/>
      </c>
      <c r="T310" s="90"/>
      <c r="U310" s="158">
        <f t="shared" si="14"/>
        <v>0</v>
      </c>
    </row>
    <row r="311" spans="1:21" ht="20.100000000000001" customHeight="1" x14ac:dyDescent="0.25">
      <c r="A311" s="173">
        <v>305</v>
      </c>
      <c r="B311" s="201" t="str">
        <f>IF(OCS!B311="","",OCS!B311)</f>
        <v/>
      </c>
      <c r="C311" s="201" t="str">
        <f>IF(OCS!C311="","",OCS!C311)</f>
        <v/>
      </c>
      <c r="D311" s="202" t="str">
        <f>IF(OCS!D311="","",OCS!D311)</f>
        <v/>
      </c>
      <c r="E311" s="201" t="str">
        <f>IF(OCS!E311="","",OCS!E311)</f>
        <v/>
      </c>
      <c r="F311" s="287" t="str">
        <f>IF(OCS!F311="","",OCS!F311)</f>
        <v/>
      </c>
      <c r="G311" s="287" t="str">
        <f>IF(OCS!G311="","",OCS!G311)</f>
        <v/>
      </c>
      <c r="H311" s="201" t="str">
        <f>IF(OCS!H311="","",OCS!H311)</f>
        <v/>
      </c>
      <c r="I311" s="201" t="str">
        <f>IF(OCS!I311="","",OCS!I311)</f>
        <v/>
      </c>
      <c r="J311" s="88"/>
      <c r="K311" s="69"/>
      <c r="L311" s="69"/>
      <c r="M311" s="69"/>
      <c r="N311" s="69"/>
      <c r="O311" s="84" t="str">
        <f t="shared" si="12"/>
        <v/>
      </c>
      <c r="P311" s="84" t="str">
        <f t="shared" si="13"/>
        <v/>
      </c>
      <c r="Q311" s="436"/>
      <c r="R311" s="482"/>
      <c r="S311" s="435" t="str">
        <f>IF(I311="","",IF(P311="",Listes!$A$70,IF(AND(I311&lt;P311,R311=""),Listes!$A$71,IF(AND(N311&lt;M311,R311=""),Listes!$A$72,IF(AND(P311&lt;&gt;"",P311&lt;I311,Q311=""),Listes!$A$73,IF(T311="",Listes!$A$74,""))))))</f>
        <v/>
      </c>
      <c r="T311" s="90"/>
      <c r="U311" s="158">
        <f t="shared" si="14"/>
        <v>0</v>
      </c>
    </row>
    <row r="312" spans="1:21" ht="20.100000000000001" customHeight="1" x14ac:dyDescent="0.25">
      <c r="A312" s="173">
        <v>306</v>
      </c>
      <c r="B312" s="201" t="str">
        <f>IF(OCS!B312="","",OCS!B312)</f>
        <v/>
      </c>
      <c r="C312" s="201" t="str">
        <f>IF(OCS!C312="","",OCS!C312)</f>
        <v/>
      </c>
      <c r="D312" s="202" t="str">
        <f>IF(OCS!D312="","",OCS!D312)</f>
        <v/>
      </c>
      <c r="E312" s="201" t="str">
        <f>IF(OCS!E312="","",OCS!E312)</f>
        <v/>
      </c>
      <c r="F312" s="287" t="str">
        <f>IF(OCS!F312="","",OCS!F312)</f>
        <v/>
      </c>
      <c r="G312" s="287" t="str">
        <f>IF(OCS!G312="","",OCS!G312)</f>
        <v/>
      </c>
      <c r="H312" s="201" t="str">
        <f>IF(OCS!H312="","",OCS!H312)</f>
        <v/>
      </c>
      <c r="I312" s="201" t="str">
        <f>IF(OCS!I312="","",OCS!I312)</f>
        <v/>
      </c>
      <c r="J312" s="88"/>
      <c r="K312" s="69"/>
      <c r="L312" s="69"/>
      <c r="M312" s="69"/>
      <c r="N312" s="69"/>
      <c r="O312" s="84" t="str">
        <f t="shared" si="12"/>
        <v/>
      </c>
      <c r="P312" s="84" t="str">
        <f t="shared" si="13"/>
        <v/>
      </c>
      <c r="Q312" s="436"/>
      <c r="R312" s="482"/>
      <c r="S312" s="435" t="str">
        <f>IF(I312="","",IF(P312="",Listes!$A$70,IF(AND(I312&lt;P312,R312=""),Listes!$A$71,IF(AND(N312&lt;M312,R312=""),Listes!$A$72,IF(AND(P312&lt;&gt;"",P312&lt;I312,Q312=""),Listes!$A$73,IF(T312="",Listes!$A$74,""))))))</f>
        <v/>
      </c>
      <c r="T312" s="90"/>
      <c r="U312" s="158">
        <f t="shared" si="14"/>
        <v>0</v>
      </c>
    </row>
    <row r="313" spans="1:21" ht="20.100000000000001" customHeight="1" x14ac:dyDescent="0.25">
      <c r="A313" s="173">
        <v>307</v>
      </c>
      <c r="B313" s="201" t="str">
        <f>IF(OCS!B313="","",OCS!B313)</f>
        <v/>
      </c>
      <c r="C313" s="201" t="str">
        <f>IF(OCS!C313="","",OCS!C313)</f>
        <v/>
      </c>
      <c r="D313" s="202" t="str">
        <f>IF(OCS!D313="","",OCS!D313)</f>
        <v/>
      </c>
      <c r="E313" s="201" t="str">
        <f>IF(OCS!E313="","",OCS!E313)</f>
        <v/>
      </c>
      <c r="F313" s="287" t="str">
        <f>IF(OCS!F313="","",OCS!F313)</f>
        <v/>
      </c>
      <c r="G313" s="287" t="str">
        <f>IF(OCS!G313="","",OCS!G313)</f>
        <v/>
      </c>
      <c r="H313" s="201" t="str">
        <f>IF(OCS!H313="","",OCS!H313)</f>
        <v/>
      </c>
      <c r="I313" s="201" t="str">
        <f>IF(OCS!I313="","",OCS!I313)</f>
        <v/>
      </c>
      <c r="J313" s="88"/>
      <c r="K313" s="69"/>
      <c r="L313" s="69"/>
      <c r="M313" s="69"/>
      <c r="N313" s="69"/>
      <c r="O313" s="84" t="str">
        <f t="shared" si="12"/>
        <v/>
      </c>
      <c r="P313" s="84" t="str">
        <f t="shared" si="13"/>
        <v/>
      </c>
      <c r="Q313" s="436"/>
      <c r="R313" s="482"/>
      <c r="S313" s="435" t="str">
        <f>IF(I313="","",IF(P313="",Listes!$A$70,IF(AND(I313&lt;P313,R313=""),Listes!$A$71,IF(AND(N313&lt;M313,R313=""),Listes!$A$72,IF(AND(P313&lt;&gt;"",P313&lt;I313,Q313=""),Listes!$A$73,IF(T313="",Listes!$A$74,""))))))</f>
        <v/>
      </c>
      <c r="T313" s="90"/>
      <c r="U313" s="158">
        <f t="shared" si="14"/>
        <v>0</v>
      </c>
    </row>
    <row r="314" spans="1:21" ht="20.100000000000001" customHeight="1" x14ac:dyDescent="0.25">
      <c r="A314" s="173">
        <v>308</v>
      </c>
      <c r="B314" s="201" t="str">
        <f>IF(OCS!B314="","",OCS!B314)</f>
        <v/>
      </c>
      <c r="C314" s="201" t="str">
        <f>IF(OCS!C314="","",OCS!C314)</f>
        <v/>
      </c>
      <c r="D314" s="202" t="str">
        <f>IF(OCS!D314="","",OCS!D314)</f>
        <v/>
      </c>
      <c r="E314" s="201" t="str">
        <f>IF(OCS!E314="","",OCS!E314)</f>
        <v/>
      </c>
      <c r="F314" s="287" t="str">
        <f>IF(OCS!F314="","",OCS!F314)</f>
        <v/>
      </c>
      <c r="G314" s="287" t="str">
        <f>IF(OCS!G314="","",OCS!G314)</f>
        <v/>
      </c>
      <c r="H314" s="201" t="str">
        <f>IF(OCS!H314="","",OCS!H314)</f>
        <v/>
      </c>
      <c r="I314" s="201" t="str">
        <f>IF(OCS!I314="","",OCS!I314)</f>
        <v/>
      </c>
      <c r="J314" s="88"/>
      <c r="K314" s="69"/>
      <c r="L314" s="69"/>
      <c r="M314" s="69"/>
      <c r="N314" s="69"/>
      <c r="O314" s="84" t="str">
        <f t="shared" si="12"/>
        <v/>
      </c>
      <c r="P314" s="84" t="str">
        <f t="shared" si="13"/>
        <v/>
      </c>
      <c r="Q314" s="436"/>
      <c r="R314" s="482"/>
      <c r="S314" s="435" t="str">
        <f>IF(I314="","",IF(P314="",Listes!$A$70,IF(AND(I314&lt;P314,R314=""),Listes!$A$71,IF(AND(N314&lt;M314,R314=""),Listes!$A$72,IF(AND(P314&lt;&gt;"",P314&lt;I314,Q314=""),Listes!$A$73,IF(T314="",Listes!$A$74,""))))))</f>
        <v/>
      </c>
      <c r="T314" s="90"/>
      <c r="U314" s="158">
        <f t="shared" si="14"/>
        <v>0</v>
      </c>
    </row>
    <row r="315" spans="1:21" ht="20.100000000000001" customHeight="1" x14ac:dyDescent="0.25">
      <c r="A315" s="173">
        <v>309</v>
      </c>
      <c r="B315" s="201" t="str">
        <f>IF(OCS!B315="","",OCS!B315)</f>
        <v/>
      </c>
      <c r="C315" s="201" t="str">
        <f>IF(OCS!C315="","",OCS!C315)</f>
        <v/>
      </c>
      <c r="D315" s="202" t="str">
        <f>IF(OCS!D315="","",OCS!D315)</f>
        <v/>
      </c>
      <c r="E315" s="201" t="str">
        <f>IF(OCS!E315="","",OCS!E315)</f>
        <v/>
      </c>
      <c r="F315" s="287" t="str">
        <f>IF(OCS!F315="","",OCS!F315)</f>
        <v/>
      </c>
      <c r="G315" s="287" t="str">
        <f>IF(OCS!G315="","",OCS!G315)</f>
        <v/>
      </c>
      <c r="H315" s="201" t="str">
        <f>IF(OCS!H315="","",OCS!H315)</f>
        <v/>
      </c>
      <c r="I315" s="201" t="str">
        <f>IF(OCS!I315="","",OCS!I315)</f>
        <v/>
      </c>
      <c r="J315" s="88"/>
      <c r="K315" s="69"/>
      <c r="L315" s="69"/>
      <c r="M315" s="69"/>
      <c r="N315" s="69"/>
      <c r="O315" s="84" t="str">
        <f t="shared" si="12"/>
        <v/>
      </c>
      <c r="P315" s="84" t="str">
        <f t="shared" si="13"/>
        <v/>
      </c>
      <c r="Q315" s="436"/>
      <c r="R315" s="482"/>
      <c r="S315" s="435" t="str">
        <f>IF(I315="","",IF(P315="",Listes!$A$70,IF(AND(I315&lt;P315,R315=""),Listes!$A$71,IF(AND(N315&lt;M315,R315=""),Listes!$A$72,IF(AND(P315&lt;&gt;"",P315&lt;I315,Q315=""),Listes!$A$73,IF(T315="",Listes!$A$74,""))))))</f>
        <v/>
      </c>
      <c r="T315" s="90"/>
      <c r="U315" s="158">
        <f t="shared" si="14"/>
        <v>0</v>
      </c>
    </row>
    <row r="316" spans="1:21" ht="20.100000000000001" customHeight="1" x14ac:dyDescent="0.25">
      <c r="A316" s="173">
        <v>310</v>
      </c>
      <c r="B316" s="201" t="str">
        <f>IF(OCS!B316="","",OCS!B316)</f>
        <v/>
      </c>
      <c r="C316" s="201" t="str">
        <f>IF(OCS!C316="","",OCS!C316)</f>
        <v/>
      </c>
      <c r="D316" s="202" t="str">
        <f>IF(OCS!D316="","",OCS!D316)</f>
        <v/>
      </c>
      <c r="E316" s="201" t="str">
        <f>IF(OCS!E316="","",OCS!E316)</f>
        <v/>
      </c>
      <c r="F316" s="287" t="str">
        <f>IF(OCS!F316="","",OCS!F316)</f>
        <v/>
      </c>
      <c r="G316" s="287" t="str">
        <f>IF(OCS!G316="","",OCS!G316)</f>
        <v/>
      </c>
      <c r="H316" s="201" t="str">
        <f>IF(OCS!H316="","",OCS!H316)</f>
        <v/>
      </c>
      <c r="I316" s="201" t="str">
        <f>IF(OCS!I316="","",OCS!I316)</f>
        <v/>
      </c>
      <c r="J316" s="88"/>
      <c r="K316" s="69"/>
      <c r="L316" s="69"/>
      <c r="M316" s="69"/>
      <c r="N316" s="69"/>
      <c r="O316" s="84" t="str">
        <f t="shared" si="12"/>
        <v/>
      </c>
      <c r="P316" s="84" t="str">
        <f t="shared" si="13"/>
        <v/>
      </c>
      <c r="Q316" s="436"/>
      <c r="R316" s="482"/>
      <c r="S316" s="435" t="str">
        <f>IF(I316="","",IF(P316="",Listes!$A$70,IF(AND(I316&lt;P316,R316=""),Listes!$A$71,IF(AND(N316&lt;M316,R316=""),Listes!$A$72,IF(AND(P316&lt;&gt;"",P316&lt;I316,Q316=""),Listes!$A$73,IF(T316="",Listes!$A$74,""))))))</f>
        <v/>
      </c>
      <c r="T316" s="90"/>
      <c r="U316" s="158">
        <f t="shared" si="14"/>
        <v>0</v>
      </c>
    </row>
    <row r="317" spans="1:21" ht="20.100000000000001" customHeight="1" x14ac:dyDescent="0.25">
      <c r="A317" s="173">
        <v>311</v>
      </c>
      <c r="B317" s="201" t="str">
        <f>IF(OCS!B317="","",OCS!B317)</f>
        <v/>
      </c>
      <c r="C317" s="201" t="str">
        <f>IF(OCS!C317="","",OCS!C317)</f>
        <v/>
      </c>
      <c r="D317" s="202" t="str">
        <f>IF(OCS!D317="","",OCS!D317)</f>
        <v/>
      </c>
      <c r="E317" s="201" t="str">
        <f>IF(OCS!E317="","",OCS!E317)</f>
        <v/>
      </c>
      <c r="F317" s="287" t="str">
        <f>IF(OCS!F317="","",OCS!F317)</f>
        <v/>
      </c>
      <c r="G317" s="287" t="str">
        <f>IF(OCS!G317="","",OCS!G317)</f>
        <v/>
      </c>
      <c r="H317" s="201" t="str">
        <f>IF(OCS!H317="","",OCS!H317)</f>
        <v/>
      </c>
      <c r="I317" s="201" t="str">
        <f>IF(OCS!I317="","",OCS!I317)</f>
        <v/>
      </c>
      <c r="J317" s="88"/>
      <c r="K317" s="69"/>
      <c r="L317" s="69"/>
      <c r="M317" s="69"/>
      <c r="N317" s="69"/>
      <c r="O317" s="84" t="str">
        <f t="shared" si="12"/>
        <v/>
      </c>
      <c r="P317" s="84" t="str">
        <f t="shared" si="13"/>
        <v/>
      </c>
      <c r="Q317" s="436"/>
      <c r="R317" s="482"/>
      <c r="S317" s="435" t="str">
        <f>IF(I317="","",IF(P317="",Listes!$A$70,IF(AND(I317&lt;P317,R317=""),Listes!$A$71,IF(AND(N317&lt;M317,R317=""),Listes!$A$72,IF(AND(P317&lt;&gt;"",P317&lt;I317,Q317=""),Listes!$A$73,IF(T317="",Listes!$A$74,""))))))</f>
        <v/>
      </c>
      <c r="T317" s="90"/>
      <c r="U317" s="158">
        <f t="shared" si="14"/>
        <v>0</v>
      </c>
    </row>
    <row r="318" spans="1:21" ht="20.100000000000001" customHeight="1" x14ac:dyDescent="0.25">
      <c r="A318" s="173">
        <v>312</v>
      </c>
      <c r="B318" s="201" t="str">
        <f>IF(OCS!B318="","",OCS!B318)</f>
        <v/>
      </c>
      <c r="C318" s="201" t="str">
        <f>IF(OCS!C318="","",OCS!C318)</f>
        <v/>
      </c>
      <c r="D318" s="202" t="str">
        <f>IF(OCS!D318="","",OCS!D318)</f>
        <v/>
      </c>
      <c r="E318" s="201" t="str">
        <f>IF(OCS!E318="","",OCS!E318)</f>
        <v/>
      </c>
      <c r="F318" s="287" t="str">
        <f>IF(OCS!F318="","",OCS!F318)</f>
        <v/>
      </c>
      <c r="G318" s="287" t="str">
        <f>IF(OCS!G318="","",OCS!G318)</f>
        <v/>
      </c>
      <c r="H318" s="201" t="str">
        <f>IF(OCS!H318="","",OCS!H318)</f>
        <v/>
      </c>
      <c r="I318" s="201" t="str">
        <f>IF(OCS!I318="","",OCS!I318)</f>
        <v/>
      </c>
      <c r="J318" s="88"/>
      <c r="K318" s="69"/>
      <c r="L318" s="69"/>
      <c r="M318" s="69"/>
      <c r="N318" s="69"/>
      <c r="O318" s="84" t="str">
        <f t="shared" si="12"/>
        <v/>
      </c>
      <c r="P318" s="84" t="str">
        <f t="shared" si="13"/>
        <v/>
      </c>
      <c r="Q318" s="436"/>
      <c r="R318" s="482"/>
      <c r="S318" s="435" t="str">
        <f>IF(I318="","",IF(P318="",Listes!$A$70,IF(AND(I318&lt;P318,R318=""),Listes!$A$71,IF(AND(N318&lt;M318,R318=""),Listes!$A$72,IF(AND(P318&lt;&gt;"",P318&lt;I318,Q318=""),Listes!$A$73,IF(T318="",Listes!$A$74,""))))))</f>
        <v/>
      </c>
      <c r="T318" s="90"/>
      <c r="U318" s="158">
        <f t="shared" si="14"/>
        <v>0</v>
      </c>
    </row>
    <row r="319" spans="1:21" ht="20.100000000000001" customHeight="1" x14ac:dyDescent="0.25">
      <c r="A319" s="173">
        <v>313</v>
      </c>
      <c r="B319" s="201" t="str">
        <f>IF(OCS!B319="","",OCS!B319)</f>
        <v/>
      </c>
      <c r="C319" s="201" t="str">
        <f>IF(OCS!C319="","",OCS!C319)</f>
        <v/>
      </c>
      <c r="D319" s="202" t="str">
        <f>IF(OCS!D319="","",OCS!D319)</f>
        <v/>
      </c>
      <c r="E319" s="201" t="str">
        <f>IF(OCS!E319="","",OCS!E319)</f>
        <v/>
      </c>
      <c r="F319" s="287" t="str">
        <f>IF(OCS!F319="","",OCS!F319)</f>
        <v/>
      </c>
      <c r="G319" s="287" t="str">
        <f>IF(OCS!G319="","",OCS!G319)</f>
        <v/>
      </c>
      <c r="H319" s="201" t="str">
        <f>IF(OCS!H319="","",OCS!H319)</f>
        <v/>
      </c>
      <c r="I319" s="201" t="str">
        <f>IF(OCS!I319="","",OCS!I319)</f>
        <v/>
      </c>
      <c r="J319" s="88"/>
      <c r="K319" s="69"/>
      <c r="L319" s="69"/>
      <c r="M319" s="69"/>
      <c r="N319" s="69"/>
      <c r="O319" s="84" t="str">
        <f t="shared" si="12"/>
        <v/>
      </c>
      <c r="P319" s="84" t="str">
        <f t="shared" si="13"/>
        <v/>
      </c>
      <c r="Q319" s="436"/>
      <c r="R319" s="482"/>
      <c r="S319" s="435" t="str">
        <f>IF(I319="","",IF(P319="",Listes!$A$70,IF(AND(I319&lt;P319,R319=""),Listes!$A$71,IF(AND(N319&lt;M319,R319=""),Listes!$A$72,IF(AND(P319&lt;&gt;"",P319&lt;I319,Q319=""),Listes!$A$73,IF(T319="",Listes!$A$74,""))))))</f>
        <v/>
      </c>
      <c r="T319" s="90"/>
      <c r="U319" s="158">
        <f t="shared" si="14"/>
        <v>0</v>
      </c>
    </row>
    <row r="320" spans="1:21" ht="20.100000000000001" customHeight="1" x14ac:dyDescent="0.25">
      <c r="A320" s="173">
        <v>314</v>
      </c>
      <c r="B320" s="201" t="str">
        <f>IF(OCS!B320="","",OCS!B320)</f>
        <v/>
      </c>
      <c r="C320" s="201" t="str">
        <f>IF(OCS!C320="","",OCS!C320)</f>
        <v/>
      </c>
      <c r="D320" s="202" t="str">
        <f>IF(OCS!D320="","",OCS!D320)</f>
        <v/>
      </c>
      <c r="E320" s="201" t="str">
        <f>IF(OCS!E320="","",OCS!E320)</f>
        <v/>
      </c>
      <c r="F320" s="287" t="str">
        <f>IF(OCS!F320="","",OCS!F320)</f>
        <v/>
      </c>
      <c r="G320" s="287" t="str">
        <f>IF(OCS!G320="","",OCS!G320)</f>
        <v/>
      </c>
      <c r="H320" s="201" t="str">
        <f>IF(OCS!H320="","",OCS!H320)</f>
        <v/>
      </c>
      <c r="I320" s="201" t="str">
        <f>IF(OCS!I320="","",OCS!I320)</f>
        <v/>
      </c>
      <c r="J320" s="88"/>
      <c r="K320" s="69"/>
      <c r="L320" s="69"/>
      <c r="M320" s="69"/>
      <c r="N320" s="69"/>
      <c r="O320" s="84" t="str">
        <f t="shared" si="12"/>
        <v/>
      </c>
      <c r="P320" s="84" t="str">
        <f t="shared" si="13"/>
        <v/>
      </c>
      <c r="Q320" s="436"/>
      <c r="R320" s="482"/>
      <c r="S320" s="435" t="str">
        <f>IF(I320="","",IF(P320="",Listes!$A$70,IF(AND(I320&lt;P320,R320=""),Listes!$A$71,IF(AND(N320&lt;M320,R320=""),Listes!$A$72,IF(AND(P320&lt;&gt;"",P320&lt;I320,Q320=""),Listes!$A$73,IF(T320="",Listes!$A$74,""))))))</f>
        <v/>
      </c>
      <c r="T320" s="90"/>
      <c r="U320" s="158">
        <f t="shared" si="14"/>
        <v>0</v>
      </c>
    </row>
    <row r="321" spans="1:21" ht="20.100000000000001" customHeight="1" x14ac:dyDescent="0.25">
      <c r="A321" s="173">
        <v>315</v>
      </c>
      <c r="B321" s="201" t="str">
        <f>IF(OCS!B321="","",OCS!B321)</f>
        <v/>
      </c>
      <c r="C321" s="201" t="str">
        <f>IF(OCS!C321="","",OCS!C321)</f>
        <v/>
      </c>
      <c r="D321" s="202" t="str">
        <f>IF(OCS!D321="","",OCS!D321)</f>
        <v/>
      </c>
      <c r="E321" s="201" t="str">
        <f>IF(OCS!E321="","",OCS!E321)</f>
        <v/>
      </c>
      <c r="F321" s="287" t="str">
        <f>IF(OCS!F321="","",OCS!F321)</f>
        <v/>
      </c>
      <c r="G321" s="287" t="str">
        <f>IF(OCS!G321="","",OCS!G321)</f>
        <v/>
      </c>
      <c r="H321" s="201" t="str">
        <f>IF(OCS!H321="","",OCS!H321)</f>
        <v/>
      </c>
      <c r="I321" s="201" t="str">
        <f>IF(OCS!I321="","",OCS!I321)</f>
        <v/>
      </c>
      <c r="J321" s="88"/>
      <c r="K321" s="69"/>
      <c r="L321" s="69"/>
      <c r="M321" s="69"/>
      <c r="N321" s="69"/>
      <c r="O321" s="84" t="str">
        <f t="shared" si="12"/>
        <v/>
      </c>
      <c r="P321" s="84" t="str">
        <f t="shared" si="13"/>
        <v/>
      </c>
      <c r="Q321" s="436"/>
      <c r="R321" s="482"/>
      <c r="S321" s="435" t="str">
        <f>IF(I321="","",IF(P321="",Listes!$A$70,IF(AND(I321&lt;P321,R321=""),Listes!$A$71,IF(AND(N321&lt;M321,R321=""),Listes!$A$72,IF(AND(P321&lt;&gt;"",P321&lt;I321,Q321=""),Listes!$A$73,IF(T321="",Listes!$A$74,""))))))</f>
        <v/>
      </c>
      <c r="T321" s="90"/>
      <c r="U321" s="158">
        <f t="shared" si="14"/>
        <v>0</v>
      </c>
    </row>
    <row r="322" spans="1:21" ht="20.100000000000001" customHeight="1" x14ac:dyDescent="0.25">
      <c r="A322" s="173">
        <v>316</v>
      </c>
      <c r="B322" s="201" t="str">
        <f>IF(OCS!B322="","",OCS!B322)</f>
        <v/>
      </c>
      <c r="C322" s="201" t="str">
        <f>IF(OCS!C322="","",OCS!C322)</f>
        <v/>
      </c>
      <c r="D322" s="202" t="str">
        <f>IF(OCS!D322="","",OCS!D322)</f>
        <v/>
      </c>
      <c r="E322" s="201" t="str">
        <f>IF(OCS!E322="","",OCS!E322)</f>
        <v/>
      </c>
      <c r="F322" s="287" t="str">
        <f>IF(OCS!F322="","",OCS!F322)</f>
        <v/>
      </c>
      <c r="G322" s="287" t="str">
        <f>IF(OCS!G322="","",OCS!G322)</f>
        <v/>
      </c>
      <c r="H322" s="201" t="str">
        <f>IF(OCS!H322="","",OCS!H322)</f>
        <v/>
      </c>
      <c r="I322" s="201" t="str">
        <f>IF(OCS!I322="","",OCS!I322)</f>
        <v/>
      </c>
      <c r="J322" s="88"/>
      <c r="K322" s="69"/>
      <c r="L322" s="69"/>
      <c r="M322" s="69"/>
      <c r="N322" s="69"/>
      <c r="O322" s="84" t="str">
        <f t="shared" si="12"/>
        <v/>
      </c>
      <c r="P322" s="84" t="str">
        <f t="shared" si="13"/>
        <v/>
      </c>
      <c r="Q322" s="436"/>
      <c r="R322" s="482"/>
      <c r="S322" s="435" t="str">
        <f>IF(I322="","",IF(P322="",Listes!$A$70,IF(AND(I322&lt;P322,R322=""),Listes!$A$71,IF(AND(N322&lt;M322,R322=""),Listes!$A$72,IF(AND(P322&lt;&gt;"",P322&lt;I322,Q322=""),Listes!$A$73,IF(T322="",Listes!$A$74,""))))))</f>
        <v/>
      </c>
      <c r="T322" s="90"/>
      <c r="U322" s="158">
        <f t="shared" si="14"/>
        <v>0</v>
      </c>
    </row>
    <row r="323" spans="1:21" ht="20.100000000000001" customHeight="1" x14ac:dyDescent="0.25">
      <c r="A323" s="173">
        <v>317</v>
      </c>
      <c r="B323" s="201" t="str">
        <f>IF(OCS!B323="","",OCS!B323)</f>
        <v/>
      </c>
      <c r="C323" s="201" t="str">
        <f>IF(OCS!C323="","",OCS!C323)</f>
        <v/>
      </c>
      <c r="D323" s="202" t="str">
        <f>IF(OCS!D323="","",OCS!D323)</f>
        <v/>
      </c>
      <c r="E323" s="201" t="str">
        <f>IF(OCS!E323="","",OCS!E323)</f>
        <v/>
      </c>
      <c r="F323" s="287" t="str">
        <f>IF(OCS!F323="","",OCS!F323)</f>
        <v/>
      </c>
      <c r="G323" s="287" t="str">
        <f>IF(OCS!G323="","",OCS!G323)</f>
        <v/>
      </c>
      <c r="H323" s="201" t="str">
        <f>IF(OCS!H323="","",OCS!H323)</f>
        <v/>
      </c>
      <c r="I323" s="201" t="str">
        <f>IF(OCS!I323="","",OCS!I323)</f>
        <v/>
      </c>
      <c r="J323" s="88"/>
      <c r="K323" s="69"/>
      <c r="L323" s="69"/>
      <c r="M323" s="69"/>
      <c r="N323" s="69"/>
      <c r="O323" s="84" t="str">
        <f t="shared" si="12"/>
        <v/>
      </c>
      <c r="P323" s="84" t="str">
        <f t="shared" si="13"/>
        <v/>
      </c>
      <c r="Q323" s="436"/>
      <c r="R323" s="482"/>
      <c r="S323" s="435" t="str">
        <f>IF(I323="","",IF(P323="",Listes!$A$70,IF(AND(I323&lt;P323,R323=""),Listes!$A$71,IF(AND(N323&lt;M323,R323=""),Listes!$A$72,IF(AND(P323&lt;&gt;"",P323&lt;I323,Q323=""),Listes!$A$73,IF(T323="",Listes!$A$74,""))))))</f>
        <v/>
      </c>
      <c r="T323" s="90"/>
      <c r="U323" s="158">
        <f t="shared" si="14"/>
        <v>0</v>
      </c>
    </row>
    <row r="324" spans="1:21" ht="20.100000000000001" customHeight="1" x14ac:dyDescent="0.25">
      <c r="A324" s="173">
        <v>318</v>
      </c>
      <c r="B324" s="201" t="str">
        <f>IF(OCS!B324="","",OCS!B324)</f>
        <v/>
      </c>
      <c r="C324" s="201" t="str">
        <f>IF(OCS!C324="","",OCS!C324)</f>
        <v/>
      </c>
      <c r="D324" s="202" t="str">
        <f>IF(OCS!D324="","",OCS!D324)</f>
        <v/>
      </c>
      <c r="E324" s="201" t="str">
        <f>IF(OCS!E324="","",OCS!E324)</f>
        <v/>
      </c>
      <c r="F324" s="287" t="str">
        <f>IF(OCS!F324="","",OCS!F324)</f>
        <v/>
      </c>
      <c r="G324" s="287" t="str">
        <f>IF(OCS!G324="","",OCS!G324)</f>
        <v/>
      </c>
      <c r="H324" s="201" t="str">
        <f>IF(OCS!H324="","",OCS!H324)</f>
        <v/>
      </c>
      <c r="I324" s="201" t="str">
        <f>IF(OCS!I324="","",OCS!I324)</f>
        <v/>
      </c>
      <c r="J324" s="88"/>
      <c r="K324" s="69"/>
      <c r="L324" s="69"/>
      <c r="M324" s="69"/>
      <c r="N324" s="69"/>
      <c r="O324" s="84" t="str">
        <f t="shared" si="12"/>
        <v/>
      </c>
      <c r="P324" s="84" t="str">
        <f t="shared" si="13"/>
        <v/>
      </c>
      <c r="Q324" s="436"/>
      <c r="R324" s="482"/>
      <c r="S324" s="435" t="str">
        <f>IF(I324="","",IF(P324="",Listes!$A$70,IF(AND(I324&lt;P324,R324=""),Listes!$A$71,IF(AND(N324&lt;M324,R324=""),Listes!$A$72,IF(AND(P324&lt;&gt;"",P324&lt;I324,Q324=""),Listes!$A$73,IF(T324="",Listes!$A$74,""))))))</f>
        <v/>
      </c>
      <c r="T324" s="90"/>
      <c r="U324" s="158">
        <f t="shared" si="14"/>
        <v>0</v>
      </c>
    </row>
    <row r="325" spans="1:21" ht="20.100000000000001" customHeight="1" x14ac:dyDescent="0.25">
      <c r="A325" s="173">
        <v>319</v>
      </c>
      <c r="B325" s="201" t="str">
        <f>IF(OCS!B325="","",OCS!B325)</f>
        <v/>
      </c>
      <c r="C325" s="201" t="str">
        <f>IF(OCS!C325="","",OCS!C325)</f>
        <v/>
      </c>
      <c r="D325" s="202" t="str">
        <f>IF(OCS!D325="","",OCS!D325)</f>
        <v/>
      </c>
      <c r="E325" s="201" t="str">
        <f>IF(OCS!E325="","",OCS!E325)</f>
        <v/>
      </c>
      <c r="F325" s="287" t="str">
        <f>IF(OCS!F325="","",OCS!F325)</f>
        <v/>
      </c>
      <c r="G325" s="287" t="str">
        <f>IF(OCS!G325="","",OCS!G325)</f>
        <v/>
      </c>
      <c r="H325" s="201" t="str">
        <f>IF(OCS!H325="","",OCS!H325)</f>
        <v/>
      </c>
      <c r="I325" s="201" t="str">
        <f>IF(OCS!I325="","",OCS!I325)</f>
        <v/>
      </c>
      <c r="J325" s="88"/>
      <c r="K325" s="69"/>
      <c r="L325" s="69"/>
      <c r="M325" s="69"/>
      <c r="N325" s="69"/>
      <c r="O325" s="84" t="str">
        <f t="shared" si="12"/>
        <v/>
      </c>
      <c r="P325" s="84" t="str">
        <f t="shared" si="13"/>
        <v/>
      </c>
      <c r="Q325" s="436"/>
      <c r="R325" s="482"/>
      <c r="S325" s="435" t="str">
        <f>IF(I325="","",IF(P325="",Listes!$A$70,IF(AND(I325&lt;P325,R325=""),Listes!$A$71,IF(AND(N325&lt;M325,R325=""),Listes!$A$72,IF(AND(P325&lt;&gt;"",P325&lt;I325,Q325=""),Listes!$A$73,IF(T325="",Listes!$A$74,""))))))</f>
        <v/>
      </c>
      <c r="T325" s="90"/>
      <c r="U325" s="158">
        <f t="shared" si="14"/>
        <v>0</v>
      </c>
    </row>
    <row r="326" spans="1:21" ht="20.100000000000001" customHeight="1" x14ac:dyDescent="0.25">
      <c r="A326" s="173">
        <v>320</v>
      </c>
      <c r="B326" s="201" t="str">
        <f>IF(OCS!B326="","",OCS!B326)</f>
        <v/>
      </c>
      <c r="C326" s="201" t="str">
        <f>IF(OCS!C326="","",OCS!C326)</f>
        <v/>
      </c>
      <c r="D326" s="202" t="str">
        <f>IF(OCS!D326="","",OCS!D326)</f>
        <v/>
      </c>
      <c r="E326" s="201" t="str">
        <f>IF(OCS!E326="","",OCS!E326)</f>
        <v/>
      </c>
      <c r="F326" s="287" t="str">
        <f>IF(OCS!F326="","",OCS!F326)</f>
        <v/>
      </c>
      <c r="G326" s="287" t="str">
        <f>IF(OCS!G326="","",OCS!G326)</f>
        <v/>
      </c>
      <c r="H326" s="201" t="str">
        <f>IF(OCS!H326="","",OCS!H326)</f>
        <v/>
      </c>
      <c r="I326" s="201" t="str">
        <f>IF(OCS!I326="","",OCS!I326)</f>
        <v/>
      </c>
      <c r="J326" s="88"/>
      <c r="K326" s="69"/>
      <c r="L326" s="69"/>
      <c r="M326" s="69"/>
      <c r="N326" s="69"/>
      <c r="O326" s="84" t="str">
        <f t="shared" si="12"/>
        <v/>
      </c>
      <c r="P326" s="84" t="str">
        <f t="shared" si="13"/>
        <v/>
      </c>
      <c r="Q326" s="436"/>
      <c r="R326" s="482"/>
      <c r="S326" s="435" t="str">
        <f>IF(I326="","",IF(P326="",Listes!$A$70,IF(AND(I326&lt;P326,R326=""),Listes!$A$71,IF(AND(N326&lt;M326,R326=""),Listes!$A$72,IF(AND(P326&lt;&gt;"",P326&lt;I326,Q326=""),Listes!$A$73,IF(T326="",Listes!$A$74,""))))))</f>
        <v/>
      </c>
      <c r="T326" s="90"/>
      <c r="U326" s="158">
        <f t="shared" si="14"/>
        <v>0</v>
      </c>
    </row>
    <row r="327" spans="1:21" ht="20.100000000000001" customHeight="1" x14ac:dyDescent="0.25">
      <c r="A327" s="173">
        <v>321</v>
      </c>
      <c r="B327" s="201" t="str">
        <f>IF(OCS!B327="","",OCS!B327)</f>
        <v/>
      </c>
      <c r="C327" s="201" t="str">
        <f>IF(OCS!C327="","",OCS!C327)</f>
        <v/>
      </c>
      <c r="D327" s="202" t="str">
        <f>IF(OCS!D327="","",OCS!D327)</f>
        <v/>
      </c>
      <c r="E327" s="201" t="str">
        <f>IF(OCS!E327="","",OCS!E327)</f>
        <v/>
      </c>
      <c r="F327" s="287" t="str">
        <f>IF(OCS!F327="","",OCS!F327)</f>
        <v/>
      </c>
      <c r="G327" s="287" t="str">
        <f>IF(OCS!G327="","",OCS!G327)</f>
        <v/>
      </c>
      <c r="H327" s="201" t="str">
        <f>IF(OCS!H327="","",OCS!H327)</f>
        <v/>
      </c>
      <c r="I327" s="201" t="str">
        <f>IF(OCS!I327="","",OCS!I327)</f>
        <v/>
      </c>
      <c r="J327" s="88"/>
      <c r="K327" s="69"/>
      <c r="L327" s="69"/>
      <c r="M327" s="69"/>
      <c r="N327" s="69"/>
      <c r="O327" s="84" t="str">
        <f t="shared" si="12"/>
        <v/>
      </c>
      <c r="P327" s="84" t="str">
        <f t="shared" si="13"/>
        <v/>
      </c>
      <c r="Q327" s="436"/>
      <c r="R327" s="482"/>
      <c r="S327" s="435" t="str">
        <f>IF(I327="","",IF(P327="",Listes!$A$70,IF(AND(I327&lt;P327,R327=""),Listes!$A$71,IF(AND(N327&lt;M327,R327=""),Listes!$A$72,IF(AND(P327&lt;&gt;"",P327&lt;I327,Q327=""),Listes!$A$73,IF(T327="",Listes!$A$74,""))))))</f>
        <v/>
      </c>
      <c r="T327" s="90"/>
      <c r="U327" s="158">
        <f t="shared" si="14"/>
        <v>0</v>
      </c>
    </row>
    <row r="328" spans="1:21" ht="20.100000000000001" customHeight="1" x14ac:dyDescent="0.25">
      <c r="A328" s="173">
        <v>322</v>
      </c>
      <c r="B328" s="201" t="str">
        <f>IF(OCS!B328="","",OCS!B328)</f>
        <v/>
      </c>
      <c r="C328" s="201" t="str">
        <f>IF(OCS!C328="","",OCS!C328)</f>
        <v/>
      </c>
      <c r="D328" s="202" t="str">
        <f>IF(OCS!D328="","",OCS!D328)</f>
        <v/>
      </c>
      <c r="E328" s="201" t="str">
        <f>IF(OCS!E328="","",OCS!E328)</f>
        <v/>
      </c>
      <c r="F328" s="287" t="str">
        <f>IF(OCS!F328="","",OCS!F328)</f>
        <v/>
      </c>
      <c r="G328" s="287" t="str">
        <f>IF(OCS!G328="","",OCS!G328)</f>
        <v/>
      </c>
      <c r="H328" s="201" t="str">
        <f>IF(OCS!H328="","",OCS!H328)</f>
        <v/>
      </c>
      <c r="I328" s="201" t="str">
        <f>IF(OCS!I328="","",OCS!I328)</f>
        <v/>
      </c>
      <c r="J328" s="88"/>
      <c r="K328" s="69"/>
      <c r="L328" s="69"/>
      <c r="M328" s="69"/>
      <c r="N328" s="69"/>
      <c r="O328" s="84" t="str">
        <f t="shared" ref="O328:O391" si="15">IF(J328="","",IF(AND(J328="Internes",K328&gt;=12),5.19,IF(AND(J328="Internes",K328&lt;12),11.42,IF(AND(J328="Mayotte",K328&gt;=12),12,IF(AND(J328="Mayotte",K328&lt;12),21.53,IF(AND(J328="Hors territoire",K328&gt;=12),23.73,IF(AND(J328="Hors territoire",K328&lt;12),39.97,"")))))))</f>
        <v/>
      </c>
      <c r="P328" s="84" t="str">
        <f t="shared" ref="P328:P391" si="16">IF(J328="","",IF(AND(J328="Internes",K328&gt;=12),5.19*L328,IF(AND(J328="Internes",K328&lt;12),11.42*L328,IF(AND(J328="Mayotte",K328&gt;=12),12*L328,IF(AND(J328="Mayotte",K328&lt;12),21.53*L328,IF(AND(J328="Hors territoire",K328&gt;=12),23.73*L328,IF(AND(J328="Hors territoire",K328&lt;12),39.97*L328,"")))))))</f>
        <v/>
      </c>
      <c r="Q328" s="436"/>
      <c r="R328" s="482"/>
      <c r="S328" s="435" t="str">
        <f>IF(I328="","",IF(P328="",Listes!$A$70,IF(AND(I328&lt;P328,R328=""),Listes!$A$71,IF(AND(N328&lt;M328,R328=""),Listes!$A$72,IF(AND(P328&lt;&gt;"",P328&lt;I328,Q328=""),Listes!$A$73,IF(T328="",Listes!$A$74,""))))))</f>
        <v/>
      </c>
      <c r="T328" s="90"/>
      <c r="U328" s="158">
        <f t="shared" ref="U328:U391" si="17">IF(AND(I328&lt;&gt;"",S328&lt;&gt;""),1,0)</f>
        <v>0</v>
      </c>
    </row>
    <row r="329" spans="1:21" ht="20.100000000000001" customHeight="1" x14ac:dyDescent="0.25">
      <c r="A329" s="173">
        <v>323</v>
      </c>
      <c r="B329" s="201" t="str">
        <f>IF(OCS!B329="","",OCS!B329)</f>
        <v/>
      </c>
      <c r="C329" s="201" t="str">
        <f>IF(OCS!C329="","",OCS!C329)</f>
        <v/>
      </c>
      <c r="D329" s="202" t="str">
        <f>IF(OCS!D329="","",OCS!D329)</f>
        <v/>
      </c>
      <c r="E329" s="201" t="str">
        <f>IF(OCS!E329="","",OCS!E329)</f>
        <v/>
      </c>
      <c r="F329" s="287" t="str">
        <f>IF(OCS!F329="","",OCS!F329)</f>
        <v/>
      </c>
      <c r="G329" s="287" t="str">
        <f>IF(OCS!G329="","",OCS!G329)</f>
        <v/>
      </c>
      <c r="H329" s="201" t="str">
        <f>IF(OCS!H329="","",OCS!H329)</f>
        <v/>
      </c>
      <c r="I329" s="201" t="str">
        <f>IF(OCS!I329="","",OCS!I329)</f>
        <v/>
      </c>
      <c r="J329" s="88"/>
      <c r="K329" s="69"/>
      <c r="L329" s="69"/>
      <c r="M329" s="69"/>
      <c r="N329" s="69"/>
      <c r="O329" s="84" t="str">
        <f t="shared" si="15"/>
        <v/>
      </c>
      <c r="P329" s="84" t="str">
        <f t="shared" si="16"/>
        <v/>
      </c>
      <c r="Q329" s="436"/>
      <c r="R329" s="482"/>
      <c r="S329" s="435" t="str">
        <f>IF(I329="","",IF(P329="",Listes!$A$70,IF(AND(I329&lt;P329,R329=""),Listes!$A$71,IF(AND(N329&lt;M329,R329=""),Listes!$A$72,IF(AND(P329&lt;&gt;"",P329&lt;I329,Q329=""),Listes!$A$73,IF(T329="",Listes!$A$74,""))))))</f>
        <v/>
      </c>
      <c r="T329" s="90"/>
      <c r="U329" s="158">
        <f t="shared" si="17"/>
        <v>0</v>
      </c>
    </row>
    <row r="330" spans="1:21" ht="20.100000000000001" customHeight="1" x14ac:dyDescent="0.25">
      <c r="A330" s="173">
        <v>324</v>
      </c>
      <c r="B330" s="201" t="str">
        <f>IF(OCS!B330="","",OCS!B330)</f>
        <v/>
      </c>
      <c r="C330" s="201" t="str">
        <f>IF(OCS!C330="","",OCS!C330)</f>
        <v/>
      </c>
      <c r="D330" s="202" t="str">
        <f>IF(OCS!D330="","",OCS!D330)</f>
        <v/>
      </c>
      <c r="E330" s="201" t="str">
        <f>IF(OCS!E330="","",OCS!E330)</f>
        <v/>
      </c>
      <c r="F330" s="287" t="str">
        <f>IF(OCS!F330="","",OCS!F330)</f>
        <v/>
      </c>
      <c r="G330" s="287" t="str">
        <f>IF(OCS!G330="","",OCS!G330)</f>
        <v/>
      </c>
      <c r="H330" s="201" t="str">
        <f>IF(OCS!H330="","",OCS!H330)</f>
        <v/>
      </c>
      <c r="I330" s="201" t="str">
        <f>IF(OCS!I330="","",OCS!I330)</f>
        <v/>
      </c>
      <c r="J330" s="88"/>
      <c r="K330" s="69"/>
      <c r="L330" s="69"/>
      <c r="M330" s="69"/>
      <c r="N330" s="69"/>
      <c r="O330" s="84" t="str">
        <f t="shared" si="15"/>
        <v/>
      </c>
      <c r="P330" s="84" t="str">
        <f t="shared" si="16"/>
        <v/>
      </c>
      <c r="Q330" s="436"/>
      <c r="R330" s="482"/>
      <c r="S330" s="435" t="str">
        <f>IF(I330="","",IF(P330="",Listes!$A$70,IF(AND(I330&lt;P330,R330=""),Listes!$A$71,IF(AND(N330&lt;M330,R330=""),Listes!$A$72,IF(AND(P330&lt;&gt;"",P330&lt;I330,Q330=""),Listes!$A$73,IF(T330="",Listes!$A$74,""))))))</f>
        <v/>
      </c>
      <c r="T330" s="90"/>
      <c r="U330" s="158">
        <f t="shared" si="17"/>
        <v>0</v>
      </c>
    </row>
    <row r="331" spans="1:21" ht="20.100000000000001" customHeight="1" x14ac:dyDescent="0.25">
      <c r="A331" s="173">
        <v>325</v>
      </c>
      <c r="B331" s="201" t="str">
        <f>IF(OCS!B331="","",OCS!B331)</f>
        <v/>
      </c>
      <c r="C331" s="201" t="str">
        <f>IF(OCS!C331="","",OCS!C331)</f>
        <v/>
      </c>
      <c r="D331" s="202" t="str">
        <f>IF(OCS!D331="","",OCS!D331)</f>
        <v/>
      </c>
      <c r="E331" s="201" t="str">
        <f>IF(OCS!E331="","",OCS!E331)</f>
        <v/>
      </c>
      <c r="F331" s="287" t="str">
        <f>IF(OCS!F331="","",OCS!F331)</f>
        <v/>
      </c>
      <c r="G331" s="287" t="str">
        <f>IF(OCS!G331="","",OCS!G331)</f>
        <v/>
      </c>
      <c r="H331" s="201" t="str">
        <f>IF(OCS!H331="","",OCS!H331)</f>
        <v/>
      </c>
      <c r="I331" s="201" t="str">
        <f>IF(OCS!I331="","",OCS!I331)</f>
        <v/>
      </c>
      <c r="J331" s="88"/>
      <c r="K331" s="69"/>
      <c r="L331" s="69"/>
      <c r="M331" s="69"/>
      <c r="N331" s="69"/>
      <c r="O331" s="84" t="str">
        <f t="shared" si="15"/>
        <v/>
      </c>
      <c r="P331" s="84" t="str">
        <f t="shared" si="16"/>
        <v/>
      </c>
      <c r="Q331" s="436"/>
      <c r="R331" s="482"/>
      <c r="S331" s="435" t="str">
        <f>IF(I331="","",IF(P331="",Listes!$A$70,IF(AND(I331&lt;P331,R331=""),Listes!$A$71,IF(AND(N331&lt;M331,R331=""),Listes!$A$72,IF(AND(P331&lt;&gt;"",P331&lt;I331,Q331=""),Listes!$A$73,IF(T331="",Listes!$A$74,""))))))</f>
        <v/>
      </c>
      <c r="T331" s="90"/>
      <c r="U331" s="158">
        <f t="shared" si="17"/>
        <v>0</v>
      </c>
    </row>
    <row r="332" spans="1:21" ht="20.100000000000001" customHeight="1" x14ac:dyDescent="0.25">
      <c r="A332" s="173">
        <v>326</v>
      </c>
      <c r="B332" s="201" t="str">
        <f>IF(OCS!B332="","",OCS!B332)</f>
        <v/>
      </c>
      <c r="C332" s="201" t="str">
        <f>IF(OCS!C332="","",OCS!C332)</f>
        <v/>
      </c>
      <c r="D332" s="202" t="str">
        <f>IF(OCS!D332="","",OCS!D332)</f>
        <v/>
      </c>
      <c r="E332" s="201" t="str">
        <f>IF(OCS!E332="","",OCS!E332)</f>
        <v/>
      </c>
      <c r="F332" s="287" t="str">
        <f>IF(OCS!F332="","",OCS!F332)</f>
        <v/>
      </c>
      <c r="G332" s="287" t="str">
        <f>IF(OCS!G332="","",OCS!G332)</f>
        <v/>
      </c>
      <c r="H332" s="201" t="str">
        <f>IF(OCS!H332="","",OCS!H332)</f>
        <v/>
      </c>
      <c r="I332" s="201" t="str">
        <f>IF(OCS!I332="","",OCS!I332)</f>
        <v/>
      </c>
      <c r="J332" s="88"/>
      <c r="K332" s="69"/>
      <c r="L332" s="69"/>
      <c r="M332" s="69"/>
      <c r="N332" s="69"/>
      <c r="O332" s="84" t="str">
        <f t="shared" si="15"/>
        <v/>
      </c>
      <c r="P332" s="84" t="str">
        <f t="shared" si="16"/>
        <v/>
      </c>
      <c r="Q332" s="436"/>
      <c r="R332" s="482"/>
      <c r="S332" s="435" t="str">
        <f>IF(I332="","",IF(P332="",Listes!$A$70,IF(AND(I332&lt;P332,R332=""),Listes!$A$71,IF(AND(N332&lt;M332,R332=""),Listes!$A$72,IF(AND(P332&lt;&gt;"",P332&lt;I332,Q332=""),Listes!$A$73,IF(T332="",Listes!$A$74,""))))))</f>
        <v/>
      </c>
      <c r="T332" s="90"/>
      <c r="U332" s="158">
        <f t="shared" si="17"/>
        <v>0</v>
      </c>
    </row>
    <row r="333" spans="1:21" ht="20.100000000000001" customHeight="1" x14ac:dyDescent="0.25">
      <c r="A333" s="173">
        <v>327</v>
      </c>
      <c r="B333" s="201" t="str">
        <f>IF(OCS!B333="","",OCS!B333)</f>
        <v/>
      </c>
      <c r="C333" s="201" t="str">
        <f>IF(OCS!C333="","",OCS!C333)</f>
        <v/>
      </c>
      <c r="D333" s="202" t="str">
        <f>IF(OCS!D333="","",OCS!D333)</f>
        <v/>
      </c>
      <c r="E333" s="201" t="str">
        <f>IF(OCS!E333="","",OCS!E333)</f>
        <v/>
      </c>
      <c r="F333" s="287" t="str">
        <f>IF(OCS!F333="","",OCS!F333)</f>
        <v/>
      </c>
      <c r="G333" s="287" t="str">
        <f>IF(OCS!G333="","",OCS!G333)</f>
        <v/>
      </c>
      <c r="H333" s="201" t="str">
        <f>IF(OCS!H333="","",OCS!H333)</f>
        <v/>
      </c>
      <c r="I333" s="201" t="str">
        <f>IF(OCS!I333="","",OCS!I333)</f>
        <v/>
      </c>
      <c r="J333" s="88"/>
      <c r="K333" s="69"/>
      <c r="L333" s="69"/>
      <c r="M333" s="69"/>
      <c r="N333" s="69"/>
      <c r="O333" s="84" t="str">
        <f t="shared" si="15"/>
        <v/>
      </c>
      <c r="P333" s="84" t="str">
        <f t="shared" si="16"/>
        <v/>
      </c>
      <c r="Q333" s="436"/>
      <c r="R333" s="482"/>
      <c r="S333" s="435" t="str">
        <f>IF(I333="","",IF(P333="",Listes!$A$70,IF(AND(I333&lt;P333,R333=""),Listes!$A$71,IF(AND(N333&lt;M333,R333=""),Listes!$A$72,IF(AND(P333&lt;&gt;"",P333&lt;I333,Q333=""),Listes!$A$73,IF(T333="",Listes!$A$74,""))))))</f>
        <v/>
      </c>
      <c r="T333" s="90"/>
      <c r="U333" s="158">
        <f t="shared" si="17"/>
        <v>0</v>
      </c>
    </row>
    <row r="334" spans="1:21" ht="20.100000000000001" customHeight="1" x14ac:dyDescent="0.25">
      <c r="A334" s="173">
        <v>328</v>
      </c>
      <c r="B334" s="201" t="str">
        <f>IF(OCS!B334="","",OCS!B334)</f>
        <v/>
      </c>
      <c r="C334" s="201" t="str">
        <f>IF(OCS!C334="","",OCS!C334)</f>
        <v/>
      </c>
      <c r="D334" s="202" t="str">
        <f>IF(OCS!D334="","",OCS!D334)</f>
        <v/>
      </c>
      <c r="E334" s="201" t="str">
        <f>IF(OCS!E334="","",OCS!E334)</f>
        <v/>
      </c>
      <c r="F334" s="287" t="str">
        <f>IF(OCS!F334="","",OCS!F334)</f>
        <v/>
      </c>
      <c r="G334" s="287" t="str">
        <f>IF(OCS!G334="","",OCS!G334)</f>
        <v/>
      </c>
      <c r="H334" s="201" t="str">
        <f>IF(OCS!H334="","",OCS!H334)</f>
        <v/>
      </c>
      <c r="I334" s="201" t="str">
        <f>IF(OCS!I334="","",OCS!I334)</f>
        <v/>
      </c>
      <c r="J334" s="88"/>
      <c r="K334" s="69"/>
      <c r="L334" s="69"/>
      <c r="M334" s="69"/>
      <c r="N334" s="69"/>
      <c r="O334" s="84" t="str">
        <f t="shared" si="15"/>
        <v/>
      </c>
      <c r="P334" s="84" t="str">
        <f t="shared" si="16"/>
        <v/>
      </c>
      <c r="Q334" s="436"/>
      <c r="R334" s="482"/>
      <c r="S334" s="435" t="str">
        <f>IF(I334="","",IF(P334="",Listes!$A$70,IF(AND(I334&lt;P334,R334=""),Listes!$A$71,IF(AND(N334&lt;M334,R334=""),Listes!$A$72,IF(AND(P334&lt;&gt;"",P334&lt;I334,Q334=""),Listes!$A$73,IF(T334="",Listes!$A$74,""))))))</f>
        <v/>
      </c>
      <c r="T334" s="90"/>
      <c r="U334" s="158">
        <f t="shared" si="17"/>
        <v>0</v>
      </c>
    </row>
    <row r="335" spans="1:21" ht="20.100000000000001" customHeight="1" x14ac:dyDescent="0.25">
      <c r="A335" s="173">
        <v>329</v>
      </c>
      <c r="B335" s="201" t="str">
        <f>IF(OCS!B335="","",OCS!B335)</f>
        <v/>
      </c>
      <c r="C335" s="201" t="str">
        <f>IF(OCS!C335="","",OCS!C335)</f>
        <v/>
      </c>
      <c r="D335" s="202" t="str">
        <f>IF(OCS!D335="","",OCS!D335)</f>
        <v/>
      </c>
      <c r="E335" s="201" t="str">
        <f>IF(OCS!E335="","",OCS!E335)</f>
        <v/>
      </c>
      <c r="F335" s="287" t="str">
        <f>IF(OCS!F335="","",OCS!F335)</f>
        <v/>
      </c>
      <c r="G335" s="287" t="str">
        <f>IF(OCS!G335="","",OCS!G335)</f>
        <v/>
      </c>
      <c r="H335" s="201" t="str">
        <f>IF(OCS!H335="","",OCS!H335)</f>
        <v/>
      </c>
      <c r="I335" s="201" t="str">
        <f>IF(OCS!I335="","",OCS!I335)</f>
        <v/>
      </c>
      <c r="J335" s="88"/>
      <c r="K335" s="69"/>
      <c r="L335" s="69"/>
      <c r="M335" s="69"/>
      <c r="N335" s="69"/>
      <c r="O335" s="84" t="str">
        <f t="shared" si="15"/>
        <v/>
      </c>
      <c r="P335" s="84" t="str">
        <f t="shared" si="16"/>
        <v/>
      </c>
      <c r="Q335" s="436"/>
      <c r="R335" s="482"/>
      <c r="S335" s="435" t="str">
        <f>IF(I335="","",IF(P335="",Listes!$A$70,IF(AND(I335&lt;P335,R335=""),Listes!$A$71,IF(AND(N335&lt;M335,R335=""),Listes!$A$72,IF(AND(P335&lt;&gt;"",P335&lt;I335,Q335=""),Listes!$A$73,IF(T335="",Listes!$A$74,""))))))</f>
        <v/>
      </c>
      <c r="T335" s="90"/>
      <c r="U335" s="158">
        <f t="shared" si="17"/>
        <v>0</v>
      </c>
    </row>
    <row r="336" spans="1:21" ht="20.100000000000001" customHeight="1" x14ac:dyDescent="0.25">
      <c r="A336" s="173">
        <v>330</v>
      </c>
      <c r="B336" s="201" t="str">
        <f>IF(OCS!B336="","",OCS!B336)</f>
        <v/>
      </c>
      <c r="C336" s="201" t="str">
        <f>IF(OCS!C336="","",OCS!C336)</f>
        <v/>
      </c>
      <c r="D336" s="202" t="str">
        <f>IF(OCS!D336="","",OCS!D336)</f>
        <v/>
      </c>
      <c r="E336" s="201" t="str">
        <f>IF(OCS!E336="","",OCS!E336)</f>
        <v/>
      </c>
      <c r="F336" s="287" t="str">
        <f>IF(OCS!F336="","",OCS!F336)</f>
        <v/>
      </c>
      <c r="G336" s="287" t="str">
        <f>IF(OCS!G336="","",OCS!G336)</f>
        <v/>
      </c>
      <c r="H336" s="201" t="str">
        <f>IF(OCS!H336="","",OCS!H336)</f>
        <v/>
      </c>
      <c r="I336" s="201" t="str">
        <f>IF(OCS!I336="","",OCS!I336)</f>
        <v/>
      </c>
      <c r="J336" s="88"/>
      <c r="K336" s="69"/>
      <c r="L336" s="69"/>
      <c r="M336" s="69"/>
      <c r="N336" s="69"/>
      <c r="O336" s="84" t="str">
        <f t="shared" si="15"/>
        <v/>
      </c>
      <c r="P336" s="84" t="str">
        <f t="shared" si="16"/>
        <v/>
      </c>
      <c r="Q336" s="436"/>
      <c r="R336" s="482"/>
      <c r="S336" s="435" t="str">
        <f>IF(I336="","",IF(P336="",Listes!$A$70,IF(AND(I336&lt;P336,R336=""),Listes!$A$71,IF(AND(N336&lt;M336,R336=""),Listes!$A$72,IF(AND(P336&lt;&gt;"",P336&lt;I336,Q336=""),Listes!$A$73,IF(T336="",Listes!$A$74,""))))))</f>
        <v/>
      </c>
      <c r="T336" s="90"/>
      <c r="U336" s="158">
        <f t="shared" si="17"/>
        <v>0</v>
      </c>
    </row>
    <row r="337" spans="1:21" ht="20.100000000000001" customHeight="1" x14ac:dyDescent="0.25">
      <c r="A337" s="173">
        <v>331</v>
      </c>
      <c r="B337" s="201" t="str">
        <f>IF(OCS!B337="","",OCS!B337)</f>
        <v/>
      </c>
      <c r="C337" s="201" t="str">
        <f>IF(OCS!C337="","",OCS!C337)</f>
        <v/>
      </c>
      <c r="D337" s="202" t="str">
        <f>IF(OCS!D337="","",OCS!D337)</f>
        <v/>
      </c>
      <c r="E337" s="201" t="str">
        <f>IF(OCS!E337="","",OCS!E337)</f>
        <v/>
      </c>
      <c r="F337" s="287" t="str">
        <f>IF(OCS!F337="","",OCS!F337)</f>
        <v/>
      </c>
      <c r="G337" s="287" t="str">
        <f>IF(OCS!G337="","",OCS!G337)</f>
        <v/>
      </c>
      <c r="H337" s="201" t="str">
        <f>IF(OCS!H337="","",OCS!H337)</f>
        <v/>
      </c>
      <c r="I337" s="201" t="str">
        <f>IF(OCS!I337="","",OCS!I337)</f>
        <v/>
      </c>
      <c r="J337" s="88"/>
      <c r="K337" s="69"/>
      <c r="L337" s="69"/>
      <c r="M337" s="69"/>
      <c r="N337" s="69"/>
      <c r="O337" s="84" t="str">
        <f t="shared" si="15"/>
        <v/>
      </c>
      <c r="P337" s="84" t="str">
        <f t="shared" si="16"/>
        <v/>
      </c>
      <c r="Q337" s="436"/>
      <c r="R337" s="482"/>
      <c r="S337" s="435" t="str">
        <f>IF(I337="","",IF(P337="",Listes!$A$70,IF(AND(I337&lt;P337,R337=""),Listes!$A$71,IF(AND(N337&lt;M337,R337=""),Listes!$A$72,IF(AND(P337&lt;&gt;"",P337&lt;I337,Q337=""),Listes!$A$73,IF(T337="",Listes!$A$74,""))))))</f>
        <v/>
      </c>
      <c r="T337" s="90"/>
      <c r="U337" s="158">
        <f t="shared" si="17"/>
        <v>0</v>
      </c>
    </row>
    <row r="338" spans="1:21" ht="20.100000000000001" customHeight="1" x14ac:dyDescent="0.25">
      <c r="A338" s="173">
        <v>332</v>
      </c>
      <c r="B338" s="201" t="str">
        <f>IF(OCS!B338="","",OCS!B338)</f>
        <v/>
      </c>
      <c r="C338" s="201" t="str">
        <f>IF(OCS!C338="","",OCS!C338)</f>
        <v/>
      </c>
      <c r="D338" s="202" t="str">
        <f>IF(OCS!D338="","",OCS!D338)</f>
        <v/>
      </c>
      <c r="E338" s="201" t="str">
        <f>IF(OCS!E338="","",OCS!E338)</f>
        <v/>
      </c>
      <c r="F338" s="287" t="str">
        <f>IF(OCS!F338="","",OCS!F338)</f>
        <v/>
      </c>
      <c r="G338" s="287" t="str">
        <f>IF(OCS!G338="","",OCS!G338)</f>
        <v/>
      </c>
      <c r="H338" s="201" t="str">
        <f>IF(OCS!H338="","",OCS!H338)</f>
        <v/>
      </c>
      <c r="I338" s="201" t="str">
        <f>IF(OCS!I338="","",OCS!I338)</f>
        <v/>
      </c>
      <c r="J338" s="88"/>
      <c r="K338" s="69"/>
      <c r="L338" s="69"/>
      <c r="M338" s="69"/>
      <c r="N338" s="69"/>
      <c r="O338" s="84" t="str">
        <f t="shared" si="15"/>
        <v/>
      </c>
      <c r="P338" s="84" t="str">
        <f t="shared" si="16"/>
        <v/>
      </c>
      <c r="Q338" s="436"/>
      <c r="R338" s="482"/>
      <c r="S338" s="435" t="str">
        <f>IF(I338="","",IF(P338="",Listes!$A$70,IF(AND(I338&lt;P338,R338=""),Listes!$A$71,IF(AND(N338&lt;M338,R338=""),Listes!$A$72,IF(AND(P338&lt;&gt;"",P338&lt;I338,Q338=""),Listes!$A$73,IF(T338="",Listes!$A$74,""))))))</f>
        <v/>
      </c>
      <c r="T338" s="90"/>
      <c r="U338" s="158">
        <f t="shared" si="17"/>
        <v>0</v>
      </c>
    </row>
    <row r="339" spans="1:21" ht="20.100000000000001" customHeight="1" x14ac:dyDescent="0.25">
      <c r="A339" s="173">
        <v>333</v>
      </c>
      <c r="B339" s="201" t="str">
        <f>IF(OCS!B339="","",OCS!B339)</f>
        <v/>
      </c>
      <c r="C339" s="201" t="str">
        <f>IF(OCS!C339="","",OCS!C339)</f>
        <v/>
      </c>
      <c r="D339" s="202" t="str">
        <f>IF(OCS!D339="","",OCS!D339)</f>
        <v/>
      </c>
      <c r="E339" s="201" t="str">
        <f>IF(OCS!E339="","",OCS!E339)</f>
        <v/>
      </c>
      <c r="F339" s="287" t="str">
        <f>IF(OCS!F339="","",OCS!F339)</f>
        <v/>
      </c>
      <c r="G339" s="287" t="str">
        <f>IF(OCS!G339="","",OCS!G339)</f>
        <v/>
      </c>
      <c r="H339" s="201" t="str">
        <f>IF(OCS!H339="","",OCS!H339)</f>
        <v/>
      </c>
      <c r="I339" s="201" t="str">
        <f>IF(OCS!I339="","",OCS!I339)</f>
        <v/>
      </c>
      <c r="J339" s="88"/>
      <c r="K339" s="69"/>
      <c r="L339" s="69"/>
      <c r="M339" s="69"/>
      <c r="N339" s="69"/>
      <c r="O339" s="84" t="str">
        <f t="shared" si="15"/>
        <v/>
      </c>
      <c r="P339" s="84" t="str">
        <f t="shared" si="16"/>
        <v/>
      </c>
      <c r="Q339" s="436"/>
      <c r="R339" s="482"/>
      <c r="S339" s="435" t="str">
        <f>IF(I339="","",IF(P339="",Listes!$A$70,IF(AND(I339&lt;P339,R339=""),Listes!$A$71,IF(AND(N339&lt;M339,R339=""),Listes!$A$72,IF(AND(P339&lt;&gt;"",P339&lt;I339,Q339=""),Listes!$A$73,IF(T339="",Listes!$A$74,""))))))</f>
        <v/>
      </c>
      <c r="T339" s="90"/>
      <c r="U339" s="158">
        <f t="shared" si="17"/>
        <v>0</v>
      </c>
    </row>
    <row r="340" spans="1:21" ht="20.100000000000001" customHeight="1" x14ac:dyDescent="0.25">
      <c r="A340" s="173">
        <v>334</v>
      </c>
      <c r="B340" s="201" t="str">
        <f>IF(OCS!B340="","",OCS!B340)</f>
        <v/>
      </c>
      <c r="C340" s="201" t="str">
        <f>IF(OCS!C340="","",OCS!C340)</f>
        <v/>
      </c>
      <c r="D340" s="202" t="str">
        <f>IF(OCS!D340="","",OCS!D340)</f>
        <v/>
      </c>
      <c r="E340" s="201" t="str">
        <f>IF(OCS!E340="","",OCS!E340)</f>
        <v/>
      </c>
      <c r="F340" s="287" t="str">
        <f>IF(OCS!F340="","",OCS!F340)</f>
        <v/>
      </c>
      <c r="G340" s="287" t="str">
        <f>IF(OCS!G340="","",OCS!G340)</f>
        <v/>
      </c>
      <c r="H340" s="201" t="str">
        <f>IF(OCS!H340="","",OCS!H340)</f>
        <v/>
      </c>
      <c r="I340" s="201" t="str">
        <f>IF(OCS!I340="","",OCS!I340)</f>
        <v/>
      </c>
      <c r="J340" s="88"/>
      <c r="K340" s="69"/>
      <c r="L340" s="69"/>
      <c r="M340" s="69"/>
      <c r="N340" s="69"/>
      <c r="O340" s="84" t="str">
        <f t="shared" si="15"/>
        <v/>
      </c>
      <c r="P340" s="84" t="str">
        <f t="shared" si="16"/>
        <v/>
      </c>
      <c r="Q340" s="436"/>
      <c r="R340" s="482"/>
      <c r="S340" s="435" t="str">
        <f>IF(I340="","",IF(P340="",Listes!$A$70,IF(AND(I340&lt;P340,R340=""),Listes!$A$71,IF(AND(N340&lt;M340,R340=""),Listes!$A$72,IF(AND(P340&lt;&gt;"",P340&lt;I340,Q340=""),Listes!$A$73,IF(T340="",Listes!$A$74,""))))))</f>
        <v/>
      </c>
      <c r="T340" s="90"/>
      <c r="U340" s="158">
        <f t="shared" si="17"/>
        <v>0</v>
      </c>
    </row>
    <row r="341" spans="1:21" ht="20.100000000000001" customHeight="1" x14ac:dyDescent="0.25">
      <c r="A341" s="173">
        <v>335</v>
      </c>
      <c r="B341" s="201" t="str">
        <f>IF(OCS!B341="","",OCS!B341)</f>
        <v/>
      </c>
      <c r="C341" s="201" t="str">
        <f>IF(OCS!C341="","",OCS!C341)</f>
        <v/>
      </c>
      <c r="D341" s="202" t="str">
        <f>IF(OCS!D341="","",OCS!D341)</f>
        <v/>
      </c>
      <c r="E341" s="201" t="str">
        <f>IF(OCS!E341="","",OCS!E341)</f>
        <v/>
      </c>
      <c r="F341" s="287" t="str">
        <f>IF(OCS!F341="","",OCS!F341)</f>
        <v/>
      </c>
      <c r="G341" s="287" t="str">
        <f>IF(OCS!G341="","",OCS!G341)</f>
        <v/>
      </c>
      <c r="H341" s="201" t="str">
        <f>IF(OCS!H341="","",OCS!H341)</f>
        <v/>
      </c>
      <c r="I341" s="201" t="str">
        <f>IF(OCS!I341="","",OCS!I341)</f>
        <v/>
      </c>
      <c r="J341" s="88"/>
      <c r="K341" s="69"/>
      <c r="L341" s="69"/>
      <c r="M341" s="69"/>
      <c r="N341" s="69"/>
      <c r="O341" s="84" t="str">
        <f t="shared" si="15"/>
        <v/>
      </c>
      <c r="P341" s="84" t="str">
        <f t="shared" si="16"/>
        <v/>
      </c>
      <c r="Q341" s="436"/>
      <c r="R341" s="482"/>
      <c r="S341" s="435" t="str">
        <f>IF(I341="","",IF(P341="",Listes!$A$70,IF(AND(I341&lt;P341,R341=""),Listes!$A$71,IF(AND(N341&lt;M341,R341=""),Listes!$A$72,IF(AND(P341&lt;&gt;"",P341&lt;I341,Q341=""),Listes!$A$73,IF(T341="",Listes!$A$74,""))))))</f>
        <v/>
      </c>
      <c r="T341" s="90"/>
      <c r="U341" s="158">
        <f t="shared" si="17"/>
        <v>0</v>
      </c>
    </row>
    <row r="342" spans="1:21" ht="20.100000000000001" customHeight="1" x14ac:dyDescent="0.25">
      <c r="A342" s="173">
        <v>336</v>
      </c>
      <c r="B342" s="201" t="str">
        <f>IF(OCS!B342="","",OCS!B342)</f>
        <v/>
      </c>
      <c r="C342" s="201" t="str">
        <f>IF(OCS!C342="","",OCS!C342)</f>
        <v/>
      </c>
      <c r="D342" s="202" t="str">
        <f>IF(OCS!D342="","",OCS!D342)</f>
        <v/>
      </c>
      <c r="E342" s="201" t="str">
        <f>IF(OCS!E342="","",OCS!E342)</f>
        <v/>
      </c>
      <c r="F342" s="287" t="str">
        <f>IF(OCS!F342="","",OCS!F342)</f>
        <v/>
      </c>
      <c r="G342" s="287" t="str">
        <f>IF(OCS!G342="","",OCS!G342)</f>
        <v/>
      </c>
      <c r="H342" s="201" t="str">
        <f>IF(OCS!H342="","",OCS!H342)</f>
        <v/>
      </c>
      <c r="I342" s="201" t="str">
        <f>IF(OCS!I342="","",OCS!I342)</f>
        <v/>
      </c>
      <c r="J342" s="88"/>
      <c r="K342" s="69"/>
      <c r="L342" s="69"/>
      <c r="M342" s="69"/>
      <c r="N342" s="69"/>
      <c r="O342" s="84" t="str">
        <f t="shared" si="15"/>
        <v/>
      </c>
      <c r="P342" s="84" t="str">
        <f t="shared" si="16"/>
        <v/>
      </c>
      <c r="Q342" s="436"/>
      <c r="R342" s="482"/>
      <c r="S342" s="435" t="str">
        <f>IF(I342="","",IF(P342="",Listes!$A$70,IF(AND(I342&lt;P342,R342=""),Listes!$A$71,IF(AND(N342&lt;M342,R342=""),Listes!$A$72,IF(AND(P342&lt;&gt;"",P342&lt;I342,Q342=""),Listes!$A$73,IF(T342="",Listes!$A$74,""))))))</f>
        <v/>
      </c>
      <c r="T342" s="90"/>
      <c r="U342" s="158">
        <f t="shared" si="17"/>
        <v>0</v>
      </c>
    </row>
    <row r="343" spans="1:21" ht="20.100000000000001" customHeight="1" x14ac:dyDescent="0.25">
      <c r="A343" s="173">
        <v>337</v>
      </c>
      <c r="B343" s="201" t="str">
        <f>IF(OCS!B343="","",OCS!B343)</f>
        <v/>
      </c>
      <c r="C343" s="201" t="str">
        <f>IF(OCS!C343="","",OCS!C343)</f>
        <v/>
      </c>
      <c r="D343" s="202" t="str">
        <f>IF(OCS!D343="","",OCS!D343)</f>
        <v/>
      </c>
      <c r="E343" s="201" t="str">
        <f>IF(OCS!E343="","",OCS!E343)</f>
        <v/>
      </c>
      <c r="F343" s="287" t="str">
        <f>IF(OCS!F343="","",OCS!F343)</f>
        <v/>
      </c>
      <c r="G343" s="287" t="str">
        <f>IF(OCS!G343="","",OCS!G343)</f>
        <v/>
      </c>
      <c r="H343" s="201" t="str">
        <f>IF(OCS!H343="","",OCS!H343)</f>
        <v/>
      </c>
      <c r="I343" s="201" t="str">
        <f>IF(OCS!I343="","",OCS!I343)</f>
        <v/>
      </c>
      <c r="J343" s="88"/>
      <c r="K343" s="69"/>
      <c r="L343" s="69"/>
      <c r="M343" s="69"/>
      <c r="N343" s="69"/>
      <c r="O343" s="84" t="str">
        <f t="shared" si="15"/>
        <v/>
      </c>
      <c r="P343" s="84" t="str">
        <f t="shared" si="16"/>
        <v/>
      </c>
      <c r="Q343" s="436"/>
      <c r="R343" s="482"/>
      <c r="S343" s="435" t="str">
        <f>IF(I343="","",IF(P343="",Listes!$A$70,IF(AND(I343&lt;P343,R343=""),Listes!$A$71,IF(AND(N343&lt;M343,R343=""),Listes!$A$72,IF(AND(P343&lt;&gt;"",P343&lt;I343,Q343=""),Listes!$A$73,IF(T343="",Listes!$A$74,""))))))</f>
        <v/>
      </c>
      <c r="T343" s="90"/>
      <c r="U343" s="158">
        <f t="shared" si="17"/>
        <v>0</v>
      </c>
    </row>
    <row r="344" spans="1:21" ht="20.100000000000001" customHeight="1" x14ac:dyDescent="0.25">
      <c r="A344" s="173">
        <v>338</v>
      </c>
      <c r="B344" s="201" t="str">
        <f>IF(OCS!B344="","",OCS!B344)</f>
        <v/>
      </c>
      <c r="C344" s="201" t="str">
        <f>IF(OCS!C344="","",OCS!C344)</f>
        <v/>
      </c>
      <c r="D344" s="202" t="str">
        <f>IF(OCS!D344="","",OCS!D344)</f>
        <v/>
      </c>
      <c r="E344" s="201" t="str">
        <f>IF(OCS!E344="","",OCS!E344)</f>
        <v/>
      </c>
      <c r="F344" s="287" t="str">
        <f>IF(OCS!F344="","",OCS!F344)</f>
        <v/>
      </c>
      <c r="G344" s="287" t="str">
        <f>IF(OCS!G344="","",OCS!G344)</f>
        <v/>
      </c>
      <c r="H344" s="201" t="str">
        <f>IF(OCS!H344="","",OCS!H344)</f>
        <v/>
      </c>
      <c r="I344" s="201" t="str">
        <f>IF(OCS!I344="","",OCS!I344)</f>
        <v/>
      </c>
      <c r="J344" s="88"/>
      <c r="K344" s="69"/>
      <c r="L344" s="69"/>
      <c r="M344" s="69"/>
      <c r="N344" s="69"/>
      <c r="O344" s="84" t="str">
        <f t="shared" si="15"/>
        <v/>
      </c>
      <c r="P344" s="84" t="str">
        <f t="shared" si="16"/>
        <v/>
      </c>
      <c r="Q344" s="436"/>
      <c r="R344" s="482"/>
      <c r="S344" s="435" t="str">
        <f>IF(I344="","",IF(P344="",Listes!$A$70,IF(AND(I344&lt;P344,R344=""),Listes!$A$71,IF(AND(N344&lt;M344,R344=""),Listes!$A$72,IF(AND(P344&lt;&gt;"",P344&lt;I344,Q344=""),Listes!$A$73,IF(T344="",Listes!$A$74,""))))))</f>
        <v/>
      </c>
      <c r="T344" s="90"/>
      <c r="U344" s="158">
        <f t="shared" si="17"/>
        <v>0</v>
      </c>
    </row>
    <row r="345" spans="1:21" ht="20.100000000000001" customHeight="1" x14ac:dyDescent="0.25">
      <c r="A345" s="173">
        <v>339</v>
      </c>
      <c r="B345" s="201" t="str">
        <f>IF(OCS!B345="","",OCS!B345)</f>
        <v/>
      </c>
      <c r="C345" s="201" t="str">
        <f>IF(OCS!C345="","",OCS!C345)</f>
        <v/>
      </c>
      <c r="D345" s="202" t="str">
        <f>IF(OCS!D345="","",OCS!D345)</f>
        <v/>
      </c>
      <c r="E345" s="201" t="str">
        <f>IF(OCS!E345="","",OCS!E345)</f>
        <v/>
      </c>
      <c r="F345" s="287" t="str">
        <f>IF(OCS!F345="","",OCS!F345)</f>
        <v/>
      </c>
      <c r="G345" s="287" t="str">
        <f>IF(OCS!G345="","",OCS!G345)</f>
        <v/>
      </c>
      <c r="H345" s="201" t="str">
        <f>IF(OCS!H345="","",OCS!H345)</f>
        <v/>
      </c>
      <c r="I345" s="201" t="str">
        <f>IF(OCS!I345="","",OCS!I345)</f>
        <v/>
      </c>
      <c r="J345" s="88"/>
      <c r="K345" s="69"/>
      <c r="L345" s="69"/>
      <c r="M345" s="69"/>
      <c r="N345" s="69"/>
      <c r="O345" s="84" t="str">
        <f t="shared" si="15"/>
        <v/>
      </c>
      <c r="P345" s="84" t="str">
        <f t="shared" si="16"/>
        <v/>
      </c>
      <c r="Q345" s="436"/>
      <c r="R345" s="482"/>
      <c r="S345" s="435" t="str">
        <f>IF(I345="","",IF(P345="",Listes!$A$70,IF(AND(I345&lt;P345,R345=""),Listes!$A$71,IF(AND(N345&lt;M345,R345=""),Listes!$A$72,IF(AND(P345&lt;&gt;"",P345&lt;I345,Q345=""),Listes!$A$73,IF(T345="",Listes!$A$74,""))))))</f>
        <v/>
      </c>
      <c r="T345" s="90"/>
      <c r="U345" s="158">
        <f t="shared" si="17"/>
        <v>0</v>
      </c>
    </row>
    <row r="346" spans="1:21" ht="20.100000000000001" customHeight="1" x14ac:dyDescent="0.25">
      <c r="A346" s="173">
        <v>340</v>
      </c>
      <c r="B346" s="201" t="str">
        <f>IF(OCS!B346="","",OCS!B346)</f>
        <v/>
      </c>
      <c r="C346" s="201" t="str">
        <f>IF(OCS!C346="","",OCS!C346)</f>
        <v/>
      </c>
      <c r="D346" s="202" t="str">
        <f>IF(OCS!D346="","",OCS!D346)</f>
        <v/>
      </c>
      <c r="E346" s="201" t="str">
        <f>IF(OCS!E346="","",OCS!E346)</f>
        <v/>
      </c>
      <c r="F346" s="287" t="str">
        <f>IF(OCS!F346="","",OCS!F346)</f>
        <v/>
      </c>
      <c r="G346" s="287" t="str">
        <f>IF(OCS!G346="","",OCS!G346)</f>
        <v/>
      </c>
      <c r="H346" s="201" t="str">
        <f>IF(OCS!H346="","",OCS!H346)</f>
        <v/>
      </c>
      <c r="I346" s="201" t="str">
        <f>IF(OCS!I346="","",OCS!I346)</f>
        <v/>
      </c>
      <c r="J346" s="88"/>
      <c r="K346" s="69"/>
      <c r="L346" s="69"/>
      <c r="M346" s="69"/>
      <c r="N346" s="69"/>
      <c r="O346" s="84" t="str">
        <f t="shared" si="15"/>
        <v/>
      </c>
      <c r="P346" s="84" t="str">
        <f t="shared" si="16"/>
        <v/>
      </c>
      <c r="Q346" s="436"/>
      <c r="R346" s="482"/>
      <c r="S346" s="435" t="str">
        <f>IF(I346="","",IF(P346="",Listes!$A$70,IF(AND(I346&lt;P346,R346=""),Listes!$A$71,IF(AND(N346&lt;M346,R346=""),Listes!$A$72,IF(AND(P346&lt;&gt;"",P346&lt;I346,Q346=""),Listes!$A$73,IF(T346="",Listes!$A$74,""))))))</f>
        <v/>
      </c>
      <c r="T346" s="90"/>
      <c r="U346" s="158">
        <f t="shared" si="17"/>
        <v>0</v>
      </c>
    </row>
    <row r="347" spans="1:21" ht="20.100000000000001" customHeight="1" x14ac:dyDescent="0.25">
      <c r="A347" s="173">
        <v>341</v>
      </c>
      <c r="B347" s="201" t="str">
        <f>IF(OCS!B347="","",OCS!B347)</f>
        <v/>
      </c>
      <c r="C347" s="201" t="str">
        <f>IF(OCS!C347="","",OCS!C347)</f>
        <v/>
      </c>
      <c r="D347" s="202" t="str">
        <f>IF(OCS!D347="","",OCS!D347)</f>
        <v/>
      </c>
      <c r="E347" s="201" t="str">
        <f>IF(OCS!E347="","",OCS!E347)</f>
        <v/>
      </c>
      <c r="F347" s="287" t="str">
        <f>IF(OCS!F347="","",OCS!F347)</f>
        <v/>
      </c>
      <c r="G347" s="287" t="str">
        <f>IF(OCS!G347="","",OCS!G347)</f>
        <v/>
      </c>
      <c r="H347" s="201" t="str">
        <f>IF(OCS!H347="","",OCS!H347)</f>
        <v/>
      </c>
      <c r="I347" s="201" t="str">
        <f>IF(OCS!I347="","",OCS!I347)</f>
        <v/>
      </c>
      <c r="J347" s="88"/>
      <c r="K347" s="69"/>
      <c r="L347" s="69"/>
      <c r="M347" s="69"/>
      <c r="N347" s="69"/>
      <c r="O347" s="84" t="str">
        <f t="shared" si="15"/>
        <v/>
      </c>
      <c r="P347" s="84" t="str">
        <f t="shared" si="16"/>
        <v/>
      </c>
      <c r="Q347" s="436"/>
      <c r="R347" s="482"/>
      <c r="S347" s="435" t="str">
        <f>IF(I347="","",IF(P347="",Listes!$A$70,IF(AND(I347&lt;P347,R347=""),Listes!$A$71,IF(AND(N347&lt;M347,R347=""),Listes!$A$72,IF(AND(P347&lt;&gt;"",P347&lt;I347,Q347=""),Listes!$A$73,IF(T347="",Listes!$A$74,""))))))</f>
        <v/>
      </c>
      <c r="T347" s="90"/>
      <c r="U347" s="158">
        <f t="shared" si="17"/>
        <v>0</v>
      </c>
    </row>
    <row r="348" spans="1:21" ht="20.100000000000001" customHeight="1" x14ac:dyDescent="0.25">
      <c r="A348" s="173">
        <v>342</v>
      </c>
      <c r="B348" s="201" t="str">
        <f>IF(OCS!B348="","",OCS!B348)</f>
        <v/>
      </c>
      <c r="C348" s="201" t="str">
        <f>IF(OCS!C348="","",OCS!C348)</f>
        <v/>
      </c>
      <c r="D348" s="202" t="str">
        <f>IF(OCS!D348="","",OCS!D348)</f>
        <v/>
      </c>
      <c r="E348" s="201" t="str">
        <f>IF(OCS!E348="","",OCS!E348)</f>
        <v/>
      </c>
      <c r="F348" s="287" t="str">
        <f>IF(OCS!F348="","",OCS!F348)</f>
        <v/>
      </c>
      <c r="G348" s="287" t="str">
        <f>IF(OCS!G348="","",OCS!G348)</f>
        <v/>
      </c>
      <c r="H348" s="201" t="str">
        <f>IF(OCS!H348="","",OCS!H348)</f>
        <v/>
      </c>
      <c r="I348" s="201" t="str">
        <f>IF(OCS!I348="","",OCS!I348)</f>
        <v/>
      </c>
      <c r="J348" s="88"/>
      <c r="K348" s="69"/>
      <c r="L348" s="69"/>
      <c r="M348" s="69"/>
      <c r="N348" s="69"/>
      <c r="O348" s="84" t="str">
        <f t="shared" si="15"/>
        <v/>
      </c>
      <c r="P348" s="84" t="str">
        <f t="shared" si="16"/>
        <v/>
      </c>
      <c r="Q348" s="436"/>
      <c r="R348" s="482"/>
      <c r="S348" s="435" t="str">
        <f>IF(I348="","",IF(P348="",Listes!$A$70,IF(AND(I348&lt;P348,R348=""),Listes!$A$71,IF(AND(N348&lt;M348,R348=""),Listes!$A$72,IF(AND(P348&lt;&gt;"",P348&lt;I348,Q348=""),Listes!$A$73,IF(T348="",Listes!$A$74,""))))))</f>
        <v/>
      </c>
      <c r="T348" s="90"/>
      <c r="U348" s="158">
        <f t="shared" si="17"/>
        <v>0</v>
      </c>
    </row>
    <row r="349" spans="1:21" ht="20.100000000000001" customHeight="1" x14ac:dyDescent="0.25">
      <c r="A349" s="173">
        <v>343</v>
      </c>
      <c r="B349" s="201" t="str">
        <f>IF(OCS!B349="","",OCS!B349)</f>
        <v/>
      </c>
      <c r="C349" s="201" t="str">
        <f>IF(OCS!C349="","",OCS!C349)</f>
        <v/>
      </c>
      <c r="D349" s="202" t="str">
        <f>IF(OCS!D349="","",OCS!D349)</f>
        <v/>
      </c>
      <c r="E349" s="201" t="str">
        <f>IF(OCS!E349="","",OCS!E349)</f>
        <v/>
      </c>
      <c r="F349" s="287" t="str">
        <f>IF(OCS!F349="","",OCS!F349)</f>
        <v/>
      </c>
      <c r="G349" s="287" t="str">
        <f>IF(OCS!G349="","",OCS!G349)</f>
        <v/>
      </c>
      <c r="H349" s="201" t="str">
        <f>IF(OCS!H349="","",OCS!H349)</f>
        <v/>
      </c>
      <c r="I349" s="201" t="str">
        <f>IF(OCS!I349="","",OCS!I349)</f>
        <v/>
      </c>
      <c r="J349" s="88"/>
      <c r="K349" s="69"/>
      <c r="L349" s="69"/>
      <c r="M349" s="69"/>
      <c r="N349" s="69"/>
      <c r="O349" s="84" t="str">
        <f t="shared" si="15"/>
        <v/>
      </c>
      <c r="P349" s="84" t="str">
        <f t="shared" si="16"/>
        <v/>
      </c>
      <c r="Q349" s="436"/>
      <c r="R349" s="482"/>
      <c r="S349" s="435" t="str">
        <f>IF(I349="","",IF(P349="",Listes!$A$70,IF(AND(I349&lt;P349,R349=""),Listes!$A$71,IF(AND(N349&lt;M349,R349=""),Listes!$A$72,IF(AND(P349&lt;&gt;"",P349&lt;I349,Q349=""),Listes!$A$73,IF(T349="",Listes!$A$74,""))))))</f>
        <v/>
      </c>
      <c r="T349" s="90"/>
      <c r="U349" s="158">
        <f t="shared" si="17"/>
        <v>0</v>
      </c>
    </row>
    <row r="350" spans="1:21" ht="20.100000000000001" customHeight="1" x14ac:dyDescent="0.25">
      <c r="A350" s="173">
        <v>344</v>
      </c>
      <c r="B350" s="201" t="str">
        <f>IF(OCS!B350="","",OCS!B350)</f>
        <v/>
      </c>
      <c r="C350" s="201" t="str">
        <f>IF(OCS!C350="","",OCS!C350)</f>
        <v/>
      </c>
      <c r="D350" s="202" t="str">
        <f>IF(OCS!D350="","",OCS!D350)</f>
        <v/>
      </c>
      <c r="E350" s="201" t="str">
        <f>IF(OCS!E350="","",OCS!E350)</f>
        <v/>
      </c>
      <c r="F350" s="287" t="str">
        <f>IF(OCS!F350="","",OCS!F350)</f>
        <v/>
      </c>
      <c r="G350" s="287" t="str">
        <f>IF(OCS!G350="","",OCS!G350)</f>
        <v/>
      </c>
      <c r="H350" s="201" t="str">
        <f>IF(OCS!H350="","",OCS!H350)</f>
        <v/>
      </c>
      <c r="I350" s="201" t="str">
        <f>IF(OCS!I350="","",OCS!I350)</f>
        <v/>
      </c>
      <c r="J350" s="88"/>
      <c r="K350" s="69"/>
      <c r="L350" s="69"/>
      <c r="M350" s="69"/>
      <c r="N350" s="69"/>
      <c r="O350" s="84" t="str">
        <f t="shared" si="15"/>
        <v/>
      </c>
      <c r="P350" s="84" t="str">
        <f t="shared" si="16"/>
        <v/>
      </c>
      <c r="Q350" s="436"/>
      <c r="R350" s="482"/>
      <c r="S350" s="435" t="str">
        <f>IF(I350="","",IF(P350="",Listes!$A$70,IF(AND(I350&lt;P350,R350=""),Listes!$A$71,IF(AND(N350&lt;M350,R350=""),Listes!$A$72,IF(AND(P350&lt;&gt;"",P350&lt;I350,Q350=""),Listes!$A$73,IF(T350="",Listes!$A$74,""))))))</f>
        <v/>
      </c>
      <c r="T350" s="90"/>
      <c r="U350" s="158">
        <f t="shared" si="17"/>
        <v>0</v>
      </c>
    </row>
    <row r="351" spans="1:21" ht="20.100000000000001" customHeight="1" x14ac:dyDescent="0.25">
      <c r="A351" s="173">
        <v>345</v>
      </c>
      <c r="B351" s="201" t="str">
        <f>IF(OCS!B351="","",OCS!B351)</f>
        <v/>
      </c>
      <c r="C351" s="201" t="str">
        <f>IF(OCS!C351="","",OCS!C351)</f>
        <v/>
      </c>
      <c r="D351" s="202" t="str">
        <f>IF(OCS!D351="","",OCS!D351)</f>
        <v/>
      </c>
      <c r="E351" s="201" t="str">
        <f>IF(OCS!E351="","",OCS!E351)</f>
        <v/>
      </c>
      <c r="F351" s="287" t="str">
        <f>IF(OCS!F351="","",OCS!F351)</f>
        <v/>
      </c>
      <c r="G351" s="287" t="str">
        <f>IF(OCS!G351="","",OCS!G351)</f>
        <v/>
      </c>
      <c r="H351" s="201" t="str">
        <f>IF(OCS!H351="","",OCS!H351)</f>
        <v/>
      </c>
      <c r="I351" s="201" t="str">
        <f>IF(OCS!I351="","",OCS!I351)</f>
        <v/>
      </c>
      <c r="J351" s="88"/>
      <c r="K351" s="69"/>
      <c r="L351" s="69"/>
      <c r="M351" s="69"/>
      <c r="N351" s="69"/>
      <c r="O351" s="84" t="str">
        <f t="shared" si="15"/>
        <v/>
      </c>
      <c r="P351" s="84" t="str">
        <f t="shared" si="16"/>
        <v/>
      </c>
      <c r="Q351" s="436"/>
      <c r="R351" s="482"/>
      <c r="S351" s="435" t="str">
        <f>IF(I351="","",IF(P351="",Listes!$A$70,IF(AND(I351&lt;P351,R351=""),Listes!$A$71,IF(AND(N351&lt;M351,R351=""),Listes!$A$72,IF(AND(P351&lt;&gt;"",P351&lt;I351,Q351=""),Listes!$A$73,IF(T351="",Listes!$A$74,""))))))</f>
        <v/>
      </c>
      <c r="T351" s="90"/>
      <c r="U351" s="158">
        <f t="shared" si="17"/>
        <v>0</v>
      </c>
    </row>
    <row r="352" spans="1:21" ht="20.100000000000001" customHeight="1" x14ac:dyDescent="0.25">
      <c r="A352" s="173">
        <v>346</v>
      </c>
      <c r="B352" s="201" t="str">
        <f>IF(OCS!B352="","",OCS!B352)</f>
        <v/>
      </c>
      <c r="C352" s="201" t="str">
        <f>IF(OCS!C352="","",OCS!C352)</f>
        <v/>
      </c>
      <c r="D352" s="202" t="str">
        <f>IF(OCS!D352="","",OCS!D352)</f>
        <v/>
      </c>
      <c r="E352" s="201" t="str">
        <f>IF(OCS!E352="","",OCS!E352)</f>
        <v/>
      </c>
      <c r="F352" s="287" t="str">
        <f>IF(OCS!F352="","",OCS!F352)</f>
        <v/>
      </c>
      <c r="G352" s="287" t="str">
        <f>IF(OCS!G352="","",OCS!G352)</f>
        <v/>
      </c>
      <c r="H352" s="201" t="str">
        <f>IF(OCS!H352="","",OCS!H352)</f>
        <v/>
      </c>
      <c r="I352" s="201" t="str">
        <f>IF(OCS!I352="","",OCS!I352)</f>
        <v/>
      </c>
      <c r="J352" s="88"/>
      <c r="K352" s="69"/>
      <c r="L352" s="69"/>
      <c r="M352" s="69"/>
      <c r="N352" s="69"/>
      <c r="O352" s="84" t="str">
        <f t="shared" si="15"/>
        <v/>
      </c>
      <c r="P352" s="84" t="str">
        <f t="shared" si="16"/>
        <v/>
      </c>
      <c r="Q352" s="436"/>
      <c r="R352" s="482"/>
      <c r="S352" s="435" t="str">
        <f>IF(I352="","",IF(P352="",Listes!$A$70,IF(AND(I352&lt;P352,R352=""),Listes!$A$71,IF(AND(N352&lt;M352,R352=""),Listes!$A$72,IF(AND(P352&lt;&gt;"",P352&lt;I352,Q352=""),Listes!$A$73,IF(T352="",Listes!$A$74,""))))))</f>
        <v/>
      </c>
      <c r="T352" s="90"/>
      <c r="U352" s="158">
        <f t="shared" si="17"/>
        <v>0</v>
      </c>
    </row>
    <row r="353" spans="1:21" ht="20.100000000000001" customHeight="1" x14ac:dyDescent="0.25">
      <c r="A353" s="173">
        <v>347</v>
      </c>
      <c r="B353" s="201" t="str">
        <f>IF(OCS!B353="","",OCS!B353)</f>
        <v/>
      </c>
      <c r="C353" s="201" t="str">
        <f>IF(OCS!C353="","",OCS!C353)</f>
        <v/>
      </c>
      <c r="D353" s="202" t="str">
        <f>IF(OCS!D353="","",OCS!D353)</f>
        <v/>
      </c>
      <c r="E353" s="201" t="str">
        <f>IF(OCS!E353="","",OCS!E353)</f>
        <v/>
      </c>
      <c r="F353" s="287" t="str">
        <f>IF(OCS!F353="","",OCS!F353)</f>
        <v/>
      </c>
      <c r="G353" s="287" t="str">
        <f>IF(OCS!G353="","",OCS!G353)</f>
        <v/>
      </c>
      <c r="H353" s="201" t="str">
        <f>IF(OCS!H353="","",OCS!H353)</f>
        <v/>
      </c>
      <c r="I353" s="201" t="str">
        <f>IF(OCS!I353="","",OCS!I353)</f>
        <v/>
      </c>
      <c r="J353" s="88"/>
      <c r="K353" s="69"/>
      <c r="L353" s="69"/>
      <c r="M353" s="69"/>
      <c r="N353" s="69"/>
      <c r="O353" s="84" t="str">
        <f t="shared" si="15"/>
        <v/>
      </c>
      <c r="P353" s="84" t="str">
        <f t="shared" si="16"/>
        <v/>
      </c>
      <c r="Q353" s="436"/>
      <c r="R353" s="482"/>
      <c r="S353" s="435" t="str">
        <f>IF(I353="","",IF(P353="",Listes!$A$70,IF(AND(I353&lt;P353,R353=""),Listes!$A$71,IF(AND(N353&lt;M353,R353=""),Listes!$A$72,IF(AND(P353&lt;&gt;"",P353&lt;I353,Q353=""),Listes!$A$73,IF(T353="",Listes!$A$74,""))))))</f>
        <v/>
      </c>
      <c r="T353" s="90"/>
      <c r="U353" s="158">
        <f t="shared" si="17"/>
        <v>0</v>
      </c>
    </row>
    <row r="354" spans="1:21" ht="20.100000000000001" customHeight="1" x14ac:dyDescent="0.25">
      <c r="A354" s="173">
        <v>348</v>
      </c>
      <c r="B354" s="201" t="str">
        <f>IF(OCS!B354="","",OCS!B354)</f>
        <v/>
      </c>
      <c r="C354" s="201" t="str">
        <f>IF(OCS!C354="","",OCS!C354)</f>
        <v/>
      </c>
      <c r="D354" s="202" t="str">
        <f>IF(OCS!D354="","",OCS!D354)</f>
        <v/>
      </c>
      <c r="E354" s="201" t="str">
        <f>IF(OCS!E354="","",OCS!E354)</f>
        <v/>
      </c>
      <c r="F354" s="287" t="str">
        <f>IF(OCS!F354="","",OCS!F354)</f>
        <v/>
      </c>
      <c r="G354" s="287" t="str">
        <f>IF(OCS!G354="","",OCS!G354)</f>
        <v/>
      </c>
      <c r="H354" s="201" t="str">
        <f>IF(OCS!H354="","",OCS!H354)</f>
        <v/>
      </c>
      <c r="I354" s="201" t="str">
        <f>IF(OCS!I354="","",OCS!I354)</f>
        <v/>
      </c>
      <c r="J354" s="88"/>
      <c r="K354" s="69"/>
      <c r="L354" s="69"/>
      <c r="M354" s="69"/>
      <c r="N354" s="69"/>
      <c r="O354" s="84" t="str">
        <f t="shared" si="15"/>
        <v/>
      </c>
      <c r="P354" s="84" t="str">
        <f t="shared" si="16"/>
        <v/>
      </c>
      <c r="Q354" s="436"/>
      <c r="R354" s="482"/>
      <c r="S354" s="435" t="str">
        <f>IF(I354="","",IF(P354="",Listes!$A$70,IF(AND(I354&lt;P354,R354=""),Listes!$A$71,IF(AND(N354&lt;M354,R354=""),Listes!$A$72,IF(AND(P354&lt;&gt;"",P354&lt;I354,Q354=""),Listes!$A$73,IF(T354="",Listes!$A$74,""))))))</f>
        <v/>
      </c>
      <c r="T354" s="90"/>
      <c r="U354" s="158">
        <f t="shared" si="17"/>
        <v>0</v>
      </c>
    </row>
    <row r="355" spans="1:21" ht="20.100000000000001" customHeight="1" x14ac:dyDescent="0.25">
      <c r="A355" s="173">
        <v>349</v>
      </c>
      <c r="B355" s="201" t="str">
        <f>IF(OCS!B355="","",OCS!B355)</f>
        <v/>
      </c>
      <c r="C355" s="201" t="str">
        <f>IF(OCS!C355="","",OCS!C355)</f>
        <v/>
      </c>
      <c r="D355" s="202" t="str">
        <f>IF(OCS!D355="","",OCS!D355)</f>
        <v/>
      </c>
      <c r="E355" s="201" t="str">
        <f>IF(OCS!E355="","",OCS!E355)</f>
        <v/>
      </c>
      <c r="F355" s="287" t="str">
        <f>IF(OCS!F355="","",OCS!F355)</f>
        <v/>
      </c>
      <c r="G355" s="287" t="str">
        <f>IF(OCS!G355="","",OCS!G355)</f>
        <v/>
      </c>
      <c r="H355" s="201" t="str">
        <f>IF(OCS!H355="","",OCS!H355)</f>
        <v/>
      </c>
      <c r="I355" s="201" t="str">
        <f>IF(OCS!I355="","",OCS!I355)</f>
        <v/>
      </c>
      <c r="J355" s="88"/>
      <c r="K355" s="69"/>
      <c r="L355" s="69"/>
      <c r="M355" s="69"/>
      <c r="N355" s="69"/>
      <c r="O355" s="84" t="str">
        <f t="shared" si="15"/>
        <v/>
      </c>
      <c r="P355" s="84" t="str">
        <f t="shared" si="16"/>
        <v/>
      </c>
      <c r="Q355" s="436"/>
      <c r="R355" s="482"/>
      <c r="S355" s="435" t="str">
        <f>IF(I355="","",IF(P355="",Listes!$A$70,IF(AND(I355&lt;P355,R355=""),Listes!$A$71,IF(AND(N355&lt;M355,R355=""),Listes!$A$72,IF(AND(P355&lt;&gt;"",P355&lt;I355,Q355=""),Listes!$A$73,IF(T355="",Listes!$A$74,""))))))</f>
        <v/>
      </c>
      <c r="T355" s="90"/>
      <c r="U355" s="158">
        <f t="shared" si="17"/>
        <v>0</v>
      </c>
    </row>
    <row r="356" spans="1:21" ht="20.100000000000001" customHeight="1" x14ac:dyDescent="0.25">
      <c r="A356" s="173">
        <v>350</v>
      </c>
      <c r="B356" s="201" t="str">
        <f>IF(OCS!B356="","",OCS!B356)</f>
        <v/>
      </c>
      <c r="C356" s="201" t="str">
        <f>IF(OCS!C356="","",OCS!C356)</f>
        <v/>
      </c>
      <c r="D356" s="202" t="str">
        <f>IF(OCS!D356="","",OCS!D356)</f>
        <v/>
      </c>
      <c r="E356" s="201" t="str">
        <f>IF(OCS!E356="","",OCS!E356)</f>
        <v/>
      </c>
      <c r="F356" s="287" t="str">
        <f>IF(OCS!F356="","",OCS!F356)</f>
        <v/>
      </c>
      <c r="G356" s="287" t="str">
        <f>IF(OCS!G356="","",OCS!G356)</f>
        <v/>
      </c>
      <c r="H356" s="201" t="str">
        <f>IF(OCS!H356="","",OCS!H356)</f>
        <v/>
      </c>
      <c r="I356" s="201" t="str">
        <f>IF(OCS!I356="","",OCS!I356)</f>
        <v/>
      </c>
      <c r="J356" s="88"/>
      <c r="K356" s="69"/>
      <c r="L356" s="69"/>
      <c r="M356" s="69"/>
      <c r="N356" s="69"/>
      <c r="O356" s="84" t="str">
        <f t="shared" si="15"/>
        <v/>
      </c>
      <c r="P356" s="84" t="str">
        <f t="shared" si="16"/>
        <v/>
      </c>
      <c r="Q356" s="436"/>
      <c r="R356" s="482"/>
      <c r="S356" s="435" t="str">
        <f>IF(I356="","",IF(P356="",Listes!$A$70,IF(AND(I356&lt;P356,R356=""),Listes!$A$71,IF(AND(N356&lt;M356,R356=""),Listes!$A$72,IF(AND(P356&lt;&gt;"",P356&lt;I356,Q356=""),Listes!$A$73,IF(T356="",Listes!$A$74,""))))))</f>
        <v/>
      </c>
      <c r="T356" s="90"/>
      <c r="U356" s="158">
        <f t="shared" si="17"/>
        <v>0</v>
      </c>
    </row>
    <row r="357" spans="1:21" ht="20.100000000000001" customHeight="1" x14ac:dyDescent="0.25">
      <c r="A357" s="173">
        <v>351</v>
      </c>
      <c r="B357" s="201" t="str">
        <f>IF(OCS!B357="","",OCS!B357)</f>
        <v/>
      </c>
      <c r="C357" s="201" t="str">
        <f>IF(OCS!C357="","",OCS!C357)</f>
        <v/>
      </c>
      <c r="D357" s="202" t="str">
        <f>IF(OCS!D357="","",OCS!D357)</f>
        <v/>
      </c>
      <c r="E357" s="201" t="str">
        <f>IF(OCS!E357="","",OCS!E357)</f>
        <v/>
      </c>
      <c r="F357" s="287" t="str">
        <f>IF(OCS!F357="","",OCS!F357)</f>
        <v/>
      </c>
      <c r="G357" s="287" t="str">
        <f>IF(OCS!G357="","",OCS!G357)</f>
        <v/>
      </c>
      <c r="H357" s="201" t="str">
        <f>IF(OCS!H357="","",OCS!H357)</f>
        <v/>
      </c>
      <c r="I357" s="201" t="str">
        <f>IF(OCS!I357="","",OCS!I357)</f>
        <v/>
      </c>
      <c r="J357" s="88"/>
      <c r="K357" s="69"/>
      <c r="L357" s="69"/>
      <c r="M357" s="69"/>
      <c r="N357" s="69"/>
      <c r="O357" s="84" t="str">
        <f t="shared" si="15"/>
        <v/>
      </c>
      <c r="P357" s="84" t="str">
        <f t="shared" si="16"/>
        <v/>
      </c>
      <c r="Q357" s="436"/>
      <c r="R357" s="482"/>
      <c r="S357" s="435" t="str">
        <f>IF(I357="","",IF(P357="",Listes!$A$70,IF(AND(I357&lt;P357,R357=""),Listes!$A$71,IF(AND(N357&lt;M357,R357=""),Listes!$A$72,IF(AND(P357&lt;&gt;"",P357&lt;I357,Q357=""),Listes!$A$73,IF(T357="",Listes!$A$74,""))))))</f>
        <v/>
      </c>
      <c r="T357" s="90"/>
      <c r="U357" s="158">
        <f t="shared" si="17"/>
        <v>0</v>
      </c>
    </row>
    <row r="358" spans="1:21" ht="20.100000000000001" customHeight="1" x14ac:dyDescent="0.25">
      <c r="A358" s="173">
        <v>352</v>
      </c>
      <c r="B358" s="201" t="str">
        <f>IF(OCS!B358="","",OCS!B358)</f>
        <v/>
      </c>
      <c r="C358" s="201" t="str">
        <f>IF(OCS!C358="","",OCS!C358)</f>
        <v/>
      </c>
      <c r="D358" s="202" t="str">
        <f>IF(OCS!D358="","",OCS!D358)</f>
        <v/>
      </c>
      <c r="E358" s="201" t="str">
        <f>IF(OCS!E358="","",OCS!E358)</f>
        <v/>
      </c>
      <c r="F358" s="287" t="str">
        <f>IF(OCS!F358="","",OCS!F358)</f>
        <v/>
      </c>
      <c r="G358" s="287" t="str">
        <f>IF(OCS!G358="","",OCS!G358)</f>
        <v/>
      </c>
      <c r="H358" s="201" t="str">
        <f>IF(OCS!H358="","",OCS!H358)</f>
        <v/>
      </c>
      <c r="I358" s="201" t="str">
        <f>IF(OCS!I358="","",OCS!I358)</f>
        <v/>
      </c>
      <c r="J358" s="88"/>
      <c r="K358" s="69"/>
      <c r="L358" s="69"/>
      <c r="M358" s="69"/>
      <c r="N358" s="69"/>
      <c r="O358" s="84" t="str">
        <f t="shared" si="15"/>
        <v/>
      </c>
      <c r="P358" s="84" t="str">
        <f t="shared" si="16"/>
        <v/>
      </c>
      <c r="Q358" s="436"/>
      <c r="R358" s="482"/>
      <c r="S358" s="435" t="str">
        <f>IF(I358="","",IF(P358="",Listes!$A$70,IF(AND(I358&lt;P358,R358=""),Listes!$A$71,IF(AND(N358&lt;M358,R358=""),Listes!$A$72,IF(AND(P358&lt;&gt;"",P358&lt;I358,Q358=""),Listes!$A$73,IF(T358="",Listes!$A$74,""))))))</f>
        <v/>
      </c>
      <c r="T358" s="90"/>
      <c r="U358" s="158">
        <f t="shared" si="17"/>
        <v>0</v>
      </c>
    </row>
    <row r="359" spans="1:21" ht="20.100000000000001" customHeight="1" x14ac:dyDescent="0.25">
      <c r="A359" s="173">
        <v>353</v>
      </c>
      <c r="B359" s="201" t="str">
        <f>IF(OCS!B359="","",OCS!B359)</f>
        <v/>
      </c>
      <c r="C359" s="201" t="str">
        <f>IF(OCS!C359="","",OCS!C359)</f>
        <v/>
      </c>
      <c r="D359" s="202" t="str">
        <f>IF(OCS!D359="","",OCS!D359)</f>
        <v/>
      </c>
      <c r="E359" s="201" t="str">
        <f>IF(OCS!E359="","",OCS!E359)</f>
        <v/>
      </c>
      <c r="F359" s="287" t="str">
        <f>IF(OCS!F359="","",OCS!F359)</f>
        <v/>
      </c>
      <c r="G359" s="287" t="str">
        <f>IF(OCS!G359="","",OCS!G359)</f>
        <v/>
      </c>
      <c r="H359" s="201" t="str">
        <f>IF(OCS!H359="","",OCS!H359)</f>
        <v/>
      </c>
      <c r="I359" s="201" t="str">
        <f>IF(OCS!I359="","",OCS!I359)</f>
        <v/>
      </c>
      <c r="J359" s="88"/>
      <c r="K359" s="69"/>
      <c r="L359" s="69"/>
      <c r="M359" s="69"/>
      <c r="N359" s="69"/>
      <c r="O359" s="84" t="str">
        <f t="shared" si="15"/>
        <v/>
      </c>
      <c r="P359" s="84" t="str">
        <f t="shared" si="16"/>
        <v/>
      </c>
      <c r="Q359" s="436"/>
      <c r="R359" s="482"/>
      <c r="S359" s="435" t="str">
        <f>IF(I359="","",IF(P359="",Listes!$A$70,IF(AND(I359&lt;P359,R359=""),Listes!$A$71,IF(AND(N359&lt;M359,R359=""),Listes!$A$72,IF(AND(P359&lt;&gt;"",P359&lt;I359,Q359=""),Listes!$A$73,IF(T359="",Listes!$A$74,""))))))</f>
        <v/>
      </c>
      <c r="T359" s="90"/>
      <c r="U359" s="158">
        <f t="shared" si="17"/>
        <v>0</v>
      </c>
    </row>
    <row r="360" spans="1:21" ht="20.100000000000001" customHeight="1" x14ac:dyDescent="0.25">
      <c r="A360" s="173">
        <v>354</v>
      </c>
      <c r="B360" s="201" t="str">
        <f>IF(OCS!B360="","",OCS!B360)</f>
        <v/>
      </c>
      <c r="C360" s="201" t="str">
        <f>IF(OCS!C360="","",OCS!C360)</f>
        <v/>
      </c>
      <c r="D360" s="202" t="str">
        <f>IF(OCS!D360="","",OCS!D360)</f>
        <v/>
      </c>
      <c r="E360" s="201" t="str">
        <f>IF(OCS!E360="","",OCS!E360)</f>
        <v/>
      </c>
      <c r="F360" s="287" t="str">
        <f>IF(OCS!F360="","",OCS!F360)</f>
        <v/>
      </c>
      <c r="G360" s="287" t="str">
        <f>IF(OCS!G360="","",OCS!G360)</f>
        <v/>
      </c>
      <c r="H360" s="201" t="str">
        <f>IF(OCS!H360="","",OCS!H360)</f>
        <v/>
      </c>
      <c r="I360" s="201" t="str">
        <f>IF(OCS!I360="","",OCS!I360)</f>
        <v/>
      </c>
      <c r="J360" s="88"/>
      <c r="K360" s="69"/>
      <c r="L360" s="69"/>
      <c r="M360" s="69"/>
      <c r="N360" s="69"/>
      <c r="O360" s="84" t="str">
        <f t="shared" si="15"/>
        <v/>
      </c>
      <c r="P360" s="84" t="str">
        <f t="shared" si="16"/>
        <v/>
      </c>
      <c r="Q360" s="436"/>
      <c r="R360" s="482"/>
      <c r="S360" s="435" t="str">
        <f>IF(I360="","",IF(P360="",Listes!$A$70,IF(AND(I360&lt;P360,R360=""),Listes!$A$71,IF(AND(N360&lt;M360,R360=""),Listes!$A$72,IF(AND(P360&lt;&gt;"",P360&lt;I360,Q360=""),Listes!$A$73,IF(T360="",Listes!$A$74,""))))))</f>
        <v/>
      </c>
      <c r="T360" s="90"/>
      <c r="U360" s="158">
        <f t="shared" si="17"/>
        <v>0</v>
      </c>
    </row>
    <row r="361" spans="1:21" ht="20.100000000000001" customHeight="1" x14ac:dyDescent="0.25">
      <c r="A361" s="173">
        <v>355</v>
      </c>
      <c r="B361" s="201" t="str">
        <f>IF(OCS!B361="","",OCS!B361)</f>
        <v/>
      </c>
      <c r="C361" s="201" t="str">
        <f>IF(OCS!C361="","",OCS!C361)</f>
        <v/>
      </c>
      <c r="D361" s="202" t="str">
        <f>IF(OCS!D361="","",OCS!D361)</f>
        <v/>
      </c>
      <c r="E361" s="201" t="str">
        <f>IF(OCS!E361="","",OCS!E361)</f>
        <v/>
      </c>
      <c r="F361" s="287" t="str">
        <f>IF(OCS!F361="","",OCS!F361)</f>
        <v/>
      </c>
      <c r="G361" s="287" t="str">
        <f>IF(OCS!G361="","",OCS!G361)</f>
        <v/>
      </c>
      <c r="H361" s="201" t="str">
        <f>IF(OCS!H361="","",OCS!H361)</f>
        <v/>
      </c>
      <c r="I361" s="201" t="str">
        <f>IF(OCS!I361="","",OCS!I361)</f>
        <v/>
      </c>
      <c r="J361" s="88"/>
      <c r="K361" s="69"/>
      <c r="L361" s="69"/>
      <c r="M361" s="69"/>
      <c r="N361" s="69"/>
      <c r="O361" s="84" t="str">
        <f t="shared" si="15"/>
        <v/>
      </c>
      <c r="P361" s="84" t="str">
        <f t="shared" si="16"/>
        <v/>
      </c>
      <c r="Q361" s="436"/>
      <c r="R361" s="482"/>
      <c r="S361" s="435" t="str">
        <f>IF(I361="","",IF(P361="",Listes!$A$70,IF(AND(I361&lt;P361,R361=""),Listes!$A$71,IF(AND(N361&lt;M361,R361=""),Listes!$A$72,IF(AND(P361&lt;&gt;"",P361&lt;I361,Q361=""),Listes!$A$73,IF(T361="",Listes!$A$74,""))))))</f>
        <v/>
      </c>
      <c r="T361" s="90"/>
      <c r="U361" s="158">
        <f t="shared" si="17"/>
        <v>0</v>
      </c>
    </row>
    <row r="362" spans="1:21" ht="20.100000000000001" customHeight="1" x14ac:dyDescent="0.25">
      <c r="A362" s="173">
        <v>356</v>
      </c>
      <c r="B362" s="201" t="str">
        <f>IF(OCS!B362="","",OCS!B362)</f>
        <v/>
      </c>
      <c r="C362" s="201" t="str">
        <f>IF(OCS!C362="","",OCS!C362)</f>
        <v/>
      </c>
      <c r="D362" s="202" t="str">
        <f>IF(OCS!D362="","",OCS!D362)</f>
        <v/>
      </c>
      <c r="E362" s="201" t="str">
        <f>IF(OCS!E362="","",OCS!E362)</f>
        <v/>
      </c>
      <c r="F362" s="287" t="str">
        <f>IF(OCS!F362="","",OCS!F362)</f>
        <v/>
      </c>
      <c r="G362" s="287" t="str">
        <f>IF(OCS!G362="","",OCS!G362)</f>
        <v/>
      </c>
      <c r="H362" s="201" t="str">
        <f>IF(OCS!H362="","",OCS!H362)</f>
        <v/>
      </c>
      <c r="I362" s="201" t="str">
        <f>IF(OCS!I362="","",OCS!I362)</f>
        <v/>
      </c>
      <c r="J362" s="88"/>
      <c r="K362" s="69"/>
      <c r="L362" s="69"/>
      <c r="M362" s="69"/>
      <c r="N362" s="69"/>
      <c r="O362" s="84" t="str">
        <f t="shared" si="15"/>
        <v/>
      </c>
      <c r="P362" s="84" t="str">
        <f t="shared" si="16"/>
        <v/>
      </c>
      <c r="Q362" s="436"/>
      <c r="R362" s="482"/>
      <c r="S362" s="435" t="str">
        <f>IF(I362="","",IF(P362="",Listes!$A$70,IF(AND(I362&lt;P362,R362=""),Listes!$A$71,IF(AND(N362&lt;M362,R362=""),Listes!$A$72,IF(AND(P362&lt;&gt;"",P362&lt;I362,Q362=""),Listes!$A$73,IF(T362="",Listes!$A$74,""))))))</f>
        <v/>
      </c>
      <c r="T362" s="90"/>
      <c r="U362" s="158">
        <f t="shared" si="17"/>
        <v>0</v>
      </c>
    </row>
    <row r="363" spans="1:21" ht="20.100000000000001" customHeight="1" x14ac:dyDescent="0.25">
      <c r="A363" s="173">
        <v>357</v>
      </c>
      <c r="B363" s="201" t="str">
        <f>IF(OCS!B363="","",OCS!B363)</f>
        <v/>
      </c>
      <c r="C363" s="201" t="str">
        <f>IF(OCS!C363="","",OCS!C363)</f>
        <v/>
      </c>
      <c r="D363" s="202" t="str">
        <f>IF(OCS!D363="","",OCS!D363)</f>
        <v/>
      </c>
      <c r="E363" s="201" t="str">
        <f>IF(OCS!E363="","",OCS!E363)</f>
        <v/>
      </c>
      <c r="F363" s="287" t="str">
        <f>IF(OCS!F363="","",OCS!F363)</f>
        <v/>
      </c>
      <c r="G363" s="287" t="str">
        <f>IF(OCS!G363="","",OCS!G363)</f>
        <v/>
      </c>
      <c r="H363" s="201" t="str">
        <f>IF(OCS!H363="","",OCS!H363)</f>
        <v/>
      </c>
      <c r="I363" s="201" t="str">
        <f>IF(OCS!I363="","",OCS!I363)</f>
        <v/>
      </c>
      <c r="J363" s="88"/>
      <c r="K363" s="69"/>
      <c r="L363" s="69"/>
      <c r="M363" s="69"/>
      <c r="N363" s="69"/>
      <c r="O363" s="84" t="str">
        <f t="shared" si="15"/>
        <v/>
      </c>
      <c r="P363" s="84" t="str">
        <f t="shared" si="16"/>
        <v/>
      </c>
      <c r="Q363" s="436"/>
      <c r="R363" s="482"/>
      <c r="S363" s="435" t="str">
        <f>IF(I363="","",IF(P363="",Listes!$A$70,IF(AND(I363&lt;P363,R363=""),Listes!$A$71,IF(AND(N363&lt;M363,R363=""),Listes!$A$72,IF(AND(P363&lt;&gt;"",P363&lt;I363,Q363=""),Listes!$A$73,IF(T363="",Listes!$A$74,""))))))</f>
        <v/>
      </c>
      <c r="T363" s="90"/>
      <c r="U363" s="158">
        <f t="shared" si="17"/>
        <v>0</v>
      </c>
    </row>
    <row r="364" spans="1:21" ht="20.100000000000001" customHeight="1" x14ac:dyDescent="0.25">
      <c r="A364" s="173">
        <v>358</v>
      </c>
      <c r="B364" s="201" t="str">
        <f>IF(OCS!B364="","",OCS!B364)</f>
        <v/>
      </c>
      <c r="C364" s="201" t="str">
        <f>IF(OCS!C364="","",OCS!C364)</f>
        <v/>
      </c>
      <c r="D364" s="202" t="str">
        <f>IF(OCS!D364="","",OCS!D364)</f>
        <v/>
      </c>
      <c r="E364" s="201" t="str">
        <f>IF(OCS!E364="","",OCS!E364)</f>
        <v/>
      </c>
      <c r="F364" s="287" t="str">
        <f>IF(OCS!F364="","",OCS!F364)</f>
        <v/>
      </c>
      <c r="G364" s="287" t="str">
        <f>IF(OCS!G364="","",OCS!G364)</f>
        <v/>
      </c>
      <c r="H364" s="201" t="str">
        <f>IF(OCS!H364="","",OCS!H364)</f>
        <v/>
      </c>
      <c r="I364" s="201" t="str">
        <f>IF(OCS!I364="","",OCS!I364)</f>
        <v/>
      </c>
      <c r="J364" s="88"/>
      <c r="K364" s="69"/>
      <c r="L364" s="69"/>
      <c r="M364" s="69"/>
      <c r="N364" s="69"/>
      <c r="O364" s="84" t="str">
        <f t="shared" si="15"/>
        <v/>
      </c>
      <c r="P364" s="84" t="str">
        <f t="shared" si="16"/>
        <v/>
      </c>
      <c r="Q364" s="436"/>
      <c r="R364" s="482"/>
      <c r="S364" s="435" t="str">
        <f>IF(I364="","",IF(P364="",Listes!$A$70,IF(AND(I364&lt;P364,R364=""),Listes!$A$71,IF(AND(N364&lt;M364,R364=""),Listes!$A$72,IF(AND(P364&lt;&gt;"",P364&lt;I364,Q364=""),Listes!$A$73,IF(T364="",Listes!$A$74,""))))))</f>
        <v/>
      </c>
      <c r="T364" s="90"/>
      <c r="U364" s="158">
        <f t="shared" si="17"/>
        <v>0</v>
      </c>
    </row>
    <row r="365" spans="1:21" ht="20.100000000000001" customHeight="1" x14ac:dyDescent="0.25">
      <c r="A365" s="173">
        <v>359</v>
      </c>
      <c r="B365" s="201" t="str">
        <f>IF(OCS!B365="","",OCS!B365)</f>
        <v/>
      </c>
      <c r="C365" s="201" t="str">
        <f>IF(OCS!C365="","",OCS!C365)</f>
        <v/>
      </c>
      <c r="D365" s="202" t="str">
        <f>IF(OCS!D365="","",OCS!D365)</f>
        <v/>
      </c>
      <c r="E365" s="201" t="str">
        <f>IF(OCS!E365="","",OCS!E365)</f>
        <v/>
      </c>
      <c r="F365" s="287" t="str">
        <f>IF(OCS!F365="","",OCS!F365)</f>
        <v/>
      </c>
      <c r="G365" s="287" t="str">
        <f>IF(OCS!G365="","",OCS!G365)</f>
        <v/>
      </c>
      <c r="H365" s="201" t="str">
        <f>IF(OCS!H365="","",OCS!H365)</f>
        <v/>
      </c>
      <c r="I365" s="201" t="str">
        <f>IF(OCS!I365="","",OCS!I365)</f>
        <v/>
      </c>
      <c r="J365" s="88"/>
      <c r="K365" s="69"/>
      <c r="L365" s="69"/>
      <c r="M365" s="69"/>
      <c r="N365" s="69"/>
      <c r="O365" s="84" t="str">
        <f t="shared" si="15"/>
        <v/>
      </c>
      <c r="P365" s="84" t="str">
        <f t="shared" si="16"/>
        <v/>
      </c>
      <c r="Q365" s="436"/>
      <c r="R365" s="482"/>
      <c r="S365" s="435" t="str">
        <f>IF(I365="","",IF(P365="",Listes!$A$70,IF(AND(I365&lt;P365,R365=""),Listes!$A$71,IF(AND(N365&lt;M365,R365=""),Listes!$A$72,IF(AND(P365&lt;&gt;"",P365&lt;I365,Q365=""),Listes!$A$73,IF(T365="",Listes!$A$74,""))))))</f>
        <v/>
      </c>
      <c r="T365" s="90"/>
      <c r="U365" s="158">
        <f t="shared" si="17"/>
        <v>0</v>
      </c>
    </row>
    <row r="366" spans="1:21" ht="20.100000000000001" customHeight="1" x14ac:dyDescent="0.25">
      <c r="A366" s="173">
        <v>360</v>
      </c>
      <c r="B366" s="201" t="str">
        <f>IF(OCS!B366="","",OCS!B366)</f>
        <v/>
      </c>
      <c r="C366" s="201" t="str">
        <f>IF(OCS!C366="","",OCS!C366)</f>
        <v/>
      </c>
      <c r="D366" s="202" t="str">
        <f>IF(OCS!D366="","",OCS!D366)</f>
        <v/>
      </c>
      <c r="E366" s="201" t="str">
        <f>IF(OCS!E366="","",OCS!E366)</f>
        <v/>
      </c>
      <c r="F366" s="287" t="str">
        <f>IF(OCS!F366="","",OCS!F366)</f>
        <v/>
      </c>
      <c r="G366" s="287" t="str">
        <f>IF(OCS!G366="","",OCS!G366)</f>
        <v/>
      </c>
      <c r="H366" s="201" t="str">
        <f>IF(OCS!H366="","",OCS!H366)</f>
        <v/>
      </c>
      <c r="I366" s="201" t="str">
        <f>IF(OCS!I366="","",OCS!I366)</f>
        <v/>
      </c>
      <c r="J366" s="88"/>
      <c r="K366" s="69"/>
      <c r="L366" s="69"/>
      <c r="M366" s="69"/>
      <c r="N366" s="69"/>
      <c r="O366" s="84" t="str">
        <f t="shared" si="15"/>
        <v/>
      </c>
      <c r="P366" s="84" t="str">
        <f t="shared" si="16"/>
        <v/>
      </c>
      <c r="Q366" s="436"/>
      <c r="R366" s="482"/>
      <c r="S366" s="435" t="str">
        <f>IF(I366="","",IF(P366="",Listes!$A$70,IF(AND(I366&lt;P366,R366=""),Listes!$A$71,IF(AND(N366&lt;M366,R366=""),Listes!$A$72,IF(AND(P366&lt;&gt;"",P366&lt;I366,Q366=""),Listes!$A$73,IF(T366="",Listes!$A$74,""))))))</f>
        <v/>
      </c>
      <c r="T366" s="90"/>
      <c r="U366" s="158">
        <f t="shared" si="17"/>
        <v>0</v>
      </c>
    </row>
    <row r="367" spans="1:21" ht="20.100000000000001" customHeight="1" x14ac:dyDescent="0.25">
      <c r="A367" s="173">
        <v>361</v>
      </c>
      <c r="B367" s="201" t="str">
        <f>IF(OCS!B367="","",OCS!B367)</f>
        <v/>
      </c>
      <c r="C367" s="201" t="str">
        <f>IF(OCS!C367="","",OCS!C367)</f>
        <v/>
      </c>
      <c r="D367" s="202" t="str">
        <f>IF(OCS!D367="","",OCS!D367)</f>
        <v/>
      </c>
      <c r="E367" s="201" t="str">
        <f>IF(OCS!E367="","",OCS!E367)</f>
        <v/>
      </c>
      <c r="F367" s="287" t="str">
        <f>IF(OCS!F367="","",OCS!F367)</f>
        <v/>
      </c>
      <c r="G367" s="287" t="str">
        <f>IF(OCS!G367="","",OCS!G367)</f>
        <v/>
      </c>
      <c r="H367" s="201" t="str">
        <f>IF(OCS!H367="","",OCS!H367)</f>
        <v/>
      </c>
      <c r="I367" s="201" t="str">
        <f>IF(OCS!I367="","",OCS!I367)</f>
        <v/>
      </c>
      <c r="J367" s="88"/>
      <c r="K367" s="69"/>
      <c r="L367" s="69"/>
      <c r="M367" s="69"/>
      <c r="N367" s="69"/>
      <c r="O367" s="84" t="str">
        <f t="shared" si="15"/>
        <v/>
      </c>
      <c r="P367" s="84" t="str">
        <f t="shared" si="16"/>
        <v/>
      </c>
      <c r="Q367" s="436"/>
      <c r="R367" s="482"/>
      <c r="S367" s="435" t="str">
        <f>IF(I367="","",IF(P367="",Listes!$A$70,IF(AND(I367&lt;P367,R367=""),Listes!$A$71,IF(AND(N367&lt;M367,R367=""),Listes!$A$72,IF(AND(P367&lt;&gt;"",P367&lt;I367,Q367=""),Listes!$A$73,IF(T367="",Listes!$A$74,""))))))</f>
        <v/>
      </c>
      <c r="T367" s="90"/>
      <c r="U367" s="158">
        <f t="shared" si="17"/>
        <v>0</v>
      </c>
    </row>
    <row r="368" spans="1:21" ht="20.100000000000001" customHeight="1" x14ac:dyDescent="0.25">
      <c r="A368" s="173">
        <v>362</v>
      </c>
      <c r="B368" s="201" t="str">
        <f>IF(OCS!B368="","",OCS!B368)</f>
        <v/>
      </c>
      <c r="C368" s="201" t="str">
        <f>IF(OCS!C368="","",OCS!C368)</f>
        <v/>
      </c>
      <c r="D368" s="202" t="str">
        <f>IF(OCS!D368="","",OCS!D368)</f>
        <v/>
      </c>
      <c r="E368" s="201" t="str">
        <f>IF(OCS!E368="","",OCS!E368)</f>
        <v/>
      </c>
      <c r="F368" s="287" t="str">
        <f>IF(OCS!F368="","",OCS!F368)</f>
        <v/>
      </c>
      <c r="G368" s="287" t="str">
        <f>IF(OCS!G368="","",OCS!G368)</f>
        <v/>
      </c>
      <c r="H368" s="201" t="str">
        <f>IF(OCS!H368="","",OCS!H368)</f>
        <v/>
      </c>
      <c r="I368" s="201" t="str">
        <f>IF(OCS!I368="","",OCS!I368)</f>
        <v/>
      </c>
      <c r="J368" s="88"/>
      <c r="K368" s="69"/>
      <c r="L368" s="69"/>
      <c r="M368" s="69"/>
      <c r="N368" s="69"/>
      <c r="O368" s="84" t="str">
        <f t="shared" si="15"/>
        <v/>
      </c>
      <c r="P368" s="84" t="str">
        <f t="shared" si="16"/>
        <v/>
      </c>
      <c r="Q368" s="436"/>
      <c r="R368" s="482"/>
      <c r="S368" s="435" t="str">
        <f>IF(I368="","",IF(P368="",Listes!$A$70,IF(AND(I368&lt;P368,R368=""),Listes!$A$71,IF(AND(N368&lt;M368,R368=""),Listes!$A$72,IF(AND(P368&lt;&gt;"",P368&lt;I368,Q368=""),Listes!$A$73,IF(T368="",Listes!$A$74,""))))))</f>
        <v/>
      </c>
      <c r="T368" s="90"/>
      <c r="U368" s="158">
        <f t="shared" si="17"/>
        <v>0</v>
      </c>
    </row>
    <row r="369" spans="1:21" ht="20.100000000000001" customHeight="1" x14ac:dyDescent="0.25">
      <c r="A369" s="173">
        <v>363</v>
      </c>
      <c r="B369" s="201" t="str">
        <f>IF(OCS!B369="","",OCS!B369)</f>
        <v/>
      </c>
      <c r="C369" s="201" t="str">
        <f>IF(OCS!C369="","",OCS!C369)</f>
        <v/>
      </c>
      <c r="D369" s="202" t="str">
        <f>IF(OCS!D369="","",OCS!D369)</f>
        <v/>
      </c>
      <c r="E369" s="201" t="str">
        <f>IF(OCS!E369="","",OCS!E369)</f>
        <v/>
      </c>
      <c r="F369" s="287" t="str">
        <f>IF(OCS!F369="","",OCS!F369)</f>
        <v/>
      </c>
      <c r="G369" s="287" t="str">
        <f>IF(OCS!G369="","",OCS!G369)</f>
        <v/>
      </c>
      <c r="H369" s="201" t="str">
        <f>IF(OCS!H369="","",OCS!H369)</f>
        <v/>
      </c>
      <c r="I369" s="201" t="str">
        <f>IF(OCS!I369="","",OCS!I369)</f>
        <v/>
      </c>
      <c r="J369" s="88"/>
      <c r="K369" s="69"/>
      <c r="L369" s="69"/>
      <c r="M369" s="69"/>
      <c r="N369" s="69"/>
      <c r="O369" s="84" t="str">
        <f t="shared" si="15"/>
        <v/>
      </c>
      <c r="P369" s="84" t="str">
        <f t="shared" si="16"/>
        <v/>
      </c>
      <c r="Q369" s="436"/>
      <c r="R369" s="482"/>
      <c r="S369" s="435" t="str">
        <f>IF(I369="","",IF(P369="",Listes!$A$70,IF(AND(I369&lt;P369,R369=""),Listes!$A$71,IF(AND(N369&lt;M369,R369=""),Listes!$A$72,IF(AND(P369&lt;&gt;"",P369&lt;I369,Q369=""),Listes!$A$73,IF(T369="",Listes!$A$74,""))))))</f>
        <v/>
      </c>
      <c r="T369" s="90"/>
      <c r="U369" s="158">
        <f t="shared" si="17"/>
        <v>0</v>
      </c>
    </row>
    <row r="370" spans="1:21" ht="20.100000000000001" customHeight="1" x14ac:dyDescent="0.25">
      <c r="A370" s="173">
        <v>364</v>
      </c>
      <c r="B370" s="201" t="str">
        <f>IF(OCS!B370="","",OCS!B370)</f>
        <v/>
      </c>
      <c r="C370" s="201" t="str">
        <f>IF(OCS!C370="","",OCS!C370)</f>
        <v/>
      </c>
      <c r="D370" s="202" t="str">
        <f>IF(OCS!D370="","",OCS!D370)</f>
        <v/>
      </c>
      <c r="E370" s="201" t="str">
        <f>IF(OCS!E370="","",OCS!E370)</f>
        <v/>
      </c>
      <c r="F370" s="287" t="str">
        <f>IF(OCS!F370="","",OCS!F370)</f>
        <v/>
      </c>
      <c r="G370" s="287" t="str">
        <f>IF(OCS!G370="","",OCS!G370)</f>
        <v/>
      </c>
      <c r="H370" s="201" t="str">
        <f>IF(OCS!H370="","",OCS!H370)</f>
        <v/>
      </c>
      <c r="I370" s="201" t="str">
        <f>IF(OCS!I370="","",OCS!I370)</f>
        <v/>
      </c>
      <c r="J370" s="88"/>
      <c r="K370" s="69"/>
      <c r="L370" s="69"/>
      <c r="M370" s="69"/>
      <c r="N370" s="69"/>
      <c r="O370" s="84" t="str">
        <f t="shared" si="15"/>
        <v/>
      </c>
      <c r="P370" s="84" t="str">
        <f t="shared" si="16"/>
        <v/>
      </c>
      <c r="Q370" s="436"/>
      <c r="R370" s="482"/>
      <c r="S370" s="435" t="str">
        <f>IF(I370="","",IF(P370="",Listes!$A$70,IF(AND(I370&lt;P370,R370=""),Listes!$A$71,IF(AND(N370&lt;M370,R370=""),Listes!$A$72,IF(AND(P370&lt;&gt;"",P370&lt;I370,Q370=""),Listes!$A$73,IF(T370="",Listes!$A$74,""))))))</f>
        <v/>
      </c>
      <c r="T370" s="90"/>
      <c r="U370" s="158">
        <f t="shared" si="17"/>
        <v>0</v>
      </c>
    </row>
    <row r="371" spans="1:21" ht="20.100000000000001" customHeight="1" x14ac:dyDescent="0.25">
      <c r="A371" s="173">
        <v>365</v>
      </c>
      <c r="B371" s="201" t="str">
        <f>IF(OCS!B371="","",OCS!B371)</f>
        <v/>
      </c>
      <c r="C371" s="201" t="str">
        <f>IF(OCS!C371="","",OCS!C371)</f>
        <v/>
      </c>
      <c r="D371" s="202" t="str">
        <f>IF(OCS!D371="","",OCS!D371)</f>
        <v/>
      </c>
      <c r="E371" s="201" t="str">
        <f>IF(OCS!E371="","",OCS!E371)</f>
        <v/>
      </c>
      <c r="F371" s="287" t="str">
        <f>IF(OCS!F371="","",OCS!F371)</f>
        <v/>
      </c>
      <c r="G371" s="287" t="str">
        <f>IF(OCS!G371="","",OCS!G371)</f>
        <v/>
      </c>
      <c r="H371" s="201" t="str">
        <f>IF(OCS!H371="","",OCS!H371)</f>
        <v/>
      </c>
      <c r="I371" s="201" t="str">
        <f>IF(OCS!I371="","",OCS!I371)</f>
        <v/>
      </c>
      <c r="J371" s="88"/>
      <c r="K371" s="69"/>
      <c r="L371" s="69"/>
      <c r="M371" s="69"/>
      <c r="N371" s="69"/>
      <c r="O371" s="84" t="str">
        <f t="shared" si="15"/>
        <v/>
      </c>
      <c r="P371" s="84" t="str">
        <f t="shared" si="16"/>
        <v/>
      </c>
      <c r="Q371" s="436"/>
      <c r="R371" s="482"/>
      <c r="S371" s="435" t="str">
        <f>IF(I371="","",IF(P371="",Listes!$A$70,IF(AND(I371&lt;P371,R371=""),Listes!$A$71,IF(AND(N371&lt;M371,R371=""),Listes!$A$72,IF(AND(P371&lt;&gt;"",P371&lt;I371,Q371=""),Listes!$A$73,IF(T371="",Listes!$A$74,""))))))</f>
        <v/>
      </c>
      <c r="T371" s="90"/>
      <c r="U371" s="158">
        <f t="shared" si="17"/>
        <v>0</v>
      </c>
    </row>
    <row r="372" spans="1:21" ht="20.100000000000001" customHeight="1" x14ac:dyDescent="0.25">
      <c r="A372" s="173">
        <v>366</v>
      </c>
      <c r="B372" s="201" t="str">
        <f>IF(OCS!B372="","",OCS!B372)</f>
        <v/>
      </c>
      <c r="C372" s="201" t="str">
        <f>IF(OCS!C372="","",OCS!C372)</f>
        <v/>
      </c>
      <c r="D372" s="202" t="str">
        <f>IF(OCS!D372="","",OCS!D372)</f>
        <v/>
      </c>
      <c r="E372" s="201" t="str">
        <f>IF(OCS!E372="","",OCS!E372)</f>
        <v/>
      </c>
      <c r="F372" s="287" t="str">
        <f>IF(OCS!F372="","",OCS!F372)</f>
        <v/>
      </c>
      <c r="G372" s="287" t="str">
        <f>IF(OCS!G372="","",OCS!G372)</f>
        <v/>
      </c>
      <c r="H372" s="201" t="str">
        <f>IF(OCS!H372="","",OCS!H372)</f>
        <v/>
      </c>
      <c r="I372" s="201" t="str">
        <f>IF(OCS!I372="","",OCS!I372)</f>
        <v/>
      </c>
      <c r="J372" s="88"/>
      <c r="K372" s="69"/>
      <c r="L372" s="69"/>
      <c r="M372" s="69"/>
      <c r="N372" s="69"/>
      <c r="O372" s="84" t="str">
        <f t="shared" si="15"/>
        <v/>
      </c>
      <c r="P372" s="84" t="str">
        <f t="shared" si="16"/>
        <v/>
      </c>
      <c r="Q372" s="436"/>
      <c r="R372" s="482"/>
      <c r="S372" s="435" t="str">
        <f>IF(I372="","",IF(P372="",Listes!$A$70,IF(AND(I372&lt;P372,R372=""),Listes!$A$71,IF(AND(N372&lt;M372,R372=""),Listes!$A$72,IF(AND(P372&lt;&gt;"",P372&lt;I372,Q372=""),Listes!$A$73,IF(T372="",Listes!$A$74,""))))))</f>
        <v/>
      </c>
      <c r="T372" s="90"/>
      <c r="U372" s="158">
        <f t="shared" si="17"/>
        <v>0</v>
      </c>
    </row>
    <row r="373" spans="1:21" ht="20.100000000000001" customHeight="1" x14ac:dyDescent="0.25">
      <c r="A373" s="173">
        <v>367</v>
      </c>
      <c r="B373" s="201" t="str">
        <f>IF(OCS!B373="","",OCS!B373)</f>
        <v/>
      </c>
      <c r="C373" s="201" t="str">
        <f>IF(OCS!C373="","",OCS!C373)</f>
        <v/>
      </c>
      <c r="D373" s="202" t="str">
        <f>IF(OCS!D373="","",OCS!D373)</f>
        <v/>
      </c>
      <c r="E373" s="201" t="str">
        <f>IF(OCS!E373="","",OCS!E373)</f>
        <v/>
      </c>
      <c r="F373" s="287" t="str">
        <f>IF(OCS!F373="","",OCS!F373)</f>
        <v/>
      </c>
      <c r="G373" s="287" t="str">
        <f>IF(OCS!G373="","",OCS!G373)</f>
        <v/>
      </c>
      <c r="H373" s="201" t="str">
        <f>IF(OCS!H373="","",OCS!H373)</f>
        <v/>
      </c>
      <c r="I373" s="201" t="str">
        <f>IF(OCS!I373="","",OCS!I373)</f>
        <v/>
      </c>
      <c r="J373" s="88"/>
      <c r="K373" s="69"/>
      <c r="L373" s="69"/>
      <c r="M373" s="69"/>
      <c r="N373" s="69"/>
      <c r="O373" s="84" t="str">
        <f t="shared" si="15"/>
        <v/>
      </c>
      <c r="P373" s="84" t="str">
        <f t="shared" si="16"/>
        <v/>
      </c>
      <c r="Q373" s="436"/>
      <c r="R373" s="482"/>
      <c r="S373" s="435" t="str">
        <f>IF(I373="","",IF(P373="",Listes!$A$70,IF(AND(I373&lt;P373,R373=""),Listes!$A$71,IF(AND(N373&lt;M373,R373=""),Listes!$A$72,IF(AND(P373&lt;&gt;"",P373&lt;I373,Q373=""),Listes!$A$73,IF(T373="",Listes!$A$74,""))))))</f>
        <v/>
      </c>
      <c r="T373" s="90"/>
      <c r="U373" s="158">
        <f t="shared" si="17"/>
        <v>0</v>
      </c>
    </row>
    <row r="374" spans="1:21" ht="20.100000000000001" customHeight="1" x14ac:dyDescent="0.25">
      <c r="A374" s="173">
        <v>368</v>
      </c>
      <c r="B374" s="201" t="str">
        <f>IF(OCS!B374="","",OCS!B374)</f>
        <v/>
      </c>
      <c r="C374" s="201" t="str">
        <f>IF(OCS!C374="","",OCS!C374)</f>
        <v/>
      </c>
      <c r="D374" s="202" t="str">
        <f>IF(OCS!D374="","",OCS!D374)</f>
        <v/>
      </c>
      <c r="E374" s="201" t="str">
        <f>IF(OCS!E374="","",OCS!E374)</f>
        <v/>
      </c>
      <c r="F374" s="287" t="str">
        <f>IF(OCS!F374="","",OCS!F374)</f>
        <v/>
      </c>
      <c r="G374" s="287" t="str">
        <f>IF(OCS!G374="","",OCS!G374)</f>
        <v/>
      </c>
      <c r="H374" s="201" t="str">
        <f>IF(OCS!H374="","",OCS!H374)</f>
        <v/>
      </c>
      <c r="I374" s="201" t="str">
        <f>IF(OCS!I374="","",OCS!I374)</f>
        <v/>
      </c>
      <c r="J374" s="88"/>
      <c r="K374" s="69"/>
      <c r="L374" s="69"/>
      <c r="M374" s="69"/>
      <c r="N374" s="69"/>
      <c r="O374" s="84" t="str">
        <f t="shared" si="15"/>
        <v/>
      </c>
      <c r="P374" s="84" t="str">
        <f t="shared" si="16"/>
        <v/>
      </c>
      <c r="Q374" s="436"/>
      <c r="R374" s="482"/>
      <c r="S374" s="435" t="str">
        <f>IF(I374="","",IF(P374="",Listes!$A$70,IF(AND(I374&lt;P374,R374=""),Listes!$A$71,IF(AND(N374&lt;M374,R374=""),Listes!$A$72,IF(AND(P374&lt;&gt;"",P374&lt;I374,Q374=""),Listes!$A$73,IF(T374="",Listes!$A$74,""))))))</f>
        <v/>
      </c>
      <c r="T374" s="90"/>
      <c r="U374" s="158">
        <f t="shared" si="17"/>
        <v>0</v>
      </c>
    </row>
    <row r="375" spans="1:21" ht="20.100000000000001" customHeight="1" x14ac:dyDescent="0.25">
      <c r="A375" s="173">
        <v>369</v>
      </c>
      <c r="B375" s="201" t="str">
        <f>IF(OCS!B375="","",OCS!B375)</f>
        <v/>
      </c>
      <c r="C375" s="201" t="str">
        <f>IF(OCS!C375="","",OCS!C375)</f>
        <v/>
      </c>
      <c r="D375" s="202" t="str">
        <f>IF(OCS!D375="","",OCS!D375)</f>
        <v/>
      </c>
      <c r="E375" s="201" t="str">
        <f>IF(OCS!E375="","",OCS!E375)</f>
        <v/>
      </c>
      <c r="F375" s="287" t="str">
        <f>IF(OCS!F375="","",OCS!F375)</f>
        <v/>
      </c>
      <c r="G375" s="287" t="str">
        <f>IF(OCS!G375="","",OCS!G375)</f>
        <v/>
      </c>
      <c r="H375" s="201" t="str">
        <f>IF(OCS!H375="","",OCS!H375)</f>
        <v/>
      </c>
      <c r="I375" s="201" t="str">
        <f>IF(OCS!I375="","",OCS!I375)</f>
        <v/>
      </c>
      <c r="J375" s="88"/>
      <c r="K375" s="69"/>
      <c r="L375" s="69"/>
      <c r="M375" s="69"/>
      <c r="N375" s="69"/>
      <c r="O375" s="84" t="str">
        <f t="shared" si="15"/>
        <v/>
      </c>
      <c r="P375" s="84" t="str">
        <f t="shared" si="16"/>
        <v/>
      </c>
      <c r="Q375" s="436"/>
      <c r="R375" s="482"/>
      <c r="S375" s="435" t="str">
        <f>IF(I375="","",IF(P375="",Listes!$A$70,IF(AND(I375&lt;P375,R375=""),Listes!$A$71,IF(AND(N375&lt;M375,R375=""),Listes!$A$72,IF(AND(P375&lt;&gt;"",P375&lt;I375,Q375=""),Listes!$A$73,IF(T375="",Listes!$A$74,""))))))</f>
        <v/>
      </c>
      <c r="T375" s="90"/>
      <c r="U375" s="158">
        <f t="shared" si="17"/>
        <v>0</v>
      </c>
    </row>
    <row r="376" spans="1:21" ht="20.100000000000001" customHeight="1" x14ac:dyDescent="0.25">
      <c r="A376" s="173">
        <v>370</v>
      </c>
      <c r="B376" s="201" t="str">
        <f>IF(OCS!B376="","",OCS!B376)</f>
        <v/>
      </c>
      <c r="C376" s="201" t="str">
        <f>IF(OCS!C376="","",OCS!C376)</f>
        <v/>
      </c>
      <c r="D376" s="202" t="str">
        <f>IF(OCS!D376="","",OCS!D376)</f>
        <v/>
      </c>
      <c r="E376" s="201" t="str">
        <f>IF(OCS!E376="","",OCS!E376)</f>
        <v/>
      </c>
      <c r="F376" s="287" t="str">
        <f>IF(OCS!F376="","",OCS!F376)</f>
        <v/>
      </c>
      <c r="G376" s="287" t="str">
        <f>IF(OCS!G376="","",OCS!G376)</f>
        <v/>
      </c>
      <c r="H376" s="201" t="str">
        <f>IF(OCS!H376="","",OCS!H376)</f>
        <v/>
      </c>
      <c r="I376" s="201" t="str">
        <f>IF(OCS!I376="","",OCS!I376)</f>
        <v/>
      </c>
      <c r="J376" s="88"/>
      <c r="K376" s="69"/>
      <c r="L376" s="69"/>
      <c r="M376" s="69"/>
      <c r="N376" s="69"/>
      <c r="O376" s="84" t="str">
        <f t="shared" si="15"/>
        <v/>
      </c>
      <c r="P376" s="84" t="str">
        <f t="shared" si="16"/>
        <v/>
      </c>
      <c r="Q376" s="436"/>
      <c r="R376" s="482"/>
      <c r="S376" s="435" t="str">
        <f>IF(I376="","",IF(P376="",Listes!$A$70,IF(AND(I376&lt;P376,R376=""),Listes!$A$71,IF(AND(N376&lt;M376,R376=""),Listes!$A$72,IF(AND(P376&lt;&gt;"",P376&lt;I376,Q376=""),Listes!$A$73,IF(T376="",Listes!$A$74,""))))))</f>
        <v/>
      </c>
      <c r="T376" s="90"/>
      <c r="U376" s="158">
        <f t="shared" si="17"/>
        <v>0</v>
      </c>
    </row>
    <row r="377" spans="1:21" ht="20.100000000000001" customHeight="1" x14ac:dyDescent="0.25">
      <c r="A377" s="173">
        <v>371</v>
      </c>
      <c r="B377" s="201" t="str">
        <f>IF(OCS!B377="","",OCS!B377)</f>
        <v/>
      </c>
      <c r="C377" s="201" t="str">
        <f>IF(OCS!C377="","",OCS!C377)</f>
        <v/>
      </c>
      <c r="D377" s="202" t="str">
        <f>IF(OCS!D377="","",OCS!D377)</f>
        <v/>
      </c>
      <c r="E377" s="201" t="str">
        <f>IF(OCS!E377="","",OCS!E377)</f>
        <v/>
      </c>
      <c r="F377" s="287" t="str">
        <f>IF(OCS!F377="","",OCS!F377)</f>
        <v/>
      </c>
      <c r="G377" s="287" t="str">
        <f>IF(OCS!G377="","",OCS!G377)</f>
        <v/>
      </c>
      <c r="H377" s="201" t="str">
        <f>IF(OCS!H377="","",OCS!H377)</f>
        <v/>
      </c>
      <c r="I377" s="201" t="str">
        <f>IF(OCS!I377="","",OCS!I377)</f>
        <v/>
      </c>
      <c r="J377" s="88"/>
      <c r="K377" s="69"/>
      <c r="L377" s="69"/>
      <c r="M377" s="69"/>
      <c r="N377" s="69"/>
      <c r="O377" s="84" t="str">
        <f t="shared" si="15"/>
        <v/>
      </c>
      <c r="P377" s="84" t="str">
        <f t="shared" si="16"/>
        <v/>
      </c>
      <c r="Q377" s="436"/>
      <c r="R377" s="482"/>
      <c r="S377" s="435" t="str">
        <f>IF(I377="","",IF(P377="",Listes!$A$70,IF(AND(I377&lt;P377,R377=""),Listes!$A$71,IF(AND(N377&lt;M377,R377=""),Listes!$A$72,IF(AND(P377&lt;&gt;"",P377&lt;I377,Q377=""),Listes!$A$73,IF(T377="",Listes!$A$74,""))))))</f>
        <v/>
      </c>
      <c r="T377" s="90"/>
      <c r="U377" s="158">
        <f t="shared" si="17"/>
        <v>0</v>
      </c>
    </row>
    <row r="378" spans="1:21" ht="20.100000000000001" customHeight="1" x14ac:dyDescent="0.25">
      <c r="A378" s="173">
        <v>372</v>
      </c>
      <c r="B378" s="201" t="str">
        <f>IF(OCS!B378="","",OCS!B378)</f>
        <v/>
      </c>
      <c r="C378" s="201" t="str">
        <f>IF(OCS!C378="","",OCS!C378)</f>
        <v/>
      </c>
      <c r="D378" s="202" t="str">
        <f>IF(OCS!D378="","",OCS!D378)</f>
        <v/>
      </c>
      <c r="E378" s="201" t="str">
        <f>IF(OCS!E378="","",OCS!E378)</f>
        <v/>
      </c>
      <c r="F378" s="287" t="str">
        <f>IF(OCS!F378="","",OCS!F378)</f>
        <v/>
      </c>
      <c r="G378" s="287" t="str">
        <f>IF(OCS!G378="","",OCS!G378)</f>
        <v/>
      </c>
      <c r="H378" s="201" t="str">
        <f>IF(OCS!H378="","",OCS!H378)</f>
        <v/>
      </c>
      <c r="I378" s="201" t="str">
        <f>IF(OCS!I378="","",OCS!I378)</f>
        <v/>
      </c>
      <c r="J378" s="88"/>
      <c r="K378" s="69"/>
      <c r="L378" s="69"/>
      <c r="M378" s="69"/>
      <c r="N378" s="69"/>
      <c r="O378" s="84" t="str">
        <f t="shared" si="15"/>
        <v/>
      </c>
      <c r="P378" s="84" t="str">
        <f t="shared" si="16"/>
        <v/>
      </c>
      <c r="Q378" s="436"/>
      <c r="R378" s="482"/>
      <c r="S378" s="435" t="str">
        <f>IF(I378="","",IF(P378="",Listes!$A$70,IF(AND(I378&lt;P378,R378=""),Listes!$A$71,IF(AND(N378&lt;M378,R378=""),Listes!$A$72,IF(AND(P378&lt;&gt;"",P378&lt;I378,Q378=""),Listes!$A$73,IF(T378="",Listes!$A$74,""))))))</f>
        <v/>
      </c>
      <c r="T378" s="90"/>
      <c r="U378" s="158">
        <f t="shared" si="17"/>
        <v>0</v>
      </c>
    </row>
    <row r="379" spans="1:21" ht="20.100000000000001" customHeight="1" x14ac:dyDescent="0.25">
      <c r="A379" s="173">
        <v>373</v>
      </c>
      <c r="B379" s="201" t="str">
        <f>IF(OCS!B379="","",OCS!B379)</f>
        <v/>
      </c>
      <c r="C379" s="201" t="str">
        <f>IF(OCS!C379="","",OCS!C379)</f>
        <v/>
      </c>
      <c r="D379" s="202" t="str">
        <f>IF(OCS!D379="","",OCS!D379)</f>
        <v/>
      </c>
      <c r="E379" s="201" t="str">
        <f>IF(OCS!E379="","",OCS!E379)</f>
        <v/>
      </c>
      <c r="F379" s="287" t="str">
        <f>IF(OCS!F379="","",OCS!F379)</f>
        <v/>
      </c>
      <c r="G379" s="287" t="str">
        <f>IF(OCS!G379="","",OCS!G379)</f>
        <v/>
      </c>
      <c r="H379" s="201" t="str">
        <f>IF(OCS!H379="","",OCS!H379)</f>
        <v/>
      </c>
      <c r="I379" s="201" t="str">
        <f>IF(OCS!I379="","",OCS!I379)</f>
        <v/>
      </c>
      <c r="J379" s="88"/>
      <c r="K379" s="69"/>
      <c r="L379" s="69"/>
      <c r="M379" s="69"/>
      <c r="N379" s="69"/>
      <c r="O379" s="84" t="str">
        <f t="shared" si="15"/>
        <v/>
      </c>
      <c r="P379" s="84" t="str">
        <f t="shared" si="16"/>
        <v/>
      </c>
      <c r="Q379" s="436"/>
      <c r="R379" s="482"/>
      <c r="S379" s="435" t="str">
        <f>IF(I379="","",IF(P379="",Listes!$A$70,IF(AND(I379&lt;P379,R379=""),Listes!$A$71,IF(AND(N379&lt;M379,R379=""),Listes!$A$72,IF(AND(P379&lt;&gt;"",P379&lt;I379,Q379=""),Listes!$A$73,IF(T379="",Listes!$A$74,""))))))</f>
        <v/>
      </c>
      <c r="T379" s="90"/>
      <c r="U379" s="158">
        <f t="shared" si="17"/>
        <v>0</v>
      </c>
    </row>
    <row r="380" spans="1:21" ht="20.100000000000001" customHeight="1" x14ac:dyDescent="0.25">
      <c r="A380" s="173">
        <v>374</v>
      </c>
      <c r="B380" s="201" t="str">
        <f>IF(OCS!B380="","",OCS!B380)</f>
        <v/>
      </c>
      <c r="C380" s="201" t="str">
        <f>IF(OCS!C380="","",OCS!C380)</f>
        <v/>
      </c>
      <c r="D380" s="202" t="str">
        <f>IF(OCS!D380="","",OCS!D380)</f>
        <v/>
      </c>
      <c r="E380" s="201" t="str">
        <f>IF(OCS!E380="","",OCS!E380)</f>
        <v/>
      </c>
      <c r="F380" s="287" t="str">
        <f>IF(OCS!F380="","",OCS!F380)</f>
        <v/>
      </c>
      <c r="G380" s="287" t="str">
        <f>IF(OCS!G380="","",OCS!G380)</f>
        <v/>
      </c>
      <c r="H380" s="201" t="str">
        <f>IF(OCS!H380="","",OCS!H380)</f>
        <v/>
      </c>
      <c r="I380" s="201" t="str">
        <f>IF(OCS!I380="","",OCS!I380)</f>
        <v/>
      </c>
      <c r="J380" s="88"/>
      <c r="K380" s="69"/>
      <c r="L380" s="69"/>
      <c r="M380" s="69"/>
      <c r="N380" s="69"/>
      <c r="O380" s="84" t="str">
        <f t="shared" si="15"/>
        <v/>
      </c>
      <c r="P380" s="84" t="str">
        <f t="shared" si="16"/>
        <v/>
      </c>
      <c r="Q380" s="436"/>
      <c r="R380" s="482"/>
      <c r="S380" s="435" t="str">
        <f>IF(I380="","",IF(P380="",Listes!$A$70,IF(AND(I380&lt;P380,R380=""),Listes!$A$71,IF(AND(N380&lt;M380,R380=""),Listes!$A$72,IF(AND(P380&lt;&gt;"",P380&lt;I380,Q380=""),Listes!$A$73,IF(T380="",Listes!$A$74,""))))))</f>
        <v/>
      </c>
      <c r="T380" s="90"/>
      <c r="U380" s="158">
        <f t="shared" si="17"/>
        <v>0</v>
      </c>
    </row>
    <row r="381" spans="1:21" ht="20.100000000000001" customHeight="1" x14ac:dyDescent="0.25">
      <c r="A381" s="173">
        <v>375</v>
      </c>
      <c r="B381" s="201" t="str">
        <f>IF(OCS!B381="","",OCS!B381)</f>
        <v/>
      </c>
      <c r="C381" s="201" t="str">
        <f>IF(OCS!C381="","",OCS!C381)</f>
        <v/>
      </c>
      <c r="D381" s="202" t="str">
        <f>IF(OCS!D381="","",OCS!D381)</f>
        <v/>
      </c>
      <c r="E381" s="201" t="str">
        <f>IF(OCS!E381="","",OCS!E381)</f>
        <v/>
      </c>
      <c r="F381" s="287" t="str">
        <f>IF(OCS!F381="","",OCS!F381)</f>
        <v/>
      </c>
      <c r="G381" s="287" t="str">
        <f>IF(OCS!G381="","",OCS!G381)</f>
        <v/>
      </c>
      <c r="H381" s="201" t="str">
        <f>IF(OCS!H381="","",OCS!H381)</f>
        <v/>
      </c>
      <c r="I381" s="201" t="str">
        <f>IF(OCS!I381="","",OCS!I381)</f>
        <v/>
      </c>
      <c r="J381" s="88"/>
      <c r="K381" s="69"/>
      <c r="L381" s="69"/>
      <c r="M381" s="69"/>
      <c r="N381" s="69"/>
      <c r="O381" s="84" t="str">
        <f t="shared" si="15"/>
        <v/>
      </c>
      <c r="P381" s="84" t="str">
        <f t="shared" si="16"/>
        <v/>
      </c>
      <c r="Q381" s="436"/>
      <c r="R381" s="482"/>
      <c r="S381" s="435" t="str">
        <f>IF(I381="","",IF(P381="",Listes!$A$70,IF(AND(I381&lt;P381,R381=""),Listes!$A$71,IF(AND(N381&lt;M381,R381=""),Listes!$A$72,IF(AND(P381&lt;&gt;"",P381&lt;I381,Q381=""),Listes!$A$73,IF(T381="",Listes!$A$74,""))))))</f>
        <v/>
      </c>
      <c r="T381" s="90"/>
      <c r="U381" s="158">
        <f t="shared" si="17"/>
        <v>0</v>
      </c>
    </row>
    <row r="382" spans="1:21" ht="20.100000000000001" customHeight="1" x14ac:dyDescent="0.25">
      <c r="A382" s="173">
        <v>376</v>
      </c>
      <c r="B382" s="201" t="str">
        <f>IF(OCS!B382="","",OCS!B382)</f>
        <v/>
      </c>
      <c r="C382" s="201" t="str">
        <f>IF(OCS!C382="","",OCS!C382)</f>
        <v/>
      </c>
      <c r="D382" s="202" t="str">
        <f>IF(OCS!D382="","",OCS!D382)</f>
        <v/>
      </c>
      <c r="E382" s="201" t="str">
        <f>IF(OCS!E382="","",OCS!E382)</f>
        <v/>
      </c>
      <c r="F382" s="287" t="str">
        <f>IF(OCS!F382="","",OCS!F382)</f>
        <v/>
      </c>
      <c r="G382" s="287" t="str">
        <f>IF(OCS!G382="","",OCS!G382)</f>
        <v/>
      </c>
      <c r="H382" s="201" t="str">
        <f>IF(OCS!H382="","",OCS!H382)</f>
        <v/>
      </c>
      <c r="I382" s="201" t="str">
        <f>IF(OCS!I382="","",OCS!I382)</f>
        <v/>
      </c>
      <c r="J382" s="88"/>
      <c r="K382" s="69"/>
      <c r="L382" s="69"/>
      <c r="M382" s="69"/>
      <c r="N382" s="69"/>
      <c r="O382" s="84" t="str">
        <f t="shared" si="15"/>
        <v/>
      </c>
      <c r="P382" s="84" t="str">
        <f t="shared" si="16"/>
        <v/>
      </c>
      <c r="Q382" s="436"/>
      <c r="R382" s="482"/>
      <c r="S382" s="435" t="str">
        <f>IF(I382="","",IF(P382="",Listes!$A$70,IF(AND(I382&lt;P382,R382=""),Listes!$A$71,IF(AND(N382&lt;M382,R382=""),Listes!$A$72,IF(AND(P382&lt;&gt;"",P382&lt;I382,Q382=""),Listes!$A$73,IF(T382="",Listes!$A$74,""))))))</f>
        <v/>
      </c>
      <c r="T382" s="90"/>
      <c r="U382" s="158">
        <f t="shared" si="17"/>
        <v>0</v>
      </c>
    </row>
    <row r="383" spans="1:21" ht="20.100000000000001" customHeight="1" x14ac:dyDescent="0.25">
      <c r="A383" s="173">
        <v>377</v>
      </c>
      <c r="B383" s="201" t="str">
        <f>IF(OCS!B383="","",OCS!B383)</f>
        <v/>
      </c>
      <c r="C383" s="201" t="str">
        <f>IF(OCS!C383="","",OCS!C383)</f>
        <v/>
      </c>
      <c r="D383" s="202" t="str">
        <f>IF(OCS!D383="","",OCS!D383)</f>
        <v/>
      </c>
      <c r="E383" s="201" t="str">
        <f>IF(OCS!E383="","",OCS!E383)</f>
        <v/>
      </c>
      <c r="F383" s="287" t="str">
        <f>IF(OCS!F383="","",OCS!F383)</f>
        <v/>
      </c>
      <c r="G383" s="287" t="str">
        <f>IF(OCS!G383="","",OCS!G383)</f>
        <v/>
      </c>
      <c r="H383" s="201" t="str">
        <f>IF(OCS!H383="","",OCS!H383)</f>
        <v/>
      </c>
      <c r="I383" s="201" t="str">
        <f>IF(OCS!I383="","",OCS!I383)</f>
        <v/>
      </c>
      <c r="J383" s="88"/>
      <c r="K383" s="69"/>
      <c r="L383" s="69"/>
      <c r="M383" s="69"/>
      <c r="N383" s="69"/>
      <c r="O383" s="84" t="str">
        <f t="shared" si="15"/>
        <v/>
      </c>
      <c r="P383" s="84" t="str">
        <f t="shared" si="16"/>
        <v/>
      </c>
      <c r="Q383" s="436"/>
      <c r="R383" s="482"/>
      <c r="S383" s="435" t="str">
        <f>IF(I383="","",IF(P383="",Listes!$A$70,IF(AND(I383&lt;P383,R383=""),Listes!$A$71,IF(AND(N383&lt;M383,R383=""),Listes!$A$72,IF(AND(P383&lt;&gt;"",P383&lt;I383,Q383=""),Listes!$A$73,IF(T383="",Listes!$A$74,""))))))</f>
        <v/>
      </c>
      <c r="T383" s="90"/>
      <c r="U383" s="158">
        <f t="shared" si="17"/>
        <v>0</v>
      </c>
    </row>
    <row r="384" spans="1:21" ht="20.100000000000001" customHeight="1" x14ac:dyDescent="0.25">
      <c r="A384" s="173">
        <v>378</v>
      </c>
      <c r="B384" s="201" t="str">
        <f>IF(OCS!B384="","",OCS!B384)</f>
        <v/>
      </c>
      <c r="C384" s="201" t="str">
        <f>IF(OCS!C384="","",OCS!C384)</f>
        <v/>
      </c>
      <c r="D384" s="202" t="str">
        <f>IF(OCS!D384="","",OCS!D384)</f>
        <v/>
      </c>
      <c r="E384" s="201" t="str">
        <f>IF(OCS!E384="","",OCS!E384)</f>
        <v/>
      </c>
      <c r="F384" s="287" t="str">
        <f>IF(OCS!F384="","",OCS!F384)</f>
        <v/>
      </c>
      <c r="G384" s="287" t="str">
        <f>IF(OCS!G384="","",OCS!G384)</f>
        <v/>
      </c>
      <c r="H384" s="201" t="str">
        <f>IF(OCS!H384="","",OCS!H384)</f>
        <v/>
      </c>
      <c r="I384" s="201" t="str">
        <f>IF(OCS!I384="","",OCS!I384)</f>
        <v/>
      </c>
      <c r="J384" s="88"/>
      <c r="K384" s="69"/>
      <c r="L384" s="69"/>
      <c r="M384" s="69"/>
      <c r="N384" s="69"/>
      <c r="O384" s="84" t="str">
        <f t="shared" si="15"/>
        <v/>
      </c>
      <c r="P384" s="84" t="str">
        <f t="shared" si="16"/>
        <v/>
      </c>
      <c r="Q384" s="436"/>
      <c r="R384" s="482"/>
      <c r="S384" s="435" t="str">
        <f>IF(I384="","",IF(P384="",Listes!$A$70,IF(AND(I384&lt;P384,R384=""),Listes!$A$71,IF(AND(N384&lt;M384,R384=""),Listes!$A$72,IF(AND(P384&lt;&gt;"",P384&lt;I384,Q384=""),Listes!$A$73,IF(T384="",Listes!$A$74,""))))))</f>
        <v/>
      </c>
      <c r="T384" s="90"/>
      <c r="U384" s="158">
        <f t="shared" si="17"/>
        <v>0</v>
      </c>
    </row>
    <row r="385" spans="1:21" ht="20.100000000000001" customHeight="1" x14ac:dyDescent="0.25">
      <c r="A385" s="173">
        <v>379</v>
      </c>
      <c r="B385" s="201" t="str">
        <f>IF(OCS!B385="","",OCS!B385)</f>
        <v/>
      </c>
      <c r="C385" s="201" t="str">
        <f>IF(OCS!C385="","",OCS!C385)</f>
        <v/>
      </c>
      <c r="D385" s="202" t="str">
        <f>IF(OCS!D385="","",OCS!D385)</f>
        <v/>
      </c>
      <c r="E385" s="201" t="str">
        <f>IF(OCS!E385="","",OCS!E385)</f>
        <v/>
      </c>
      <c r="F385" s="287" t="str">
        <f>IF(OCS!F385="","",OCS!F385)</f>
        <v/>
      </c>
      <c r="G385" s="287" t="str">
        <f>IF(OCS!G385="","",OCS!G385)</f>
        <v/>
      </c>
      <c r="H385" s="201" t="str">
        <f>IF(OCS!H385="","",OCS!H385)</f>
        <v/>
      </c>
      <c r="I385" s="201" t="str">
        <f>IF(OCS!I385="","",OCS!I385)</f>
        <v/>
      </c>
      <c r="J385" s="88"/>
      <c r="K385" s="69"/>
      <c r="L385" s="69"/>
      <c r="M385" s="69"/>
      <c r="N385" s="69"/>
      <c r="O385" s="84" t="str">
        <f t="shared" si="15"/>
        <v/>
      </c>
      <c r="P385" s="84" t="str">
        <f t="shared" si="16"/>
        <v/>
      </c>
      <c r="Q385" s="436"/>
      <c r="R385" s="482"/>
      <c r="S385" s="435" t="str">
        <f>IF(I385="","",IF(P385="",Listes!$A$70,IF(AND(I385&lt;P385,R385=""),Listes!$A$71,IF(AND(N385&lt;M385,R385=""),Listes!$A$72,IF(AND(P385&lt;&gt;"",P385&lt;I385,Q385=""),Listes!$A$73,IF(T385="",Listes!$A$74,""))))))</f>
        <v/>
      </c>
      <c r="T385" s="90"/>
      <c r="U385" s="158">
        <f t="shared" si="17"/>
        <v>0</v>
      </c>
    </row>
    <row r="386" spans="1:21" ht="20.100000000000001" customHeight="1" x14ac:dyDescent="0.25">
      <c r="A386" s="173">
        <v>380</v>
      </c>
      <c r="B386" s="201" t="str">
        <f>IF(OCS!B386="","",OCS!B386)</f>
        <v/>
      </c>
      <c r="C386" s="201" t="str">
        <f>IF(OCS!C386="","",OCS!C386)</f>
        <v/>
      </c>
      <c r="D386" s="202" t="str">
        <f>IF(OCS!D386="","",OCS!D386)</f>
        <v/>
      </c>
      <c r="E386" s="201" t="str">
        <f>IF(OCS!E386="","",OCS!E386)</f>
        <v/>
      </c>
      <c r="F386" s="287" t="str">
        <f>IF(OCS!F386="","",OCS!F386)</f>
        <v/>
      </c>
      <c r="G386" s="287" t="str">
        <f>IF(OCS!G386="","",OCS!G386)</f>
        <v/>
      </c>
      <c r="H386" s="201" t="str">
        <f>IF(OCS!H386="","",OCS!H386)</f>
        <v/>
      </c>
      <c r="I386" s="201" t="str">
        <f>IF(OCS!I386="","",OCS!I386)</f>
        <v/>
      </c>
      <c r="J386" s="88"/>
      <c r="K386" s="69"/>
      <c r="L386" s="69"/>
      <c r="M386" s="69"/>
      <c r="N386" s="69"/>
      <c r="O386" s="84" t="str">
        <f t="shared" si="15"/>
        <v/>
      </c>
      <c r="P386" s="84" t="str">
        <f t="shared" si="16"/>
        <v/>
      </c>
      <c r="Q386" s="436"/>
      <c r="R386" s="482"/>
      <c r="S386" s="435" t="str">
        <f>IF(I386="","",IF(P386="",Listes!$A$70,IF(AND(I386&lt;P386,R386=""),Listes!$A$71,IF(AND(N386&lt;M386,R386=""),Listes!$A$72,IF(AND(P386&lt;&gt;"",P386&lt;I386,Q386=""),Listes!$A$73,IF(T386="",Listes!$A$74,""))))))</f>
        <v/>
      </c>
      <c r="T386" s="90"/>
      <c r="U386" s="158">
        <f t="shared" si="17"/>
        <v>0</v>
      </c>
    </row>
    <row r="387" spans="1:21" ht="20.100000000000001" customHeight="1" x14ac:dyDescent="0.25">
      <c r="A387" s="173">
        <v>381</v>
      </c>
      <c r="B387" s="201" t="str">
        <f>IF(OCS!B387="","",OCS!B387)</f>
        <v/>
      </c>
      <c r="C387" s="201" t="str">
        <f>IF(OCS!C387="","",OCS!C387)</f>
        <v/>
      </c>
      <c r="D387" s="202" t="str">
        <f>IF(OCS!D387="","",OCS!D387)</f>
        <v/>
      </c>
      <c r="E387" s="201" t="str">
        <f>IF(OCS!E387="","",OCS!E387)</f>
        <v/>
      </c>
      <c r="F387" s="287" t="str">
        <f>IF(OCS!F387="","",OCS!F387)</f>
        <v/>
      </c>
      <c r="G387" s="287" t="str">
        <f>IF(OCS!G387="","",OCS!G387)</f>
        <v/>
      </c>
      <c r="H387" s="201" t="str">
        <f>IF(OCS!H387="","",OCS!H387)</f>
        <v/>
      </c>
      <c r="I387" s="201" t="str">
        <f>IF(OCS!I387="","",OCS!I387)</f>
        <v/>
      </c>
      <c r="J387" s="88"/>
      <c r="K387" s="69"/>
      <c r="L387" s="69"/>
      <c r="M387" s="69"/>
      <c r="N387" s="69"/>
      <c r="O387" s="84" t="str">
        <f t="shared" si="15"/>
        <v/>
      </c>
      <c r="P387" s="84" t="str">
        <f t="shared" si="16"/>
        <v/>
      </c>
      <c r="Q387" s="436"/>
      <c r="R387" s="482"/>
      <c r="S387" s="435" t="str">
        <f>IF(I387="","",IF(P387="",Listes!$A$70,IF(AND(I387&lt;P387,R387=""),Listes!$A$71,IF(AND(N387&lt;M387,R387=""),Listes!$A$72,IF(AND(P387&lt;&gt;"",P387&lt;I387,Q387=""),Listes!$A$73,IF(T387="",Listes!$A$74,""))))))</f>
        <v/>
      </c>
      <c r="T387" s="90"/>
      <c r="U387" s="158">
        <f t="shared" si="17"/>
        <v>0</v>
      </c>
    </row>
    <row r="388" spans="1:21" ht="20.100000000000001" customHeight="1" x14ac:dyDescent="0.25">
      <c r="A388" s="173">
        <v>382</v>
      </c>
      <c r="B388" s="201" t="str">
        <f>IF(OCS!B388="","",OCS!B388)</f>
        <v/>
      </c>
      <c r="C388" s="201" t="str">
        <f>IF(OCS!C388="","",OCS!C388)</f>
        <v/>
      </c>
      <c r="D388" s="202" t="str">
        <f>IF(OCS!D388="","",OCS!D388)</f>
        <v/>
      </c>
      <c r="E388" s="201" t="str">
        <f>IF(OCS!E388="","",OCS!E388)</f>
        <v/>
      </c>
      <c r="F388" s="287" t="str">
        <f>IF(OCS!F388="","",OCS!F388)</f>
        <v/>
      </c>
      <c r="G388" s="287" t="str">
        <f>IF(OCS!G388="","",OCS!G388)</f>
        <v/>
      </c>
      <c r="H388" s="201" t="str">
        <f>IF(OCS!H388="","",OCS!H388)</f>
        <v/>
      </c>
      <c r="I388" s="201" t="str">
        <f>IF(OCS!I388="","",OCS!I388)</f>
        <v/>
      </c>
      <c r="J388" s="88"/>
      <c r="K388" s="69"/>
      <c r="L388" s="69"/>
      <c r="M388" s="69"/>
      <c r="N388" s="69"/>
      <c r="O388" s="84" t="str">
        <f t="shared" si="15"/>
        <v/>
      </c>
      <c r="P388" s="84" t="str">
        <f t="shared" si="16"/>
        <v/>
      </c>
      <c r="Q388" s="436"/>
      <c r="R388" s="482"/>
      <c r="S388" s="435" t="str">
        <f>IF(I388="","",IF(P388="",Listes!$A$70,IF(AND(I388&lt;P388,R388=""),Listes!$A$71,IF(AND(N388&lt;M388,R388=""),Listes!$A$72,IF(AND(P388&lt;&gt;"",P388&lt;I388,Q388=""),Listes!$A$73,IF(T388="",Listes!$A$74,""))))))</f>
        <v/>
      </c>
      <c r="T388" s="90"/>
      <c r="U388" s="158">
        <f t="shared" si="17"/>
        <v>0</v>
      </c>
    </row>
    <row r="389" spans="1:21" ht="20.100000000000001" customHeight="1" x14ac:dyDescent="0.25">
      <c r="A389" s="173">
        <v>383</v>
      </c>
      <c r="B389" s="201" t="str">
        <f>IF(OCS!B389="","",OCS!B389)</f>
        <v/>
      </c>
      <c r="C389" s="201" t="str">
        <f>IF(OCS!C389="","",OCS!C389)</f>
        <v/>
      </c>
      <c r="D389" s="202" t="str">
        <f>IF(OCS!D389="","",OCS!D389)</f>
        <v/>
      </c>
      <c r="E389" s="201" t="str">
        <f>IF(OCS!E389="","",OCS!E389)</f>
        <v/>
      </c>
      <c r="F389" s="287" t="str">
        <f>IF(OCS!F389="","",OCS!F389)</f>
        <v/>
      </c>
      <c r="G389" s="287" t="str">
        <f>IF(OCS!G389="","",OCS!G389)</f>
        <v/>
      </c>
      <c r="H389" s="201" t="str">
        <f>IF(OCS!H389="","",OCS!H389)</f>
        <v/>
      </c>
      <c r="I389" s="201" t="str">
        <f>IF(OCS!I389="","",OCS!I389)</f>
        <v/>
      </c>
      <c r="J389" s="88"/>
      <c r="K389" s="69"/>
      <c r="L389" s="69"/>
      <c r="M389" s="69"/>
      <c r="N389" s="69"/>
      <c r="O389" s="84" t="str">
        <f t="shared" si="15"/>
        <v/>
      </c>
      <c r="P389" s="84" t="str">
        <f t="shared" si="16"/>
        <v/>
      </c>
      <c r="Q389" s="436"/>
      <c r="R389" s="482"/>
      <c r="S389" s="435" t="str">
        <f>IF(I389="","",IF(P389="",Listes!$A$70,IF(AND(I389&lt;P389,R389=""),Listes!$A$71,IF(AND(N389&lt;M389,R389=""),Listes!$A$72,IF(AND(P389&lt;&gt;"",P389&lt;I389,Q389=""),Listes!$A$73,IF(T389="",Listes!$A$74,""))))))</f>
        <v/>
      </c>
      <c r="T389" s="90"/>
      <c r="U389" s="158">
        <f t="shared" si="17"/>
        <v>0</v>
      </c>
    </row>
    <row r="390" spans="1:21" ht="20.100000000000001" customHeight="1" x14ac:dyDescent="0.25">
      <c r="A390" s="173">
        <v>384</v>
      </c>
      <c r="B390" s="201" t="str">
        <f>IF(OCS!B390="","",OCS!B390)</f>
        <v/>
      </c>
      <c r="C390" s="201" t="str">
        <f>IF(OCS!C390="","",OCS!C390)</f>
        <v/>
      </c>
      <c r="D390" s="202" t="str">
        <f>IF(OCS!D390="","",OCS!D390)</f>
        <v/>
      </c>
      <c r="E390" s="201" t="str">
        <f>IF(OCS!E390="","",OCS!E390)</f>
        <v/>
      </c>
      <c r="F390" s="287" t="str">
        <f>IF(OCS!F390="","",OCS!F390)</f>
        <v/>
      </c>
      <c r="G390" s="287" t="str">
        <f>IF(OCS!G390="","",OCS!G390)</f>
        <v/>
      </c>
      <c r="H390" s="201" t="str">
        <f>IF(OCS!H390="","",OCS!H390)</f>
        <v/>
      </c>
      <c r="I390" s="201" t="str">
        <f>IF(OCS!I390="","",OCS!I390)</f>
        <v/>
      </c>
      <c r="J390" s="88"/>
      <c r="K390" s="69"/>
      <c r="L390" s="69"/>
      <c r="M390" s="69"/>
      <c r="N390" s="69"/>
      <c r="O390" s="84" t="str">
        <f t="shared" si="15"/>
        <v/>
      </c>
      <c r="P390" s="84" t="str">
        <f t="shared" si="16"/>
        <v/>
      </c>
      <c r="Q390" s="436"/>
      <c r="R390" s="482"/>
      <c r="S390" s="435" t="str">
        <f>IF(I390="","",IF(P390="",Listes!$A$70,IF(AND(I390&lt;P390,R390=""),Listes!$A$71,IF(AND(N390&lt;M390,R390=""),Listes!$A$72,IF(AND(P390&lt;&gt;"",P390&lt;I390,Q390=""),Listes!$A$73,IF(T390="",Listes!$A$74,""))))))</f>
        <v/>
      </c>
      <c r="T390" s="90"/>
      <c r="U390" s="158">
        <f t="shared" si="17"/>
        <v>0</v>
      </c>
    </row>
    <row r="391" spans="1:21" ht="20.100000000000001" customHeight="1" x14ac:dyDescent="0.25">
      <c r="A391" s="173">
        <v>385</v>
      </c>
      <c r="B391" s="201" t="str">
        <f>IF(OCS!B391="","",OCS!B391)</f>
        <v/>
      </c>
      <c r="C391" s="201" t="str">
        <f>IF(OCS!C391="","",OCS!C391)</f>
        <v/>
      </c>
      <c r="D391" s="202" t="str">
        <f>IF(OCS!D391="","",OCS!D391)</f>
        <v/>
      </c>
      <c r="E391" s="201" t="str">
        <f>IF(OCS!E391="","",OCS!E391)</f>
        <v/>
      </c>
      <c r="F391" s="287" t="str">
        <f>IF(OCS!F391="","",OCS!F391)</f>
        <v/>
      </c>
      <c r="G391" s="287" t="str">
        <f>IF(OCS!G391="","",OCS!G391)</f>
        <v/>
      </c>
      <c r="H391" s="201" t="str">
        <f>IF(OCS!H391="","",OCS!H391)</f>
        <v/>
      </c>
      <c r="I391" s="201" t="str">
        <f>IF(OCS!I391="","",OCS!I391)</f>
        <v/>
      </c>
      <c r="J391" s="88"/>
      <c r="K391" s="69"/>
      <c r="L391" s="69"/>
      <c r="M391" s="69"/>
      <c r="N391" s="69"/>
      <c r="O391" s="84" t="str">
        <f t="shared" si="15"/>
        <v/>
      </c>
      <c r="P391" s="84" t="str">
        <f t="shared" si="16"/>
        <v/>
      </c>
      <c r="Q391" s="436"/>
      <c r="R391" s="482"/>
      <c r="S391" s="435" t="str">
        <f>IF(I391="","",IF(P391="",Listes!$A$70,IF(AND(I391&lt;P391,R391=""),Listes!$A$71,IF(AND(N391&lt;M391,R391=""),Listes!$A$72,IF(AND(P391&lt;&gt;"",P391&lt;I391,Q391=""),Listes!$A$73,IF(T391="",Listes!$A$74,""))))))</f>
        <v/>
      </c>
      <c r="T391" s="90"/>
      <c r="U391" s="158">
        <f t="shared" si="17"/>
        <v>0</v>
      </c>
    </row>
    <row r="392" spans="1:21" ht="20.100000000000001" customHeight="1" x14ac:dyDescent="0.25">
      <c r="A392" s="173">
        <v>386</v>
      </c>
      <c r="B392" s="201" t="str">
        <f>IF(OCS!B392="","",OCS!B392)</f>
        <v/>
      </c>
      <c r="C392" s="201" t="str">
        <f>IF(OCS!C392="","",OCS!C392)</f>
        <v/>
      </c>
      <c r="D392" s="202" t="str">
        <f>IF(OCS!D392="","",OCS!D392)</f>
        <v/>
      </c>
      <c r="E392" s="201" t="str">
        <f>IF(OCS!E392="","",OCS!E392)</f>
        <v/>
      </c>
      <c r="F392" s="287" t="str">
        <f>IF(OCS!F392="","",OCS!F392)</f>
        <v/>
      </c>
      <c r="G392" s="287" t="str">
        <f>IF(OCS!G392="","",OCS!G392)</f>
        <v/>
      </c>
      <c r="H392" s="201" t="str">
        <f>IF(OCS!H392="","",OCS!H392)</f>
        <v/>
      </c>
      <c r="I392" s="201" t="str">
        <f>IF(OCS!I392="","",OCS!I392)</f>
        <v/>
      </c>
      <c r="J392" s="88"/>
      <c r="K392" s="69"/>
      <c r="L392" s="69"/>
      <c r="M392" s="69"/>
      <c r="N392" s="69"/>
      <c r="O392" s="84" t="str">
        <f t="shared" ref="O392:O455" si="18">IF(J392="","",IF(AND(J392="Internes",K392&gt;=12),5.19,IF(AND(J392="Internes",K392&lt;12),11.42,IF(AND(J392="Mayotte",K392&gt;=12),12,IF(AND(J392="Mayotte",K392&lt;12),21.53,IF(AND(J392="Hors territoire",K392&gt;=12),23.73,IF(AND(J392="Hors territoire",K392&lt;12),39.97,"")))))))</f>
        <v/>
      </c>
      <c r="P392" s="84" t="str">
        <f t="shared" ref="P392:P455" si="19">IF(J392="","",IF(AND(J392="Internes",K392&gt;=12),5.19*L392,IF(AND(J392="Internes",K392&lt;12),11.42*L392,IF(AND(J392="Mayotte",K392&gt;=12),12*L392,IF(AND(J392="Mayotte",K392&lt;12),21.53*L392,IF(AND(J392="Hors territoire",K392&gt;=12),23.73*L392,IF(AND(J392="Hors territoire",K392&lt;12),39.97*L392,"")))))))</f>
        <v/>
      </c>
      <c r="Q392" s="436"/>
      <c r="R392" s="482"/>
      <c r="S392" s="435" t="str">
        <f>IF(I392="","",IF(P392="",Listes!$A$70,IF(AND(I392&lt;P392,R392=""),Listes!$A$71,IF(AND(N392&lt;M392,R392=""),Listes!$A$72,IF(AND(P392&lt;&gt;"",P392&lt;I392,Q392=""),Listes!$A$73,IF(T392="",Listes!$A$74,""))))))</f>
        <v/>
      </c>
      <c r="T392" s="90"/>
      <c r="U392" s="158">
        <f t="shared" ref="U392:U455" si="20">IF(AND(I392&lt;&gt;"",S392&lt;&gt;""),1,0)</f>
        <v>0</v>
      </c>
    </row>
    <row r="393" spans="1:21" ht="20.100000000000001" customHeight="1" x14ac:dyDescent="0.25">
      <c r="A393" s="173">
        <v>387</v>
      </c>
      <c r="B393" s="201" t="str">
        <f>IF(OCS!B393="","",OCS!B393)</f>
        <v/>
      </c>
      <c r="C393" s="201" t="str">
        <f>IF(OCS!C393="","",OCS!C393)</f>
        <v/>
      </c>
      <c r="D393" s="202" t="str">
        <f>IF(OCS!D393="","",OCS!D393)</f>
        <v/>
      </c>
      <c r="E393" s="201" t="str">
        <f>IF(OCS!E393="","",OCS!E393)</f>
        <v/>
      </c>
      <c r="F393" s="287" t="str">
        <f>IF(OCS!F393="","",OCS!F393)</f>
        <v/>
      </c>
      <c r="G393" s="287" t="str">
        <f>IF(OCS!G393="","",OCS!G393)</f>
        <v/>
      </c>
      <c r="H393" s="201" t="str">
        <f>IF(OCS!H393="","",OCS!H393)</f>
        <v/>
      </c>
      <c r="I393" s="201" t="str">
        <f>IF(OCS!I393="","",OCS!I393)</f>
        <v/>
      </c>
      <c r="J393" s="88"/>
      <c r="K393" s="69"/>
      <c r="L393" s="69"/>
      <c r="M393" s="69"/>
      <c r="N393" s="69"/>
      <c r="O393" s="84" t="str">
        <f t="shared" si="18"/>
        <v/>
      </c>
      <c r="P393" s="84" t="str">
        <f t="shared" si="19"/>
        <v/>
      </c>
      <c r="Q393" s="436"/>
      <c r="R393" s="482"/>
      <c r="S393" s="435" t="str">
        <f>IF(I393="","",IF(P393="",Listes!$A$70,IF(AND(I393&lt;P393,R393=""),Listes!$A$71,IF(AND(N393&lt;M393,R393=""),Listes!$A$72,IF(AND(P393&lt;&gt;"",P393&lt;I393,Q393=""),Listes!$A$73,IF(T393="",Listes!$A$74,""))))))</f>
        <v/>
      </c>
      <c r="T393" s="90"/>
      <c r="U393" s="158">
        <f t="shared" si="20"/>
        <v>0</v>
      </c>
    </row>
    <row r="394" spans="1:21" ht="20.100000000000001" customHeight="1" x14ac:dyDescent="0.25">
      <c r="A394" s="173">
        <v>388</v>
      </c>
      <c r="B394" s="201" t="str">
        <f>IF(OCS!B394="","",OCS!B394)</f>
        <v/>
      </c>
      <c r="C394" s="201" t="str">
        <f>IF(OCS!C394="","",OCS!C394)</f>
        <v/>
      </c>
      <c r="D394" s="202" t="str">
        <f>IF(OCS!D394="","",OCS!D394)</f>
        <v/>
      </c>
      <c r="E394" s="201" t="str">
        <f>IF(OCS!E394="","",OCS!E394)</f>
        <v/>
      </c>
      <c r="F394" s="287" t="str">
        <f>IF(OCS!F394="","",OCS!F394)</f>
        <v/>
      </c>
      <c r="G394" s="287" t="str">
        <f>IF(OCS!G394="","",OCS!G394)</f>
        <v/>
      </c>
      <c r="H394" s="201" t="str">
        <f>IF(OCS!H394="","",OCS!H394)</f>
        <v/>
      </c>
      <c r="I394" s="201" t="str">
        <f>IF(OCS!I394="","",OCS!I394)</f>
        <v/>
      </c>
      <c r="J394" s="88"/>
      <c r="K394" s="69"/>
      <c r="L394" s="69"/>
      <c r="M394" s="69"/>
      <c r="N394" s="69"/>
      <c r="O394" s="84" t="str">
        <f t="shared" si="18"/>
        <v/>
      </c>
      <c r="P394" s="84" t="str">
        <f t="shared" si="19"/>
        <v/>
      </c>
      <c r="Q394" s="436"/>
      <c r="R394" s="482"/>
      <c r="S394" s="435" t="str">
        <f>IF(I394="","",IF(P394="",Listes!$A$70,IF(AND(I394&lt;P394,R394=""),Listes!$A$71,IF(AND(N394&lt;M394,R394=""),Listes!$A$72,IF(AND(P394&lt;&gt;"",P394&lt;I394,Q394=""),Listes!$A$73,IF(T394="",Listes!$A$74,""))))))</f>
        <v/>
      </c>
      <c r="T394" s="90"/>
      <c r="U394" s="158">
        <f t="shared" si="20"/>
        <v>0</v>
      </c>
    </row>
    <row r="395" spans="1:21" ht="20.100000000000001" customHeight="1" x14ac:dyDescent="0.25">
      <c r="A395" s="173">
        <v>389</v>
      </c>
      <c r="B395" s="201" t="str">
        <f>IF(OCS!B395="","",OCS!B395)</f>
        <v/>
      </c>
      <c r="C395" s="201" t="str">
        <f>IF(OCS!C395="","",OCS!C395)</f>
        <v/>
      </c>
      <c r="D395" s="202" t="str">
        <f>IF(OCS!D395="","",OCS!D395)</f>
        <v/>
      </c>
      <c r="E395" s="201" t="str">
        <f>IF(OCS!E395="","",OCS!E395)</f>
        <v/>
      </c>
      <c r="F395" s="287" t="str">
        <f>IF(OCS!F395="","",OCS!F395)</f>
        <v/>
      </c>
      <c r="G395" s="287" t="str">
        <f>IF(OCS!G395="","",OCS!G395)</f>
        <v/>
      </c>
      <c r="H395" s="201" t="str">
        <f>IF(OCS!H395="","",OCS!H395)</f>
        <v/>
      </c>
      <c r="I395" s="201" t="str">
        <f>IF(OCS!I395="","",OCS!I395)</f>
        <v/>
      </c>
      <c r="J395" s="88"/>
      <c r="K395" s="69"/>
      <c r="L395" s="69"/>
      <c r="M395" s="69"/>
      <c r="N395" s="69"/>
      <c r="O395" s="84" t="str">
        <f t="shared" si="18"/>
        <v/>
      </c>
      <c r="P395" s="84" t="str">
        <f t="shared" si="19"/>
        <v/>
      </c>
      <c r="Q395" s="436"/>
      <c r="R395" s="482"/>
      <c r="S395" s="435" t="str">
        <f>IF(I395="","",IF(P395="",Listes!$A$70,IF(AND(I395&lt;P395,R395=""),Listes!$A$71,IF(AND(N395&lt;M395,R395=""),Listes!$A$72,IF(AND(P395&lt;&gt;"",P395&lt;I395,Q395=""),Listes!$A$73,IF(T395="",Listes!$A$74,""))))))</f>
        <v/>
      </c>
      <c r="T395" s="90"/>
      <c r="U395" s="158">
        <f t="shared" si="20"/>
        <v>0</v>
      </c>
    </row>
    <row r="396" spans="1:21" ht="20.100000000000001" customHeight="1" x14ac:dyDescent="0.25">
      <c r="A396" s="173">
        <v>390</v>
      </c>
      <c r="B396" s="201" t="str">
        <f>IF(OCS!B396="","",OCS!B396)</f>
        <v/>
      </c>
      <c r="C396" s="201" t="str">
        <f>IF(OCS!C396="","",OCS!C396)</f>
        <v/>
      </c>
      <c r="D396" s="202" t="str">
        <f>IF(OCS!D396="","",OCS!D396)</f>
        <v/>
      </c>
      <c r="E396" s="201" t="str">
        <f>IF(OCS!E396="","",OCS!E396)</f>
        <v/>
      </c>
      <c r="F396" s="287" t="str">
        <f>IF(OCS!F396="","",OCS!F396)</f>
        <v/>
      </c>
      <c r="G396" s="287" t="str">
        <f>IF(OCS!G396="","",OCS!G396)</f>
        <v/>
      </c>
      <c r="H396" s="201" t="str">
        <f>IF(OCS!H396="","",OCS!H396)</f>
        <v/>
      </c>
      <c r="I396" s="201" t="str">
        <f>IF(OCS!I396="","",OCS!I396)</f>
        <v/>
      </c>
      <c r="J396" s="88"/>
      <c r="K396" s="69"/>
      <c r="L396" s="69"/>
      <c r="M396" s="69"/>
      <c r="N396" s="69"/>
      <c r="O396" s="84" t="str">
        <f t="shared" si="18"/>
        <v/>
      </c>
      <c r="P396" s="84" t="str">
        <f t="shared" si="19"/>
        <v/>
      </c>
      <c r="Q396" s="436"/>
      <c r="R396" s="482"/>
      <c r="S396" s="435" t="str">
        <f>IF(I396="","",IF(P396="",Listes!$A$70,IF(AND(I396&lt;P396,R396=""),Listes!$A$71,IF(AND(N396&lt;M396,R396=""),Listes!$A$72,IF(AND(P396&lt;&gt;"",P396&lt;I396,Q396=""),Listes!$A$73,IF(T396="",Listes!$A$74,""))))))</f>
        <v/>
      </c>
      <c r="T396" s="90"/>
      <c r="U396" s="158">
        <f t="shared" si="20"/>
        <v>0</v>
      </c>
    </row>
    <row r="397" spans="1:21" ht="20.100000000000001" customHeight="1" x14ac:dyDescent="0.25">
      <c r="A397" s="173">
        <v>391</v>
      </c>
      <c r="B397" s="201" t="str">
        <f>IF(OCS!B397="","",OCS!B397)</f>
        <v/>
      </c>
      <c r="C397" s="201" t="str">
        <f>IF(OCS!C397="","",OCS!C397)</f>
        <v/>
      </c>
      <c r="D397" s="202" t="str">
        <f>IF(OCS!D397="","",OCS!D397)</f>
        <v/>
      </c>
      <c r="E397" s="201" t="str">
        <f>IF(OCS!E397="","",OCS!E397)</f>
        <v/>
      </c>
      <c r="F397" s="287" t="str">
        <f>IF(OCS!F397="","",OCS!F397)</f>
        <v/>
      </c>
      <c r="G397" s="287" t="str">
        <f>IF(OCS!G397="","",OCS!G397)</f>
        <v/>
      </c>
      <c r="H397" s="201" t="str">
        <f>IF(OCS!H397="","",OCS!H397)</f>
        <v/>
      </c>
      <c r="I397" s="201" t="str">
        <f>IF(OCS!I397="","",OCS!I397)</f>
        <v/>
      </c>
      <c r="J397" s="88"/>
      <c r="K397" s="69"/>
      <c r="L397" s="69"/>
      <c r="M397" s="69"/>
      <c r="N397" s="69"/>
      <c r="O397" s="84" t="str">
        <f t="shared" si="18"/>
        <v/>
      </c>
      <c r="P397" s="84" t="str">
        <f t="shared" si="19"/>
        <v/>
      </c>
      <c r="Q397" s="436"/>
      <c r="R397" s="482"/>
      <c r="S397" s="435" t="str">
        <f>IF(I397="","",IF(P397="",Listes!$A$70,IF(AND(I397&lt;P397,R397=""),Listes!$A$71,IF(AND(N397&lt;M397,R397=""),Listes!$A$72,IF(AND(P397&lt;&gt;"",P397&lt;I397,Q397=""),Listes!$A$73,IF(T397="",Listes!$A$74,""))))))</f>
        <v/>
      </c>
      <c r="T397" s="90"/>
      <c r="U397" s="158">
        <f t="shared" si="20"/>
        <v>0</v>
      </c>
    </row>
    <row r="398" spans="1:21" ht="20.100000000000001" customHeight="1" x14ac:dyDescent="0.25">
      <c r="A398" s="173">
        <v>392</v>
      </c>
      <c r="B398" s="201" t="str">
        <f>IF(OCS!B398="","",OCS!B398)</f>
        <v/>
      </c>
      <c r="C398" s="201" t="str">
        <f>IF(OCS!C398="","",OCS!C398)</f>
        <v/>
      </c>
      <c r="D398" s="202" t="str">
        <f>IF(OCS!D398="","",OCS!D398)</f>
        <v/>
      </c>
      <c r="E398" s="201" t="str">
        <f>IF(OCS!E398="","",OCS!E398)</f>
        <v/>
      </c>
      <c r="F398" s="287" t="str">
        <f>IF(OCS!F398="","",OCS!F398)</f>
        <v/>
      </c>
      <c r="G398" s="287" t="str">
        <f>IF(OCS!G398="","",OCS!G398)</f>
        <v/>
      </c>
      <c r="H398" s="201" t="str">
        <f>IF(OCS!H398="","",OCS!H398)</f>
        <v/>
      </c>
      <c r="I398" s="201" t="str">
        <f>IF(OCS!I398="","",OCS!I398)</f>
        <v/>
      </c>
      <c r="J398" s="88"/>
      <c r="K398" s="69"/>
      <c r="L398" s="69"/>
      <c r="M398" s="69"/>
      <c r="N398" s="69"/>
      <c r="O398" s="84" t="str">
        <f t="shared" si="18"/>
        <v/>
      </c>
      <c r="P398" s="84" t="str">
        <f t="shared" si="19"/>
        <v/>
      </c>
      <c r="Q398" s="436"/>
      <c r="R398" s="482"/>
      <c r="S398" s="435" t="str">
        <f>IF(I398="","",IF(P398="",Listes!$A$70,IF(AND(I398&lt;P398,R398=""),Listes!$A$71,IF(AND(N398&lt;M398,R398=""),Listes!$A$72,IF(AND(P398&lt;&gt;"",P398&lt;I398,Q398=""),Listes!$A$73,IF(T398="",Listes!$A$74,""))))))</f>
        <v/>
      </c>
      <c r="T398" s="90"/>
      <c r="U398" s="158">
        <f t="shared" si="20"/>
        <v>0</v>
      </c>
    </row>
    <row r="399" spans="1:21" ht="20.100000000000001" customHeight="1" x14ac:dyDescent="0.25">
      <c r="A399" s="173">
        <v>393</v>
      </c>
      <c r="B399" s="201" t="str">
        <f>IF(OCS!B399="","",OCS!B399)</f>
        <v/>
      </c>
      <c r="C399" s="201" t="str">
        <f>IF(OCS!C399="","",OCS!C399)</f>
        <v/>
      </c>
      <c r="D399" s="202" t="str">
        <f>IF(OCS!D399="","",OCS!D399)</f>
        <v/>
      </c>
      <c r="E399" s="201" t="str">
        <f>IF(OCS!E399="","",OCS!E399)</f>
        <v/>
      </c>
      <c r="F399" s="287" t="str">
        <f>IF(OCS!F399="","",OCS!F399)</f>
        <v/>
      </c>
      <c r="G399" s="287" t="str">
        <f>IF(OCS!G399="","",OCS!G399)</f>
        <v/>
      </c>
      <c r="H399" s="201" t="str">
        <f>IF(OCS!H399="","",OCS!H399)</f>
        <v/>
      </c>
      <c r="I399" s="201" t="str">
        <f>IF(OCS!I399="","",OCS!I399)</f>
        <v/>
      </c>
      <c r="J399" s="88"/>
      <c r="K399" s="69"/>
      <c r="L399" s="69"/>
      <c r="M399" s="69"/>
      <c r="N399" s="69"/>
      <c r="O399" s="84" t="str">
        <f t="shared" si="18"/>
        <v/>
      </c>
      <c r="P399" s="84" t="str">
        <f t="shared" si="19"/>
        <v/>
      </c>
      <c r="Q399" s="436"/>
      <c r="R399" s="482"/>
      <c r="S399" s="435" t="str">
        <f>IF(I399="","",IF(P399="",Listes!$A$70,IF(AND(I399&lt;P399,R399=""),Listes!$A$71,IF(AND(N399&lt;M399,R399=""),Listes!$A$72,IF(AND(P399&lt;&gt;"",P399&lt;I399,Q399=""),Listes!$A$73,IF(T399="",Listes!$A$74,""))))))</f>
        <v/>
      </c>
      <c r="T399" s="90"/>
      <c r="U399" s="158">
        <f t="shared" si="20"/>
        <v>0</v>
      </c>
    </row>
    <row r="400" spans="1:21" ht="20.100000000000001" customHeight="1" x14ac:dyDescent="0.25">
      <c r="A400" s="173">
        <v>394</v>
      </c>
      <c r="B400" s="201" t="str">
        <f>IF(OCS!B400="","",OCS!B400)</f>
        <v/>
      </c>
      <c r="C400" s="201" t="str">
        <f>IF(OCS!C400="","",OCS!C400)</f>
        <v/>
      </c>
      <c r="D400" s="202" t="str">
        <f>IF(OCS!D400="","",OCS!D400)</f>
        <v/>
      </c>
      <c r="E400" s="201" t="str">
        <f>IF(OCS!E400="","",OCS!E400)</f>
        <v/>
      </c>
      <c r="F400" s="287" t="str">
        <f>IF(OCS!F400="","",OCS!F400)</f>
        <v/>
      </c>
      <c r="G400" s="287" t="str">
        <f>IF(OCS!G400="","",OCS!G400)</f>
        <v/>
      </c>
      <c r="H400" s="201" t="str">
        <f>IF(OCS!H400="","",OCS!H400)</f>
        <v/>
      </c>
      <c r="I400" s="201" t="str">
        <f>IF(OCS!I400="","",OCS!I400)</f>
        <v/>
      </c>
      <c r="J400" s="88"/>
      <c r="K400" s="69"/>
      <c r="L400" s="69"/>
      <c r="M400" s="69"/>
      <c r="N400" s="69"/>
      <c r="O400" s="84" t="str">
        <f t="shared" si="18"/>
        <v/>
      </c>
      <c r="P400" s="84" t="str">
        <f t="shared" si="19"/>
        <v/>
      </c>
      <c r="Q400" s="436"/>
      <c r="R400" s="482"/>
      <c r="S400" s="435" t="str">
        <f>IF(I400="","",IF(P400="",Listes!$A$70,IF(AND(I400&lt;P400,R400=""),Listes!$A$71,IF(AND(N400&lt;M400,R400=""),Listes!$A$72,IF(AND(P400&lt;&gt;"",P400&lt;I400,Q400=""),Listes!$A$73,IF(T400="",Listes!$A$74,""))))))</f>
        <v/>
      </c>
      <c r="T400" s="90"/>
      <c r="U400" s="158">
        <f t="shared" si="20"/>
        <v>0</v>
      </c>
    </row>
    <row r="401" spans="1:21" ht="20.100000000000001" customHeight="1" x14ac:dyDescent="0.25">
      <c r="A401" s="173">
        <v>395</v>
      </c>
      <c r="B401" s="201" t="str">
        <f>IF(OCS!B401="","",OCS!B401)</f>
        <v/>
      </c>
      <c r="C401" s="201" t="str">
        <f>IF(OCS!C401="","",OCS!C401)</f>
        <v/>
      </c>
      <c r="D401" s="202" t="str">
        <f>IF(OCS!D401="","",OCS!D401)</f>
        <v/>
      </c>
      <c r="E401" s="201" t="str">
        <f>IF(OCS!E401="","",OCS!E401)</f>
        <v/>
      </c>
      <c r="F401" s="287" t="str">
        <f>IF(OCS!F401="","",OCS!F401)</f>
        <v/>
      </c>
      <c r="G401" s="287" t="str">
        <f>IF(OCS!G401="","",OCS!G401)</f>
        <v/>
      </c>
      <c r="H401" s="201" t="str">
        <f>IF(OCS!H401="","",OCS!H401)</f>
        <v/>
      </c>
      <c r="I401" s="201" t="str">
        <f>IF(OCS!I401="","",OCS!I401)</f>
        <v/>
      </c>
      <c r="J401" s="88"/>
      <c r="K401" s="69"/>
      <c r="L401" s="69"/>
      <c r="M401" s="69"/>
      <c r="N401" s="69"/>
      <c r="O401" s="84" t="str">
        <f t="shared" si="18"/>
        <v/>
      </c>
      <c r="P401" s="84" t="str">
        <f t="shared" si="19"/>
        <v/>
      </c>
      <c r="Q401" s="436"/>
      <c r="R401" s="482"/>
      <c r="S401" s="435" t="str">
        <f>IF(I401="","",IF(P401="",Listes!$A$70,IF(AND(I401&lt;P401,R401=""),Listes!$A$71,IF(AND(N401&lt;M401,R401=""),Listes!$A$72,IF(AND(P401&lt;&gt;"",P401&lt;I401,Q401=""),Listes!$A$73,IF(T401="",Listes!$A$74,""))))))</f>
        <v/>
      </c>
      <c r="T401" s="90"/>
      <c r="U401" s="158">
        <f t="shared" si="20"/>
        <v>0</v>
      </c>
    </row>
    <row r="402" spans="1:21" ht="20.100000000000001" customHeight="1" x14ac:dyDescent="0.25">
      <c r="A402" s="173">
        <v>396</v>
      </c>
      <c r="B402" s="201" t="str">
        <f>IF(OCS!B402="","",OCS!B402)</f>
        <v/>
      </c>
      <c r="C402" s="201" t="str">
        <f>IF(OCS!C402="","",OCS!C402)</f>
        <v/>
      </c>
      <c r="D402" s="202" t="str">
        <f>IF(OCS!D402="","",OCS!D402)</f>
        <v/>
      </c>
      <c r="E402" s="201" t="str">
        <f>IF(OCS!E402="","",OCS!E402)</f>
        <v/>
      </c>
      <c r="F402" s="287" t="str">
        <f>IF(OCS!F402="","",OCS!F402)</f>
        <v/>
      </c>
      <c r="G402" s="287" t="str">
        <f>IF(OCS!G402="","",OCS!G402)</f>
        <v/>
      </c>
      <c r="H402" s="201" t="str">
        <f>IF(OCS!H402="","",OCS!H402)</f>
        <v/>
      </c>
      <c r="I402" s="201" t="str">
        <f>IF(OCS!I402="","",OCS!I402)</f>
        <v/>
      </c>
      <c r="J402" s="88"/>
      <c r="K402" s="69"/>
      <c r="L402" s="69"/>
      <c r="M402" s="69"/>
      <c r="N402" s="69"/>
      <c r="O402" s="84" t="str">
        <f t="shared" si="18"/>
        <v/>
      </c>
      <c r="P402" s="84" t="str">
        <f t="shared" si="19"/>
        <v/>
      </c>
      <c r="Q402" s="436"/>
      <c r="R402" s="482"/>
      <c r="S402" s="435" t="str">
        <f>IF(I402="","",IF(P402="",Listes!$A$70,IF(AND(I402&lt;P402,R402=""),Listes!$A$71,IF(AND(N402&lt;M402,R402=""),Listes!$A$72,IF(AND(P402&lt;&gt;"",P402&lt;I402,Q402=""),Listes!$A$73,IF(T402="",Listes!$A$74,""))))))</f>
        <v/>
      </c>
      <c r="T402" s="90"/>
      <c r="U402" s="158">
        <f t="shared" si="20"/>
        <v>0</v>
      </c>
    </row>
    <row r="403" spans="1:21" ht="20.100000000000001" customHeight="1" x14ac:dyDescent="0.25">
      <c r="A403" s="173">
        <v>397</v>
      </c>
      <c r="B403" s="201" t="str">
        <f>IF(OCS!B403="","",OCS!B403)</f>
        <v/>
      </c>
      <c r="C403" s="201" t="str">
        <f>IF(OCS!C403="","",OCS!C403)</f>
        <v/>
      </c>
      <c r="D403" s="202" t="str">
        <f>IF(OCS!D403="","",OCS!D403)</f>
        <v/>
      </c>
      <c r="E403" s="201" t="str">
        <f>IF(OCS!E403="","",OCS!E403)</f>
        <v/>
      </c>
      <c r="F403" s="287" t="str">
        <f>IF(OCS!F403="","",OCS!F403)</f>
        <v/>
      </c>
      <c r="G403" s="287" t="str">
        <f>IF(OCS!G403="","",OCS!G403)</f>
        <v/>
      </c>
      <c r="H403" s="201" t="str">
        <f>IF(OCS!H403="","",OCS!H403)</f>
        <v/>
      </c>
      <c r="I403" s="201" t="str">
        <f>IF(OCS!I403="","",OCS!I403)</f>
        <v/>
      </c>
      <c r="J403" s="88"/>
      <c r="K403" s="69"/>
      <c r="L403" s="69"/>
      <c r="M403" s="69"/>
      <c r="N403" s="69"/>
      <c r="O403" s="84" t="str">
        <f t="shared" si="18"/>
        <v/>
      </c>
      <c r="P403" s="84" t="str">
        <f t="shared" si="19"/>
        <v/>
      </c>
      <c r="Q403" s="436"/>
      <c r="R403" s="482"/>
      <c r="S403" s="435" t="str">
        <f>IF(I403="","",IF(P403="",Listes!$A$70,IF(AND(I403&lt;P403,R403=""),Listes!$A$71,IF(AND(N403&lt;M403,R403=""),Listes!$A$72,IF(AND(P403&lt;&gt;"",P403&lt;I403,Q403=""),Listes!$A$73,IF(T403="",Listes!$A$74,""))))))</f>
        <v/>
      </c>
      <c r="T403" s="90"/>
      <c r="U403" s="158">
        <f t="shared" si="20"/>
        <v>0</v>
      </c>
    </row>
    <row r="404" spans="1:21" ht="20.100000000000001" customHeight="1" x14ac:dyDescent="0.25">
      <c r="A404" s="173">
        <v>398</v>
      </c>
      <c r="B404" s="201" t="str">
        <f>IF(OCS!B404="","",OCS!B404)</f>
        <v/>
      </c>
      <c r="C404" s="201" t="str">
        <f>IF(OCS!C404="","",OCS!C404)</f>
        <v/>
      </c>
      <c r="D404" s="202" t="str">
        <f>IF(OCS!D404="","",OCS!D404)</f>
        <v/>
      </c>
      <c r="E404" s="201" t="str">
        <f>IF(OCS!E404="","",OCS!E404)</f>
        <v/>
      </c>
      <c r="F404" s="287" t="str">
        <f>IF(OCS!F404="","",OCS!F404)</f>
        <v/>
      </c>
      <c r="G404" s="287" t="str">
        <f>IF(OCS!G404="","",OCS!G404)</f>
        <v/>
      </c>
      <c r="H404" s="201" t="str">
        <f>IF(OCS!H404="","",OCS!H404)</f>
        <v/>
      </c>
      <c r="I404" s="201" t="str">
        <f>IF(OCS!I404="","",OCS!I404)</f>
        <v/>
      </c>
      <c r="J404" s="88"/>
      <c r="K404" s="69"/>
      <c r="L404" s="69"/>
      <c r="M404" s="69"/>
      <c r="N404" s="69"/>
      <c r="O404" s="84" t="str">
        <f t="shared" si="18"/>
        <v/>
      </c>
      <c r="P404" s="84" t="str">
        <f t="shared" si="19"/>
        <v/>
      </c>
      <c r="Q404" s="436"/>
      <c r="R404" s="482"/>
      <c r="S404" s="435" t="str">
        <f>IF(I404="","",IF(P404="",Listes!$A$70,IF(AND(I404&lt;P404,R404=""),Listes!$A$71,IF(AND(N404&lt;M404,R404=""),Listes!$A$72,IF(AND(P404&lt;&gt;"",P404&lt;I404,Q404=""),Listes!$A$73,IF(T404="",Listes!$A$74,""))))))</f>
        <v/>
      </c>
      <c r="T404" s="90"/>
      <c r="U404" s="158">
        <f t="shared" si="20"/>
        <v>0</v>
      </c>
    </row>
    <row r="405" spans="1:21" ht="20.100000000000001" customHeight="1" x14ac:dyDescent="0.25">
      <c r="A405" s="173">
        <v>399</v>
      </c>
      <c r="B405" s="201" t="str">
        <f>IF(OCS!B405="","",OCS!B405)</f>
        <v/>
      </c>
      <c r="C405" s="201" t="str">
        <f>IF(OCS!C405="","",OCS!C405)</f>
        <v/>
      </c>
      <c r="D405" s="202" t="str">
        <f>IF(OCS!D405="","",OCS!D405)</f>
        <v/>
      </c>
      <c r="E405" s="201" t="str">
        <f>IF(OCS!E405="","",OCS!E405)</f>
        <v/>
      </c>
      <c r="F405" s="287" t="str">
        <f>IF(OCS!F405="","",OCS!F405)</f>
        <v/>
      </c>
      <c r="G405" s="287" t="str">
        <f>IF(OCS!G405="","",OCS!G405)</f>
        <v/>
      </c>
      <c r="H405" s="201" t="str">
        <f>IF(OCS!H405="","",OCS!H405)</f>
        <v/>
      </c>
      <c r="I405" s="201" t="str">
        <f>IF(OCS!I405="","",OCS!I405)</f>
        <v/>
      </c>
      <c r="J405" s="88"/>
      <c r="K405" s="69"/>
      <c r="L405" s="69"/>
      <c r="M405" s="69"/>
      <c r="N405" s="69"/>
      <c r="O405" s="84" t="str">
        <f t="shared" si="18"/>
        <v/>
      </c>
      <c r="P405" s="84" t="str">
        <f t="shared" si="19"/>
        <v/>
      </c>
      <c r="Q405" s="436"/>
      <c r="R405" s="482"/>
      <c r="S405" s="435" t="str">
        <f>IF(I405="","",IF(P405="",Listes!$A$70,IF(AND(I405&lt;P405,R405=""),Listes!$A$71,IF(AND(N405&lt;M405,R405=""),Listes!$A$72,IF(AND(P405&lt;&gt;"",P405&lt;I405,Q405=""),Listes!$A$73,IF(T405="",Listes!$A$74,""))))))</f>
        <v/>
      </c>
      <c r="T405" s="90"/>
      <c r="U405" s="158">
        <f t="shared" si="20"/>
        <v>0</v>
      </c>
    </row>
    <row r="406" spans="1:21" ht="20.100000000000001" customHeight="1" x14ac:dyDescent="0.25">
      <c r="A406" s="173">
        <v>400</v>
      </c>
      <c r="B406" s="201" t="str">
        <f>IF(OCS!B406="","",OCS!B406)</f>
        <v/>
      </c>
      <c r="C406" s="201" t="str">
        <f>IF(OCS!C406="","",OCS!C406)</f>
        <v/>
      </c>
      <c r="D406" s="202" t="str">
        <f>IF(OCS!D406="","",OCS!D406)</f>
        <v/>
      </c>
      <c r="E406" s="201" t="str">
        <f>IF(OCS!E406="","",OCS!E406)</f>
        <v/>
      </c>
      <c r="F406" s="287" t="str">
        <f>IF(OCS!F406="","",OCS!F406)</f>
        <v/>
      </c>
      <c r="G406" s="287" t="str">
        <f>IF(OCS!G406="","",OCS!G406)</f>
        <v/>
      </c>
      <c r="H406" s="201" t="str">
        <f>IF(OCS!H406="","",OCS!H406)</f>
        <v/>
      </c>
      <c r="I406" s="201" t="str">
        <f>IF(OCS!I406="","",OCS!I406)</f>
        <v/>
      </c>
      <c r="J406" s="88"/>
      <c r="K406" s="69"/>
      <c r="L406" s="69"/>
      <c r="M406" s="69"/>
      <c r="N406" s="69"/>
      <c r="O406" s="84" t="str">
        <f t="shared" si="18"/>
        <v/>
      </c>
      <c r="P406" s="84" t="str">
        <f t="shared" si="19"/>
        <v/>
      </c>
      <c r="Q406" s="436"/>
      <c r="R406" s="482"/>
      <c r="S406" s="435" t="str">
        <f>IF(I406="","",IF(P406="",Listes!$A$70,IF(AND(I406&lt;P406,R406=""),Listes!$A$71,IF(AND(N406&lt;M406,R406=""),Listes!$A$72,IF(AND(P406&lt;&gt;"",P406&lt;I406,Q406=""),Listes!$A$73,IF(T406="",Listes!$A$74,""))))))</f>
        <v/>
      </c>
      <c r="T406" s="90"/>
      <c r="U406" s="158">
        <f t="shared" si="20"/>
        <v>0</v>
      </c>
    </row>
    <row r="407" spans="1:21" ht="20.100000000000001" customHeight="1" x14ac:dyDescent="0.25">
      <c r="A407" s="173">
        <v>401</v>
      </c>
      <c r="B407" s="201" t="str">
        <f>IF(OCS!B407="","",OCS!B407)</f>
        <v/>
      </c>
      <c r="C407" s="201" t="str">
        <f>IF(OCS!C407="","",OCS!C407)</f>
        <v/>
      </c>
      <c r="D407" s="202" t="str">
        <f>IF(OCS!D407="","",OCS!D407)</f>
        <v/>
      </c>
      <c r="E407" s="201" t="str">
        <f>IF(OCS!E407="","",OCS!E407)</f>
        <v/>
      </c>
      <c r="F407" s="287" t="str">
        <f>IF(OCS!F407="","",OCS!F407)</f>
        <v/>
      </c>
      <c r="G407" s="287" t="str">
        <f>IF(OCS!G407="","",OCS!G407)</f>
        <v/>
      </c>
      <c r="H407" s="201" t="str">
        <f>IF(OCS!H407="","",OCS!H407)</f>
        <v/>
      </c>
      <c r="I407" s="201" t="str">
        <f>IF(OCS!I407="","",OCS!I407)</f>
        <v/>
      </c>
      <c r="J407" s="88"/>
      <c r="K407" s="69"/>
      <c r="L407" s="69"/>
      <c r="M407" s="69"/>
      <c r="N407" s="69"/>
      <c r="O407" s="84" t="str">
        <f t="shared" si="18"/>
        <v/>
      </c>
      <c r="P407" s="84" t="str">
        <f t="shared" si="19"/>
        <v/>
      </c>
      <c r="Q407" s="436"/>
      <c r="R407" s="482"/>
      <c r="S407" s="435" t="str">
        <f>IF(I407="","",IF(P407="",Listes!$A$70,IF(AND(I407&lt;P407,R407=""),Listes!$A$71,IF(AND(N407&lt;M407,R407=""),Listes!$A$72,IF(AND(P407&lt;&gt;"",P407&lt;I407,Q407=""),Listes!$A$73,IF(T407="",Listes!$A$74,""))))))</f>
        <v/>
      </c>
      <c r="T407" s="90"/>
      <c r="U407" s="158">
        <f t="shared" si="20"/>
        <v>0</v>
      </c>
    </row>
    <row r="408" spans="1:21" ht="20.100000000000001" customHeight="1" x14ac:dyDescent="0.25">
      <c r="A408" s="173">
        <v>402</v>
      </c>
      <c r="B408" s="201" t="str">
        <f>IF(OCS!B408="","",OCS!B408)</f>
        <v/>
      </c>
      <c r="C408" s="201" t="str">
        <f>IF(OCS!C408="","",OCS!C408)</f>
        <v/>
      </c>
      <c r="D408" s="202" t="str">
        <f>IF(OCS!D408="","",OCS!D408)</f>
        <v/>
      </c>
      <c r="E408" s="201" t="str">
        <f>IF(OCS!E408="","",OCS!E408)</f>
        <v/>
      </c>
      <c r="F408" s="287" t="str">
        <f>IF(OCS!F408="","",OCS!F408)</f>
        <v/>
      </c>
      <c r="G408" s="287" t="str">
        <f>IF(OCS!G408="","",OCS!G408)</f>
        <v/>
      </c>
      <c r="H408" s="201" t="str">
        <f>IF(OCS!H408="","",OCS!H408)</f>
        <v/>
      </c>
      <c r="I408" s="201" t="str">
        <f>IF(OCS!I408="","",OCS!I408)</f>
        <v/>
      </c>
      <c r="J408" s="88"/>
      <c r="K408" s="69"/>
      <c r="L408" s="69"/>
      <c r="M408" s="69"/>
      <c r="N408" s="69"/>
      <c r="O408" s="84" t="str">
        <f t="shared" si="18"/>
        <v/>
      </c>
      <c r="P408" s="84" t="str">
        <f t="shared" si="19"/>
        <v/>
      </c>
      <c r="Q408" s="436"/>
      <c r="R408" s="482"/>
      <c r="S408" s="435" t="str">
        <f>IF(I408="","",IF(P408="",Listes!$A$70,IF(AND(I408&lt;P408,R408=""),Listes!$A$71,IF(AND(N408&lt;M408,R408=""),Listes!$A$72,IF(AND(P408&lt;&gt;"",P408&lt;I408,Q408=""),Listes!$A$73,IF(T408="",Listes!$A$74,""))))))</f>
        <v/>
      </c>
      <c r="T408" s="90"/>
      <c r="U408" s="158">
        <f t="shared" si="20"/>
        <v>0</v>
      </c>
    </row>
    <row r="409" spans="1:21" ht="20.100000000000001" customHeight="1" x14ac:dyDescent="0.25">
      <c r="A409" s="173">
        <v>403</v>
      </c>
      <c r="B409" s="201" t="str">
        <f>IF(OCS!B409="","",OCS!B409)</f>
        <v/>
      </c>
      <c r="C409" s="201" t="str">
        <f>IF(OCS!C409="","",OCS!C409)</f>
        <v/>
      </c>
      <c r="D409" s="202" t="str">
        <f>IF(OCS!D409="","",OCS!D409)</f>
        <v/>
      </c>
      <c r="E409" s="201" t="str">
        <f>IF(OCS!E409="","",OCS!E409)</f>
        <v/>
      </c>
      <c r="F409" s="287" t="str">
        <f>IF(OCS!F409="","",OCS!F409)</f>
        <v/>
      </c>
      <c r="G409" s="287" t="str">
        <f>IF(OCS!G409="","",OCS!G409)</f>
        <v/>
      </c>
      <c r="H409" s="201" t="str">
        <f>IF(OCS!H409="","",OCS!H409)</f>
        <v/>
      </c>
      <c r="I409" s="201" t="str">
        <f>IF(OCS!I409="","",OCS!I409)</f>
        <v/>
      </c>
      <c r="J409" s="88"/>
      <c r="K409" s="69"/>
      <c r="L409" s="69"/>
      <c r="M409" s="69"/>
      <c r="N409" s="69"/>
      <c r="O409" s="84" t="str">
        <f t="shared" si="18"/>
        <v/>
      </c>
      <c r="P409" s="84" t="str">
        <f t="shared" si="19"/>
        <v/>
      </c>
      <c r="Q409" s="436"/>
      <c r="R409" s="482"/>
      <c r="S409" s="435" t="str">
        <f>IF(I409="","",IF(P409="",Listes!$A$70,IF(AND(I409&lt;P409,R409=""),Listes!$A$71,IF(AND(N409&lt;M409,R409=""),Listes!$A$72,IF(AND(P409&lt;&gt;"",P409&lt;I409,Q409=""),Listes!$A$73,IF(T409="",Listes!$A$74,""))))))</f>
        <v/>
      </c>
      <c r="T409" s="90"/>
      <c r="U409" s="158">
        <f t="shared" si="20"/>
        <v>0</v>
      </c>
    </row>
    <row r="410" spans="1:21" ht="20.100000000000001" customHeight="1" x14ac:dyDescent="0.25">
      <c r="A410" s="173">
        <v>404</v>
      </c>
      <c r="B410" s="201" t="str">
        <f>IF(OCS!B410="","",OCS!B410)</f>
        <v/>
      </c>
      <c r="C410" s="201" t="str">
        <f>IF(OCS!C410="","",OCS!C410)</f>
        <v/>
      </c>
      <c r="D410" s="202" t="str">
        <f>IF(OCS!D410="","",OCS!D410)</f>
        <v/>
      </c>
      <c r="E410" s="201" t="str">
        <f>IF(OCS!E410="","",OCS!E410)</f>
        <v/>
      </c>
      <c r="F410" s="287" t="str">
        <f>IF(OCS!F410="","",OCS!F410)</f>
        <v/>
      </c>
      <c r="G410" s="287" t="str">
        <f>IF(OCS!G410="","",OCS!G410)</f>
        <v/>
      </c>
      <c r="H410" s="201" t="str">
        <f>IF(OCS!H410="","",OCS!H410)</f>
        <v/>
      </c>
      <c r="I410" s="201" t="str">
        <f>IF(OCS!I410="","",OCS!I410)</f>
        <v/>
      </c>
      <c r="J410" s="88"/>
      <c r="K410" s="69"/>
      <c r="L410" s="69"/>
      <c r="M410" s="69"/>
      <c r="N410" s="69"/>
      <c r="O410" s="84" t="str">
        <f t="shared" si="18"/>
        <v/>
      </c>
      <c r="P410" s="84" t="str">
        <f t="shared" si="19"/>
        <v/>
      </c>
      <c r="Q410" s="436"/>
      <c r="R410" s="482"/>
      <c r="S410" s="435" t="str">
        <f>IF(I410="","",IF(P410="",Listes!$A$70,IF(AND(I410&lt;P410,R410=""),Listes!$A$71,IF(AND(N410&lt;M410,R410=""),Listes!$A$72,IF(AND(P410&lt;&gt;"",P410&lt;I410,Q410=""),Listes!$A$73,IF(T410="",Listes!$A$74,""))))))</f>
        <v/>
      </c>
      <c r="T410" s="90"/>
      <c r="U410" s="158">
        <f t="shared" si="20"/>
        <v>0</v>
      </c>
    </row>
    <row r="411" spans="1:21" ht="20.100000000000001" customHeight="1" x14ac:dyDescent="0.25">
      <c r="A411" s="173">
        <v>405</v>
      </c>
      <c r="B411" s="201" t="str">
        <f>IF(OCS!B411="","",OCS!B411)</f>
        <v/>
      </c>
      <c r="C411" s="201" t="str">
        <f>IF(OCS!C411="","",OCS!C411)</f>
        <v/>
      </c>
      <c r="D411" s="202" t="str">
        <f>IF(OCS!D411="","",OCS!D411)</f>
        <v/>
      </c>
      <c r="E411" s="201" t="str">
        <f>IF(OCS!E411="","",OCS!E411)</f>
        <v/>
      </c>
      <c r="F411" s="287" t="str">
        <f>IF(OCS!F411="","",OCS!F411)</f>
        <v/>
      </c>
      <c r="G411" s="287" t="str">
        <f>IF(OCS!G411="","",OCS!G411)</f>
        <v/>
      </c>
      <c r="H411" s="201" t="str">
        <f>IF(OCS!H411="","",OCS!H411)</f>
        <v/>
      </c>
      <c r="I411" s="201" t="str">
        <f>IF(OCS!I411="","",OCS!I411)</f>
        <v/>
      </c>
      <c r="J411" s="88"/>
      <c r="K411" s="69"/>
      <c r="L411" s="69"/>
      <c r="M411" s="69"/>
      <c r="N411" s="69"/>
      <c r="O411" s="84" t="str">
        <f t="shared" si="18"/>
        <v/>
      </c>
      <c r="P411" s="84" t="str">
        <f t="shared" si="19"/>
        <v/>
      </c>
      <c r="Q411" s="436"/>
      <c r="R411" s="482"/>
      <c r="S411" s="435" t="str">
        <f>IF(I411="","",IF(P411="",Listes!$A$70,IF(AND(I411&lt;P411,R411=""),Listes!$A$71,IF(AND(N411&lt;M411,R411=""),Listes!$A$72,IF(AND(P411&lt;&gt;"",P411&lt;I411,Q411=""),Listes!$A$73,IF(T411="",Listes!$A$74,""))))))</f>
        <v/>
      </c>
      <c r="T411" s="90"/>
      <c r="U411" s="158">
        <f t="shared" si="20"/>
        <v>0</v>
      </c>
    </row>
    <row r="412" spans="1:21" ht="20.100000000000001" customHeight="1" x14ac:dyDescent="0.25">
      <c r="A412" s="173">
        <v>406</v>
      </c>
      <c r="B412" s="201" t="str">
        <f>IF(OCS!B412="","",OCS!B412)</f>
        <v/>
      </c>
      <c r="C412" s="201" t="str">
        <f>IF(OCS!C412="","",OCS!C412)</f>
        <v/>
      </c>
      <c r="D412" s="202" t="str">
        <f>IF(OCS!D412="","",OCS!D412)</f>
        <v/>
      </c>
      <c r="E412" s="201" t="str">
        <f>IF(OCS!E412="","",OCS!E412)</f>
        <v/>
      </c>
      <c r="F412" s="287" t="str">
        <f>IF(OCS!F412="","",OCS!F412)</f>
        <v/>
      </c>
      <c r="G412" s="287" t="str">
        <f>IF(OCS!G412="","",OCS!G412)</f>
        <v/>
      </c>
      <c r="H412" s="201" t="str">
        <f>IF(OCS!H412="","",OCS!H412)</f>
        <v/>
      </c>
      <c r="I412" s="201" t="str">
        <f>IF(OCS!I412="","",OCS!I412)</f>
        <v/>
      </c>
      <c r="J412" s="88"/>
      <c r="K412" s="69"/>
      <c r="L412" s="69"/>
      <c r="M412" s="69"/>
      <c r="N412" s="69"/>
      <c r="O412" s="84" t="str">
        <f t="shared" si="18"/>
        <v/>
      </c>
      <c r="P412" s="84" t="str">
        <f t="shared" si="19"/>
        <v/>
      </c>
      <c r="Q412" s="436"/>
      <c r="R412" s="482"/>
      <c r="S412" s="435" t="str">
        <f>IF(I412="","",IF(P412="",Listes!$A$70,IF(AND(I412&lt;P412,R412=""),Listes!$A$71,IF(AND(N412&lt;M412,R412=""),Listes!$A$72,IF(AND(P412&lt;&gt;"",P412&lt;I412,Q412=""),Listes!$A$73,IF(T412="",Listes!$A$74,""))))))</f>
        <v/>
      </c>
      <c r="T412" s="90"/>
      <c r="U412" s="158">
        <f t="shared" si="20"/>
        <v>0</v>
      </c>
    </row>
    <row r="413" spans="1:21" ht="20.100000000000001" customHeight="1" x14ac:dyDescent="0.25">
      <c r="A413" s="173">
        <v>407</v>
      </c>
      <c r="B413" s="201" t="str">
        <f>IF(OCS!B413="","",OCS!B413)</f>
        <v/>
      </c>
      <c r="C413" s="201" t="str">
        <f>IF(OCS!C413="","",OCS!C413)</f>
        <v/>
      </c>
      <c r="D413" s="202" t="str">
        <f>IF(OCS!D413="","",OCS!D413)</f>
        <v/>
      </c>
      <c r="E413" s="201" t="str">
        <f>IF(OCS!E413="","",OCS!E413)</f>
        <v/>
      </c>
      <c r="F413" s="287" t="str">
        <f>IF(OCS!F413="","",OCS!F413)</f>
        <v/>
      </c>
      <c r="G413" s="287" t="str">
        <f>IF(OCS!G413="","",OCS!G413)</f>
        <v/>
      </c>
      <c r="H413" s="201" t="str">
        <f>IF(OCS!H413="","",OCS!H413)</f>
        <v/>
      </c>
      <c r="I413" s="201" t="str">
        <f>IF(OCS!I413="","",OCS!I413)</f>
        <v/>
      </c>
      <c r="J413" s="88"/>
      <c r="K413" s="69"/>
      <c r="L413" s="69"/>
      <c r="M413" s="69"/>
      <c r="N413" s="69"/>
      <c r="O413" s="84" t="str">
        <f t="shared" si="18"/>
        <v/>
      </c>
      <c r="P413" s="84" t="str">
        <f t="shared" si="19"/>
        <v/>
      </c>
      <c r="Q413" s="436"/>
      <c r="R413" s="482"/>
      <c r="S413" s="435" t="str">
        <f>IF(I413="","",IF(P413="",Listes!$A$70,IF(AND(I413&lt;P413,R413=""),Listes!$A$71,IF(AND(N413&lt;M413,R413=""),Listes!$A$72,IF(AND(P413&lt;&gt;"",P413&lt;I413,Q413=""),Listes!$A$73,IF(T413="",Listes!$A$74,""))))))</f>
        <v/>
      </c>
      <c r="T413" s="90"/>
      <c r="U413" s="158">
        <f t="shared" si="20"/>
        <v>0</v>
      </c>
    </row>
    <row r="414" spans="1:21" ht="20.100000000000001" customHeight="1" x14ac:dyDescent="0.25">
      <c r="A414" s="173">
        <v>408</v>
      </c>
      <c r="B414" s="201" t="str">
        <f>IF(OCS!B414="","",OCS!B414)</f>
        <v/>
      </c>
      <c r="C414" s="201" t="str">
        <f>IF(OCS!C414="","",OCS!C414)</f>
        <v/>
      </c>
      <c r="D414" s="202" t="str">
        <f>IF(OCS!D414="","",OCS!D414)</f>
        <v/>
      </c>
      <c r="E414" s="201" t="str">
        <f>IF(OCS!E414="","",OCS!E414)</f>
        <v/>
      </c>
      <c r="F414" s="287" t="str">
        <f>IF(OCS!F414="","",OCS!F414)</f>
        <v/>
      </c>
      <c r="G414" s="287" t="str">
        <f>IF(OCS!G414="","",OCS!G414)</f>
        <v/>
      </c>
      <c r="H414" s="201" t="str">
        <f>IF(OCS!H414="","",OCS!H414)</f>
        <v/>
      </c>
      <c r="I414" s="201" t="str">
        <f>IF(OCS!I414="","",OCS!I414)</f>
        <v/>
      </c>
      <c r="J414" s="88"/>
      <c r="K414" s="69"/>
      <c r="L414" s="69"/>
      <c r="M414" s="69"/>
      <c r="N414" s="69"/>
      <c r="O414" s="84" t="str">
        <f t="shared" si="18"/>
        <v/>
      </c>
      <c r="P414" s="84" t="str">
        <f t="shared" si="19"/>
        <v/>
      </c>
      <c r="Q414" s="436"/>
      <c r="R414" s="482"/>
      <c r="S414" s="435" t="str">
        <f>IF(I414="","",IF(P414="",Listes!$A$70,IF(AND(I414&lt;P414,R414=""),Listes!$A$71,IF(AND(N414&lt;M414,R414=""),Listes!$A$72,IF(AND(P414&lt;&gt;"",P414&lt;I414,Q414=""),Listes!$A$73,IF(T414="",Listes!$A$74,""))))))</f>
        <v/>
      </c>
      <c r="T414" s="90"/>
      <c r="U414" s="158">
        <f t="shared" si="20"/>
        <v>0</v>
      </c>
    </row>
    <row r="415" spans="1:21" ht="20.100000000000001" customHeight="1" x14ac:dyDescent="0.25">
      <c r="A415" s="173">
        <v>409</v>
      </c>
      <c r="B415" s="201" t="str">
        <f>IF(OCS!B415="","",OCS!B415)</f>
        <v/>
      </c>
      <c r="C415" s="201" t="str">
        <f>IF(OCS!C415="","",OCS!C415)</f>
        <v/>
      </c>
      <c r="D415" s="202" t="str">
        <f>IF(OCS!D415="","",OCS!D415)</f>
        <v/>
      </c>
      <c r="E415" s="201" t="str">
        <f>IF(OCS!E415="","",OCS!E415)</f>
        <v/>
      </c>
      <c r="F415" s="287" t="str">
        <f>IF(OCS!F415="","",OCS!F415)</f>
        <v/>
      </c>
      <c r="G415" s="287" t="str">
        <f>IF(OCS!G415="","",OCS!G415)</f>
        <v/>
      </c>
      <c r="H415" s="201" t="str">
        <f>IF(OCS!H415="","",OCS!H415)</f>
        <v/>
      </c>
      <c r="I415" s="201" t="str">
        <f>IF(OCS!I415="","",OCS!I415)</f>
        <v/>
      </c>
      <c r="J415" s="88"/>
      <c r="K415" s="69"/>
      <c r="L415" s="69"/>
      <c r="M415" s="69"/>
      <c r="N415" s="69"/>
      <c r="O415" s="84" t="str">
        <f t="shared" si="18"/>
        <v/>
      </c>
      <c r="P415" s="84" t="str">
        <f t="shared" si="19"/>
        <v/>
      </c>
      <c r="Q415" s="436"/>
      <c r="R415" s="482"/>
      <c r="S415" s="435" t="str">
        <f>IF(I415="","",IF(P415="",Listes!$A$70,IF(AND(I415&lt;P415,R415=""),Listes!$A$71,IF(AND(N415&lt;M415,R415=""),Listes!$A$72,IF(AND(P415&lt;&gt;"",P415&lt;I415,Q415=""),Listes!$A$73,IF(T415="",Listes!$A$74,""))))))</f>
        <v/>
      </c>
      <c r="T415" s="90"/>
      <c r="U415" s="158">
        <f t="shared" si="20"/>
        <v>0</v>
      </c>
    </row>
    <row r="416" spans="1:21" ht="20.100000000000001" customHeight="1" x14ac:dyDescent="0.25">
      <c r="A416" s="173">
        <v>410</v>
      </c>
      <c r="B416" s="201" t="str">
        <f>IF(OCS!B416="","",OCS!B416)</f>
        <v/>
      </c>
      <c r="C416" s="201" t="str">
        <f>IF(OCS!C416="","",OCS!C416)</f>
        <v/>
      </c>
      <c r="D416" s="202" t="str">
        <f>IF(OCS!D416="","",OCS!D416)</f>
        <v/>
      </c>
      <c r="E416" s="201" t="str">
        <f>IF(OCS!E416="","",OCS!E416)</f>
        <v/>
      </c>
      <c r="F416" s="287" t="str">
        <f>IF(OCS!F416="","",OCS!F416)</f>
        <v/>
      </c>
      <c r="G416" s="287" t="str">
        <f>IF(OCS!G416="","",OCS!G416)</f>
        <v/>
      </c>
      <c r="H416" s="201" t="str">
        <f>IF(OCS!H416="","",OCS!H416)</f>
        <v/>
      </c>
      <c r="I416" s="201" t="str">
        <f>IF(OCS!I416="","",OCS!I416)</f>
        <v/>
      </c>
      <c r="J416" s="88"/>
      <c r="K416" s="69"/>
      <c r="L416" s="69"/>
      <c r="M416" s="69"/>
      <c r="N416" s="69"/>
      <c r="O416" s="84" t="str">
        <f t="shared" si="18"/>
        <v/>
      </c>
      <c r="P416" s="84" t="str">
        <f t="shared" si="19"/>
        <v/>
      </c>
      <c r="Q416" s="436"/>
      <c r="R416" s="482"/>
      <c r="S416" s="435" t="str">
        <f>IF(I416="","",IF(P416="",Listes!$A$70,IF(AND(I416&lt;P416,R416=""),Listes!$A$71,IF(AND(N416&lt;M416,R416=""),Listes!$A$72,IF(AND(P416&lt;&gt;"",P416&lt;I416,Q416=""),Listes!$A$73,IF(T416="",Listes!$A$74,""))))))</f>
        <v/>
      </c>
      <c r="T416" s="90"/>
      <c r="U416" s="158">
        <f t="shared" si="20"/>
        <v>0</v>
      </c>
    </row>
    <row r="417" spans="1:21" ht="20.100000000000001" customHeight="1" x14ac:dyDescent="0.25">
      <c r="A417" s="173">
        <v>411</v>
      </c>
      <c r="B417" s="201" t="str">
        <f>IF(OCS!B417="","",OCS!B417)</f>
        <v/>
      </c>
      <c r="C417" s="201" t="str">
        <f>IF(OCS!C417="","",OCS!C417)</f>
        <v/>
      </c>
      <c r="D417" s="202" t="str">
        <f>IF(OCS!D417="","",OCS!D417)</f>
        <v/>
      </c>
      <c r="E417" s="201" t="str">
        <f>IF(OCS!E417="","",OCS!E417)</f>
        <v/>
      </c>
      <c r="F417" s="287" t="str">
        <f>IF(OCS!F417="","",OCS!F417)</f>
        <v/>
      </c>
      <c r="G417" s="287" t="str">
        <f>IF(OCS!G417="","",OCS!G417)</f>
        <v/>
      </c>
      <c r="H417" s="201" t="str">
        <f>IF(OCS!H417="","",OCS!H417)</f>
        <v/>
      </c>
      <c r="I417" s="201" t="str">
        <f>IF(OCS!I417="","",OCS!I417)</f>
        <v/>
      </c>
      <c r="J417" s="88"/>
      <c r="K417" s="69"/>
      <c r="L417" s="69"/>
      <c r="M417" s="69"/>
      <c r="N417" s="69"/>
      <c r="O417" s="84" t="str">
        <f t="shared" si="18"/>
        <v/>
      </c>
      <c r="P417" s="84" t="str">
        <f t="shared" si="19"/>
        <v/>
      </c>
      <c r="Q417" s="436"/>
      <c r="R417" s="482"/>
      <c r="S417" s="435" t="str">
        <f>IF(I417="","",IF(P417="",Listes!$A$70,IF(AND(I417&lt;P417,R417=""),Listes!$A$71,IF(AND(N417&lt;M417,R417=""),Listes!$A$72,IF(AND(P417&lt;&gt;"",P417&lt;I417,Q417=""),Listes!$A$73,IF(T417="",Listes!$A$74,""))))))</f>
        <v/>
      </c>
      <c r="T417" s="90"/>
      <c r="U417" s="158">
        <f t="shared" si="20"/>
        <v>0</v>
      </c>
    </row>
    <row r="418" spans="1:21" ht="20.100000000000001" customHeight="1" x14ac:dyDescent="0.25">
      <c r="A418" s="173">
        <v>412</v>
      </c>
      <c r="B418" s="201" t="str">
        <f>IF(OCS!B418="","",OCS!B418)</f>
        <v/>
      </c>
      <c r="C418" s="201" t="str">
        <f>IF(OCS!C418="","",OCS!C418)</f>
        <v/>
      </c>
      <c r="D418" s="202" t="str">
        <f>IF(OCS!D418="","",OCS!D418)</f>
        <v/>
      </c>
      <c r="E418" s="201" t="str">
        <f>IF(OCS!E418="","",OCS!E418)</f>
        <v/>
      </c>
      <c r="F418" s="287" t="str">
        <f>IF(OCS!F418="","",OCS!F418)</f>
        <v/>
      </c>
      <c r="G418" s="287" t="str">
        <f>IF(OCS!G418="","",OCS!G418)</f>
        <v/>
      </c>
      <c r="H418" s="201" t="str">
        <f>IF(OCS!H418="","",OCS!H418)</f>
        <v/>
      </c>
      <c r="I418" s="201" t="str">
        <f>IF(OCS!I418="","",OCS!I418)</f>
        <v/>
      </c>
      <c r="J418" s="88"/>
      <c r="K418" s="69"/>
      <c r="L418" s="69"/>
      <c r="M418" s="69"/>
      <c r="N418" s="69"/>
      <c r="O418" s="84" t="str">
        <f t="shared" si="18"/>
        <v/>
      </c>
      <c r="P418" s="84" t="str">
        <f t="shared" si="19"/>
        <v/>
      </c>
      <c r="Q418" s="436"/>
      <c r="R418" s="482"/>
      <c r="S418" s="435" t="str">
        <f>IF(I418="","",IF(P418="",Listes!$A$70,IF(AND(I418&lt;P418,R418=""),Listes!$A$71,IF(AND(N418&lt;M418,R418=""),Listes!$A$72,IF(AND(P418&lt;&gt;"",P418&lt;I418,Q418=""),Listes!$A$73,IF(T418="",Listes!$A$74,""))))))</f>
        <v/>
      </c>
      <c r="T418" s="90"/>
      <c r="U418" s="158">
        <f t="shared" si="20"/>
        <v>0</v>
      </c>
    </row>
    <row r="419" spans="1:21" ht="20.100000000000001" customHeight="1" x14ac:dyDescent="0.25">
      <c r="A419" s="173">
        <v>413</v>
      </c>
      <c r="B419" s="201" t="str">
        <f>IF(OCS!B419="","",OCS!B419)</f>
        <v/>
      </c>
      <c r="C419" s="201" t="str">
        <f>IF(OCS!C419="","",OCS!C419)</f>
        <v/>
      </c>
      <c r="D419" s="202" t="str">
        <f>IF(OCS!D419="","",OCS!D419)</f>
        <v/>
      </c>
      <c r="E419" s="201" t="str">
        <f>IF(OCS!E419="","",OCS!E419)</f>
        <v/>
      </c>
      <c r="F419" s="287" t="str">
        <f>IF(OCS!F419="","",OCS!F419)</f>
        <v/>
      </c>
      <c r="G419" s="287" t="str">
        <f>IF(OCS!G419="","",OCS!G419)</f>
        <v/>
      </c>
      <c r="H419" s="201" t="str">
        <f>IF(OCS!H419="","",OCS!H419)</f>
        <v/>
      </c>
      <c r="I419" s="201" t="str">
        <f>IF(OCS!I419="","",OCS!I419)</f>
        <v/>
      </c>
      <c r="J419" s="88"/>
      <c r="K419" s="69"/>
      <c r="L419" s="69"/>
      <c r="M419" s="69"/>
      <c r="N419" s="69"/>
      <c r="O419" s="84" t="str">
        <f t="shared" si="18"/>
        <v/>
      </c>
      <c r="P419" s="84" t="str">
        <f t="shared" si="19"/>
        <v/>
      </c>
      <c r="Q419" s="436"/>
      <c r="R419" s="482"/>
      <c r="S419" s="435" t="str">
        <f>IF(I419="","",IF(P419="",Listes!$A$70,IF(AND(I419&lt;P419,R419=""),Listes!$A$71,IF(AND(N419&lt;M419,R419=""),Listes!$A$72,IF(AND(P419&lt;&gt;"",P419&lt;I419,Q419=""),Listes!$A$73,IF(T419="",Listes!$A$74,""))))))</f>
        <v/>
      </c>
      <c r="T419" s="90"/>
      <c r="U419" s="158">
        <f t="shared" si="20"/>
        <v>0</v>
      </c>
    </row>
    <row r="420" spans="1:21" ht="20.100000000000001" customHeight="1" x14ac:dyDescent="0.25">
      <c r="A420" s="173">
        <v>414</v>
      </c>
      <c r="B420" s="201" t="str">
        <f>IF(OCS!B420="","",OCS!B420)</f>
        <v/>
      </c>
      <c r="C420" s="201" t="str">
        <f>IF(OCS!C420="","",OCS!C420)</f>
        <v/>
      </c>
      <c r="D420" s="202" t="str">
        <f>IF(OCS!D420="","",OCS!D420)</f>
        <v/>
      </c>
      <c r="E420" s="201" t="str">
        <f>IF(OCS!E420="","",OCS!E420)</f>
        <v/>
      </c>
      <c r="F420" s="287" t="str">
        <f>IF(OCS!F420="","",OCS!F420)</f>
        <v/>
      </c>
      <c r="G420" s="287" t="str">
        <f>IF(OCS!G420="","",OCS!G420)</f>
        <v/>
      </c>
      <c r="H420" s="201" t="str">
        <f>IF(OCS!H420="","",OCS!H420)</f>
        <v/>
      </c>
      <c r="I420" s="201" t="str">
        <f>IF(OCS!I420="","",OCS!I420)</f>
        <v/>
      </c>
      <c r="J420" s="88"/>
      <c r="K420" s="69"/>
      <c r="L420" s="69"/>
      <c r="M420" s="69"/>
      <c r="N420" s="69"/>
      <c r="O420" s="84" t="str">
        <f t="shared" si="18"/>
        <v/>
      </c>
      <c r="P420" s="84" t="str">
        <f t="shared" si="19"/>
        <v/>
      </c>
      <c r="Q420" s="436"/>
      <c r="R420" s="482"/>
      <c r="S420" s="435" t="str">
        <f>IF(I420="","",IF(P420="",Listes!$A$70,IF(AND(I420&lt;P420,R420=""),Listes!$A$71,IF(AND(N420&lt;M420,R420=""),Listes!$A$72,IF(AND(P420&lt;&gt;"",P420&lt;I420,Q420=""),Listes!$A$73,IF(T420="",Listes!$A$74,""))))))</f>
        <v/>
      </c>
      <c r="T420" s="90"/>
      <c r="U420" s="158">
        <f t="shared" si="20"/>
        <v>0</v>
      </c>
    </row>
    <row r="421" spans="1:21" ht="20.100000000000001" customHeight="1" x14ac:dyDescent="0.25">
      <c r="A421" s="173">
        <v>415</v>
      </c>
      <c r="B421" s="201" t="str">
        <f>IF(OCS!B421="","",OCS!B421)</f>
        <v/>
      </c>
      <c r="C421" s="201" t="str">
        <f>IF(OCS!C421="","",OCS!C421)</f>
        <v/>
      </c>
      <c r="D421" s="202" t="str">
        <f>IF(OCS!D421="","",OCS!D421)</f>
        <v/>
      </c>
      <c r="E421" s="201" t="str">
        <f>IF(OCS!E421="","",OCS!E421)</f>
        <v/>
      </c>
      <c r="F421" s="287" t="str">
        <f>IF(OCS!F421="","",OCS!F421)</f>
        <v/>
      </c>
      <c r="G421" s="287" t="str">
        <f>IF(OCS!G421="","",OCS!G421)</f>
        <v/>
      </c>
      <c r="H421" s="201" t="str">
        <f>IF(OCS!H421="","",OCS!H421)</f>
        <v/>
      </c>
      <c r="I421" s="201" t="str">
        <f>IF(OCS!I421="","",OCS!I421)</f>
        <v/>
      </c>
      <c r="J421" s="88"/>
      <c r="K421" s="69"/>
      <c r="L421" s="69"/>
      <c r="M421" s="69"/>
      <c r="N421" s="69"/>
      <c r="O421" s="84" t="str">
        <f t="shared" si="18"/>
        <v/>
      </c>
      <c r="P421" s="84" t="str">
        <f t="shared" si="19"/>
        <v/>
      </c>
      <c r="Q421" s="436"/>
      <c r="R421" s="482"/>
      <c r="S421" s="435" t="str">
        <f>IF(I421="","",IF(P421="",Listes!$A$70,IF(AND(I421&lt;P421,R421=""),Listes!$A$71,IF(AND(N421&lt;M421,R421=""),Listes!$A$72,IF(AND(P421&lt;&gt;"",P421&lt;I421,Q421=""),Listes!$A$73,IF(T421="",Listes!$A$74,""))))))</f>
        <v/>
      </c>
      <c r="T421" s="90"/>
      <c r="U421" s="158">
        <f t="shared" si="20"/>
        <v>0</v>
      </c>
    </row>
    <row r="422" spans="1:21" ht="20.100000000000001" customHeight="1" x14ac:dyDescent="0.25">
      <c r="A422" s="173">
        <v>416</v>
      </c>
      <c r="B422" s="201" t="str">
        <f>IF(OCS!B422="","",OCS!B422)</f>
        <v/>
      </c>
      <c r="C422" s="201" t="str">
        <f>IF(OCS!C422="","",OCS!C422)</f>
        <v/>
      </c>
      <c r="D422" s="202" t="str">
        <f>IF(OCS!D422="","",OCS!D422)</f>
        <v/>
      </c>
      <c r="E422" s="201" t="str">
        <f>IF(OCS!E422="","",OCS!E422)</f>
        <v/>
      </c>
      <c r="F422" s="287" t="str">
        <f>IF(OCS!F422="","",OCS!F422)</f>
        <v/>
      </c>
      <c r="G422" s="287" t="str">
        <f>IF(OCS!G422="","",OCS!G422)</f>
        <v/>
      </c>
      <c r="H422" s="201" t="str">
        <f>IF(OCS!H422="","",OCS!H422)</f>
        <v/>
      </c>
      <c r="I422" s="201" t="str">
        <f>IF(OCS!I422="","",OCS!I422)</f>
        <v/>
      </c>
      <c r="J422" s="88"/>
      <c r="K422" s="69"/>
      <c r="L422" s="69"/>
      <c r="M422" s="69"/>
      <c r="N422" s="69"/>
      <c r="O422" s="84" t="str">
        <f t="shared" si="18"/>
        <v/>
      </c>
      <c r="P422" s="84" t="str">
        <f t="shared" si="19"/>
        <v/>
      </c>
      <c r="Q422" s="436"/>
      <c r="R422" s="482"/>
      <c r="S422" s="435" t="str">
        <f>IF(I422="","",IF(P422="",Listes!$A$70,IF(AND(I422&lt;P422,R422=""),Listes!$A$71,IF(AND(N422&lt;M422,R422=""),Listes!$A$72,IF(AND(P422&lt;&gt;"",P422&lt;I422,Q422=""),Listes!$A$73,IF(T422="",Listes!$A$74,""))))))</f>
        <v/>
      </c>
      <c r="T422" s="90"/>
      <c r="U422" s="158">
        <f t="shared" si="20"/>
        <v>0</v>
      </c>
    </row>
    <row r="423" spans="1:21" ht="20.100000000000001" customHeight="1" x14ac:dyDescent="0.25">
      <c r="A423" s="173">
        <v>417</v>
      </c>
      <c r="B423" s="201" t="str">
        <f>IF(OCS!B423="","",OCS!B423)</f>
        <v/>
      </c>
      <c r="C423" s="201" t="str">
        <f>IF(OCS!C423="","",OCS!C423)</f>
        <v/>
      </c>
      <c r="D423" s="202" t="str">
        <f>IF(OCS!D423="","",OCS!D423)</f>
        <v/>
      </c>
      <c r="E423" s="201" t="str">
        <f>IF(OCS!E423="","",OCS!E423)</f>
        <v/>
      </c>
      <c r="F423" s="287" t="str">
        <f>IF(OCS!F423="","",OCS!F423)</f>
        <v/>
      </c>
      <c r="G423" s="287" t="str">
        <f>IF(OCS!G423="","",OCS!G423)</f>
        <v/>
      </c>
      <c r="H423" s="201" t="str">
        <f>IF(OCS!H423="","",OCS!H423)</f>
        <v/>
      </c>
      <c r="I423" s="201" t="str">
        <f>IF(OCS!I423="","",OCS!I423)</f>
        <v/>
      </c>
      <c r="J423" s="88"/>
      <c r="K423" s="69"/>
      <c r="L423" s="69"/>
      <c r="M423" s="69"/>
      <c r="N423" s="69"/>
      <c r="O423" s="84" t="str">
        <f t="shared" si="18"/>
        <v/>
      </c>
      <c r="P423" s="84" t="str">
        <f t="shared" si="19"/>
        <v/>
      </c>
      <c r="Q423" s="436"/>
      <c r="R423" s="482"/>
      <c r="S423" s="435" t="str">
        <f>IF(I423="","",IF(P423="",Listes!$A$70,IF(AND(I423&lt;P423,R423=""),Listes!$A$71,IF(AND(N423&lt;M423,R423=""),Listes!$A$72,IF(AND(P423&lt;&gt;"",P423&lt;I423,Q423=""),Listes!$A$73,IF(T423="",Listes!$A$74,""))))))</f>
        <v/>
      </c>
      <c r="T423" s="90"/>
      <c r="U423" s="158">
        <f t="shared" si="20"/>
        <v>0</v>
      </c>
    </row>
    <row r="424" spans="1:21" ht="20.100000000000001" customHeight="1" x14ac:dyDescent="0.25">
      <c r="A424" s="173">
        <v>418</v>
      </c>
      <c r="B424" s="201" t="str">
        <f>IF(OCS!B424="","",OCS!B424)</f>
        <v/>
      </c>
      <c r="C424" s="201" t="str">
        <f>IF(OCS!C424="","",OCS!C424)</f>
        <v/>
      </c>
      <c r="D424" s="202" t="str">
        <f>IF(OCS!D424="","",OCS!D424)</f>
        <v/>
      </c>
      <c r="E424" s="201" t="str">
        <f>IF(OCS!E424="","",OCS!E424)</f>
        <v/>
      </c>
      <c r="F424" s="287" t="str">
        <f>IF(OCS!F424="","",OCS!F424)</f>
        <v/>
      </c>
      <c r="G424" s="287" t="str">
        <f>IF(OCS!G424="","",OCS!G424)</f>
        <v/>
      </c>
      <c r="H424" s="201" t="str">
        <f>IF(OCS!H424="","",OCS!H424)</f>
        <v/>
      </c>
      <c r="I424" s="201" t="str">
        <f>IF(OCS!I424="","",OCS!I424)</f>
        <v/>
      </c>
      <c r="J424" s="88"/>
      <c r="K424" s="69"/>
      <c r="L424" s="69"/>
      <c r="M424" s="69"/>
      <c r="N424" s="69"/>
      <c r="O424" s="84" t="str">
        <f t="shared" si="18"/>
        <v/>
      </c>
      <c r="P424" s="84" t="str">
        <f t="shared" si="19"/>
        <v/>
      </c>
      <c r="Q424" s="436"/>
      <c r="R424" s="482"/>
      <c r="S424" s="435" t="str">
        <f>IF(I424="","",IF(P424="",Listes!$A$70,IF(AND(I424&lt;P424,R424=""),Listes!$A$71,IF(AND(N424&lt;M424,R424=""),Listes!$A$72,IF(AND(P424&lt;&gt;"",P424&lt;I424,Q424=""),Listes!$A$73,IF(T424="",Listes!$A$74,""))))))</f>
        <v/>
      </c>
      <c r="T424" s="90"/>
      <c r="U424" s="158">
        <f t="shared" si="20"/>
        <v>0</v>
      </c>
    </row>
    <row r="425" spans="1:21" ht="20.100000000000001" customHeight="1" x14ac:dyDescent="0.25">
      <c r="A425" s="173">
        <v>419</v>
      </c>
      <c r="B425" s="201" t="str">
        <f>IF(OCS!B425="","",OCS!B425)</f>
        <v/>
      </c>
      <c r="C425" s="201" t="str">
        <f>IF(OCS!C425="","",OCS!C425)</f>
        <v/>
      </c>
      <c r="D425" s="202" t="str">
        <f>IF(OCS!D425="","",OCS!D425)</f>
        <v/>
      </c>
      <c r="E425" s="201" t="str">
        <f>IF(OCS!E425="","",OCS!E425)</f>
        <v/>
      </c>
      <c r="F425" s="287" t="str">
        <f>IF(OCS!F425="","",OCS!F425)</f>
        <v/>
      </c>
      <c r="G425" s="287" t="str">
        <f>IF(OCS!G425="","",OCS!G425)</f>
        <v/>
      </c>
      <c r="H425" s="201" t="str">
        <f>IF(OCS!H425="","",OCS!H425)</f>
        <v/>
      </c>
      <c r="I425" s="201" t="str">
        <f>IF(OCS!I425="","",OCS!I425)</f>
        <v/>
      </c>
      <c r="J425" s="88"/>
      <c r="K425" s="69"/>
      <c r="L425" s="69"/>
      <c r="M425" s="69"/>
      <c r="N425" s="69"/>
      <c r="O425" s="84" t="str">
        <f t="shared" si="18"/>
        <v/>
      </c>
      <c r="P425" s="84" t="str">
        <f t="shared" si="19"/>
        <v/>
      </c>
      <c r="Q425" s="436"/>
      <c r="R425" s="482"/>
      <c r="S425" s="435" t="str">
        <f>IF(I425="","",IF(P425="",Listes!$A$70,IF(AND(I425&lt;P425,R425=""),Listes!$A$71,IF(AND(N425&lt;M425,R425=""),Listes!$A$72,IF(AND(P425&lt;&gt;"",P425&lt;I425,Q425=""),Listes!$A$73,IF(T425="",Listes!$A$74,""))))))</f>
        <v/>
      </c>
      <c r="T425" s="90"/>
      <c r="U425" s="158">
        <f t="shared" si="20"/>
        <v>0</v>
      </c>
    </row>
    <row r="426" spans="1:21" ht="20.100000000000001" customHeight="1" x14ac:dyDescent="0.25">
      <c r="A426" s="173">
        <v>420</v>
      </c>
      <c r="B426" s="201" t="str">
        <f>IF(OCS!B426="","",OCS!B426)</f>
        <v/>
      </c>
      <c r="C426" s="201" t="str">
        <f>IF(OCS!C426="","",OCS!C426)</f>
        <v/>
      </c>
      <c r="D426" s="202" t="str">
        <f>IF(OCS!D426="","",OCS!D426)</f>
        <v/>
      </c>
      <c r="E426" s="201" t="str">
        <f>IF(OCS!E426="","",OCS!E426)</f>
        <v/>
      </c>
      <c r="F426" s="287" t="str">
        <f>IF(OCS!F426="","",OCS!F426)</f>
        <v/>
      </c>
      <c r="G426" s="287" t="str">
        <f>IF(OCS!G426="","",OCS!G426)</f>
        <v/>
      </c>
      <c r="H426" s="201" t="str">
        <f>IF(OCS!H426="","",OCS!H426)</f>
        <v/>
      </c>
      <c r="I426" s="201" t="str">
        <f>IF(OCS!I426="","",OCS!I426)</f>
        <v/>
      </c>
      <c r="J426" s="88"/>
      <c r="K426" s="69"/>
      <c r="L426" s="69"/>
      <c r="M426" s="69"/>
      <c r="N426" s="69"/>
      <c r="O426" s="84" t="str">
        <f t="shared" si="18"/>
        <v/>
      </c>
      <c r="P426" s="84" t="str">
        <f t="shared" si="19"/>
        <v/>
      </c>
      <c r="Q426" s="436"/>
      <c r="R426" s="482"/>
      <c r="S426" s="435" t="str">
        <f>IF(I426="","",IF(P426="",Listes!$A$70,IF(AND(I426&lt;P426,R426=""),Listes!$A$71,IF(AND(N426&lt;M426,R426=""),Listes!$A$72,IF(AND(P426&lt;&gt;"",P426&lt;I426,Q426=""),Listes!$A$73,IF(T426="",Listes!$A$74,""))))))</f>
        <v/>
      </c>
      <c r="T426" s="90"/>
      <c r="U426" s="158">
        <f t="shared" si="20"/>
        <v>0</v>
      </c>
    </row>
    <row r="427" spans="1:21" ht="20.100000000000001" customHeight="1" x14ac:dyDescent="0.25">
      <c r="A427" s="173">
        <v>421</v>
      </c>
      <c r="B427" s="201" t="str">
        <f>IF(OCS!B427="","",OCS!B427)</f>
        <v/>
      </c>
      <c r="C427" s="201" t="str">
        <f>IF(OCS!C427="","",OCS!C427)</f>
        <v/>
      </c>
      <c r="D427" s="202" t="str">
        <f>IF(OCS!D427="","",OCS!D427)</f>
        <v/>
      </c>
      <c r="E427" s="201" t="str">
        <f>IF(OCS!E427="","",OCS!E427)</f>
        <v/>
      </c>
      <c r="F427" s="287" t="str">
        <f>IF(OCS!F427="","",OCS!F427)</f>
        <v/>
      </c>
      <c r="G427" s="287" t="str">
        <f>IF(OCS!G427="","",OCS!G427)</f>
        <v/>
      </c>
      <c r="H427" s="201" t="str">
        <f>IF(OCS!H427="","",OCS!H427)</f>
        <v/>
      </c>
      <c r="I427" s="201" t="str">
        <f>IF(OCS!I427="","",OCS!I427)</f>
        <v/>
      </c>
      <c r="J427" s="88"/>
      <c r="K427" s="69"/>
      <c r="L427" s="69"/>
      <c r="M427" s="69"/>
      <c r="N427" s="69"/>
      <c r="O427" s="84" t="str">
        <f t="shared" si="18"/>
        <v/>
      </c>
      <c r="P427" s="84" t="str">
        <f t="shared" si="19"/>
        <v/>
      </c>
      <c r="Q427" s="436"/>
      <c r="R427" s="482"/>
      <c r="S427" s="435" t="str">
        <f>IF(I427="","",IF(P427="",Listes!$A$70,IF(AND(I427&lt;P427,R427=""),Listes!$A$71,IF(AND(N427&lt;M427,R427=""),Listes!$A$72,IF(AND(P427&lt;&gt;"",P427&lt;I427,Q427=""),Listes!$A$73,IF(T427="",Listes!$A$74,""))))))</f>
        <v/>
      </c>
      <c r="T427" s="90"/>
      <c r="U427" s="158">
        <f t="shared" si="20"/>
        <v>0</v>
      </c>
    </row>
    <row r="428" spans="1:21" ht="20.100000000000001" customHeight="1" x14ac:dyDescent="0.25">
      <c r="A428" s="173">
        <v>422</v>
      </c>
      <c r="B428" s="201" t="str">
        <f>IF(OCS!B428="","",OCS!B428)</f>
        <v/>
      </c>
      <c r="C428" s="201" t="str">
        <f>IF(OCS!C428="","",OCS!C428)</f>
        <v/>
      </c>
      <c r="D428" s="202" t="str">
        <f>IF(OCS!D428="","",OCS!D428)</f>
        <v/>
      </c>
      <c r="E428" s="201" t="str">
        <f>IF(OCS!E428="","",OCS!E428)</f>
        <v/>
      </c>
      <c r="F428" s="287" t="str">
        <f>IF(OCS!F428="","",OCS!F428)</f>
        <v/>
      </c>
      <c r="G428" s="287" t="str">
        <f>IF(OCS!G428="","",OCS!G428)</f>
        <v/>
      </c>
      <c r="H428" s="201" t="str">
        <f>IF(OCS!H428="","",OCS!H428)</f>
        <v/>
      </c>
      <c r="I428" s="201" t="str">
        <f>IF(OCS!I428="","",OCS!I428)</f>
        <v/>
      </c>
      <c r="J428" s="88"/>
      <c r="K428" s="69"/>
      <c r="L428" s="69"/>
      <c r="M428" s="69"/>
      <c r="N428" s="69"/>
      <c r="O428" s="84" t="str">
        <f t="shared" si="18"/>
        <v/>
      </c>
      <c r="P428" s="84" t="str">
        <f t="shared" si="19"/>
        <v/>
      </c>
      <c r="Q428" s="436"/>
      <c r="R428" s="482"/>
      <c r="S428" s="435" t="str">
        <f>IF(I428="","",IF(P428="",Listes!$A$70,IF(AND(I428&lt;P428,R428=""),Listes!$A$71,IF(AND(N428&lt;M428,R428=""),Listes!$A$72,IF(AND(P428&lt;&gt;"",P428&lt;I428,Q428=""),Listes!$A$73,IF(T428="",Listes!$A$74,""))))))</f>
        <v/>
      </c>
      <c r="T428" s="90"/>
      <c r="U428" s="158">
        <f t="shared" si="20"/>
        <v>0</v>
      </c>
    </row>
    <row r="429" spans="1:21" ht="20.100000000000001" customHeight="1" x14ac:dyDescent="0.25">
      <c r="A429" s="173">
        <v>423</v>
      </c>
      <c r="B429" s="201" t="str">
        <f>IF(OCS!B429="","",OCS!B429)</f>
        <v/>
      </c>
      <c r="C429" s="201" t="str">
        <f>IF(OCS!C429="","",OCS!C429)</f>
        <v/>
      </c>
      <c r="D429" s="202" t="str">
        <f>IF(OCS!D429="","",OCS!D429)</f>
        <v/>
      </c>
      <c r="E429" s="201" t="str">
        <f>IF(OCS!E429="","",OCS!E429)</f>
        <v/>
      </c>
      <c r="F429" s="287" t="str">
        <f>IF(OCS!F429="","",OCS!F429)</f>
        <v/>
      </c>
      <c r="G429" s="287" t="str">
        <f>IF(OCS!G429="","",OCS!G429)</f>
        <v/>
      </c>
      <c r="H429" s="201" t="str">
        <f>IF(OCS!H429="","",OCS!H429)</f>
        <v/>
      </c>
      <c r="I429" s="201" t="str">
        <f>IF(OCS!I429="","",OCS!I429)</f>
        <v/>
      </c>
      <c r="J429" s="88"/>
      <c r="K429" s="69"/>
      <c r="L429" s="69"/>
      <c r="M429" s="69"/>
      <c r="N429" s="69"/>
      <c r="O429" s="84" t="str">
        <f t="shared" si="18"/>
        <v/>
      </c>
      <c r="P429" s="84" t="str">
        <f t="shared" si="19"/>
        <v/>
      </c>
      <c r="Q429" s="436"/>
      <c r="R429" s="482"/>
      <c r="S429" s="435" t="str">
        <f>IF(I429="","",IF(P429="",Listes!$A$70,IF(AND(I429&lt;P429,R429=""),Listes!$A$71,IF(AND(N429&lt;M429,R429=""),Listes!$A$72,IF(AND(P429&lt;&gt;"",P429&lt;I429,Q429=""),Listes!$A$73,IF(T429="",Listes!$A$74,""))))))</f>
        <v/>
      </c>
      <c r="T429" s="90"/>
      <c r="U429" s="158">
        <f t="shared" si="20"/>
        <v>0</v>
      </c>
    </row>
    <row r="430" spans="1:21" ht="20.100000000000001" customHeight="1" x14ac:dyDescent="0.25">
      <c r="A430" s="173">
        <v>424</v>
      </c>
      <c r="B430" s="201" t="str">
        <f>IF(OCS!B430="","",OCS!B430)</f>
        <v/>
      </c>
      <c r="C430" s="201" t="str">
        <f>IF(OCS!C430="","",OCS!C430)</f>
        <v/>
      </c>
      <c r="D430" s="202" t="str">
        <f>IF(OCS!D430="","",OCS!D430)</f>
        <v/>
      </c>
      <c r="E430" s="201" t="str">
        <f>IF(OCS!E430="","",OCS!E430)</f>
        <v/>
      </c>
      <c r="F430" s="287" t="str">
        <f>IF(OCS!F430="","",OCS!F430)</f>
        <v/>
      </c>
      <c r="G430" s="287" t="str">
        <f>IF(OCS!G430="","",OCS!G430)</f>
        <v/>
      </c>
      <c r="H430" s="201" t="str">
        <f>IF(OCS!H430="","",OCS!H430)</f>
        <v/>
      </c>
      <c r="I430" s="201" t="str">
        <f>IF(OCS!I430="","",OCS!I430)</f>
        <v/>
      </c>
      <c r="J430" s="88"/>
      <c r="K430" s="69"/>
      <c r="L430" s="69"/>
      <c r="M430" s="69"/>
      <c r="N430" s="69"/>
      <c r="O430" s="84" t="str">
        <f t="shared" si="18"/>
        <v/>
      </c>
      <c r="P430" s="84" t="str">
        <f t="shared" si="19"/>
        <v/>
      </c>
      <c r="Q430" s="436"/>
      <c r="R430" s="482"/>
      <c r="S430" s="435" t="str">
        <f>IF(I430="","",IF(P430="",Listes!$A$70,IF(AND(I430&lt;P430,R430=""),Listes!$A$71,IF(AND(N430&lt;M430,R430=""),Listes!$A$72,IF(AND(P430&lt;&gt;"",P430&lt;I430,Q430=""),Listes!$A$73,IF(T430="",Listes!$A$74,""))))))</f>
        <v/>
      </c>
      <c r="T430" s="90"/>
      <c r="U430" s="158">
        <f t="shared" si="20"/>
        <v>0</v>
      </c>
    </row>
    <row r="431" spans="1:21" ht="20.100000000000001" customHeight="1" x14ac:dyDescent="0.25">
      <c r="A431" s="173">
        <v>425</v>
      </c>
      <c r="B431" s="201" t="str">
        <f>IF(OCS!B431="","",OCS!B431)</f>
        <v/>
      </c>
      <c r="C431" s="201" t="str">
        <f>IF(OCS!C431="","",OCS!C431)</f>
        <v/>
      </c>
      <c r="D431" s="202" t="str">
        <f>IF(OCS!D431="","",OCS!D431)</f>
        <v/>
      </c>
      <c r="E431" s="201" t="str">
        <f>IF(OCS!E431="","",OCS!E431)</f>
        <v/>
      </c>
      <c r="F431" s="287" t="str">
        <f>IF(OCS!F431="","",OCS!F431)</f>
        <v/>
      </c>
      <c r="G431" s="287" t="str">
        <f>IF(OCS!G431="","",OCS!G431)</f>
        <v/>
      </c>
      <c r="H431" s="201" t="str">
        <f>IF(OCS!H431="","",OCS!H431)</f>
        <v/>
      </c>
      <c r="I431" s="201" t="str">
        <f>IF(OCS!I431="","",OCS!I431)</f>
        <v/>
      </c>
      <c r="J431" s="88"/>
      <c r="K431" s="69"/>
      <c r="L431" s="69"/>
      <c r="M431" s="69"/>
      <c r="N431" s="69"/>
      <c r="O431" s="84" t="str">
        <f t="shared" si="18"/>
        <v/>
      </c>
      <c r="P431" s="84" t="str">
        <f t="shared" si="19"/>
        <v/>
      </c>
      <c r="Q431" s="436"/>
      <c r="R431" s="482"/>
      <c r="S431" s="435" t="str">
        <f>IF(I431="","",IF(P431="",Listes!$A$70,IF(AND(I431&lt;P431,R431=""),Listes!$A$71,IF(AND(N431&lt;M431,R431=""),Listes!$A$72,IF(AND(P431&lt;&gt;"",P431&lt;I431,Q431=""),Listes!$A$73,IF(T431="",Listes!$A$74,""))))))</f>
        <v/>
      </c>
      <c r="T431" s="90"/>
      <c r="U431" s="158">
        <f t="shared" si="20"/>
        <v>0</v>
      </c>
    </row>
    <row r="432" spans="1:21" ht="20.100000000000001" customHeight="1" x14ac:dyDescent="0.25">
      <c r="A432" s="173">
        <v>426</v>
      </c>
      <c r="B432" s="201" t="str">
        <f>IF(OCS!B432="","",OCS!B432)</f>
        <v/>
      </c>
      <c r="C432" s="201" t="str">
        <f>IF(OCS!C432="","",OCS!C432)</f>
        <v/>
      </c>
      <c r="D432" s="202" t="str">
        <f>IF(OCS!D432="","",OCS!D432)</f>
        <v/>
      </c>
      <c r="E432" s="201" t="str">
        <f>IF(OCS!E432="","",OCS!E432)</f>
        <v/>
      </c>
      <c r="F432" s="287" t="str">
        <f>IF(OCS!F432="","",OCS!F432)</f>
        <v/>
      </c>
      <c r="G432" s="287" t="str">
        <f>IF(OCS!G432="","",OCS!G432)</f>
        <v/>
      </c>
      <c r="H432" s="201" t="str">
        <f>IF(OCS!H432="","",OCS!H432)</f>
        <v/>
      </c>
      <c r="I432" s="201" t="str">
        <f>IF(OCS!I432="","",OCS!I432)</f>
        <v/>
      </c>
      <c r="J432" s="88"/>
      <c r="K432" s="69"/>
      <c r="L432" s="69"/>
      <c r="M432" s="69"/>
      <c r="N432" s="69"/>
      <c r="O432" s="84" t="str">
        <f t="shared" si="18"/>
        <v/>
      </c>
      <c r="P432" s="84" t="str">
        <f t="shared" si="19"/>
        <v/>
      </c>
      <c r="Q432" s="436"/>
      <c r="R432" s="482"/>
      <c r="S432" s="435" t="str">
        <f>IF(I432="","",IF(P432="",Listes!$A$70,IF(AND(I432&lt;P432,R432=""),Listes!$A$71,IF(AND(N432&lt;M432,R432=""),Listes!$A$72,IF(AND(P432&lt;&gt;"",P432&lt;I432,Q432=""),Listes!$A$73,IF(T432="",Listes!$A$74,""))))))</f>
        <v/>
      </c>
      <c r="T432" s="90"/>
      <c r="U432" s="158">
        <f t="shared" si="20"/>
        <v>0</v>
      </c>
    </row>
    <row r="433" spans="1:21" ht="20.100000000000001" customHeight="1" x14ac:dyDescent="0.25">
      <c r="A433" s="173">
        <v>427</v>
      </c>
      <c r="B433" s="201" t="str">
        <f>IF(OCS!B433="","",OCS!B433)</f>
        <v/>
      </c>
      <c r="C433" s="201" t="str">
        <f>IF(OCS!C433="","",OCS!C433)</f>
        <v/>
      </c>
      <c r="D433" s="202" t="str">
        <f>IF(OCS!D433="","",OCS!D433)</f>
        <v/>
      </c>
      <c r="E433" s="201" t="str">
        <f>IF(OCS!E433="","",OCS!E433)</f>
        <v/>
      </c>
      <c r="F433" s="287" t="str">
        <f>IF(OCS!F433="","",OCS!F433)</f>
        <v/>
      </c>
      <c r="G433" s="287" t="str">
        <f>IF(OCS!G433="","",OCS!G433)</f>
        <v/>
      </c>
      <c r="H433" s="201" t="str">
        <f>IF(OCS!H433="","",OCS!H433)</f>
        <v/>
      </c>
      <c r="I433" s="201" t="str">
        <f>IF(OCS!I433="","",OCS!I433)</f>
        <v/>
      </c>
      <c r="J433" s="88"/>
      <c r="K433" s="69"/>
      <c r="L433" s="69"/>
      <c r="M433" s="69"/>
      <c r="N433" s="69"/>
      <c r="O433" s="84" t="str">
        <f t="shared" si="18"/>
        <v/>
      </c>
      <c r="P433" s="84" t="str">
        <f t="shared" si="19"/>
        <v/>
      </c>
      <c r="Q433" s="436"/>
      <c r="R433" s="482"/>
      <c r="S433" s="435" t="str">
        <f>IF(I433="","",IF(P433="",Listes!$A$70,IF(AND(I433&lt;P433,R433=""),Listes!$A$71,IF(AND(N433&lt;M433,R433=""),Listes!$A$72,IF(AND(P433&lt;&gt;"",P433&lt;I433,Q433=""),Listes!$A$73,IF(T433="",Listes!$A$74,""))))))</f>
        <v/>
      </c>
      <c r="T433" s="90"/>
      <c r="U433" s="158">
        <f t="shared" si="20"/>
        <v>0</v>
      </c>
    </row>
    <row r="434" spans="1:21" ht="20.100000000000001" customHeight="1" x14ac:dyDescent="0.25">
      <c r="A434" s="173">
        <v>428</v>
      </c>
      <c r="B434" s="201" t="str">
        <f>IF(OCS!B434="","",OCS!B434)</f>
        <v/>
      </c>
      <c r="C434" s="201" t="str">
        <f>IF(OCS!C434="","",OCS!C434)</f>
        <v/>
      </c>
      <c r="D434" s="202" t="str">
        <f>IF(OCS!D434="","",OCS!D434)</f>
        <v/>
      </c>
      <c r="E434" s="201" t="str">
        <f>IF(OCS!E434="","",OCS!E434)</f>
        <v/>
      </c>
      <c r="F434" s="287" t="str">
        <f>IF(OCS!F434="","",OCS!F434)</f>
        <v/>
      </c>
      <c r="G434" s="287" t="str">
        <f>IF(OCS!G434="","",OCS!G434)</f>
        <v/>
      </c>
      <c r="H434" s="201" t="str">
        <f>IF(OCS!H434="","",OCS!H434)</f>
        <v/>
      </c>
      <c r="I434" s="201" t="str">
        <f>IF(OCS!I434="","",OCS!I434)</f>
        <v/>
      </c>
      <c r="J434" s="88"/>
      <c r="K434" s="69"/>
      <c r="L434" s="69"/>
      <c r="M434" s="69"/>
      <c r="N434" s="69"/>
      <c r="O434" s="84" t="str">
        <f t="shared" si="18"/>
        <v/>
      </c>
      <c r="P434" s="84" t="str">
        <f t="shared" si="19"/>
        <v/>
      </c>
      <c r="Q434" s="436"/>
      <c r="R434" s="482"/>
      <c r="S434" s="435" t="str">
        <f>IF(I434="","",IF(P434="",Listes!$A$70,IF(AND(I434&lt;P434,R434=""),Listes!$A$71,IF(AND(N434&lt;M434,R434=""),Listes!$A$72,IF(AND(P434&lt;&gt;"",P434&lt;I434,Q434=""),Listes!$A$73,IF(T434="",Listes!$A$74,""))))))</f>
        <v/>
      </c>
      <c r="T434" s="90"/>
      <c r="U434" s="158">
        <f t="shared" si="20"/>
        <v>0</v>
      </c>
    </row>
    <row r="435" spans="1:21" ht="20.100000000000001" customHeight="1" x14ac:dyDescent="0.25">
      <c r="A435" s="173">
        <v>429</v>
      </c>
      <c r="B435" s="201" t="str">
        <f>IF(OCS!B435="","",OCS!B435)</f>
        <v/>
      </c>
      <c r="C435" s="201" t="str">
        <f>IF(OCS!C435="","",OCS!C435)</f>
        <v/>
      </c>
      <c r="D435" s="202" t="str">
        <f>IF(OCS!D435="","",OCS!D435)</f>
        <v/>
      </c>
      <c r="E435" s="201" t="str">
        <f>IF(OCS!E435="","",OCS!E435)</f>
        <v/>
      </c>
      <c r="F435" s="287" t="str">
        <f>IF(OCS!F435="","",OCS!F435)</f>
        <v/>
      </c>
      <c r="G435" s="287" t="str">
        <f>IF(OCS!G435="","",OCS!G435)</f>
        <v/>
      </c>
      <c r="H435" s="201" t="str">
        <f>IF(OCS!H435="","",OCS!H435)</f>
        <v/>
      </c>
      <c r="I435" s="201" t="str">
        <f>IF(OCS!I435="","",OCS!I435)</f>
        <v/>
      </c>
      <c r="J435" s="88"/>
      <c r="K435" s="69"/>
      <c r="L435" s="69"/>
      <c r="M435" s="69"/>
      <c r="N435" s="69"/>
      <c r="O435" s="84" t="str">
        <f t="shared" si="18"/>
        <v/>
      </c>
      <c r="P435" s="84" t="str">
        <f t="shared" si="19"/>
        <v/>
      </c>
      <c r="Q435" s="436"/>
      <c r="R435" s="482"/>
      <c r="S435" s="435" t="str">
        <f>IF(I435="","",IF(P435="",Listes!$A$70,IF(AND(I435&lt;P435,R435=""),Listes!$A$71,IF(AND(N435&lt;M435,R435=""),Listes!$A$72,IF(AND(P435&lt;&gt;"",P435&lt;I435,Q435=""),Listes!$A$73,IF(T435="",Listes!$A$74,""))))))</f>
        <v/>
      </c>
      <c r="T435" s="90"/>
      <c r="U435" s="158">
        <f t="shared" si="20"/>
        <v>0</v>
      </c>
    </row>
    <row r="436" spans="1:21" ht="20.100000000000001" customHeight="1" x14ac:dyDescent="0.25">
      <c r="A436" s="173">
        <v>430</v>
      </c>
      <c r="B436" s="201" t="str">
        <f>IF(OCS!B436="","",OCS!B436)</f>
        <v/>
      </c>
      <c r="C436" s="201" t="str">
        <f>IF(OCS!C436="","",OCS!C436)</f>
        <v/>
      </c>
      <c r="D436" s="202" t="str">
        <f>IF(OCS!D436="","",OCS!D436)</f>
        <v/>
      </c>
      <c r="E436" s="201" t="str">
        <f>IF(OCS!E436="","",OCS!E436)</f>
        <v/>
      </c>
      <c r="F436" s="287" t="str">
        <f>IF(OCS!F436="","",OCS!F436)</f>
        <v/>
      </c>
      <c r="G436" s="287" t="str">
        <f>IF(OCS!G436="","",OCS!G436)</f>
        <v/>
      </c>
      <c r="H436" s="201" t="str">
        <f>IF(OCS!H436="","",OCS!H436)</f>
        <v/>
      </c>
      <c r="I436" s="201" t="str">
        <f>IF(OCS!I436="","",OCS!I436)</f>
        <v/>
      </c>
      <c r="J436" s="88"/>
      <c r="K436" s="69"/>
      <c r="L436" s="69"/>
      <c r="M436" s="69"/>
      <c r="N436" s="69"/>
      <c r="O436" s="84" t="str">
        <f t="shared" si="18"/>
        <v/>
      </c>
      <c r="P436" s="84" t="str">
        <f t="shared" si="19"/>
        <v/>
      </c>
      <c r="Q436" s="436"/>
      <c r="R436" s="482"/>
      <c r="S436" s="435" t="str">
        <f>IF(I436="","",IF(P436="",Listes!$A$70,IF(AND(I436&lt;P436,R436=""),Listes!$A$71,IF(AND(N436&lt;M436,R436=""),Listes!$A$72,IF(AND(P436&lt;&gt;"",P436&lt;I436,Q436=""),Listes!$A$73,IF(T436="",Listes!$A$74,""))))))</f>
        <v/>
      </c>
      <c r="T436" s="90"/>
      <c r="U436" s="158">
        <f t="shared" si="20"/>
        <v>0</v>
      </c>
    </row>
    <row r="437" spans="1:21" ht="20.100000000000001" customHeight="1" x14ac:dyDescent="0.25">
      <c r="A437" s="173">
        <v>431</v>
      </c>
      <c r="B437" s="201" t="str">
        <f>IF(OCS!B437="","",OCS!B437)</f>
        <v/>
      </c>
      <c r="C437" s="201" t="str">
        <f>IF(OCS!C437="","",OCS!C437)</f>
        <v/>
      </c>
      <c r="D437" s="202" t="str">
        <f>IF(OCS!D437="","",OCS!D437)</f>
        <v/>
      </c>
      <c r="E437" s="201" t="str">
        <f>IF(OCS!E437="","",OCS!E437)</f>
        <v/>
      </c>
      <c r="F437" s="287" t="str">
        <f>IF(OCS!F437="","",OCS!F437)</f>
        <v/>
      </c>
      <c r="G437" s="287" t="str">
        <f>IF(OCS!G437="","",OCS!G437)</f>
        <v/>
      </c>
      <c r="H437" s="201" t="str">
        <f>IF(OCS!H437="","",OCS!H437)</f>
        <v/>
      </c>
      <c r="I437" s="201" t="str">
        <f>IF(OCS!I437="","",OCS!I437)</f>
        <v/>
      </c>
      <c r="J437" s="88"/>
      <c r="K437" s="69"/>
      <c r="L437" s="69"/>
      <c r="M437" s="69"/>
      <c r="N437" s="69"/>
      <c r="O437" s="84" t="str">
        <f t="shared" si="18"/>
        <v/>
      </c>
      <c r="P437" s="84" t="str">
        <f t="shared" si="19"/>
        <v/>
      </c>
      <c r="Q437" s="436"/>
      <c r="R437" s="482"/>
      <c r="S437" s="435" t="str">
        <f>IF(I437="","",IF(P437="",Listes!$A$70,IF(AND(I437&lt;P437,R437=""),Listes!$A$71,IF(AND(N437&lt;M437,R437=""),Listes!$A$72,IF(AND(P437&lt;&gt;"",P437&lt;I437,Q437=""),Listes!$A$73,IF(T437="",Listes!$A$74,""))))))</f>
        <v/>
      </c>
      <c r="T437" s="90"/>
      <c r="U437" s="158">
        <f t="shared" si="20"/>
        <v>0</v>
      </c>
    </row>
    <row r="438" spans="1:21" ht="20.100000000000001" customHeight="1" x14ac:dyDescent="0.25">
      <c r="A438" s="173">
        <v>432</v>
      </c>
      <c r="B438" s="201" t="str">
        <f>IF(OCS!B438="","",OCS!B438)</f>
        <v/>
      </c>
      <c r="C438" s="201" t="str">
        <f>IF(OCS!C438="","",OCS!C438)</f>
        <v/>
      </c>
      <c r="D438" s="202" t="str">
        <f>IF(OCS!D438="","",OCS!D438)</f>
        <v/>
      </c>
      <c r="E438" s="201" t="str">
        <f>IF(OCS!E438="","",OCS!E438)</f>
        <v/>
      </c>
      <c r="F438" s="287" t="str">
        <f>IF(OCS!F438="","",OCS!F438)</f>
        <v/>
      </c>
      <c r="G438" s="287" t="str">
        <f>IF(OCS!G438="","",OCS!G438)</f>
        <v/>
      </c>
      <c r="H438" s="201" t="str">
        <f>IF(OCS!H438="","",OCS!H438)</f>
        <v/>
      </c>
      <c r="I438" s="201" t="str">
        <f>IF(OCS!I438="","",OCS!I438)</f>
        <v/>
      </c>
      <c r="J438" s="88"/>
      <c r="K438" s="69"/>
      <c r="L438" s="69"/>
      <c r="M438" s="69"/>
      <c r="N438" s="69"/>
      <c r="O438" s="84" t="str">
        <f t="shared" si="18"/>
        <v/>
      </c>
      <c r="P438" s="84" t="str">
        <f t="shared" si="19"/>
        <v/>
      </c>
      <c r="Q438" s="436"/>
      <c r="R438" s="482"/>
      <c r="S438" s="435" t="str">
        <f>IF(I438="","",IF(P438="",Listes!$A$70,IF(AND(I438&lt;P438,R438=""),Listes!$A$71,IF(AND(N438&lt;M438,R438=""),Listes!$A$72,IF(AND(P438&lt;&gt;"",P438&lt;I438,Q438=""),Listes!$A$73,IF(T438="",Listes!$A$74,""))))))</f>
        <v/>
      </c>
      <c r="T438" s="90"/>
      <c r="U438" s="158">
        <f t="shared" si="20"/>
        <v>0</v>
      </c>
    </row>
    <row r="439" spans="1:21" ht="20.100000000000001" customHeight="1" x14ac:dyDescent="0.25">
      <c r="A439" s="173">
        <v>433</v>
      </c>
      <c r="B439" s="201" t="str">
        <f>IF(OCS!B439="","",OCS!B439)</f>
        <v/>
      </c>
      <c r="C439" s="201" t="str">
        <f>IF(OCS!C439="","",OCS!C439)</f>
        <v/>
      </c>
      <c r="D439" s="202" t="str">
        <f>IF(OCS!D439="","",OCS!D439)</f>
        <v/>
      </c>
      <c r="E439" s="201" t="str">
        <f>IF(OCS!E439="","",OCS!E439)</f>
        <v/>
      </c>
      <c r="F439" s="287" t="str">
        <f>IF(OCS!F439="","",OCS!F439)</f>
        <v/>
      </c>
      <c r="G439" s="287" t="str">
        <f>IF(OCS!G439="","",OCS!G439)</f>
        <v/>
      </c>
      <c r="H439" s="201" t="str">
        <f>IF(OCS!H439="","",OCS!H439)</f>
        <v/>
      </c>
      <c r="I439" s="201" t="str">
        <f>IF(OCS!I439="","",OCS!I439)</f>
        <v/>
      </c>
      <c r="J439" s="88"/>
      <c r="K439" s="69"/>
      <c r="L439" s="69"/>
      <c r="M439" s="69"/>
      <c r="N439" s="69"/>
      <c r="O439" s="84" t="str">
        <f t="shared" si="18"/>
        <v/>
      </c>
      <c r="P439" s="84" t="str">
        <f t="shared" si="19"/>
        <v/>
      </c>
      <c r="Q439" s="436"/>
      <c r="R439" s="482"/>
      <c r="S439" s="435" t="str">
        <f>IF(I439="","",IF(P439="",Listes!$A$70,IF(AND(I439&lt;P439,R439=""),Listes!$A$71,IF(AND(N439&lt;M439,R439=""),Listes!$A$72,IF(AND(P439&lt;&gt;"",P439&lt;I439,Q439=""),Listes!$A$73,IF(T439="",Listes!$A$74,""))))))</f>
        <v/>
      </c>
      <c r="T439" s="90"/>
      <c r="U439" s="158">
        <f t="shared" si="20"/>
        <v>0</v>
      </c>
    </row>
    <row r="440" spans="1:21" ht="20.100000000000001" customHeight="1" x14ac:dyDescent="0.25">
      <c r="A440" s="173">
        <v>434</v>
      </c>
      <c r="B440" s="201" t="str">
        <f>IF(OCS!B440="","",OCS!B440)</f>
        <v/>
      </c>
      <c r="C440" s="201" t="str">
        <f>IF(OCS!C440="","",OCS!C440)</f>
        <v/>
      </c>
      <c r="D440" s="202" t="str">
        <f>IF(OCS!D440="","",OCS!D440)</f>
        <v/>
      </c>
      <c r="E440" s="201" t="str">
        <f>IF(OCS!E440="","",OCS!E440)</f>
        <v/>
      </c>
      <c r="F440" s="287" t="str">
        <f>IF(OCS!F440="","",OCS!F440)</f>
        <v/>
      </c>
      <c r="G440" s="287" t="str">
        <f>IF(OCS!G440="","",OCS!G440)</f>
        <v/>
      </c>
      <c r="H440" s="201" t="str">
        <f>IF(OCS!H440="","",OCS!H440)</f>
        <v/>
      </c>
      <c r="I440" s="201" t="str">
        <f>IF(OCS!I440="","",OCS!I440)</f>
        <v/>
      </c>
      <c r="J440" s="88"/>
      <c r="K440" s="69"/>
      <c r="L440" s="69"/>
      <c r="M440" s="69"/>
      <c r="N440" s="69"/>
      <c r="O440" s="84" t="str">
        <f t="shared" si="18"/>
        <v/>
      </c>
      <c r="P440" s="84" t="str">
        <f t="shared" si="19"/>
        <v/>
      </c>
      <c r="Q440" s="436"/>
      <c r="R440" s="482"/>
      <c r="S440" s="435" t="str">
        <f>IF(I440="","",IF(P440="",Listes!$A$70,IF(AND(I440&lt;P440,R440=""),Listes!$A$71,IF(AND(N440&lt;M440,R440=""),Listes!$A$72,IF(AND(P440&lt;&gt;"",P440&lt;I440,Q440=""),Listes!$A$73,IF(T440="",Listes!$A$74,""))))))</f>
        <v/>
      </c>
      <c r="T440" s="90"/>
      <c r="U440" s="158">
        <f t="shared" si="20"/>
        <v>0</v>
      </c>
    </row>
    <row r="441" spans="1:21" ht="20.100000000000001" customHeight="1" x14ac:dyDescent="0.25">
      <c r="A441" s="173">
        <v>435</v>
      </c>
      <c r="B441" s="201" t="str">
        <f>IF(OCS!B441="","",OCS!B441)</f>
        <v/>
      </c>
      <c r="C441" s="201" t="str">
        <f>IF(OCS!C441="","",OCS!C441)</f>
        <v/>
      </c>
      <c r="D441" s="202" t="str">
        <f>IF(OCS!D441="","",OCS!D441)</f>
        <v/>
      </c>
      <c r="E441" s="201" t="str">
        <f>IF(OCS!E441="","",OCS!E441)</f>
        <v/>
      </c>
      <c r="F441" s="287" t="str">
        <f>IF(OCS!F441="","",OCS!F441)</f>
        <v/>
      </c>
      <c r="G441" s="287" t="str">
        <f>IF(OCS!G441="","",OCS!G441)</f>
        <v/>
      </c>
      <c r="H441" s="201" t="str">
        <f>IF(OCS!H441="","",OCS!H441)</f>
        <v/>
      </c>
      <c r="I441" s="201" t="str">
        <f>IF(OCS!I441="","",OCS!I441)</f>
        <v/>
      </c>
      <c r="J441" s="88"/>
      <c r="K441" s="69"/>
      <c r="L441" s="69"/>
      <c r="M441" s="69"/>
      <c r="N441" s="69"/>
      <c r="O441" s="84" t="str">
        <f t="shared" si="18"/>
        <v/>
      </c>
      <c r="P441" s="84" t="str">
        <f t="shared" si="19"/>
        <v/>
      </c>
      <c r="Q441" s="436"/>
      <c r="R441" s="482"/>
      <c r="S441" s="435" t="str">
        <f>IF(I441="","",IF(P441="",Listes!$A$70,IF(AND(I441&lt;P441,R441=""),Listes!$A$71,IF(AND(N441&lt;M441,R441=""),Listes!$A$72,IF(AND(P441&lt;&gt;"",P441&lt;I441,Q441=""),Listes!$A$73,IF(T441="",Listes!$A$74,""))))))</f>
        <v/>
      </c>
      <c r="T441" s="90"/>
      <c r="U441" s="158">
        <f t="shared" si="20"/>
        <v>0</v>
      </c>
    </row>
    <row r="442" spans="1:21" ht="20.100000000000001" customHeight="1" x14ac:dyDescent="0.25">
      <c r="A442" s="173">
        <v>436</v>
      </c>
      <c r="B442" s="201" t="str">
        <f>IF(OCS!B442="","",OCS!B442)</f>
        <v/>
      </c>
      <c r="C442" s="201" t="str">
        <f>IF(OCS!C442="","",OCS!C442)</f>
        <v/>
      </c>
      <c r="D442" s="202" t="str">
        <f>IF(OCS!D442="","",OCS!D442)</f>
        <v/>
      </c>
      <c r="E442" s="201" t="str">
        <f>IF(OCS!E442="","",OCS!E442)</f>
        <v/>
      </c>
      <c r="F442" s="287" t="str">
        <f>IF(OCS!F442="","",OCS!F442)</f>
        <v/>
      </c>
      <c r="G442" s="287" t="str">
        <f>IF(OCS!G442="","",OCS!G442)</f>
        <v/>
      </c>
      <c r="H442" s="201" t="str">
        <f>IF(OCS!H442="","",OCS!H442)</f>
        <v/>
      </c>
      <c r="I442" s="201" t="str">
        <f>IF(OCS!I442="","",OCS!I442)</f>
        <v/>
      </c>
      <c r="J442" s="88"/>
      <c r="K442" s="69"/>
      <c r="L442" s="69"/>
      <c r="M442" s="69"/>
      <c r="N442" s="69"/>
      <c r="O442" s="84" t="str">
        <f t="shared" si="18"/>
        <v/>
      </c>
      <c r="P442" s="84" t="str">
        <f t="shared" si="19"/>
        <v/>
      </c>
      <c r="Q442" s="436"/>
      <c r="R442" s="482"/>
      <c r="S442" s="435" t="str">
        <f>IF(I442="","",IF(P442="",Listes!$A$70,IF(AND(I442&lt;P442,R442=""),Listes!$A$71,IF(AND(N442&lt;M442,R442=""),Listes!$A$72,IF(AND(P442&lt;&gt;"",P442&lt;I442,Q442=""),Listes!$A$73,IF(T442="",Listes!$A$74,""))))))</f>
        <v/>
      </c>
      <c r="T442" s="90"/>
      <c r="U442" s="158">
        <f t="shared" si="20"/>
        <v>0</v>
      </c>
    </row>
    <row r="443" spans="1:21" ht="20.100000000000001" customHeight="1" x14ac:dyDescent="0.25">
      <c r="A443" s="173">
        <v>437</v>
      </c>
      <c r="B443" s="201" t="str">
        <f>IF(OCS!B443="","",OCS!B443)</f>
        <v/>
      </c>
      <c r="C443" s="201" t="str">
        <f>IF(OCS!C443="","",OCS!C443)</f>
        <v/>
      </c>
      <c r="D443" s="202" t="str">
        <f>IF(OCS!D443="","",OCS!D443)</f>
        <v/>
      </c>
      <c r="E443" s="201" t="str">
        <f>IF(OCS!E443="","",OCS!E443)</f>
        <v/>
      </c>
      <c r="F443" s="287" t="str">
        <f>IF(OCS!F443="","",OCS!F443)</f>
        <v/>
      </c>
      <c r="G443" s="287" t="str">
        <f>IF(OCS!G443="","",OCS!G443)</f>
        <v/>
      </c>
      <c r="H443" s="201" t="str">
        <f>IF(OCS!H443="","",OCS!H443)</f>
        <v/>
      </c>
      <c r="I443" s="201" t="str">
        <f>IF(OCS!I443="","",OCS!I443)</f>
        <v/>
      </c>
      <c r="J443" s="88"/>
      <c r="K443" s="69"/>
      <c r="L443" s="69"/>
      <c r="M443" s="69"/>
      <c r="N443" s="69"/>
      <c r="O443" s="84" t="str">
        <f t="shared" si="18"/>
        <v/>
      </c>
      <c r="P443" s="84" t="str">
        <f t="shared" si="19"/>
        <v/>
      </c>
      <c r="Q443" s="436"/>
      <c r="R443" s="482"/>
      <c r="S443" s="435" t="str">
        <f>IF(I443="","",IF(P443="",Listes!$A$70,IF(AND(I443&lt;P443,R443=""),Listes!$A$71,IF(AND(N443&lt;M443,R443=""),Listes!$A$72,IF(AND(P443&lt;&gt;"",P443&lt;I443,Q443=""),Listes!$A$73,IF(T443="",Listes!$A$74,""))))))</f>
        <v/>
      </c>
      <c r="T443" s="90"/>
      <c r="U443" s="158">
        <f t="shared" si="20"/>
        <v>0</v>
      </c>
    </row>
    <row r="444" spans="1:21" ht="20.100000000000001" customHeight="1" x14ac:dyDescent="0.25">
      <c r="A444" s="173">
        <v>438</v>
      </c>
      <c r="B444" s="201" t="str">
        <f>IF(OCS!B444="","",OCS!B444)</f>
        <v/>
      </c>
      <c r="C444" s="201" t="str">
        <f>IF(OCS!C444="","",OCS!C444)</f>
        <v/>
      </c>
      <c r="D444" s="202" t="str">
        <f>IF(OCS!D444="","",OCS!D444)</f>
        <v/>
      </c>
      <c r="E444" s="201" t="str">
        <f>IF(OCS!E444="","",OCS!E444)</f>
        <v/>
      </c>
      <c r="F444" s="287" t="str">
        <f>IF(OCS!F444="","",OCS!F444)</f>
        <v/>
      </c>
      <c r="G444" s="287" t="str">
        <f>IF(OCS!G444="","",OCS!G444)</f>
        <v/>
      </c>
      <c r="H444" s="201" t="str">
        <f>IF(OCS!H444="","",OCS!H444)</f>
        <v/>
      </c>
      <c r="I444" s="201" t="str">
        <f>IF(OCS!I444="","",OCS!I444)</f>
        <v/>
      </c>
      <c r="J444" s="88"/>
      <c r="K444" s="69"/>
      <c r="L444" s="69"/>
      <c r="M444" s="69"/>
      <c r="N444" s="69"/>
      <c r="O444" s="84" t="str">
        <f t="shared" si="18"/>
        <v/>
      </c>
      <c r="P444" s="84" t="str">
        <f t="shared" si="19"/>
        <v/>
      </c>
      <c r="Q444" s="436"/>
      <c r="R444" s="482"/>
      <c r="S444" s="435" t="str">
        <f>IF(I444="","",IF(P444="",Listes!$A$70,IF(AND(I444&lt;P444,R444=""),Listes!$A$71,IF(AND(N444&lt;M444,R444=""),Listes!$A$72,IF(AND(P444&lt;&gt;"",P444&lt;I444,Q444=""),Listes!$A$73,IF(T444="",Listes!$A$74,""))))))</f>
        <v/>
      </c>
      <c r="T444" s="90"/>
      <c r="U444" s="158">
        <f t="shared" si="20"/>
        <v>0</v>
      </c>
    </row>
    <row r="445" spans="1:21" ht="20.100000000000001" customHeight="1" x14ac:dyDescent="0.25">
      <c r="A445" s="173">
        <v>439</v>
      </c>
      <c r="B445" s="201" t="str">
        <f>IF(OCS!B445="","",OCS!B445)</f>
        <v/>
      </c>
      <c r="C445" s="201" t="str">
        <f>IF(OCS!C445="","",OCS!C445)</f>
        <v/>
      </c>
      <c r="D445" s="202" t="str">
        <f>IF(OCS!D445="","",OCS!D445)</f>
        <v/>
      </c>
      <c r="E445" s="201" t="str">
        <f>IF(OCS!E445="","",OCS!E445)</f>
        <v/>
      </c>
      <c r="F445" s="287" t="str">
        <f>IF(OCS!F445="","",OCS!F445)</f>
        <v/>
      </c>
      <c r="G445" s="287" t="str">
        <f>IF(OCS!G445="","",OCS!G445)</f>
        <v/>
      </c>
      <c r="H445" s="201" t="str">
        <f>IF(OCS!H445="","",OCS!H445)</f>
        <v/>
      </c>
      <c r="I445" s="201" t="str">
        <f>IF(OCS!I445="","",OCS!I445)</f>
        <v/>
      </c>
      <c r="J445" s="88"/>
      <c r="K445" s="69"/>
      <c r="L445" s="69"/>
      <c r="M445" s="69"/>
      <c r="N445" s="69"/>
      <c r="O445" s="84" t="str">
        <f t="shared" si="18"/>
        <v/>
      </c>
      <c r="P445" s="84" t="str">
        <f t="shared" si="19"/>
        <v/>
      </c>
      <c r="Q445" s="436"/>
      <c r="R445" s="482"/>
      <c r="S445" s="435" t="str">
        <f>IF(I445="","",IF(P445="",Listes!$A$70,IF(AND(I445&lt;P445,R445=""),Listes!$A$71,IF(AND(N445&lt;M445,R445=""),Listes!$A$72,IF(AND(P445&lt;&gt;"",P445&lt;I445,Q445=""),Listes!$A$73,IF(T445="",Listes!$A$74,""))))))</f>
        <v/>
      </c>
      <c r="T445" s="90"/>
      <c r="U445" s="158">
        <f t="shared" si="20"/>
        <v>0</v>
      </c>
    </row>
    <row r="446" spans="1:21" ht="20.100000000000001" customHeight="1" x14ac:dyDescent="0.25">
      <c r="A446" s="173">
        <v>440</v>
      </c>
      <c r="B446" s="201" t="str">
        <f>IF(OCS!B446="","",OCS!B446)</f>
        <v/>
      </c>
      <c r="C446" s="201" t="str">
        <f>IF(OCS!C446="","",OCS!C446)</f>
        <v/>
      </c>
      <c r="D446" s="202" t="str">
        <f>IF(OCS!D446="","",OCS!D446)</f>
        <v/>
      </c>
      <c r="E446" s="201" t="str">
        <f>IF(OCS!E446="","",OCS!E446)</f>
        <v/>
      </c>
      <c r="F446" s="287" t="str">
        <f>IF(OCS!F446="","",OCS!F446)</f>
        <v/>
      </c>
      <c r="G446" s="287" t="str">
        <f>IF(OCS!G446="","",OCS!G446)</f>
        <v/>
      </c>
      <c r="H446" s="201" t="str">
        <f>IF(OCS!H446="","",OCS!H446)</f>
        <v/>
      </c>
      <c r="I446" s="201" t="str">
        <f>IF(OCS!I446="","",OCS!I446)</f>
        <v/>
      </c>
      <c r="J446" s="88"/>
      <c r="K446" s="69"/>
      <c r="L446" s="69"/>
      <c r="M446" s="69"/>
      <c r="N446" s="69"/>
      <c r="O446" s="84" t="str">
        <f t="shared" si="18"/>
        <v/>
      </c>
      <c r="P446" s="84" t="str">
        <f t="shared" si="19"/>
        <v/>
      </c>
      <c r="Q446" s="436"/>
      <c r="R446" s="482"/>
      <c r="S446" s="435" t="str">
        <f>IF(I446="","",IF(P446="",Listes!$A$70,IF(AND(I446&lt;P446,R446=""),Listes!$A$71,IF(AND(N446&lt;M446,R446=""),Listes!$A$72,IF(AND(P446&lt;&gt;"",P446&lt;I446,Q446=""),Listes!$A$73,IF(T446="",Listes!$A$74,""))))))</f>
        <v/>
      </c>
      <c r="T446" s="90"/>
      <c r="U446" s="158">
        <f t="shared" si="20"/>
        <v>0</v>
      </c>
    </row>
    <row r="447" spans="1:21" ht="20.100000000000001" customHeight="1" x14ac:dyDescent="0.25">
      <c r="A447" s="173">
        <v>441</v>
      </c>
      <c r="B447" s="201" t="str">
        <f>IF(OCS!B447="","",OCS!B447)</f>
        <v/>
      </c>
      <c r="C447" s="201" t="str">
        <f>IF(OCS!C447="","",OCS!C447)</f>
        <v/>
      </c>
      <c r="D447" s="202" t="str">
        <f>IF(OCS!D447="","",OCS!D447)</f>
        <v/>
      </c>
      <c r="E447" s="201" t="str">
        <f>IF(OCS!E447="","",OCS!E447)</f>
        <v/>
      </c>
      <c r="F447" s="287" t="str">
        <f>IF(OCS!F447="","",OCS!F447)</f>
        <v/>
      </c>
      <c r="G447" s="287" t="str">
        <f>IF(OCS!G447="","",OCS!G447)</f>
        <v/>
      </c>
      <c r="H447" s="201" t="str">
        <f>IF(OCS!H447="","",OCS!H447)</f>
        <v/>
      </c>
      <c r="I447" s="201" t="str">
        <f>IF(OCS!I447="","",OCS!I447)</f>
        <v/>
      </c>
      <c r="J447" s="88"/>
      <c r="K447" s="69"/>
      <c r="L447" s="69"/>
      <c r="M447" s="69"/>
      <c r="N447" s="69"/>
      <c r="O447" s="84" t="str">
        <f t="shared" si="18"/>
        <v/>
      </c>
      <c r="P447" s="84" t="str">
        <f t="shared" si="19"/>
        <v/>
      </c>
      <c r="Q447" s="436"/>
      <c r="R447" s="482"/>
      <c r="S447" s="435" t="str">
        <f>IF(I447="","",IF(P447="",Listes!$A$70,IF(AND(I447&lt;P447,R447=""),Listes!$A$71,IF(AND(N447&lt;M447,R447=""),Listes!$A$72,IF(AND(P447&lt;&gt;"",P447&lt;I447,Q447=""),Listes!$A$73,IF(T447="",Listes!$A$74,""))))))</f>
        <v/>
      </c>
      <c r="T447" s="90"/>
      <c r="U447" s="158">
        <f t="shared" si="20"/>
        <v>0</v>
      </c>
    </row>
    <row r="448" spans="1:21" ht="20.100000000000001" customHeight="1" x14ac:dyDescent="0.25">
      <c r="A448" s="173">
        <v>442</v>
      </c>
      <c r="B448" s="201" t="str">
        <f>IF(OCS!B448="","",OCS!B448)</f>
        <v/>
      </c>
      <c r="C448" s="201" t="str">
        <f>IF(OCS!C448="","",OCS!C448)</f>
        <v/>
      </c>
      <c r="D448" s="202" t="str">
        <f>IF(OCS!D448="","",OCS!D448)</f>
        <v/>
      </c>
      <c r="E448" s="201" t="str">
        <f>IF(OCS!E448="","",OCS!E448)</f>
        <v/>
      </c>
      <c r="F448" s="287" t="str">
        <f>IF(OCS!F448="","",OCS!F448)</f>
        <v/>
      </c>
      <c r="G448" s="287" t="str">
        <f>IF(OCS!G448="","",OCS!G448)</f>
        <v/>
      </c>
      <c r="H448" s="201" t="str">
        <f>IF(OCS!H448="","",OCS!H448)</f>
        <v/>
      </c>
      <c r="I448" s="201" t="str">
        <f>IF(OCS!I448="","",OCS!I448)</f>
        <v/>
      </c>
      <c r="J448" s="88"/>
      <c r="K448" s="69"/>
      <c r="L448" s="69"/>
      <c r="M448" s="69"/>
      <c r="N448" s="69"/>
      <c r="O448" s="84" t="str">
        <f t="shared" si="18"/>
        <v/>
      </c>
      <c r="P448" s="84" t="str">
        <f t="shared" si="19"/>
        <v/>
      </c>
      <c r="Q448" s="436"/>
      <c r="R448" s="482"/>
      <c r="S448" s="435" t="str">
        <f>IF(I448="","",IF(P448="",Listes!$A$70,IF(AND(I448&lt;P448,R448=""),Listes!$A$71,IF(AND(N448&lt;M448,R448=""),Listes!$A$72,IF(AND(P448&lt;&gt;"",P448&lt;I448,Q448=""),Listes!$A$73,IF(T448="",Listes!$A$74,""))))))</f>
        <v/>
      </c>
      <c r="T448" s="90"/>
      <c r="U448" s="158">
        <f t="shared" si="20"/>
        <v>0</v>
      </c>
    </row>
    <row r="449" spans="1:28" ht="20.100000000000001" customHeight="1" x14ac:dyDescent="0.25">
      <c r="A449" s="173">
        <v>443</v>
      </c>
      <c r="B449" s="201" t="str">
        <f>IF(OCS!B449="","",OCS!B449)</f>
        <v/>
      </c>
      <c r="C449" s="201" t="str">
        <f>IF(OCS!C449="","",OCS!C449)</f>
        <v/>
      </c>
      <c r="D449" s="202" t="str">
        <f>IF(OCS!D449="","",OCS!D449)</f>
        <v/>
      </c>
      <c r="E449" s="201" t="str">
        <f>IF(OCS!E449="","",OCS!E449)</f>
        <v/>
      </c>
      <c r="F449" s="287" t="str">
        <f>IF(OCS!F449="","",OCS!F449)</f>
        <v/>
      </c>
      <c r="G449" s="287" t="str">
        <f>IF(OCS!G449="","",OCS!G449)</f>
        <v/>
      </c>
      <c r="H449" s="201" t="str">
        <f>IF(OCS!H449="","",OCS!H449)</f>
        <v/>
      </c>
      <c r="I449" s="201" t="str">
        <f>IF(OCS!I449="","",OCS!I449)</f>
        <v/>
      </c>
      <c r="J449" s="88"/>
      <c r="K449" s="69"/>
      <c r="L449" s="69"/>
      <c r="M449" s="69"/>
      <c r="N449" s="69"/>
      <c r="O449" s="84" t="str">
        <f t="shared" si="18"/>
        <v/>
      </c>
      <c r="P449" s="84" t="str">
        <f t="shared" si="19"/>
        <v/>
      </c>
      <c r="Q449" s="436"/>
      <c r="R449" s="482"/>
      <c r="S449" s="435" t="str">
        <f>IF(I449="","",IF(P449="",Listes!$A$70,IF(AND(I449&lt;P449,R449=""),Listes!$A$71,IF(AND(N449&lt;M449,R449=""),Listes!$A$72,IF(AND(P449&lt;&gt;"",P449&lt;I449,Q449=""),Listes!$A$73,IF(T449="",Listes!$A$74,""))))))</f>
        <v/>
      </c>
      <c r="T449" s="90"/>
      <c r="U449" s="158">
        <f t="shared" si="20"/>
        <v>0</v>
      </c>
    </row>
    <row r="450" spans="1:28" ht="20.100000000000001" customHeight="1" x14ac:dyDescent="0.25">
      <c r="A450" s="173">
        <v>444</v>
      </c>
      <c r="B450" s="201" t="str">
        <f>IF(OCS!B450="","",OCS!B450)</f>
        <v/>
      </c>
      <c r="C450" s="201" t="str">
        <f>IF(OCS!C450="","",OCS!C450)</f>
        <v/>
      </c>
      <c r="D450" s="202" t="str">
        <f>IF(OCS!D450="","",OCS!D450)</f>
        <v/>
      </c>
      <c r="E450" s="201" t="str">
        <f>IF(OCS!E450="","",OCS!E450)</f>
        <v/>
      </c>
      <c r="F450" s="287" t="str">
        <f>IF(OCS!F450="","",OCS!F450)</f>
        <v/>
      </c>
      <c r="G450" s="287" t="str">
        <f>IF(OCS!G450="","",OCS!G450)</f>
        <v/>
      </c>
      <c r="H450" s="201" t="str">
        <f>IF(OCS!H450="","",OCS!H450)</f>
        <v/>
      </c>
      <c r="I450" s="201" t="str">
        <f>IF(OCS!I450="","",OCS!I450)</f>
        <v/>
      </c>
      <c r="J450" s="88"/>
      <c r="K450" s="69"/>
      <c r="L450" s="69"/>
      <c r="M450" s="69"/>
      <c r="N450" s="69"/>
      <c r="O450" s="84" t="str">
        <f t="shared" si="18"/>
        <v/>
      </c>
      <c r="P450" s="84" t="str">
        <f t="shared" si="19"/>
        <v/>
      </c>
      <c r="Q450" s="436"/>
      <c r="R450" s="482"/>
      <c r="S450" s="435" t="str">
        <f>IF(I450="","",IF(P450="",Listes!$A$70,IF(AND(I450&lt;P450,R450=""),Listes!$A$71,IF(AND(N450&lt;M450,R450=""),Listes!$A$72,IF(AND(P450&lt;&gt;"",P450&lt;I450,Q450=""),Listes!$A$73,IF(T450="",Listes!$A$74,""))))))</f>
        <v/>
      </c>
      <c r="T450" s="90"/>
      <c r="U450" s="158">
        <f t="shared" si="20"/>
        <v>0</v>
      </c>
    </row>
    <row r="451" spans="1:28" ht="20.100000000000001" customHeight="1" x14ac:dyDescent="0.25">
      <c r="A451" s="173">
        <v>445</v>
      </c>
      <c r="B451" s="201" t="str">
        <f>IF(OCS!B451="","",OCS!B451)</f>
        <v/>
      </c>
      <c r="C451" s="201" t="str">
        <f>IF(OCS!C451="","",OCS!C451)</f>
        <v/>
      </c>
      <c r="D451" s="202" t="str">
        <f>IF(OCS!D451="","",OCS!D451)</f>
        <v/>
      </c>
      <c r="E451" s="201" t="str">
        <f>IF(OCS!E451="","",OCS!E451)</f>
        <v/>
      </c>
      <c r="F451" s="287" t="str">
        <f>IF(OCS!F451="","",OCS!F451)</f>
        <v/>
      </c>
      <c r="G451" s="287" t="str">
        <f>IF(OCS!G451="","",OCS!G451)</f>
        <v/>
      </c>
      <c r="H451" s="201" t="str">
        <f>IF(OCS!H451="","",OCS!H451)</f>
        <v/>
      </c>
      <c r="I451" s="201" t="str">
        <f>IF(OCS!I451="","",OCS!I451)</f>
        <v/>
      </c>
      <c r="J451" s="88"/>
      <c r="K451" s="69"/>
      <c r="L451" s="69"/>
      <c r="M451" s="69"/>
      <c r="N451" s="69"/>
      <c r="O451" s="84" t="str">
        <f t="shared" si="18"/>
        <v/>
      </c>
      <c r="P451" s="84" t="str">
        <f t="shared" si="19"/>
        <v/>
      </c>
      <c r="Q451" s="436"/>
      <c r="R451" s="482"/>
      <c r="S451" s="435" t="str">
        <f>IF(I451="","",IF(P451="",Listes!$A$70,IF(AND(I451&lt;P451,R451=""),Listes!$A$71,IF(AND(N451&lt;M451,R451=""),Listes!$A$72,IF(AND(P451&lt;&gt;"",P451&lt;I451,Q451=""),Listes!$A$73,IF(T451="",Listes!$A$74,""))))))</f>
        <v/>
      </c>
      <c r="T451" s="90"/>
      <c r="U451" s="158">
        <f t="shared" si="20"/>
        <v>0</v>
      </c>
    </row>
    <row r="452" spans="1:28" ht="20.100000000000001" customHeight="1" x14ac:dyDescent="0.25">
      <c r="A452" s="173">
        <v>446</v>
      </c>
      <c r="B452" s="201" t="str">
        <f>IF(OCS!B452="","",OCS!B452)</f>
        <v/>
      </c>
      <c r="C452" s="201" t="str">
        <f>IF(OCS!C452="","",OCS!C452)</f>
        <v/>
      </c>
      <c r="D452" s="202" t="str">
        <f>IF(OCS!D452="","",OCS!D452)</f>
        <v/>
      </c>
      <c r="E452" s="201" t="str">
        <f>IF(OCS!E452="","",OCS!E452)</f>
        <v/>
      </c>
      <c r="F452" s="287" t="str">
        <f>IF(OCS!F452="","",OCS!F452)</f>
        <v/>
      </c>
      <c r="G452" s="287" t="str">
        <f>IF(OCS!G452="","",OCS!G452)</f>
        <v/>
      </c>
      <c r="H452" s="201" t="str">
        <f>IF(OCS!H452="","",OCS!H452)</f>
        <v/>
      </c>
      <c r="I452" s="201" t="str">
        <f>IF(OCS!I452="","",OCS!I452)</f>
        <v/>
      </c>
      <c r="J452" s="88"/>
      <c r="K452" s="69"/>
      <c r="L452" s="69"/>
      <c r="M452" s="69"/>
      <c r="N452" s="69"/>
      <c r="O452" s="84" t="str">
        <f t="shared" si="18"/>
        <v/>
      </c>
      <c r="P452" s="84" t="str">
        <f t="shared" si="19"/>
        <v/>
      </c>
      <c r="Q452" s="436"/>
      <c r="R452" s="482"/>
      <c r="S452" s="435" t="str">
        <f>IF(I452="","",IF(P452="",Listes!$A$70,IF(AND(I452&lt;P452,R452=""),Listes!$A$71,IF(AND(N452&lt;M452,R452=""),Listes!$A$72,IF(AND(P452&lt;&gt;"",P452&lt;I452,Q452=""),Listes!$A$73,IF(T452="",Listes!$A$74,""))))))</f>
        <v/>
      </c>
      <c r="T452" s="90"/>
      <c r="U452" s="158">
        <f t="shared" si="20"/>
        <v>0</v>
      </c>
    </row>
    <row r="453" spans="1:28" ht="20.100000000000001" customHeight="1" x14ac:dyDescent="0.25">
      <c r="A453" s="173">
        <v>447</v>
      </c>
      <c r="B453" s="201" t="str">
        <f>IF(OCS!B453="","",OCS!B453)</f>
        <v/>
      </c>
      <c r="C453" s="201" t="str">
        <f>IF(OCS!C453="","",OCS!C453)</f>
        <v/>
      </c>
      <c r="D453" s="202" t="str">
        <f>IF(OCS!D453="","",OCS!D453)</f>
        <v/>
      </c>
      <c r="E453" s="201" t="str">
        <f>IF(OCS!E453="","",OCS!E453)</f>
        <v/>
      </c>
      <c r="F453" s="287" t="str">
        <f>IF(OCS!F453="","",OCS!F453)</f>
        <v/>
      </c>
      <c r="G453" s="287" t="str">
        <f>IF(OCS!G453="","",OCS!G453)</f>
        <v/>
      </c>
      <c r="H453" s="201" t="str">
        <f>IF(OCS!H453="","",OCS!H453)</f>
        <v/>
      </c>
      <c r="I453" s="201" t="str">
        <f>IF(OCS!I453="","",OCS!I453)</f>
        <v/>
      </c>
      <c r="J453" s="88"/>
      <c r="K453" s="69"/>
      <c r="L453" s="69"/>
      <c r="M453" s="69"/>
      <c r="N453" s="69"/>
      <c r="O453" s="84" t="str">
        <f t="shared" si="18"/>
        <v/>
      </c>
      <c r="P453" s="84" t="str">
        <f t="shared" si="19"/>
        <v/>
      </c>
      <c r="Q453" s="436"/>
      <c r="R453" s="482"/>
      <c r="S453" s="435" t="str">
        <f>IF(I453="","",IF(P453="",Listes!$A$70,IF(AND(I453&lt;P453,R453=""),Listes!$A$71,IF(AND(N453&lt;M453,R453=""),Listes!$A$72,IF(AND(P453&lt;&gt;"",P453&lt;I453,Q453=""),Listes!$A$73,IF(T453="",Listes!$A$74,""))))))</f>
        <v/>
      </c>
      <c r="T453" s="90"/>
      <c r="U453" s="158">
        <f t="shared" si="20"/>
        <v>0</v>
      </c>
    </row>
    <row r="454" spans="1:28" ht="20.100000000000001" customHeight="1" x14ac:dyDescent="0.25">
      <c r="A454" s="173">
        <v>448</v>
      </c>
      <c r="B454" s="201" t="str">
        <f>IF(OCS!B454="","",OCS!B454)</f>
        <v/>
      </c>
      <c r="C454" s="201" t="str">
        <f>IF(OCS!C454="","",OCS!C454)</f>
        <v/>
      </c>
      <c r="D454" s="202" t="str">
        <f>IF(OCS!D454="","",OCS!D454)</f>
        <v/>
      </c>
      <c r="E454" s="201" t="str">
        <f>IF(OCS!E454="","",OCS!E454)</f>
        <v/>
      </c>
      <c r="F454" s="287" t="str">
        <f>IF(OCS!F454="","",OCS!F454)</f>
        <v/>
      </c>
      <c r="G454" s="287" t="str">
        <f>IF(OCS!G454="","",OCS!G454)</f>
        <v/>
      </c>
      <c r="H454" s="201" t="str">
        <f>IF(OCS!H454="","",OCS!H454)</f>
        <v/>
      </c>
      <c r="I454" s="201" t="str">
        <f>IF(OCS!I454="","",OCS!I454)</f>
        <v/>
      </c>
      <c r="J454" s="88"/>
      <c r="K454" s="69"/>
      <c r="L454" s="69"/>
      <c r="M454" s="69"/>
      <c r="N454" s="69"/>
      <c r="O454" s="84" t="str">
        <f t="shared" si="18"/>
        <v/>
      </c>
      <c r="P454" s="84" t="str">
        <f t="shared" si="19"/>
        <v/>
      </c>
      <c r="Q454" s="436"/>
      <c r="R454" s="482"/>
      <c r="S454" s="435" t="str">
        <f>IF(I454="","",IF(P454="",Listes!$A$70,IF(AND(I454&lt;P454,R454=""),Listes!$A$71,IF(AND(N454&lt;M454,R454=""),Listes!$A$72,IF(AND(P454&lt;&gt;"",P454&lt;I454,Q454=""),Listes!$A$73,IF(T454="",Listes!$A$74,""))))))</f>
        <v/>
      </c>
      <c r="T454" s="90"/>
      <c r="U454" s="158">
        <f t="shared" si="20"/>
        <v>0</v>
      </c>
    </row>
    <row r="455" spans="1:28" ht="20.100000000000001" customHeight="1" x14ac:dyDescent="0.25">
      <c r="A455" s="173">
        <v>449</v>
      </c>
      <c r="B455" s="201" t="str">
        <f>IF(OCS!B455="","",OCS!B455)</f>
        <v/>
      </c>
      <c r="C455" s="201" t="str">
        <f>IF(OCS!C455="","",OCS!C455)</f>
        <v/>
      </c>
      <c r="D455" s="202" t="str">
        <f>IF(OCS!D455="","",OCS!D455)</f>
        <v/>
      </c>
      <c r="E455" s="201" t="str">
        <f>IF(OCS!E455="","",OCS!E455)</f>
        <v/>
      </c>
      <c r="F455" s="287" t="str">
        <f>IF(OCS!F455="","",OCS!F455)</f>
        <v/>
      </c>
      <c r="G455" s="287" t="str">
        <f>IF(OCS!G455="","",OCS!G455)</f>
        <v/>
      </c>
      <c r="H455" s="201" t="str">
        <f>IF(OCS!H455="","",OCS!H455)</f>
        <v/>
      </c>
      <c r="I455" s="201" t="str">
        <f>IF(OCS!I455="","",OCS!I455)</f>
        <v/>
      </c>
      <c r="J455" s="88"/>
      <c r="K455" s="69"/>
      <c r="L455" s="69"/>
      <c r="M455" s="69"/>
      <c r="N455" s="69"/>
      <c r="O455" s="84" t="str">
        <f t="shared" si="18"/>
        <v/>
      </c>
      <c r="P455" s="84" t="str">
        <f t="shared" si="19"/>
        <v/>
      </c>
      <c r="Q455" s="436"/>
      <c r="R455" s="482"/>
      <c r="S455" s="435" t="str">
        <f>IF(I455="","",IF(P455="",Listes!$A$70,IF(AND(I455&lt;P455,R455=""),Listes!$A$71,IF(AND(N455&lt;M455,R455=""),Listes!$A$72,IF(AND(P455&lt;&gt;"",P455&lt;I455,Q455=""),Listes!$A$73,IF(T455="",Listes!$A$74,""))))))</f>
        <v/>
      </c>
      <c r="T455" s="90"/>
      <c r="U455" s="158">
        <f t="shared" si="20"/>
        <v>0</v>
      </c>
    </row>
    <row r="456" spans="1:28" ht="20.100000000000001" customHeight="1" x14ac:dyDescent="0.25">
      <c r="A456" s="173">
        <v>450</v>
      </c>
      <c r="B456" s="201" t="str">
        <f>IF(OCS!B456="","",OCS!B456)</f>
        <v/>
      </c>
      <c r="C456" s="201" t="str">
        <f>IF(OCS!C456="","",OCS!C456)</f>
        <v/>
      </c>
      <c r="D456" s="202" t="str">
        <f>IF(OCS!D456="","",OCS!D456)</f>
        <v/>
      </c>
      <c r="E456" s="201" t="str">
        <f>IF(OCS!E456="","",OCS!E456)</f>
        <v/>
      </c>
      <c r="F456" s="287" t="str">
        <f>IF(OCS!F456="","",OCS!F456)</f>
        <v/>
      </c>
      <c r="G456" s="287" t="str">
        <f>IF(OCS!G456="","",OCS!G456)</f>
        <v/>
      </c>
      <c r="H456" s="201" t="str">
        <f>IF(OCS!H456="","",OCS!H456)</f>
        <v/>
      </c>
      <c r="I456" s="201" t="str">
        <f>IF(OCS!I456="","",OCS!I456)</f>
        <v/>
      </c>
      <c r="J456" s="88"/>
      <c r="K456" s="69"/>
      <c r="L456" s="69"/>
      <c r="M456" s="69"/>
      <c r="N456" s="69"/>
      <c r="O456" s="84" t="str">
        <f t="shared" ref="O456:O506" si="21">IF(J456="","",IF(AND(J456="Internes",K456&gt;=12),5.19,IF(AND(J456="Internes",K456&lt;12),11.42,IF(AND(J456="Mayotte",K456&gt;=12),12,IF(AND(J456="Mayotte",K456&lt;12),21.53,IF(AND(J456="Hors territoire",K456&gt;=12),23.73,IF(AND(J456="Hors territoire",K456&lt;12),39.97,"")))))))</f>
        <v/>
      </c>
      <c r="P456" s="84" t="str">
        <f t="shared" ref="P456:P506" si="22">IF(J456="","",IF(AND(J456="Internes",K456&gt;=12),5.19*L456,IF(AND(J456="Internes",K456&lt;12),11.42*L456,IF(AND(J456="Mayotte",K456&gt;=12),12*L456,IF(AND(J456="Mayotte",K456&lt;12),21.53*L456,IF(AND(J456="Hors territoire",K456&gt;=12),23.73*L456,IF(AND(J456="Hors territoire",K456&lt;12),39.97*L456,"")))))))</f>
        <v/>
      </c>
      <c r="Q456" s="436"/>
      <c r="R456" s="482"/>
      <c r="S456" s="435" t="str">
        <f>IF(I456="","",IF(P456="",Listes!$A$70,IF(AND(I456&lt;P456,R456=""),Listes!$A$71,IF(AND(N456&lt;M456,R456=""),Listes!$A$72,IF(AND(P456&lt;&gt;"",P456&lt;I456,Q456=""),Listes!$A$73,IF(T456="",Listes!$A$74,""))))))</f>
        <v/>
      </c>
      <c r="T456" s="90"/>
      <c r="U456" s="158">
        <f t="shared" ref="U456:U506" si="23">IF(AND(I456&lt;&gt;"",S456&lt;&gt;""),1,0)</f>
        <v>0</v>
      </c>
    </row>
    <row r="457" spans="1:28" ht="20.100000000000001" customHeight="1" x14ac:dyDescent="0.25">
      <c r="A457" s="173">
        <v>451</v>
      </c>
      <c r="B457" s="201" t="str">
        <f>IF(OCS!B457="","",OCS!B457)</f>
        <v/>
      </c>
      <c r="C457" s="201" t="str">
        <f>IF(OCS!C457="","",OCS!C457)</f>
        <v/>
      </c>
      <c r="D457" s="202" t="str">
        <f>IF(OCS!D457="","",OCS!D457)</f>
        <v/>
      </c>
      <c r="E457" s="201" t="str">
        <f>IF(OCS!E457="","",OCS!E457)</f>
        <v/>
      </c>
      <c r="F457" s="287" t="str">
        <f>IF(OCS!F457="","",OCS!F457)</f>
        <v/>
      </c>
      <c r="G457" s="287" t="str">
        <f>IF(OCS!G457="","",OCS!G457)</f>
        <v/>
      </c>
      <c r="H457" s="201" t="str">
        <f>IF(OCS!H457="","",OCS!H457)</f>
        <v/>
      </c>
      <c r="I457" s="201" t="str">
        <f>IF(OCS!I457="","",OCS!I457)</f>
        <v/>
      </c>
      <c r="J457" s="88"/>
      <c r="K457" s="69"/>
      <c r="L457" s="69"/>
      <c r="M457" s="69"/>
      <c r="N457" s="69"/>
      <c r="O457" s="84" t="str">
        <f t="shared" si="21"/>
        <v/>
      </c>
      <c r="P457" s="84" t="str">
        <f t="shared" si="22"/>
        <v/>
      </c>
      <c r="Q457" s="436"/>
      <c r="R457" s="482"/>
      <c r="S457" s="435" t="str">
        <f>IF(I457="","",IF(P457="",Listes!$A$70,IF(AND(I457&lt;P457,R457=""),Listes!$A$71,IF(AND(N457&lt;M457,R457=""),Listes!$A$72,IF(AND(P457&lt;&gt;"",P457&lt;I457,Q457=""),Listes!$A$73,IF(T457="",Listes!$A$74,""))))))</f>
        <v/>
      </c>
      <c r="T457" s="90"/>
      <c r="U457" s="158">
        <f t="shared" si="23"/>
        <v>0</v>
      </c>
    </row>
    <row r="458" spans="1:28" ht="20.100000000000001" customHeight="1" x14ac:dyDescent="0.3">
      <c r="A458" s="173">
        <v>452</v>
      </c>
      <c r="B458" s="201" t="str">
        <f>IF(OCS!B458="","",OCS!B458)</f>
        <v/>
      </c>
      <c r="C458" s="201" t="str">
        <f>IF(OCS!C458="","",OCS!C458)</f>
        <v/>
      </c>
      <c r="D458" s="202" t="str">
        <f>IF(OCS!D458="","",OCS!D458)</f>
        <v/>
      </c>
      <c r="E458" s="201" t="str">
        <f>IF(OCS!E458="","",OCS!E458)</f>
        <v/>
      </c>
      <c r="F458" s="287" t="str">
        <f>IF(OCS!F458="","",OCS!F458)</f>
        <v/>
      </c>
      <c r="G458" s="287" t="str">
        <f>IF(OCS!G458="","",OCS!G458)</f>
        <v/>
      </c>
      <c r="H458" s="201" t="str">
        <f>IF(OCS!H458="","",OCS!H458)</f>
        <v/>
      </c>
      <c r="I458" s="201" t="str">
        <f>IF(OCS!I458="","",OCS!I458)</f>
        <v/>
      </c>
      <c r="J458" s="88"/>
      <c r="K458" s="69"/>
      <c r="L458" s="69"/>
      <c r="M458" s="69"/>
      <c r="N458" s="69"/>
      <c r="O458" s="84" t="str">
        <f t="shared" si="21"/>
        <v/>
      </c>
      <c r="P458" s="84" t="str">
        <f t="shared" si="22"/>
        <v/>
      </c>
      <c r="Q458" s="436"/>
      <c r="R458" s="482"/>
      <c r="S458" s="435" t="str">
        <f>IF(I458="","",IF(P458="",Listes!$A$70,IF(AND(I458&lt;P458,R458=""),Listes!$A$71,IF(AND(N458&lt;M458,R458=""),Listes!$A$72,IF(AND(P458&lt;&gt;"",P458&lt;I458,Q458=""),Listes!$A$73,IF(T458="",Listes!$A$74,""))))))</f>
        <v/>
      </c>
      <c r="T458" s="90"/>
      <c r="U458" s="158">
        <f t="shared" si="23"/>
        <v>0</v>
      </c>
      <c r="W458" s="177"/>
      <c r="X458" s="177"/>
      <c r="Y458" s="177"/>
      <c r="Z458" s="177"/>
      <c r="AA458" s="177"/>
      <c r="AB458" s="177"/>
    </row>
    <row r="459" spans="1:28" ht="20.100000000000001" customHeight="1" x14ac:dyDescent="0.25">
      <c r="A459" s="173">
        <v>453</v>
      </c>
      <c r="B459" s="201" t="str">
        <f>IF(OCS!B459="","",OCS!B459)</f>
        <v/>
      </c>
      <c r="C459" s="201" t="str">
        <f>IF(OCS!C459="","",OCS!C459)</f>
        <v/>
      </c>
      <c r="D459" s="202" t="str">
        <f>IF(OCS!D459="","",OCS!D459)</f>
        <v/>
      </c>
      <c r="E459" s="201" t="str">
        <f>IF(OCS!E459="","",OCS!E459)</f>
        <v/>
      </c>
      <c r="F459" s="287" t="str">
        <f>IF(OCS!F459="","",OCS!F459)</f>
        <v/>
      </c>
      <c r="G459" s="287" t="str">
        <f>IF(OCS!G459="","",OCS!G459)</f>
        <v/>
      </c>
      <c r="H459" s="201" t="str">
        <f>IF(OCS!H459="","",OCS!H459)</f>
        <v/>
      </c>
      <c r="I459" s="201" t="str">
        <f>IF(OCS!I459="","",OCS!I459)</f>
        <v/>
      </c>
      <c r="J459" s="88"/>
      <c r="K459" s="69"/>
      <c r="L459" s="69"/>
      <c r="M459" s="69"/>
      <c r="N459" s="69"/>
      <c r="O459" s="84" t="str">
        <f t="shared" si="21"/>
        <v/>
      </c>
      <c r="P459" s="84" t="str">
        <f t="shared" si="22"/>
        <v/>
      </c>
      <c r="Q459" s="436"/>
      <c r="R459" s="482"/>
      <c r="S459" s="435" t="str">
        <f>IF(I459="","",IF(P459="",Listes!$A$70,IF(AND(I459&lt;P459,R459=""),Listes!$A$71,IF(AND(N459&lt;M459,R459=""),Listes!$A$72,IF(AND(P459&lt;&gt;"",P459&lt;I459,Q459=""),Listes!$A$73,IF(T459="",Listes!$A$74,""))))))</f>
        <v/>
      </c>
      <c r="T459" s="90"/>
      <c r="U459" s="158">
        <f t="shared" si="23"/>
        <v>0</v>
      </c>
    </row>
    <row r="460" spans="1:28" ht="20.100000000000001" customHeight="1" x14ac:dyDescent="0.25">
      <c r="A460" s="173">
        <v>454</v>
      </c>
      <c r="B460" s="201" t="str">
        <f>IF(OCS!B460="","",OCS!B460)</f>
        <v/>
      </c>
      <c r="C460" s="201" t="str">
        <f>IF(OCS!C460="","",OCS!C460)</f>
        <v/>
      </c>
      <c r="D460" s="202" t="str">
        <f>IF(OCS!D460="","",OCS!D460)</f>
        <v/>
      </c>
      <c r="E460" s="201" t="str">
        <f>IF(OCS!E460="","",OCS!E460)</f>
        <v/>
      </c>
      <c r="F460" s="287" t="str">
        <f>IF(OCS!F460="","",OCS!F460)</f>
        <v/>
      </c>
      <c r="G460" s="287" t="str">
        <f>IF(OCS!G460="","",OCS!G460)</f>
        <v/>
      </c>
      <c r="H460" s="201" t="str">
        <f>IF(OCS!H460="","",OCS!H460)</f>
        <v/>
      </c>
      <c r="I460" s="201" t="str">
        <f>IF(OCS!I460="","",OCS!I460)</f>
        <v/>
      </c>
      <c r="J460" s="88"/>
      <c r="K460" s="69"/>
      <c r="L460" s="69"/>
      <c r="M460" s="69"/>
      <c r="N460" s="69"/>
      <c r="O460" s="84" t="str">
        <f t="shared" si="21"/>
        <v/>
      </c>
      <c r="P460" s="84" t="str">
        <f t="shared" si="22"/>
        <v/>
      </c>
      <c r="Q460" s="436"/>
      <c r="R460" s="482"/>
      <c r="S460" s="435" t="str">
        <f>IF(I460="","",IF(P460="",Listes!$A$70,IF(AND(I460&lt;P460,R460=""),Listes!$A$71,IF(AND(N460&lt;M460,R460=""),Listes!$A$72,IF(AND(P460&lt;&gt;"",P460&lt;I460,Q460=""),Listes!$A$73,IF(T460="",Listes!$A$74,""))))))</f>
        <v/>
      </c>
      <c r="T460" s="90"/>
      <c r="U460" s="158">
        <f t="shared" si="23"/>
        <v>0</v>
      </c>
    </row>
    <row r="461" spans="1:28" ht="20.100000000000001" customHeight="1" x14ac:dyDescent="0.25">
      <c r="A461" s="173">
        <v>455</v>
      </c>
      <c r="B461" s="201" t="str">
        <f>IF(OCS!B461="","",OCS!B461)</f>
        <v/>
      </c>
      <c r="C461" s="201" t="str">
        <f>IF(OCS!C461="","",OCS!C461)</f>
        <v/>
      </c>
      <c r="D461" s="202" t="str">
        <f>IF(OCS!D461="","",OCS!D461)</f>
        <v/>
      </c>
      <c r="E461" s="201" t="str">
        <f>IF(OCS!E461="","",OCS!E461)</f>
        <v/>
      </c>
      <c r="F461" s="287" t="str">
        <f>IF(OCS!F461="","",OCS!F461)</f>
        <v/>
      </c>
      <c r="G461" s="287" t="str">
        <f>IF(OCS!G461="","",OCS!G461)</f>
        <v/>
      </c>
      <c r="H461" s="201" t="str">
        <f>IF(OCS!H461="","",OCS!H461)</f>
        <v/>
      </c>
      <c r="I461" s="201" t="str">
        <f>IF(OCS!I461="","",OCS!I461)</f>
        <v/>
      </c>
      <c r="J461" s="88"/>
      <c r="K461" s="69"/>
      <c r="L461" s="69"/>
      <c r="M461" s="69"/>
      <c r="N461" s="69"/>
      <c r="O461" s="84" t="str">
        <f t="shared" si="21"/>
        <v/>
      </c>
      <c r="P461" s="84" t="str">
        <f t="shared" si="22"/>
        <v/>
      </c>
      <c r="Q461" s="436"/>
      <c r="R461" s="482"/>
      <c r="S461" s="435" t="str">
        <f>IF(I461="","",IF(P461="",Listes!$A$70,IF(AND(I461&lt;P461,R461=""),Listes!$A$71,IF(AND(N461&lt;M461,R461=""),Listes!$A$72,IF(AND(P461&lt;&gt;"",P461&lt;I461,Q461=""),Listes!$A$73,IF(T461="",Listes!$A$74,""))))))</f>
        <v/>
      </c>
      <c r="T461" s="90"/>
      <c r="U461" s="158">
        <f t="shared" si="23"/>
        <v>0</v>
      </c>
    </row>
    <row r="462" spans="1:28" ht="20.100000000000001" customHeight="1" x14ac:dyDescent="0.25">
      <c r="A462" s="173">
        <v>456</v>
      </c>
      <c r="B462" s="201" t="str">
        <f>IF(OCS!B462="","",OCS!B462)</f>
        <v/>
      </c>
      <c r="C462" s="201" t="str">
        <f>IF(OCS!C462="","",OCS!C462)</f>
        <v/>
      </c>
      <c r="D462" s="202" t="str">
        <f>IF(OCS!D462="","",OCS!D462)</f>
        <v/>
      </c>
      <c r="E462" s="201" t="str">
        <f>IF(OCS!E462="","",OCS!E462)</f>
        <v/>
      </c>
      <c r="F462" s="287" t="str">
        <f>IF(OCS!F462="","",OCS!F462)</f>
        <v/>
      </c>
      <c r="G462" s="287" t="str">
        <f>IF(OCS!G462="","",OCS!G462)</f>
        <v/>
      </c>
      <c r="H462" s="201" t="str">
        <f>IF(OCS!H462="","",OCS!H462)</f>
        <v/>
      </c>
      <c r="I462" s="201" t="str">
        <f>IF(OCS!I462="","",OCS!I462)</f>
        <v/>
      </c>
      <c r="J462" s="88"/>
      <c r="K462" s="69"/>
      <c r="L462" s="69"/>
      <c r="M462" s="69"/>
      <c r="N462" s="69"/>
      <c r="O462" s="84" t="str">
        <f t="shared" si="21"/>
        <v/>
      </c>
      <c r="P462" s="84" t="str">
        <f t="shared" si="22"/>
        <v/>
      </c>
      <c r="Q462" s="436"/>
      <c r="R462" s="482"/>
      <c r="S462" s="435" t="str">
        <f>IF(I462="","",IF(P462="",Listes!$A$70,IF(AND(I462&lt;P462,R462=""),Listes!$A$71,IF(AND(N462&lt;M462,R462=""),Listes!$A$72,IF(AND(P462&lt;&gt;"",P462&lt;I462,Q462=""),Listes!$A$73,IF(T462="",Listes!$A$74,""))))))</f>
        <v/>
      </c>
      <c r="T462" s="90"/>
      <c r="U462" s="158">
        <f t="shared" si="23"/>
        <v>0</v>
      </c>
    </row>
    <row r="463" spans="1:28" ht="20.100000000000001" customHeight="1" x14ac:dyDescent="0.25">
      <c r="A463" s="173">
        <v>457</v>
      </c>
      <c r="B463" s="201" t="str">
        <f>IF(OCS!B463="","",OCS!B463)</f>
        <v/>
      </c>
      <c r="C463" s="201" t="str">
        <f>IF(OCS!C463="","",OCS!C463)</f>
        <v/>
      </c>
      <c r="D463" s="202" t="str">
        <f>IF(OCS!D463="","",OCS!D463)</f>
        <v/>
      </c>
      <c r="E463" s="201" t="str">
        <f>IF(OCS!E463="","",OCS!E463)</f>
        <v/>
      </c>
      <c r="F463" s="287" t="str">
        <f>IF(OCS!F463="","",OCS!F463)</f>
        <v/>
      </c>
      <c r="G463" s="287" t="str">
        <f>IF(OCS!G463="","",OCS!G463)</f>
        <v/>
      </c>
      <c r="H463" s="201" t="str">
        <f>IF(OCS!H463="","",OCS!H463)</f>
        <v/>
      </c>
      <c r="I463" s="201" t="str">
        <f>IF(OCS!I463="","",OCS!I463)</f>
        <v/>
      </c>
      <c r="J463" s="88"/>
      <c r="K463" s="69"/>
      <c r="L463" s="69"/>
      <c r="M463" s="69"/>
      <c r="N463" s="69"/>
      <c r="O463" s="84" t="str">
        <f t="shared" si="21"/>
        <v/>
      </c>
      <c r="P463" s="84" t="str">
        <f t="shared" si="22"/>
        <v/>
      </c>
      <c r="Q463" s="436"/>
      <c r="R463" s="482"/>
      <c r="S463" s="435" t="str">
        <f>IF(I463="","",IF(P463="",Listes!$A$70,IF(AND(I463&lt;P463,R463=""),Listes!$A$71,IF(AND(N463&lt;M463,R463=""),Listes!$A$72,IF(AND(P463&lt;&gt;"",P463&lt;I463,Q463=""),Listes!$A$73,IF(T463="",Listes!$A$74,""))))))</f>
        <v/>
      </c>
      <c r="T463" s="90"/>
      <c r="U463" s="158">
        <f t="shared" si="23"/>
        <v>0</v>
      </c>
    </row>
    <row r="464" spans="1:28" ht="20.100000000000001" customHeight="1" x14ac:dyDescent="0.25">
      <c r="A464" s="173">
        <v>458</v>
      </c>
      <c r="B464" s="201" t="str">
        <f>IF(OCS!B464="","",OCS!B464)</f>
        <v/>
      </c>
      <c r="C464" s="201" t="str">
        <f>IF(OCS!C464="","",OCS!C464)</f>
        <v/>
      </c>
      <c r="D464" s="202" t="str">
        <f>IF(OCS!D464="","",OCS!D464)</f>
        <v/>
      </c>
      <c r="E464" s="201" t="str">
        <f>IF(OCS!E464="","",OCS!E464)</f>
        <v/>
      </c>
      <c r="F464" s="287" t="str">
        <f>IF(OCS!F464="","",OCS!F464)</f>
        <v/>
      </c>
      <c r="G464" s="287" t="str">
        <f>IF(OCS!G464="","",OCS!G464)</f>
        <v/>
      </c>
      <c r="H464" s="201" t="str">
        <f>IF(OCS!H464="","",OCS!H464)</f>
        <v/>
      </c>
      <c r="I464" s="201" t="str">
        <f>IF(OCS!I464="","",OCS!I464)</f>
        <v/>
      </c>
      <c r="J464" s="88"/>
      <c r="K464" s="69"/>
      <c r="L464" s="69"/>
      <c r="M464" s="69"/>
      <c r="N464" s="69"/>
      <c r="O464" s="84" t="str">
        <f t="shared" si="21"/>
        <v/>
      </c>
      <c r="P464" s="84" t="str">
        <f t="shared" si="22"/>
        <v/>
      </c>
      <c r="Q464" s="436"/>
      <c r="R464" s="482"/>
      <c r="S464" s="435" t="str">
        <f>IF(I464="","",IF(P464="",Listes!$A$70,IF(AND(I464&lt;P464,R464=""),Listes!$A$71,IF(AND(N464&lt;M464,R464=""),Listes!$A$72,IF(AND(P464&lt;&gt;"",P464&lt;I464,Q464=""),Listes!$A$73,IF(T464="",Listes!$A$74,""))))))</f>
        <v/>
      </c>
      <c r="T464" s="90"/>
      <c r="U464" s="158">
        <f t="shared" si="23"/>
        <v>0</v>
      </c>
    </row>
    <row r="465" spans="1:21" ht="20.100000000000001" customHeight="1" x14ac:dyDescent="0.25">
      <c r="A465" s="173">
        <v>459</v>
      </c>
      <c r="B465" s="201" t="str">
        <f>IF(OCS!B465="","",OCS!B465)</f>
        <v/>
      </c>
      <c r="C465" s="201" t="str">
        <f>IF(OCS!C465="","",OCS!C465)</f>
        <v/>
      </c>
      <c r="D465" s="202" t="str">
        <f>IF(OCS!D465="","",OCS!D465)</f>
        <v/>
      </c>
      <c r="E465" s="201" t="str">
        <f>IF(OCS!E465="","",OCS!E465)</f>
        <v/>
      </c>
      <c r="F465" s="287" t="str">
        <f>IF(OCS!F465="","",OCS!F465)</f>
        <v/>
      </c>
      <c r="G465" s="287" t="str">
        <f>IF(OCS!G465="","",OCS!G465)</f>
        <v/>
      </c>
      <c r="H465" s="201" t="str">
        <f>IF(OCS!H465="","",OCS!H465)</f>
        <v/>
      </c>
      <c r="I465" s="201" t="str">
        <f>IF(OCS!I465="","",OCS!I465)</f>
        <v/>
      </c>
      <c r="J465" s="88"/>
      <c r="K465" s="69"/>
      <c r="L465" s="69"/>
      <c r="M465" s="69"/>
      <c r="N465" s="69"/>
      <c r="O465" s="84" t="str">
        <f t="shared" si="21"/>
        <v/>
      </c>
      <c r="P465" s="84" t="str">
        <f t="shared" si="22"/>
        <v/>
      </c>
      <c r="Q465" s="436"/>
      <c r="R465" s="482"/>
      <c r="S465" s="435" t="str">
        <f>IF(I465="","",IF(P465="",Listes!$A$70,IF(AND(I465&lt;P465,R465=""),Listes!$A$71,IF(AND(N465&lt;M465,R465=""),Listes!$A$72,IF(AND(P465&lt;&gt;"",P465&lt;I465,Q465=""),Listes!$A$73,IF(T465="",Listes!$A$74,""))))))</f>
        <v/>
      </c>
      <c r="T465" s="90"/>
      <c r="U465" s="158">
        <f t="shared" si="23"/>
        <v>0</v>
      </c>
    </row>
    <row r="466" spans="1:21" ht="20.100000000000001" customHeight="1" x14ac:dyDescent="0.25">
      <c r="A466" s="173">
        <v>460</v>
      </c>
      <c r="B466" s="201" t="str">
        <f>IF(OCS!B466="","",OCS!B466)</f>
        <v/>
      </c>
      <c r="C466" s="201" t="str">
        <f>IF(OCS!C466="","",OCS!C466)</f>
        <v/>
      </c>
      <c r="D466" s="202" t="str">
        <f>IF(OCS!D466="","",OCS!D466)</f>
        <v/>
      </c>
      <c r="E466" s="201" t="str">
        <f>IF(OCS!E466="","",OCS!E466)</f>
        <v/>
      </c>
      <c r="F466" s="287" t="str">
        <f>IF(OCS!F466="","",OCS!F466)</f>
        <v/>
      </c>
      <c r="G466" s="287" t="str">
        <f>IF(OCS!G466="","",OCS!G466)</f>
        <v/>
      </c>
      <c r="H466" s="201" t="str">
        <f>IF(OCS!H466="","",OCS!H466)</f>
        <v/>
      </c>
      <c r="I466" s="201" t="str">
        <f>IF(OCS!I466="","",OCS!I466)</f>
        <v/>
      </c>
      <c r="J466" s="88"/>
      <c r="K466" s="69"/>
      <c r="L466" s="69"/>
      <c r="M466" s="69"/>
      <c r="N466" s="69"/>
      <c r="O466" s="84" t="str">
        <f t="shared" si="21"/>
        <v/>
      </c>
      <c r="P466" s="84" t="str">
        <f t="shared" si="22"/>
        <v/>
      </c>
      <c r="Q466" s="436"/>
      <c r="R466" s="482"/>
      <c r="S466" s="435" t="str">
        <f>IF(I466="","",IF(P466="",Listes!$A$70,IF(AND(I466&lt;P466,R466=""),Listes!$A$71,IF(AND(N466&lt;M466,R466=""),Listes!$A$72,IF(AND(P466&lt;&gt;"",P466&lt;I466,Q466=""),Listes!$A$73,IF(T466="",Listes!$A$74,""))))))</f>
        <v/>
      </c>
      <c r="T466" s="90"/>
      <c r="U466" s="158">
        <f t="shared" si="23"/>
        <v>0</v>
      </c>
    </row>
    <row r="467" spans="1:21" ht="20.100000000000001" customHeight="1" x14ac:dyDescent="0.25">
      <c r="A467" s="173">
        <v>461</v>
      </c>
      <c r="B467" s="201" t="str">
        <f>IF(OCS!B467="","",OCS!B467)</f>
        <v/>
      </c>
      <c r="C467" s="201" t="str">
        <f>IF(OCS!C467="","",OCS!C467)</f>
        <v/>
      </c>
      <c r="D467" s="202" t="str">
        <f>IF(OCS!D467="","",OCS!D467)</f>
        <v/>
      </c>
      <c r="E467" s="201" t="str">
        <f>IF(OCS!E467="","",OCS!E467)</f>
        <v/>
      </c>
      <c r="F467" s="287" t="str">
        <f>IF(OCS!F467="","",OCS!F467)</f>
        <v/>
      </c>
      <c r="G467" s="287" t="str">
        <f>IF(OCS!G467="","",OCS!G467)</f>
        <v/>
      </c>
      <c r="H467" s="201" t="str">
        <f>IF(OCS!H467="","",OCS!H467)</f>
        <v/>
      </c>
      <c r="I467" s="201" t="str">
        <f>IF(OCS!I467="","",OCS!I467)</f>
        <v/>
      </c>
      <c r="J467" s="88"/>
      <c r="K467" s="69"/>
      <c r="L467" s="69"/>
      <c r="M467" s="69"/>
      <c r="N467" s="69"/>
      <c r="O467" s="84" t="str">
        <f t="shared" si="21"/>
        <v/>
      </c>
      <c r="P467" s="84" t="str">
        <f t="shared" si="22"/>
        <v/>
      </c>
      <c r="Q467" s="436"/>
      <c r="R467" s="482"/>
      <c r="S467" s="435" t="str">
        <f>IF(I467="","",IF(P467="",Listes!$A$70,IF(AND(I467&lt;P467,R467=""),Listes!$A$71,IF(AND(N467&lt;M467,R467=""),Listes!$A$72,IF(AND(P467&lt;&gt;"",P467&lt;I467,Q467=""),Listes!$A$73,IF(T467="",Listes!$A$74,""))))))</f>
        <v/>
      </c>
      <c r="T467" s="90"/>
      <c r="U467" s="158">
        <f t="shared" si="23"/>
        <v>0</v>
      </c>
    </row>
    <row r="468" spans="1:21" ht="20.100000000000001" customHeight="1" x14ac:dyDescent="0.25">
      <c r="A468" s="173">
        <v>462</v>
      </c>
      <c r="B468" s="201" t="str">
        <f>IF(OCS!B468="","",OCS!B468)</f>
        <v/>
      </c>
      <c r="C468" s="201" t="str">
        <f>IF(OCS!C468="","",OCS!C468)</f>
        <v/>
      </c>
      <c r="D468" s="202" t="str">
        <f>IF(OCS!D468="","",OCS!D468)</f>
        <v/>
      </c>
      <c r="E468" s="201" t="str">
        <f>IF(OCS!E468="","",OCS!E468)</f>
        <v/>
      </c>
      <c r="F468" s="287" t="str">
        <f>IF(OCS!F468="","",OCS!F468)</f>
        <v/>
      </c>
      <c r="G468" s="287" t="str">
        <f>IF(OCS!G468="","",OCS!G468)</f>
        <v/>
      </c>
      <c r="H468" s="201" t="str">
        <f>IF(OCS!H468="","",OCS!H468)</f>
        <v/>
      </c>
      <c r="I468" s="201" t="str">
        <f>IF(OCS!I468="","",OCS!I468)</f>
        <v/>
      </c>
      <c r="J468" s="88"/>
      <c r="K468" s="69"/>
      <c r="L468" s="69"/>
      <c r="M468" s="69"/>
      <c r="N468" s="69"/>
      <c r="O468" s="84" t="str">
        <f t="shared" si="21"/>
        <v/>
      </c>
      <c r="P468" s="84" t="str">
        <f t="shared" si="22"/>
        <v/>
      </c>
      <c r="Q468" s="436"/>
      <c r="R468" s="482"/>
      <c r="S468" s="435" t="str">
        <f>IF(I468="","",IF(P468="",Listes!$A$70,IF(AND(I468&lt;P468,R468=""),Listes!$A$71,IF(AND(N468&lt;M468,R468=""),Listes!$A$72,IF(AND(P468&lt;&gt;"",P468&lt;I468,Q468=""),Listes!$A$73,IF(T468="",Listes!$A$74,""))))))</f>
        <v/>
      </c>
      <c r="T468" s="90"/>
      <c r="U468" s="158">
        <f t="shared" si="23"/>
        <v>0</v>
      </c>
    </row>
    <row r="469" spans="1:21" ht="20.100000000000001" customHeight="1" x14ac:dyDescent="0.25">
      <c r="A469" s="173">
        <v>463</v>
      </c>
      <c r="B469" s="201" t="str">
        <f>IF(OCS!B469="","",OCS!B469)</f>
        <v/>
      </c>
      <c r="C469" s="201" t="str">
        <f>IF(OCS!C469="","",OCS!C469)</f>
        <v/>
      </c>
      <c r="D469" s="202" t="str">
        <f>IF(OCS!D469="","",OCS!D469)</f>
        <v/>
      </c>
      <c r="E469" s="201" t="str">
        <f>IF(OCS!E469="","",OCS!E469)</f>
        <v/>
      </c>
      <c r="F469" s="287" t="str">
        <f>IF(OCS!F469="","",OCS!F469)</f>
        <v/>
      </c>
      <c r="G469" s="287" t="str">
        <f>IF(OCS!G469="","",OCS!G469)</f>
        <v/>
      </c>
      <c r="H469" s="201" t="str">
        <f>IF(OCS!H469="","",OCS!H469)</f>
        <v/>
      </c>
      <c r="I469" s="201" t="str">
        <f>IF(OCS!I469="","",OCS!I469)</f>
        <v/>
      </c>
      <c r="J469" s="88"/>
      <c r="K469" s="69"/>
      <c r="L469" s="69"/>
      <c r="M469" s="69"/>
      <c r="N469" s="69"/>
      <c r="O469" s="84" t="str">
        <f t="shared" si="21"/>
        <v/>
      </c>
      <c r="P469" s="84" t="str">
        <f t="shared" si="22"/>
        <v/>
      </c>
      <c r="Q469" s="436"/>
      <c r="R469" s="482"/>
      <c r="S469" s="435" t="str">
        <f>IF(I469="","",IF(P469="",Listes!$A$70,IF(AND(I469&lt;P469,R469=""),Listes!$A$71,IF(AND(N469&lt;M469,R469=""),Listes!$A$72,IF(AND(P469&lt;&gt;"",P469&lt;I469,Q469=""),Listes!$A$73,IF(T469="",Listes!$A$74,""))))))</f>
        <v/>
      </c>
      <c r="T469" s="90"/>
      <c r="U469" s="158">
        <f t="shared" si="23"/>
        <v>0</v>
      </c>
    </row>
    <row r="470" spans="1:21" ht="20.100000000000001" customHeight="1" x14ac:dyDescent="0.25">
      <c r="A470" s="173">
        <v>464</v>
      </c>
      <c r="B470" s="201" t="str">
        <f>IF(OCS!B470="","",OCS!B470)</f>
        <v/>
      </c>
      <c r="C470" s="201" t="str">
        <f>IF(OCS!C470="","",OCS!C470)</f>
        <v/>
      </c>
      <c r="D470" s="202" t="str">
        <f>IF(OCS!D470="","",OCS!D470)</f>
        <v/>
      </c>
      <c r="E470" s="201" t="str">
        <f>IF(OCS!E470="","",OCS!E470)</f>
        <v/>
      </c>
      <c r="F470" s="287" t="str">
        <f>IF(OCS!F470="","",OCS!F470)</f>
        <v/>
      </c>
      <c r="G470" s="287" t="str">
        <f>IF(OCS!G470="","",OCS!G470)</f>
        <v/>
      </c>
      <c r="H470" s="201" t="str">
        <f>IF(OCS!H470="","",OCS!H470)</f>
        <v/>
      </c>
      <c r="I470" s="201" t="str">
        <f>IF(OCS!I470="","",OCS!I470)</f>
        <v/>
      </c>
      <c r="J470" s="88"/>
      <c r="K470" s="69"/>
      <c r="L470" s="69"/>
      <c r="M470" s="69"/>
      <c r="N470" s="69"/>
      <c r="O470" s="84" t="str">
        <f t="shared" si="21"/>
        <v/>
      </c>
      <c r="P470" s="84" t="str">
        <f t="shared" si="22"/>
        <v/>
      </c>
      <c r="Q470" s="436"/>
      <c r="R470" s="482"/>
      <c r="S470" s="435" t="str">
        <f>IF(I470="","",IF(P470="",Listes!$A$70,IF(AND(I470&lt;P470,R470=""),Listes!$A$71,IF(AND(N470&lt;M470,R470=""),Listes!$A$72,IF(AND(P470&lt;&gt;"",P470&lt;I470,Q470=""),Listes!$A$73,IF(T470="",Listes!$A$74,""))))))</f>
        <v/>
      </c>
      <c r="T470" s="90"/>
      <c r="U470" s="158">
        <f t="shared" si="23"/>
        <v>0</v>
      </c>
    </row>
    <row r="471" spans="1:21" ht="20.100000000000001" customHeight="1" x14ac:dyDescent="0.25">
      <c r="A471" s="173">
        <v>465</v>
      </c>
      <c r="B471" s="201" t="str">
        <f>IF(OCS!B471="","",OCS!B471)</f>
        <v/>
      </c>
      <c r="C471" s="201" t="str">
        <f>IF(OCS!C471="","",OCS!C471)</f>
        <v/>
      </c>
      <c r="D471" s="202" t="str">
        <f>IF(OCS!D471="","",OCS!D471)</f>
        <v/>
      </c>
      <c r="E471" s="201" t="str">
        <f>IF(OCS!E471="","",OCS!E471)</f>
        <v/>
      </c>
      <c r="F471" s="287" t="str">
        <f>IF(OCS!F471="","",OCS!F471)</f>
        <v/>
      </c>
      <c r="G471" s="287" t="str">
        <f>IF(OCS!G471="","",OCS!G471)</f>
        <v/>
      </c>
      <c r="H471" s="201" t="str">
        <f>IF(OCS!H471="","",OCS!H471)</f>
        <v/>
      </c>
      <c r="I471" s="201" t="str">
        <f>IF(OCS!I471="","",OCS!I471)</f>
        <v/>
      </c>
      <c r="J471" s="88"/>
      <c r="K471" s="69"/>
      <c r="L471" s="69"/>
      <c r="M471" s="69"/>
      <c r="N471" s="69"/>
      <c r="O471" s="84" t="str">
        <f t="shared" si="21"/>
        <v/>
      </c>
      <c r="P471" s="84" t="str">
        <f t="shared" si="22"/>
        <v/>
      </c>
      <c r="Q471" s="436"/>
      <c r="R471" s="482"/>
      <c r="S471" s="435" t="str">
        <f>IF(I471="","",IF(P471="",Listes!$A$70,IF(AND(I471&lt;P471,R471=""),Listes!$A$71,IF(AND(N471&lt;M471,R471=""),Listes!$A$72,IF(AND(P471&lt;&gt;"",P471&lt;I471,Q471=""),Listes!$A$73,IF(T471="",Listes!$A$74,""))))))</f>
        <v/>
      </c>
      <c r="T471" s="90"/>
      <c r="U471" s="158">
        <f t="shared" si="23"/>
        <v>0</v>
      </c>
    </row>
    <row r="472" spans="1:21" ht="20.100000000000001" customHeight="1" x14ac:dyDescent="0.25">
      <c r="A472" s="173">
        <v>466</v>
      </c>
      <c r="B472" s="201" t="str">
        <f>IF(OCS!B472="","",OCS!B472)</f>
        <v/>
      </c>
      <c r="C472" s="201" t="str">
        <f>IF(OCS!C472="","",OCS!C472)</f>
        <v/>
      </c>
      <c r="D472" s="202" t="str">
        <f>IF(OCS!D472="","",OCS!D472)</f>
        <v/>
      </c>
      <c r="E472" s="201" t="str">
        <f>IF(OCS!E472="","",OCS!E472)</f>
        <v/>
      </c>
      <c r="F472" s="287" t="str">
        <f>IF(OCS!F472="","",OCS!F472)</f>
        <v/>
      </c>
      <c r="G472" s="287" t="str">
        <f>IF(OCS!G472="","",OCS!G472)</f>
        <v/>
      </c>
      <c r="H472" s="201" t="str">
        <f>IF(OCS!H472="","",OCS!H472)</f>
        <v/>
      </c>
      <c r="I472" s="201" t="str">
        <f>IF(OCS!I472="","",OCS!I472)</f>
        <v/>
      </c>
      <c r="J472" s="88"/>
      <c r="K472" s="69"/>
      <c r="L472" s="69"/>
      <c r="M472" s="69"/>
      <c r="N472" s="69"/>
      <c r="O472" s="84" t="str">
        <f t="shared" si="21"/>
        <v/>
      </c>
      <c r="P472" s="84" t="str">
        <f t="shared" si="22"/>
        <v/>
      </c>
      <c r="Q472" s="436"/>
      <c r="R472" s="482"/>
      <c r="S472" s="435" t="str">
        <f>IF(I472="","",IF(P472="",Listes!$A$70,IF(AND(I472&lt;P472,R472=""),Listes!$A$71,IF(AND(N472&lt;M472,R472=""),Listes!$A$72,IF(AND(P472&lt;&gt;"",P472&lt;I472,Q472=""),Listes!$A$73,IF(T472="",Listes!$A$74,""))))))</f>
        <v/>
      </c>
      <c r="T472" s="90"/>
      <c r="U472" s="158">
        <f t="shared" si="23"/>
        <v>0</v>
      </c>
    </row>
    <row r="473" spans="1:21" ht="20.100000000000001" customHeight="1" x14ac:dyDescent="0.25">
      <c r="A473" s="173">
        <v>467</v>
      </c>
      <c r="B473" s="201" t="str">
        <f>IF(OCS!B473="","",OCS!B473)</f>
        <v/>
      </c>
      <c r="C473" s="201" t="str">
        <f>IF(OCS!C473="","",OCS!C473)</f>
        <v/>
      </c>
      <c r="D473" s="202" t="str">
        <f>IF(OCS!D473="","",OCS!D473)</f>
        <v/>
      </c>
      <c r="E473" s="201" t="str">
        <f>IF(OCS!E473="","",OCS!E473)</f>
        <v/>
      </c>
      <c r="F473" s="287" t="str">
        <f>IF(OCS!F473="","",OCS!F473)</f>
        <v/>
      </c>
      <c r="G473" s="287" t="str">
        <f>IF(OCS!G473="","",OCS!G473)</f>
        <v/>
      </c>
      <c r="H473" s="201" t="str">
        <f>IF(OCS!H473="","",OCS!H473)</f>
        <v/>
      </c>
      <c r="I473" s="201" t="str">
        <f>IF(OCS!I473="","",OCS!I473)</f>
        <v/>
      </c>
      <c r="J473" s="88"/>
      <c r="K473" s="69"/>
      <c r="L473" s="69"/>
      <c r="M473" s="69"/>
      <c r="N473" s="69"/>
      <c r="O473" s="84" t="str">
        <f t="shared" si="21"/>
        <v/>
      </c>
      <c r="P473" s="84" t="str">
        <f t="shared" si="22"/>
        <v/>
      </c>
      <c r="Q473" s="436"/>
      <c r="R473" s="482"/>
      <c r="S473" s="435" t="str">
        <f>IF(I473="","",IF(P473="",Listes!$A$70,IF(AND(I473&lt;P473,R473=""),Listes!$A$71,IF(AND(N473&lt;M473,R473=""),Listes!$A$72,IF(AND(P473&lt;&gt;"",P473&lt;I473,Q473=""),Listes!$A$73,IF(T473="",Listes!$A$74,""))))))</f>
        <v/>
      </c>
      <c r="T473" s="90"/>
      <c r="U473" s="158">
        <f t="shared" si="23"/>
        <v>0</v>
      </c>
    </row>
    <row r="474" spans="1:21" ht="20.100000000000001" customHeight="1" x14ac:dyDescent="0.25">
      <c r="A474" s="173">
        <v>468</v>
      </c>
      <c r="B474" s="201" t="str">
        <f>IF(OCS!B474="","",OCS!B474)</f>
        <v/>
      </c>
      <c r="C474" s="201" t="str">
        <f>IF(OCS!C474="","",OCS!C474)</f>
        <v/>
      </c>
      <c r="D474" s="202" t="str">
        <f>IF(OCS!D474="","",OCS!D474)</f>
        <v/>
      </c>
      <c r="E474" s="201" t="str">
        <f>IF(OCS!E474="","",OCS!E474)</f>
        <v/>
      </c>
      <c r="F474" s="287" t="str">
        <f>IF(OCS!F474="","",OCS!F474)</f>
        <v/>
      </c>
      <c r="G474" s="287" t="str">
        <f>IF(OCS!G474="","",OCS!G474)</f>
        <v/>
      </c>
      <c r="H474" s="201" t="str">
        <f>IF(OCS!H474="","",OCS!H474)</f>
        <v/>
      </c>
      <c r="I474" s="201" t="str">
        <f>IF(OCS!I474="","",OCS!I474)</f>
        <v/>
      </c>
      <c r="J474" s="88"/>
      <c r="K474" s="69"/>
      <c r="L474" s="69"/>
      <c r="M474" s="69"/>
      <c r="N474" s="69"/>
      <c r="O474" s="84" t="str">
        <f t="shared" si="21"/>
        <v/>
      </c>
      <c r="P474" s="84" t="str">
        <f t="shared" si="22"/>
        <v/>
      </c>
      <c r="Q474" s="436"/>
      <c r="R474" s="482"/>
      <c r="S474" s="435" t="str">
        <f>IF(I474="","",IF(P474="",Listes!$A$70,IF(AND(I474&lt;P474,R474=""),Listes!$A$71,IF(AND(N474&lt;M474,R474=""),Listes!$A$72,IF(AND(P474&lt;&gt;"",P474&lt;I474,Q474=""),Listes!$A$73,IF(T474="",Listes!$A$74,""))))))</f>
        <v/>
      </c>
      <c r="T474" s="90"/>
      <c r="U474" s="158">
        <f t="shared" si="23"/>
        <v>0</v>
      </c>
    </row>
    <row r="475" spans="1:21" ht="20.100000000000001" customHeight="1" x14ac:dyDescent="0.25">
      <c r="A475" s="173">
        <v>469</v>
      </c>
      <c r="B475" s="201" t="str">
        <f>IF(OCS!B475="","",OCS!B475)</f>
        <v/>
      </c>
      <c r="C475" s="201" t="str">
        <f>IF(OCS!C475="","",OCS!C475)</f>
        <v/>
      </c>
      <c r="D475" s="202" t="str">
        <f>IF(OCS!D475="","",OCS!D475)</f>
        <v/>
      </c>
      <c r="E475" s="201" t="str">
        <f>IF(OCS!E475="","",OCS!E475)</f>
        <v/>
      </c>
      <c r="F475" s="287" t="str">
        <f>IF(OCS!F475="","",OCS!F475)</f>
        <v/>
      </c>
      <c r="G475" s="287" t="str">
        <f>IF(OCS!G475="","",OCS!G475)</f>
        <v/>
      </c>
      <c r="H475" s="201" t="str">
        <f>IF(OCS!H475="","",OCS!H475)</f>
        <v/>
      </c>
      <c r="I475" s="201" t="str">
        <f>IF(OCS!I475="","",OCS!I475)</f>
        <v/>
      </c>
      <c r="J475" s="88"/>
      <c r="K475" s="69"/>
      <c r="L475" s="69"/>
      <c r="M475" s="69"/>
      <c r="N475" s="69"/>
      <c r="O475" s="84" t="str">
        <f t="shared" si="21"/>
        <v/>
      </c>
      <c r="P475" s="84" t="str">
        <f t="shared" si="22"/>
        <v/>
      </c>
      <c r="Q475" s="436"/>
      <c r="R475" s="482"/>
      <c r="S475" s="435" t="str">
        <f>IF(I475="","",IF(P475="",Listes!$A$70,IF(AND(I475&lt;P475,R475=""),Listes!$A$71,IF(AND(N475&lt;M475,R475=""),Listes!$A$72,IF(AND(P475&lt;&gt;"",P475&lt;I475,Q475=""),Listes!$A$73,IF(T475="",Listes!$A$74,""))))))</f>
        <v/>
      </c>
      <c r="T475" s="90"/>
      <c r="U475" s="158">
        <f t="shared" si="23"/>
        <v>0</v>
      </c>
    </row>
    <row r="476" spans="1:21" ht="20.100000000000001" customHeight="1" x14ac:dyDescent="0.25">
      <c r="A476" s="173">
        <v>470</v>
      </c>
      <c r="B476" s="201" t="str">
        <f>IF(OCS!B476="","",OCS!B476)</f>
        <v/>
      </c>
      <c r="C476" s="201" t="str">
        <f>IF(OCS!C476="","",OCS!C476)</f>
        <v/>
      </c>
      <c r="D476" s="202" t="str">
        <f>IF(OCS!D476="","",OCS!D476)</f>
        <v/>
      </c>
      <c r="E476" s="201" t="str">
        <f>IF(OCS!E476="","",OCS!E476)</f>
        <v/>
      </c>
      <c r="F476" s="287" t="str">
        <f>IF(OCS!F476="","",OCS!F476)</f>
        <v/>
      </c>
      <c r="G476" s="287" t="str">
        <f>IF(OCS!G476="","",OCS!G476)</f>
        <v/>
      </c>
      <c r="H476" s="201" t="str">
        <f>IF(OCS!H476="","",OCS!H476)</f>
        <v/>
      </c>
      <c r="I476" s="201" t="str">
        <f>IF(OCS!I476="","",OCS!I476)</f>
        <v/>
      </c>
      <c r="J476" s="88"/>
      <c r="K476" s="69"/>
      <c r="L476" s="69"/>
      <c r="M476" s="69"/>
      <c r="N476" s="69"/>
      <c r="O476" s="84" t="str">
        <f t="shared" si="21"/>
        <v/>
      </c>
      <c r="P476" s="84" t="str">
        <f t="shared" si="22"/>
        <v/>
      </c>
      <c r="Q476" s="436"/>
      <c r="R476" s="482"/>
      <c r="S476" s="435" t="str">
        <f>IF(I476="","",IF(P476="",Listes!$A$70,IF(AND(I476&lt;P476,R476=""),Listes!$A$71,IF(AND(N476&lt;M476,R476=""),Listes!$A$72,IF(AND(P476&lt;&gt;"",P476&lt;I476,Q476=""),Listes!$A$73,IF(T476="",Listes!$A$74,""))))))</f>
        <v/>
      </c>
      <c r="T476" s="90"/>
      <c r="U476" s="158">
        <f t="shared" si="23"/>
        <v>0</v>
      </c>
    </row>
    <row r="477" spans="1:21" ht="20.100000000000001" customHeight="1" x14ac:dyDescent="0.25">
      <c r="A477" s="173">
        <v>471</v>
      </c>
      <c r="B477" s="201" t="str">
        <f>IF(OCS!B477="","",OCS!B477)</f>
        <v/>
      </c>
      <c r="C477" s="201" t="str">
        <f>IF(OCS!C477="","",OCS!C477)</f>
        <v/>
      </c>
      <c r="D477" s="202" t="str">
        <f>IF(OCS!D477="","",OCS!D477)</f>
        <v/>
      </c>
      <c r="E477" s="201" t="str">
        <f>IF(OCS!E477="","",OCS!E477)</f>
        <v/>
      </c>
      <c r="F477" s="287" t="str">
        <f>IF(OCS!F477="","",OCS!F477)</f>
        <v/>
      </c>
      <c r="G477" s="287" t="str">
        <f>IF(OCS!G477="","",OCS!G477)</f>
        <v/>
      </c>
      <c r="H477" s="201" t="str">
        <f>IF(OCS!H477="","",OCS!H477)</f>
        <v/>
      </c>
      <c r="I477" s="201" t="str">
        <f>IF(OCS!I477="","",OCS!I477)</f>
        <v/>
      </c>
      <c r="J477" s="88"/>
      <c r="K477" s="69"/>
      <c r="L477" s="69"/>
      <c r="M477" s="69"/>
      <c r="N477" s="69"/>
      <c r="O477" s="84" t="str">
        <f t="shared" si="21"/>
        <v/>
      </c>
      <c r="P477" s="84" t="str">
        <f t="shared" si="22"/>
        <v/>
      </c>
      <c r="Q477" s="436"/>
      <c r="R477" s="482"/>
      <c r="S477" s="435" t="str">
        <f>IF(I477="","",IF(P477="",Listes!$A$70,IF(AND(I477&lt;P477,R477=""),Listes!$A$71,IF(AND(N477&lt;M477,R477=""),Listes!$A$72,IF(AND(P477&lt;&gt;"",P477&lt;I477,Q477=""),Listes!$A$73,IF(T477="",Listes!$A$74,""))))))</f>
        <v/>
      </c>
      <c r="T477" s="90"/>
      <c r="U477" s="158">
        <f t="shared" si="23"/>
        <v>0</v>
      </c>
    </row>
    <row r="478" spans="1:21" ht="20.100000000000001" customHeight="1" x14ac:dyDescent="0.25">
      <c r="A478" s="173">
        <v>472</v>
      </c>
      <c r="B478" s="201" t="str">
        <f>IF(OCS!B478="","",OCS!B478)</f>
        <v/>
      </c>
      <c r="C478" s="201" t="str">
        <f>IF(OCS!C478="","",OCS!C478)</f>
        <v/>
      </c>
      <c r="D478" s="202" t="str">
        <f>IF(OCS!D478="","",OCS!D478)</f>
        <v/>
      </c>
      <c r="E478" s="201" t="str">
        <f>IF(OCS!E478="","",OCS!E478)</f>
        <v/>
      </c>
      <c r="F478" s="287" t="str">
        <f>IF(OCS!F478="","",OCS!F478)</f>
        <v/>
      </c>
      <c r="G478" s="287" t="str">
        <f>IF(OCS!G478="","",OCS!G478)</f>
        <v/>
      </c>
      <c r="H478" s="201" t="str">
        <f>IF(OCS!H478="","",OCS!H478)</f>
        <v/>
      </c>
      <c r="I478" s="201" t="str">
        <f>IF(OCS!I478="","",OCS!I478)</f>
        <v/>
      </c>
      <c r="J478" s="88"/>
      <c r="K478" s="69"/>
      <c r="L478" s="69"/>
      <c r="M478" s="69"/>
      <c r="N478" s="69"/>
      <c r="O478" s="84" t="str">
        <f t="shared" si="21"/>
        <v/>
      </c>
      <c r="P478" s="84" t="str">
        <f t="shared" si="22"/>
        <v/>
      </c>
      <c r="Q478" s="436"/>
      <c r="R478" s="482"/>
      <c r="S478" s="435" t="str">
        <f>IF(I478="","",IF(P478="",Listes!$A$70,IF(AND(I478&lt;P478,R478=""),Listes!$A$71,IF(AND(N478&lt;M478,R478=""),Listes!$A$72,IF(AND(P478&lt;&gt;"",P478&lt;I478,Q478=""),Listes!$A$73,IF(T478="",Listes!$A$74,""))))))</f>
        <v/>
      </c>
      <c r="T478" s="90"/>
      <c r="U478" s="158">
        <f t="shared" si="23"/>
        <v>0</v>
      </c>
    </row>
    <row r="479" spans="1:21" ht="20.100000000000001" customHeight="1" x14ac:dyDescent="0.25">
      <c r="A479" s="173">
        <v>473</v>
      </c>
      <c r="B479" s="201" t="str">
        <f>IF(OCS!B479="","",OCS!B479)</f>
        <v/>
      </c>
      <c r="C479" s="201" t="str">
        <f>IF(OCS!C479="","",OCS!C479)</f>
        <v/>
      </c>
      <c r="D479" s="202" t="str">
        <f>IF(OCS!D479="","",OCS!D479)</f>
        <v/>
      </c>
      <c r="E479" s="201" t="str">
        <f>IF(OCS!E479="","",OCS!E479)</f>
        <v/>
      </c>
      <c r="F479" s="287" t="str">
        <f>IF(OCS!F479="","",OCS!F479)</f>
        <v/>
      </c>
      <c r="G479" s="287" t="str">
        <f>IF(OCS!G479="","",OCS!G479)</f>
        <v/>
      </c>
      <c r="H479" s="201" t="str">
        <f>IF(OCS!H479="","",OCS!H479)</f>
        <v/>
      </c>
      <c r="I479" s="201" t="str">
        <f>IF(OCS!I479="","",OCS!I479)</f>
        <v/>
      </c>
      <c r="J479" s="88"/>
      <c r="K479" s="69"/>
      <c r="L479" s="69"/>
      <c r="M479" s="69"/>
      <c r="N479" s="69"/>
      <c r="O479" s="84" t="str">
        <f t="shared" si="21"/>
        <v/>
      </c>
      <c r="P479" s="84" t="str">
        <f t="shared" si="22"/>
        <v/>
      </c>
      <c r="Q479" s="436"/>
      <c r="R479" s="482"/>
      <c r="S479" s="435" t="str">
        <f>IF(I479="","",IF(P479="",Listes!$A$70,IF(AND(I479&lt;P479,R479=""),Listes!$A$71,IF(AND(N479&lt;M479,R479=""),Listes!$A$72,IF(AND(P479&lt;&gt;"",P479&lt;I479,Q479=""),Listes!$A$73,IF(T479="",Listes!$A$74,""))))))</f>
        <v/>
      </c>
      <c r="T479" s="90"/>
      <c r="U479" s="158">
        <f t="shared" si="23"/>
        <v>0</v>
      </c>
    </row>
    <row r="480" spans="1:21" ht="20.100000000000001" customHeight="1" x14ac:dyDescent="0.25">
      <c r="A480" s="173">
        <v>474</v>
      </c>
      <c r="B480" s="201" t="str">
        <f>IF(OCS!B480="","",OCS!B480)</f>
        <v/>
      </c>
      <c r="C480" s="201" t="str">
        <f>IF(OCS!C480="","",OCS!C480)</f>
        <v/>
      </c>
      <c r="D480" s="202" t="str">
        <f>IF(OCS!D480="","",OCS!D480)</f>
        <v/>
      </c>
      <c r="E480" s="201" t="str">
        <f>IF(OCS!E480="","",OCS!E480)</f>
        <v/>
      </c>
      <c r="F480" s="287" t="str">
        <f>IF(OCS!F480="","",OCS!F480)</f>
        <v/>
      </c>
      <c r="G480" s="287" t="str">
        <f>IF(OCS!G480="","",OCS!G480)</f>
        <v/>
      </c>
      <c r="H480" s="201" t="str">
        <f>IF(OCS!H480="","",OCS!H480)</f>
        <v/>
      </c>
      <c r="I480" s="201" t="str">
        <f>IF(OCS!I480="","",OCS!I480)</f>
        <v/>
      </c>
      <c r="J480" s="88"/>
      <c r="K480" s="69"/>
      <c r="L480" s="69"/>
      <c r="M480" s="69"/>
      <c r="N480" s="69"/>
      <c r="O480" s="84" t="str">
        <f t="shared" si="21"/>
        <v/>
      </c>
      <c r="P480" s="84" t="str">
        <f t="shared" si="22"/>
        <v/>
      </c>
      <c r="Q480" s="436"/>
      <c r="R480" s="482"/>
      <c r="S480" s="435" t="str">
        <f>IF(I480="","",IF(P480="",Listes!$A$70,IF(AND(I480&lt;P480,R480=""),Listes!$A$71,IF(AND(N480&lt;M480,R480=""),Listes!$A$72,IF(AND(P480&lt;&gt;"",P480&lt;I480,Q480=""),Listes!$A$73,IF(T480="",Listes!$A$74,""))))))</f>
        <v/>
      </c>
      <c r="T480" s="90"/>
      <c r="U480" s="158">
        <f t="shared" si="23"/>
        <v>0</v>
      </c>
    </row>
    <row r="481" spans="1:21" ht="20.100000000000001" customHeight="1" x14ac:dyDescent="0.25">
      <c r="A481" s="173">
        <v>475</v>
      </c>
      <c r="B481" s="201" t="str">
        <f>IF(OCS!B481="","",OCS!B481)</f>
        <v/>
      </c>
      <c r="C481" s="201" t="str">
        <f>IF(OCS!C481="","",OCS!C481)</f>
        <v/>
      </c>
      <c r="D481" s="202" t="str">
        <f>IF(OCS!D481="","",OCS!D481)</f>
        <v/>
      </c>
      <c r="E481" s="201" t="str">
        <f>IF(OCS!E481="","",OCS!E481)</f>
        <v/>
      </c>
      <c r="F481" s="287" t="str">
        <f>IF(OCS!F481="","",OCS!F481)</f>
        <v/>
      </c>
      <c r="G481" s="287" t="str">
        <f>IF(OCS!G481="","",OCS!G481)</f>
        <v/>
      </c>
      <c r="H481" s="201" t="str">
        <f>IF(OCS!H481="","",OCS!H481)</f>
        <v/>
      </c>
      <c r="I481" s="201" t="str">
        <f>IF(OCS!I481="","",OCS!I481)</f>
        <v/>
      </c>
      <c r="J481" s="88"/>
      <c r="K481" s="69"/>
      <c r="L481" s="69"/>
      <c r="M481" s="69"/>
      <c r="N481" s="69"/>
      <c r="O481" s="84" t="str">
        <f t="shared" si="21"/>
        <v/>
      </c>
      <c r="P481" s="84" t="str">
        <f t="shared" si="22"/>
        <v/>
      </c>
      <c r="Q481" s="436"/>
      <c r="R481" s="482"/>
      <c r="S481" s="435" t="str">
        <f>IF(I481="","",IF(P481="",Listes!$A$70,IF(AND(I481&lt;P481,R481=""),Listes!$A$71,IF(AND(N481&lt;M481,R481=""),Listes!$A$72,IF(AND(P481&lt;&gt;"",P481&lt;I481,Q481=""),Listes!$A$73,IF(T481="",Listes!$A$74,""))))))</f>
        <v/>
      </c>
      <c r="T481" s="90"/>
      <c r="U481" s="158">
        <f t="shared" si="23"/>
        <v>0</v>
      </c>
    </row>
    <row r="482" spans="1:21" ht="20.100000000000001" customHeight="1" x14ac:dyDescent="0.25">
      <c r="A482" s="173">
        <v>476</v>
      </c>
      <c r="B482" s="201" t="str">
        <f>IF(OCS!B482="","",OCS!B482)</f>
        <v/>
      </c>
      <c r="C482" s="201" t="str">
        <f>IF(OCS!C482="","",OCS!C482)</f>
        <v/>
      </c>
      <c r="D482" s="202" t="str">
        <f>IF(OCS!D482="","",OCS!D482)</f>
        <v/>
      </c>
      <c r="E482" s="201" t="str">
        <f>IF(OCS!E482="","",OCS!E482)</f>
        <v/>
      </c>
      <c r="F482" s="287" t="str">
        <f>IF(OCS!F482="","",OCS!F482)</f>
        <v/>
      </c>
      <c r="G482" s="287" t="str">
        <f>IF(OCS!G482="","",OCS!G482)</f>
        <v/>
      </c>
      <c r="H482" s="201" t="str">
        <f>IF(OCS!H482="","",OCS!H482)</f>
        <v/>
      </c>
      <c r="I482" s="201" t="str">
        <f>IF(OCS!I482="","",OCS!I482)</f>
        <v/>
      </c>
      <c r="J482" s="88"/>
      <c r="K482" s="69"/>
      <c r="L482" s="69"/>
      <c r="M482" s="69"/>
      <c r="N482" s="69"/>
      <c r="O482" s="84" t="str">
        <f t="shared" si="21"/>
        <v/>
      </c>
      <c r="P482" s="84" t="str">
        <f t="shared" si="22"/>
        <v/>
      </c>
      <c r="Q482" s="436"/>
      <c r="R482" s="482"/>
      <c r="S482" s="435" t="str">
        <f>IF(I482="","",IF(P482="",Listes!$A$70,IF(AND(I482&lt;P482,R482=""),Listes!$A$71,IF(AND(N482&lt;M482,R482=""),Listes!$A$72,IF(AND(P482&lt;&gt;"",P482&lt;I482,Q482=""),Listes!$A$73,IF(T482="",Listes!$A$74,""))))))</f>
        <v/>
      </c>
      <c r="T482" s="90"/>
      <c r="U482" s="158">
        <f t="shared" si="23"/>
        <v>0</v>
      </c>
    </row>
    <row r="483" spans="1:21" ht="20.100000000000001" customHeight="1" x14ac:dyDescent="0.25">
      <c r="A483" s="173">
        <v>477</v>
      </c>
      <c r="B483" s="201" t="str">
        <f>IF(OCS!B483="","",OCS!B483)</f>
        <v/>
      </c>
      <c r="C483" s="201" t="str">
        <f>IF(OCS!C483="","",OCS!C483)</f>
        <v/>
      </c>
      <c r="D483" s="202" t="str">
        <f>IF(OCS!D483="","",OCS!D483)</f>
        <v/>
      </c>
      <c r="E483" s="201" t="str">
        <f>IF(OCS!E483="","",OCS!E483)</f>
        <v/>
      </c>
      <c r="F483" s="287" t="str">
        <f>IF(OCS!F483="","",OCS!F483)</f>
        <v/>
      </c>
      <c r="G483" s="287" t="str">
        <f>IF(OCS!G483="","",OCS!G483)</f>
        <v/>
      </c>
      <c r="H483" s="201" t="str">
        <f>IF(OCS!H483="","",OCS!H483)</f>
        <v/>
      </c>
      <c r="I483" s="201" t="str">
        <f>IF(OCS!I483="","",OCS!I483)</f>
        <v/>
      </c>
      <c r="J483" s="88"/>
      <c r="K483" s="69"/>
      <c r="L483" s="69"/>
      <c r="M483" s="69"/>
      <c r="N483" s="69"/>
      <c r="O483" s="84" t="str">
        <f t="shared" si="21"/>
        <v/>
      </c>
      <c r="P483" s="84" t="str">
        <f t="shared" si="22"/>
        <v/>
      </c>
      <c r="Q483" s="436"/>
      <c r="R483" s="482"/>
      <c r="S483" s="435" t="str">
        <f>IF(I483="","",IF(P483="",Listes!$A$70,IF(AND(I483&lt;P483,R483=""),Listes!$A$71,IF(AND(N483&lt;M483,R483=""),Listes!$A$72,IF(AND(P483&lt;&gt;"",P483&lt;I483,Q483=""),Listes!$A$73,IF(T483="",Listes!$A$74,""))))))</f>
        <v/>
      </c>
      <c r="T483" s="90"/>
      <c r="U483" s="158">
        <f t="shared" si="23"/>
        <v>0</v>
      </c>
    </row>
    <row r="484" spans="1:21" ht="20.100000000000001" customHeight="1" x14ac:dyDescent="0.25">
      <c r="A484" s="173">
        <v>478</v>
      </c>
      <c r="B484" s="201" t="str">
        <f>IF(OCS!B484="","",OCS!B484)</f>
        <v/>
      </c>
      <c r="C484" s="201" t="str">
        <f>IF(OCS!C484="","",OCS!C484)</f>
        <v/>
      </c>
      <c r="D484" s="202" t="str">
        <f>IF(OCS!D484="","",OCS!D484)</f>
        <v/>
      </c>
      <c r="E484" s="201" t="str">
        <f>IF(OCS!E484="","",OCS!E484)</f>
        <v/>
      </c>
      <c r="F484" s="287" t="str">
        <f>IF(OCS!F484="","",OCS!F484)</f>
        <v/>
      </c>
      <c r="G484" s="287" t="str">
        <f>IF(OCS!G484="","",OCS!G484)</f>
        <v/>
      </c>
      <c r="H484" s="201" t="str">
        <f>IF(OCS!H484="","",OCS!H484)</f>
        <v/>
      </c>
      <c r="I484" s="201" t="str">
        <f>IF(OCS!I484="","",OCS!I484)</f>
        <v/>
      </c>
      <c r="J484" s="88"/>
      <c r="K484" s="69"/>
      <c r="L484" s="69"/>
      <c r="M484" s="69"/>
      <c r="N484" s="69"/>
      <c r="O484" s="84" t="str">
        <f t="shared" si="21"/>
        <v/>
      </c>
      <c r="P484" s="84" t="str">
        <f t="shared" si="22"/>
        <v/>
      </c>
      <c r="Q484" s="436"/>
      <c r="R484" s="482"/>
      <c r="S484" s="435" t="str">
        <f>IF(I484="","",IF(P484="",Listes!$A$70,IF(AND(I484&lt;P484,R484=""),Listes!$A$71,IF(AND(N484&lt;M484,R484=""),Listes!$A$72,IF(AND(P484&lt;&gt;"",P484&lt;I484,Q484=""),Listes!$A$73,IF(T484="",Listes!$A$74,""))))))</f>
        <v/>
      </c>
      <c r="T484" s="90"/>
      <c r="U484" s="158">
        <f t="shared" si="23"/>
        <v>0</v>
      </c>
    </row>
    <row r="485" spans="1:21" ht="20.100000000000001" customHeight="1" x14ac:dyDescent="0.25">
      <c r="A485" s="173">
        <v>479</v>
      </c>
      <c r="B485" s="201" t="str">
        <f>IF(OCS!B485="","",OCS!B485)</f>
        <v/>
      </c>
      <c r="C485" s="201" t="str">
        <f>IF(OCS!C485="","",OCS!C485)</f>
        <v/>
      </c>
      <c r="D485" s="202" t="str">
        <f>IF(OCS!D485="","",OCS!D485)</f>
        <v/>
      </c>
      <c r="E485" s="201" t="str">
        <f>IF(OCS!E485="","",OCS!E485)</f>
        <v/>
      </c>
      <c r="F485" s="287" t="str">
        <f>IF(OCS!F485="","",OCS!F485)</f>
        <v/>
      </c>
      <c r="G485" s="287" t="str">
        <f>IF(OCS!G485="","",OCS!G485)</f>
        <v/>
      </c>
      <c r="H485" s="201" t="str">
        <f>IF(OCS!H485="","",OCS!H485)</f>
        <v/>
      </c>
      <c r="I485" s="201" t="str">
        <f>IF(OCS!I485="","",OCS!I485)</f>
        <v/>
      </c>
      <c r="J485" s="88"/>
      <c r="K485" s="69"/>
      <c r="L485" s="69"/>
      <c r="M485" s="69"/>
      <c r="N485" s="69"/>
      <c r="O485" s="84" t="str">
        <f t="shared" si="21"/>
        <v/>
      </c>
      <c r="P485" s="84" t="str">
        <f t="shared" si="22"/>
        <v/>
      </c>
      <c r="Q485" s="436"/>
      <c r="R485" s="482"/>
      <c r="S485" s="435" t="str">
        <f>IF(I485="","",IF(P485="",Listes!$A$70,IF(AND(I485&lt;P485,R485=""),Listes!$A$71,IF(AND(N485&lt;M485,R485=""),Listes!$A$72,IF(AND(P485&lt;&gt;"",P485&lt;I485,Q485=""),Listes!$A$73,IF(T485="",Listes!$A$74,""))))))</f>
        <v/>
      </c>
      <c r="T485" s="90"/>
      <c r="U485" s="158">
        <f t="shared" si="23"/>
        <v>0</v>
      </c>
    </row>
    <row r="486" spans="1:21" ht="20.100000000000001" customHeight="1" x14ac:dyDescent="0.25">
      <c r="A486" s="173">
        <v>480</v>
      </c>
      <c r="B486" s="201" t="str">
        <f>IF(OCS!B486="","",OCS!B486)</f>
        <v/>
      </c>
      <c r="C486" s="201" t="str">
        <f>IF(OCS!C486="","",OCS!C486)</f>
        <v/>
      </c>
      <c r="D486" s="202" t="str">
        <f>IF(OCS!D486="","",OCS!D486)</f>
        <v/>
      </c>
      <c r="E486" s="201" t="str">
        <f>IF(OCS!E486="","",OCS!E486)</f>
        <v/>
      </c>
      <c r="F486" s="287" t="str">
        <f>IF(OCS!F486="","",OCS!F486)</f>
        <v/>
      </c>
      <c r="G486" s="287" t="str">
        <f>IF(OCS!G486="","",OCS!G486)</f>
        <v/>
      </c>
      <c r="H486" s="201" t="str">
        <f>IF(OCS!H486="","",OCS!H486)</f>
        <v/>
      </c>
      <c r="I486" s="201" t="str">
        <f>IF(OCS!I486="","",OCS!I486)</f>
        <v/>
      </c>
      <c r="J486" s="88"/>
      <c r="K486" s="69"/>
      <c r="L486" s="69"/>
      <c r="M486" s="69"/>
      <c r="N486" s="69"/>
      <c r="O486" s="84" t="str">
        <f t="shared" si="21"/>
        <v/>
      </c>
      <c r="P486" s="84" t="str">
        <f t="shared" si="22"/>
        <v/>
      </c>
      <c r="Q486" s="436"/>
      <c r="R486" s="482"/>
      <c r="S486" s="435" t="str">
        <f>IF(I486="","",IF(P486="",Listes!$A$70,IF(AND(I486&lt;P486,R486=""),Listes!$A$71,IF(AND(N486&lt;M486,R486=""),Listes!$A$72,IF(AND(P486&lt;&gt;"",P486&lt;I486,Q486=""),Listes!$A$73,IF(T486="",Listes!$A$74,""))))))</f>
        <v/>
      </c>
      <c r="T486" s="90"/>
      <c r="U486" s="158">
        <f t="shared" si="23"/>
        <v>0</v>
      </c>
    </row>
    <row r="487" spans="1:21" ht="20.100000000000001" customHeight="1" x14ac:dyDescent="0.25">
      <c r="A487" s="173">
        <v>481</v>
      </c>
      <c r="B487" s="201" t="str">
        <f>IF(OCS!B487="","",OCS!B487)</f>
        <v/>
      </c>
      <c r="C487" s="201" t="str">
        <f>IF(OCS!C487="","",OCS!C487)</f>
        <v/>
      </c>
      <c r="D487" s="202" t="str">
        <f>IF(OCS!D487="","",OCS!D487)</f>
        <v/>
      </c>
      <c r="E487" s="201" t="str">
        <f>IF(OCS!E487="","",OCS!E487)</f>
        <v/>
      </c>
      <c r="F487" s="287" t="str">
        <f>IF(OCS!F487="","",OCS!F487)</f>
        <v/>
      </c>
      <c r="G487" s="287" t="str">
        <f>IF(OCS!G487="","",OCS!G487)</f>
        <v/>
      </c>
      <c r="H487" s="201" t="str">
        <f>IF(OCS!H487="","",OCS!H487)</f>
        <v/>
      </c>
      <c r="I487" s="201" t="str">
        <f>IF(OCS!I487="","",OCS!I487)</f>
        <v/>
      </c>
      <c r="J487" s="88"/>
      <c r="K487" s="69"/>
      <c r="L487" s="69"/>
      <c r="M487" s="69"/>
      <c r="N487" s="69"/>
      <c r="O487" s="84" t="str">
        <f t="shared" si="21"/>
        <v/>
      </c>
      <c r="P487" s="84" t="str">
        <f t="shared" si="22"/>
        <v/>
      </c>
      <c r="Q487" s="436"/>
      <c r="R487" s="482"/>
      <c r="S487" s="435" t="str">
        <f>IF(I487="","",IF(P487="",Listes!$A$70,IF(AND(I487&lt;P487,R487=""),Listes!$A$71,IF(AND(N487&lt;M487,R487=""),Listes!$A$72,IF(AND(P487&lt;&gt;"",P487&lt;I487,Q487=""),Listes!$A$73,IF(T487="",Listes!$A$74,""))))))</f>
        <v/>
      </c>
      <c r="T487" s="90"/>
      <c r="U487" s="158">
        <f t="shared" si="23"/>
        <v>0</v>
      </c>
    </row>
    <row r="488" spans="1:21" ht="20.100000000000001" customHeight="1" x14ac:dyDescent="0.25">
      <c r="A488" s="173">
        <v>482</v>
      </c>
      <c r="B488" s="201" t="str">
        <f>IF(OCS!B488="","",OCS!B488)</f>
        <v/>
      </c>
      <c r="C488" s="201" t="str">
        <f>IF(OCS!C488="","",OCS!C488)</f>
        <v/>
      </c>
      <c r="D488" s="202" t="str">
        <f>IF(OCS!D488="","",OCS!D488)</f>
        <v/>
      </c>
      <c r="E488" s="201" t="str">
        <f>IF(OCS!E488="","",OCS!E488)</f>
        <v/>
      </c>
      <c r="F488" s="287" t="str">
        <f>IF(OCS!F488="","",OCS!F488)</f>
        <v/>
      </c>
      <c r="G488" s="287" t="str">
        <f>IF(OCS!G488="","",OCS!G488)</f>
        <v/>
      </c>
      <c r="H488" s="201" t="str">
        <f>IF(OCS!H488="","",OCS!H488)</f>
        <v/>
      </c>
      <c r="I488" s="201" t="str">
        <f>IF(OCS!I488="","",OCS!I488)</f>
        <v/>
      </c>
      <c r="J488" s="88"/>
      <c r="K488" s="69"/>
      <c r="L488" s="69"/>
      <c r="M488" s="69"/>
      <c r="N488" s="69"/>
      <c r="O488" s="84" t="str">
        <f t="shared" si="21"/>
        <v/>
      </c>
      <c r="P488" s="84" t="str">
        <f t="shared" si="22"/>
        <v/>
      </c>
      <c r="Q488" s="436"/>
      <c r="R488" s="482"/>
      <c r="S488" s="435" t="str">
        <f>IF(I488="","",IF(P488="",Listes!$A$70,IF(AND(I488&lt;P488,R488=""),Listes!$A$71,IF(AND(N488&lt;M488,R488=""),Listes!$A$72,IF(AND(P488&lt;&gt;"",P488&lt;I488,Q488=""),Listes!$A$73,IF(T488="",Listes!$A$74,""))))))</f>
        <v/>
      </c>
      <c r="T488" s="90"/>
      <c r="U488" s="158">
        <f t="shared" si="23"/>
        <v>0</v>
      </c>
    </row>
    <row r="489" spans="1:21" ht="20.100000000000001" customHeight="1" x14ac:dyDescent="0.25">
      <c r="A489" s="173">
        <v>483</v>
      </c>
      <c r="B489" s="201" t="str">
        <f>IF(OCS!B489="","",OCS!B489)</f>
        <v/>
      </c>
      <c r="C489" s="201" t="str">
        <f>IF(OCS!C489="","",OCS!C489)</f>
        <v/>
      </c>
      <c r="D489" s="202" t="str">
        <f>IF(OCS!D489="","",OCS!D489)</f>
        <v/>
      </c>
      <c r="E489" s="201" t="str">
        <f>IF(OCS!E489="","",OCS!E489)</f>
        <v/>
      </c>
      <c r="F489" s="287" t="str">
        <f>IF(OCS!F489="","",OCS!F489)</f>
        <v/>
      </c>
      <c r="G489" s="287" t="str">
        <f>IF(OCS!G489="","",OCS!G489)</f>
        <v/>
      </c>
      <c r="H489" s="201" t="str">
        <f>IF(OCS!H489="","",OCS!H489)</f>
        <v/>
      </c>
      <c r="I489" s="201" t="str">
        <f>IF(OCS!I489="","",OCS!I489)</f>
        <v/>
      </c>
      <c r="J489" s="88"/>
      <c r="K489" s="69"/>
      <c r="L489" s="69"/>
      <c r="M489" s="69"/>
      <c r="N489" s="69"/>
      <c r="O489" s="84" t="str">
        <f t="shared" si="21"/>
        <v/>
      </c>
      <c r="P489" s="84" t="str">
        <f t="shared" si="22"/>
        <v/>
      </c>
      <c r="Q489" s="436"/>
      <c r="R489" s="482"/>
      <c r="S489" s="435" t="str">
        <f>IF(I489="","",IF(P489="",Listes!$A$70,IF(AND(I489&lt;P489,R489=""),Listes!$A$71,IF(AND(N489&lt;M489,R489=""),Listes!$A$72,IF(AND(P489&lt;&gt;"",P489&lt;I489,Q489=""),Listes!$A$73,IF(T489="",Listes!$A$74,""))))))</f>
        <v/>
      </c>
      <c r="T489" s="90"/>
      <c r="U489" s="158">
        <f t="shared" si="23"/>
        <v>0</v>
      </c>
    </row>
    <row r="490" spans="1:21" ht="20.100000000000001" customHeight="1" x14ac:dyDescent="0.25">
      <c r="A490" s="173">
        <v>484</v>
      </c>
      <c r="B490" s="201" t="str">
        <f>IF(OCS!B490="","",OCS!B490)</f>
        <v/>
      </c>
      <c r="C490" s="201" t="str">
        <f>IF(OCS!C490="","",OCS!C490)</f>
        <v/>
      </c>
      <c r="D490" s="202" t="str">
        <f>IF(OCS!D490="","",OCS!D490)</f>
        <v/>
      </c>
      <c r="E490" s="201" t="str">
        <f>IF(OCS!E490="","",OCS!E490)</f>
        <v/>
      </c>
      <c r="F490" s="287" t="str">
        <f>IF(OCS!F490="","",OCS!F490)</f>
        <v/>
      </c>
      <c r="G490" s="287" t="str">
        <f>IF(OCS!G490="","",OCS!G490)</f>
        <v/>
      </c>
      <c r="H490" s="201" t="str">
        <f>IF(OCS!H490="","",OCS!H490)</f>
        <v/>
      </c>
      <c r="I490" s="201" t="str">
        <f>IF(OCS!I490="","",OCS!I490)</f>
        <v/>
      </c>
      <c r="J490" s="88"/>
      <c r="K490" s="69"/>
      <c r="L490" s="69"/>
      <c r="M490" s="69"/>
      <c r="N490" s="69"/>
      <c r="O490" s="84" t="str">
        <f t="shared" si="21"/>
        <v/>
      </c>
      <c r="P490" s="84" t="str">
        <f t="shared" si="22"/>
        <v/>
      </c>
      <c r="Q490" s="436"/>
      <c r="R490" s="482"/>
      <c r="S490" s="435" t="str">
        <f>IF(I490="","",IF(P490="",Listes!$A$70,IF(AND(I490&lt;P490,R490=""),Listes!$A$71,IF(AND(N490&lt;M490,R490=""),Listes!$A$72,IF(AND(P490&lt;&gt;"",P490&lt;I490,Q490=""),Listes!$A$73,IF(T490="",Listes!$A$74,""))))))</f>
        <v/>
      </c>
      <c r="T490" s="90"/>
      <c r="U490" s="158">
        <f t="shared" si="23"/>
        <v>0</v>
      </c>
    </row>
    <row r="491" spans="1:21" ht="20.100000000000001" customHeight="1" x14ac:dyDescent="0.25">
      <c r="A491" s="173">
        <v>485</v>
      </c>
      <c r="B491" s="201" t="str">
        <f>IF(OCS!B491="","",OCS!B491)</f>
        <v/>
      </c>
      <c r="C491" s="201" t="str">
        <f>IF(OCS!C491="","",OCS!C491)</f>
        <v/>
      </c>
      <c r="D491" s="202" t="str">
        <f>IF(OCS!D491="","",OCS!D491)</f>
        <v/>
      </c>
      <c r="E491" s="201" t="str">
        <f>IF(OCS!E491="","",OCS!E491)</f>
        <v/>
      </c>
      <c r="F491" s="287" t="str">
        <f>IF(OCS!F491="","",OCS!F491)</f>
        <v/>
      </c>
      <c r="G491" s="287" t="str">
        <f>IF(OCS!G491="","",OCS!G491)</f>
        <v/>
      </c>
      <c r="H491" s="201" t="str">
        <f>IF(OCS!H491="","",OCS!H491)</f>
        <v/>
      </c>
      <c r="I491" s="201" t="str">
        <f>IF(OCS!I491="","",OCS!I491)</f>
        <v/>
      </c>
      <c r="J491" s="88"/>
      <c r="K491" s="69"/>
      <c r="L491" s="69"/>
      <c r="M491" s="69"/>
      <c r="N491" s="69"/>
      <c r="O491" s="84" t="str">
        <f t="shared" si="21"/>
        <v/>
      </c>
      <c r="P491" s="84" t="str">
        <f t="shared" si="22"/>
        <v/>
      </c>
      <c r="Q491" s="436"/>
      <c r="R491" s="482"/>
      <c r="S491" s="435" t="str">
        <f>IF(I491="","",IF(P491="",Listes!$A$70,IF(AND(I491&lt;P491,R491=""),Listes!$A$71,IF(AND(N491&lt;M491,R491=""),Listes!$A$72,IF(AND(P491&lt;&gt;"",P491&lt;I491,Q491=""),Listes!$A$73,IF(T491="",Listes!$A$74,""))))))</f>
        <v/>
      </c>
      <c r="T491" s="90"/>
      <c r="U491" s="158">
        <f t="shared" si="23"/>
        <v>0</v>
      </c>
    </row>
    <row r="492" spans="1:21" ht="20.100000000000001" customHeight="1" x14ac:dyDescent="0.25">
      <c r="A492" s="173">
        <v>486</v>
      </c>
      <c r="B492" s="201" t="str">
        <f>IF(OCS!B492="","",OCS!B492)</f>
        <v/>
      </c>
      <c r="C492" s="201" t="str">
        <f>IF(OCS!C492="","",OCS!C492)</f>
        <v/>
      </c>
      <c r="D492" s="202" t="str">
        <f>IF(OCS!D492="","",OCS!D492)</f>
        <v/>
      </c>
      <c r="E492" s="201" t="str">
        <f>IF(OCS!E492="","",OCS!E492)</f>
        <v/>
      </c>
      <c r="F492" s="287" t="str">
        <f>IF(OCS!F492="","",OCS!F492)</f>
        <v/>
      </c>
      <c r="G492" s="287" t="str">
        <f>IF(OCS!G492="","",OCS!G492)</f>
        <v/>
      </c>
      <c r="H492" s="201" t="str">
        <f>IF(OCS!H492="","",OCS!H492)</f>
        <v/>
      </c>
      <c r="I492" s="201" t="str">
        <f>IF(OCS!I492="","",OCS!I492)</f>
        <v/>
      </c>
      <c r="J492" s="88"/>
      <c r="K492" s="69"/>
      <c r="L492" s="69"/>
      <c r="M492" s="69"/>
      <c r="N492" s="69"/>
      <c r="O492" s="84" t="str">
        <f t="shared" si="21"/>
        <v/>
      </c>
      <c r="P492" s="84" t="str">
        <f t="shared" si="22"/>
        <v/>
      </c>
      <c r="Q492" s="436"/>
      <c r="R492" s="482"/>
      <c r="S492" s="435" t="str">
        <f>IF(I492="","",IF(P492="",Listes!$A$70,IF(AND(I492&lt;P492,R492=""),Listes!$A$71,IF(AND(N492&lt;M492,R492=""),Listes!$A$72,IF(AND(P492&lt;&gt;"",P492&lt;I492,Q492=""),Listes!$A$73,IF(T492="",Listes!$A$74,""))))))</f>
        <v/>
      </c>
      <c r="T492" s="90"/>
      <c r="U492" s="158">
        <f t="shared" si="23"/>
        <v>0</v>
      </c>
    </row>
    <row r="493" spans="1:21" ht="20.100000000000001" customHeight="1" x14ac:dyDescent="0.25">
      <c r="A493" s="173">
        <v>487</v>
      </c>
      <c r="B493" s="201" t="str">
        <f>IF(OCS!B493="","",OCS!B493)</f>
        <v/>
      </c>
      <c r="C493" s="201" t="str">
        <f>IF(OCS!C493="","",OCS!C493)</f>
        <v/>
      </c>
      <c r="D493" s="202" t="str">
        <f>IF(OCS!D493="","",OCS!D493)</f>
        <v/>
      </c>
      <c r="E493" s="201" t="str">
        <f>IF(OCS!E493="","",OCS!E493)</f>
        <v/>
      </c>
      <c r="F493" s="287" t="str">
        <f>IF(OCS!F493="","",OCS!F493)</f>
        <v/>
      </c>
      <c r="G493" s="287" t="str">
        <f>IF(OCS!G493="","",OCS!G493)</f>
        <v/>
      </c>
      <c r="H493" s="201" t="str">
        <f>IF(OCS!H493="","",OCS!H493)</f>
        <v/>
      </c>
      <c r="I493" s="201" t="str">
        <f>IF(OCS!I493="","",OCS!I493)</f>
        <v/>
      </c>
      <c r="J493" s="88"/>
      <c r="K493" s="69"/>
      <c r="L493" s="69"/>
      <c r="M493" s="69"/>
      <c r="N493" s="69"/>
      <c r="O493" s="84" t="str">
        <f t="shared" si="21"/>
        <v/>
      </c>
      <c r="P493" s="84" t="str">
        <f t="shared" si="22"/>
        <v/>
      </c>
      <c r="Q493" s="436"/>
      <c r="R493" s="482"/>
      <c r="S493" s="435" t="str">
        <f>IF(I493="","",IF(P493="",Listes!$A$70,IF(AND(I493&lt;P493,R493=""),Listes!$A$71,IF(AND(N493&lt;M493,R493=""),Listes!$A$72,IF(AND(P493&lt;&gt;"",P493&lt;I493,Q493=""),Listes!$A$73,IF(T493="",Listes!$A$74,""))))))</f>
        <v/>
      </c>
      <c r="T493" s="90"/>
      <c r="U493" s="158">
        <f t="shared" si="23"/>
        <v>0</v>
      </c>
    </row>
    <row r="494" spans="1:21" ht="20.100000000000001" customHeight="1" x14ac:dyDescent="0.25">
      <c r="A494" s="173">
        <v>488</v>
      </c>
      <c r="B494" s="201" t="str">
        <f>IF(OCS!B494="","",OCS!B494)</f>
        <v/>
      </c>
      <c r="C494" s="201" t="str">
        <f>IF(OCS!C494="","",OCS!C494)</f>
        <v/>
      </c>
      <c r="D494" s="202" t="str">
        <f>IF(OCS!D494="","",OCS!D494)</f>
        <v/>
      </c>
      <c r="E494" s="201" t="str">
        <f>IF(OCS!E494="","",OCS!E494)</f>
        <v/>
      </c>
      <c r="F494" s="287" t="str">
        <f>IF(OCS!F494="","",OCS!F494)</f>
        <v/>
      </c>
      <c r="G494" s="287" t="str">
        <f>IF(OCS!G494="","",OCS!G494)</f>
        <v/>
      </c>
      <c r="H494" s="201" t="str">
        <f>IF(OCS!H494="","",OCS!H494)</f>
        <v/>
      </c>
      <c r="I494" s="201" t="str">
        <f>IF(OCS!I494="","",OCS!I494)</f>
        <v/>
      </c>
      <c r="J494" s="88"/>
      <c r="K494" s="69"/>
      <c r="L494" s="69"/>
      <c r="M494" s="69"/>
      <c r="N494" s="69"/>
      <c r="O494" s="84" t="str">
        <f t="shared" si="21"/>
        <v/>
      </c>
      <c r="P494" s="84" t="str">
        <f t="shared" si="22"/>
        <v/>
      </c>
      <c r="Q494" s="436"/>
      <c r="R494" s="482"/>
      <c r="S494" s="435" t="str">
        <f>IF(I494="","",IF(P494="",Listes!$A$70,IF(AND(I494&lt;P494,R494=""),Listes!$A$71,IF(AND(N494&lt;M494,R494=""),Listes!$A$72,IF(AND(P494&lt;&gt;"",P494&lt;I494,Q494=""),Listes!$A$73,IF(T494="",Listes!$A$74,""))))))</f>
        <v/>
      </c>
      <c r="T494" s="90"/>
      <c r="U494" s="158">
        <f t="shared" si="23"/>
        <v>0</v>
      </c>
    </row>
    <row r="495" spans="1:21" ht="20.100000000000001" customHeight="1" x14ac:dyDescent="0.25">
      <c r="A495" s="173">
        <v>489</v>
      </c>
      <c r="B495" s="201" t="str">
        <f>IF(OCS!B495="","",OCS!B495)</f>
        <v/>
      </c>
      <c r="C495" s="201" t="str">
        <f>IF(OCS!C495="","",OCS!C495)</f>
        <v/>
      </c>
      <c r="D495" s="202" t="str">
        <f>IF(OCS!D495="","",OCS!D495)</f>
        <v/>
      </c>
      <c r="E495" s="201" t="str">
        <f>IF(OCS!E495="","",OCS!E495)</f>
        <v/>
      </c>
      <c r="F495" s="287" t="str">
        <f>IF(OCS!F495="","",OCS!F495)</f>
        <v/>
      </c>
      <c r="G495" s="287" t="str">
        <f>IF(OCS!G495="","",OCS!G495)</f>
        <v/>
      </c>
      <c r="H495" s="201" t="str">
        <f>IF(OCS!H495="","",OCS!H495)</f>
        <v/>
      </c>
      <c r="I495" s="201" t="str">
        <f>IF(OCS!I495="","",OCS!I495)</f>
        <v/>
      </c>
      <c r="J495" s="88"/>
      <c r="K495" s="69"/>
      <c r="L495" s="69"/>
      <c r="M495" s="69"/>
      <c r="N495" s="69"/>
      <c r="O495" s="84" t="str">
        <f t="shared" si="21"/>
        <v/>
      </c>
      <c r="P495" s="84" t="str">
        <f t="shared" si="22"/>
        <v/>
      </c>
      <c r="Q495" s="436"/>
      <c r="R495" s="482"/>
      <c r="S495" s="435" t="str">
        <f>IF(I495="","",IF(P495="",Listes!$A$70,IF(AND(I495&lt;P495,R495=""),Listes!$A$71,IF(AND(N495&lt;M495,R495=""),Listes!$A$72,IF(AND(P495&lt;&gt;"",P495&lt;I495,Q495=""),Listes!$A$73,IF(T495="",Listes!$A$74,""))))))</f>
        <v/>
      </c>
      <c r="T495" s="90"/>
      <c r="U495" s="158">
        <f t="shared" si="23"/>
        <v>0</v>
      </c>
    </row>
    <row r="496" spans="1:21" ht="20.100000000000001" customHeight="1" x14ac:dyDescent="0.25">
      <c r="A496" s="173">
        <v>490</v>
      </c>
      <c r="B496" s="201" t="str">
        <f>IF(OCS!B496="","",OCS!B496)</f>
        <v/>
      </c>
      <c r="C496" s="201" t="str">
        <f>IF(OCS!C496="","",OCS!C496)</f>
        <v/>
      </c>
      <c r="D496" s="202" t="str">
        <f>IF(OCS!D496="","",OCS!D496)</f>
        <v/>
      </c>
      <c r="E496" s="201" t="str">
        <f>IF(OCS!E496="","",OCS!E496)</f>
        <v/>
      </c>
      <c r="F496" s="287" t="str">
        <f>IF(OCS!F496="","",OCS!F496)</f>
        <v/>
      </c>
      <c r="G496" s="287" t="str">
        <f>IF(OCS!G496="","",OCS!G496)</f>
        <v/>
      </c>
      <c r="H496" s="201" t="str">
        <f>IF(OCS!H496="","",OCS!H496)</f>
        <v/>
      </c>
      <c r="I496" s="201" t="str">
        <f>IF(OCS!I496="","",OCS!I496)</f>
        <v/>
      </c>
      <c r="J496" s="88"/>
      <c r="K496" s="69"/>
      <c r="L496" s="69"/>
      <c r="M496" s="69"/>
      <c r="N496" s="69"/>
      <c r="O496" s="84" t="str">
        <f t="shared" si="21"/>
        <v/>
      </c>
      <c r="P496" s="84" t="str">
        <f t="shared" si="22"/>
        <v/>
      </c>
      <c r="Q496" s="436"/>
      <c r="R496" s="482"/>
      <c r="S496" s="435" t="str">
        <f>IF(I496="","",IF(P496="",Listes!$A$70,IF(AND(I496&lt;P496,R496=""),Listes!$A$71,IF(AND(N496&lt;M496,R496=""),Listes!$A$72,IF(AND(P496&lt;&gt;"",P496&lt;I496,Q496=""),Listes!$A$73,IF(T496="",Listes!$A$74,""))))))</f>
        <v/>
      </c>
      <c r="T496" s="90"/>
      <c r="U496" s="158">
        <f t="shared" si="23"/>
        <v>0</v>
      </c>
    </row>
    <row r="497" spans="1:28" ht="20.100000000000001" customHeight="1" x14ac:dyDescent="0.25">
      <c r="A497" s="173">
        <v>491</v>
      </c>
      <c r="B497" s="201" t="str">
        <f>IF(OCS!B497="","",OCS!B497)</f>
        <v/>
      </c>
      <c r="C497" s="201" t="str">
        <f>IF(OCS!C497="","",OCS!C497)</f>
        <v/>
      </c>
      <c r="D497" s="202" t="str">
        <f>IF(OCS!D497="","",OCS!D497)</f>
        <v/>
      </c>
      <c r="E497" s="201" t="str">
        <f>IF(OCS!E497="","",OCS!E497)</f>
        <v/>
      </c>
      <c r="F497" s="287" t="str">
        <f>IF(OCS!F497="","",OCS!F497)</f>
        <v/>
      </c>
      <c r="G497" s="287" t="str">
        <f>IF(OCS!G497="","",OCS!G497)</f>
        <v/>
      </c>
      <c r="H497" s="201" t="str">
        <f>IF(OCS!H497="","",OCS!H497)</f>
        <v/>
      </c>
      <c r="I497" s="201" t="str">
        <f>IF(OCS!I497="","",OCS!I497)</f>
        <v/>
      </c>
      <c r="J497" s="88"/>
      <c r="K497" s="69"/>
      <c r="L497" s="69"/>
      <c r="M497" s="69"/>
      <c r="N497" s="69"/>
      <c r="O497" s="84" t="str">
        <f t="shared" si="21"/>
        <v/>
      </c>
      <c r="P497" s="84" t="str">
        <f t="shared" si="22"/>
        <v/>
      </c>
      <c r="Q497" s="436"/>
      <c r="R497" s="482"/>
      <c r="S497" s="435" t="str">
        <f>IF(I497="","",IF(P497="",Listes!$A$70,IF(AND(I497&lt;P497,R497=""),Listes!$A$71,IF(AND(N497&lt;M497,R497=""),Listes!$A$72,IF(AND(P497&lt;&gt;"",P497&lt;I497,Q497=""),Listes!$A$73,IF(T497="",Listes!$A$74,""))))))</f>
        <v/>
      </c>
      <c r="T497" s="90"/>
      <c r="U497" s="158">
        <f t="shared" si="23"/>
        <v>0</v>
      </c>
    </row>
    <row r="498" spans="1:28" ht="20.100000000000001" customHeight="1" x14ac:dyDescent="0.25">
      <c r="A498" s="173">
        <v>492</v>
      </c>
      <c r="B498" s="201" t="str">
        <f>IF(OCS!B498="","",OCS!B498)</f>
        <v/>
      </c>
      <c r="C498" s="201" t="str">
        <f>IF(OCS!C498="","",OCS!C498)</f>
        <v/>
      </c>
      <c r="D498" s="202" t="str">
        <f>IF(OCS!D498="","",OCS!D498)</f>
        <v/>
      </c>
      <c r="E498" s="201" t="str">
        <f>IF(OCS!E498="","",OCS!E498)</f>
        <v/>
      </c>
      <c r="F498" s="287" t="str">
        <f>IF(OCS!F498="","",OCS!F498)</f>
        <v/>
      </c>
      <c r="G498" s="287" t="str">
        <f>IF(OCS!G498="","",OCS!G498)</f>
        <v/>
      </c>
      <c r="H498" s="201" t="str">
        <f>IF(OCS!H498="","",OCS!H498)</f>
        <v/>
      </c>
      <c r="I498" s="201" t="str">
        <f>IF(OCS!I498="","",OCS!I498)</f>
        <v/>
      </c>
      <c r="J498" s="88"/>
      <c r="K498" s="69"/>
      <c r="L498" s="69"/>
      <c r="M498" s="69"/>
      <c r="N498" s="69"/>
      <c r="O498" s="84" t="str">
        <f t="shared" si="21"/>
        <v/>
      </c>
      <c r="P498" s="84" t="str">
        <f t="shared" si="22"/>
        <v/>
      </c>
      <c r="Q498" s="436"/>
      <c r="R498" s="482"/>
      <c r="S498" s="435" t="str">
        <f>IF(I498="","",IF(P498="",Listes!$A$70,IF(AND(I498&lt;P498,R498=""),Listes!$A$71,IF(AND(N498&lt;M498,R498=""),Listes!$A$72,IF(AND(P498&lt;&gt;"",P498&lt;I498,Q498=""),Listes!$A$73,IF(T498="",Listes!$A$74,""))))))</f>
        <v/>
      </c>
      <c r="T498" s="90"/>
      <c r="U498" s="158">
        <f t="shared" si="23"/>
        <v>0</v>
      </c>
    </row>
    <row r="499" spans="1:28" ht="20.100000000000001" customHeight="1" x14ac:dyDescent="0.25">
      <c r="A499" s="173">
        <v>493</v>
      </c>
      <c r="B499" s="201" t="str">
        <f>IF(OCS!B499="","",OCS!B499)</f>
        <v/>
      </c>
      <c r="C499" s="201" t="str">
        <f>IF(OCS!C499="","",OCS!C499)</f>
        <v/>
      </c>
      <c r="D499" s="202" t="str">
        <f>IF(OCS!D499="","",OCS!D499)</f>
        <v/>
      </c>
      <c r="E499" s="201" t="str">
        <f>IF(OCS!E499="","",OCS!E499)</f>
        <v/>
      </c>
      <c r="F499" s="287" t="str">
        <f>IF(OCS!F499="","",OCS!F499)</f>
        <v/>
      </c>
      <c r="G499" s="287" t="str">
        <f>IF(OCS!G499="","",OCS!G499)</f>
        <v/>
      </c>
      <c r="H499" s="201" t="str">
        <f>IF(OCS!H499="","",OCS!H499)</f>
        <v/>
      </c>
      <c r="I499" s="201" t="str">
        <f>IF(OCS!I499="","",OCS!I499)</f>
        <v/>
      </c>
      <c r="J499" s="88"/>
      <c r="K499" s="69"/>
      <c r="L499" s="69"/>
      <c r="M499" s="69"/>
      <c r="N499" s="69"/>
      <c r="O499" s="84" t="str">
        <f t="shared" si="21"/>
        <v/>
      </c>
      <c r="P499" s="84" t="str">
        <f t="shared" si="22"/>
        <v/>
      </c>
      <c r="Q499" s="436"/>
      <c r="R499" s="482"/>
      <c r="S499" s="435" t="str">
        <f>IF(I499="","",IF(P499="",Listes!$A$70,IF(AND(I499&lt;P499,R499=""),Listes!$A$71,IF(AND(N499&lt;M499,R499=""),Listes!$A$72,IF(AND(P499&lt;&gt;"",P499&lt;I499,Q499=""),Listes!$A$73,IF(T499="",Listes!$A$74,""))))))</f>
        <v/>
      </c>
      <c r="T499" s="90"/>
      <c r="U499" s="158">
        <f t="shared" si="23"/>
        <v>0</v>
      </c>
    </row>
    <row r="500" spans="1:28" ht="20.100000000000001" customHeight="1" x14ac:dyDescent="0.25">
      <c r="A500" s="173">
        <v>494</v>
      </c>
      <c r="B500" s="201" t="str">
        <f>IF(OCS!B500="","",OCS!B500)</f>
        <v/>
      </c>
      <c r="C500" s="201" t="str">
        <f>IF(OCS!C500="","",OCS!C500)</f>
        <v/>
      </c>
      <c r="D500" s="202" t="str">
        <f>IF(OCS!D500="","",OCS!D500)</f>
        <v/>
      </c>
      <c r="E500" s="201" t="str">
        <f>IF(OCS!E500="","",OCS!E500)</f>
        <v/>
      </c>
      <c r="F500" s="287" t="str">
        <f>IF(OCS!F500="","",OCS!F500)</f>
        <v/>
      </c>
      <c r="G500" s="287" t="str">
        <f>IF(OCS!G500="","",OCS!G500)</f>
        <v/>
      </c>
      <c r="H500" s="201" t="str">
        <f>IF(OCS!H500="","",OCS!H500)</f>
        <v/>
      </c>
      <c r="I500" s="201" t="str">
        <f>IF(OCS!I500="","",OCS!I500)</f>
        <v/>
      </c>
      <c r="J500" s="88"/>
      <c r="K500" s="69"/>
      <c r="L500" s="69"/>
      <c r="M500" s="69"/>
      <c r="N500" s="69"/>
      <c r="O500" s="84" t="str">
        <f t="shared" si="21"/>
        <v/>
      </c>
      <c r="P500" s="84" t="str">
        <f t="shared" si="22"/>
        <v/>
      </c>
      <c r="Q500" s="436"/>
      <c r="R500" s="482"/>
      <c r="S500" s="435" t="str">
        <f>IF(I500="","",IF(P500="",Listes!$A$70,IF(AND(I500&lt;P500,R500=""),Listes!$A$71,IF(AND(N500&lt;M500,R500=""),Listes!$A$72,IF(AND(P500&lt;&gt;"",P500&lt;I500,Q500=""),Listes!$A$73,IF(T500="",Listes!$A$74,""))))))</f>
        <v/>
      </c>
      <c r="T500" s="90"/>
      <c r="U500" s="158">
        <f t="shared" si="23"/>
        <v>0</v>
      </c>
    </row>
    <row r="501" spans="1:28" ht="20.100000000000001" customHeight="1" x14ac:dyDescent="0.25">
      <c r="A501" s="173">
        <v>495</v>
      </c>
      <c r="B501" s="201" t="str">
        <f>IF(OCS!B501="","",OCS!B501)</f>
        <v/>
      </c>
      <c r="C501" s="201" t="str">
        <f>IF(OCS!C501="","",OCS!C501)</f>
        <v/>
      </c>
      <c r="D501" s="202" t="str">
        <f>IF(OCS!D501="","",OCS!D501)</f>
        <v/>
      </c>
      <c r="E501" s="201" t="str">
        <f>IF(OCS!E501="","",OCS!E501)</f>
        <v/>
      </c>
      <c r="F501" s="287" t="str">
        <f>IF(OCS!F501="","",OCS!F501)</f>
        <v/>
      </c>
      <c r="G501" s="287" t="str">
        <f>IF(OCS!G501="","",OCS!G501)</f>
        <v/>
      </c>
      <c r="H501" s="201" t="str">
        <f>IF(OCS!H501="","",OCS!H501)</f>
        <v/>
      </c>
      <c r="I501" s="201" t="str">
        <f>IF(OCS!I501="","",OCS!I501)</f>
        <v/>
      </c>
      <c r="J501" s="88"/>
      <c r="K501" s="69"/>
      <c r="L501" s="69"/>
      <c r="M501" s="69"/>
      <c r="N501" s="69"/>
      <c r="O501" s="84" t="str">
        <f t="shared" si="21"/>
        <v/>
      </c>
      <c r="P501" s="84" t="str">
        <f t="shared" si="22"/>
        <v/>
      </c>
      <c r="Q501" s="436"/>
      <c r="R501" s="482"/>
      <c r="S501" s="435" t="str">
        <f>IF(I501="","",IF(P501="",Listes!$A$70,IF(AND(I501&lt;P501,R501=""),Listes!$A$71,IF(AND(N501&lt;M501,R501=""),Listes!$A$72,IF(AND(P501&lt;&gt;"",P501&lt;I501,Q501=""),Listes!$A$73,IF(T501="",Listes!$A$74,""))))))</f>
        <v/>
      </c>
      <c r="T501" s="90"/>
      <c r="U501" s="158">
        <f t="shared" si="23"/>
        <v>0</v>
      </c>
    </row>
    <row r="502" spans="1:28" ht="20.100000000000001" customHeight="1" x14ac:dyDescent="0.25">
      <c r="A502" s="173">
        <v>496</v>
      </c>
      <c r="B502" s="201" t="str">
        <f>IF(OCS!B502="","",OCS!B502)</f>
        <v/>
      </c>
      <c r="C502" s="201" t="str">
        <f>IF(OCS!C502="","",OCS!C502)</f>
        <v/>
      </c>
      <c r="D502" s="202" t="str">
        <f>IF(OCS!D502="","",OCS!D502)</f>
        <v/>
      </c>
      <c r="E502" s="201" t="str">
        <f>IF(OCS!E502="","",OCS!E502)</f>
        <v/>
      </c>
      <c r="F502" s="287" t="str">
        <f>IF(OCS!F502="","",OCS!F502)</f>
        <v/>
      </c>
      <c r="G502" s="287" t="str">
        <f>IF(OCS!G502="","",OCS!G502)</f>
        <v/>
      </c>
      <c r="H502" s="201" t="str">
        <f>IF(OCS!H502="","",OCS!H502)</f>
        <v/>
      </c>
      <c r="I502" s="201" t="str">
        <f>IF(OCS!I502="","",OCS!I502)</f>
        <v/>
      </c>
      <c r="J502" s="88"/>
      <c r="K502" s="69"/>
      <c r="L502" s="69"/>
      <c r="M502" s="69"/>
      <c r="N502" s="69"/>
      <c r="O502" s="84" t="str">
        <f t="shared" si="21"/>
        <v/>
      </c>
      <c r="P502" s="84" t="str">
        <f t="shared" si="22"/>
        <v/>
      </c>
      <c r="Q502" s="436"/>
      <c r="R502" s="482"/>
      <c r="S502" s="435" t="str">
        <f>IF(I502="","",IF(P502="",Listes!$A$70,IF(AND(I502&lt;P502,R502=""),Listes!$A$71,IF(AND(N502&lt;M502,R502=""),Listes!$A$72,IF(AND(P502&lt;&gt;"",P502&lt;I502,Q502=""),Listes!$A$73,IF(T502="",Listes!$A$74,""))))))</f>
        <v/>
      </c>
      <c r="T502" s="90"/>
      <c r="U502" s="158">
        <f t="shared" si="23"/>
        <v>0</v>
      </c>
    </row>
    <row r="503" spans="1:28" ht="20.100000000000001" customHeight="1" x14ac:dyDescent="0.25">
      <c r="A503" s="173">
        <v>497</v>
      </c>
      <c r="B503" s="201" t="str">
        <f>IF(OCS!B503="","",OCS!B503)</f>
        <v/>
      </c>
      <c r="C503" s="201" t="str">
        <f>IF(OCS!C503="","",OCS!C503)</f>
        <v/>
      </c>
      <c r="D503" s="202" t="str">
        <f>IF(OCS!D503="","",OCS!D503)</f>
        <v/>
      </c>
      <c r="E503" s="201" t="str">
        <f>IF(OCS!E503="","",OCS!E503)</f>
        <v/>
      </c>
      <c r="F503" s="287" t="str">
        <f>IF(OCS!F503="","",OCS!F503)</f>
        <v/>
      </c>
      <c r="G503" s="287" t="str">
        <f>IF(OCS!G503="","",OCS!G503)</f>
        <v/>
      </c>
      <c r="H503" s="201" t="str">
        <f>IF(OCS!H503="","",OCS!H503)</f>
        <v/>
      </c>
      <c r="I503" s="201" t="str">
        <f>IF(OCS!I503="","",OCS!I503)</f>
        <v/>
      </c>
      <c r="J503" s="88"/>
      <c r="K503" s="69"/>
      <c r="L503" s="69"/>
      <c r="M503" s="69"/>
      <c r="N503" s="69"/>
      <c r="O503" s="84" t="str">
        <f t="shared" si="21"/>
        <v/>
      </c>
      <c r="P503" s="84" t="str">
        <f t="shared" si="22"/>
        <v/>
      </c>
      <c r="Q503" s="436"/>
      <c r="R503" s="482"/>
      <c r="S503" s="435" t="str">
        <f>IF(I503="","",IF(P503="",Listes!$A$70,IF(AND(I503&lt;P503,R503=""),Listes!$A$71,IF(AND(N503&lt;M503,R503=""),Listes!$A$72,IF(AND(P503&lt;&gt;"",P503&lt;I503,Q503=""),Listes!$A$73,IF(T503="",Listes!$A$74,""))))))</f>
        <v/>
      </c>
      <c r="T503" s="90"/>
      <c r="U503" s="158">
        <f t="shared" si="23"/>
        <v>0</v>
      </c>
    </row>
    <row r="504" spans="1:28" ht="20.100000000000001" customHeight="1" x14ac:dyDescent="0.25">
      <c r="A504" s="173">
        <v>498</v>
      </c>
      <c r="B504" s="201" t="str">
        <f>IF(OCS!B504="","",OCS!B504)</f>
        <v/>
      </c>
      <c r="C504" s="201" t="str">
        <f>IF(OCS!C504="","",OCS!C504)</f>
        <v/>
      </c>
      <c r="D504" s="202" t="str">
        <f>IF(OCS!D504="","",OCS!D504)</f>
        <v/>
      </c>
      <c r="E504" s="201" t="str">
        <f>IF(OCS!E504="","",OCS!E504)</f>
        <v/>
      </c>
      <c r="F504" s="287" t="str">
        <f>IF(OCS!F504="","",OCS!F504)</f>
        <v/>
      </c>
      <c r="G504" s="287" t="str">
        <f>IF(OCS!G504="","",OCS!G504)</f>
        <v/>
      </c>
      <c r="H504" s="201" t="str">
        <f>IF(OCS!H504="","",OCS!H504)</f>
        <v/>
      </c>
      <c r="I504" s="201" t="str">
        <f>IF(OCS!I504="","",OCS!I504)</f>
        <v/>
      </c>
      <c r="J504" s="88"/>
      <c r="K504" s="69"/>
      <c r="L504" s="69"/>
      <c r="M504" s="69"/>
      <c r="N504" s="69"/>
      <c r="O504" s="84" t="str">
        <f t="shared" si="21"/>
        <v/>
      </c>
      <c r="P504" s="84" t="str">
        <f t="shared" si="22"/>
        <v/>
      </c>
      <c r="Q504" s="436"/>
      <c r="R504" s="482"/>
      <c r="S504" s="435" t="str">
        <f>IF(I504="","",IF(P504="",Listes!$A$70,IF(AND(I504&lt;P504,R504=""),Listes!$A$71,IF(AND(N504&lt;M504,R504=""),Listes!$A$72,IF(AND(P504&lt;&gt;"",P504&lt;I504,Q504=""),Listes!$A$73,IF(T504="",Listes!$A$74,""))))))</f>
        <v/>
      </c>
      <c r="T504" s="90"/>
      <c r="U504" s="158">
        <f t="shared" si="23"/>
        <v>0</v>
      </c>
    </row>
    <row r="505" spans="1:28" ht="20.100000000000001" customHeight="1" x14ac:dyDescent="0.25">
      <c r="A505" s="173">
        <v>499</v>
      </c>
      <c r="B505" s="201" t="str">
        <f>IF(OCS!B505="","",OCS!B505)</f>
        <v/>
      </c>
      <c r="C505" s="201" t="str">
        <f>IF(OCS!C505="","",OCS!C505)</f>
        <v/>
      </c>
      <c r="D505" s="202" t="str">
        <f>IF(OCS!D505="","",OCS!D505)</f>
        <v/>
      </c>
      <c r="E505" s="201" t="str">
        <f>IF(OCS!E505="","",OCS!E505)</f>
        <v/>
      </c>
      <c r="F505" s="287" t="str">
        <f>IF(OCS!F505="","",OCS!F505)</f>
        <v/>
      </c>
      <c r="G505" s="287" t="str">
        <f>IF(OCS!G505="","",OCS!G505)</f>
        <v/>
      </c>
      <c r="H505" s="201" t="str">
        <f>IF(OCS!H505="","",OCS!H505)</f>
        <v/>
      </c>
      <c r="I505" s="201" t="str">
        <f>IF(OCS!I505="","",OCS!I505)</f>
        <v/>
      </c>
      <c r="J505" s="88"/>
      <c r="K505" s="69"/>
      <c r="L505" s="69"/>
      <c r="M505" s="69"/>
      <c r="N505" s="69"/>
      <c r="O505" s="84" t="str">
        <f t="shared" si="21"/>
        <v/>
      </c>
      <c r="P505" s="84" t="str">
        <f t="shared" si="22"/>
        <v/>
      </c>
      <c r="Q505" s="436"/>
      <c r="R505" s="482"/>
      <c r="S505" s="435" t="str">
        <f>IF(I505="","",IF(P505="",Listes!$A$70,IF(AND(I505&lt;P505,R505=""),Listes!$A$71,IF(AND(N505&lt;M505,R505=""),Listes!$A$72,IF(AND(P505&lt;&gt;"",P505&lt;I505,Q505=""),Listes!$A$73,IF(T505="",Listes!$A$74,""))))))</f>
        <v/>
      </c>
      <c r="T505" s="90"/>
      <c r="U505" s="158">
        <f t="shared" si="23"/>
        <v>0</v>
      </c>
    </row>
    <row r="506" spans="1:28" ht="20.100000000000001" customHeight="1" thickBot="1" x14ac:dyDescent="0.3">
      <c r="A506" s="175">
        <v>500</v>
      </c>
      <c r="B506" s="201" t="str">
        <f>IF(OCS!B506="","",OCS!B506)</f>
        <v/>
      </c>
      <c r="C506" s="201" t="str">
        <f>IF(OCS!C506="","",OCS!C506)</f>
        <v/>
      </c>
      <c r="D506" s="202" t="str">
        <f>IF(OCS!D506="","",OCS!D506)</f>
        <v/>
      </c>
      <c r="E506" s="201" t="str">
        <f>IF(OCS!E506="","",OCS!E506)</f>
        <v/>
      </c>
      <c r="F506" s="287" t="str">
        <f>IF(OCS!F506="","",OCS!F506)</f>
        <v/>
      </c>
      <c r="G506" s="287" t="str">
        <f>IF(OCS!G506="","",OCS!G506)</f>
        <v/>
      </c>
      <c r="H506" s="201" t="str">
        <f>IF(OCS!H506="","",OCS!H506)</f>
        <v/>
      </c>
      <c r="I506" s="201" t="str">
        <f>IF(OCS!I506="","",OCS!I506)</f>
        <v/>
      </c>
      <c r="J506" s="88"/>
      <c r="K506" s="69"/>
      <c r="L506" s="69"/>
      <c r="M506" s="69"/>
      <c r="N506" s="69"/>
      <c r="O506" s="84" t="str">
        <f t="shared" si="21"/>
        <v/>
      </c>
      <c r="P506" s="84" t="str">
        <f t="shared" si="22"/>
        <v/>
      </c>
      <c r="Q506" s="436"/>
      <c r="R506" s="482"/>
      <c r="S506" s="435" t="str">
        <f>IF(I506="","",IF(P506="",Listes!$A$70,IF(AND(I506&lt;P506,R506=""),Listes!$A$71,IF(AND(N506&lt;M506,R506=""),Listes!$A$72,IF(AND(P506&lt;&gt;"",P506&lt;I506,Q506=""),Listes!$A$73,IF(T506="",Listes!$A$74,""))))))</f>
        <v/>
      </c>
      <c r="T506" s="90"/>
      <c r="U506" s="158">
        <f t="shared" si="23"/>
        <v>0</v>
      </c>
    </row>
    <row r="507" spans="1:28" s="177" customFormat="1" ht="20.100000000000001" customHeight="1" thickBot="1" x14ac:dyDescent="0.35">
      <c r="H507" s="158"/>
      <c r="I507" s="198"/>
      <c r="J507" s="158"/>
      <c r="L507" s="158"/>
      <c r="M507" s="158"/>
      <c r="N507" s="158"/>
      <c r="O507" s="158"/>
      <c r="P507" s="81">
        <f>SUM(P7:P506)</f>
        <v>0</v>
      </c>
      <c r="Q507" s="178"/>
      <c r="T507" s="179"/>
      <c r="W507" s="158"/>
      <c r="X507" s="158"/>
      <c r="Y507" s="158"/>
      <c r="Z507" s="158"/>
      <c r="AA507" s="158"/>
      <c r="AB507" s="158"/>
    </row>
    <row r="529" hidden="1" x14ac:dyDescent="0.25"/>
  </sheetData>
  <sheetProtection algorithmName="SHA-512" hashValue="FG153T/wz9ZvKZl3Xhgfe9kl3n50VNa1Wtz2V/4W0PPkMD0dGwkifAZ24k0IlHU6oco5YRfdQ2xNxPJo6TfZQQ==" saltValue="EKE133rMXYkGb3tVlFeiCQ==" spinCount="100000" sheet="1" objects="1" scenarios="1"/>
  <mergeCells count="3">
    <mergeCell ref="A1:T1"/>
    <mergeCell ref="A2:T2"/>
    <mergeCell ref="A3:A4"/>
  </mergeCells>
  <conditionalFormatting sqref="A7:T506">
    <cfRule type="expression" dxfId="20" priority="345">
      <formula>$T7="Oui"</formula>
    </cfRule>
  </conditionalFormatting>
  <dataValidations count="2">
    <dataValidation type="list" allowBlank="1" showInputMessage="1" showErrorMessage="1" sqref="T7:T506">
      <formula1>"Oui"</formula1>
    </dataValidation>
    <dataValidation operator="greaterThan" allowBlank="1" showInputMessage="1" showErrorMessage="1" sqref="P7:P506"/>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Listes!$A$96:$A$98</xm:f>
          </x14:formula1>
          <xm:sqref>C5 J5 J7:J506</xm:sqref>
        </x14:dataValidation>
        <x14:dataValidation type="list" allowBlank="1" showInputMessage="1" showErrorMessage="1">
          <x14:formula1>
            <xm:f>Listes!$A$11:$A$28</xm:f>
          </x14:formula1>
          <xm:sqref>Q7:Q506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theme="0" tint="-0.249977111117893"/>
  </sheetPr>
  <dimension ref="A1:D2"/>
  <sheetViews>
    <sheetView workbookViewId="0">
      <selection activeCell="D8" sqref="D8"/>
    </sheetView>
  </sheetViews>
  <sheetFormatPr baseColWidth="10" defaultRowHeight="15" x14ac:dyDescent="0.25"/>
  <cols>
    <col min="1" max="1" width="16.42578125" customWidth="1"/>
    <col min="2" max="2" width="26.7109375" customWidth="1"/>
    <col min="3" max="3" width="40.7109375" customWidth="1"/>
    <col min="4" max="4" width="22.42578125" customWidth="1"/>
  </cols>
  <sheetData>
    <row r="1" spans="1:4" x14ac:dyDescent="0.25">
      <c r="A1" t="s">
        <v>311</v>
      </c>
      <c r="B1" t="s">
        <v>315</v>
      </c>
      <c r="C1" t="s">
        <v>312</v>
      </c>
      <c r="D1" t="s">
        <v>313</v>
      </c>
    </row>
    <row r="2" spans="1:4" ht="195" x14ac:dyDescent="0.25">
      <c r="A2" t="s">
        <v>314</v>
      </c>
      <c r="B2" s="710">
        <v>46202</v>
      </c>
      <c r="C2" s="711" t="s">
        <v>316</v>
      </c>
      <c r="D2" t="s">
        <v>317</v>
      </c>
    </row>
  </sheetData>
  <sheetProtection algorithmName="SHA-512" hashValue="JCeA+QqaOuS2QzaBFbmWMNx0ngaA+yuH7K8Pe0SpWwVO09hRNuHvHNwgvyoTZ2gmL+zS4ZDnOktrhEj3csLS8w==" saltValue="yrwRPaqXt3FO7NnHkaJGPA=="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theme="7" tint="-0.499984740745262"/>
    <pageSetUpPr fitToPage="1"/>
  </sheetPr>
  <dimension ref="A1:J176"/>
  <sheetViews>
    <sheetView topLeftCell="A64" zoomScaleNormal="100" workbookViewId="0">
      <selection activeCell="F80" sqref="F80"/>
    </sheetView>
  </sheetViews>
  <sheetFormatPr baseColWidth="10" defaultColWidth="23.140625" defaultRowHeight="15" x14ac:dyDescent="0.25"/>
  <cols>
    <col min="1" max="1" width="8.7109375" style="132" customWidth="1"/>
    <col min="2" max="2" width="44.85546875" style="132" customWidth="1"/>
    <col min="3" max="4" width="23.140625" style="132"/>
    <col min="5" max="5" width="40.85546875" style="132" customWidth="1"/>
    <col min="6" max="6" width="46" style="132" customWidth="1"/>
    <col min="7" max="7" width="47.42578125" style="132" customWidth="1"/>
    <col min="8" max="8" width="42.42578125" style="132" customWidth="1"/>
    <col min="9" max="9" width="5.85546875" style="132" customWidth="1"/>
    <col min="10" max="10" width="41" style="132" customWidth="1"/>
    <col min="11" max="11" width="83.85546875" style="132" customWidth="1"/>
    <col min="12" max="12" width="51.5703125" style="132" customWidth="1"/>
    <col min="13" max="16384" width="23.140625" style="132"/>
  </cols>
  <sheetData>
    <row r="1" spans="1:10" ht="15" customHeight="1" x14ac:dyDescent="0.25">
      <c r="B1" s="133"/>
      <c r="C1" s="133"/>
      <c r="D1" s="133"/>
      <c r="E1" s="133"/>
      <c r="F1" s="133"/>
      <c r="G1" s="133"/>
    </row>
    <row r="2" spans="1:10" ht="15" customHeight="1" x14ac:dyDescent="0.25"/>
    <row r="3" spans="1:10" ht="15" customHeight="1" x14ac:dyDescent="0.25"/>
    <row r="4" spans="1:10" ht="15" customHeight="1" x14ac:dyDescent="0.25"/>
    <row r="5" spans="1:10" ht="15" customHeight="1" x14ac:dyDescent="0.25"/>
    <row r="6" spans="1:10" ht="15" customHeight="1" x14ac:dyDescent="0.25"/>
    <row r="7" spans="1:10" ht="15" customHeight="1" x14ac:dyDescent="0.25">
      <c r="B7" s="134"/>
      <c r="C7" s="134"/>
    </row>
    <row r="8" spans="1:10" ht="15" customHeight="1" x14ac:dyDescent="0.25">
      <c r="B8" s="134"/>
      <c r="C8" s="134"/>
    </row>
    <row r="9" spans="1:10" ht="60.6" customHeight="1" x14ac:dyDescent="0.25">
      <c r="A9" s="693" t="s">
        <v>182</v>
      </c>
      <c r="B9" s="694"/>
      <c r="C9" s="694"/>
      <c r="D9" s="694"/>
      <c r="E9" s="694"/>
      <c r="F9" s="135"/>
    </row>
    <row r="10" spans="1:10" ht="20.100000000000001" customHeight="1" x14ac:dyDescent="0.25">
      <c r="A10" s="396" t="s">
        <v>49</v>
      </c>
      <c r="B10" s="396"/>
      <c r="C10" s="657"/>
      <c r="D10" s="695"/>
      <c r="E10" s="695"/>
      <c r="F10" s="135"/>
    </row>
    <row r="11" spans="1:10" ht="20.100000000000001" customHeight="1" x14ac:dyDescent="0.25">
      <c r="A11" s="396" t="s">
        <v>48</v>
      </c>
      <c r="B11" s="396"/>
      <c r="C11" s="657"/>
      <c r="D11" s="695"/>
      <c r="E11" s="695"/>
      <c r="F11" s="135"/>
    </row>
    <row r="12" spans="1:10" ht="20.100000000000001" customHeight="1" x14ac:dyDescent="0.25">
      <c r="A12" s="397" t="s">
        <v>256</v>
      </c>
      <c r="B12" s="398"/>
      <c r="C12" s="657"/>
      <c r="D12" s="695"/>
      <c r="E12" s="695"/>
      <c r="F12" s="135"/>
    </row>
    <row r="13" spans="1:10" ht="20.100000000000001" customHeight="1" x14ac:dyDescent="0.25">
      <c r="A13" s="394" t="s">
        <v>280</v>
      </c>
      <c r="B13" s="395"/>
      <c r="C13" s="657"/>
      <c r="D13" s="695"/>
      <c r="E13" s="695"/>
      <c r="F13" s="135"/>
    </row>
    <row r="14" spans="1:10" ht="20.100000000000001" customHeight="1" x14ac:dyDescent="0.25">
      <c r="A14" s="397" t="s">
        <v>257</v>
      </c>
      <c r="B14" s="398"/>
      <c r="C14" s="391"/>
      <c r="D14" s="392"/>
      <c r="E14" s="393"/>
      <c r="F14" s="135"/>
    </row>
    <row r="15" spans="1:10" ht="15" customHeight="1" x14ac:dyDescent="0.25">
      <c r="A15" s="135"/>
      <c r="B15" s="135"/>
      <c r="C15" s="135"/>
      <c r="D15" s="135"/>
      <c r="E15" s="135"/>
      <c r="F15" s="135"/>
      <c r="G15" s="135"/>
      <c r="H15" s="135"/>
      <c r="I15" s="135"/>
      <c r="J15" s="135"/>
    </row>
    <row r="16" spans="1:10" ht="15" customHeight="1" x14ac:dyDescent="0.25">
      <c r="A16" s="135"/>
      <c r="B16" s="691" t="s">
        <v>274</v>
      </c>
      <c r="C16" s="691"/>
      <c r="D16" s="691"/>
      <c r="E16" s="135"/>
      <c r="F16" s="135"/>
      <c r="G16" s="135"/>
      <c r="H16" s="135"/>
      <c r="I16" s="135"/>
      <c r="J16" s="135"/>
    </row>
    <row r="17" spans="1:10" ht="15" customHeight="1" x14ac:dyDescent="0.25">
      <c r="A17" s="135"/>
      <c r="B17" s="692"/>
      <c r="C17" s="692"/>
      <c r="D17" s="692"/>
      <c r="E17" s="135"/>
      <c r="F17" s="135"/>
      <c r="H17" s="135"/>
      <c r="I17" s="135"/>
      <c r="J17" s="135"/>
    </row>
    <row r="18" spans="1:10" ht="15" customHeight="1" thickBot="1" x14ac:dyDescent="0.3">
      <c r="B18" s="135"/>
      <c r="C18" s="135"/>
      <c r="D18" s="135"/>
      <c r="E18" s="135"/>
      <c r="F18" s="135"/>
    </row>
    <row r="19" spans="1:10" ht="19.5" customHeight="1" thickBot="1" x14ac:dyDescent="0.3">
      <c r="A19" s="136"/>
      <c r="B19" s="386" t="s">
        <v>24</v>
      </c>
      <c r="C19" s="387" t="s">
        <v>25</v>
      </c>
      <c r="D19" s="387" t="s">
        <v>26</v>
      </c>
      <c r="E19" s="140"/>
      <c r="F19" s="140"/>
    </row>
    <row r="20" spans="1:10" ht="19.5" customHeight="1" x14ac:dyDescent="0.25">
      <c r="A20" s="136"/>
      <c r="B20" s="399" t="s">
        <v>246</v>
      </c>
      <c r="C20" s="400">
        <f>C80</f>
        <v>0</v>
      </c>
      <c r="D20" s="400">
        <f>G85</f>
        <v>0</v>
      </c>
      <c r="E20" s="140"/>
      <c r="F20" s="140"/>
    </row>
    <row r="21" spans="1:10" ht="20.100000000000001" customHeight="1" x14ac:dyDescent="0.25">
      <c r="A21" s="136"/>
      <c r="B21" s="399" t="s">
        <v>60</v>
      </c>
      <c r="C21" s="400">
        <f>C86</f>
        <v>0</v>
      </c>
      <c r="D21" s="400">
        <f>G86</f>
        <v>0</v>
      </c>
      <c r="E21" s="140"/>
      <c r="F21" s="140"/>
    </row>
    <row r="22" spans="1:10" ht="20.100000000000001" customHeight="1" x14ac:dyDescent="0.25">
      <c r="A22" s="136"/>
      <c r="B22" s="399" t="s">
        <v>75</v>
      </c>
      <c r="C22" s="400">
        <f>C89</f>
        <v>0</v>
      </c>
      <c r="D22" s="400">
        <f>G89</f>
        <v>0</v>
      </c>
      <c r="E22" s="140"/>
      <c r="F22" s="140"/>
    </row>
    <row r="23" spans="1:10" ht="20.100000000000001" customHeight="1" x14ac:dyDescent="0.25">
      <c r="A23" s="136"/>
      <c r="B23" s="399" t="s">
        <v>61</v>
      </c>
      <c r="C23" s="400">
        <f>C91</f>
        <v>0</v>
      </c>
      <c r="D23" s="400">
        <f>G91</f>
        <v>0</v>
      </c>
      <c r="E23" s="140"/>
      <c r="F23" s="140"/>
    </row>
    <row r="24" spans="1:10" ht="20.100000000000001" customHeight="1" x14ac:dyDescent="0.25">
      <c r="A24" s="136"/>
      <c r="B24" s="399" t="s">
        <v>62</v>
      </c>
      <c r="C24" s="400">
        <f>C94</f>
        <v>0</v>
      </c>
      <c r="D24" s="400">
        <f>G94</f>
        <v>0</v>
      </c>
      <c r="E24" s="140"/>
      <c r="F24" s="140"/>
    </row>
    <row r="25" spans="1:10" ht="16.5" thickBot="1" x14ac:dyDescent="0.3">
      <c r="A25" s="136"/>
      <c r="B25" s="399" t="s">
        <v>186</v>
      </c>
      <c r="C25" s="400">
        <f>C98</f>
        <v>0</v>
      </c>
      <c r="D25" s="400">
        <f>G98</f>
        <v>0</v>
      </c>
      <c r="E25" s="140"/>
      <c r="F25" s="140"/>
    </row>
    <row r="26" spans="1:10" ht="20.25" customHeight="1" thickBot="1" x14ac:dyDescent="0.3">
      <c r="B26" s="386" t="s">
        <v>2</v>
      </c>
      <c r="C26" s="388">
        <f>SUM(C20:C25)</f>
        <v>0</v>
      </c>
      <c r="D26" s="388">
        <f>SUM(D20:D25)</f>
        <v>0</v>
      </c>
      <c r="E26" s="140"/>
      <c r="F26" s="140"/>
    </row>
    <row r="27" spans="1:10" ht="20.25" customHeight="1" x14ac:dyDescent="0.25">
      <c r="B27" s="140"/>
      <c r="C27" s="140"/>
      <c r="D27" s="140"/>
      <c r="E27" s="140"/>
      <c r="F27" s="140"/>
    </row>
    <row r="28" spans="1:10" ht="20.25" customHeight="1" thickBot="1" x14ac:dyDescent="0.3">
      <c r="B28" s="326" t="s">
        <v>270</v>
      </c>
      <c r="C28" s="140"/>
      <c r="D28" s="140"/>
      <c r="E28" s="140"/>
      <c r="F28" s="339" t="s">
        <v>271</v>
      </c>
    </row>
    <row r="29" spans="1:10" ht="20.25" customHeight="1" thickBot="1" x14ac:dyDescent="0.3">
      <c r="B29" s="311" t="s">
        <v>55</v>
      </c>
      <c r="C29" s="312" t="s">
        <v>25</v>
      </c>
      <c r="D29" s="313" t="s">
        <v>27</v>
      </c>
      <c r="E29" s="140"/>
      <c r="F29" s="327" t="s">
        <v>55</v>
      </c>
      <c r="G29" s="328" t="s">
        <v>25</v>
      </c>
      <c r="H29" s="329" t="s">
        <v>27</v>
      </c>
    </row>
    <row r="30" spans="1:10" ht="20.25" customHeight="1" x14ac:dyDescent="0.25">
      <c r="B30" s="316" t="s">
        <v>246</v>
      </c>
      <c r="C30" s="317">
        <f>SUM(C31:C35)</f>
        <v>0</v>
      </c>
      <c r="D30" s="317">
        <f>SUM(D31:D35)</f>
        <v>0</v>
      </c>
      <c r="E30" s="140"/>
      <c r="F30" s="330" t="s">
        <v>246</v>
      </c>
      <c r="G30" s="342">
        <f>SUM(G31:G35)</f>
        <v>0</v>
      </c>
      <c r="H30" s="342">
        <f>SUM(H31:H35)</f>
        <v>0</v>
      </c>
    </row>
    <row r="31" spans="1:10" ht="20.25" customHeight="1" x14ac:dyDescent="0.25">
      <c r="B31" s="318" t="s">
        <v>63</v>
      </c>
      <c r="C31" s="319"/>
      <c r="D31" s="319"/>
      <c r="E31" s="140"/>
      <c r="F31" s="331" t="s">
        <v>63</v>
      </c>
      <c r="G31" s="332">
        <f>SUMIF('IDP_Factures - Autres'!$E$7:$E$506,'IDP_Synthèse Réinstruction SI'!B81,'IDP_Factures - Autres'!$H$7:$H$506)</f>
        <v>0</v>
      </c>
      <c r="H31" s="332">
        <f>SUMIF('IDP_Factures - Autres'!$E$7:$E$506,'IDP_Synthèse Réinstruction SI'!B81,'IDP_Factures - Autres'!$L$7:$L$506)</f>
        <v>0</v>
      </c>
    </row>
    <row r="32" spans="1:10" ht="20.25" customHeight="1" x14ac:dyDescent="0.25">
      <c r="B32" s="320" t="s">
        <v>189</v>
      </c>
      <c r="C32" s="319"/>
      <c r="D32" s="319"/>
      <c r="E32" s="140"/>
      <c r="F32" s="333" t="s">
        <v>189</v>
      </c>
      <c r="G32" s="332">
        <f>SUMIF('IDP_Factures - Autres'!$E$7:$E$506,'IDP_Synthèse Réinstruction SI'!B82,'IDP_Factures - Autres'!$H$7:$H$506)</f>
        <v>0</v>
      </c>
      <c r="H32" s="332">
        <f>SUMIF('IDP_Factures - Autres'!$E$7:$E$506,'IDP_Synthèse Réinstruction SI'!B82,'IDP_Factures - Autres'!$L$7:$L$506)</f>
        <v>0</v>
      </c>
    </row>
    <row r="33" spans="2:8" ht="20.25" customHeight="1" x14ac:dyDescent="0.25">
      <c r="B33" s="321" t="s">
        <v>65</v>
      </c>
      <c r="C33" s="319"/>
      <c r="D33" s="319"/>
      <c r="E33" s="140"/>
      <c r="F33" s="334" t="s">
        <v>65</v>
      </c>
      <c r="G33" s="332">
        <f>SUMIF('IDP_Factures - Autres'!$E$7:$E$506,'IDP_Synthèse Réinstruction SI'!B83,'IDP_Factures - Autres'!$H$7:$H$506)</f>
        <v>0</v>
      </c>
      <c r="H33" s="332">
        <f>SUMIF('IDP_Factures - Autres'!$E$7:$E$506,'IDP_Synthèse Réinstruction SI'!B83,'IDP_Factures - Autres'!$L$7:$L$506)</f>
        <v>0</v>
      </c>
    </row>
    <row r="34" spans="2:8" ht="20.25" customHeight="1" x14ac:dyDescent="0.25">
      <c r="B34" s="318" t="s">
        <v>190</v>
      </c>
      <c r="C34" s="319"/>
      <c r="D34" s="319"/>
      <c r="E34" s="140"/>
      <c r="F34" s="331" t="s">
        <v>190</v>
      </c>
      <c r="G34" s="332">
        <f>SUMIF('IDP_Factures - Autres'!$E$7:$E$506,'IDP_Synthèse Réinstruction SI'!B84,'IDP_Factures - Autres'!$H$7:$H$506)</f>
        <v>0</v>
      </c>
      <c r="H34" s="332">
        <f>SUMIF('IDP_Factures - Autres'!$E$7:$E$506,'IDP_Synthèse Réinstruction SI'!B84,'IDP_Factures - Autres'!$L$7:$L$506)</f>
        <v>0</v>
      </c>
    </row>
    <row r="35" spans="2:8" ht="20.25" customHeight="1" x14ac:dyDescent="0.25">
      <c r="B35" s="320" t="s">
        <v>66</v>
      </c>
      <c r="C35" s="319"/>
      <c r="D35" s="319"/>
      <c r="E35" s="140"/>
      <c r="F35" s="333" t="s">
        <v>66</v>
      </c>
      <c r="G35" s="332">
        <f>SUMIF('IDP_Factures - Autres'!$E$7:$E$506,'IDP_Synthèse Réinstruction SI'!B85,'IDP_Factures - Autres'!$H$7:$H$506)</f>
        <v>0</v>
      </c>
      <c r="H35" s="332">
        <f>SUMIF('IDP_Factures - Autres'!$E$7:$E$506,'IDP_Synthèse Réinstruction SI'!B85,'IDP_Factures - Autres'!$L$7:$L$506)</f>
        <v>0</v>
      </c>
    </row>
    <row r="36" spans="2:8" ht="20.25" customHeight="1" x14ac:dyDescent="0.25">
      <c r="B36" s="322" t="s">
        <v>60</v>
      </c>
      <c r="C36" s="317">
        <f>SUM(C37:C38)</f>
        <v>0</v>
      </c>
      <c r="D36" s="317">
        <f>SUM(D37:D38)</f>
        <v>0</v>
      </c>
      <c r="E36" s="140"/>
      <c r="F36" s="335" t="s">
        <v>60</v>
      </c>
      <c r="G36" s="342">
        <f>SUM(G37:G38)</f>
        <v>0</v>
      </c>
      <c r="H36" s="342">
        <f>SUM(H37:H38)</f>
        <v>0</v>
      </c>
    </row>
    <row r="37" spans="2:8" ht="20.25" customHeight="1" x14ac:dyDescent="0.25">
      <c r="B37" s="323" t="s">
        <v>67</v>
      </c>
      <c r="C37" s="319"/>
      <c r="D37" s="319"/>
      <c r="E37" s="140"/>
      <c r="F37" s="336" t="s">
        <v>67</v>
      </c>
      <c r="G37" s="332">
        <f>SUMIF('IDP_Frais de personnel'!$E$7:$E$506,'IDP_Synthèse Réinstruction SI'!B87,'IDP_Frais de personnel'!$K$7:$K$506)</f>
        <v>0</v>
      </c>
      <c r="H37" s="332">
        <f>SUMIF('IDP_Frais de personnel'!$E$7:$E$506,'IDP_Synthèse Réinstruction SI'!B87,'IDP_Frais de personnel'!$U$7:$U$506)</f>
        <v>0</v>
      </c>
    </row>
    <row r="38" spans="2:8" ht="20.25" customHeight="1" x14ac:dyDescent="0.25">
      <c r="B38" s="321" t="s">
        <v>68</v>
      </c>
      <c r="C38" s="319"/>
      <c r="D38" s="319"/>
      <c r="E38" s="140"/>
      <c r="F38" s="334" t="s">
        <v>68</v>
      </c>
      <c r="G38" s="332">
        <f>SUMIF('IDP_Frais de personnel'!$E$7:$E$506,'IDP_Synthèse Réinstruction SI'!B88,'IDP_Frais de personnel'!$K$7:$K$506)</f>
        <v>0</v>
      </c>
      <c r="H38" s="332">
        <f>SUMIF('IDP_Frais de personnel'!$E$7:$E$506,'IDP_Synthèse Réinstruction SI'!B88,'IDP_Frais de personnel'!$U$7:$U$506)</f>
        <v>0</v>
      </c>
    </row>
    <row r="39" spans="2:8" ht="20.25" customHeight="1" x14ac:dyDescent="0.25">
      <c r="B39" s="322" t="s">
        <v>75</v>
      </c>
      <c r="C39" s="324">
        <f>SUM(C40)</f>
        <v>0</v>
      </c>
      <c r="D39" s="324">
        <f>SUM(D40)</f>
        <v>0</v>
      </c>
      <c r="E39" s="140"/>
      <c r="F39" s="335" t="s">
        <v>75</v>
      </c>
      <c r="G39" s="343">
        <f>SUM(G40)</f>
        <v>0</v>
      </c>
      <c r="H39" s="343">
        <f>ROUND(H40,2)</f>
        <v>0</v>
      </c>
    </row>
    <row r="40" spans="2:8" ht="20.25" customHeight="1" x14ac:dyDescent="0.25">
      <c r="B40" s="325" t="s">
        <v>76</v>
      </c>
      <c r="C40" s="319"/>
      <c r="D40" s="319"/>
      <c r="E40" s="140"/>
      <c r="F40" s="331" t="s">
        <v>76</v>
      </c>
      <c r="G40" s="332">
        <f>'Synthèse dépenses bénéficiaire'!G27</f>
        <v>0</v>
      </c>
      <c r="H40" s="332">
        <f>IF(G36=0,0,H36*0.15)</f>
        <v>0</v>
      </c>
    </row>
    <row r="41" spans="2:8" ht="20.25" customHeight="1" x14ac:dyDescent="0.25">
      <c r="B41" s="322" t="s">
        <v>61</v>
      </c>
      <c r="C41" s="317">
        <f>SUM(C42:C43)</f>
        <v>0</v>
      </c>
      <c r="D41" s="317">
        <f>SUM(D42:D43)</f>
        <v>0</v>
      </c>
      <c r="E41" s="140"/>
      <c r="F41" s="335" t="s">
        <v>61</v>
      </c>
      <c r="G41" s="342">
        <f>SUM(G42:G43)</f>
        <v>0</v>
      </c>
      <c r="H41" s="342">
        <f>SUM(H42:H43)</f>
        <v>0</v>
      </c>
    </row>
    <row r="42" spans="2:8" ht="20.25" customHeight="1" x14ac:dyDescent="0.25">
      <c r="B42" s="325" t="s">
        <v>69</v>
      </c>
      <c r="C42" s="319"/>
      <c r="D42" s="319"/>
      <c r="E42" s="140"/>
      <c r="F42" s="331" t="s">
        <v>69</v>
      </c>
      <c r="G42" s="332">
        <f>SUMIF('IDP_Frais réels'!$E$7:$E$506,'IDP_Synthèse Réinstruction SI'!B92,'IDP_Frais réels'!$I$7:$I$506)</f>
        <v>0</v>
      </c>
      <c r="H42" s="332">
        <f>SUMIF('IDP_Frais réels'!$E$7:$E$506,'IDP_Synthèse Réinstruction SI'!B92,'IDP_Frais réels'!$P$7:$P$506)</f>
        <v>0</v>
      </c>
    </row>
    <row r="43" spans="2:8" ht="20.25" customHeight="1" x14ac:dyDescent="0.25">
      <c r="B43" s="321" t="s">
        <v>70</v>
      </c>
      <c r="C43" s="319"/>
      <c r="D43" s="319"/>
      <c r="E43" s="140"/>
      <c r="F43" s="334" t="s">
        <v>70</v>
      </c>
      <c r="G43" s="332">
        <f>SUMIF('IDP_Frais réels'!$E$7:$E$506,'IDP_Synthèse Réinstruction SI'!B93,'IDP_Frais réels'!$I$7:$I$506)</f>
        <v>0</v>
      </c>
      <c r="H43" s="332">
        <f>SUMIF('IDP_Frais réels'!$E$7:$E$506,'IDP_Synthèse Réinstruction SI'!B93,'IDP_Frais réels'!$P$7:$P$506)</f>
        <v>0</v>
      </c>
    </row>
    <row r="44" spans="2:8" ht="20.25" customHeight="1" x14ac:dyDescent="0.25">
      <c r="B44" s="322" t="s">
        <v>62</v>
      </c>
      <c r="C44" s="317">
        <f>SUM(C45:C47)</f>
        <v>0</v>
      </c>
      <c r="D44" s="317">
        <f>SUM(D45:D47)</f>
        <v>0</v>
      </c>
      <c r="E44" s="140"/>
      <c r="F44" s="335" t="s">
        <v>62</v>
      </c>
      <c r="G44" s="342">
        <f>SUM(G45:G47)</f>
        <v>0</v>
      </c>
      <c r="H44" s="342">
        <f>SUM(H45:H47)</f>
        <v>0</v>
      </c>
    </row>
    <row r="45" spans="2:8" ht="20.25" customHeight="1" x14ac:dyDescent="0.25">
      <c r="B45" s="321" t="s">
        <v>71</v>
      </c>
      <c r="C45" s="319"/>
      <c r="D45" s="319"/>
      <c r="E45" s="140"/>
      <c r="F45" s="334" t="s">
        <v>71</v>
      </c>
      <c r="G45" s="332">
        <f>SUMIF(IDP_Barèmes!$G$7:$G$506,'IDP_Synthèse Réinstruction SI'!B95,IDP_Barèmes!$O$7:$O$506)</f>
        <v>0</v>
      </c>
      <c r="H45" s="332">
        <f>SUMIF(IDP_Barèmes!$G$7:$G$506,'IDP_Synthèse Réinstruction SI'!B95,IDP_Barèmes!$T$7:$T$506)</f>
        <v>0</v>
      </c>
    </row>
    <row r="46" spans="2:8" ht="20.25" customHeight="1" x14ac:dyDescent="0.25">
      <c r="B46" s="325" t="s">
        <v>72</v>
      </c>
      <c r="C46" s="319"/>
      <c r="D46" s="319"/>
      <c r="E46" s="140"/>
      <c r="F46" s="331" t="s">
        <v>72</v>
      </c>
      <c r="G46" s="332">
        <f>SUMIF(IDP_Barèmes!$G$7:$G$506,'IDP_Synthèse Réinstruction SI'!B96,IDP_Barèmes!$O$7:$O$506)</f>
        <v>0</v>
      </c>
      <c r="H46" s="332">
        <f>SUMIF(IDP_Barèmes!$G$7:$G$506,'IDP_Synthèse Réinstruction SI'!B96,IDP_Barèmes!$T$7:$T$506)</f>
        <v>0</v>
      </c>
    </row>
    <row r="47" spans="2:8" ht="20.25" customHeight="1" x14ac:dyDescent="0.25">
      <c r="B47" s="325" t="s">
        <v>73</v>
      </c>
      <c r="C47" s="319"/>
      <c r="D47" s="319"/>
      <c r="E47" s="140"/>
      <c r="F47" s="331" t="s">
        <v>73</v>
      </c>
      <c r="G47" s="332">
        <f>SUMIF(IDP_Barèmes!$G$7:$G$506,'IDP_Synthèse Réinstruction SI'!B97,IDP_Barèmes!$O$7:$O$506)</f>
        <v>0</v>
      </c>
      <c r="H47" s="332">
        <f>SUMIF(IDP_Barèmes!$G$7:$G$506,'IDP_Synthèse Réinstruction SI'!B97,IDP_Barèmes!$T$7:$T$506)</f>
        <v>0</v>
      </c>
    </row>
    <row r="48" spans="2:8" ht="20.25" customHeight="1" x14ac:dyDescent="0.25">
      <c r="B48" s="322" t="s">
        <v>186</v>
      </c>
      <c r="C48" s="324">
        <f>SUM(C49)</f>
        <v>0</v>
      </c>
      <c r="D48" s="324">
        <f>SUM(D49)</f>
        <v>0</v>
      </c>
      <c r="E48" s="140"/>
      <c r="F48" s="335" t="s">
        <v>186</v>
      </c>
      <c r="G48" s="343">
        <f>SUM(G49)</f>
        <v>0</v>
      </c>
      <c r="H48" s="343">
        <f>ROUND(H49,2)</f>
        <v>0</v>
      </c>
    </row>
    <row r="49" spans="2:8" ht="20.25" customHeight="1" thickBot="1" x14ac:dyDescent="0.3">
      <c r="B49" s="325" t="s">
        <v>187</v>
      </c>
      <c r="C49" s="319"/>
      <c r="D49" s="319"/>
      <c r="E49" s="140"/>
      <c r="F49" s="331" t="s">
        <v>187</v>
      </c>
      <c r="G49" s="332">
        <f>SUM(IDP_OCS!$I$7:$I$506)</f>
        <v>0</v>
      </c>
      <c r="H49" s="332">
        <f>SUM(IDP_OCS!$P$7:$P$506)</f>
        <v>0</v>
      </c>
    </row>
    <row r="50" spans="2:8" ht="20.25" customHeight="1" thickBot="1" x14ac:dyDescent="0.3">
      <c r="B50" s="314" t="s">
        <v>2</v>
      </c>
      <c r="C50" s="315">
        <f>C30+C36+C39+C41+C44+C48</f>
        <v>0</v>
      </c>
      <c r="D50" s="315">
        <f>D30+D36+D39+D41+D44+D48</f>
        <v>0</v>
      </c>
      <c r="E50" s="140"/>
      <c r="F50" s="337" t="s">
        <v>2</v>
      </c>
      <c r="G50" s="338">
        <f>G30+G36+G39+G41+G44+G48</f>
        <v>0</v>
      </c>
      <c r="H50" s="338">
        <f>H30+H36+H39+H41+H44+H48</f>
        <v>0</v>
      </c>
    </row>
    <row r="51" spans="2:8" ht="20.25" customHeight="1" x14ac:dyDescent="0.25">
      <c r="B51" s="140"/>
      <c r="C51" s="140"/>
      <c r="D51" s="140"/>
      <c r="E51" s="140"/>
      <c r="F51" s="140"/>
    </row>
    <row r="52" spans="2:8" ht="20.25" customHeight="1" x14ac:dyDescent="0.25">
      <c r="B52" s="140"/>
      <c r="C52" s="140"/>
      <c r="D52" s="140"/>
      <c r="E52" s="140"/>
      <c r="F52" s="140"/>
    </row>
    <row r="53" spans="2:8" ht="20.25" customHeight="1" thickBot="1" x14ac:dyDescent="0.3">
      <c r="B53" s="326" t="s">
        <v>275</v>
      </c>
      <c r="C53" s="140"/>
      <c r="D53" s="140"/>
      <c r="E53" s="140"/>
      <c r="F53" s="140"/>
    </row>
    <row r="54" spans="2:8" ht="20.25" customHeight="1" thickBot="1" x14ac:dyDescent="0.3">
      <c r="B54" s="311" t="s">
        <v>55</v>
      </c>
      <c r="C54" s="312" t="s">
        <v>25</v>
      </c>
      <c r="D54" s="313" t="s">
        <v>27</v>
      </c>
      <c r="E54" s="140"/>
      <c r="F54" s="140"/>
    </row>
    <row r="55" spans="2:8" ht="20.25" customHeight="1" x14ac:dyDescent="0.25">
      <c r="B55" s="344" t="s">
        <v>246</v>
      </c>
      <c r="C55" s="345">
        <f>SUM(C56:C60)</f>
        <v>0</v>
      </c>
      <c r="D55" s="345">
        <f>SUM(D56:D60)</f>
        <v>0</v>
      </c>
      <c r="E55" s="140"/>
      <c r="F55" s="140"/>
    </row>
    <row r="56" spans="2:8" ht="20.25" customHeight="1" x14ac:dyDescent="0.25">
      <c r="B56" s="346" t="s">
        <v>63</v>
      </c>
      <c r="C56" s="347">
        <f>C31+G31</f>
        <v>0</v>
      </c>
      <c r="D56" s="347">
        <f>D31+H31</f>
        <v>0</v>
      </c>
      <c r="E56" s="140"/>
      <c r="F56" s="140"/>
    </row>
    <row r="57" spans="2:8" ht="20.25" customHeight="1" x14ac:dyDescent="0.25">
      <c r="B57" s="348" t="s">
        <v>189</v>
      </c>
      <c r="C57" s="347">
        <f t="shared" ref="C57:D60" si="0">C32+G32</f>
        <v>0</v>
      </c>
      <c r="D57" s="347">
        <f t="shared" si="0"/>
        <v>0</v>
      </c>
      <c r="E57" s="140"/>
      <c r="F57" s="140"/>
    </row>
    <row r="58" spans="2:8" ht="20.25" customHeight="1" x14ac:dyDescent="0.25">
      <c r="B58" s="349" t="s">
        <v>65</v>
      </c>
      <c r="C58" s="347">
        <f t="shared" si="0"/>
        <v>0</v>
      </c>
      <c r="D58" s="347">
        <f t="shared" si="0"/>
        <v>0</v>
      </c>
      <c r="E58" s="140"/>
      <c r="F58" s="140"/>
    </row>
    <row r="59" spans="2:8" ht="20.25" customHeight="1" x14ac:dyDescent="0.25">
      <c r="B59" s="346" t="s">
        <v>190</v>
      </c>
      <c r="C59" s="347">
        <f t="shared" si="0"/>
        <v>0</v>
      </c>
      <c r="D59" s="347">
        <f t="shared" si="0"/>
        <v>0</v>
      </c>
      <c r="E59" s="140"/>
      <c r="F59" s="140"/>
    </row>
    <row r="60" spans="2:8" ht="20.25" customHeight="1" x14ac:dyDescent="0.25">
      <c r="B60" s="348" t="s">
        <v>66</v>
      </c>
      <c r="C60" s="347">
        <f t="shared" si="0"/>
        <v>0</v>
      </c>
      <c r="D60" s="347">
        <f t="shared" si="0"/>
        <v>0</v>
      </c>
      <c r="E60" s="140"/>
      <c r="F60" s="140"/>
    </row>
    <row r="61" spans="2:8" ht="20.25" customHeight="1" x14ac:dyDescent="0.25">
      <c r="B61" s="350" t="s">
        <v>60</v>
      </c>
      <c r="C61" s="345">
        <f>SUM(C62:C63)</f>
        <v>0</v>
      </c>
      <c r="D61" s="345">
        <f>SUM(D62:D63)</f>
        <v>0</v>
      </c>
      <c r="E61" s="140"/>
      <c r="F61" s="140"/>
    </row>
    <row r="62" spans="2:8" ht="20.25" customHeight="1" x14ac:dyDescent="0.25">
      <c r="B62" s="351" t="s">
        <v>67</v>
      </c>
      <c r="C62" s="347">
        <f t="shared" ref="C62:D74" si="1">C37+G37</f>
        <v>0</v>
      </c>
      <c r="D62" s="347">
        <f t="shared" si="1"/>
        <v>0</v>
      </c>
      <c r="E62" s="140"/>
      <c r="F62" s="140"/>
    </row>
    <row r="63" spans="2:8" ht="20.25" customHeight="1" x14ac:dyDescent="0.25">
      <c r="B63" s="349" t="s">
        <v>68</v>
      </c>
      <c r="C63" s="347">
        <f t="shared" si="1"/>
        <v>0</v>
      </c>
      <c r="D63" s="347">
        <f t="shared" si="1"/>
        <v>0</v>
      </c>
      <c r="E63" s="140"/>
      <c r="F63" s="140"/>
    </row>
    <row r="64" spans="2:8" ht="20.25" customHeight="1" x14ac:dyDescent="0.25">
      <c r="B64" s="350" t="s">
        <v>75</v>
      </c>
      <c r="C64" s="352">
        <f>SUM(C65)</f>
        <v>0</v>
      </c>
      <c r="D64" s="352">
        <f>SUM(D65)</f>
        <v>0</v>
      </c>
      <c r="E64" s="140"/>
      <c r="F64" s="140"/>
    </row>
    <row r="65" spans="2:6" ht="20.25" customHeight="1" x14ac:dyDescent="0.25">
      <c r="B65" s="353" t="s">
        <v>76</v>
      </c>
      <c r="C65" s="347">
        <f t="shared" si="1"/>
        <v>0</v>
      </c>
      <c r="D65" s="347">
        <f t="shared" si="1"/>
        <v>0</v>
      </c>
      <c r="E65" s="140"/>
      <c r="F65" s="140"/>
    </row>
    <row r="66" spans="2:6" ht="20.25" customHeight="1" x14ac:dyDescent="0.25">
      <c r="B66" s="350" t="s">
        <v>61</v>
      </c>
      <c r="C66" s="345">
        <f>SUM(C67:C68)</f>
        <v>0</v>
      </c>
      <c r="D66" s="345">
        <f>SUM(D67:D68)</f>
        <v>0</v>
      </c>
      <c r="E66" s="140"/>
      <c r="F66" s="140"/>
    </row>
    <row r="67" spans="2:6" ht="20.25" customHeight="1" x14ac:dyDescent="0.25">
      <c r="B67" s="353" t="s">
        <v>69</v>
      </c>
      <c r="C67" s="347">
        <f t="shared" si="1"/>
        <v>0</v>
      </c>
      <c r="D67" s="347">
        <f t="shared" si="1"/>
        <v>0</v>
      </c>
      <c r="E67" s="140"/>
      <c r="F67" s="140"/>
    </row>
    <row r="68" spans="2:6" ht="20.25" customHeight="1" x14ac:dyDescent="0.25">
      <c r="B68" s="349" t="s">
        <v>70</v>
      </c>
      <c r="C68" s="347">
        <f t="shared" si="1"/>
        <v>0</v>
      </c>
      <c r="D68" s="347">
        <f t="shared" si="1"/>
        <v>0</v>
      </c>
      <c r="E68" s="140"/>
      <c r="F68" s="140"/>
    </row>
    <row r="69" spans="2:6" ht="20.25" customHeight="1" x14ac:dyDescent="0.25">
      <c r="B69" s="350" t="s">
        <v>62</v>
      </c>
      <c r="C69" s="345">
        <f>SUM(C70:C72)</f>
        <v>0</v>
      </c>
      <c r="D69" s="345">
        <f>SUM(D70:D72)</f>
        <v>0</v>
      </c>
      <c r="E69" s="140"/>
      <c r="F69" s="140"/>
    </row>
    <row r="70" spans="2:6" ht="20.25" customHeight="1" x14ac:dyDescent="0.25">
      <c r="B70" s="349" t="s">
        <v>71</v>
      </c>
      <c r="C70" s="347">
        <f t="shared" si="1"/>
        <v>0</v>
      </c>
      <c r="D70" s="347">
        <f t="shared" si="1"/>
        <v>0</v>
      </c>
      <c r="E70" s="140"/>
      <c r="F70" s="140"/>
    </row>
    <row r="71" spans="2:6" ht="20.25" customHeight="1" x14ac:dyDescent="0.25">
      <c r="B71" s="353" t="s">
        <v>72</v>
      </c>
      <c r="C71" s="347">
        <f t="shared" si="1"/>
        <v>0</v>
      </c>
      <c r="D71" s="347">
        <f t="shared" si="1"/>
        <v>0</v>
      </c>
      <c r="E71" s="140"/>
      <c r="F71" s="140"/>
    </row>
    <row r="72" spans="2:6" ht="20.25" customHeight="1" x14ac:dyDescent="0.25">
      <c r="B72" s="353" t="s">
        <v>73</v>
      </c>
      <c r="C72" s="347">
        <f t="shared" si="1"/>
        <v>0</v>
      </c>
      <c r="D72" s="347">
        <f t="shared" si="1"/>
        <v>0</v>
      </c>
      <c r="E72" s="140"/>
      <c r="F72" s="140"/>
    </row>
    <row r="73" spans="2:6" ht="20.25" customHeight="1" x14ac:dyDescent="0.25">
      <c r="B73" s="350" t="s">
        <v>186</v>
      </c>
      <c r="C73" s="352">
        <f>SUM(C74)</f>
        <v>0</v>
      </c>
      <c r="D73" s="352">
        <f>SUM(D74)</f>
        <v>0</v>
      </c>
      <c r="E73" s="140"/>
      <c r="F73" s="140"/>
    </row>
    <row r="74" spans="2:6" ht="20.25" customHeight="1" thickBot="1" x14ac:dyDescent="0.3">
      <c r="B74" s="353" t="s">
        <v>187</v>
      </c>
      <c r="C74" s="347">
        <f t="shared" si="1"/>
        <v>0</v>
      </c>
      <c r="D74" s="347">
        <f t="shared" si="1"/>
        <v>0</v>
      </c>
      <c r="E74" s="140"/>
      <c r="F74" s="140"/>
    </row>
    <row r="75" spans="2:6" ht="20.25" customHeight="1" thickBot="1" x14ac:dyDescent="0.3">
      <c r="B75" s="314" t="s">
        <v>2</v>
      </c>
      <c r="C75" s="315">
        <f>C55+C61+C64+C66+C69+C73</f>
        <v>0</v>
      </c>
      <c r="D75" s="315">
        <f>D55+D61+D64+D66+D69+D73</f>
        <v>0</v>
      </c>
      <c r="E75" s="140"/>
      <c r="F75" s="140"/>
    </row>
    <row r="76" spans="2:6" ht="20.25" customHeight="1" x14ac:dyDescent="0.25">
      <c r="B76" s="140"/>
      <c r="C76" s="140"/>
      <c r="D76" s="140"/>
      <c r="E76" s="140"/>
      <c r="F76" s="140"/>
    </row>
    <row r="77" spans="2:6" ht="20.25" customHeight="1" x14ac:dyDescent="0.25">
      <c r="B77" s="140" t="s">
        <v>272</v>
      </c>
      <c r="C77" s="140"/>
      <c r="D77" s="140"/>
      <c r="E77" s="140"/>
      <c r="F77" s="140"/>
    </row>
    <row r="78" spans="2:6" ht="15" customHeight="1" thickBot="1" x14ac:dyDescent="0.3">
      <c r="B78" s="340" t="s">
        <v>273</v>
      </c>
      <c r="C78" s="140"/>
      <c r="D78" s="140"/>
      <c r="E78" s="140"/>
      <c r="F78" s="140"/>
    </row>
    <row r="79" spans="2:6" ht="30.75" thickBot="1" x14ac:dyDescent="0.3">
      <c r="B79" s="389" t="s">
        <v>55</v>
      </c>
      <c r="C79" s="387" t="s">
        <v>25</v>
      </c>
      <c r="D79" s="390" t="s">
        <v>27</v>
      </c>
      <c r="E79" s="390" t="s">
        <v>45</v>
      </c>
      <c r="F79" s="140"/>
    </row>
    <row r="80" spans="2:6" ht="35.25" customHeight="1" x14ac:dyDescent="0.25">
      <c r="B80" s="401" t="s">
        <v>246</v>
      </c>
      <c r="C80" s="402">
        <f>SUM(C81:C85)</f>
        <v>0</v>
      </c>
      <c r="D80" s="402">
        <f>SUM(D81:D85)</f>
        <v>0</v>
      </c>
      <c r="E80" s="403"/>
      <c r="F80" s="140"/>
    </row>
    <row r="81" spans="2:9" ht="19.5" customHeight="1" x14ac:dyDescent="0.25">
      <c r="B81" s="404" t="s">
        <v>63</v>
      </c>
      <c r="C81" s="405">
        <f>G31</f>
        <v>0</v>
      </c>
      <c r="D81" s="405">
        <f>H31</f>
        <v>0</v>
      </c>
      <c r="E81" s="403"/>
      <c r="F81" s="140"/>
    </row>
    <row r="82" spans="2:9" ht="19.5" customHeight="1" x14ac:dyDescent="0.25">
      <c r="B82" s="399" t="s">
        <v>189</v>
      </c>
      <c r="C82" s="405">
        <f t="shared" ref="C82:D85" si="2">G32</f>
        <v>0</v>
      </c>
      <c r="D82" s="405">
        <f t="shared" si="2"/>
        <v>0</v>
      </c>
      <c r="E82" s="403"/>
      <c r="F82" s="140"/>
    </row>
    <row r="83" spans="2:9" ht="19.5" customHeight="1" x14ac:dyDescent="0.25">
      <c r="B83" s="406" t="s">
        <v>65</v>
      </c>
      <c r="C83" s="405">
        <f t="shared" si="2"/>
        <v>0</v>
      </c>
      <c r="D83" s="405">
        <f t="shared" si="2"/>
        <v>0</v>
      </c>
      <c r="E83" s="403"/>
      <c r="F83" s="140"/>
    </row>
    <row r="84" spans="2:9" ht="19.5" customHeight="1" x14ac:dyDescent="0.25">
      <c r="B84" s="404" t="s">
        <v>190</v>
      </c>
      <c r="C84" s="405">
        <f t="shared" si="2"/>
        <v>0</v>
      </c>
      <c r="D84" s="405">
        <f t="shared" si="2"/>
        <v>0</v>
      </c>
      <c r="E84" s="403"/>
      <c r="F84" s="140"/>
    </row>
    <row r="85" spans="2:9" ht="19.5" customHeight="1" x14ac:dyDescent="0.25">
      <c r="B85" s="399" t="s">
        <v>66</v>
      </c>
      <c r="C85" s="405">
        <f t="shared" si="2"/>
        <v>0</v>
      </c>
      <c r="D85" s="405">
        <f t="shared" si="2"/>
        <v>0</v>
      </c>
      <c r="E85" s="403"/>
      <c r="F85" s="140"/>
    </row>
    <row r="86" spans="2:9" ht="19.5" customHeight="1" x14ac:dyDescent="0.25">
      <c r="B86" s="407" t="s">
        <v>60</v>
      </c>
      <c r="C86" s="402">
        <f>SUM(C87:C88)</f>
        <v>0</v>
      </c>
      <c r="D86" s="402">
        <f>SUM(D87:D88)</f>
        <v>0</v>
      </c>
      <c r="E86" s="403"/>
      <c r="F86" s="140"/>
    </row>
    <row r="87" spans="2:9" ht="19.5" customHeight="1" x14ac:dyDescent="0.25">
      <c r="B87" s="408" t="s">
        <v>67</v>
      </c>
      <c r="C87" s="405">
        <f>G37</f>
        <v>0</v>
      </c>
      <c r="D87" s="405">
        <f>H37</f>
        <v>0</v>
      </c>
      <c r="E87" s="409" t="s">
        <v>151</v>
      </c>
      <c r="F87" s="140"/>
    </row>
    <row r="88" spans="2:9" ht="19.5" customHeight="1" x14ac:dyDescent="0.25">
      <c r="B88" s="406" t="s">
        <v>68</v>
      </c>
      <c r="C88" s="405">
        <f>G38</f>
        <v>0</v>
      </c>
      <c r="D88" s="405">
        <f>H38</f>
        <v>0</v>
      </c>
      <c r="E88" s="409" t="s">
        <v>150</v>
      </c>
      <c r="F88" s="140"/>
    </row>
    <row r="89" spans="2:9" ht="19.5" customHeight="1" x14ac:dyDescent="0.25">
      <c r="B89" s="407" t="s">
        <v>75</v>
      </c>
      <c r="C89" s="410">
        <f>SUM(C90)</f>
        <v>0</v>
      </c>
      <c r="D89" s="410">
        <f>SUM(D90)</f>
        <v>0</v>
      </c>
      <c r="E89" s="409"/>
      <c r="F89" s="140"/>
    </row>
    <row r="90" spans="2:9" ht="19.5" customHeight="1" x14ac:dyDescent="0.25">
      <c r="B90" s="411" t="s">
        <v>76</v>
      </c>
      <c r="C90" s="405">
        <f>G40</f>
        <v>0</v>
      </c>
      <c r="D90" s="405">
        <f>H40</f>
        <v>0</v>
      </c>
      <c r="E90" s="409"/>
      <c r="F90" s="140"/>
      <c r="I90" s="154"/>
    </row>
    <row r="91" spans="2:9" ht="19.5" customHeight="1" x14ac:dyDescent="0.25">
      <c r="B91" s="407" t="s">
        <v>61</v>
      </c>
      <c r="C91" s="402">
        <f>SUM(C92:C93)</f>
        <v>0</v>
      </c>
      <c r="D91" s="402">
        <f>SUM(D92:D93)</f>
        <v>0</v>
      </c>
      <c r="E91" s="409"/>
      <c r="F91" s="140"/>
    </row>
    <row r="92" spans="2:9" ht="19.5" customHeight="1" x14ac:dyDescent="0.25">
      <c r="B92" s="411" t="s">
        <v>69</v>
      </c>
      <c r="C92" s="405">
        <f>G42</f>
        <v>0</v>
      </c>
      <c r="D92" s="405">
        <f>H42</f>
        <v>0</v>
      </c>
      <c r="E92" s="409" t="s">
        <v>152</v>
      </c>
      <c r="F92" s="140"/>
    </row>
    <row r="93" spans="2:9" ht="19.5" customHeight="1" x14ac:dyDescent="0.25">
      <c r="B93" s="406" t="s">
        <v>70</v>
      </c>
      <c r="C93" s="405">
        <f>G43</f>
        <v>0</v>
      </c>
      <c r="D93" s="405">
        <f>H43</f>
        <v>0</v>
      </c>
      <c r="E93" s="409"/>
      <c r="F93" s="140"/>
    </row>
    <row r="94" spans="2:9" ht="19.5" customHeight="1" x14ac:dyDescent="0.25">
      <c r="B94" s="407" t="s">
        <v>62</v>
      </c>
      <c r="C94" s="402">
        <f>SUM(C95:C97)</f>
        <v>0</v>
      </c>
      <c r="D94" s="402">
        <f>SUM(D95:D97)</f>
        <v>0</v>
      </c>
      <c r="E94" s="409"/>
      <c r="F94" s="140"/>
    </row>
    <row r="95" spans="2:9" ht="19.5" customHeight="1" x14ac:dyDescent="0.25">
      <c r="B95" s="406" t="s">
        <v>71</v>
      </c>
      <c r="C95" s="405">
        <f>G45</f>
        <v>0</v>
      </c>
      <c r="D95" s="405">
        <f>H45</f>
        <v>0</v>
      </c>
      <c r="E95" s="409"/>
      <c r="F95" s="140"/>
    </row>
    <row r="96" spans="2:9" ht="19.5" customHeight="1" x14ac:dyDescent="0.25">
      <c r="B96" s="411" t="s">
        <v>72</v>
      </c>
      <c r="C96" s="405">
        <f t="shared" ref="C96:D97" si="3">G46</f>
        <v>0</v>
      </c>
      <c r="D96" s="405">
        <f t="shared" si="3"/>
        <v>0</v>
      </c>
      <c r="E96" s="409"/>
      <c r="F96" s="140"/>
    </row>
    <row r="97" spans="2:9" ht="19.5" customHeight="1" x14ac:dyDescent="0.25">
      <c r="B97" s="411" t="s">
        <v>73</v>
      </c>
      <c r="C97" s="405">
        <f t="shared" si="3"/>
        <v>0</v>
      </c>
      <c r="D97" s="405">
        <f t="shared" si="3"/>
        <v>0</v>
      </c>
      <c r="E97" s="409"/>
      <c r="F97" s="140"/>
      <c r="I97" s="154"/>
    </row>
    <row r="98" spans="2:9" ht="19.5" customHeight="1" x14ac:dyDescent="0.25">
      <c r="B98" s="407" t="s">
        <v>186</v>
      </c>
      <c r="C98" s="410">
        <f>SUM(C99)</f>
        <v>0</v>
      </c>
      <c r="D98" s="410">
        <f>SUM(D99)</f>
        <v>0</v>
      </c>
      <c r="E98" s="409"/>
      <c r="F98" s="140"/>
    </row>
    <row r="99" spans="2:9" ht="19.5" customHeight="1" thickBot="1" x14ac:dyDescent="0.3">
      <c r="B99" s="411" t="s">
        <v>187</v>
      </c>
      <c r="C99" s="405">
        <f>G49</f>
        <v>0</v>
      </c>
      <c r="D99" s="405">
        <f>H49</f>
        <v>0</v>
      </c>
      <c r="E99" s="412"/>
      <c r="F99" s="140"/>
    </row>
    <row r="100" spans="2:9" ht="19.5" customHeight="1" thickBot="1" x14ac:dyDescent="0.3">
      <c r="B100" s="386" t="s">
        <v>2</v>
      </c>
      <c r="C100" s="388">
        <f>C80+C86+C89+C91+C94+C98</f>
        <v>0</v>
      </c>
      <c r="D100" s="388">
        <f>D80+D86+D89+D91+D94+D98</f>
        <v>0</v>
      </c>
      <c r="E100" s="140"/>
      <c r="F100" s="140"/>
    </row>
    <row r="101" spans="2:9" ht="19.5" customHeight="1" x14ac:dyDescent="0.25">
      <c r="B101" s="140"/>
      <c r="C101" s="140"/>
      <c r="D101" s="140"/>
      <c r="E101" s="140"/>
      <c r="F101" s="140"/>
      <c r="G101" s="140"/>
    </row>
    <row r="102" spans="2:9" ht="34.5" customHeight="1" x14ac:dyDescent="0.25">
      <c r="B102" s="341"/>
      <c r="D102" s="140"/>
      <c r="E102" s="140"/>
      <c r="F102" s="155"/>
      <c r="G102" s="155"/>
      <c r="H102" s="155"/>
    </row>
    <row r="103" spans="2:9" x14ac:dyDescent="0.25">
      <c r="D103" s="155"/>
      <c r="E103" s="155"/>
      <c r="F103" s="155"/>
      <c r="G103" s="155"/>
    </row>
    <row r="104" spans="2:9" ht="30" customHeight="1" x14ac:dyDescent="0.25">
      <c r="D104" s="156"/>
      <c r="E104" s="155"/>
      <c r="F104" s="155"/>
      <c r="G104" s="155"/>
    </row>
    <row r="105" spans="2:9" ht="24.95" customHeight="1" x14ac:dyDescent="0.25">
      <c r="D105" s="156"/>
      <c r="E105" s="155"/>
      <c r="F105" s="155"/>
      <c r="G105" s="155"/>
    </row>
    <row r="106" spans="2:9" ht="20.100000000000001" customHeight="1" x14ac:dyDescent="0.25">
      <c r="D106" s="155"/>
      <c r="E106" s="155"/>
      <c r="F106" s="155"/>
      <c r="G106" s="155"/>
    </row>
    <row r="107" spans="2:9" ht="20.100000000000001" customHeight="1" x14ac:dyDescent="0.25">
      <c r="D107" s="155"/>
      <c r="E107" s="155"/>
      <c r="F107" s="155"/>
      <c r="G107" s="155"/>
    </row>
    <row r="108" spans="2:9" ht="20.100000000000001" customHeight="1" x14ac:dyDescent="0.25"/>
    <row r="109" spans="2:9" ht="20.100000000000001" customHeight="1" x14ac:dyDescent="0.25"/>
    <row r="110" spans="2:9" ht="20.100000000000001" customHeight="1" x14ac:dyDescent="0.25"/>
    <row r="111" spans="2:9" ht="20.100000000000001" customHeight="1" x14ac:dyDescent="0.25"/>
    <row r="112" spans="2:9" ht="20.100000000000001" customHeight="1" x14ac:dyDescent="0.25"/>
    <row r="113" spans="7:7" ht="19.5" customHeight="1" x14ac:dyDescent="0.25"/>
    <row r="114" spans="7:7" ht="20.100000000000001" customHeight="1" x14ac:dyDescent="0.25"/>
    <row r="115" spans="7:7" ht="20.100000000000001" customHeight="1" x14ac:dyDescent="0.25"/>
    <row r="116" spans="7:7" ht="20.100000000000001" customHeight="1" x14ac:dyDescent="0.25"/>
    <row r="117" spans="7:7" ht="20.100000000000001" customHeight="1" x14ac:dyDescent="0.25"/>
    <row r="118" spans="7:7" ht="20.100000000000001" customHeight="1" x14ac:dyDescent="0.25"/>
    <row r="119" spans="7:7" ht="20.100000000000001" customHeight="1" x14ac:dyDescent="0.25"/>
    <row r="120" spans="7:7" ht="20.100000000000001" customHeight="1" x14ac:dyDescent="0.25"/>
    <row r="121" spans="7:7" ht="20.100000000000001" customHeight="1" x14ac:dyDescent="0.25"/>
    <row r="122" spans="7:7" ht="20.100000000000001" customHeight="1" x14ac:dyDescent="0.25"/>
    <row r="123" spans="7:7" ht="20.100000000000001" customHeight="1" x14ac:dyDescent="0.25"/>
    <row r="124" spans="7:7" ht="20.100000000000001" customHeight="1" x14ac:dyDescent="0.25"/>
    <row r="125" spans="7:7" ht="20.100000000000001" customHeight="1" x14ac:dyDescent="0.25"/>
    <row r="126" spans="7:7" ht="20.100000000000001" customHeight="1" x14ac:dyDescent="0.25"/>
    <row r="127" spans="7:7" ht="20.100000000000001" customHeight="1" x14ac:dyDescent="0.25">
      <c r="G127" s="140"/>
    </row>
    <row r="128" spans="7:7" ht="24.95" customHeight="1" x14ac:dyDescent="0.25">
      <c r="G128" s="140"/>
    </row>
    <row r="129" spans="7:7" ht="15.75" x14ac:dyDescent="0.25">
      <c r="G129" s="140"/>
    </row>
    <row r="130" spans="7:7" ht="15.75" x14ac:dyDescent="0.25">
      <c r="G130" s="140"/>
    </row>
    <row r="131" spans="7:7" ht="15.75" x14ac:dyDescent="0.25">
      <c r="G131" s="140"/>
    </row>
    <row r="132" spans="7:7" ht="15.75" x14ac:dyDescent="0.25">
      <c r="G132" s="140"/>
    </row>
    <row r="133" spans="7:7" ht="15.75" x14ac:dyDescent="0.25">
      <c r="G133" s="140"/>
    </row>
    <row r="153" spans="6:7" x14ac:dyDescent="0.25">
      <c r="F153" s="157"/>
    </row>
    <row r="158" spans="6:7" ht="16.5" customHeight="1" x14ac:dyDescent="0.25"/>
    <row r="159" spans="6:7" ht="16.5" customHeight="1" x14ac:dyDescent="0.25"/>
    <row r="160" spans="6:7" ht="16.5" customHeight="1" x14ac:dyDescent="0.25">
      <c r="G160" s="157"/>
    </row>
    <row r="161" ht="16.5" customHeight="1" x14ac:dyDescent="0.25"/>
    <row r="162" ht="16.5" customHeight="1" x14ac:dyDescent="0.25"/>
    <row r="163" ht="16.5" customHeight="1" x14ac:dyDescent="0.25"/>
    <row r="164" ht="16.5" customHeight="1" x14ac:dyDescent="0.25"/>
    <row r="165" ht="16.5" customHeight="1" x14ac:dyDescent="0.25"/>
    <row r="166" ht="16.5" customHeight="1" x14ac:dyDescent="0.25"/>
    <row r="167" ht="16.5" customHeight="1" x14ac:dyDescent="0.25"/>
    <row r="168" ht="16.5" customHeight="1" x14ac:dyDescent="0.25"/>
    <row r="169" ht="16.5" customHeight="1" x14ac:dyDescent="0.25"/>
    <row r="170" ht="16.5" customHeight="1" x14ac:dyDescent="0.25"/>
    <row r="171" ht="16.5" customHeight="1" x14ac:dyDescent="0.25"/>
    <row r="172" ht="16.5" customHeight="1" x14ac:dyDescent="0.25"/>
    <row r="173" ht="16.5" customHeight="1" x14ac:dyDescent="0.25"/>
    <row r="174" ht="16.5" customHeight="1" x14ac:dyDescent="0.25"/>
    <row r="175" ht="16.5" customHeight="1" x14ac:dyDescent="0.25"/>
    <row r="176" ht="16.5" customHeight="1" x14ac:dyDescent="0.25"/>
  </sheetData>
  <mergeCells count="7">
    <mergeCell ref="B16:D16"/>
    <mergeCell ref="B17:D17"/>
    <mergeCell ref="A9:E9"/>
    <mergeCell ref="C10:E10"/>
    <mergeCell ref="C11:E11"/>
    <mergeCell ref="C12:E12"/>
    <mergeCell ref="C13:E13"/>
  </mergeCells>
  <pageMargins left="0.25" right="0.25" top="0.75" bottom="0.75" header="0.3" footer="0.3"/>
  <pageSetup paperSize="9" scale="63" fitToHeight="0" orientation="landscape" r:id="rId1"/>
  <rowBreaks count="1" manualBreakCount="1">
    <brk id="128" min="1" max="14"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theme="7" tint="-0.499984740745262"/>
  </sheetPr>
  <dimension ref="A1:T507"/>
  <sheetViews>
    <sheetView topLeftCell="O1" zoomScaleNormal="100" workbookViewId="0">
      <pane ySplit="6" topLeftCell="A7" activePane="bottomLeft" state="frozen"/>
      <selection activeCell="F80" sqref="F80"/>
      <selection pane="bottomLeft" activeCell="F80" sqref="F80"/>
    </sheetView>
  </sheetViews>
  <sheetFormatPr baseColWidth="10" defaultColWidth="11.42578125" defaultRowHeight="15" x14ac:dyDescent="0.25"/>
  <cols>
    <col min="1" max="1" width="10.7109375" style="158" customWidth="1"/>
    <col min="2" max="2" width="50.7109375" style="158" customWidth="1"/>
    <col min="3" max="3" width="30.7109375" style="158" customWidth="1"/>
    <col min="4" max="4" width="20.7109375" style="158" customWidth="1"/>
    <col min="5" max="5" width="58.85546875" style="158" customWidth="1"/>
    <col min="6" max="10" width="17.7109375" style="158" customWidth="1"/>
    <col min="11" max="11" width="9.85546875" style="158" customWidth="1"/>
    <col min="12" max="14" width="17.7109375" style="158" customWidth="1"/>
    <col min="15" max="15" width="65.85546875" style="158" bestFit="1" customWidth="1"/>
    <col min="16" max="17" width="75.7109375" style="158" customWidth="1"/>
    <col min="18" max="18" width="10.7109375" style="158" customWidth="1"/>
    <col min="19" max="19" width="19.42578125" style="158" customWidth="1"/>
    <col min="20" max="16384" width="11.42578125" style="158"/>
  </cols>
  <sheetData>
    <row r="1" spans="1:20" ht="30" customHeight="1" x14ac:dyDescent="0.25">
      <c r="A1" s="696" t="s">
        <v>279</v>
      </c>
      <c r="B1" s="697"/>
      <c r="C1" s="697"/>
      <c r="D1" s="697"/>
      <c r="E1" s="697"/>
      <c r="F1" s="697"/>
      <c r="G1" s="697"/>
      <c r="H1" s="697"/>
      <c r="I1" s="697"/>
      <c r="J1" s="697"/>
      <c r="K1" s="697"/>
      <c r="L1" s="697"/>
      <c r="M1" s="697"/>
      <c r="N1" s="697"/>
      <c r="O1" s="697"/>
      <c r="P1" s="697"/>
      <c r="Q1" s="697"/>
      <c r="R1" s="697"/>
      <c r="S1" s="697"/>
    </row>
    <row r="2" spans="1:20" ht="45" customHeight="1" thickBot="1" x14ac:dyDescent="0.3">
      <c r="A2" s="698" t="s">
        <v>278</v>
      </c>
      <c r="B2" s="699"/>
      <c r="C2" s="699"/>
      <c r="D2" s="699"/>
      <c r="E2" s="699"/>
      <c r="F2" s="699"/>
      <c r="G2" s="699"/>
      <c r="H2" s="699"/>
      <c r="I2" s="699"/>
      <c r="J2" s="699"/>
      <c r="K2" s="699"/>
      <c r="L2" s="699"/>
      <c r="M2" s="699"/>
      <c r="N2" s="699"/>
      <c r="O2" s="699"/>
      <c r="P2" s="699"/>
      <c r="Q2" s="699"/>
      <c r="R2" s="699"/>
      <c r="S2" s="699"/>
    </row>
    <row r="3" spans="1:20" ht="30" customHeight="1" x14ac:dyDescent="0.25">
      <c r="A3" s="700" t="s">
        <v>0</v>
      </c>
      <c r="B3" s="366" t="s">
        <v>3</v>
      </c>
      <c r="C3" s="366" t="s">
        <v>233</v>
      </c>
      <c r="D3" s="366" t="s">
        <v>46</v>
      </c>
      <c r="E3" s="366" t="s">
        <v>40</v>
      </c>
      <c r="F3" s="366" t="s">
        <v>236</v>
      </c>
      <c r="G3" s="366" t="s">
        <v>239</v>
      </c>
      <c r="H3" s="366" t="s">
        <v>249</v>
      </c>
      <c r="I3" s="354" t="s">
        <v>276</v>
      </c>
      <c r="J3" s="354" t="s">
        <v>277</v>
      </c>
      <c r="K3" s="354" t="s">
        <v>250</v>
      </c>
      <c r="L3" s="354" t="s">
        <v>236</v>
      </c>
      <c r="M3" s="354" t="s">
        <v>248</v>
      </c>
      <c r="N3" s="354" t="s">
        <v>27</v>
      </c>
      <c r="O3" s="354" t="s">
        <v>5</v>
      </c>
      <c r="P3" s="354" t="s">
        <v>23</v>
      </c>
      <c r="Q3" s="355" t="s">
        <v>252</v>
      </c>
      <c r="R3" s="356" t="s">
        <v>57</v>
      </c>
      <c r="S3" s="357" t="s">
        <v>254</v>
      </c>
    </row>
    <row r="4" spans="1:20" ht="42.75" customHeight="1" x14ac:dyDescent="0.25">
      <c r="A4" s="701"/>
      <c r="B4" s="367" t="s">
        <v>33</v>
      </c>
      <c r="C4" s="367" t="s">
        <v>51</v>
      </c>
      <c r="D4" s="367" t="s">
        <v>47</v>
      </c>
      <c r="E4" s="367" t="s">
        <v>34</v>
      </c>
      <c r="F4" s="367" t="s">
        <v>52</v>
      </c>
      <c r="G4" s="367" t="s">
        <v>226</v>
      </c>
      <c r="H4" s="367"/>
      <c r="I4" s="358"/>
      <c r="J4" s="358"/>
      <c r="K4" s="358"/>
      <c r="L4" s="358"/>
      <c r="M4" s="358"/>
      <c r="N4" s="358"/>
      <c r="O4" s="359" t="s">
        <v>56</v>
      </c>
      <c r="P4" s="359"/>
      <c r="Q4" s="360" t="str">
        <f>IF(T6&gt;0,"Une ou plusieurs lignes ne sont pas instruites","")</f>
        <v/>
      </c>
      <c r="R4" s="361"/>
      <c r="S4" s="362"/>
    </row>
    <row r="5" spans="1:20" ht="15.75" thickBot="1" x14ac:dyDescent="0.3">
      <c r="A5" s="164" t="s">
        <v>36</v>
      </c>
      <c r="B5" s="165" t="s">
        <v>42</v>
      </c>
      <c r="C5" s="165" t="s">
        <v>37</v>
      </c>
      <c r="D5" s="165" t="s">
        <v>43</v>
      </c>
      <c r="E5" s="165" t="s">
        <v>190</v>
      </c>
      <c r="F5" s="78">
        <v>2850</v>
      </c>
      <c r="G5" s="79">
        <v>2644</v>
      </c>
      <c r="H5" s="79">
        <v>2644</v>
      </c>
      <c r="I5" s="79"/>
      <c r="J5" s="79"/>
      <c r="K5" s="79"/>
      <c r="L5" s="79"/>
      <c r="M5" s="79"/>
      <c r="N5" s="79"/>
      <c r="O5" s="166" t="s">
        <v>17</v>
      </c>
      <c r="P5" s="167" t="s">
        <v>59</v>
      </c>
      <c r="Q5" s="264"/>
      <c r="R5" s="168" t="s">
        <v>58</v>
      </c>
      <c r="S5" s="268"/>
      <c r="T5" s="158" t="s">
        <v>253</v>
      </c>
    </row>
    <row r="6" spans="1:20" ht="18" thickBot="1" x14ac:dyDescent="0.35">
      <c r="A6" s="169"/>
      <c r="B6" s="369"/>
      <c r="C6" s="368"/>
      <c r="D6" s="368"/>
      <c r="E6" s="369"/>
      <c r="F6" s="369"/>
      <c r="G6" s="379" t="s">
        <v>2</v>
      </c>
      <c r="H6" s="380">
        <f>SUM(H7:H506)</f>
        <v>0</v>
      </c>
      <c r="I6" s="381"/>
      <c r="J6" s="381"/>
      <c r="K6" s="381"/>
      <c r="L6" s="381"/>
      <c r="M6" s="382" t="s">
        <v>2</v>
      </c>
      <c r="N6" s="382">
        <f>SUM(N7:N506)</f>
        <v>500</v>
      </c>
      <c r="O6" s="370"/>
      <c r="P6" s="370"/>
      <c r="Q6" s="383"/>
      <c r="R6" s="384"/>
      <c r="S6" s="385"/>
      <c r="T6" s="158">
        <f>SUM(T7:T506)</f>
        <v>0</v>
      </c>
    </row>
    <row r="7" spans="1:20" ht="20.100000000000001" customHeight="1" x14ac:dyDescent="0.25">
      <c r="A7" s="173">
        <v>1</v>
      </c>
      <c r="B7" s="372" t="str">
        <f>IF('Factures - Autres'!B7="","",'Factures - Autres'!B7)</f>
        <v/>
      </c>
      <c r="C7" s="371" t="str">
        <f>IF('Factures - Autres'!C7="","",'Factures - Autres'!C7)</f>
        <v/>
      </c>
      <c r="D7" s="371" t="str">
        <f>IF('Factures - Autres'!D7="","",'Factures - Autres'!D7)</f>
        <v/>
      </c>
      <c r="E7" s="372" t="str">
        <f>IF('Factures - Autres'!E7="","",'Factures - Autres'!E7)</f>
        <v/>
      </c>
      <c r="F7" s="373" t="str">
        <f>IF('Factures - Autres'!$H$7="","",'Factures - Autres'!F7)</f>
        <v/>
      </c>
      <c r="G7" s="373" t="str">
        <f>IF('Factures - Autres'!$H$7="","",'Factures - Autres'!G7)</f>
        <v/>
      </c>
      <c r="H7" s="376" t="str">
        <f>IF('Factures - Autres'!$H$7="","",'Factures - Autres'!H7)</f>
        <v/>
      </c>
      <c r="I7" s="363"/>
      <c r="J7" s="363"/>
      <c r="K7" s="257" t="s">
        <v>251</v>
      </c>
      <c r="L7" s="258" t="str">
        <f>IF(K7&lt;&gt;"OK","",F7)</f>
        <v/>
      </c>
      <c r="M7" s="258" t="str">
        <f>IF(K7&lt;&gt;"OK","",G7)</f>
        <v/>
      </c>
      <c r="N7" s="257">
        <v>500</v>
      </c>
      <c r="O7" s="182" t="str">
        <f t="shared" ref="O7:O70" si="0">IF($H7="","",IF($H7&gt;MAX($F7:$G7),"Le montant éligible ne peut etre supérieur au montant présenté",""))</f>
        <v/>
      </c>
      <c r="P7" s="185"/>
      <c r="Q7" s="266"/>
      <c r="R7" s="90"/>
      <c r="S7" s="270"/>
      <c r="T7" s="158">
        <f>IF(AND(B7&lt;&gt;"",R7&lt;&gt;"Oui"),1,0)</f>
        <v>0</v>
      </c>
    </row>
    <row r="8" spans="1:20" ht="20.100000000000001" customHeight="1" x14ac:dyDescent="0.25">
      <c r="A8" s="174">
        <v>2</v>
      </c>
      <c r="B8" s="372" t="str">
        <f>IF('Factures - Autres'!B8="","",'Factures - Autres'!B8)</f>
        <v/>
      </c>
      <c r="C8" s="371" t="str">
        <f>IF('Factures - Autres'!C8="","",'Factures - Autres'!C8)</f>
        <v/>
      </c>
      <c r="D8" s="371" t="str">
        <f>IF('Factures - Autres'!D8="","",'Factures - Autres'!D8)</f>
        <v/>
      </c>
      <c r="E8" s="372" t="str">
        <f>IF('Factures - Autres'!E8="","",'Factures - Autres'!E8)</f>
        <v/>
      </c>
      <c r="F8" s="373" t="str">
        <f>IF('Factures - Autres'!H8="","",'Factures - Autres'!H8)</f>
        <v/>
      </c>
      <c r="G8" s="373"/>
      <c r="H8" s="377"/>
      <c r="I8" s="364"/>
      <c r="J8" s="364"/>
      <c r="K8" s="259"/>
      <c r="L8" s="260"/>
      <c r="M8" s="260"/>
      <c r="N8" s="259"/>
      <c r="O8" s="182" t="str">
        <f t="shared" si="0"/>
        <v/>
      </c>
      <c r="P8" s="185"/>
      <c r="Q8" s="266"/>
      <c r="R8" s="90"/>
      <c r="S8" s="270"/>
      <c r="T8" s="158">
        <f t="shared" ref="T8:T71" si="1">IF(AND(B8&lt;&gt;"",R8&lt;&gt;"Oui"),1,0)</f>
        <v>0</v>
      </c>
    </row>
    <row r="9" spans="1:20" ht="20.100000000000001" customHeight="1" x14ac:dyDescent="0.25">
      <c r="A9" s="174">
        <v>3</v>
      </c>
      <c r="B9" s="372" t="str">
        <f>IF('Factures - Autres'!B9="","",'Factures - Autres'!B9)</f>
        <v/>
      </c>
      <c r="C9" s="371" t="str">
        <f>IF('Factures - Autres'!C9="","",'Factures - Autres'!C9)</f>
        <v/>
      </c>
      <c r="D9" s="371" t="str">
        <f>IF('Factures - Autres'!D9="","",'Factures - Autres'!D9)</f>
        <v/>
      </c>
      <c r="E9" s="372" t="str">
        <f>IF('Factures - Autres'!E9="","",'Factures - Autres'!E9)</f>
        <v/>
      </c>
      <c r="F9" s="373" t="str">
        <f>IF('Factures - Autres'!H9="","",'Factures - Autres'!H9)</f>
        <v/>
      </c>
      <c r="G9" s="373"/>
      <c r="H9" s="377"/>
      <c r="I9" s="364"/>
      <c r="J9" s="364"/>
      <c r="K9" s="259"/>
      <c r="L9" s="260"/>
      <c r="M9" s="260"/>
      <c r="N9" s="259"/>
      <c r="O9" s="182" t="str">
        <f t="shared" si="0"/>
        <v/>
      </c>
      <c r="P9" s="185"/>
      <c r="Q9" s="266"/>
      <c r="R9" s="90"/>
      <c r="S9" s="270"/>
      <c r="T9" s="158">
        <f t="shared" si="1"/>
        <v>0</v>
      </c>
    </row>
    <row r="10" spans="1:20" ht="20.100000000000001" customHeight="1" x14ac:dyDescent="0.25">
      <c r="A10" s="174">
        <v>4</v>
      </c>
      <c r="B10" s="372" t="str">
        <f>IF('Factures - Autres'!B10="","",'Factures - Autres'!B10)</f>
        <v/>
      </c>
      <c r="C10" s="371" t="str">
        <f>IF('Factures - Autres'!C10="","",'Factures - Autres'!C10)</f>
        <v/>
      </c>
      <c r="D10" s="371" t="str">
        <f>IF('Factures - Autres'!D10="","",'Factures - Autres'!D10)</f>
        <v/>
      </c>
      <c r="E10" s="372" t="str">
        <f>IF('Factures - Autres'!E10="","",'Factures - Autres'!E10)</f>
        <v/>
      </c>
      <c r="F10" s="373" t="str">
        <f>IF('Factures - Autres'!H10="","",'Factures - Autres'!H10)</f>
        <v/>
      </c>
      <c r="G10" s="373"/>
      <c r="H10" s="377"/>
      <c r="I10" s="364"/>
      <c r="J10" s="364"/>
      <c r="K10" s="259"/>
      <c r="L10" s="260"/>
      <c r="M10" s="260"/>
      <c r="N10" s="259"/>
      <c r="O10" s="182" t="str">
        <f t="shared" si="0"/>
        <v/>
      </c>
      <c r="P10" s="185"/>
      <c r="Q10" s="266"/>
      <c r="R10" s="90"/>
      <c r="S10" s="270"/>
      <c r="T10" s="158">
        <f t="shared" si="1"/>
        <v>0</v>
      </c>
    </row>
    <row r="11" spans="1:20" ht="20.100000000000001" customHeight="1" x14ac:dyDescent="0.25">
      <c r="A11" s="174">
        <v>5</v>
      </c>
      <c r="B11" s="372" t="str">
        <f>IF('Factures - Autres'!B11="","",'Factures - Autres'!B11)</f>
        <v/>
      </c>
      <c r="C11" s="371" t="str">
        <f>IF('Factures - Autres'!C11="","",'Factures - Autres'!C11)</f>
        <v/>
      </c>
      <c r="D11" s="371" t="str">
        <f>IF('Factures - Autres'!D11="","",'Factures - Autres'!D11)</f>
        <v/>
      </c>
      <c r="E11" s="372" t="str">
        <f>IF('Factures - Autres'!E11="","",'Factures - Autres'!E11)</f>
        <v/>
      </c>
      <c r="F11" s="373" t="str">
        <f>IF('Factures - Autres'!H11="","",'Factures - Autres'!H11)</f>
        <v/>
      </c>
      <c r="G11" s="373"/>
      <c r="H11" s="377"/>
      <c r="I11" s="364"/>
      <c r="J11" s="364"/>
      <c r="K11" s="259"/>
      <c r="L11" s="260"/>
      <c r="M11" s="260"/>
      <c r="N11" s="259"/>
      <c r="O11" s="182" t="str">
        <f t="shared" si="0"/>
        <v/>
      </c>
      <c r="P11" s="185"/>
      <c r="Q11" s="266"/>
      <c r="R11" s="90"/>
      <c r="S11" s="270"/>
      <c r="T11" s="158">
        <f t="shared" si="1"/>
        <v>0</v>
      </c>
    </row>
    <row r="12" spans="1:20" ht="20.100000000000001" customHeight="1" x14ac:dyDescent="0.25">
      <c r="A12" s="174">
        <v>6</v>
      </c>
      <c r="B12" s="372" t="str">
        <f>IF('Factures - Autres'!B12="","",'Factures - Autres'!B12)</f>
        <v/>
      </c>
      <c r="C12" s="371" t="str">
        <f>IF('Factures - Autres'!C12="","",'Factures - Autres'!C12)</f>
        <v/>
      </c>
      <c r="D12" s="371" t="str">
        <f>IF('Factures - Autres'!D12="","",'Factures - Autres'!D12)</f>
        <v/>
      </c>
      <c r="E12" s="372" t="str">
        <f>IF('Factures - Autres'!E12="","",'Factures - Autres'!E12)</f>
        <v/>
      </c>
      <c r="F12" s="373" t="str">
        <f>IF('Factures - Autres'!H12="","",'Factures - Autres'!H12)</f>
        <v/>
      </c>
      <c r="G12" s="373"/>
      <c r="H12" s="377"/>
      <c r="I12" s="364"/>
      <c r="J12" s="364"/>
      <c r="K12" s="259"/>
      <c r="L12" s="260"/>
      <c r="M12" s="260"/>
      <c r="N12" s="259"/>
      <c r="O12" s="182" t="str">
        <f t="shared" si="0"/>
        <v/>
      </c>
      <c r="P12" s="185"/>
      <c r="Q12" s="266"/>
      <c r="R12" s="90"/>
      <c r="S12" s="270"/>
      <c r="T12" s="158">
        <f t="shared" si="1"/>
        <v>0</v>
      </c>
    </row>
    <row r="13" spans="1:20" ht="20.100000000000001" customHeight="1" x14ac:dyDescent="0.25">
      <c r="A13" s="174">
        <v>7</v>
      </c>
      <c r="B13" s="372" t="str">
        <f>IF('Factures - Autres'!B13="","",'Factures - Autres'!B13)</f>
        <v/>
      </c>
      <c r="C13" s="371" t="str">
        <f>IF('Factures - Autres'!C13="","",'Factures - Autres'!C13)</f>
        <v/>
      </c>
      <c r="D13" s="371" t="str">
        <f>IF('Factures - Autres'!D13="","",'Factures - Autres'!D13)</f>
        <v/>
      </c>
      <c r="E13" s="372" t="str">
        <f>IF('Factures - Autres'!E13="","",'Factures - Autres'!E13)</f>
        <v/>
      </c>
      <c r="F13" s="373" t="str">
        <f>IF('Factures - Autres'!H13="","",'Factures - Autres'!H13)</f>
        <v/>
      </c>
      <c r="G13" s="373"/>
      <c r="H13" s="377"/>
      <c r="I13" s="364"/>
      <c r="J13" s="364"/>
      <c r="K13" s="259"/>
      <c r="L13" s="260"/>
      <c r="M13" s="260"/>
      <c r="N13" s="259"/>
      <c r="O13" s="182" t="str">
        <f t="shared" si="0"/>
        <v/>
      </c>
      <c r="P13" s="185"/>
      <c r="Q13" s="266"/>
      <c r="R13" s="90"/>
      <c r="S13" s="270"/>
      <c r="T13" s="158">
        <f t="shared" si="1"/>
        <v>0</v>
      </c>
    </row>
    <row r="14" spans="1:20" ht="20.100000000000001" customHeight="1" x14ac:dyDescent="0.25">
      <c r="A14" s="174">
        <v>8</v>
      </c>
      <c r="B14" s="372" t="str">
        <f>IF('Factures - Autres'!B14="","",'Factures - Autres'!B14)</f>
        <v/>
      </c>
      <c r="C14" s="371" t="str">
        <f>IF('Factures - Autres'!C14="","",'Factures - Autres'!C14)</f>
        <v/>
      </c>
      <c r="D14" s="371" t="str">
        <f>IF('Factures - Autres'!D14="","",'Factures - Autres'!D14)</f>
        <v/>
      </c>
      <c r="E14" s="372" t="str">
        <f>IF('Factures - Autres'!E14="","",'Factures - Autres'!E14)</f>
        <v/>
      </c>
      <c r="F14" s="373" t="str">
        <f>IF('Factures - Autres'!H14="","",'Factures - Autres'!H14)</f>
        <v/>
      </c>
      <c r="G14" s="373"/>
      <c r="H14" s="377"/>
      <c r="I14" s="364"/>
      <c r="J14" s="364"/>
      <c r="K14" s="259"/>
      <c r="L14" s="260"/>
      <c r="M14" s="260"/>
      <c r="N14" s="259"/>
      <c r="O14" s="182" t="str">
        <f t="shared" si="0"/>
        <v/>
      </c>
      <c r="P14" s="185"/>
      <c r="Q14" s="266"/>
      <c r="R14" s="90"/>
      <c r="S14" s="270"/>
      <c r="T14" s="158">
        <f t="shared" si="1"/>
        <v>0</v>
      </c>
    </row>
    <row r="15" spans="1:20" ht="20.100000000000001" customHeight="1" x14ac:dyDescent="0.25">
      <c r="A15" s="174">
        <v>9</v>
      </c>
      <c r="B15" s="372" t="str">
        <f>IF('Factures - Autres'!B15="","",'Factures - Autres'!B15)</f>
        <v/>
      </c>
      <c r="C15" s="371" t="str">
        <f>IF('Factures - Autres'!C15="","",'Factures - Autres'!C15)</f>
        <v/>
      </c>
      <c r="D15" s="371" t="str">
        <f>IF('Factures - Autres'!D15="","",'Factures - Autres'!D15)</f>
        <v/>
      </c>
      <c r="E15" s="372" t="str">
        <f>IF('Factures - Autres'!E15="","",'Factures - Autres'!E15)</f>
        <v/>
      </c>
      <c r="F15" s="373" t="str">
        <f>IF('Factures - Autres'!H15="","",'Factures - Autres'!H15)</f>
        <v/>
      </c>
      <c r="G15" s="373"/>
      <c r="H15" s="377"/>
      <c r="I15" s="364"/>
      <c r="J15" s="364"/>
      <c r="K15" s="259"/>
      <c r="L15" s="260"/>
      <c r="M15" s="260"/>
      <c r="N15" s="259"/>
      <c r="O15" s="182" t="str">
        <f t="shared" si="0"/>
        <v/>
      </c>
      <c r="P15" s="185"/>
      <c r="Q15" s="266"/>
      <c r="R15" s="90"/>
      <c r="S15" s="270"/>
      <c r="T15" s="158">
        <f t="shared" si="1"/>
        <v>0</v>
      </c>
    </row>
    <row r="16" spans="1:20" ht="20.100000000000001" customHeight="1" x14ac:dyDescent="0.25">
      <c r="A16" s="174">
        <v>10</v>
      </c>
      <c r="B16" s="372" t="str">
        <f>IF('Factures - Autres'!B16="","",'Factures - Autres'!B16)</f>
        <v/>
      </c>
      <c r="C16" s="371" t="str">
        <f>IF('Factures - Autres'!C16="","",'Factures - Autres'!C16)</f>
        <v/>
      </c>
      <c r="D16" s="371" t="str">
        <f>IF('Factures - Autres'!D16="","",'Factures - Autres'!D16)</f>
        <v/>
      </c>
      <c r="E16" s="372" t="str">
        <f>IF('Factures - Autres'!E16="","",'Factures - Autres'!E16)</f>
        <v/>
      </c>
      <c r="F16" s="373" t="str">
        <f>IF('Factures - Autres'!H16="","",'Factures - Autres'!H16)</f>
        <v/>
      </c>
      <c r="G16" s="373"/>
      <c r="H16" s="377"/>
      <c r="I16" s="364"/>
      <c r="J16" s="364"/>
      <c r="K16" s="259"/>
      <c r="L16" s="260"/>
      <c r="M16" s="260"/>
      <c r="N16" s="259"/>
      <c r="O16" s="182" t="str">
        <f t="shared" si="0"/>
        <v/>
      </c>
      <c r="P16" s="185"/>
      <c r="Q16" s="266"/>
      <c r="R16" s="90"/>
      <c r="S16" s="270"/>
      <c r="T16" s="158">
        <f t="shared" si="1"/>
        <v>0</v>
      </c>
    </row>
    <row r="17" spans="1:20" ht="20.100000000000001" customHeight="1" x14ac:dyDescent="0.25">
      <c r="A17" s="174">
        <v>11</v>
      </c>
      <c r="B17" s="372" t="str">
        <f>IF('Factures - Autres'!B17="","",'Factures - Autres'!B17)</f>
        <v/>
      </c>
      <c r="C17" s="371" t="str">
        <f>IF('Factures - Autres'!C17="","",'Factures - Autres'!C17)</f>
        <v/>
      </c>
      <c r="D17" s="371" t="str">
        <f>IF('Factures - Autres'!D17="","",'Factures - Autres'!D17)</f>
        <v/>
      </c>
      <c r="E17" s="372" t="str">
        <f>IF('Factures - Autres'!E17="","",'Factures - Autres'!E17)</f>
        <v/>
      </c>
      <c r="F17" s="373" t="str">
        <f>IF('Factures - Autres'!H17="","",'Factures - Autres'!H17)</f>
        <v/>
      </c>
      <c r="G17" s="373"/>
      <c r="H17" s="377"/>
      <c r="I17" s="364"/>
      <c r="J17" s="364"/>
      <c r="K17" s="259"/>
      <c r="L17" s="260"/>
      <c r="M17" s="260"/>
      <c r="N17" s="259"/>
      <c r="O17" s="182" t="str">
        <f t="shared" si="0"/>
        <v/>
      </c>
      <c r="P17" s="185"/>
      <c r="Q17" s="266"/>
      <c r="R17" s="90"/>
      <c r="S17" s="270"/>
      <c r="T17" s="158">
        <f t="shared" si="1"/>
        <v>0</v>
      </c>
    </row>
    <row r="18" spans="1:20" ht="20.100000000000001" customHeight="1" x14ac:dyDescent="0.25">
      <c r="A18" s="174">
        <v>12</v>
      </c>
      <c r="B18" s="372" t="str">
        <f>IF('Factures - Autres'!B18="","",'Factures - Autres'!B18)</f>
        <v/>
      </c>
      <c r="C18" s="371" t="str">
        <f>IF('Factures - Autres'!C18="","",'Factures - Autres'!C18)</f>
        <v/>
      </c>
      <c r="D18" s="371" t="str">
        <f>IF('Factures - Autres'!D18="","",'Factures - Autres'!D18)</f>
        <v/>
      </c>
      <c r="E18" s="372" t="str">
        <f>IF('Factures - Autres'!E18="","",'Factures - Autres'!E18)</f>
        <v/>
      </c>
      <c r="F18" s="373" t="str">
        <f>IF('Factures - Autres'!H18="","",'Factures - Autres'!H18)</f>
        <v/>
      </c>
      <c r="G18" s="373"/>
      <c r="H18" s="377"/>
      <c r="I18" s="364"/>
      <c r="J18" s="364"/>
      <c r="K18" s="259"/>
      <c r="L18" s="260"/>
      <c r="M18" s="260"/>
      <c r="N18" s="259"/>
      <c r="O18" s="182" t="str">
        <f t="shared" si="0"/>
        <v/>
      </c>
      <c r="P18" s="185"/>
      <c r="Q18" s="266"/>
      <c r="R18" s="90"/>
      <c r="S18" s="270"/>
      <c r="T18" s="158">
        <f t="shared" si="1"/>
        <v>0</v>
      </c>
    </row>
    <row r="19" spans="1:20" ht="20.100000000000001" customHeight="1" x14ac:dyDescent="0.25">
      <c r="A19" s="174">
        <v>13</v>
      </c>
      <c r="B19" s="372" t="str">
        <f>IF('Factures - Autres'!B19="","",'Factures - Autres'!B19)</f>
        <v/>
      </c>
      <c r="C19" s="371" t="str">
        <f>IF('Factures - Autres'!C19="","",'Factures - Autres'!C19)</f>
        <v/>
      </c>
      <c r="D19" s="371" t="str">
        <f>IF('Factures - Autres'!D19="","",'Factures - Autres'!D19)</f>
        <v/>
      </c>
      <c r="E19" s="372" t="str">
        <f>IF('Factures - Autres'!E19="","",'Factures - Autres'!E19)</f>
        <v/>
      </c>
      <c r="F19" s="373" t="str">
        <f>IF('Factures - Autres'!H19="","",'Factures - Autres'!H19)</f>
        <v/>
      </c>
      <c r="G19" s="373"/>
      <c r="H19" s="377"/>
      <c r="I19" s="364"/>
      <c r="J19" s="364"/>
      <c r="K19" s="259"/>
      <c r="L19" s="260"/>
      <c r="M19" s="260"/>
      <c r="N19" s="259"/>
      <c r="O19" s="182" t="str">
        <f t="shared" si="0"/>
        <v/>
      </c>
      <c r="P19" s="185"/>
      <c r="Q19" s="266"/>
      <c r="R19" s="90"/>
      <c r="S19" s="270"/>
      <c r="T19" s="158">
        <f t="shared" si="1"/>
        <v>0</v>
      </c>
    </row>
    <row r="20" spans="1:20" ht="20.100000000000001" customHeight="1" x14ac:dyDescent="0.25">
      <c r="A20" s="174">
        <v>14</v>
      </c>
      <c r="B20" s="372" t="str">
        <f>IF('Factures - Autres'!B20="","",'Factures - Autres'!B20)</f>
        <v/>
      </c>
      <c r="C20" s="371" t="str">
        <f>IF('Factures - Autres'!C20="","",'Factures - Autres'!C20)</f>
        <v/>
      </c>
      <c r="D20" s="371" t="str">
        <f>IF('Factures - Autres'!D20="","",'Factures - Autres'!D20)</f>
        <v/>
      </c>
      <c r="E20" s="372" t="str">
        <f>IF('Factures - Autres'!E20="","",'Factures - Autres'!E20)</f>
        <v/>
      </c>
      <c r="F20" s="373" t="str">
        <f>IF('Factures - Autres'!H20="","",'Factures - Autres'!H20)</f>
        <v/>
      </c>
      <c r="G20" s="373"/>
      <c r="H20" s="377"/>
      <c r="I20" s="364"/>
      <c r="J20" s="364"/>
      <c r="K20" s="259"/>
      <c r="L20" s="260"/>
      <c r="M20" s="260"/>
      <c r="N20" s="259"/>
      <c r="O20" s="182" t="str">
        <f t="shared" si="0"/>
        <v/>
      </c>
      <c r="P20" s="185"/>
      <c r="Q20" s="266"/>
      <c r="R20" s="90"/>
      <c r="S20" s="270"/>
      <c r="T20" s="158">
        <f t="shared" si="1"/>
        <v>0</v>
      </c>
    </row>
    <row r="21" spans="1:20" ht="20.100000000000001" customHeight="1" x14ac:dyDescent="0.25">
      <c r="A21" s="174">
        <v>15</v>
      </c>
      <c r="B21" s="372" t="str">
        <f>IF('Factures - Autres'!B21="","",'Factures - Autres'!B21)</f>
        <v/>
      </c>
      <c r="C21" s="371" t="str">
        <f>IF('Factures - Autres'!C21="","",'Factures - Autres'!C21)</f>
        <v/>
      </c>
      <c r="D21" s="371" t="str">
        <f>IF('Factures - Autres'!D21="","",'Factures - Autres'!D21)</f>
        <v/>
      </c>
      <c r="E21" s="372" t="str">
        <f>IF('Factures - Autres'!E21="","",'Factures - Autres'!E21)</f>
        <v/>
      </c>
      <c r="F21" s="373" t="str">
        <f>IF('Factures - Autres'!H21="","",'Factures - Autres'!H21)</f>
        <v/>
      </c>
      <c r="G21" s="373"/>
      <c r="H21" s="377"/>
      <c r="I21" s="364"/>
      <c r="J21" s="364"/>
      <c r="K21" s="259"/>
      <c r="L21" s="260"/>
      <c r="M21" s="260"/>
      <c r="N21" s="259"/>
      <c r="O21" s="182" t="str">
        <f t="shared" si="0"/>
        <v/>
      </c>
      <c r="P21" s="185"/>
      <c r="Q21" s="266"/>
      <c r="R21" s="90"/>
      <c r="S21" s="270"/>
      <c r="T21" s="158">
        <f t="shared" si="1"/>
        <v>0</v>
      </c>
    </row>
    <row r="22" spans="1:20" ht="20.100000000000001" customHeight="1" x14ac:dyDescent="0.25">
      <c r="A22" s="174">
        <v>16</v>
      </c>
      <c r="B22" s="372" t="str">
        <f>IF('Factures - Autres'!B22="","",'Factures - Autres'!B22)</f>
        <v/>
      </c>
      <c r="C22" s="371" t="str">
        <f>IF('Factures - Autres'!C22="","",'Factures - Autres'!C22)</f>
        <v/>
      </c>
      <c r="D22" s="371" t="str">
        <f>IF('Factures - Autres'!D22="","",'Factures - Autres'!D22)</f>
        <v/>
      </c>
      <c r="E22" s="372" t="str">
        <f>IF('Factures - Autres'!E22="","",'Factures - Autres'!E22)</f>
        <v/>
      </c>
      <c r="F22" s="373" t="str">
        <f>IF('Factures - Autres'!H22="","",'Factures - Autres'!H22)</f>
        <v/>
      </c>
      <c r="G22" s="373"/>
      <c r="H22" s="377"/>
      <c r="I22" s="364"/>
      <c r="J22" s="364"/>
      <c r="K22" s="259"/>
      <c r="L22" s="260"/>
      <c r="M22" s="260"/>
      <c r="N22" s="259"/>
      <c r="O22" s="182" t="str">
        <f t="shared" si="0"/>
        <v/>
      </c>
      <c r="P22" s="185"/>
      <c r="Q22" s="266"/>
      <c r="R22" s="90"/>
      <c r="S22" s="270"/>
      <c r="T22" s="158">
        <f t="shared" si="1"/>
        <v>0</v>
      </c>
    </row>
    <row r="23" spans="1:20" ht="20.100000000000001" customHeight="1" x14ac:dyDescent="0.25">
      <c r="A23" s="174">
        <v>17</v>
      </c>
      <c r="B23" s="372" t="str">
        <f>IF('Factures - Autres'!B23="","",'Factures - Autres'!B23)</f>
        <v/>
      </c>
      <c r="C23" s="371" t="str">
        <f>IF('Factures - Autres'!C23="","",'Factures - Autres'!C23)</f>
        <v/>
      </c>
      <c r="D23" s="371" t="str">
        <f>IF('Factures - Autres'!D23="","",'Factures - Autres'!D23)</f>
        <v/>
      </c>
      <c r="E23" s="372" t="str">
        <f>IF('Factures - Autres'!E23="","",'Factures - Autres'!E23)</f>
        <v/>
      </c>
      <c r="F23" s="373" t="str">
        <f>IF('Factures - Autres'!H23="","",'Factures - Autres'!H23)</f>
        <v/>
      </c>
      <c r="G23" s="373"/>
      <c r="H23" s="377"/>
      <c r="I23" s="364"/>
      <c r="J23" s="364"/>
      <c r="K23" s="259"/>
      <c r="L23" s="260"/>
      <c r="M23" s="260"/>
      <c r="N23" s="259"/>
      <c r="O23" s="182" t="str">
        <f t="shared" si="0"/>
        <v/>
      </c>
      <c r="P23" s="185"/>
      <c r="Q23" s="266"/>
      <c r="R23" s="90"/>
      <c r="S23" s="270"/>
      <c r="T23" s="158">
        <f t="shared" si="1"/>
        <v>0</v>
      </c>
    </row>
    <row r="24" spans="1:20" ht="20.100000000000001" customHeight="1" x14ac:dyDescent="0.25">
      <c r="A24" s="174">
        <v>18</v>
      </c>
      <c r="B24" s="372" t="str">
        <f>IF('Factures - Autres'!B24="","",'Factures - Autres'!B24)</f>
        <v/>
      </c>
      <c r="C24" s="371" t="str">
        <f>IF('Factures - Autres'!C24="","",'Factures - Autres'!C24)</f>
        <v/>
      </c>
      <c r="D24" s="371" t="str">
        <f>IF('Factures - Autres'!D24="","",'Factures - Autres'!D24)</f>
        <v/>
      </c>
      <c r="E24" s="372" t="str">
        <f>IF('Factures - Autres'!E24="","",'Factures - Autres'!E24)</f>
        <v/>
      </c>
      <c r="F24" s="373" t="str">
        <f>IF('Factures - Autres'!H24="","",'Factures - Autres'!H24)</f>
        <v/>
      </c>
      <c r="G24" s="373"/>
      <c r="H24" s="377"/>
      <c r="I24" s="364"/>
      <c r="J24" s="364"/>
      <c r="K24" s="259"/>
      <c r="L24" s="260"/>
      <c r="M24" s="260"/>
      <c r="N24" s="259"/>
      <c r="O24" s="182" t="str">
        <f t="shared" si="0"/>
        <v/>
      </c>
      <c r="P24" s="185"/>
      <c r="Q24" s="266"/>
      <c r="R24" s="90"/>
      <c r="S24" s="270"/>
      <c r="T24" s="158">
        <f t="shared" si="1"/>
        <v>0</v>
      </c>
    </row>
    <row r="25" spans="1:20" ht="20.100000000000001" customHeight="1" x14ac:dyDescent="0.25">
      <c r="A25" s="174">
        <v>19</v>
      </c>
      <c r="B25" s="372" t="str">
        <f>IF('Factures - Autres'!B25="","",'Factures - Autres'!B25)</f>
        <v/>
      </c>
      <c r="C25" s="371" t="str">
        <f>IF('Factures - Autres'!C25="","",'Factures - Autres'!C25)</f>
        <v/>
      </c>
      <c r="D25" s="371" t="str">
        <f>IF('Factures - Autres'!D25="","",'Factures - Autres'!D25)</f>
        <v/>
      </c>
      <c r="E25" s="372" t="str">
        <f>IF('Factures - Autres'!E25="","",'Factures - Autres'!E25)</f>
        <v/>
      </c>
      <c r="F25" s="373" t="str">
        <f>IF('Factures - Autres'!H25="","",'Factures - Autres'!H25)</f>
        <v/>
      </c>
      <c r="G25" s="373"/>
      <c r="H25" s="377"/>
      <c r="I25" s="364"/>
      <c r="J25" s="364"/>
      <c r="K25" s="259"/>
      <c r="L25" s="260"/>
      <c r="M25" s="260"/>
      <c r="N25" s="259"/>
      <c r="O25" s="182" t="str">
        <f t="shared" si="0"/>
        <v/>
      </c>
      <c r="P25" s="185"/>
      <c r="Q25" s="266"/>
      <c r="R25" s="90"/>
      <c r="S25" s="270"/>
      <c r="T25" s="158">
        <f t="shared" si="1"/>
        <v>0</v>
      </c>
    </row>
    <row r="26" spans="1:20" ht="20.100000000000001" customHeight="1" x14ac:dyDescent="0.25">
      <c r="A26" s="174">
        <v>20</v>
      </c>
      <c r="B26" s="372" t="str">
        <f>IF('Factures - Autres'!B26="","",'Factures - Autres'!B26)</f>
        <v/>
      </c>
      <c r="C26" s="371" t="str">
        <f>IF('Factures - Autres'!C26="","",'Factures - Autres'!C26)</f>
        <v/>
      </c>
      <c r="D26" s="371" t="str">
        <f>IF('Factures - Autres'!D26="","",'Factures - Autres'!D26)</f>
        <v/>
      </c>
      <c r="E26" s="372" t="str">
        <f>IF('Factures - Autres'!E26="","",'Factures - Autres'!E26)</f>
        <v/>
      </c>
      <c r="F26" s="373" t="str">
        <f>IF('Factures - Autres'!H26="","",'Factures - Autres'!H26)</f>
        <v/>
      </c>
      <c r="G26" s="373"/>
      <c r="H26" s="377"/>
      <c r="I26" s="364"/>
      <c r="J26" s="364"/>
      <c r="K26" s="259"/>
      <c r="L26" s="260"/>
      <c r="M26" s="260"/>
      <c r="N26" s="259"/>
      <c r="O26" s="182" t="str">
        <f t="shared" si="0"/>
        <v/>
      </c>
      <c r="P26" s="185"/>
      <c r="Q26" s="266"/>
      <c r="R26" s="90"/>
      <c r="S26" s="270"/>
      <c r="T26" s="158">
        <f t="shared" si="1"/>
        <v>0</v>
      </c>
    </row>
    <row r="27" spans="1:20" ht="20.100000000000001" customHeight="1" x14ac:dyDescent="0.25">
      <c r="A27" s="174">
        <v>21</v>
      </c>
      <c r="B27" s="372" t="str">
        <f>IF('Factures - Autres'!B27="","",'Factures - Autres'!B27)</f>
        <v/>
      </c>
      <c r="C27" s="371" t="str">
        <f>IF('Factures - Autres'!C27="","",'Factures - Autres'!C27)</f>
        <v/>
      </c>
      <c r="D27" s="371" t="str">
        <f>IF('Factures - Autres'!D27="","",'Factures - Autres'!D27)</f>
        <v/>
      </c>
      <c r="E27" s="372" t="str">
        <f>IF('Factures - Autres'!E27="","",'Factures - Autres'!E27)</f>
        <v/>
      </c>
      <c r="F27" s="373" t="str">
        <f>IF('Factures - Autres'!H27="","",'Factures - Autres'!H27)</f>
        <v/>
      </c>
      <c r="G27" s="373"/>
      <c r="H27" s="377"/>
      <c r="I27" s="364"/>
      <c r="J27" s="364"/>
      <c r="K27" s="259"/>
      <c r="L27" s="260"/>
      <c r="M27" s="260"/>
      <c r="N27" s="259"/>
      <c r="O27" s="182" t="str">
        <f t="shared" si="0"/>
        <v/>
      </c>
      <c r="P27" s="185"/>
      <c r="Q27" s="266"/>
      <c r="R27" s="90"/>
      <c r="S27" s="270"/>
      <c r="T27" s="158">
        <f t="shared" si="1"/>
        <v>0</v>
      </c>
    </row>
    <row r="28" spans="1:20" ht="20.100000000000001" customHeight="1" x14ac:dyDescent="0.25">
      <c r="A28" s="174">
        <v>22</v>
      </c>
      <c r="B28" s="372" t="str">
        <f>IF('Factures - Autres'!B28="","",'Factures - Autres'!B28)</f>
        <v/>
      </c>
      <c r="C28" s="371" t="str">
        <f>IF('Factures - Autres'!C28="","",'Factures - Autres'!C28)</f>
        <v/>
      </c>
      <c r="D28" s="371" t="str">
        <f>IF('Factures - Autres'!D28="","",'Factures - Autres'!D28)</f>
        <v/>
      </c>
      <c r="E28" s="372" t="str">
        <f>IF('Factures - Autres'!E28="","",'Factures - Autres'!E28)</f>
        <v/>
      </c>
      <c r="F28" s="373" t="str">
        <f>IF('Factures - Autres'!H28="","",'Factures - Autres'!H28)</f>
        <v/>
      </c>
      <c r="G28" s="373"/>
      <c r="H28" s="377"/>
      <c r="I28" s="364"/>
      <c r="J28" s="364"/>
      <c r="K28" s="259"/>
      <c r="L28" s="260"/>
      <c r="M28" s="260"/>
      <c r="N28" s="259"/>
      <c r="O28" s="182" t="str">
        <f t="shared" si="0"/>
        <v/>
      </c>
      <c r="P28" s="185"/>
      <c r="Q28" s="266"/>
      <c r="R28" s="90"/>
      <c r="S28" s="270"/>
      <c r="T28" s="158">
        <f t="shared" si="1"/>
        <v>0</v>
      </c>
    </row>
    <row r="29" spans="1:20" ht="20.100000000000001" customHeight="1" x14ac:dyDescent="0.25">
      <c r="A29" s="174">
        <v>23</v>
      </c>
      <c r="B29" s="372" t="str">
        <f>IF('Factures - Autres'!B29="","",'Factures - Autres'!B29)</f>
        <v/>
      </c>
      <c r="C29" s="371" t="str">
        <f>IF('Factures - Autres'!C29="","",'Factures - Autres'!C29)</f>
        <v/>
      </c>
      <c r="D29" s="371" t="str">
        <f>IF('Factures - Autres'!D29="","",'Factures - Autres'!D29)</f>
        <v/>
      </c>
      <c r="E29" s="372" t="str">
        <f>IF('Factures - Autres'!E29="","",'Factures - Autres'!E29)</f>
        <v/>
      </c>
      <c r="F29" s="373" t="str">
        <f>IF('Factures - Autres'!H29="","",'Factures - Autres'!H29)</f>
        <v/>
      </c>
      <c r="G29" s="373"/>
      <c r="H29" s="377"/>
      <c r="I29" s="364"/>
      <c r="J29" s="364"/>
      <c r="K29" s="259"/>
      <c r="L29" s="260"/>
      <c r="M29" s="260"/>
      <c r="N29" s="259"/>
      <c r="O29" s="182" t="str">
        <f t="shared" si="0"/>
        <v/>
      </c>
      <c r="P29" s="185"/>
      <c r="Q29" s="266"/>
      <c r="R29" s="90"/>
      <c r="S29" s="270"/>
      <c r="T29" s="158">
        <f t="shared" si="1"/>
        <v>0</v>
      </c>
    </row>
    <row r="30" spans="1:20" ht="20.100000000000001" customHeight="1" x14ac:dyDescent="0.25">
      <c r="A30" s="174">
        <v>24</v>
      </c>
      <c r="B30" s="372" t="str">
        <f>IF('Factures - Autres'!B30="","",'Factures - Autres'!B30)</f>
        <v/>
      </c>
      <c r="C30" s="371" t="str">
        <f>IF('Factures - Autres'!C30="","",'Factures - Autres'!C30)</f>
        <v/>
      </c>
      <c r="D30" s="371" t="str">
        <f>IF('Factures - Autres'!D30="","",'Factures - Autres'!D30)</f>
        <v/>
      </c>
      <c r="E30" s="372" t="str">
        <f>IF('Factures - Autres'!E30="","",'Factures - Autres'!E30)</f>
        <v/>
      </c>
      <c r="F30" s="373" t="str">
        <f>IF('Factures - Autres'!H30="","",'Factures - Autres'!H30)</f>
        <v/>
      </c>
      <c r="G30" s="373"/>
      <c r="H30" s="377"/>
      <c r="I30" s="364"/>
      <c r="J30" s="364"/>
      <c r="K30" s="259"/>
      <c r="L30" s="260"/>
      <c r="M30" s="260"/>
      <c r="N30" s="259"/>
      <c r="O30" s="182" t="str">
        <f t="shared" si="0"/>
        <v/>
      </c>
      <c r="P30" s="185"/>
      <c r="Q30" s="266"/>
      <c r="R30" s="90"/>
      <c r="S30" s="270"/>
      <c r="T30" s="158">
        <f t="shared" si="1"/>
        <v>0</v>
      </c>
    </row>
    <row r="31" spans="1:20" ht="20.100000000000001" customHeight="1" x14ac:dyDescent="0.25">
      <c r="A31" s="174">
        <v>25</v>
      </c>
      <c r="B31" s="372" t="str">
        <f>IF('Factures - Autres'!B31="","",'Factures - Autres'!B31)</f>
        <v/>
      </c>
      <c r="C31" s="371" t="str">
        <f>IF('Factures - Autres'!C31="","",'Factures - Autres'!C31)</f>
        <v/>
      </c>
      <c r="D31" s="371" t="str">
        <f>IF('Factures - Autres'!D31="","",'Factures - Autres'!D31)</f>
        <v/>
      </c>
      <c r="E31" s="372" t="str">
        <f>IF('Factures - Autres'!E31="","",'Factures - Autres'!E31)</f>
        <v/>
      </c>
      <c r="F31" s="373" t="str">
        <f>IF('Factures - Autres'!H31="","",'Factures - Autres'!H31)</f>
        <v/>
      </c>
      <c r="G31" s="373"/>
      <c r="H31" s="377"/>
      <c r="I31" s="364"/>
      <c r="J31" s="364"/>
      <c r="K31" s="259"/>
      <c r="L31" s="260"/>
      <c r="M31" s="260"/>
      <c r="N31" s="259"/>
      <c r="O31" s="182" t="str">
        <f t="shared" si="0"/>
        <v/>
      </c>
      <c r="P31" s="185"/>
      <c r="Q31" s="266"/>
      <c r="R31" s="90"/>
      <c r="S31" s="270"/>
      <c r="T31" s="158">
        <f t="shared" si="1"/>
        <v>0</v>
      </c>
    </row>
    <row r="32" spans="1:20" ht="20.100000000000001" customHeight="1" x14ac:dyDescent="0.25">
      <c r="A32" s="174">
        <v>26</v>
      </c>
      <c r="B32" s="372" t="str">
        <f>IF('Factures - Autres'!B32="","",'Factures - Autres'!B32)</f>
        <v/>
      </c>
      <c r="C32" s="371" t="str">
        <f>IF('Factures - Autres'!C32="","",'Factures - Autres'!C32)</f>
        <v/>
      </c>
      <c r="D32" s="371" t="str">
        <f>IF('Factures - Autres'!D32="","",'Factures - Autres'!D32)</f>
        <v/>
      </c>
      <c r="E32" s="372" t="str">
        <f>IF('Factures - Autres'!E32="","",'Factures - Autres'!E32)</f>
        <v/>
      </c>
      <c r="F32" s="373" t="str">
        <f>IF('Factures - Autres'!H32="","",'Factures - Autres'!H32)</f>
        <v/>
      </c>
      <c r="G32" s="373"/>
      <c r="H32" s="377"/>
      <c r="I32" s="364"/>
      <c r="J32" s="364"/>
      <c r="K32" s="259"/>
      <c r="L32" s="260"/>
      <c r="M32" s="260"/>
      <c r="N32" s="259"/>
      <c r="O32" s="182" t="str">
        <f t="shared" si="0"/>
        <v/>
      </c>
      <c r="P32" s="185"/>
      <c r="Q32" s="266"/>
      <c r="R32" s="90"/>
      <c r="S32" s="270"/>
      <c r="T32" s="158">
        <f t="shared" si="1"/>
        <v>0</v>
      </c>
    </row>
    <row r="33" spans="1:20" ht="20.100000000000001" customHeight="1" x14ac:dyDescent="0.25">
      <c r="A33" s="174">
        <v>27</v>
      </c>
      <c r="B33" s="372" t="str">
        <f>IF('Factures - Autres'!B33="","",'Factures - Autres'!B33)</f>
        <v/>
      </c>
      <c r="C33" s="371" t="str">
        <f>IF('Factures - Autres'!C33="","",'Factures - Autres'!C33)</f>
        <v/>
      </c>
      <c r="D33" s="371" t="str">
        <f>IF('Factures - Autres'!D33="","",'Factures - Autres'!D33)</f>
        <v/>
      </c>
      <c r="E33" s="372" t="str">
        <f>IF('Factures - Autres'!E33="","",'Factures - Autres'!E33)</f>
        <v/>
      </c>
      <c r="F33" s="373" t="str">
        <f>IF('Factures - Autres'!H33="","",'Factures - Autres'!H33)</f>
        <v/>
      </c>
      <c r="G33" s="373"/>
      <c r="H33" s="377"/>
      <c r="I33" s="364"/>
      <c r="J33" s="364"/>
      <c r="K33" s="259"/>
      <c r="L33" s="260"/>
      <c r="M33" s="260"/>
      <c r="N33" s="259"/>
      <c r="O33" s="182" t="str">
        <f t="shared" si="0"/>
        <v/>
      </c>
      <c r="P33" s="185"/>
      <c r="Q33" s="266"/>
      <c r="R33" s="90"/>
      <c r="S33" s="270"/>
      <c r="T33" s="158">
        <f t="shared" si="1"/>
        <v>0</v>
      </c>
    </row>
    <row r="34" spans="1:20" ht="20.100000000000001" customHeight="1" x14ac:dyDescent="0.25">
      <c r="A34" s="174">
        <v>28</v>
      </c>
      <c r="B34" s="372" t="str">
        <f>IF('Factures - Autres'!B34="","",'Factures - Autres'!B34)</f>
        <v/>
      </c>
      <c r="C34" s="371" t="str">
        <f>IF('Factures - Autres'!C34="","",'Factures - Autres'!C34)</f>
        <v/>
      </c>
      <c r="D34" s="371" t="str">
        <f>IF('Factures - Autres'!D34="","",'Factures - Autres'!D34)</f>
        <v/>
      </c>
      <c r="E34" s="372" t="str">
        <f>IF('Factures - Autres'!E34="","",'Factures - Autres'!E34)</f>
        <v/>
      </c>
      <c r="F34" s="373" t="str">
        <f>IF('Factures - Autres'!H34="","",'Factures - Autres'!H34)</f>
        <v/>
      </c>
      <c r="G34" s="373"/>
      <c r="H34" s="377"/>
      <c r="I34" s="364"/>
      <c r="J34" s="364"/>
      <c r="K34" s="259"/>
      <c r="L34" s="260"/>
      <c r="M34" s="260"/>
      <c r="N34" s="259"/>
      <c r="O34" s="182" t="str">
        <f t="shared" si="0"/>
        <v/>
      </c>
      <c r="P34" s="185"/>
      <c r="Q34" s="266"/>
      <c r="R34" s="90"/>
      <c r="S34" s="270"/>
      <c r="T34" s="158">
        <f t="shared" si="1"/>
        <v>0</v>
      </c>
    </row>
    <row r="35" spans="1:20" ht="20.100000000000001" customHeight="1" x14ac:dyDescent="0.25">
      <c r="A35" s="174">
        <v>29</v>
      </c>
      <c r="B35" s="372" t="str">
        <f>IF('Factures - Autres'!B35="","",'Factures - Autres'!B35)</f>
        <v/>
      </c>
      <c r="C35" s="371" t="str">
        <f>IF('Factures - Autres'!C35="","",'Factures - Autres'!C35)</f>
        <v/>
      </c>
      <c r="D35" s="371" t="str">
        <f>IF('Factures - Autres'!D35="","",'Factures - Autres'!D35)</f>
        <v/>
      </c>
      <c r="E35" s="372" t="str">
        <f>IF('Factures - Autres'!E35="","",'Factures - Autres'!E35)</f>
        <v/>
      </c>
      <c r="F35" s="373" t="str">
        <f>IF('Factures - Autres'!H35="","",'Factures - Autres'!H35)</f>
        <v/>
      </c>
      <c r="G35" s="373"/>
      <c r="H35" s="377"/>
      <c r="I35" s="364"/>
      <c r="J35" s="364"/>
      <c r="K35" s="259"/>
      <c r="L35" s="260"/>
      <c r="M35" s="260"/>
      <c r="N35" s="259"/>
      <c r="O35" s="182" t="str">
        <f t="shared" si="0"/>
        <v/>
      </c>
      <c r="P35" s="185"/>
      <c r="Q35" s="266"/>
      <c r="R35" s="90"/>
      <c r="S35" s="270"/>
      <c r="T35" s="158">
        <f t="shared" si="1"/>
        <v>0</v>
      </c>
    </row>
    <row r="36" spans="1:20" ht="20.100000000000001" customHeight="1" x14ac:dyDescent="0.25">
      <c r="A36" s="174">
        <v>30</v>
      </c>
      <c r="B36" s="372" t="str">
        <f>IF('Factures - Autres'!B36="","",'Factures - Autres'!B36)</f>
        <v/>
      </c>
      <c r="C36" s="371" t="str">
        <f>IF('Factures - Autres'!C36="","",'Factures - Autres'!C36)</f>
        <v/>
      </c>
      <c r="D36" s="371" t="str">
        <f>IF('Factures - Autres'!D36="","",'Factures - Autres'!D36)</f>
        <v/>
      </c>
      <c r="E36" s="372" t="str">
        <f>IF('Factures - Autres'!E36="","",'Factures - Autres'!E36)</f>
        <v/>
      </c>
      <c r="F36" s="373" t="str">
        <f>IF('Factures - Autres'!H36="","",'Factures - Autres'!H36)</f>
        <v/>
      </c>
      <c r="G36" s="373"/>
      <c r="H36" s="377"/>
      <c r="I36" s="364"/>
      <c r="J36" s="364"/>
      <c r="K36" s="259"/>
      <c r="L36" s="260"/>
      <c r="M36" s="260"/>
      <c r="N36" s="259"/>
      <c r="O36" s="182" t="str">
        <f t="shared" si="0"/>
        <v/>
      </c>
      <c r="P36" s="185"/>
      <c r="Q36" s="266"/>
      <c r="R36" s="90"/>
      <c r="S36" s="270"/>
      <c r="T36" s="158">
        <f t="shared" si="1"/>
        <v>0</v>
      </c>
    </row>
    <row r="37" spans="1:20" ht="20.100000000000001" customHeight="1" x14ac:dyDescent="0.25">
      <c r="A37" s="174">
        <v>31</v>
      </c>
      <c r="B37" s="372" t="str">
        <f>IF('Factures - Autres'!B37="","",'Factures - Autres'!B37)</f>
        <v/>
      </c>
      <c r="C37" s="371" t="str">
        <f>IF('Factures - Autres'!C37="","",'Factures - Autres'!C37)</f>
        <v/>
      </c>
      <c r="D37" s="371" t="str">
        <f>IF('Factures - Autres'!D37="","",'Factures - Autres'!D37)</f>
        <v/>
      </c>
      <c r="E37" s="372" t="str">
        <f>IF('Factures - Autres'!E37="","",'Factures - Autres'!E37)</f>
        <v/>
      </c>
      <c r="F37" s="373" t="str">
        <f>IF('Factures - Autres'!H37="","",'Factures - Autres'!H37)</f>
        <v/>
      </c>
      <c r="G37" s="373"/>
      <c r="H37" s="377"/>
      <c r="I37" s="364"/>
      <c r="J37" s="364"/>
      <c r="K37" s="259"/>
      <c r="L37" s="260"/>
      <c r="M37" s="260"/>
      <c r="N37" s="259"/>
      <c r="O37" s="182" t="str">
        <f t="shared" si="0"/>
        <v/>
      </c>
      <c r="P37" s="185"/>
      <c r="Q37" s="266"/>
      <c r="R37" s="90"/>
      <c r="S37" s="270"/>
      <c r="T37" s="158">
        <f t="shared" si="1"/>
        <v>0</v>
      </c>
    </row>
    <row r="38" spans="1:20" ht="20.100000000000001" customHeight="1" x14ac:dyDescent="0.25">
      <c r="A38" s="174">
        <v>32</v>
      </c>
      <c r="B38" s="372" t="str">
        <f>IF('Factures - Autres'!B38="","",'Factures - Autres'!B38)</f>
        <v/>
      </c>
      <c r="C38" s="371" t="str">
        <f>IF('Factures - Autres'!C38="","",'Factures - Autres'!C38)</f>
        <v/>
      </c>
      <c r="D38" s="371" t="str">
        <f>IF('Factures - Autres'!D38="","",'Factures - Autres'!D38)</f>
        <v/>
      </c>
      <c r="E38" s="372" t="str">
        <f>IF('Factures - Autres'!E38="","",'Factures - Autres'!E38)</f>
        <v/>
      </c>
      <c r="F38" s="373" t="str">
        <f>IF('Factures - Autres'!H38="","",'Factures - Autres'!H38)</f>
        <v/>
      </c>
      <c r="G38" s="373"/>
      <c r="H38" s="377"/>
      <c r="I38" s="364"/>
      <c r="J38" s="364"/>
      <c r="K38" s="259"/>
      <c r="L38" s="260"/>
      <c r="M38" s="260"/>
      <c r="N38" s="259"/>
      <c r="O38" s="182" t="str">
        <f t="shared" si="0"/>
        <v/>
      </c>
      <c r="P38" s="185"/>
      <c r="Q38" s="266"/>
      <c r="R38" s="90"/>
      <c r="S38" s="270"/>
      <c r="T38" s="158">
        <f t="shared" si="1"/>
        <v>0</v>
      </c>
    </row>
    <row r="39" spans="1:20" ht="20.100000000000001" customHeight="1" x14ac:dyDescent="0.25">
      <c r="A39" s="174">
        <v>33</v>
      </c>
      <c r="B39" s="372" t="str">
        <f>IF('Factures - Autres'!B39="","",'Factures - Autres'!B39)</f>
        <v/>
      </c>
      <c r="C39" s="371" t="str">
        <f>IF('Factures - Autres'!C39="","",'Factures - Autres'!C39)</f>
        <v/>
      </c>
      <c r="D39" s="371" t="str">
        <f>IF('Factures - Autres'!D39="","",'Factures - Autres'!D39)</f>
        <v/>
      </c>
      <c r="E39" s="372" t="str">
        <f>IF('Factures - Autres'!E39="","",'Factures - Autres'!E39)</f>
        <v/>
      </c>
      <c r="F39" s="373" t="str">
        <f>IF('Factures - Autres'!H39="","",'Factures - Autres'!H39)</f>
        <v/>
      </c>
      <c r="G39" s="373"/>
      <c r="H39" s="377"/>
      <c r="I39" s="364"/>
      <c r="J39" s="364"/>
      <c r="K39" s="259"/>
      <c r="L39" s="260"/>
      <c r="M39" s="260"/>
      <c r="N39" s="259"/>
      <c r="O39" s="182" t="str">
        <f t="shared" si="0"/>
        <v/>
      </c>
      <c r="P39" s="185"/>
      <c r="Q39" s="266"/>
      <c r="R39" s="90"/>
      <c r="S39" s="270"/>
      <c r="T39" s="158">
        <f t="shared" si="1"/>
        <v>0</v>
      </c>
    </row>
    <row r="40" spans="1:20" ht="20.100000000000001" customHeight="1" x14ac:dyDescent="0.25">
      <c r="A40" s="174">
        <v>34</v>
      </c>
      <c r="B40" s="372" t="str">
        <f>IF('Factures - Autres'!B40="","",'Factures - Autres'!B40)</f>
        <v/>
      </c>
      <c r="C40" s="371" t="str">
        <f>IF('Factures - Autres'!C40="","",'Factures - Autres'!C40)</f>
        <v/>
      </c>
      <c r="D40" s="371" t="str">
        <f>IF('Factures - Autres'!D40="","",'Factures - Autres'!D40)</f>
        <v/>
      </c>
      <c r="E40" s="372" t="str">
        <f>IF('Factures - Autres'!E40="","",'Factures - Autres'!E40)</f>
        <v/>
      </c>
      <c r="F40" s="373" t="str">
        <f>IF('Factures - Autres'!H40="","",'Factures - Autres'!H40)</f>
        <v/>
      </c>
      <c r="G40" s="373"/>
      <c r="H40" s="377"/>
      <c r="I40" s="364"/>
      <c r="J40" s="364"/>
      <c r="K40" s="259"/>
      <c r="L40" s="260"/>
      <c r="M40" s="260"/>
      <c r="N40" s="259"/>
      <c r="O40" s="182" t="str">
        <f t="shared" si="0"/>
        <v/>
      </c>
      <c r="P40" s="185"/>
      <c r="Q40" s="266"/>
      <c r="R40" s="90"/>
      <c r="S40" s="270"/>
      <c r="T40" s="158">
        <f t="shared" si="1"/>
        <v>0</v>
      </c>
    </row>
    <row r="41" spans="1:20" ht="20.100000000000001" customHeight="1" x14ac:dyDescent="0.25">
      <c r="A41" s="174">
        <v>35</v>
      </c>
      <c r="B41" s="372" t="str">
        <f>IF('Factures - Autres'!B41="","",'Factures - Autres'!B41)</f>
        <v/>
      </c>
      <c r="C41" s="371" t="str">
        <f>IF('Factures - Autres'!C41="","",'Factures - Autres'!C41)</f>
        <v/>
      </c>
      <c r="D41" s="371" t="str">
        <f>IF('Factures - Autres'!D41="","",'Factures - Autres'!D41)</f>
        <v/>
      </c>
      <c r="E41" s="372" t="str">
        <f>IF('Factures - Autres'!E41="","",'Factures - Autres'!E41)</f>
        <v/>
      </c>
      <c r="F41" s="373" t="str">
        <f>IF('Factures - Autres'!H41="","",'Factures - Autres'!H41)</f>
        <v/>
      </c>
      <c r="G41" s="373"/>
      <c r="H41" s="377"/>
      <c r="I41" s="364"/>
      <c r="J41" s="364"/>
      <c r="K41" s="259"/>
      <c r="L41" s="260"/>
      <c r="M41" s="260"/>
      <c r="N41" s="259"/>
      <c r="O41" s="182" t="str">
        <f t="shared" si="0"/>
        <v/>
      </c>
      <c r="P41" s="185"/>
      <c r="Q41" s="266"/>
      <c r="R41" s="90"/>
      <c r="S41" s="270"/>
      <c r="T41" s="158">
        <f t="shared" si="1"/>
        <v>0</v>
      </c>
    </row>
    <row r="42" spans="1:20" ht="20.100000000000001" customHeight="1" x14ac:dyDescent="0.25">
      <c r="A42" s="174">
        <v>36</v>
      </c>
      <c r="B42" s="372" t="str">
        <f>IF('Factures - Autres'!B42="","",'Factures - Autres'!B42)</f>
        <v/>
      </c>
      <c r="C42" s="371" t="str">
        <f>IF('Factures - Autres'!C42="","",'Factures - Autres'!C42)</f>
        <v/>
      </c>
      <c r="D42" s="371" t="str">
        <f>IF('Factures - Autres'!D42="","",'Factures - Autres'!D42)</f>
        <v/>
      </c>
      <c r="E42" s="372" t="str">
        <f>IF('Factures - Autres'!E42="","",'Factures - Autres'!E42)</f>
        <v/>
      </c>
      <c r="F42" s="373" t="str">
        <f>IF('Factures - Autres'!H42="","",'Factures - Autres'!H42)</f>
        <v/>
      </c>
      <c r="G42" s="373"/>
      <c r="H42" s="377"/>
      <c r="I42" s="364"/>
      <c r="J42" s="364"/>
      <c r="K42" s="259"/>
      <c r="L42" s="260"/>
      <c r="M42" s="260"/>
      <c r="N42" s="259"/>
      <c r="O42" s="182" t="str">
        <f t="shared" si="0"/>
        <v/>
      </c>
      <c r="P42" s="185"/>
      <c r="Q42" s="266"/>
      <c r="R42" s="90"/>
      <c r="S42" s="270"/>
      <c r="T42" s="158">
        <f t="shared" si="1"/>
        <v>0</v>
      </c>
    </row>
    <row r="43" spans="1:20" ht="20.100000000000001" customHeight="1" x14ac:dyDescent="0.25">
      <c r="A43" s="174">
        <v>37</v>
      </c>
      <c r="B43" s="372" t="str">
        <f>IF('Factures - Autres'!B43="","",'Factures - Autres'!B43)</f>
        <v/>
      </c>
      <c r="C43" s="371" t="str">
        <f>IF('Factures - Autres'!C43="","",'Factures - Autres'!C43)</f>
        <v/>
      </c>
      <c r="D43" s="371" t="str">
        <f>IF('Factures - Autres'!D43="","",'Factures - Autres'!D43)</f>
        <v/>
      </c>
      <c r="E43" s="372" t="str">
        <f>IF('Factures - Autres'!E43="","",'Factures - Autres'!E43)</f>
        <v/>
      </c>
      <c r="F43" s="373" t="str">
        <f>IF('Factures - Autres'!H43="","",'Factures - Autres'!H43)</f>
        <v/>
      </c>
      <c r="G43" s="373"/>
      <c r="H43" s="377"/>
      <c r="I43" s="364"/>
      <c r="J43" s="364"/>
      <c r="K43" s="259"/>
      <c r="L43" s="260"/>
      <c r="M43" s="260"/>
      <c r="N43" s="259"/>
      <c r="O43" s="182" t="str">
        <f t="shared" si="0"/>
        <v/>
      </c>
      <c r="P43" s="185"/>
      <c r="Q43" s="266"/>
      <c r="R43" s="90"/>
      <c r="S43" s="270"/>
      <c r="T43" s="158">
        <f t="shared" si="1"/>
        <v>0</v>
      </c>
    </row>
    <row r="44" spans="1:20" ht="20.100000000000001" customHeight="1" x14ac:dyDescent="0.25">
      <c r="A44" s="174">
        <v>38</v>
      </c>
      <c r="B44" s="372" t="str">
        <f>IF('Factures - Autres'!B44="","",'Factures - Autres'!B44)</f>
        <v/>
      </c>
      <c r="C44" s="371" t="str">
        <f>IF('Factures - Autres'!C44="","",'Factures - Autres'!C44)</f>
        <v/>
      </c>
      <c r="D44" s="371" t="str">
        <f>IF('Factures - Autres'!D44="","",'Factures - Autres'!D44)</f>
        <v/>
      </c>
      <c r="E44" s="372" t="str">
        <f>IF('Factures - Autres'!E44="","",'Factures - Autres'!E44)</f>
        <v/>
      </c>
      <c r="F44" s="373" t="str">
        <f>IF('Factures - Autres'!H44="","",'Factures - Autres'!H44)</f>
        <v/>
      </c>
      <c r="G44" s="373"/>
      <c r="H44" s="377"/>
      <c r="I44" s="364"/>
      <c r="J44" s="364"/>
      <c r="K44" s="259"/>
      <c r="L44" s="260"/>
      <c r="M44" s="260"/>
      <c r="N44" s="259"/>
      <c r="O44" s="182" t="str">
        <f t="shared" si="0"/>
        <v/>
      </c>
      <c r="P44" s="185"/>
      <c r="Q44" s="266"/>
      <c r="R44" s="90"/>
      <c r="S44" s="270"/>
      <c r="T44" s="158">
        <f t="shared" si="1"/>
        <v>0</v>
      </c>
    </row>
    <row r="45" spans="1:20" ht="20.100000000000001" customHeight="1" x14ac:dyDescent="0.25">
      <c r="A45" s="174">
        <v>39</v>
      </c>
      <c r="B45" s="372" t="str">
        <f>IF('Factures - Autres'!B45="","",'Factures - Autres'!B45)</f>
        <v/>
      </c>
      <c r="C45" s="371" t="str">
        <f>IF('Factures - Autres'!C45="","",'Factures - Autres'!C45)</f>
        <v/>
      </c>
      <c r="D45" s="371" t="str">
        <f>IF('Factures - Autres'!D45="","",'Factures - Autres'!D45)</f>
        <v/>
      </c>
      <c r="E45" s="372" t="str">
        <f>IF('Factures - Autres'!E45="","",'Factures - Autres'!E45)</f>
        <v/>
      </c>
      <c r="F45" s="373" t="str">
        <f>IF('Factures - Autres'!H45="","",'Factures - Autres'!H45)</f>
        <v/>
      </c>
      <c r="G45" s="373"/>
      <c r="H45" s="377"/>
      <c r="I45" s="364"/>
      <c r="J45" s="364"/>
      <c r="K45" s="259"/>
      <c r="L45" s="260"/>
      <c r="M45" s="260"/>
      <c r="N45" s="259"/>
      <c r="O45" s="182" t="str">
        <f t="shared" si="0"/>
        <v/>
      </c>
      <c r="P45" s="185"/>
      <c r="Q45" s="266"/>
      <c r="R45" s="90"/>
      <c r="S45" s="270"/>
      <c r="T45" s="158">
        <f t="shared" si="1"/>
        <v>0</v>
      </c>
    </row>
    <row r="46" spans="1:20" ht="20.100000000000001" customHeight="1" x14ac:dyDescent="0.25">
      <c r="A46" s="174">
        <v>40</v>
      </c>
      <c r="B46" s="372" t="str">
        <f>IF('Factures - Autres'!B46="","",'Factures - Autres'!B46)</f>
        <v/>
      </c>
      <c r="C46" s="371" t="str">
        <f>IF('Factures - Autres'!C46="","",'Factures - Autres'!C46)</f>
        <v/>
      </c>
      <c r="D46" s="371" t="str">
        <f>IF('Factures - Autres'!D46="","",'Factures - Autres'!D46)</f>
        <v/>
      </c>
      <c r="E46" s="372" t="str">
        <f>IF('Factures - Autres'!E46="","",'Factures - Autres'!E46)</f>
        <v/>
      </c>
      <c r="F46" s="373" t="str">
        <f>IF('Factures - Autres'!H46="","",'Factures - Autres'!H46)</f>
        <v/>
      </c>
      <c r="G46" s="373"/>
      <c r="H46" s="377"/>
      <c r="I46" s="364"/>
      <c r="J46" s="364"/>
      <c r="K46" s="259"/>
      <c r="L46" s="260"/>
      <c r="M46" s="260"/>
      <c r="N46" s="259"/>
      <c r="O46" s="182" t="str">
        <f t="shared" si="0"/>
        <v/>
      </c>
      <c r="P46" s="185"/>
      <c r="Q46" s="266"/>
      <c r="R46" s="90"/>
      <c r="S46" s="270"/>
      <c r="T46" s="158">
        <f t="shared" si="1"/>
        <v>0</v>
      </c>
    </row>
    <row r="47" spans="1:20" ht="20.100000000000001" customHeight="1" x14ac:dyDescent="0.25">
      <c r="A47" s="174">
        <v>41</v>
      </c>
      <c r="B47" s="372" t="str">
        <f>IF('Factures - Autres'!B47="","",'Factures - Autres'!B47)</f>
        <v/>
      </c>
      <c r="C47" s="371" t="str">
        <f>IF('Factures - Autres'!C47="","",'Factures - Autres'!C47)</f>
        <v/>
      </c>
      <c r="D47" s="371" t="str">
        <f>IF('Factures - Autres'!D47="","",'Factures - Autres'!D47)</f>
        <v/>
      </c>
      <c r="E47" s="372" t="str">
        <f>IF('Factures - Autres'!E47="","",'Factures - Autres'!E47)</f>
        <v/>
      </c>
      <c r="F47" s="373" t="str">
        <f>IF('Factures - Autres'!H47="","",'Factures - Autres'!H47)</f>
        <v/>
      </c>
      <c r="G47" s="373"/>
      <c r="H47" s="377"/>
      <c r="I47" s="364"/>
      <c r="J47" s="364"/>
      <c r="K47" s="259"/>
      <c r="L47" s="260"/>
      <c r="M47" s="260"/>
      <c r="N47" s="259"/>
      <c r="O47" s="182" t="str">
        <f t="shared" si="0"/>
        <v/>
      </c>
      <c r="P47" s="185"/>
      <c r="Q47" s="266"/>
      <c r="R47" s="90"/>
      <c r="S47" s="270"/>
      <c r="T47" s="158">
        <f t="shared" si="1"/>
        <v>0</v>
      </c>
    </row>
    <row r="48" spans="1:20" ht="20.100000000000001" customHeight="1" x14ac:dyDescent="0.25">
      <c r="A48" s="174">
        <v>42</v>
      </c>
      <c r="B48" s="372" t="str">
        <f>IF('Factures - Autres'!B48="","",'Factures - Autres'!B48)</f>
        <v/>
      </c>
      <c r="C48" s="371" t="str">
        <f>IF('Factures - Autres'!C48="","",'Factures - Autres'!C48)</f>
        <v/>
      </c>
      <c r="D48" s="371" t="str">
        <f>IF('Factures - Autres'!D48="","",'Factures - Autres'!D48)</f>
        <v/>
      </c>
      <c r="E48" s="372" t="str">
        <f>IF('Factures - Autres'!E48="","",'Factures - Autres'!E48)</f>
        <v/>
      </c>
      <c r="F48" s="373" t="str">
        <f>IF('Factures - Autres'!H48="","",'Factures - Autres'!H48)</f>
        <v/>
      </c>
      <c r="G48" s="373"/>
      <c r="H48" s="377"/>
      <c r="I48" s="364"/>
      <c r="J48" s="364"/>
      <c r="K48" s="259"/>
      <c r="L48" s="260"/>
      <c r="M48" s="260"/>
      <c r="N48" s="259"/>
      <c r="O48" s="182" t="str">
        <f t="shared" si="0"/>
        <v/>
      </c>
      <c r="P48" s="185"/>
      <c r="Q48" s="266"/>
      <c r="R48" s="90"/>
      <c r="S48" s="270"/>
      <c r="T48" s="158">
        <f t="shared" si="1"/>
        <v>0</v>
      </c>
    </row>
    <row r="49" spans="1:20" ht="20.100000000000001" customHeight="1" x14ac:dyDescent="0.25">
      <c r="A49" s="174">
        <v>43</v>
      </c>
      <c r="B49" s="372" t="str">
        <f>IF('Factures - Autres'!B49="","",'Factures - Autres'!B49)</f>
        <v/>
      </c>
      <c r="C49" s="371" t="str">
        <f>IF('Factures - Autres'!C49="","",'Factures - Autres'!C49)</f>
        <v/>
      </c>
      <c r="D49" s="371" t="str">
        <f>IF('Factures - Autres'!D49="","",'Factures - Autres'!D49)</f>
        <v/>
      </c>
      <c r="E49" s="372" t="str">
        <f>IF('Factures - Autres'!E49="","",'Factures - Autres'!E49)</f>
        <v/>
      </c>
      <c r="F49" s="373" t="str">
        <f>IF('Factures - Autres'!H49="","",'Factures - Autres'!H49)</f>
        <v/>
      </c>
      <c r="G49" s="373"/>
      <c r="H49" s="377"/>
      <c r="I49" s="364"/>
      <c r="J49" s="364"/>
      <c r="K49" s="259"/>
      <c r="L49" s="260"/>
      <c r="M49" s="260"/>
      <c r="N49" s="259"/>
      <c r="O49" s="182" t="str">
        <f t="shared" si="0"/>
        <v/>
      </c>
      <c r="P49" s="185"/>
      <c r="Q49" s="266"/>
      <c r="R49" s="90"/>
      <c r="S49" s="270"/>
      <c r="T49" s="158">
        <f t="shared" si="1"/>
        <v>0</v>
      </c>
    </row>
    <row r="50" spans="1:20" ht="20.100000000000001" customHeight="1" x14ac:dyDescent="0.25">
      <c r="A50" s="174">
        <v>44</v>
      </c>
      <c r="B50" s="372" t="str">
        <f>IF('Factures - Autres'!B50="","",'Factures - Autres'!B50)</f>
        <v/>
      </c>
      <c r="C50" s="371" t="str">
        <f>IF('Factures - Autres'!C50="","",'Factures - Autres'!C50)</f>
        <v/>
      </c>
      <c r="D50" s="371" t="str">
        <f>IF('Factures - Autres'!D50="","",'Factures - Autres'!D50)</f>
        <v/>
      </c>
      <c r="E50" s="372" t="str">
        <f>IF('Factures - Autres'!E50="","",'Factures - Autres'!E50)</f>
        <v/>
      </c>
      <c r="F50" s="373" t="str">
        <f>IF('Factures - Autres'!H50="","",'Factures - Autres'!H50)</f>
        <v/>
      </c>
      <c r="G50" s="373"/>
      <c r="H50" s="377"/>
      <c r="I50" s="364"/>
      <c r="J50" s="364"/>
      <c r="K50" s="259"/>
      <c r="L50" s="260"/>
      <c r="M50" s="260"/>
      <c r="N50" s="259"/>
      <c r="O50" s="182" t="str">
        <f t="shared" si="0"/>
        <v/>
      </c>
      <c r="P50" s="185"/>
      <c r="Q50" s="266"/>
      <c r="R50" s="90"/>
      <c r="S50" s="270"/>
      <c r="T50" s="158">
        <f t="shared" si="1"/>
        <v>0</v>
      </c>
    </row>
    <row r="51" spans="1:20" ht="20.100000000000001" customHeight="1" x14ac:dyDescent="0.25">
      <c r="A51" s="174">
        <v>45</v>
      </c>
      <c r="B51" s="372" t="str">
        <f>IF('Factures - Autres'!B51="","",'Factures - Autres'!B51)</f>
        <v/>
      </c>
      <c r="C51" s="371" t="str">
        <f>IF('Factures - Autres'!C51="","",'Factures - Autres'!C51)</f>
        <v/>
      </c>
      <c r="D51" s="371" t="str">
        <f>IF('Factures - Autres'!D51="","",'Factures - Autres'!D51)</f>
        <v/>
      </c>
      <c r="E51" s="372" t="str">
        <f>IF('Factures - Autres'!E51="","",'Factures - Autres'!E51)</f>
        <v/>
      </c>
      <c r="F51" s="373" t="str">
        <f>IF('Factures - Autres'!H51="","",'Factures - Autres'!H51)</f>
        <v/>
      </c>
      <c r="G51" s="373"/>
      <c r="H51" s="377"/>
      <c r="I51" s="364"/>
      <c r="J51" s="364"/>
      <c r="K51" s="259"/>
      <c r="L51" s="260"/>
      <c r="M51" s="260"/>
      <c r="N51" s="259"/>
      <c r="O51" s="182" t="str">
        <f t="shared" si="0"/>
        <v/>
      </c>
      <c r="P51" s="185"/>
      <c r="Q51" s="266"/>
      <c r="R51" s="90"/>
      <c r="S51" s="270"/>
      <c r="T51" s="158">
        <f t="shared" si="1"/>
        <v>0</v>
      </c>
    </row>
    <row r="52" spans="1:20" ht="20.100000000000001" customHeight="1" x14ac:dyDescent="0.25">
      <c r="A52" s="174">
        <v>46</v>
      </c>
      <c r="B52" s="372" t="str">
        <f>IF('Factures - Autres'!B52="","",'Factures - Autres'!B52)</f>
        <v/>
      </c>
      <c r="C52" s="371" t="str">
        <f>IF('Factures - Autres'!C52="","",'Factures - Autres'!C52)</f>
        <v/>
      </c>
      <c r="D52" s="371" t="str">
        <f>IF('Factures - Autres'!D52="","",'Factures - Autres'!D52)</f>
        <v/>
      </c>
      <c r="E52" s="372" t="str">
        <f>IF('Factures - Autres'!E52="","",'Factures - Autres'!E52)</f>
        <v/>
      </c>
      <c r="F52" s="373" t="str">
        <f>IF('Factures - Autres'!H52="","",'Factures - Autres'!H52)</f>
        <v/>
      </c>
      <c r="G52" s="373"/>
      <c r="H52" s="377"/>
      <c r="I52" s="364"/>
      <c r="J52" s="364"/>
      <c r="K52" s="259"/>
      <c r="L52" s="260"/>
      <c r="M52" s="260"/>
      <c r="N52" s="259"/>
      <c r="O52" s="182" t="str">
        <f t="shared" si="0"/>
        <v/>
      </c>
      <c r="P52" s="185"/>
      <c r="Q52" s="266"/>
      <c r="R52" s="90"/>
      <c r="S52" s="270"/>
      <c r="T52" s="158">
        <f t="shared" si="1"/>
        <v>0</v>
      </c>
    </row>
    <row r="53" spans="1:20" ht="20.100000000000001" customHeight="1" x14ac:dyDescent="0.25">
      <c r="A53" s="174">
        <v>47</v>
      </c>
      <c r="B53" s="372" t="str">
        <f>IF('Factures - Autres'!B53="","",'Factures - Autres'!B53)</f>
        <v/>
      </c>
      <c r="C53" s="371" t="str">
        <f>IF('Factures - Autres'!C53="","",'Factures - Autres'!C53)</f>
        <v/>
      </c>
      <c r="D53" s="371" t="str">
        <f>IF('Factures - Autres'!D53="","",'Factures - Autres'!D53)</f>
        <v/>
      </c>
      <c r="E53" s="372" t="str">
        <f>IF('Factures - Autres'!E53="","",'Factures - Autres'!E53)</f>
        <v/>
      </c>
      <c r="F53" s="373" t="str">
        <f>IF('Factures - Autres'!H53="","",'Factures - Autres'!H53)</f>
        <v/>
      </c>
      <c r="G53" s="373"/>
      <c r="H53" s="377"/>
      <c r="I53" s="364"/>
      <c r="J53" s="364"/>
      <c r="K53" s="259"/>
      <c r="L53" s="260"/>
      <c r="M53" s="260"/>
      <c r="N53" s="259"/>
      <c r="O53" s="182" t="str">
        <f t="shared" si="0"/>
        <v/>
      </c>
      <c r="P53" s="185"/>
      <c r="Q53" s="266"/>
      <c r="R53" s="90"/>
      <c r="S53" s="270"/>
      <c r="T53" s="158">
        <f t="shared" si="1"/>
        <v>0</v>
      </c>
    </row>
    <row r="54" spans="1:20" ht="20.100000000000001" customHeight="1" x14ac:dyDescent="0.25">
      <c r="A54" s="174">
        <v>48</v>
      </c>
      <c r="B54" s="372" t="str">
        <f>IF('Factures - Autres'!B54="","",'Factures - Autres'!B54)</f>
        <v/>
      </c>
      <c r="C54" s="371" t="str">
        <f>IF('Factures - Autres'!C54="","",'Factures - Autres'!C54)</f>
        <v/>
      </c>
      <c r="D54" s="371" t="str">
        <f>IF('Factures - Autres'!D54="","",'Factures - Autres'!D54)</f>
        <v/>
      </c>
      <c r="E54" s="372" t="str">
        <f>IF('Factures - Autres'!E54="","",'Factures - Autres'!E54)</f>
        <v/>
      </c>
      <c r="F54" s="373" t="str">
        <f>IF('Factures - Autres'!H54="","",'Factures - Autres'!H54)</f>
        <v/>
      </c>
      <c r="G54" s="373"/>
      <c r="H54" s="377"/>
      <c r="I54" s="364"/>
      <c r="J54" s="364"/>
      <c r="K54" s="259"/>
      <c r="L54" s="260"/>
      <c r="M54" s="260"/>
      <c r="N54" s="259"/>
      <c r="O54" s="182" t="str">
        <f t="shared" si="0"/>
        <v/>
      </c>
      <c r="P54" s="185"/>
      <c r="Q54" s="266"/>
      <c r="R54" s="90"/>
      <c r="S54" s="270"/>
      <c r="T54" s="158">
        <f t="shared" si="1"/>
        <v>0</v>
      </c>
    </row>
    <row r="55" spans="1:20" ht="20.100000000000001" customHeight="1" x14ac:dyDescent="0.25">
      <c r="A55" s="174">
        <v>49</v>
      </c>
      <c r="B55" s="372" t="str">
        <f>IF('Factures - Autres'!B55="","",'Factures - Autres'!B55)</f>
        <v/>
      </c>
      <c r="C55" s="371" t="str">
        <f>IF('Factures - Autres'!C55="","",'Factures - Autres'!C55)</f>
        <v/>
      </c>
      <c r="D55" s="371" t="str">
        <f>IF('Factures - Autres'!D55="","",'Factures - Autres'!D55)</f>
        <v/>
      </c>
      <c r="E55" s="372" t="str">
        <f>IF('Factures - Autres'!E55="","",'Factures - Autres'!E55)</f>
        <v/>
      </c>
      <c r="F55" s="373" t="str">
        <f>IF('Factures - Autres'!H55="","",'Factures - Autres'!H55)</f>
        <v/>
      </c>
      <c r="G55" s="373"/>
      <c r="H55" s="377"/>
      <c r="I55" s="364"/>
      <c r="J55" s="364"/>
      <c r="K55" s="259"/>
      <c r="L55" s="260"/>
      <c r="M55" s="260"/>
      <c r="N55" s="259"/>
      <c r="O55" s="182" t="str">
        <f t="shared" si="0"/>
        <v/>
      </c>
      <c r="P55" s="185"/>
      <c r="Q55" s="266"/>
      <c r="R55" s="90"/>
      <c r="S55" s="270"/>
      <c r="T55" s="158">
        <f t="shared" si="1"/>
        <v>0</v>
      </c>
    </row>
    <row r="56" spans="1:20" ht="20.100000000000001" customHeight="1" x14ac:dyDescent="0.25">
      <c r="A56" s="174">
        <v>50</v>
      </c>
      <c r="B56" s="372" t="str">
        <f>IF('Factures - Autres'!B56="","",'Factures - Autres'!B56)</f>
        <v/>
      </c>
      <c r="C56" s="371" t="str">
        <f>IF('Factures - Autres'!C56="","",'Factures - Autres'!C56)</f>
        <v/>
      </c>
      <c r="D56" s="371" t="str">
        <f>IF('Factures - Autres'!D56="","",'Factures - Autres'!D56)</f>
        <v/>
      </c>
      <c r="E56" s="372" t="str">
        <f>IF('Factures - Autres'!E56="","",'Factures - Autres'!E56)</f>
        <v/>
      </c>
      <c r="F56" s="373" t="str">
        <f>IF('Factures - Autres'!H56="","",'Factures - Autres'!H56)</f>
        <v/>
      </c>
      <c r="G56" s="373"/>
      <c r="H56" s="377"/>
      <c r="I56" s="364"/>
      <c r="J56" s="364"/>
      <c r="K56" s="259"/>
      <c r="L56" s="260"/>
      <c r="M56" s="260"/>
      <c r="N56" s="259"/>
      <c r="O56" s="182" t="str">
        <f t="shared" si="0"/>
        <v/>
      </c>
      <c r="P56" s="185"/>
      <c r="Q56" s="266"/>
      <c r="R56" s="90"/>
      <c r="S56" s="270"/>
      <c r="T56" s="158">
        <f t="shared" si="1"/>
        <v>0</v>
      </c>
    </row>
    <row r="57" spans="1:20" ht="20.100000000000001" customHeight="1" x14ac:dyDescent="0.25">
      <c r="A57" s="174">
        <v>51</v>
      </c>
      <c r="B57" s="372" t="str">
        <f>IF('Factures - Autres'!B57="","",'Factures - Autres'!B57)</f>
        <v/>
      </c>
      <c r="C57" s="371" t="str">
        <f>IF('Factures - Autres'!C57="","",'Factures - Autres'!C57)</f>
        <v/>
      </c>
      <c r="D57" s="371" t="str">
        <f>IF('Factures - Autres'!D57="","",'Factures - Autres'!D57)</f>
        <v/>
      </c>
      <c r="E57" s="372" t="str">
        <f>IF('Factures - Autres'!E57="","",'Factures - Autres'!E57)</f>
        <v/>
      </c>
      <c r="F57" s="373" t="str">
        <f>IF('Factures - Autres'!H57="","",'Factures - Autres'!H57)</f>
        <v/>
      </c>
      <c r="G57" s="373"/>
      <c r="H57" s="377"/>
      <c r="I57" s="364"/>
      <c r="J57" s="364"/>
      <c r="K57" s="259"/>
      <c r="L57" s="260"/>
      <c r="M57" s="260"/>
      <c r="N57" s="259"/>
      <c r="O57" s="182" t="str">
        <f t="shared" si="0"/>
        <v/>
      </c>
      <c r="P57" s="185"/>
      <c r="Q57" s="266"/>
      <c r="R57" s="90"/>
      <c r="S57" s="270"/>
      <c r="T57" s="158">
        <f t="shared" si="1"/>
        <v>0</v>
      </c>
    </row>
    <row r="58" spans="1:20" ht="20.100000000000001" customHeight="1" x14ac:dyDescent="0.25">
      <c r="A58" s="174">
        <v>52</v>
      </c>
      <c r="B58" s="372" t="str">
        <f>IF('Factures - Autres'!B58="","",'Factures - Autres'!B58)</f>
        <v/>
      </c>
      <c r="C58" s="371" t="str">
        <f>IF('Factures - Autres'!C58="","",'Factures - Autres'!C58)</f>
        <v/>
      </c>
      <c r="D58" s="371" t="str">
        <f>IF('Factures - Autres'!D58="","",'Factures - Autres'!D58)</f>
        <v/>
      </c>
      <c r="E58" s="372" t="str">
        <f>IF('Factures - Autres'!E58="","",'Factures - Autres'!E58)</f>
        <v/>
      </c>
      <c r="F58" s="373" t="str">
        <f>IF('Factures - Autres'!H58="","",'Factures - Autres'!H58)</f>
        <v/>
      </c>
      <c r="G58" s="373"/>
      <c r="H58" s="377"/>
      <c r="I58" s="364"/>
      <c r="J58" s="364"/>
      <c r="K58" s="259"/>
      <c r="L58" s="260"/>
      <c r="M58" s="260"/>
      <c r="N58" s="259"/>
      <c r="O58" s="182" t="str">
        <f t="shared" si="0"/>
        <v/>
      </c>
      <c r="P58" s="185"/>
      <c r="Q58" s="266"/>
      <c r="R58" s="90"/>
      <c r="S58" s="270"/>
      <c r="T58" s="158">
        <f t="shared" si="1"/>
        <v>0</v>
      </c>
    </row>
    <row r="59" spans="1:20" ht="20.100000000000001" customHeight="1" x14ac:dyDescent="0.25">
      <c r="A59" s="174">
        <v>53</v>
      </c>
      <c r="B59" s="372" t="str">
        <f>IF('Factures - Autres'!B59="","",'Factures - Autres'!B59)</f>
        <v/>
      </c>
      <c r="C59" s="371" t="str">
        <f>IF('Factures - Autres'!C59="","",'Factures - Autres'!C59)</f>
        <v/>
      </c>
      <c r="D59" s="371" t="str">
        <f>IF('Factures - Autres'!D59="","",'Factures - Autres'!D59)</f>
        <v/>
      </c>
      <c r="E59" s="372" t="str">
        <f>IF('Factures - Autres'!E59="","",'Factures - Autres'!E59)</f>
        <v/>
      </c>
      <c r="F59" s="373" t="str">
        <f>IF('Factures - Autres'!H59="","",'Factures - Autres'!H59)</f>
        <v/>
      </c>
      <c r="G59" s="373"/>
      <c r="H59" s="377"/>
      <c r="I59" s="364"/>
      <c r="J59" s="364"/>
      <c r="K59" s="259"/>
      <c r="L59" s="260"/>
      <c r="M59" s="260"/>
      <c r="N59" s="259"/>
      <c r="O59" s="182" t="str">
        <f t="shared" si="0"/>
        <v/>
      </c>
      <c r="P59" s="185"/>
      <c r="Q59" s="266"/>
      <c r="R59" s="90"/>
      <c r="S59" s="270"/>
      <c r="T59" s="158">
        <f t="shared" si="1"/>
        <v>0</v>
      </c>
    </row>
    <row r="60" spans="1:20" ht="20.100000000000001" customHeight="1" x14ac:dyDescent="0.25">
      <c r="A60" s="174">
        <v>54</v>
      </c>
      <c r="B60" s="372" t="str">
        <f>IF('Factures - Autres'!B60="","",'Factures - Autres'!B60)</f>
        <v/>
      </c>
      <c r="C60" s="371" t="str">
        <f>IF('Factures - Autres'!C60="","",'Factures - Autres'!C60)</f>
        <v/>
      </c>
      <c r="D60" s="371" t="str">
        <f>IF('Factures - Autres'!D60="","",'Factures - Autres'!D60)</f>
        <v/>
      </c>
      <c r="E60" s="372" t="str">
        <f>IF('Factures - Autres'!E60="","",'Factures - Autres'!E60)</f>
        <v/>
      </c>
      <c r="F60" s="373" t="str">
        <f>IF('Factures - Autres'!H60="","",'Factures - Autres'!H60)</f>
        <v/>
      </c>
      <c r="G60" s="373"/>
      <c r="H60" s="377"/>
      <c r="I60" s="364"/>
      <c r="J60" s="364"/>
      <c r="K60" s="259"/>
      <c r="L60" s="260"/>
      <c r="M60" s="260"/>
      <c r="N60" s="259"/>
      <c r="O60" s="182" t="str">
        <f t="shared" si="0"/>
        <v/>
      </c>
      <c r="P60" s="185"/>
      <c r="Q60" s="266"/>
      <c r="R60" s="90"/>
      <c r="S60" s="270"/>
      <c r="T60" s="158">
        <f t="shared" si="1"/>
        <v>0</v>
      </c>
    </row>
    <row r="61" spans="1:20" ht="20.100000000000001" customHeight="1" x14ac:dyDescent="0.25">
      <c r="A61" s="174">
        <v>55</v>
      </c>
      <c r="B61" s="372" t="str">
        <f>IF('Factures - Autres'!B61="","",'Factures - Autres'!B61)</f>
        <v/>
      </c>
      <c r="C61" s="371" t="str">
        <f>IF('Factures - Autres'!C61="","",'Factures - Autres'!C61)</f>
        <v/>
      </c>
      <c r="D61" s="371" t="str">
        <f>IF('Factures - Autres'!D61="","",'Factures - Autres'!D61)</f>
        <v/>
      </c>
      <c r="E61" s="372" t="str">
        <f>IF('Factures - Autres'!E61="","",'Factures - Autres'!E61)</f>
        <v/>
      </c>
      <c r="F61" s="373" t="str">
        <f>IF('Factures - Autres'!H61="","",'Factures - Autres'!H61)</f>
        <v/>
      </c>
      <c r="G61" s="373"/>
      <c r="H61" s="377"/>
      <c r="I61" s="364"/>
      <c r="J61" s="364"/>
      <c r="K61" s="259"/>
      <c r="L61" s="260"/>
      <c r="M61" s="260"/>
      <c r="N61" s="259"/>
      <c r="O61" s="182" t="str">
        <f t="shared" si="0"/>
        <v/>
      </c>
      <c r="P61" s="185"/>
      <c r="Q61" s="266"/>
      <c r="R61" s="90"/>
      <c r="S61" s="270"/>
      <c r="T61" s="158">
        <f t="shared" si="1"/>
        <v>0</v>
      </c>
    </row>
    <row r="62" spans="1:20" ht="20.100000000000001" customHeight="1" x14ac:dyDescent="0.25">
      <c r="A62" s="174">
        <v>56</v>
      </c>
      <c r="B62" s="372" t="str">
        <f>IF('Factures - Autres'!B62="","",'Factures - Autres'!B62)</f>
        <v/>
      </c>
      <c r="C62" s="371" t="str">
        <f>IF('Factures - Autres'!C62="","",'Factures - Autres'!C62)</f>
        <v/>
      </c>
      <c r="D62" s="371" t="str">
        <f>IF('Factures - Autres'!D62="","",'Factures - Autres'!D62)</f>
        <v/>
      </c>
      <c r="E62" s="372" t="str">
        <f>IF('Factures - Autres'!E62="","",'Factures - Autres'!E62)</f>
        <v/>
      </c>
      <c r="F62" s="373" t="str">
        <f>IF('Factures - Autres'!H62="","",'Factures - Autres'!H62)</f>
        <v/>
      </c>
      <c r="G62" s="373"/>
      <c r="H62" s="377"/>
      <c r="I62" s="364"/>
      <c r="J62" s="364"/>
      <c r="K62" s="259"/>
      <c r="L62" s="260"/>
      <c r="M62" s="260"/>
      <c r="N62" s="259"/>
      <c r="O62" s="182" t="str">
        <f t="shared" si="0"/>
        <v/>
      </c>
      <c r="P62" s="185"/>
      <c r="Q62" s="266"/>
      <c r="R62" s="90"/>
      <c r="S62" s="270"/>
      <c r="T62" s="158">
        <f t="shared" si="1"/>
        <v>0</v>
      </c>
    </row>
    <row r="63" spans="1:20" ht="20.100000000000001" customHeight="1" x14ac:dyDescent="0.25">
      <c r="A63" s="174">
        <v>57</v>
      </c>
      <c r="B63" s="372" t="str">
        <f>IF('Factures - Autres'!B63="","",'Factures - Autres'!B63)</f>
        <v/>
      </c>
      <c r="C63" s="371" t="str">
        <f>IF('Factures - Autres'!C63="","",'Factures - Autres'!C63)</f>
        <v/>
      </c>
      <c r="D63" s="371" t="str">
        <f>IF('Factures - Autres'!D63="","",'Factures - Autres'!D63)</f>
        <v/>
      </c>
      <c r="E63" s="372" t="str">
        <f>IF('Factures - Autres'!E63="","",'Factures - Autres'!E63)</f>
        <v/>
      </c>
      <c r="F63" s="373" t="str">
        <f>IF('Factures - Autres'!H63="","",'Factures - Autres'!H63)</f>
        <v/>
      </c>
      <c r="G63" s="373"/>
      <c r="H63" s="377"/>
      <c r="I63" s="364"/>
      <c r="J63" s="364"/>
      <c r="K63" s="259"/>
      <c r="L63" s="260"/>
      <c r="M63" s="260"/>
      <c r="N63" s="259"/>
      <c r="O63" s="182" t="str">
        <f t="shared" si="0"/>
        <v/>
      </c>
      <c r="P63" s="185"/>
      <c r="Q63" s="266"/>
      <c r="R63" s="90"/>
      <c r="S63" s="270"/>
      <c r="T63" s="158">
        <f t="shared" si="1"/>
        <v>0</v>
      </c>
    </row>
    <row r="64" spans="1:20" ht="20.100000000000001" customHeight="1" x14ac:dyDescent="0.25">
      <c r="A64" s="174">
        <v>58</v>
      </c>
      <c r="B64" s="372" t="str">
        <f>IF('Factures - Autres'!B64="","",'Factures - Autres'!B64)</f>
        <v/>
      </c>
      <c r="C64" s="371" t="str">
        <f>IF('Factures - Autres'!C64="","",'Factures - Autres'!C64)</f>
        <v/>
      </c>
      <c r="D64" s="371" t="str">
        <f>IF('Factures - Autres'!D64="","",'Factures - Autres'!D64)</f>
        <v/>
      </c>
      <c r="E64" s="372" t="str">
        <f>IF('Factures - Autres'!E64="","",'Factures - Autres'!E64)</f>
        <v/>
      </c>
      <c r="F64" s="373" t="str">
        <f>IF('Factures - Autres'!H64="","",'Factures - Autres'!H64)</f>
        <v/>
      </c>
      <c r="G64" s="373"/>
      <c r="H64" s="377"/>
      <c r="I64" s="364"/>
      <c r="J64" s="364"/>
      <c r="K64" s="259"/>
      <c r="L64" s="260"/>
      <c r="M64" s="260"/>
      <c r="N64" s="259"/>
      <c r="O64" s="182" t="str">
        <f t="shared" si="0"/>
        <v/>
      </c>
      <c r="P64" s="185"/>
      <c r="Q64" s="266"/>
      <c r="R64" s="90"/>
      <c r="S64" s="270"/>
      <c r="T64" s="158">
        <f t="shared" si="1"/>
        <v>0</v>
      </c>
    </row>
    <row r="65" spans="1:20" ht="20.100000000000001" customHeight="1" x14ac:dyDescent="0.25">
      <c r="A65" s="174">
        <v>59</v>
      </c>
      <c r="B65" s="372" t="str">
        <f>IF('Factures - Autres'!B65="","",'Factures - Autres'!B65)</f>
        <v/>
      </c>
      <c r="C65" s="371" t="str">
        <f>IF('Factures - Autres'!C65="","",'Factures - Autres'!C65)</f>
        <v/>
      </c>
      <c r="D65" s="371" t="str">
        <f>IF('Factures - Autres'!D65="","",'Factures - Autres'!D65)</f>
        <v/>
      </c>
      <c r="E65" s="372" t="str">
        <f>IF('Factures - Autres'!E65="","",'Factures - Autres'!E65)</f>
        <v/>
      </c>
      <c r="F65" s="373" t="str">
        <f>IF('Factures - Autres'!H65="","",'Factures - Autres'!H65)</f>
        <v/>
      </c>
      <c r="G65" s="373"/>
      <c r="H65" s="377"/>
      <c r="I65" s="364"/>
      <c r="J65" s="364"/>
      <c r="K65" s="259"/>
      <c r="L65" s="260"/>
      <c r="M65" s="260"/>
      <c r="N65" s="259"/>
      <c r="O65" s="182" t="str">
        <f t="shared" si="0"/>
        <v/>
      </c>
      <c r="P65" s="185"/>
      <c r="Q65" s="266"/>
      <c r="R65" s="90"/>
      <c r="S65" s="270"/>
      <c r="T65" s="158">
        <f t="shared" si="1"/>
        <v>0</v>
      </c>
    </row>
    <row r="66" spans="1:20" ht="20.100000000000001" customHeight="1" x14ac:dyDescent="0.25">
      <c r="A66" s="174">
        <v>60</v>
      </c>
      <c r="B66" s="372" t="str">
        <f>IF('Factures - Autres'!B66="","",'Factures - Autres'!B66)</f>
        <v/>
      </c>
      <c r="C66" s="371" t="str">
        <f>IF('Factures - Autres'!C66="","",'Factures - Autres'!C66)</f>
        <v/>
      </c>
      <c r="D66" s="371" t="str">
        <f>IF('Factures - Autres'!D66="","",'Factures - Autres'!D66)</f>
        <v/>
      </c>
      <c r="E66" s="372" t="str">
        <f>IF('Factures - Autres'!E66="","",'Factures - Autres'!E66)</f>
        <v/>
      </c>
      <c r="F66" s="373" t="str">
        <f>IF('Factures - Autres'!H66="","",'Factures - Autres'!H66)</f>
        <v/>
      </c>
      <c r="G66" s="373"/>
      <c r="H66" s="377"/>
      <c r="I66" s="364"/>
      <c r="J66" s="364"/>
      <c r="K66" s="259"/>
      <c r="L66" s="260"/>
      <c r="M66" s="260"/>
      <c r="N66" s="259"/>
      <c r="O66" s="182" t="str">
        <f t="shared" si="0"/>
        <v/>
      </c>
      <c r="P66" s="185"/>
      <c r="Q66" s="266"/>
      <c r="R66" s="90"/>
      <c r="S66" s="270"/>
      <c r="T66" s="158">
        <f t="shared" si="1"/>
        <v>0</v>
      </c>
    </row>
    <row r="67" spans="1:20" ht="20.100000000000001" customHeight="1" x14ac:dyDescent="0.25">
      <c r="A67" s="174">
        <v>61</v>
      </c>
      <c r="B67" s="372" t="str">
        <f>IF('Factures - Autres'!B67="","",'Factures - Autres'!B67)</f>
        <v/>
      </c>
      <c r="C67" s="371" t="str">
        <f>IF('Factures - Autres'!C67="","",'Factures - Autres'!C67)</f>
        <v/>
      </c>
      <c r="D67" s="371" t="str">
        <f>IF('Factures - Autres'!D67="","",'Factures - Autres'!D67)</f>
        <v/>
      </c>
      <c r="E67" s="372" t="str">
        <f>IF('Factures - Autres'!E67="","",'Factures - Autres'!E67)</f>
        <v/>
      </c>
      <c r="F67" s="373" t="str">
        <f>IF('Factures - Autres'!H67="","",'Factures - Autres'!H67)</f>
        <v/>
      </c>
      <c r="G67" s="373"/>
      <c r="H67" s="377"/>
      <c r="I67" s="364"/>
      <c r="J67" s="364"/>
      <c r="K67" s="259"/>
      <c r="L67" s="260"/>
      <c r="M67" s="260"/>
      <c r="N67" s="259"/>
      <c r="O67" s="182" t="str">
        <f t="shared" si="0"/>
        <v/>
      </c>
      <c r="P67" s="185"/>
      <c r="Q67" s="266"/>
      <c r="R67" s="90"/>
      <c r="S67" s="270"/>
      <c r="T67" s="158">
        <f t="shared" si="1"/>
        <v>0</v>
      </c>
    </row>
    <row r="68" spans="1:20" ht="20.100000000000001" customHeight="1" x14ac:dyDescent="0.25">
      <c r="A68" s="174">
        <v>62</v>
      </c>
      <c r="B68" s="372" t="str">
        <f>IF('Factures - Autres'!B68="","",'Factures - Autres'!B68)</f>
        <v/>
      </c>
      <c r="C68" s="371" t="str">
        <f>IF('Factures - Autres'!C68="","",'Factures - Autres'!C68)</f>
        <v/>
      </c>
      <c r="D68" s="371" t="str">
        <f>IF('Factures - Autres'!D68="","",'Factures - Autres'!D68)</f>
        <v/>
      </c>
      <c r="E68" s="372" t="str">
        <f>IF('Factures - Autres'!E68="","",'Factures - Autres'!E68)</f>
        <v/>
      </c>
      <c r="F68" s="373" t="str">
        <f>IF('Factures - Autres'!H68="","",'Factures - Autres'!H68)</f>
        <v/>
      </c>
      <c r="G68" s="373"/>
      <c r="H68" s="377"/>
      <c r="I68" s="364"/>
      <c r="J68" s="364"/>
      <c r="K68" s="259"/>
      <c r="L68" s="260"/>
      <c r="M68" s="260"/>
      <c r="N68" s="259"/>
      <c r="O68" s="182" t="str">
        <f t="shared" si="0"/>
        <v/>
      </c>
      <c r="P68" s="185"/>
      <c r="Q68" s="266"/>
      <c r="R68" s="90"/>
      <c r="S68" s="270"/>
      <c r="T68" s="158">
        <f t="shared" si="1"/>
        <v>0</v>
      </c>
    </row>
    <row r="69" spans="1:20" ht="20.100000000000001" customHeight="1" x14ac:dyDescent="0.25">
      <c r="A69" s="174">
        <v>63</v>
      </c>
      <c r="B69" s="372" t="str">
        <f>IF('Factures - Autres'!B69="","",'Factures - Autres'!B69)</f>
        <v/>
      </c>
      <c r="C69" s="371" t="str">
        <f>IF('Factures - Autres'!C69="","",'Factures - Autres'!C69)</f>
        <v/>
      </c>
      <c r="D69" s="371" t="str">
        <f>IF('Factures - Autres'!D69="","",'Factures - Autres'!D69)</f>
        <v/>
      </c>
      <c r="E69" s="372" t="str">
        <f>IF('Factures - Autres'!E69="","",'Factures - Autres'!E69)</f>
        <v/>
      </c>
      <c r="F69" s="373" t="str">
        <f>IF('Factures - Autres'!H69="","",'Factures - Autres'!H69)</f>
        <v/>
      </c>
      <c r="G69" s="373"/>
      <c r="H69" s="377"/>
      <c r="I69" s="364"/>
      <c r="J69" s="364"/>
      <c r="K69" s="259"/>
      <c r="L69" s="260"/>
      <c r="M69" s="260"/>
      <c r="N69" s="259"/>
      <c r="O69" s="182" t="str">
        <f t="shared" si="0"/>
        <v/>
      </c>
      <c r="P69" s="185"/>
      <c r="Q69" s="266"/>
      <c r="R69" s="90"/>
      <c r="S69" s="270"/>
      <c r="T69" s="158">
        <f t="shared" si="1"/>
        <v>0</v>
      </c>
    </row>
    <row r="70" spans="1:20" ht="20.100000000000001" customHeight="1" x14ac:dyDescent="0.25">
      <c r="A70" s="174">
        <v>64</v>
      </c>
      <c r="B70" s="372" t="str">
        <f>IF('Factures - Autres'!B70="","",'Factures - Autres'!B70)</f>
        <v/>
      </c>
      <c r="C70" s="371" t="str">
        <f>IF('Factures - Autres'!C70="","",'Factures - Autres'!C70)</f>
        <v/>
      </c>
      <c r="D70" s="371" t="str">
        <f>IF('Factures - Autres'!D70="","",'Factures - Autres'!D70)</f>
        <v/>
      </c>
      <c r="E70" s="372" t="str">
        <f>IF('Factures - Autres'!E70="","",'Factures - Autres'!E70)</f>
        <v/>
      </c>
      <c r="F70" s="373" t="str">
        <f>IF('Factures - Autres'!H70="","",'Factures - Autres'!H70)</f>
        <v/>
      </c>
      <c r="G70" s="373"/>
      <c r="H70" s="377"/>
      <c r="I70" s="364"/>
      <c r="J70" s="364"/>
      <c r="K70" s="259"/>
      <c r="L70" s="260"/>
      <c r="M70" s="260"/>
      <c r="N70" s="259"/>
      <c r="O70" s="182" t="str">
        <f t="shared" si="0"/>
        <v/>
      </c>
      <c r="P70" s="185"/>
      <c r="Q70" s="266"/>
      <c r="R70" s="90"/>
      <c r="S70" s="270"/>
      <c r="T70" s="158">
        <f t="shared" si="1"/>
        <v>0</v>
      </c>
    </row>
    <row r="71" spans="1:20" ht="20.100000000000001" customHeight="1" x14ac:dyDescent="0.25">
      <c r="A71" s="174">
        <v>65</v>
      </c>
      <c r="B71" s="372" t="str">
        <f>IF('Factures - Autres'!B71="","",'Factures - Autres'!B71)</f>
        <v/>
      </c>
      <c r="C71" s="371" t="str">
        <f>IF('Factures - Autres'!C71="","",'Factures - Autres'!C71)</f>
        <v/>
      </c>
      <c r="D71" s="371" t="str">
        <f>IF('Factures - Autres'!D71="","",'Factures - Autres'!D71)</f>
        <v/>
      </c>
      <c r="E71" s="372" t="str">
        <f>IF('Factures - Autres'!E71="","",'Factures - Autres'!E71)</f>
        <v/>
      </c>
      <c r="F71" s="373" t="str">
        <f>IF('Factures - Autres'!H71="","",'Factures - Autres'!H71)</f>
        <v/>
      </c>
      <c r="G71" s="373"/>
      <c r="H71" s="377"/>
      <c r="I71" s="364"/>
      <c r="J71" s="364"/>
      <c r="K71" s="259"/>
      <c r="L71" s="260"/>
      <c r="M71" s="260"/>
      <c r="N71" s="259"/>
      <c r="O71" s="182" t="str">
        <f t="shared" ref="O71:O134" si="2">IF($H71="","",IF($H71&gt;MAX($F71:$G71),"Le montant éligible ne peut etre supérieur au montant présenté",""))</f>
        <v/>
      </c>
      <c r="P71" s="185"/>
      <c r="Q71" s="266"/>
      <c r="R71" s="90"/>
      <c r="S71" s="270"/>
      <c r="T71" s="158">
        <f t="shared" si="1"/>
        <v>0</v>
      </c>
    </row>
    <row r="72" spans="1:20" ht="20.100000000000001" customHeight="1" x14ac:dyDescent="0.25">
      <c r="A72" s="174">
        <v>66</v>
      </c>
      <c r="B72" s="372" t="str">
        <f>IF('Factures - Autres'!B72="","",'Factures - Autres'!B72)</f>
        <v/>
      </c>
      <c r="C72" s="371" t="str">
        <f>IF('Factures - Autres'!C72="","",'Factures - Autres'!C72)</f>
        <v/>
      </c>
      <c r="D72" s="371" t="str">
        <f>IF('Factures - Autres'!D72="","",'Factures - Autres'!D72)</f>
        <v/>
      </c>
      <c r="E72" s="372" t="str">
        <f>IF('Factures - Autres'!E72="","",'Factures - Autres'!E72)</f>
        <v/>
      </c>
      <c r="F72" s="373" t="str">
        <f>IF('Factures - Autres'!H72="","",'Factures - Autres'!H72)</f>
        <v/>
      </c>
      <c r="G72" s="373"/>
      <c r="H72" s="377"/>
      <c r="I72" s="364"/>
      <c r="J72" s="364"/>
      <c r="K72" s="259"/>
      <c r="L72" s="260"/>
      <c r="M72" s="260"/>
      <c r="N72" s="259"/>
      <c r="O72" s="182" t="str">
        <f t="shared" si="2"/>
        <v/>
      </c>
      <c r="P72" s="185"/>
      <c r="Q72" s="266"/>
      <c r="R72" s="90"/>
      <c r="S72" s="270"/>
      <c r="T72" s="158">
        <f t="shared" ref="T72:T135" si="3">IF(AND(B72&lt;&gt;"",R72&lt;&gt;"Oui"),1,0)</f>
        <v>0</v>
      </c>
    </row>
    <row r="73" spans="1:20" ht="20.100000000000001" customHeight="1" x14ac:dyDescent="0.25">
      <c r="A73" s="174">
        <v>67</v>
      </c>
      <c r="B73" s="372" t="str">
        <f>IF('Factures - Autres'!B73="","",'Factures - Autres'!B73)</f>
        <v/>
      </c>
      <c r="C73" s="371" t="str">
        <f>IF('Factures - Autres'!C73="","",'Factures - Autres'!C73)</f>
        <v/>
      </c>
      <c r="D73" s="371" t="str">
        <f>IF('Factures - Autres'!D73="","",'Factures - Autres'!D73)</f>
        <v/>
      </c>
      <c r="E73" s="372" t="str">
        <f>IF('Factures - Autres'!E73="","",'Factures - Autres'!E73)</f>
        <v/>
      </c>
      <c r="F73" s="373" t="str">
        <f>IF('Factures - Autres'!H73="","",'Factures - Autres'!H73)</f>
        <v/>
      </c>
      <c r="G73" s="373"/>
      <c r="H73" s="377"/>
      <c r="I73" s="364"/>
      <c r="J73" s="364"/>
      <c r="K73" s="259"/>
      <c r="L73" s="260"/>
      <c r="M73" s="260"/>
      <c r="N73" s="259"/>
      <c r="O73" s="182" t="str">
        <f t="shared" si="2"/>
        <v/>
      </c>
      <c r="P73" s="185"/>
      <c r="Q73" s="266"/>
      <c r="R73" s="90"/>
      <c r="S73" s="270"/>
      <c r="T73" s="158">
        <f t="shared" si="3"/>
        <v>0</v>
      </c>
    </row>
    <row r="74" spans="1:20" ht="20.100000000000001" customHeight="1" x14ac:dyDescent="0.25">
      <c r="A74" s="174">
        <v>68</v>
      </c>
      <c r="B74" s="372" t="str">
        <f>IF('Factures - Autres'!B74="","",'Factures - Autres'!B74)</f>
        <v/>
      </c>
      <c r="C74" s="371" t="str">
        <f>IF('Factures - Autres'!C74="","",'Factures - Autres'!C74)</f>
        <v/>
      </c>
      <c r="D74" s="371" t="str">
        <f>IF('Factures - Autres'!D74="","",'Factures - Autres'!D74)</f>
        <v/>
      </c>
      <c r="E74" s="372" t="str">
        <f>IF('Factures - Autres'!E74="","",'Factures - Autres'!E74)</f>
        <v/>
      </c>
      <c r="F74" s="373" t="str">
        <f>IF('Factures - Autres'!H74="","",'Factures - Autres'!H74)</f>
        <v/>
      </c>
      <c r="G74" s="373"/>
      <c r="H74" s="377"/>
      <c r="I74" s="364"/>
      <c r="J74" s="364"/>
      <c r="K74" s="259"/>
      <c r="L74" s="260"/>
      <c r="M74" s="260"/>
      <c r="N74" s="259"/>
      <c r="O74" s="182" t="str">
        <f t="shared" si="2"/>
        <v/>
      </c>
      <c r="P74" s="185"/>
      <c r="Q74" s="266"/>
      <c r="R74" s="90"/>
      <c r="S74" s="270"/>
      <c r="T74" s="158">
        <f t="shared" si="3"/>
        <v>0</v>
      </c>
    </row>
    <row r="75" spans="1:20" ht="20.100000000000001" customHeight="1" x14ac:dyDescent="0.25">
      <c r="A75" s="174">
        <v>69</v>
      </c>
      <c r="B75" s="372" t="str">
        <f>IF('Factures - Autres'!B75="","",'Factures - Autres'!B75)</f>
        <v/>
      </c>
      <c r="C75" s="371" t="str">
        <f>IF('Factures - Autres'!C75="","",'Factures - Autres'!C75)</f>
        <v/>
      </c>
      <c r="D75" s="371" t="str">
        <f>IF('Factures - Autres'!D75="","",'Factures - Autres'!D75)</f>
        <v/>
      </c>
      <c r="E75" s="372" t="str">
        <f>IF('Factures - Autres'!E75="","",'Factures - Autres'!E75)</f>
        <v/>
      </c>
      <c r="F75" s="373" t="str">
        <f>IF('Factures - Autres'!H75="","",'Factures - Autres'!H75)</f>
        <v/>
      </c>
      <c r="G75" s="373"/>
      <c r="H75" s="377"/>
      <c r="I75" s="364"/>
      <c r="J75" s="364"/>
      <c r="K75" s="259"/>
      <c r="L75" s="260"/>
      <c r="M75" s="260"/>
      <c r="N75" s="259"/>
      <c r="O75" s="182" t="str">
        <f t="shared" si="2"/>
        <v/>
      </c>
      <c r="P75" s="185"/>
      <c r="Q75" s="266"/>
      <c r="R75" s="90"/>
      <c r="S75" s="270"/>
      <c r="T75" s="158">
        <f t="shared" si="3"/>
        <v>0</v>
      </c>
    </row>
    <row r="76" spans="1:20" ht="20.100000000000001" customHeight="1" x14ac:dyDescent="0.25">
      <c r="A76" s="174">
        <v>70</v>
      </c>
      <c r="B76" s="372" t="str">
        <f>IF('Factures - Autres'!B76="","",'Factures - Autres'!B76)</f>
        <v/>
      </c>
      <c r="C76" s="371" t="str">
        <f>IF('Factures - Autres'!C76="","",'Factures - Autres'!C76)</f>
        <v/>
      </c>
      <c r="D76" s="371" t="str">
        <f>IF('Factures - Autres'!D76="","",'Factures - Autres'!D76)</f>
        <v/>
      </c>
      <c r="E76" s="372" t="str">
        <f>IF('Factures - Autres'!E76="","",'Factures - Autres'!E76)</f>
        <v/>
      </c>
      <c r="F76" s="373" t="str">
        <f>IF('Factures - Autres'!H76="","",'Factures - Autres'!H76)</f>
        <v/>
      </c>
      <c r="G76" s="373"/>
      <c r="H76" s="377"/>
      <c r="I76" s="364"/>
      <c r="J76" s="364"/>
      <c r="K76" s="259"/>
      <c r="L76" s="260"/>
      <c r="M76" s="260"/>
      <c r="N76" s="259"/>
      <c r="O76" s="182" t="str">
        <f t="shared" si="2"/>
        <v/>
      </c>
      <c r="P76" s="185"/>
      <c r="Q76" s="266"/>
      <c r="R76" s="90"/>
      <c r="S76" s="270"/>
      <c r="T76" s="158">
        <f t="shared" si="3"/>
        <v>0</v>
      </c>
    </row>
    <row r="77" spans="1:20" ht="20.100000000000001" customHeight="1" x14ac:dyDescent="0.25">
      <c r="A77" s="174">
        <v>71</v>
      </c>
      <c r="B77" s="372" t="str">
        <f>IF('Factures - Autres'!B77="","",'Factures - Autres'!B77)</f>
        <v/>
      </c>
      <c r="C77" s="371" t="str">
        <f>IF('Factures - Autres'!C77="","",'Factures - Autres'!C77)</f>
        <v/>
      </c>
      <c r="D77" s="371" t="str">
        <f>IF('Factures - Autres'!D77="","",'Factures - Autres'!D77)</f>
        <v/>
      </c>
      <c r="E77" s="372" t="str">
        <f>IF('Factures - Autres'!E77="","",'Factures - Autres'!E77)</f>
        <v/>
      </c>
      <c r="F77" s="373" t="str">
        <f>IF('Factures - Autres'!H77="","",'Factures - Autres'!H77)</f>
        <v/>
      </c>
      <c r="G77" s="373"/>
      <c r="H77" s="377"/>
      <c r="I77" s="364"/>
      <c r="J77" s="364"/>
      <c r="K77" s="259"/>
      <c r="L77" s="260"/>
      <c r="M77" s="260"/>
      <c r="N77" s="259"/>
      <c r="O77" s="182" t="str">
        <f t="shared" si="2"/>
        <v/>
      </c>
      <c r="P77" s="185"/>
      <c r="Q77" s="266"/>
      <c r="R77" s="90"/>
      <c r="S77" s="270"/>
      <c r="T77" s="158">
        <f t="shared" si="3"/>
        <v>0</v>
      </c>
    </row>
    <row r="78" spans="1:20" ht="20.100000000000001" customHeight="1" x14ac:dyDescent="0.25">
      <c r="A78" s="174">
        <v>72</v>
      </c>
      <c r="B78" s="372" t="str">
        <f>IF('Factures - Autres'!B78="","",'Factures - Autres'!B78)</f>
        <v/>
      </c>
      <c r="C78" s="371" t="str">
        <f>IF('Factures - Autres'!C78="","",'Factures - Autres'!C78)</f>
        <v/>
      </c>
      <c r="D78" s="371" t="str">
        <f>IF('Factures - Autres'!D78="","",'Factures - Autres'!D78)</f>
        <v/>
      </c>
      <c r="E78" s="372" t="str">
        <f>IF('Factures - Autres'!E78="","",'Factures - Autres'!E78)</f>
        <v/>
      </c>
      <c r="F78" s="373" t="str">
        <f>IF('Factures - Autres'!H78="","",'Factures - Autres'!H78)</f>
        <v/>
      </c>
      <c r="G78" s="373"/>
      <c r="H78" s="377"/>
      <c r="I78" s="364"/>
      <c r="J78" s="364"/>
      <c r="K78" s="259"/>
      <c r="L78" s="260"/>
      <c r="M78" s="260"/>
      <c r="N78" s="259"/>
      <c r="O78" s="182" t="str">
        <f t="shared" si="2"/>
        <v/>
      </c>
      <c r="P78" s="185"/>
      <c r="Q78" s="266"/>
      <c r="R78" s="90"/>
      <c r="S78" s="270"/>
      <c r="T78" s="158">
        <f t="shared" si="3"/>
        <v>0</v>
      </c>
    </row>
    <row r="79" spans="1:20" ht="20.100000000000001" customHeight="1" x14ac:dyDescent="0.25">
      <c r="A79" s="174">
        <v>73</v>
      </c>
      <c r="B79" s="372" t="str">
        <f>IF('Factures - Autres'!B79="","",'Factures - Autres'!B79)</f>
        <v/>
      </c>
      <c r="C79" s="371" t="str">
        <f>IF('Factures - Autres'!C79="","",'Factures - Autres'!C79)</f>
        <v/>
      </c>
      <c r="D79" s="371" t="str">
        <f>IF('Factures - Autres'!D79="","",'Factures - Autres'!D79)</f>
        <v/>
      </c>
      <c r="E79" s="372" t="str">
        <f>IF('Factures - Autres'!E79="","",'Factures - Autres'!E79)</f>
        <v/>
      </c>
      <c r="F79" s="373" t="str">
        <f>IF('Factures - Autres'!H79="","",'Factures - Autres'!H79)</f>
        <v/>
      </c>
      <c r="G79" s="373"/>
      <c r="H79" s="377"/>
      <c r="I79" s="364"/>
      <c r="J79" s="364"/>
      <c r="K79" s="259"/>
      <c r="L79" s="260"/>
      <c r="M79" s="260"/>
      <c r="N79" s="259"/>
      <c r="O79" s="182" t="str">
        <f t="shared" si="2"/>
        <v/>
      </c>
      <c r="P79" s="185"/>
      <c r="Q79" s="266"/>
      <c r="R79" s="90"/>
      <c r="S79" s="270"/>
      <c r="T79" s="158">
        <f t="shared" si="3"/>
        <v>0</v>
      </c>
    </row>
    <row r="80" spans="1:20" ht="20.100000000000001" customHeight="1" x14ac:dyDescent="0.25">
      <c r="A80" s="174">
        <v>74</v>
      </c>
      <c r="B80" s="372" t="str">
        <f>IF('Factures - Autres'!B80="","",'Factures - Autres'!B80)</f>
        <v/>
      </c>
      <c r="C80" s="371" t="str">
        <f>IF('Factures - Autres'!C80="","",'Factures - Autres'!C80)</f>
        <v/>
      </c>
      <c r="D80" s="371" t="str">
        <f>IF('Factures - Autres'!D80="","",'Factures - Autres'!D80)</f>
        <v/>
      </c>
      <c r="E80" s="372" t="str">
        <f>IF('Factures - Autres'!E80="","",'Factures - Autres'!E80)</f>
        <v/>
      </c>
      <c r="F80" s="373" t="str">
        <f>IF('Factures - Autres'!H80="","",'Factures - Autres'!H80)</f>
        <v/>
      </c>
      <c r="G80" s="373"/>
      <c r="H80" s="377"/>
      <c r="I80" s="364"/>
      <c r="J80" s="364"/>
      <c r="K80" s="259"/>
      <c r="L80" s="260"/>
      <c r="M80" s="260"/>
      <c r="N80" s="259"/>
      <c r="O80" s="182" t="str">
        <f t="shared" si="2"/>
        <v/>
      </c>
      <c r="P80" s="185"/>
      <c r="Q80" s="266"/>
      <c r="R80" s="90"/>
      <c r="S80" s="270"/>
      <c r="T80" s="158">
        <f t="shared" si="3"/>
        <v>0</v>
      </c>
    </row>
    <row r="81" spans="1:20" ht="20.100000000000001" customHeight="1" x14ac:dyDescent="0.25">
      <c r="A81" s="174">
        <v>75</v>
      </c>
      <c r="B81" s="372" t="str">
        <f>IF('Factures - Autres'!B81="","",'Factures - Autres'!B81)</f>
        <v/>
      </c>
      <c r="C81" s="371" t="str">
        <f>IF('Factures - Autres'!C81="","",'Factures - Autres'!C81)</f>
        <v/>
      </c>
      <c r="D81" s="371" t="str">
        <f>IF('Factures - Autres'!D81="","",'Factures - Autres'!D81)</f>
        <v/>
      </c>
      <c r="E81" s="372" t="str">
        <f>IF('Factures - Autres'!E81="","",'Factures - Autres'!E81)</f>
        <v/>
      </c>
      <c r="F81" s="373" t="str">
        <f>IF('Factures - Autres'!H81="","",'Factures - Autres'!H81)</f>
        <v/>
      </c>
      <c r="G81" s="373"/>
      <c r="H81" s="377"/>
      <c r="I81" s="364"/>
      <c r="J81" s="364"/>
      <c r="K81" s="259"/>
      <c r="L81" s="260"/>
      <c r="M81" s="260"/>
      <c r="N81" s="259"/>
      <c r="O81" s="182" t="str">
        <f t="shared" si="2"/>
        <v/>
      </c>
      <c r="P81" s="185"/>
      <c r="Q81" s="266"/>
      <c r="R81" s="90"/>
      <c r="S81" s="270"/>
      <c r="T81" s="158">
        <f t="shared" si="3"/>
        <v>0</v>
      </c>
    </row>
    <row r="82" spans="1:20" ht="20.100000000000001" customHeight="1" x14ac:dyDescent="0.25">
      <c r="A82" s="174">
        <v>76</v>
      </c>
      <c r="B82" s="372" t="str">
        <f>IF('Factures - Autres'!B82="","",'Factures - Autres'!B82)</f>
        <v/>
      </c>
      <c r="C82" s="371" t="str">
        <f>IF('Factures - Autres'!C82="","",'Factures - Autres'!C82)</f>
        <v/>
      </c>
      <c r="D82" s="371" t="str">
        <f>IF('Factures - Autres'!D82="","",'Factures - Autres'!D82)</f>
        <v/>
      </c>
      <c r="E82" s="372" t="str">
        <f>IF('Factures - Autres'!E82="","",'Factures - Autres'!E82)</f>
        <v/>
      </c>
      <c r="F82" s="373" t="str">
        <f>IF('Factures - Autres'!H82="","",'Factures - Autres'!H82)</f>
        <v/>
      </c>
      <c r="G82" s="373"/>
      <c r="H82" s="377"/>
      <c r="I82" s="364"/>
      <c r="J82" s="364"/>
      <c r="K82" s="259"/>
      <c r="L82" s="260"/>
      <c r="M82" s="260"/>
      <c r="N82" s="259"/>
      <c r="O82" s="182" t="str">
        <f t="shared" si="2"/>
        <v/>
      </c>
      <c r="P82" s="185"/>
      <c r="Q82" s="266"/>
      <c r="R82" s="90"/>
      <c r="S82" s="270"/>
      <c r="T82" s="158">
        <f t="shared" si="3"/>
        <v>0</v>
      </c>
    </row>
    <row r="83" spans="1:20" ht="20.100000000000001" customHeight="1" x14ac:dyDescent="0.25">
      <c r="A83" s="174">
        <v>77</v>
      </c>
      <c r="B83" s="372" t="str">
        <f>IF('Factures - Autres'!B83="","",'Factures - Autres'!B83)</f>
        <v/>
      </c>
      <c r="C83" s="371" t="str">
        <f>IF('Factures - Autres'!C83="","",'Factures - Autres'!C83)</f>
        <v/>
      </c>
      <c r="D83" s="371" t="str">
        <f>IF('Factures - Autres'!D83="","",'Factures - Autres'!D83)</f>
        <v/>
      </c>
      <c r="E83" s="372" t="str">
        <f>IF('Factures - Autres'!E83="","",'Factures - Autres'!E83)</f>
        <v/>
      </c>
      <c r="F83" s="373" t="str">
        <f>IF('Factures - Autres'!H83="","",'Factures - Autres'!H83)</f>
        <v/>
      </c>
      <c r="G83" s="373"/>
      <c r="H83" s="377"/>
      <c r="I83" s="364"/>
      <c r="J83" s="364"/>
      <c r="K83" s="259"/>
      <c r="L83" s="260"/>
      <c r="M83" s="260"/>
      <c r="N83" s="259"/>
      <c r="O83" s="182" t="str">
        <f t="shared" si="2"/>
        <v/>
      </c>
      <c r="P83" s="185"/>
      <c r="Q83" s="266"/>
      <c r="R83" s="90"/>
      <c r="S83" s="270"/>
      <c r="T83" s="158">
        <f t="shared" si="3"/>
        <v>0</v>
      </c>
    </row>
    <row r="84" spans="1:20" ht="20.100000000000001" customHeight="1" x14ac:dyDescent="0.25">
      <c r="A84" s="174">
        <v>78</v>
      </c>
      <c r="B84" s="372" t="str">
        <f>IF('Factures - Autres'!B84="","",'Factures - Autres'!B84)</f>
        <v/>
      </c>
      <c r="C84" s="371" t="str">
        <f>IF('Factures - Autres'!C84="","",'Factures - Autres'!C84)</f>
        <v/>
      </c>
      <c r="D84" s="371" t="str">
        <f>IF('Factures - Autres'!D84="","",'Factures - Autres'!D84)</f>
        <v/>
      </c>
      <c r="E84" s="372" t="str">
        <f>IF('Factures - Autres'!E84="","",'Factures - Autres'!E84)</f>
        <v/>
      </c>
      <c r="F84" s="373" t="str">
        <f>IF('Factures - Autres'!H84="","",'Factures - Autres'!H84)</f>
        <v/>
      </c>
      <c r="G84" s="373"/>
      <c r="H84" s="377"/>
      <c r="I84" s="364"/>
      <c r="J84" s="364"/>
      <c r="K84" s="259"/>
      <c r="L84" s="260"/>
      <c r="M84" s="260"/>
      <c r="N84" s="259"/>
      <c r="O84" s="182" t="str">
        <f t="shared" si="2"/>
        <v/>
      </c>
      <c r="P84" s="185"/>
      <c r="Q84" s="266"/>
      <c r="R84" s="90"/>
      <c r="S84" s="270"/>
      <c r="T84" s="158">
        <f t="shared" si="3"/>
        <v>0</v>
      </c>
    </row>
    <row r="85" spans="1:20" ht="20.100000000000001" customHeight="1" x14ac:dyDescent="0.25">
      <c r="A85" s="174">
        <v>79</v>
      </c>
      <c r="B85" s="372" t="str">
        <f>IF('Factures - Autres'!B85="","",'Factures - Autres'!B85)</f>
        <v/>
      </c>
      <c r="C85" s="371" t="str">
        <f>IF('Factures - Autres'!C85="","",'Factures - Autres'!C85)</f>
        <v/>
      </c>
      <c r="D85" s="371" t="str">
        <f>IF('Factures - Autres'!D85="","",'Factures - Autres'!D85)</f>
        <v/>
      </c>
      <c r="E85" s="372" t="str">
        <f>IF('Factures - Autres'!E85="","",'Factures - Autres'!E85)</f>
        <v/>
      </c>
      <c r="F85" s="373" t="str">
        <f>IF('Factures - Autres'!H85="","",'Factures - Autres'!H85)</f>
        <v/>
      </c>
      <c r="G85" s="373"/>
      <c r="H85" s="377"/>
      <c r="I85" s="364"/>
      <c r="J85" s="364"/>
      <c r="K85" s="259"/>
      <c r="L85" s="260"/>
      <c r="M85" s="260"/>
      <c r="N85" s="259"/>
      <c r="O85" s="182" t="str">
        <f t="shared" si="2"/>
        <v/>
      </c>
      <c r="P85" s="185"/>
      <c r="Q85" s="266"/>
      <c r="R85" s="90"/>
      <c r="S85" s="270"/>
      <c r="T85" s="158">
        <f t="shared" si="3"/>
        <v>0</v>
      </c>
    </row>
    <row r="86" spans="1:20" ht="20.100000000000001" customHeight="1" x14ac:dyDescent="0.25">
      <c r="A86" s="174">
        <v>80</v>
      </c>
      <c r="B86" s="372" t="str">
        <f>IF('Factures - Autres'!B86="","",'Factures - Autres'!B86)</f>
        <v/>
      </c>
      <c r="C86" s="371" t="str">
        <f>IF('Factures - Autres'!C86="","",'Factures - Autres'!C86)</f>
        <v/>
      </c>
      <c r="D86" s="371" t="str">
        <f>IF('Factures - Autres'!D86="","",'Factures - Autres'!D86)</f>
        <v/>
      </c>
      <c r="E86" s="372" t="str">
        <f>IF('Factures - Autres'!E86="","",'Factures - Autres'!E86)</f>
        <v/>
      </c>
      <c r="F86" s="373" t="str">
        <f>IF('Factures - Autres'!H86="","",'Factures - Autres'!H86)</f>
        <v/>
      </c>
      <c r="G86" s="373"/>
      <c r="H86" s="377"/>
      <c r="I86" s="364"/>
      <c r="J86" s="364"/>
      <c r="K86" s="259"/>
      <c r="L86" s="260"/>
      <c r="M86" s="260"/>
      <c r="N86" s="259"/>
      <c r="O86" s="182" t="str">
        <f t="shared" si="2"/>
        <v/>
      </c>
      <c r="P86" s="185"/>
      <c r="Q86" s="266"/>
      <c r="R86" s="90"/>
      <c r="S86" s="270"/>
      <c r="T86" s="158">
        <f t="shared" si="3"/>
        <v>0</v>
      </c>
    </row>
    <row r="87" spans="1:20" ht="20.100000000000001" customHeight="1" x14ac:dyDescent="0.25">
      <c r="A87" s="174">
        <v>81</v>
      </c>
      <c r="B87" s="372" t="str">
        <f>IF('Factures - Autres'!B87="","",'Factures - Autres'!B87)</f>
        <v/>
      </c>
      <c r="C87" s="371" t="str">
        <f>IF('Factures - Autres'!C87="","",'Factures - Autres'!C87)</f>
        <v/>
      </c>
      <c r="D87" s="371" t="str">
        <f>IF('Factures - Autres'!D87="","",'Factures - Autres'!D87)</f>
        <v/>
      </c>
      <c r="E87" s="372" t="str">
        <f>IF('Factures - Autres'!E87="","",'Factures - Autres'!E87)</f>
        <v/>
      </c>
      <c r="F87" s="373" t="str">
        <f>IF('Factures - Autres'!H87="","",'Factures - Autres'!H87)</f>
        <v/>
      </c>
      <c r="G87" s="373"/>
      <c r="H87" s="377"/>
      <c r="I87" s="364"/>
      <c r="J87" s="364"/>
      <c r="K87" s="259"/>
      <c r="L87" s="260"/>
      <c r="M87" s="260"/>
      <c r="N87" s="259"/>
      <c r="O87" s="182" t="str">
        <f t="shared" si="2"/>
        <v/>
      </c>
      <c r="P87" s="185"/>
      <c r="Q87" s="266"/>
      <c r="R87" s="90"/>
      <c r="S87" s="270"/>
      <c r="T87" s="158">
        <f t="shared" si="3"/>
        <v>0</v>
      </c>
    </row>
    <row r="88" spans="1:20" ht="20.100000000000001" customHeight="1" x14ac:dyDescent="0.25">
      <c r="A88" s="174">
        <v>82</v>
      </c>
      <c r="B88" s="372" t="str">
        <f>IF('Factures - Autres'!B88="","",'Factures - Autres'!B88)</f>
        <v/>
      </c>
      <c r="C88" s="371" t="str">
        <f>IF('Factures - Autres'!C88="","",'Factures - Autres'!C88)</f>
        <v/>
      </c>
      <c r="D88" s="371" t="str">
        <f>IF('Factures - Autres'!D88="","",'Factures - Autres'!D88)</f>
        <v/>
      </c>
      <c r="E88" s="372" t="str">
        <f>IF('Factures - Autres'!E88="","",'Factures - Autres'!E88)</f>
        <v/>
      </c>
      <c r="F88" s="373" t="str">
        <f>IF('Factures - Autres'!H88="","",'Factures - Autres'!H88)</f>
        <v/>
      </c>
      <c r="G88" s="373"/>
      <c r="H88" s="377"/>
      <c r="I88" s="364"/>
      <c r="J88" s="364"/>
      <c r="K88" s="259"/>
      <c r="L88" s="260"/>
      <c r="M88" s="260"/>
      <c r="N88" s="259"/>
      <c r="O88" s="182" t="str">
        <f t="shared" si="2"/>
        <v/>
      </c>
      <c r="P88" s="185"/>
      <c r="Q88" s="266"/>
      <c r="R88" s="90"/>
      <c r="S88" s="270"/>
      <c r="T88" s="158">
        <f t="shared" si="3"/>
        <v>0</v>
      </c>
    </row>
    <row r="89" spans="1:20" ht="20.100000000000001" customHeight="1" x14ac:dyDescent="0.25">
      <c r="A89" s="174">
        <v>83</v>
      </c>
      <c r="B89" s="372" t="str">
        <f>IF('Factures - Autres'!B89="","",'Factures - Autres'!B89)</f>
        <v/>
      </c>
      <c r="C89" s="371" t="str">
        <f>IF('Factures - Autres'!C89="","",'Factures - Autres'!C89)</f>
        <v/>
      </c>
      <c r="D89" s="371" t="str">
        <f>IF('Factures - Autres'!D89="","",'Factures - Autres'!D89)</f>
        <v/>
      </c>
      <c r="E89" s="372" t="str">
        <f>IF('Factures - Autres'!E89="","",'Factures - Autres'!E89)</f>
        <v/>
      </c>
      <c r="F89" s="373" t="str">
        <f>IF('Factures - Autres'!H89="","",'Factures - Autres'!H89)</f>
        <v/>
      </c>
      <c r="G89" s="373"/>
      <c r="H89" s="377"/>
      <c r="I89" s="364"/>
      <c r="J89" s="364"/>
      <c r="K89" s="259"/>
      <c r="L89" s="260"/>
      <c r="M89" s="260"/>
      <c r="N89" s="259"/>
      <c r="O89" s="182" t="str">
        <f t="shared" si="2"/>
        <v/>
      </c>
      <c r="P89" s="185"/>
      <c r="Q89" s="266"/>
      <c r="R89" s="90"/>
      <c r="S89" s="270"/>
      <c r="T89" s="158">
        <f t="shared" si="3"/>
        <v>0</v>
      </c>
    </row>
    <row r="90" spans="1:20" ht="20.100000000000001" customHeight="1" x14ac:dyDescent="0.25">
      <c r="A90" s="174">
        <v>84</v>
      </c>
      <c r="B90" s="372" t="str">
        <f>IF('Factures - Autres'!B90="","",'Factures - Autres'!B90)</f>
        <v/>
      </c>
      <c r="C90" s="371" t="str">
        <f>IF('Factures - Autres'!C90="","",'Factures - Autres'!C90)</f>
        <v/>
      </c>
      <c r="D90" s="371" t="str">
        <f>IF('Factures - Autres'!D90="","",'Factures - Autres'!D90)</f>
        <v/>
      </c>
      <c r="E90" s="372" t="str">
        <f>IF('Factures - Autres'!E90="","",'Factures - Autres'!E90)</f>
        <v/>
      </c>
      <c r="F90" s="373" t="str">
        <f>IF('Factures - Autres'!H90="","",'Factures - Autres'!H90)</f>
        <v/>
      </c>
      <c r="G90" s="373"/>
      <c r="H90" s="377"/>
      <c r="I90" s="364"/>
      <c r="J90" s="364"/>
      <c r="K90" s="259"/>
      <c r="L90" s="260"/>
      <c r="M90" s="260"/>
      <c r="N90" s="259"/>
      <c r="O90" s="182" t="str">
        <f t="shared" si="2"/>
        <v/>
      </c>
      <c r="P90" s="185"/>
      <c r="Q90" s="266"/>
      <c r="R90" s="90"/>
      <c r="S90" s="270"/>
      <c r="T90" s="158">
        <f t="shared" si="3"/>
        <v>0</v>
      </c>
    </row>
    <row r="91" spans="1:20" ht="20.100000000000001" customHeight="1" x14ac:dyDescent="0.25">
      <c r="A91" s="174">
        <v>85</v>
      </c>
      <c r="B91" s="372" t="str">
        <f>IF('Factures - Autres'!B91="","",'Factures - Autres'!B91)</f>
        <v/>
      </c>
      <c r="C91" s="371" t="str">
        <f>IF('Factures - Autres'!C91="","",'Factures - Autres'!C91)</f>
        <v/>
      </c>
      <c r="D91" s="371" t="str">
        <f>IF('Factures - Autres'!D91="","",'Factures - Autres'!D91)</f>
        <v/>
      </c>
      <c r="E91" s="372" t="str">
        <f>IF('Factures - Autres'!E91="","",'Factures - Autres'!E91)</f>
        <v/>
      </c>
      <c r="F91" s="373" t="str">
        <f>IF('Factures - Autres'!H91="","",'Factures - Autres'!H91)</f>
        <v/>
      </c>
      <c r="G91" s="373"/>
      <c r="H91" s="377"/>
      <c r="I91" s="364"/>
      <c r="J91" s="364"/>
      <c r="K91" s="259"/>
      <c r="L91" s="260"/>
      <c r="M91" s="260"/>
      <c r="N91" s="259"/>
      <c r="O91" s="182" t="str">
        <f t="shared" si="2"/>
        <v/>
      </c>
      <c r="P91" s="185"/>
      <c r="Q91" s="266"/>
      <c r="R91" s="90"/>
      <c r="S91" s="270"/>
      <c r="T91" s="158">
        <f t="shared" si="3"/>
        <v>0</v>
      </c>
    </row>
    <row r="92" spans="1:20" ht="20.100000000000001" customHeight="1" x14ac:dyDescent="0.25">
      <c r="A92" s="174">
        <v>86</v>
      </c>
      <c r="B92" s="372" t="str">
        <f>IF('Factures - Autres'!B92="","",'Factures - Autres'!B92)</f>
        <v/>
      </c>
      <c r="C92" s="371" t="str">
        <f>IF('Factures - Autres'!C92="","",'Factures - Autres'!C92)</f>
        <v/>
      </c>
      <c r="D92" s="371" t="str">
        <f>IF('Factures - Autres'!D92="","",'Factures - Autres'!D92)</f>
        <v/>
      </c>
      <c r="E92" s="372" t="str">
        <f>IF('Factures - Autres'!E92="","",'Factures - Autres'!E92)</f>
        <v/>
      </c>
      <c r="F92" s="373" t="str">
        <f>IF('Factures - Autres'!H92="","",'Factures - Autres'!H92)</f>
        <v/>
      </c>
      <c r="G92" s="373"/>
      <c r="H92" s="377"/>
      <c r="I92" s="364"/>
      <c r="J92" s="364"/>
      <c r="K92" s="259"/>
      <c r="L92" s="260"/>
      <c r="M92" s="260"/>
      <c r="N92" s="259"/>
      <c r="O92" s="182" t="str">
        <f t="shared" si="2"/>
        <v/>
      </c>
      <c r="P92" s="185"/>
      <c r="Q92" s="266"/>
      <c r="R92" s="90"/>
      <c r="S92" s="270"/>
      <c r="T92" s="158">
        <f t="shared" si="3"/>
        <v>0</v>
      </c>
    </row>
    <row r="93" spans="1:20" ht="20.100000000000001" customHeight="1" x14ac:dyDescent="0.25">
      <c r="A93" s="174">
        <v>87</v>
      </c>
      <c r="B93" s="372" t="str">
        <f>IF('Factures - Autres'!B93="","",'Factures - Autres'!B93)</f>
        <v/>
      </c>
      <c r="C93" s="371" t="str">
        <f>IF('Factures - Autres'!C93="","",'Factures - Autres'!C93)</f>
        <v/>
      </c>
      <c r="D93" s="371" t="str">
        <f>IF('Factures - Autres'!D93="","",'Factures - Autres'!D93)</f>
        <v/>
      </c>
      <c r="E93" s="372" t="str">
        <f>IF('Factures - Autres'!E93="","",'Factures - Autres'!E93)</f>
        <v/>
      </c>
      <c r="F93" s="373" t="str">
        <f>IF('Factures - Autres'!H93="","",'Factures - Autres'!H93)</f>
        <v/>
      </c>
      <c r="G93" s="373"/>
      <c r="H93" s="377"/>
      <c r="I93" s="364"/>
      <c r="J93" s="364"/>
      <c r="K93" s="259"/>
      <c r="L93" s="260"/>
      <c r="M93" s="260"/>
      <c r="N93" s="259"/>
      <c r="O93" s="182" t="str">
        <f t="shared" si="2"/>
        <v/>
      </c>
      <c r="P93" s="185"/>
      <c r="Q93" s="266"/>
      <c r="R93" s="90"/>
      <c r="S93" s="270"/>
      <c r="T93" s="158">
        <f t="shared" si="3"/>
        <v>0</v>
      </c>
    </row>
    <row r="94" spans="1:20" ht="20.100000000000001" customHeight="1" x14ac:dyDescent="0.25">
      <c r="A94" s="174">
        <v>88</v>
      </c>
      <c r="B94" s="372" t="str">
        <f>IF('Factures - Autres'!B94="","",'Factures - Autres'!B94)</f>
        <v/>
      </c>
      <c r="C94" s="371" t="str">
        <f>IF('Factures - Autres'!C94="","",'Factures - Autres'!C94)</f>
        <v/>
      </c>
      <c r="D94" s="371" t="str">
        <f>IF('Factures - Autres'!D94="","",'Factures - Autres'!D94)</f>
        <v/>
      </c>
      <c r="E94" s="372" t="str">
        <f>IF('Factures - Autres'!E94="","",'Factures - Autres'!E94)</f>
        <v/>
      </c>
      <c r="F94" s="373" t="str">
        <f>IF('Factures - Autres'!H94="","",'Factures - Autres'!H94)</f>
        <v/>
      </c>
      <c r="G94" s="373"/>
      <c r="H94" s="377"/>
      <c r="I94" s="364"/>
      <c r="J94" s="364"/>
      <c r="K94" s="259"/>
      <c r="L94" s="260"/>
      <c r="M94" s="260"/>
      <c r="N94" s="259"/>
      <c r="O94" s="182" t="str">
        <f t="shared" si="2"/>
        <v/>
      </c>
      <c r="P94" s="185"/>
      <c r="Q94" s="266"/>
      <c r="R94" s="90"/>
      <c r="S94" s="270"/>
      <c r="T94" s="158">
        <f t="shared" si="3"/>
        <v>0</v>
      </c>
    </row>
    <row r="95" spans="1:20" ht="20.100000000000001" customHeight="1" x14ac:dyDescent="0.25">
      <c r="A95" s="174">
        <v>89</v>
      </c>
      <c r="B95" s="372" t="str">
        <f>IF('Factures - Autres'!B95="","",'Factures - Autres'!B95)</f>
        <v/>
      </c>
      <c r="C95" s="371" t="str">
        <f>IF('Factures - Autres'!C95="","",'Factures - Autres'!C95)</f>
        <v/>
      </c>
      <c r="D95" s="371" t="str">
        <f>IF('Factures - Autres'!D95="","",'Factures - Autres'!D95)</f>
        <v/>
      </c>
      <c r="E95" s="372" t="str">
        <f>IF('Factures - Autres'!E95="","",'Factures - Autres'!E95)</f>
        <v/>
      </c>
      <c r="F95" s="373" t="str">
        <f>IF('Factures - Autres'!H95="","",'Factures - Autres'!H95)</f>
        <v/>
      </c>
      <c r="G95" s="373"/>
      <c r="H95" s="377"/>
      <c r="I95" s="364"/>
      <c r="J95" s="364"/>
      <c r="K95" s="259"/>
      <c r="L95" s="260"/>
      <c r="M95" s="260"/>
      <c r="N95" s="259"/>
      <c r="O95" s="182" t="str">
        <f t="shared" si="2"/>
        <v/>
      </c>
      <c r="P95" s="185"/>
      <c r="Q95" s="266"/>
      <c r="R95" s="90"/>
      <c r="S95" s="270"/>
      <c r="T95" s="158">
        <f t="shared" si="3"/>
        <v>0</v>
      </c>
    </row>
    <row r="96" spans="1:20" ht="20.100000000000001" customHeight="1" x14ac:dyDescent="0.25">
      <c r="A96" s="174">
        <v>90</v>
      </c>
      <c r="B96" s="372" t="str">
        <f>IF('Factures - Autres'!B96="","",'Factures - Autres'!B96)</f>
        <v/>
      </c>
      <c r="C96" s="371" t="str">
        <f>IF('Factures - Autres'!C96="","",'Factures - Autres'!C96)</f>
        <v/>
      </c>
      <c r="D96" s="371" t="str">
        <f>IF('Factures - Autres'!D96="","",'Factures - Autres'!D96)</f>
        <v/>
      </c>
      <c r="E96" s="372" t="str">
        <f>IF('Factures - Autres'!E96="","",'Factures - Autres'!E96)</f>
        <v/>
      </c>
      <c r="F96" s="373" t="str">
        <f>IF('Factures - Autres'!H96="","",'Factures - Autres'!H96)</f>
        <v/>
      </c>
      <c r="G96" s="373"/>
      <c r="H96" s="377"/>
      <c r="I96" s="364"/>
      <c r="J96" s="364"/>
      <c r="K96" s="259"/>
      <c r="L96" s="260"/>
      <c r="M96" s="260"/>
      <c r="N96" s="259"/>
      <c r="O96" s="182" t="str">
        <f t="shared" si="2"/>
        <v/>
      </c>
      <c r="P96" s="185"/>
      <c r="Q96" s="266"/>
      <c r="R96" s="90"/>
      <c r="S96" s="270"/>
      <c r="T96" s="158">
        <f t="shared" si="3"/>
        <v>0</v>
      </c>
    </row>
    <row r="97" spans="1:20" ht="20.100000000000001" customHeight="1" x14ac:dyDescent="0.25">
      <c r="A97" s="174">
        <v>91</v>
      </c>
      <c r="B97" s="372" t="str">
        <f>IF('Factures - Autres'!B97="","",'Factures - Autres'!B97)</f>
        <v/>
      </c>
      <c r="C97" s="371" t="str">
        <f>IF('Factures - Autres'!C97="","",'Factures - Autres'!C97)</f>
        <v/>
      </c>
      <c r="D97" s="371" t="str">
        <f>IF('Factures - Autres'!D97="","",'Factures - Autres'!D97)</f>
        <v/>
      </c>
      <c r="E97" s="372" t="str">
        <f>IF('Factures - Autres'!E97="","",'Factures - Autres'!E97)</f>
        <v/>
      </c>
      <c r="F97" s="373" t="str">
        <f>IF('Factures - Autres'!H97="","",'Factures - Autres'!H97)</f>
        <v/>
      </c>
      <c r="G97" s="373"/>
      <c r="H97" s="377"/>
      <c r="I97" s="364"/>
      <c r="J97" s="364"/>
      <c r="K97" s="259"/>
      <c r="L97" s="260"/>
      <c r="M97" s="260"/>
      <c r="N97" s="259"/>
      <c r="O97" s="182" t="str">
        <f t="shared" si="2"/>
        <v/>
      </c>
      <c r="P97" s="185"/>
      <c r="Q97" s="266"/>
      <c r="R97" s="90"/>
      <c r="S97" s="270"/>
      <c r="T97" s="158">
        <f t="shared" si="3"/>
        <v>0</v>
      </c>
    </row>
    <row r="98" spans="1:20" ht="20.100000000000001" customHeight="1" x14ac:dyDescent="0.25">
      <c r="A98" s="174">
        <v>92</v>
      </c>
      <c r="B98" s="372" t="str">
        <f>IF('Factures - Autres'!B98="","",'Factures - Autres'!B98)</f>
        <v/>
      </c>
      <c r="C98" s="371" t="str">
        <f>IF('Factures - Autres'!C98="","",'Factures - Autres'!C98)</f>
        <v/>
      </c>
      <c r="D98" s="371" t="str">
        <f>IF('Factures - Autres'!D98="","",'Factures - Autres'!D98)</f>
        <v/>
      </c>
      <c r="E98" s="372" t="str">
        <f>IF('Factures - Autres'!E98="","",'Factures - Autres'!E98)</f>
        <v/>
      </c>
      <c r="F98" s="373" t="str">
        <f>IF('Factures - Autres'!H98="","",'Factures - Autres'!H98)</f>
        <v/>
      </c>
      <c r="G98" s="373"/>
      <c r="H98" s="377"/>
      <c r="I98" s="364"/>
      <c r="J98" s="364"/>
      <c r="K98" s="259"/>
      <c r="L98" s="260"/>
      <c r="M98" s="260"/>
      <c r="N98" s="259"/>
      <c r="O98" s="182" t="str">
        <f t="shared" si="2"/>
        <v/>
      </c>
      <c r="P98" s="185"/>
      <c r="Q98" s="266"/>
      <c r="R98" s="90"/>
      <c r="S98" s="270"/>
      <c r="T98" s="158">
        <f t="shared" si="3"/>
        <v>0</v>
      </c>
    </row>
    <row r="99" spans="1:20" ht="20.100000000000001" customHeight="1" x14ac:dyDescent="0.25">
      <c r="A99" s="174">
        <v>93</v>
      </c>
      <c r="B99" s="372" t="str">
        <f>IF('Factures - Autres'!B99="","",'Factures - Autres'!B99)</f>
        <v/>
      </c>
      <c r="C99" s="371" t="str">
        <f>IF('Factures - Autres'!C99="","",'Factures - Autres'!C99)</f>
        <v/>
      </c>
      <c r="D99" s="371" t="str">
        <f>IF('Factures - Autres'!D99="","",'Factures - Autres'!D99)</f>
        <v/>
      </c>
      <c r="E99" s="372" t="str">
        <f>IF('Factures - Autres'!E99="","",'Factures - Autres'!E99)</f>
        <v/>
      </c>
      <c r="F99" s="373" t="str">
        <f>IF('Factures - Autres'!H99="","",'Factures - Autres'!H99)</f>
        <v/>
      </c>
      <c r="G99" s="373"/>
      <c r="H99" s="377"/>
      <c r="I99" s="364"/>
      <c r="J99" s="364"/>
      <c r="K99" s="259"/>
      <c r="L99" s="260"/>
      <c r="M99" s="260"/>
      <c r="N99" s="259"/>
      <c r="O99" s="182" t="str">
        <f t="shared" si="2"/>
        <v/>
      </c>
      <c r="P99" s="185"/>
      <c r="Q99" s="266"/>
      <c r="R99" s="90"/>
      <c r="S99" s="270"/>
      <c r="T99" s="158">
        <f t="shared" si="3"/>
        <v>0</v>
      </c>
    </row>
    <row r="100" spans="1:20" ht="20.100000000000001" customHeight="1" x14ac:dyDescent="0.25">
      <c r="A100" s="174">
        <v>94</v>
      </c>
      <c r="B100" s="372" t="str">
        <f>IF('Factures - Autres'!B100="","",'Factures - Autres'!B100)</f>
        <v/>
      </c>
      <c r="C100" s="371" t="str">
        <f>IF('Factures - Autres'!C100="","",'Factures - Autres'!C100)</f>
        <v/>
      </c>
      <c r="D100" s="371" t="str">
        <f>IF('Factures - Autres'!D100="","",'Factures - Autres'!D100)</f>
        <v/>
      </c>
      <c r="E100" s="372" t="str">
        <f>IF('Factures - Autres'!E100="","",'Factures - Autres'!E100)</f>
        <v/>
      </c>
      <c r="F100" s="373" t="str">
        <f>IF('Factures - Autres'!H100="","",'Factures - Autres'!H100)</f>
        <v/>
      </c>
      <c r="G100" s="373"/>
      <c r="H100" s="377"/>
      <c r="I100" s="364"/>
      <c r="J100" s="364"/>
      <c r="K100" s="259"/>
      <c r="L100" s="260"/>
      <c r="M100" s="260"/>
      <c r="N100" s="259"/>
      <c r="O100" s="182" t="str">
        <f t="shared" si="2"/>
        <v/>
      </c>
      <c r="P100" s="185"/>
      <c r="Q100" s="266"/>
      <c r="R100" s="90"/>
      <c r="S100" s="270"/>
      <c r="T100" s="158">
        <f t="shared" si="3"/>
        <v>0</v>
      </c>
    </row>
    <row r="101" spans="1:20" ht="20.100000000000001" customHeight="1" x14ac:dyDescent="0.25">
      <c r="A101" s="174">
        <v>95</v>
      </c>
      <c r="B101" s="372" t="str">
        <f>IF('Factures - Autres'!B101="","",'Factures - Autres'!B101)</f>
        <v/>
      </c>
      <c r="C101" s="371" t="str">
        <f>IF('Factures - Autres'!C101="","",'Factures - Autres'!C101)</f>
        <v/>
      </c>
      <c r="D101" s="371" t="str">
        <f>IF('Factures - Autres'!D101="","",'Factures - Autres'!D101)</f>
        <v/>
      </c>
      <c r="E101" s="372" t="str">
        <f>IF('Factures - Autres'!E101="","",'Factures - Autres'!E101)</f>
        <v/>
      </c>
      <c r="F101" s="373" t="str">
        <f>IF('Factures - Autres'!H101="","",'Factures - Autres'!H101)</f>
        <v/>
      </c>
      <c r="G101" s="373"/>
      <c r="H101" s="377"/>
      <c r="I101" s="364"/>
      <c r="J101" s="364"/>
      <c r="K101" s="259"/>
      <c r="L101" s="260"/>
      <c r="M101" s="260"/>
      <c r="N101" s="259"/>
      <c r="O101" s="182" t="str">
        <f t="shared" si="2"/>
        <v/>
      </c>
      <c r="P101" s="185"/>
      <c r="Q101" s="266"/>
      <c r="R101" s="90"/>
      <c r="S101" s="270"/>
      <c r="T101" s="158">
        <f t="shared" si="3"/>
        <v>0</v>
      </c>
    </row>
    <row r="102" spans="1:20" ht="20.100000000000001" customHeight="1" x14ac:dyDescent="0.25">
      <c r="A102" s="174">
        <v>96</v>
      </c>
      <c r="B102" s="372" t="str">
        <f>IF('Factures - Autres'!B102="","",'Factures - Autres'!B102)</f>
        <v/>
      </c>
      <c r="C102" s="371" t="str">
        <f>IF('Factures - Autres'!C102="","",'Factures - Autres'!C102)</f>
        <v/>
      </c>
      <c r="D102" s="371" t="str">
        <f>IF('Factures - Autres'!D102="","",'Factures - Autres'!D102)</f>
        <v/>
      </c>
      <c r="E102" s="372" t="str">
        <f>IF('Factures - Autres'!E102="","",'Factures - Autres'!E102)</f>
        <v/>
      </c>
      <c r="F102" s="373" t="str">
        <f>IF('Factures - Autres'!H102="","",'Factures - Autres'!H102)</f>
        <v/>
      </c>
      <c r="G102" s="373"/>
      <c r="H102" s="377"/>
      <c r="I102" s="364"/>
      <c r="J102" s="364"/>
      <c r="K102" s="259"/>
      <c r="L102" s="260"/>
      <c r="M102" s="260"/>
      <c r="N102" s="259"/>
      <c r="O102" s="182" t="str">
        <f t="shared" si="2"/>
        <v/>
      </c>
      <c r="P102" s="185"/>
      <c r="Q102" s="266"/>
      <c r="R102" s="90"/>
      <c r="S102" s="270"/>
      <c r="T102" s="158">
        <f t="shared" si="3"/>
        <v>0</v>
      </c>
    </row>
    <row r="103" spans="1:20" ht="20.100000000000001" customHeight="1" x14ac:dyDescent="0.25">
      <c r="A103" s="174">
        <v>97</v>
      </c>
      <c r="B103" s="372" t="str">
        <f>IF('Factures - Autres'!B103="","",'Factures - Autres'!B103)</f>
        <v/>
      </c>
      <c r="C103" s="371" t="str">
        <f>IF('Factures - Autres'!C103="","",'Factures - Autres'!C103)</f>
        <v/>
      </c>
      <c r="D103" s="371" t="str">
        <f>IF('Factures - Autres'!D103="","",'Factures - Autres'!D103)</f>
        <v/>
      </c>
      <c r="E103" s="372" t="str">
        <f>IF('Factures - Autres'!E103="","",'Factures - Autres'!E103)</f>
        <v/>
      </c>
      <c r="F103" s="373" t="str">
        <f>IF('Factures - Autres'!H103="","",'Factures - Autres'!H103)</f>
        <v/>
      </c>
      <c r="G103" s="373"/>
      <c r="H103" s="377"/>
      <c r="I103" s="364"/>
      <c r="J103" s="364"/>
      <c r="K103" s="259"/>
      <c r="L103" s="260"/>
      <c r="M103" s="260"/>
      <c r="N103" s="259"/>
      <c r="O103" s="182" t="str">
        <f t="shared" si="2"/>
        <v/>
      </c>
      <c r="P103" s="185"/>
      <c r="Q103" s="266"/>
      <c r="R103" s="90"/>
      <c r="S103" s="270"/>
      <c r="T103" s="158">
        <f t="shared" si="3"/>
        <v>0</v>
      </c>
    </row>
    <row r="104" spans="1:20" ht="20.100000000000001" customHeight="1" x14ac:dyDescent="0.25">
      <c r="A104" s="174">
        <v>98</v>
      </c>
      <c r="B104" s="372" t="str">
        <f>IF('Factures - Autres'!B104="","",'Factures - Autres'!B104)</f>
        <v/>
      </c>
      <c r="C104" s="371" t="str">
        <f>IF('Factures - Autres'!C104="","",'Factures - Autres'!C104)</f>
        <v/>
      </c>
      <c r="D104" s="371" t="str">
        <f>IF('Factures - Autres'!D104="","",'Factures - Autres'!D104)</f>
        <v/>
      </c>
      <c r="E104" s="372" t="str">
        <f>IF('Factures - Autres'!E104="","",'Factures - Autres'!E104)</f>
        <v/>
      </c>
      <c r="F104" s="373" t="str">
        <f>IF('Factures - Autres'!H104="","",'Factures - Autres'!H104)</f>
        <v/>
      </c>
      <c r="G104" s="373"/>
      <c r="H104" s="377"/>
      <c r="I104" s="364"/>
      <c r="J104" s="364"/>
      <c r="K104" s="259"/>
      <c r="L104" s="260"/>
      <c r="M104" s="260"/>
      <c r="N104" s="259"/>
      <c r="O104" s="182" t="str">
        <f t="shared" si="2"/>
        <v/>
      </c>
      <c r="P104" s="185"/>
      <c r="Q104" s="266"/>
      <c r="R104" s="90"/>
      <c r="S104" s="270"/>
      <c r="T104" s="158">
        <f t="shared" si="3"/>
        <v>0</v>
      </c>
    </row>
    <row r="105" spans="1:20" ht="20.100000000000001" customHeight="1" x14ac:dyDescent="0.25">
      <c r="A105" s="174">
        <v>99</v>
      </c>
      <c r="B105" s="372" t="str">
        <f>IF('Factures - Autres'!B105="","",'Factures - Autres'!B105)</f>
        <v/>
      </c>
      <c r="C105" s="371" t="str">
        <f>IF('Factures - Autres'!C105="","",'Factures - Autres'!C105)</f>
        <v/>
      </c>
      <c r="D105" s="371" t="str">
        <f>IF('Factures - Autres'!D105="","",'Factures - Autres'!D105)</f>
        <v/>
      </c>
      <c r="E105" s="372" t="str">
        <f>IF('Factures - Autres'!E105="","",'Factures - Autres'!E105)</f>
        <v/>
      </c>
      <c r="F105" s="373" t="str">
        <f>IF('Factures - Autres'!H105="","",'Factures - Autres'!H105)</f>
        <v/>
      </c>
      <c r="G105" s="373"/>
      <c r="H105" s="377"/>
      <c r="I105" s="364"/>
      <c r="J105" s="364"/>
      <c r="K105" s="259"/>
      <c r="L105" s="260"/>
      <c r="M105" s="260"/>
      <c r="N105" s="259"/>
      <c r="O105" s="182" t="str">
        <f t="shared" si="2"/>
        <v/>
      </c>
      <c r="P105" s="185"/>
      <c r="Q105" s="266"/>
      <c r="R105" s="90"/>
      <c r="S105" s="270"/>
      <c r="T105" s="158">
        <f t="shared" si="3"/>
        <v>0</v>
      </c>
    </row>
    <row r="106" spans="1:20" ht="20.100000000000001" customHeight="1" x14ac:dyDescent="0.25">
      <c r="A106" s="174">
        <v>100</v>
      </c>
      <c r="B106" s="372" t="str">
        <f>IF('Factures - Autres'!B106="","",'Factures - Autres'!B106)</f>
        <v/>
      </c>
      <c r="C106" s="371" t="str">
        <f>IF('Factures - Autres'!C106="","",'Factures - Autres'!C106)</f>
        <v/>
      </c>
      <c r="D106" s="371" t="str">
        <f>IF('Factures - Autres'!D106="","",'Factures - Autres'!D106)</f>
        <v/>
      </c>
      <c r="E106" s="372" t="str">
        <f>IF('Factures - Autres'!E106="","",'Factures - Autres'!E106)</f>
        <v/>
      </c>
      <c r="F106" s="373" t="str">
        <f>IF('Factures - Autres'!H106="","",'Factures - Autres'!H106)</f>
        <v/>
      </c>
      <c r="G106" s="373"/>
      <c r="H106" s="377"/>
      <c r="I106" s="364"/>
      <c r="J106" s="364"/>
      <c r="K106" s="259"/>
      <c r="L106" s="260"/>
      <c r="M106" s="260"/>
      <c r="N106" s="259"/>
      <c r="O106" s="182" t="str">
        <f t="shared" si="2"/>
        <v/>
      </c>
      <c r="P106" s="185"/>
      <c r="Q106" s="266"/>
      <c r="R106" s="90"/>
      <c r="S106" s="270"/>
      <c r="T106" s="158">
        <f t="shared" si="3"/>
        <v>0</v>
      </c>
    </row>
    <row r="107" spans="1:20" ht="20.100000000000001" customHeight="1" x14ac:dyDescent="0.25">
      <c r="A107" s="174">
        <v>101</v>
      </c>
      <c r="B107" s="372" t="str">
        <f>IF('Factures - Autres'!B107="","",'Factures - Autres'!B107)</f>
        <v/>
      </c>
      <c r="C107" s="371" t="str">
        <f>IF('Factures - Autres'!C107="","",'Factures - Autres'!C107)</f>
        <v/>
      </c>
      <c r="D107" s="371" t="str">
        <f>IF('Factures - Autres'!D107="","",'Factures - Autres'!D107)</f>
        <v/>
      </c>
      <c r="E107" s="372" t="str">
        <f>IF('Factures - Autres'!E107="","",'Factures - Autres'!E107)</f>
        <v/>
      </c>
      <c r="F107" s="373" t="str">
        <f>IF('Factures - Autres'!H107="","",'Factures - Autres'!H107)</f>
        <v/>
      </c>
      <c r="G107" s="373"/>
      <c r="H107" s="377"/>
      <c r="I107" s="364"/>
      <c r="J107" s="364"/>
      <c r="K107" s="259"/>
      <c r="L107" s="260"/>
      <c r="M107" s="260"/>
      <c r="N107" s="259"/>
      <c r="O107" s="182" t="str">
        <f t="shared" si="2"/>
        <v/>
      </c>
      <c r="P107" s="185"/>
      <c r="Q107" s="266"/>
      <c r="R107" s="90"/>
      <c r="S107" s="270"/>
      <c r="T107" s="158">
        <f t="shared" si="3"/>
        <v>0</v>
      </c>
    </row>
    <row r="108" spans="1:20" ht="20.100000000000001" customHeight="1" x14ac:dyDescent="0.25">
      <c r="A108" s="174">
        <v>102</v>
      </c>
      <c r="B108" s="372" t="str">
        <f>IF('Factures - Autres'!B108="","",'Factures - Autres'!B108)</f>
        <v/>
      </c>
      <c r="C108" s="371" t="str">
        <f>IF('Factures - Autres'!C108="","",'Factures - Autres'!C108)</f>
        <v/>
      </c>
      <c r="D108" s="371" t="str">
        <f>IF('Factures - Autres'!D108="","",'Factures - Autres'!D108)</f>
        <v/>
      </c>
      <c r="E108" s="372" t="str">
        <f>IF('Factures - Autres'!E108="","",'Factures - Autres'!E108)</f>
        <v/>
      </c>
      <c r="F108" s="373" t="str">
        <f>IF('Factures - Autres'!H108="","",'Factures - Autres'!H108)</f>
        <v/>
      </c>
      <c r="G108" s="373"/>
      <c r="H108" s="377"/>
      <c r="I108" s="364"/>
      <c r="J108" s="364"/>
      <c r="K108" s="259"/>
      <c r="L108" s="260"/>
      <c r="M108" s="260"/>
      <c r="N108" s="259"/>
      <c r="O108" s="182" t="str">
        <f t="shared" si="2"/>
        <v/>
      </c>
      <c r="P108" s="185"/>
      <c r="Q108" s="266"/>
      <c r="R108" s="90"/>
      <c r="S108" s="270"/>
      <c r="T108" s="158">
        <f t="shared" si="3"/>
        <v>0</v>
      </c>
    </row>
    <row r="109" spans="1:20" ht="20.100000000000001" customHeight="1" x14ac:dyDescent="0.25">
      <c r="A109" s="174">
        <v>103</v>
      </c>
      <c r="B109" s="372" t="str">
        <f>IF('Factures - Autres'!B109="","",'Factures - Autres'!B109)</f>
        <v/>
      </c>
      <c r="C109" s="371" t="str">
        <f>IF('Factures - Autres'!C109="","",'Factures - Autres'!C109)</f>
        <v/>
      </c>
      <c r="D109" s="371" t="str">
        <f>IF('Factures - Autres'!D109="","",'Factures - Autres'!D109)</f>
        <v/>
      </c>
      <c r="E109" s="372" t="str">
        <f>IF('Factures - Autres'!E109="","",'Factures - Autres'!E109)</f>
        <v/>
      </c>
      <c r="F109" s="373" t="str">
        <f>IF('Factures - Autres'!H109="","",'Factures - Autres'!H109)</f>
        <v/>
      </c>
      <c r="G109" s="373"/>
      <c r="H109" s="377"/>
      <c r="I109" s="364"/>
      <c r="J109" s="364"/>
      <c r="K109" s="259"/>
      <c r="L109" s="260"/>
      <c r="M109" s="260"/>
      <c r="N109" s="259"/>
      <c r="O109" s="182" t="str">
        <f t="shared" si="2"/>
        <v/>
      </c>
      <c r="P109" s="185"/>
      <c r="Q109" s="266"/>
      <c r="R109" s="90"/>
      <c r="S109" s="270"/>
      <c r="T109" s="158">
        <f t="shared" si="3"/>
        <v>0</v>
      </c>
    </row>
    <row r="110" spans="1:20" ht="20.100000000000001" customHeight="1" x14ac:dyDescent="0.25">
      <c r="A110" s="174">
        <v>104</v>
      </c>
      <c r="B110" s="372" t="str">
        <f>IF('Factures - Autres'!B110="","",'Factures - Autres'!B110)</f>
        <v/>
      </c>
      <c r="C110" s="371" t="str">
        <f>IF('Factures - Autres'!C110="","",'Factures - Autres'!C110)</f>
        <v/>
      </c>
      <c r="D110" s="371" t="str">
        <f>IF('Factures - Autres'!D110="","",'Factures - Autres'!D110)</f>
        <v/>
      </c>
      <c r="E110" s="372" t="str">
        <f>IF('Factures - Autres'!E110="","",'Factures - Autres'!E110)</f>
        <v/>
      </c>
      <c r="F110" s="373" t="str">
        <f>IF('Factures - Autres'!H110="","",'Factures - Autres'!H110)</f>
        <v/>
      </c>
      <c r="G110" s="373"/>
      <c r="H110" s="377"/>
      <c r="I110" s="364"/>
      <c r="J110" s="364"/>
      <c r="K110" s="259"/>
      <c r="L110" s="260"/>
      <c r="M110" s="260"/>
      <c r="N110" s="259"/>
      <c r="O110" s="182" t="str">
        <f t="shared" si="2"/>
        <v/>
      </c>
      <c r="P110" s="185"/>
      <c r="Q110" s="266"/>
      <c r="R110" s="90"/>
      <c r="S110" s="270"/>
      <c r="T110" s="158">
        <f t="shared" si="3"/>
        <v>0</v>
      </c>
    </row>
    <row r="111" spans="1:20" ht="20.100000000000001" customHeight="1" x14ac:dyDescent="0.25">
      <c r="A111" s="174">
        <v>105</v>
      </c>
      <c r="B111" s="372" t="str">
        <f>IF('Factures - Autres'!B111="","",'Factures - Autres'!B111)</f>
        <v/>
      </c>
      <c r="C111" s="371" t="str">
        <f>IF('Factures - Autres'!C111="","",'Factures - Autres'!C111)</f>
        <v/>
      </c>
      <c r="D111" s="371" t="str">
        <f>IF('Factures - Autres'!D111="","",'Factures - Autres'!D111)</f>
        <v/>
      </c>
      <c r="E111" s="372" t="str">
        <f>IF('Factures - Autres'!E111="","",'Factures - Autres'!E111)</f>
        <v/>
      </c>
      <c r="F111" s="373" t="str">
        <f>IF('Factures - Autres'!H111="","",'Factures - Autres'!H111)</f>
        <v/>
      </c>
      <c r="G111" s="373"/>
      <c r="H111" s="377"/>
      <c r="I111" s="364"/>
      <c r="J111" s="364"/>
      <c r="K111" s="259"/>
      <c r="L111" s="260"/>
      <c r="M111" s="260"/>
      <c r="N111" s="259"/>
      <c r="O111" s="182" t="str">
        <f t="shared" si="2"/>
        <v/>
      </c>
      <c r="P111" s="185"/>
      <c r="Q111" s="266"/>
      <c r="R111" s="90"/>
      <c r="S111" s="270"/>
      <c r="T111" s="158">
        <f t="shared" si="3"/>
        <v>0</v>
      </c>
    </row>
    <row r="112" spans="1:20" ht="20.100000000000001" customHeight="1" x14ac:dyDescent="0.25">
      <c r="A112" s="174">
        <v>106</v>
      </c>
      <c r="B112" s="372" t="str">
        <f>IF('Factures - Autres'!B112="","",'Factures - Autres'!B112)</f>
        <v/>
      </c>
      <c r="C112" s="371" t="str">
        <f>IF('Factures - Autres'!C112="","",'Factures - Autres'!C112)</f>
        <v/>
      </c>
      <c r="D112" s="371" t="str">
        <f>IF('Factures - Autres'!D112="","",'Factures - Autres'!D112)</f>
        <v/>
      </c>
      <c r="E112" s="372" t="str">
        <f>IF('Factures - Autres'!E112="","",'Factures - Autres'!E112)</f>
        <v/>
      </c>
      <c r="F112" s="373" t="str">
        <f>IF('Factures - Autres'!H112="","",'Factures - Autres'!H112)</f>
        <v/>
      </c>
      <c r="G112" s="373"/>
      <c r="H112" s="377"/>
      <c r="I112" s="364"/>
      <c r="J112" s="364"/>
      <c r="K112" s="259"/>
      <c r="L112" s="260"/>
      <c r="M112" s="260"/>
      <c r="N112" s="259"/>
      <c r="O112" s="182" t="str">
        <f t="shared" si="2"/>
        <v/>
      </c>
      <c r="P112" s="185"/>
      <c r="Q112" s="266"/>
      <c r="R112" s="90"/>
      <c r="S112" s="270"/>
      <c r="T112" s="158">
        <f t="shared" si="3"/>
        <v>0</v>
      </c>
    </row>
    <row r="113" spans="1:20" ht="20.100000000000001" customHeight="1" x14ac:dyDescent="0.25">
      <c r="A113" s="174">
        <v>107</v>
      </c>
      <c r="B113" s="372" t="str">
        <f>IF('Factures - Autres'!B113="","",'Factures - Autres'!B113)</f>
        <v/>
      </c>
      <c r="C113" s="371" t="str">
        <f>IF('Factures - Autres'!C113="","",'Factures - Autres'!C113)</f>
        <v/>
      </c>
      <c r="D113" s="371" t="str">
        <f>IF('Factures - Autres'!D113="","",'Factures - Autres'!D113)</f>
        <v/>
      </c>
      <c r="E113" s="372" t="str">
        <f>IF('Factures - Autres'!E113="","",'Factures - Autres'!E113)</f>
        <v/>
      </c>
      <c r="F113" s="373" t="str">
        <f>IF('Factures - Autres'!H113="","",'Factures - Autres'!H113)</f>
        <v/>
      </c>
      <c r="G113" s="373"/>
      <c r="H113" s="377"/>
      <c r="I113" s="364"/>
      <c r="J113" s="364"/>
      <c r="K113" s="259"/>
      <c r="L113" s="260"/>
      <c r="M113" s="260"/>
      <c r="N113" s="259"/>
      <c r="O113" s="182" t="str">
        <f t="shared" si="2"/>
        <v/>
      </c>
      <c r="P113" s="185"/>
      <c r="Q113" s="266"/>
      <c r="R113" s="90"/>
      <c r="S113" s="270"/>
      <c r="T113" s="158">
        <f t="shared" si="3"/>
        <v>0</v>
      </c>
    </row>
    <row r="114" spans="1:20" ht="20.100000000000001" customHeight="1" x14ac:dyDescent="0.25">
      <c r="A114" s="174">
        <v>108</v>
      </c>
      <c r="B114" s="372" t="str">
        <f>IF('Factures - Autres'!B114="","",'Factures - Autres'!B114)</f>
        <v/>
      </c>
      <c r="C114" s="371" t="str">
        <f>IF('Factures - Autres'!C114="","",'Factures - Autres'!C114)</f>
        <v/>
      </c>
      <c r="D114" s="371" t="str">
        <f>IF('Factures - Autres'!D114="","",'Factures - Autres'!D114)</f>
        <v/>
      </c>
      <c r="E114" s="372" t="str">
        <f>IF('Factures - Autres'!E114="","",'Factures - Autres'!E114)</f>
        <v/>
      </c>
      <c r="F114" s="373" t="str">
        <f>IF('Factures - Autres'!H114="","",'Factures - Autres'!H114)</f>
        <v/>
      </c>
      <c r="G114" s="373"/>
      <c r="H114" s="377"/>
      <c r="I114" s="364"/>
      <c r="J114" s="364"/>
      <c r="K114" s="259"/>
      <c r="L114" s="260"/>
      <c r="M114" s="260"/>
      <c r="N114" s="259"/>
      <c r="O114" s="182" t="str">
        <f t="shared" si="2"/>
        <v/>
      </c>
      <c r="P114" s="185"/>
      <c r="Q114" s="266"/>
      <c r="R114" s="90"/>
      <c r="S114" s="270"/>
      <c r="T114" s="158">
        <f t="shared" si="3"/>
        <v>0</v>
      </c>
    </row>
    <row r="115" spans="1:20" ht="20.100000000000001" customHeight="1" x14ac:dyDescent="0.25">
      <c r="A115" s="174">
        <v>109</v>
      </c>
      <c r="B115" s="372" t="str">
        <f>IF('Factures - Autres'!B115="","",'Factures - Autres'!B115)</f>
        <v/>
      </c>
      <c r="C115" s="371" t="str">
        <f>IF('Factures - Autres'!C115="","",'Factures - Autres'!C115)</f>
        <v/>
      </c>
      <c r="D115" s="371" t="str">
        <f>IF('Factures - Autres'!D115="","",'Factures - Autres'!D115)</f>
        <v/>
      </c>
      <c r="E115" s="372" t="str">
        <f>IF('Factures - Autres'!E115="","",'Factures - Autres'!E115)</f>
        <v/>
      </c>
      <c r="F115" s="373" t="str">
        <f>IF('Factures - Autres'!H115="","",'Factures - Autres'!H115)</f>
        <v/>
      </c>
      <c r="G115" s="373"/>
      <c r="H115" s="377"/>
      <c r="I115" s="364"/>
      <c r="J115" s="364"/>
      <c r="K115" s="259"/>
      <c r="L115" s="260"/>
      <c r="M115" s="260"/>
      <c r="N115" s="259"/>
      <c r="O115" s="182" t="str">
        <f t="shared" si="2"/>
        <v/>
      </c>
      <c r="P115" s="185"/>
      <c r="Q115" s="266"/>
      <c r="R115" s="90"/>
      <c r="S115" s="270"/>
      <c r="T115" s="158">
        <f t="shared" si="3"/>
        <v>0</v>
      </c>
    </row>
    <row r="116" spans="1:20" ht="20.100000000000001" customHeight="1" x14ac:dyDescent="0.25">
      <c r="A116" s="174">
        <v>110</v>
      </c>
      <c r="B116" s="372" t="str">
        <f>IF('Factures - Autres'!B116="","",'Factures - Autres'!B116)</f>
        <v/>
      </c>
      <c r="C116" s="371" t="str">
        <f>IF('Factures - Autres'!C116="","",'Factures - Autres'!C116)</f>
        <v/>
      </c>
      <c r="D116" s="371" t="str">
        <f>IF('Factures - Autres'!D116="","",'Factures - Autres'!D116)</f>
        <v/>
      </c>
      <c r="E116" s="372" t="str">
        <f>IF('Factures - Autres'!E116="","",'Factures - Autres'!E116)</f>
        <v/>
      </c>
      <c r="F116" s="373" t="str">
        <f>IF('Factures - Autres'!H116="","",'Factures - Autres'!H116)</f>
        <v/>
      </c>
      <c r="G116" s="373"/>
      <c r="H116" s="377"/>
      <c r="I116" s="364"/>
      <c r="J116" s="364"/>
      <c r="K116" s="259"/>
      <c r="L116" s="260"/>
      <c r="M116" s="260"/>
      <c r="N116" s="259"/>
      <c r="O116" s="182" t="str">
        <f t="shared" si="2"/>
        <v/>
      </c>
      <c r="P116" s="185"/>
      <c r="Q116" s="266"/>
      <c r="R116" s="90"/>
      <c r="S116" s="270"/>
      <c r="T116" s="158">
        <f t="shared" si="3"/>
        <v>0</v>
      </c>
    </row>
    <row r="117" spans="1:20" ht="20.100000000000001" customHeight="1" x14ac:dyDescent="0.25">
      <c r="A117" s="174">
        <v>111</v>
      </c>
      <c r="B117" s="372" t="str">
        <f>IF('Factures - Autres'!B117="","",'Factures - Autres'!B117)</f>
        <v/>
      </c>
      <c r="C117" s="371" t="str">
        <f>IF('Factures - Autres'!C117="","",'Factures - Autres'!C117)</f>
        <v/>
      </c>
      <c r="D117" s="371" t="str">
        <f>IF('Factures - Autres'!D117="","",'Factures - Autres'!D117)</f>
        <v/>
      </c>
      <c r="E117" s="372" t="str">
        <f>IF('Factures - Autres'!E117="","",'Factures - Autres'!E117)</f>
        <v/>
      </c>
      <c r="F117" s="373" t="str">
        <f>IF('Factures - Autres'!H117="","",'Factures - Autres'!H117)</f>
        <v/>
      </c>
      <c r="G117" s="373"/>
      <c r="H117" s="377"/>
      <c r="I117" s="364"/>
      <c r="J117" s="364"/>
      <c r="K117" s="259"/>
      <c r="L117" s="260"/>
      <c r="M117" s="260"/>
      <c r="N117" s="259"/>
      <c r="O117" s="182" t="str">
        <f t="shared" si="2"/>
        <v/>
      </c>
      <c r="P117" s="185"/>
      <c r="Q117" s="266"/>
      <c r="R117" s="90"/>
      <c r="S117" s="270"/>
      <c r="T117" s="158">
        <f t="shared" si="3"/>
        <v>0</v>
      </c>
    </row>
    <row r="118" spans="1:20" ht="20.100000000000001" customHeight="1" x14ac:dyDescent="0.25">
      <c r="A118" s="174">
        <v>112</v>
      </c>
      <c r="B118" s="372" t="str">
        <f>IF('Factures - Autres'!B118="","",'Factures - Autres'!B118)</f>
        <v/>
      </c>
      <c r="C118" s="371" t="str">
        <f>IF('Factures - Autres'!C118="","",'Factures - Autres'!C118)</f>
        <v/>
      </c>
      <c r="D118" s="371" t="str">
        <f>IF('Factures - Autres'!D118="","",'Factures - Autres'!D118)</f>
        <v/>
      </c>
      <c r="E118" s="372" t="str">
        <f>IF('Factures - Autres'!E118="","",'Factures - Autres'!E118)</f>
        <v/>
      </c>
      <c r="F118" s="373" t="str">
        <f>IF('Factures - Autres'!H118="","",'Factures - Autres'!H118)</f>
        <v/>
      </c>
      <c r="G118" s="373"/>
      <c r="H118" s="377"/>
      <c r="I118" s="364"/>
      <c r="J118" s="364"/>
      <c r="K118" s="259"/>
      <c r="L118" s="260"/>
      <c r="M118" s="260"/>
      <c r="N118" s="259"/>
      <c r="O118" s="182" t="str">
        <f t="shared" si="2"/>
        <v/>
      </c>
      <c r="P118" s="185"/>
      <c r="Q118" s="266"/>
      <c r="R118" s="90"/>
      <c r="S118" s="270"/>
      <c r="T118" s="158">
        <f t="shared" si="3"/>
        <v>0</v>
      </c>
    </row>
    <row r="119" spans="1:20" ht="20.100000000000001" customHeight="1" x14ac:dyDescent="0.25">
      <c r="A119" s="174">
        <v>113</v>
      </c>
      <c r="B119" s="372" t="str">
        <f>IF('Factures - Autres'!B119="","",'Factures - Autres'!B119)</f>
        <v/>
      </c>
      <c r="C119" s="371" t="str">
        <f>IF('Factures - Autres'!C119="","",'Factures - Autres'!C119)</f>
        <v/>
      </c>
      <c r="D119" s="371" t="str">
        <f>IF('Factures - Autres'!D119="","",'Factures - Autres'!D119)</f>
        <v/>
      </c>
      <c r="E119" s="372" t="str">
        <f>IF('Factures - Autres'!E119="","",'Factures - Autres'!E119)</f>
        <v/>
      </c>
      <c r="F119" s="373" t="str">
        <f>IF('Factures - Autres'!H119="","",'Factures - Autres'!H119)</f>
        <v/>
      </c>
      <c r="G119" s="373"/>
      <c r="H119" s="377"/>
      <c r="I119" s="364"/>
      <c r="J119" s="364"/>
      <c r="K119" s="259"/>
      <c r="L119" s="260"/>
      <c r="M119" s="260"/>
      <c r="N119" s="259"/>
      <c r="O119" s="182" t="str">
        <f t="shared" si="2"/>
        <v/>
      </c>
      <c r="P119" s="185"/>
      <c r="Q119" s="266"/>
      <c r="R119" s="90"/>
      <c r="S119" s="270"/>
      <c r="T119" s="158">
        <f t="shared" si="3"/>
        <v>0</v>
      </c>
    </row>
    <row r="120" spans="1:20" ht="20.100000000000001" customHeight="1" x14ac:dyDescent="0.25">
      <c r="A120" s="174">
        <v>114</v>
      </c>
      <c r="B120" s="372" t="str">
        <f>IF('Factures - Autres'!B120="","",'Factures - Autres'!B120)</f>
        <v/>
      </c>
      <c r="C120" s="371" t="str">
        <f>IF('Factures - Autres'!C120="","",'Factures - Autres'!C120)</f>
        <v/>
      </c>
      <c r="D120" s="371" t="str">
        <f>IF('Factures - Autres'!D120="","",'Factures - Autres'!D120)</f>
        <v/>
      </c>
      <c r="E120" s="372" t="str">
        <f>IF('Factures - Autres'!E120="","",'Factures - Autres'!E120)</f>
        <v/>
      </c>
      <c r="F120" s="373" t="str">
        <f>IF('Factures - Autres'!H120="","",'Factures - Autres'!H120)</f>
        <v/>
      </c>
      <c r="G120" s="373"/>
      <c r="H120" s="377"/>
      <c r="I120" s="364"/>
      <c r="J120" s="364"/>
      <c r="K120" s="259"/>
      <c r="L120" s="260"/>
      <c r="M120" s="260"/>
      <c r="N120" s="259"/>
      <c r="O120" s="182" t="str">
        <f t="shared" si="2"/>
        <v/>
      </c>
      <c r="P120" s="185"/>
      <c r="Q120" s="266"/>
      <c r="R120" s="90"/>
      <c r="S120" s="270"/>
      <c r="T120" s="158">
        <f t="shared" si="3"/>
        <v>0</v>
      </c>
    </row>
    <row r="121" spans="1:20" ht="20.100000000000001" customHeight="1" x14ac:dyDescent="0.25">
      <c r="A121" s="174">
        <v>115</v>
      </c>
      <c r="B121" s="372" t="str">
        <f>IF('Factures - Autres'!B121="","",'Factures - Autres'!B121)</f>
        <v/>
      </c>
      <c r="C121" s="371" t="str">
        <f>IF('Factures - Autres'!C121="","",'Factures - Autres'!C121)</f>
        <v/>
      </c>
      <c r="D121" s="371" t="str">
        <f>IF('Factures - Autres'!D121="","",'Factures - Autres'!D121)</f>
        <v/>
      </c>
      <c r="E121" s="372" t="str">
        <f>IF('Factures - Autres'!E121="","",'Factures - Autres'!E121)</f>
        <v/>
      </c>
      <c r="F121" s="373" t="str">
        <f>IF('Factures - Autres'!H121="","",'Factures - Autres'!H121)</f>
        <v/>
      </c>
      <c r="G121" s="373"/>
      <c r="H121" s="377"/>
      <c r="I121" s="364"/>
      <c r="J121" s="364"/>
      <c r="K121" s="259"/>
      <c r="L121" s="260"/>
      <c r="M121" s="260"/>
      <c r="N121" s="259"/>
      <c r="O121" s="182" t="str">
        <f t="shared" si="2"/>
        <v/>
      </c>
      <c r="P121" s="185"/>
      <c r="Q121" s="266"/>
      <c r="R121" s="90"/>
      <c r="S121" s="270"/>
      <c r="T121" s="158">
        <f t="shared" si="3"/>
        <v>0</v>
      </c>
    </row>
    <row r="122" spans="1:20" ht="20.100000000000001" customHeight="1" x14ac:dyDescent="0.25">
      <c r="A122" s="174">
        <v>116</v>
      </c>
      <c r="B122" s="372" t="str">
        <f>IF('Factures - Autres'!B122="","",'Factures - Autres'!B122)</f>
        <v/>
      </c>
      <c r="C122" s="371" t="str">
        <f>IF('Factures - Autres'!C122="","",'Factures - Autres'!C122)</f>
        <v/>
      </c>
      <c r="D122" s="371" t="str">
        <f>IF('Factures - Autres'!D122="","",'Factures - Autres'!D122)</f>
        <v/>
      </c>
      <c r="E122" s="372" t="str">
        <f>IF('Factures - Autres'!E122="","",'Factures - Autres'!E122)</f>
        <v/>
      </c>
      <c r="F122" s="373" t="str">
        <f>IF('Factures - Autres'!H122="","",'Factures - Autres'!H122)</f>
        <v/>
      </c>
      <c r="G122" s="373"/>
      <c r="H122" s="377"/>
      <c r="I122" s="364"/>
      <c r="J122" s="364"/>
      <c r="K122" s="259"/>
      <c r="L122" s="260"/>
      <c r="M122" s="260"/>
      <c r="N122" s="259"/>
      <c r="O122" s="182" t="str">
        <f t="shared" si="2"/>
        <v/>
      </c>
      <c r="P122" s="185"/>
      <c r="Q122" s="266"/>
      <c r="R122" s="90"/>
      <c r="S122" s="270"/>
      <c r="T122" s="158">
        <f t="shared" si="3"/>
        <v>0</v>
      </c>
    </row>
    <row r="123" spans="1:20" ht="20.100000000000001" customHeight="1" x14ac:dyDescent="0.25">
      <c r="A123" s="174">
        <v>117</v>
      </c>
      <c r="B123" s="372" t="str">
        <f>IF('Factures - Autres'!B123="","",'Factures - Autres'!B123)</f>
        <v/>
      </c>
      <c r="C123" s="371" t="str">
        <f>IF('Factures - Autres'!C123="","",'Factures - Autres'!C123)</f>
        <v/>
      </c>
      <c r="D123" s="371" t="str">
        <f>IF('Factures - Autres'!D123="","",'Factures - Autres'!D123)</f>
        <v/>
      </c>
      <c r="E123" s="372" t="str">
        <f>IF('Factures - Autres'!E123="","",'Factures - Autres'!E123)</f>
        <v/>
      </c>
      <c r="F123" s="373" t="str">
        <f>IF('Factures - Autres'!H123="","",'Factures - Autres'!H123)</f>
        <v/>
      </c>
      <c r="G123" s="373"/>
      <c r="H123" s="377"/>
      <c r="I123" s="364"/>
      <c r="J123" s="364"/>
      <c r="K123" s="259"/>
      <c r="L123" s="260"/>
      <c r="M123" s="260"/>
      <c r="N123" s="259"/>
      <c r="O123" s="182" t="str">
        <f t="shared" si="2"/>
        <v/>
      </c>
      <c r="P123" s="185"/>
      <c r="Q123" s="266"/>
      <c r="R123" s="90"/>
      <c r="S123" s="270"/>
      <c r="T123" s="158">
        <f t="shared" si="3"/>
        <v>0</v>
      </c>
    </row>
    <row r="124" spans="1:20" ht="20.100000000000001" customHeight="1" x14ac:dyDescent="0.25">
      <c r="A124" s="174">
        <v>118</v>
      </c>
      <c r="B124" s="372" t="str">
        <f>IF('Factures - Autres'!B124="","",'Factures - Autres'!B124)</f>
        <v/>
      </c>
      <c r="C124" s="371" t="str">
        <f>IF('Factures - Autres'!C124="","",'Factures - Autres'!C124)</f>
        <v/>
      </c>
      <c r="D124" s="371" t="str">
        <f>IF('Factures - Autres'!D124="","",'Factures - Autres'!D124)</f>
        <v/>
      </c>
      <c r="E124" s="372" t="str">
        <f>IF('Factures - Autres'!E124="","",'Factures - Autres'!E124)</f>
        <v/>
      </c>
      <c r="F124" s="373" t="str">
        <f>IF('Factures - Autres'!H124="","",'Factures - Autres'!H124)</f>
        <v/>
      </c>
      <c r="G124" s="373"/>
      <c r="H124" s="377"/>
      <c r="I124" s="364"/>
      <c r="J124" s="364"/>
      <c r="K124" s="259"/>
      <c r="L124" s="260"/>
      <c r="M124" s="260"/>
      <c r="N124" s="259"/>
      <c r="O124" s="182" t="str">
        <f t="shared" si="2"/>
        <v/>
      </c>
      <c r="P124" s="185"/>
      <c r="Q124" s="266"/>
      <c r="R124" s="90"/>
      <c r="S124" s="270"/>
      <c r="T124" s="158">
        <f t="shared" si="3"/>
        <v>0</v>
      </c>
    </row>
    <row r="125" spans="1:20" ht="20.100000000000001" customHeight="1" x14ac:dyDescent="0.25">
      <c r="A125" s="174">
        <v>119</v>
      </c>
      <c r="B125" s="372" t="str">
        <f>IF('Factures - Autres'!B125="","",'Factures - Autres'!B125)</f>
        <v/>
      </c>
      <c r="C125" s="371" t="str">
        <f>IF('Factures - Autres'!C125="","",'Factures - Autres'!C125)</f>
        <v/>
      </c>
      <c r="D125" s="371" t="str">
        <f>IF('Factures - Autres'!D125="","",'Factures - Autres'!D125)</f>
        <v/>
      </c>
      <c r="E125" s="372" t="str">
        <f>IF('Factures - Autres'!E125="","",'Factures - Autres'!E125)</f>
        <v/>
      </c>
      <c r="F125" s="373" t="str">
        <f>IF('Factures - Autres'!H125="","",'Factures - Autres'!H125)</f>
        <v/>
      </c>
      <c r="G125" s="373"/>
      <c r="H125" s="377"/>
      <c r="I125" s="364"/>
      <c r="J125" s="364"/>
      <c r="K125" s="259"/>
      <c r="L125" s="260"/>
      <c r="M125" s="260"/>
      <c r="N125" s="259"/>
      <c r="O125" s="182" t="str">
        <f t="shared" si="2"/>
        <v/>
      </c>
      <c r="P125" s="185"/>
      <c r="Q125" s="266"/>
      <c r="R125" s="90"/>
      <c r="S125" s="270"/>
      <c r="T125" s="158">
        <f t="shared" si="3"/>
        <v>0</v>
      </c>
    </row>
    <row r="126" spans="1:20" ht="20.100000000000001" customHeight="1" x14ac:dyDescent="0.25">
      <c r="A126" s="174">
        <v>120</v>
      </c>
      <c r="B126" s="372" t="str">
        <f>IF('Factures - Autres'!B126="","",'Factures - Autres'!B126)</f>
        <v/>
      </c>
      <c r="C126" s="371" t="str">
        <f>IF('Factures - Autres'!C126="","",'Factures - Autres'!C126)</f>
        <v/>
      </c>
      <c r="D126" s="371" t="str">
        <f>IF('Factures - Autres'!D126="","",'Factures - Autres'!D126)</f>
        <v/>
      </c>
      <c r="E126" s="372" t="str">
        <f>IF('Factures - Autres'!E126="","",'Factures - Autres'!E126)</f>
        <v/>
      </c>
      <c r="F126" s="373" t="str">
        <f>IF('Factures - Autres'!H126="","",'Factures - Autres'!H126)</f>
        <v/>
      </c>
      <c r="G126" s="373"/>
      <c r="H126" s="377"/>
      <c r="I126" s="364"/>
      <c r="J126" s="364"/>
      <c r="K126" s="259"/>
      <c r="L126" s="260"/>
      <c r="M126" s="260"/>
      <c r="N126" s="259"/>
      <c r="O126" s="182" t="str">
        <f t="shared" si="2"/>
        <v/>
      </c>
      <c r="P126" s="185"/>
      <c r="Q126" s="266"/>
      <c r="R126" s="90"/>
      <c r="S126" s="270"/>
      <c r="T126" s="158">
        <f t="shared" si="3"/>
        <v>0</v>
      </c>
    </row>
    <row r="127" spans="1:20" ht="20.100000000000001" customHeight="1" x14ac:dyDescent="0.25">
      <c r="A127" s="174">
        <v>121</v>
      </c>
      <c r="B127" s="372" t="str">
        <f>IF('Factures - Autres'!B127="","",'Factures - Autres'!B127)</f>
        <v/>
      </c>
      <c r="C127" s="371" t="str">
        <f>IF('Factures - Autres'!C127="","",'Factures - Autres'!C127)</f>
        <v/>
      </c>
      <c r="D127" s="371" t="str">
        <f>IF('Factures - Autres'!D127="","",'Factures - Autres'!D127)</f>
        <v/>
      </c>
      <c r="E127" s="372" t="str">
        <f>IF('Factures - Autres'!E127="","",'Factures - Autres'!E127)</f>
        <v/>
      </c>
      <c r="F127" s="373" t="str">
        <f>IF('Factures - Autres'!H127="","",'Factures - Autres'!H127)</f>
        <v/>
      </c>
      <c r="G127" s="373"/>
      <c r="H127" s="377"/>
      <c r="I127" s="364"/>
      <c r="J127" s="364"/>
      <c r="K127" s="259"/>
      <c r="L127" s="260"/>
      <c r="M127" s="260"/>
      <c r="N127" s="259"/>
      <c r="O127" s="182" t="str">
        <f t="shared" si="2"/>
        <v/>
      </c>
      <c r="P127" s="185"/>
      <c r="Q127" s="266"/>
      <c r="R127" s="90"/>
      <c r="S127" s="270"/>
      <c r="T127" s="158">
        <f t="shared" si="3"/>
        <v>0</v>
      </c>
    </row>
    <row r="128" spans="1:20" ht="20.100000000000001" customHeight="1" x14ac:dyDescent="0.25">
      <c r="A128" s="174">
        <v>122</v>
      </c>
      <c r="B128" s="372" t="str">
        <f>IF('Factures - Autres'!B128="","",'Factures - Autres'!B128)</f>
        <v/>
      </c>
      <c r="C128" s="371" t="str">
        <f>IF('Factures - Autres'!C128="","",'Factures - Autres'!C128)</f>
        <v/>
      </c>
      <c r="D128" s="371" t="str">
        <f>IF('Factures - Autres'!D128="","",'Factures - Autres'!D128)</f>
        <v/>
      </c>
      <c r="E128" s="372" t="str">
        <f>IF('Factures - Autres'!E128="","",'Factures - Autres'!E128)</f>
        <v/>
      </c>
      <c r="F128" s="373" t="str">
        <f>IF('Factures - Autres'!H128="","",'Factures - Autres'!H128)</f>
        <v/>
      </c>
      <c r="G128" s="373"/>
      <c r="H128" s="377"/>
      <c r="I128" s="364"/>
      <c r="J128" s="364"/>
      <c r="K128" s="259"/>
      <c r="L128" s="260"/>
      <c r="M128" s="260"/>
      <c r="N128" s="259"/>
      <c r="O128" s="182" t="str">
        <f t="shared" si="2"/>
        <v/>
      </c>
      <c r="P128" s="185"/>
      <c r="Q128" s="266"/>
      <c r="R128" s="90"/>
      <c r="S128" s="270"/>
      <c r="T128" s="158">
        <f t="shared" si="3"/>
        <v>0</v>
      </c>
    </row>
    <row r="129" spans="1:20" ht="20.100000000000001" customHeight="1" x14ac:dyDescent="0.25">
      <c r="A129" s="174">
        <v>123</v>
      </c>
      <c r="B129" s="372" t="str">
        <f>IF('Factures - Autres'!B129="","",'Factures - Autres'!B129)</f>
        <v/>
      </c>
      <c r="C129" s="371" t="str">
        <f>IF('Factures - Autres'!C129="","",'Factures - Autres'!C129)</f>
        <v/>
      </c>
      <c r="D129" s="371" t="str">
        <f>IF('Factures - Autres'!D129="","",'Factures - Autres'!D129)</f>
        <v/>
      </c>
      <c r="E129" s="372" t="str">
        <f>IF('Factures - Autres'!E129="","",'Factures - Autres'!E129)</f>
        <v/>
      </c>
      <c r="F129" s="373" t="str">
        <f>IF('Factures - Autres'!H129="","",'Factures - Autres'!H129)</f>
        <v/>
      </c>
      <c r="G129" s="373"/>
      <c r="H129" s="377"/>
      <c r="I129" s="364"/>
      <c r="J129" s="364"/>
      <c r="K129" s="259"/>
      <c r="L129" s="260"/>
      <c r="M129" s="260"/>
      <c r="N129" s="259"/>
      <c r="O129" s="182" t="str">
        <f t="shared" si="2"/>
        <v/>
      </c>
      <c r="P129" s="185"/>
      <c r="Q129" s="266"/>
      <c r="R129" s="90"/>
      <c r="S129" s="270"/>
      <c r="T129" s="158">
        <f t="shared" si="3"/>
        <v>0</v>
      </c>
    </row>
    <row r="130" spans="1:20" ht="20.100000000000001" customHeight="1" x14ac:dyDescent="0.25">
      <c r="A130" s="174">
        <v>124</v>
      </c>
      <c r="B130" s="372" t="str">
        <f>IF('Factures - Autres'!B130="","",'Factures - Autres'!B130)</f>
        <v/>
      </c>
      <c r="C130" s="371" t="str">
        <f>IF('Factures - Autres'!C130="","",'Factures - Autres'!C130)</f>
        <v/>
      </c>
      <c r="D130" s="371" t="str">
        <f>IF('Factures - Autres'!D130="","",'Factures - Autres'!D130)</f>
        <v/>
      </c>
      <c r="E130" s="372" t="str">
        <f>IF('Factures - Autres'!E130="","",'Factures - Autres'!E130)</f>
        <v/>
      </c>
      <c r="F130" s="373" t="str">
        <f>IF('Factures - Autres'!H130="","",'Factures - Autres'!H130)</f>
        <v/>
      </c>
      <c r="G130" s="373"/>
      <c r="H130" s="377"/>
      <c r="I130" s="364"/>
      <c r="J130" s="364"/>
      <c r="K130" s="259"/>
      <c r="L130" s="260"/>
      <c r="M130" s="260"/>
      <c r="N130" s="259"/>
      <c r="O130" s="182" t="str">
        <f t="shared" si="2"/>
        <v/>
      </c>
      <c r="P130" s="185"/>
      <c r="Q130" s="266"/>
      <c r="R130" s="90"/>
      <c r="S130" s="270"/>
      <c r="T130" s="158">
        <f t="shared" si="3"/>
        <v>0</v>
      </c>
    </row>
    <row r="131" spans="1:20" ht="20.100000000000001" customHeight="1" x14ac:dyDescent="0.25">
      <c r="A131" s="174">
        <v>125</v>
      </c>
      <c r="B131" s="372" t="str">
        <f>IF('Factures - Autres'!B131="","",'Factures - Autres'!B131)</f>
        <v/>
      </c>
      <c r="C131" s="371" t="str">
        <f>IF('Factures - Autres'!C131="","",'Factures - Autres'!C131)</f>
        <v/>
      </c>
      <c r="D131" s="371" t="str">
        <f>IF('Factures - Autres'!D131="","",'Factures - Autres'!D131)</f>
        <v/>
      </c>
      <c r="E131" s="372" t="str">
        <f>IF('Factures - Autres'!E131="","",'Factures - Autres'!E131)</f>
        <v/>
      </c>
      <c r="F131" s="373" t="str">
        <f>IF('Factures - Autres'!H131="","",'Factures - Autres'!H131)</f>
        <v/>
      </c>
      <c r="G131" s="373"/>
      <c r="H131" s="377"/>
      <c r="I131" s="364"/>
      <c r="J131" s="364"/>
      <c r="K131" s="259"/>
      <c r="L131" s="260"/>
      <c r="M131" s="260"/>
      <c r="N131" s="259"/>
      <c r="O131" s="182" t="str">
        <f t="shared" si="2"/>
        <v/>
      </c>
      <c r="P131" s="185"/>
      <c r="Q131" s="266"/>
      <c r="R131" s="90"/>
      <c r="S131" s="270"/>
      <c r="T131" s="158">
        <f t="shared" si="3"/>
        <v>0</v>
      </c>
    </row>
    <row r="132" spans="1:20" ht="20.100000000000001" customHeight="1" x14ac:dyDescent="0.25">
      <c r="A132" s="174">
        <v>126</v>
      </c>
      <c r="B132" s="372" t="str">
        <f>IF('Factures - Autres'!B132="","",'Factures - Autres'!B132)</f>
        <v/>
      </c>
      <c r="C132" s="371" t="str">
        <f>IF('Factures - Autres'!C132="","",'Factures - Autres'!C132)</f>
        <v/>
      </c>
      <c r="D132" s="371" t="str">
        <f>IF('Factures - Autres'!D132="","",'Factures - Autres'!D132)</f>
        <v/>
      </c>
      <c r="E132" s="372" t="str">
        <f>IF('Factures - Autres'!E132="","",'Factures - Autres'!E132)</f>
        <v/>
      </c>
      <c r="F132" s="373" t="str">
        <f>IF('Factures - Autres'!H132="","",'Factures - Autres'!H132)</f>
        <v/>
      </c>
      <c r="G132" s="373"/>
      <c r="H132" s="377"/>
      <c r="I132" s="364"/>
      <c r="J132" s="364"/>
      <c r="K132" s="259"/>
      <c r="L132" s="260"/>
      <c r="M132" s="260"/>
      <c r="N132" s="259"/>
      <c r="O132" s="182" t="str">
        <f t="shared" si="2"/>
        <v/>
      </c>
      <c r="P132" s="185"/>
      <c r="Q132" s="266"/>
      <c r="R132" s="90"/>
      <c r="S132" s="270"/>
      <c r="T132" s="158">
        <f t="shared" si="3"/>
        <v>0</v>
      </c>
    </row>
    <row r="133" spans="1:20" ht="20.100000000000001" customHeight="1" x14ac:dyDescent="0.25">
      <c r="A133" s="174">
        <v>127</v>
      </c>
      <c r="B133" s="372" t="str">
        <f>IF('Factures - Autres'!B133="","",'Factures - Autres'!B133)</f>
        <v/>
      </c>
      <c r="C133" s="371" t="str">
        <f>IF('Factures - Autres'!C133="","",'Factures - Autres'!C133)</f>
        <v/>
      </c>
      <c r="D133" s="371" t="str">
        <f>IF('Factures - Autres'!D133="","",'Factures - Autres'!D133)</f>
        <v/>
      </c>
      <c r="E133" s="372" t="str">
        <f>IF('Factures - Autres'!E133="","",'Factures - Autres'!E133)</f>
        <v/>
      </c>
      <c r="F133" s="373" t="str">
        <f>IF('Factures - Autres'!H133="","",'Factures - Autres'!H133)</f>
        <v/>
      </c>
      <c r="G133" s="373"/>
      <c r="H133" s="377"/>
      <c r="I133" s="364"/>
      <c r="J133" s="364"/>
      <c r="K133" s="259"/>
      <c r="L133" s="260"/>
      <c r="M133" s="260"/>
      <c r="N133" s="259"/>
      <c r="O133" s="182" t="str">
        <f t="shared" si="2"/>
        <v/>
      </c>
      <c r="P133" s="185"/>
      <c r="Q133" s="266"/>
      <c r="R133" s="90"/>
      <c r="S133" s="270"/>
      <c r="T133" s="158">
        <f t="shared" si="3"/>
        <v>0</v>
      </c>
    </row>
    <row r="134" spans="1:20" ht="20.100000000000001" customHeight="1" x14ac:dyDescent="0.25">
      <c r="A134" s="174">
        <v>128</v>
      </c>
      <c r="B134" s="372" t="str">
        <f>IF('Factures - Autres'!B134="","",'Factures - Autres'!B134)</f>
        <v/>
      </c>
      <c r="C134" s="371" t="str">
        <f>IF('Factures - Autres'!C134="","",'Factures - Autres'!C134)</f>
        <v/>
      </c>
      <c r="D134" s="371" t="str">
        <f>IF('Factures - Autres'!D134="","",'Factures - Autres'!D134)</f>
        <v/>
      </c>
      <c r="E134" s="372" t="str">
        <f>IF('Factures - Autres'!E134="","",'Factures - Autres'!E134)</f>
        <v/>
      </c>
      <c r="F134" s="373" t="str">
        <f>IF('Factures - Autres'!H134="","",'Factures - Autres'!H134)</f>
        <v/>
      </c>
      <c r="G134" s="373"/>
      <c r="H134" s="377"/>
      <c r="I134" s="364"/>
      <c r="J134" s="364"/>
      <c r="K134" s="259"/>
      <c r="L134" s="260"/>
      <c r="M134" s="260"/>
      <c r="N134" s="259"/>
      <c r="O134" s="182" t="str">
        <f t="shared" si="2"/>
        <v/>
      </c>
      <c r="P134" s="185"/>
      <c r="Q134" s="266"/>
      <c r="R134" s="90"/>
      <c r="S134" s="270"/>
      <c r="T134" s="158">
        <f t="shared" si="3"/>
        <v>0</v>
      </c>
    </row>
    <row r="135" spans="1:20" ht="20.100000000000001" customHeight="1" x14ac:dyDescent="0.25">
      <c r="A135" s="174">
        <v>129</v>
      </c>
      <c r="B135" s="372" t="str">
        <f>IF('Factures - Autres'!B135="","",'Factures - Autres'!B135)</f>
        <v/>
      </c>
      <c r="C135" s="371" t="str">
        <f>IF('Factures - Autres'!C135="","",'Factures - Autres'!C135)</f>
        <v/>
      </c>
      <c r="D135" s="371" t="str">
        <f>IF('Factures - Autres'!D135="","",'Factures - Autres'!D135)</f>
        <v/>
      </c>
      <c r="E135" s="372" t="str">
        <f>IF('Factures - Autres'!E135="","",'Factures - Autres'!E135)</f>
        <v/>
      </c>
      <c r="F135" s="373" t="str">
        <f>IF('Factures - Autres'!H135="","",'Factures - Autres'!H135)</f>
        <v/>
      </c>
      <c r="G135" s="373"/>
      <c r="H135" s="377"/>
      <c r="I135" s="364"/>
      <c r="J135" s="364"/>
      <c r="K135" s="259"/>
      <c r="L135" s="260"/>
      <c r="M135" s="260"/>
      <c r="N135" s="259"/>
      <c r="O135" s="182" t="str">
        <f t="shared" ref="O135:O198" si="4">IF($H135="","",IF($H135&gt;MAX($F135:$G135),"Le montant éligible ne peut etre supérieur au montant présenté",""))</f>
        <v/>
      </c>
      <c r="P135" s="185"/>
      <c r="Q135" s="266"/>
      <c r="R135" s="90"/>
      <c r="S135" s="270"/>
      <c r="T135" s="158">
        <f t="shared" si="3"/>
        <v>0</v>
      </c>
    </row>
    <row r="136" spans="1:20" ht="20.100000000000001" customHeight="1" x14ac:dyDescent="0.25">
      <c r="A136" s="174">
        <v>130</v>
      </c>
      <c r="B136" s="372" t="str">
        <f>IF('Factures - Autres'!B136="","",'Factures - Autres'!B136)</f>
        <v/>
      </c>
      <c r="C136" s="371" t="str">
        <f>IF('Factures - Autres'!C136="","",'Factures - Autres'!C136)</f>
        <v/>
      </c>
      <c r="D136" s="371" t="str">
        <f>IF('Factures - Autres'!D136="","",'Factures - Autres'!D136)</f>
        <v/>
      </c>
      <c r="E136" s="372" t="str">
        <f>IF('Factures - Autres'!E136="","",'Factures - Autres'!E136)</f>
        <v/>
      </c>
      <c r="F136" s="373" t="str">
        <f>IF('Factures - Autres'!H136="","",'Factures - Autres'!H136)</f>
        <v/>
      </c>
      <c r="G136" s="373"/>
      <c r="H136" s="377"/>
      <c r="I136" s="364"/>
      <c r="J136" s="364"/>
      <c r="K136" s="259"/>
      <c r="L136" s="260"/>
      <c r="M136" s="260"/>
      <c r="N136" s="259"/>
      <c r="O136" s="182" t="str">
        <f t="shared" si="4"/>
        <v/>
      </c>
      <c r="P136" s="185"/>
      <c r="Q136" s="266"/>
      <c r="R136" s="90"/>
      <c r="S136" s="270"/>
      <c r="T136" s="158">
        <f t="shared" ref="T136:T199" si="5">IF(AND(B136&lt;&gt;"",R136&lt;&gt;"Oui"),1,0)</f>
        <v>0</v>
      </c>
    </row>
    <row r="137" spans="1:20" ht="20.100000000000001" customHeight="1" x14ac:dyDescent="0.25">
      <c r="A137" s="174">
        <v>131</v>
      </c>
      <c r="B137" s="372" t="str">
        <f>IF('Factures - Autres'!B137="","",'Factures - Autres'!B137)</f>
        <v/>
      </c>
      <c r="C137" s="371" t="str">
        <f>IF('Factures - Autres'!C137="","",'Factures - Autres'!C137)</f>
        <v/>
      </c>
      <c r="D137" s="371" t="str">
        <f>IF('Factures - Autres'!D137="","",'Factures - Autres'!D137)</f>
        <v/>
      </c>
      <c r="E137" s="372" t="str">
        <f>IF('Factures - Autres'!E137="","",'Factures - Autres'!E137)</f>
        <v/>
      </c>
      <c r="F137" s="373" t="str">
        <f>IF('Factures - Autres'!H137="","",'Factures - Autres'!H137)</f>
        <v/>
      </c>
      <c r="G137" s="373"/>
      <c r="H137" s="377"/>
      <c r="I137" s="364"/>
      <c r="J137" s="364"/>
      <c r="K137" s="259"/>
      <c r="L137" s="260"/>
      <c r="M137" s="260"/>
      <c r="N137" s="259"/>
      <c r="O137" s="182" t="str">
        <f t="shared" si="4"/>
        <v/>
      </c>
      <c r="P137" s="185"/>
      <c r="Q137" s="266"/>
      <c r="R137" s="90"/>
      <c r="S137" s="270"/>
      <c r="T137" s="158">
        <f t="shared" si="5"/>
        <v>0</v>
      </c>
    </row>
    <row r="138" spans="1:20" ht="20.100000000000001" customHeight="1" x14ac:dyDescent="0.25">
      <c r="A138" s="174">
        <v>132</v>
      </c>
      <c r="B138" s="372" t="str">
        <f>IF('Factures - Autres'!B138="","",'Factures - Autres'!B138)</f>
        <v/>
      </c>
      <c r="C138" s="371" t="str">
        <f>IF('Factures - Autres'!C138="","",'Factures - Autres'!C138)</f>
        <v/>
      </c>
      <c r="D138" s="371" t="str">
        <f>IF('Factures - Autres'!D138="","",'Factures - Autres'!D138)</f>
        <v/>
      </c>
      <c r="E138" s="372" t="str">
        <f>IF('Factures - Autres'!E138="","",'Factures - Autres'!E138)</f>
        <v/>
      </c>
      <c r="F138" s="373" t="str">
        <f>IF('Factures - Autres'!H138="","",'Factures - Autres'!H138)</f>
        <v/>
      </c>
      <c r="G138" s="373"/>
      <c r="H138" s="377"/>
      <c r="I138" s="364"/>
      <c r="J138" s="364"/>
      <c r="K138" s="259"/>
      <c r="L138" s="260"/>
      <c r="M138" s="260"/>
      <c r="N138" s="259"/>
      <c r="O138" s="182" t="str">
        <f t="shared" si="4"/>
        <v/>
      </c>
      <c r="P138" s="185"/>
      <c r="Q138" s="266"/>
      <c r="R138" s="90"/>
      <c r="S138" s="270"/>
      <c r="T138" s="158">
        <f t="shared" si="5"/>
        <v>0</v>
      </c>
    </row>
    <row r="139" spans="1:20" ht="20.100000000000001" customHeight="1" x14ac:dyDescent="0.25">
      <c r="A139" s="174">
        <v>133</v>
      </c>
      <c r="B139" s="372" t="str">
        <f>IF('Factures - Autres'!B139="","",'Factures - Autres'!B139)</f>
        <v/>
      </c>
      <c r="C139" s="371" t="str">
        <f>IF('Factures - Autres'!C139="","",'Factures - Autres'!C139)</f>
        <v/>
      </c>
      <c r="D139" s="371" t="str">
        <f>IF('Factures - Autres'!D139="","",'Factures - Autres'!D139)</f>
        <v/>
      </c>
      <c r="E139" s="372" t="str">
        <f>IF('Factures - Autres'!E139="","",'Factures - Autres'!E139)</f>
        <v/>
      </c>
      <c r="F139" s="373" t="str">
        <f>IF('Factures - Autres'!H139="","",'Factures - Autres'!H139)</f>
        <v/>
      </c>
      <c r="G139" s="373"/>
      <c r="H139" s="377"/>
      <c r="I139" s="364"/>
      <c r="J139" s="364"/>
      <c r="K139" s="259"/>
      <c r="L139" s="260"/>
      <c r="M139" s="260"/>
      <c r="N139" s="259"/>
      <c r="O139" s="182" t="str">
        <f t="shared" si="4"/>
        <v/>
      </c>
      <c r="P139" s="185"/>
      <c r="Q139" s="266"/>
      <c r="R139" s="90"/>
      <c r="S139" s="270"/>
      <c r="T139" s="158">
        <f t="shared" si="5"/>
        <v>0</v>
      </c>
    </row>
    <row r="140" spans="1:20" ht="20.100000000000001" customHeight="1" x14ac:dyDescent="0.25">
      <c r="A140" s="174">
        <v>134</v>
      </c>
      <c r="B140" s="372" t="str">
        <f>IF('Factures - Autres'!B140="","",'Factures - Autres'!B140)</f>
        <v/>
      </c>
      <c r="C140" s="371" t="str">
        <f>IF('Factures - Autres'!C140="","",'Factures - Autres'!C140)</f>
        <v/>
      </c>
      <c r="D140" s="371" t="str">
        <f>IF('Factures - Autres'!D140="","",'Factures - Autres'!D140)</f>
        <v/>
      </c>
      <c r="E140" s="372" t="str">
        <f>IF('Factures - Autres'!E140="","",'Factures - Autres'!E140)</f>
        <v/>
      </c>
      <c r="F140" s="373" t="str">
        <f>IF('Factures - Autres'!H140="","",'Factures - Autres'!H140)</f>
        <v/>
      </c>
      <c r="G140" s="373"/>
      <c r="H140" s="377"/>
      <c r="I140" s="364"/>
      <c r="J140" s="364"/>
      <c r="K140" s="259"/>
      <c r="L140" s="260"/>
      <c r="M140" s="260"/>
      <c r="N140" s="259"/>
      <c r="O140" s="182" t="str">
        <f t="shared" si="4"/>
        <v/>
      </c>
      <c r="P140" s="185"/>
      <c r="Q140" s="266"/>
      <c r="R140" s="90"/>
      <c r="S140" s="270"/>
      <c r="T140" s="158">
        <f t="shared" si="5"/>
        <v>0</v>
      </c>
    </row>
    <row r="141" spans="1:20" ht="20.100000000000001" customHeight="1" x14ac:dyDescent="0.25">
      <c r="A141" s="174">
        <v>135</v>
      </c>
      <c r="B141" s="372" t="str">
        <f>IF('Factures - Autres'!B141="","",'Factures - Autres'!B141)</f>
        <v/>
      </c>
      <c r="C141" s="371" t="str">
        <f>IF('Factures - Autres'!C141="","",'Factures - Autres'!C141)</f>
        <v/>
      </c>
      <c r="D141" s="371" t="str">
        <f>IF('Factures - Autres'!D141="","",'Factures - Autres'!D141)</f>
        <v/>
      </c>
      <c r="E141" s="372" t="str">
        <f>IF('Factures - Autres'!E141="","",'Factures - Autres'!E141)</f>
        <v/>
      </c>
      <c r="F141" s="373" t="str">
        <f>IF('Factures - Autres'!H141="","",'Factures - Autres'!H141)</f>
        <v/>
      </c>
      <c r="G141" s="373"/>
      <c r="H141" s="377"/>
      <c r="I141" s="364"/>
      <c r="J141" s="364"/>
      <c r="K141" s="259"/>
      <c r="L141" s="260"/>
      <c r="M141" s="260"/>
      <c r="N141" s="259"/>
      <c r="O141" s="182" t="str">
        <f t="shared" si="4"/>
        <v/>
      </c>
      <c r="P141" s="185"/>
      <c r="Q141" s="266"/>
      <c r="R141" s="90"/>
      <c r="S141" s="270"/>
      <c r="T141" s="158">
        <f t="shared" si="5"/>
        <v>0</v>
      </c>
    </row>
    <row r="142" spans="1:20" ht="20.100000000000001" customHeight="1" x14ac:dyDescent="0.25">
      <c r="A142" s="174">
        <v>136</v>
      </c>
      <c r="B142" s="372" t="str">
        <f>IF('Factures - Autres'!B142="","",'Factures - Autres'!B142)</f>
        <v/>
      </c>
      <c r="C142" s="371" t="str">
        <f>IF('Factures - Autres'!C142="","",'Factures - Autres'!C142)</f>
        <v/>
      </c>
      <c r="D142" s="371" t="str">
        <f>IF('Factures - Autres'!D142="","",'Factures - Autres'!D142)</f>
        <v/>
      </c>
      <c r="E142" s="372" t="str">
        <f>IF('Factures - Autres'!E142="","",'Factures - Autres'!E142)</f>
        <v/>
      </c>
      <c r="F142" s="373" t="str">
        <f>IF('Factures - Autres'!H142="","",'Factures - Autres'!H142)</f>
        <v/>
      </c>
      <c r="G142" s="373"/>
      <c r="H142" s="377"/>
      <c r="I142" s="364"/>
      <c r="J142" s="364"/>
      <c r="K142" s="259"/>
      <c r="L142" s="260"/>
      <c r="M142" s="260"/>
      <c r="N142" s="259"/>
      <c r="O142" s="182" t="str">
        <f t="shared" si="4"/>
        <v/>
      </c>
      <c r="P142" s="185"/>
      <c r="Q142" s="266"/>
      <c r="R142" s="90"/>
      <c r="S142" s="270"/>
      <c r="T142" s="158">
        <f t="shared" si="5"/>
        <v>0</v>
      </c>
    </row>
    <row r="143" spans="1:20" ht="20.100000000000001" customHeight="1" x14ac:dyDescent="0.25">
      <c r="A143" s="174">
        <v>137</v>
      </c>
      <c r="B143" s="372" t="str">
        <f>IF('Factures - Autres'!B143="","",'Factures - Autres'!B143)</f>
        <v/>
      </c>
      <c r="C143" s="371" t="str">
        <f>IF('Factures - Autres'!C143="","",'Factures - Autres'!C143)</f>
        <v/>
      </c>
      <c r="D143" s="371" t="str">
        <f>IF('Factures - Autres'!D143="","",'Factures - Autres'!D143)</f>
        <v/>
      </c>
      <c r="E143" s="372" t="str">
        <f>IF('Factures - Autres'!E143="","",'Factures - Autres'!E143)</f>
        <v/>
      </c>
      <c r="F143" s="373" t="str">
        <f>IF('Factures - Autres'!H143="","",'Factures - Autres'!H143)</f>
        <v/>
      </c>
      <c r="G143" s="373"/>
      <c r="H143" s="377"/>
      <c r="I143" s="364"/>
      <c r="J143" s="364"/>
      <c r="K143" s="259"/>
      <c r="L143" s="260"/>
      <c r="M143" s="260"/>
      <c r="N143" s="259"/>
      <c r="O143" s="182" t="str">
        <f t="shared" si="4"/>
        <v/>
      </c>
      <c r="P143" s="185"/>
      <c r="Q143" s="266"/>
      <c r="R143" s="90"/>
      <c r="S143" s="270"/>
      <c r="T143" s="158">
        <f t="shared" si="5"/>
        <v>0</v>
      </c>
    </row>
    <row r="144" spans="1:20" ht="20.100000000000001" customHeight="1" x14ac:dyDescent="0.25">
      <c r="A144" s="174">
        <v>138</v>
      </c>
      <c r="B144" s="372" t="str">
        <f>IF('Factures - Autres'!B144="","",'Factures - Autres'!B144)</f>
        <v/>
      </c>
      <c r="C144" s="371" t="str">
        <f>IF('Factures - Autres'!C144="","",'Factures - Autres'!C144)</f>
        <v/>
      </c>
      <c r="D144" s="371" t="str">
        <f>IF('Factures - Autres'!D144="","",'Factures - Autres'!D144)</f>
        <v/>
      </c>
      <c r="E144" s="372" t="str">
        <f>IF('Factures - Autres'!E144="","",'Factures - Autres'!E144)</f>
        <v/>
      </c>
      <c r="F144" s="373" t="str">
        <f>IF('Factures - Autres'!H144="","",'Factures - Autres'!H144)</f>
        <v/>
      </c>
      <c r="G144" s="373"/>
      <c r="H144" s="377"/>
      <c r="I144" s="364"/>
      <c r="J144" s="364"/>
      <c r="K144" s="259"/>
      <c r="L144" s="260"/>
      <c r="M144" s="260"/>
      <c r="N144" s="259"/>
      <c r="O144" s="182" t="str">
        <f t="shared" si="4"/>
        <v/>
      </c>
      <c r="P144" s="185"/>
      <c r="Q144" s="266"/>
      <c r="R144" s="90"/>
      <c r="S144" s="270"/>
      <c r="T144" s="158">
        <f t="shared" si="5"/>
        <v>0</v>
      </c>
    </row>
    <row r="145" spans="1:20" ht="20.100000000000001" customHeight="1" x14ac:dyDescent="0.25">
      <c r="A145" s="174">
        <v>139</v>
      </c>
      <c r="B145" s="372" t="str">
        <f>IF('Factures - Autres'!B145="","",'Factures - Autres'!B145)</f>
        <v/>
      </c>
      <c r="C145" s="371" t="str">
        <f>IF('Factures - Autres'!C145="","",'Factures - Autres'!C145)</f>
        <v/>
      </c>
      <c r="D145" s="371" t="str">
        <f>IF('Factures - Autres'!D145="","",'Factures - Autres'!D145)</f>
        <v/>
      </c>
      <c r="E145" s="372" t="str">
        <f>IF('Factures - Autres'!E145="","",'Factures - Autres'!E145)</f>
        <v/>
      </c>
      <c r="F145" s="373" t="str">
        <f>IF('Factures - Autres'!H145="","",'Factures - Autres'!H145)</f>
        <v/>
      </c>
      <c r="G145" s="373"/>
      <c r="H145" s="377"/>
      <c r="I145" s="364"/>
      <c r="J145" s="364"/>
      <c r="K145" s="259"/>
      <c r="L145" s="260"/>
      <c r="M145" s="260"/>
      <c r="N145" s="259"/>
      <c r="O145" s="182" t="str">
        <f t="shared" si="4"/>
        <v/>
      </c>
      <c r="P145" s="185"/>
      <c r="Q145" s="266"/>
      <c r="R145" s="90"/>
      <c r="S145" s="270"/>
      <c r="T145" s="158">
        <f t="shared" si="5"/>
        <v>0</v>
      </c>
    </row>
    <row r="146" spans="1:20" ht="20.100000000000001" customHeight="1" x14ac:dyDescent="0.25">
      <c r="A146" s="174">
        <v>140</v>
      </c>
      <c r="B146" s="372" t="str">
        <f>IF('Factures - Autres'!B146="","",'Factures - Autres'!B146)</f>
        <v/>
      </c>
      <c r="C146" s="371" t="str">
        <f>IF('Factures - Autres'!C146="","",'Factures - Autres'!C146)</f>
        <v/>
      </c>
      <c r="D146" s="371" t="str">
        <f>IF('Factures - Autres'!D146="","",'Factures - Autres'!D146)</f>
        <v/>
      </c>
      <c r="E146" s="372" t="str">
        <f>IF('Factures - Autres'!E146="","",'Factures - Autres'!E146)</f>
        <v/>
      </c>
      <c r="F146" s="373" t="str">
        <f>IF('Factures - Autres'!H146="","",'Factures - Autres'!H146)</f>
        <v/>
      </c>
      <c r="G146" s="373"/>
      <c r="H146" s="377"/>
      <c r="I146" s="364"/>
      <c r="J146" s="364"/>
      <c r="K146" s="259"/>
      <c r="L146" s="260"/>
      <c r="M146" s="260"/>
      <c r="N146" s="259"/>
      <c r="O146" s="182" t="str">
        <f t="shared" si="4"/>
        <v/>
      </c>
      <c r="P146" s="185"/>
      <c r="Q146" s="266"/>
      <c r="R146" s="90"/>
      <c r="S146" s="270"/>
      <c r="T146" s="158">
        <f t="shared" si="5"/>
        <v>0</v>
      </c>
    </row>
    <row r="147" spans="1:20" ht="20.100000000000001" customHeight="1" x14ac:dyDescent="0.25">
      <c r="A147" s="174">
        <v>141</v>
      </c>
      <c r="B147" s="372" t="str">
        <f>IF('Factures - Autres'!B147="","",'Factures - Autres'!B147)</f>
        <v/>
      </c>
      <c r="C147" s="371" t="str">
        <f>IF('Factures - Autres'!C147="","",'Factures - Autres'!C147)</f>
        <v/>
      </c>
      <c r="D147" s="371" t="str">
        <f>IF('Factures - Autres'!D147="","",'Factures - Autres'!D147)</f>
        <v/>
      </c>
      <c r="E147" s="372" t="str">
        <f>IF('Factures - Autres'!E147="","",'Factures - Autres'!E147)</f>
        <v/>
      </c>
      <c r="F147" s="373" t="str">
        <f>IF('Factures - Autres'!H147="","",'Factures - Autres'!H147)</f>
        <v/>
      </c>
      <c r="G147" s="373"/>
      <c r="H147" s="377"/>
      <c r="I147" s="364"/>
      <c r="J147" s="364"/>
      <c r="K147" s="259"/>
      <c r="L147" s="260"/>
      <c r="M147" s="260"/>
      <c r="N147" s="259"/>
      <c r="O147" s="182" t="str">
        <f t="shared" si="4"/>
        <v/>
      </c>
      <c r="P147" s="185"/>
      <c r="Q147" s="266"/>
      <c r="R147" s="90"/>
      <c r="S147" s="270"/>
      <c r="T147" s="158">
        <f t="shared" si="5"/>
        <v>0</v>
      </c>
    </row>
    <row r="148" spans="1:20" ht="20.100000000000001" customHeight="1" x14ac:dyDescent="0.25">
      <c r="A148" s="174">
        <v>142</v>
      </c>
      <c r="B148" s="372" t="str">
        <f>IF('Factures - Autres'!B148="","",'Factures - Autres'!B148)</f>
        <v/>
      </c>
      <c r="C148" s="371" t="str">
        <f>IF('Factures - Autres'!C148="","",'Factures - Autres'!C148)</f>
        <v/>
      </c>
      <c r="D148" s="371" t="str">
        <f>IF('Factures - Autres'!D148="","",'Factures - Autres'!D148)</f>
        <v/>
      </c>
      <c r="E148" s="372" t="str">
        <f>IF('Factures - Autres'!E148="","",'Factures - Autres'!E148)</f>
        <v/>
      </c>
      <c r="F148" s="373" t="str">
        <f>IF('Factures - Autres'!H148="","",'Factures - Autres'!H148)</f>
        <v/>
      </c>
      <c r="G148" s="373"/>
      <c r="H148" s="377"/>
      <c r="I148" s="364"/>
      <c r="J148" s="364"/>
      <c r="K148" s="259"/>
      <c r="L148" s="260"/>
      <c r="M148" s="260"/>
      <c r="N148" s="259"/>
      <c r="O148" s="182" t="str">
        <f t="shared" si="4"/>
        <v/>
      </c>
      <c r="P148" s="185"/>
      <c r="Q148" s="266"/>
      <c r="R148" s="90"/>
      <c r="S148" s="270"/>
      <c r="T148" s="158">
        <f t="shared" si="5"/>
        <v>0</v>
      </c>
    </row>
    <row r="149" spans="1:20" ht="20.100000000000001" customHeight="1" x14ac:dyDescent="0.25">
      <c r="A149" s="174">
        <v>143</v>
      </c>
      <c r="B149" s="372" t="str">
        <f>IF('Factures - Autres'!B149="","",'Factures - Autres'!B149)</f>
        <v/>
      </c>
      <c r="C149" s="371" t="str">
        <f>IF('Factures - Autres'!C149="","",'Factures - Autres'!C149)</f>
        <v/>
      </c>
      <c r="D149" s="371" t="str">
        <f>IF('Factures - Autres'!D149="","",'Factures - Autres'!D149)</f>
        <v/>
      </c>
      <c r="E149" s="372" t="str">
        <f>IF('Factures - Autres'!E149="","",'Factures - Autres'!E149)</f>
        <v/>
      </c>
      <c r="F149" s="373" t="str">
        <f>IF('Factures - Autres'!H149="","",'Factures - Autres'!H149)</f>
        <v/>
      </c>
      <c r="G149" s="373"/>
      <c r="H149" s="377"/>
      <c r="I149" s="364"/>
      <c r="J149" s="364"/>
      <c r="K149" s="259"/>
      <c r="L149" s="260"/>
      <c r="M149" s="260"/>
      <c r="N149" s="259"/>
      <c r="O149" s="182" t="str">
        <f t="shared" si="4"/>
        <v/>
      </c>
      <c r="P149" s="185"/>
      <c r="Q149" s="266"/>
      <c r="R149" s="90"/>
      <c r="S149" s="270"/>
      <c r="T149" s="158">
        <f t="shared" si="5"/>
        <v>0</v>
      </c>
    </row>
    <row r="150" spans="1:20" ht="20.100000000000001" customHeight="1" x14ac:dyDescent="0.25">
      <c r="A150" s="174">
        <v>144</v>
      </c>
      <c r="B150" s="372" t="str">
        <f>IF('Factures - Autres'!B150="","",'Factures - Autres'!B150)</f>
        <v/>
      </c>
      <c r="C150" s="371" t="str">
        <f>IF('Factures - Autres'!C150="","",'Factures - Autres'!C150)</f>
        <v/>
      </c>
      <c r="D150" s="371" t="str">
        <f>IF('Factures - Autres'!D150="","",'Factures - Autres'!D150)</f>
        <v/>
      </c>
      <c r="E150" s="372" t="str">
        <f>IF('Factures - Autres'!E150="","",'Factures - Autres'!E150)</f>
        <v/>
      </c>
      <c r="F150" s="373" t="str">
        <f>IF('Factures - Autres'!H150="","",'Factures - Autres'!H150)</f>
        <v/>
      </c>
      <c r="G150" s="373"/>
      <c r="H150" s="377"/>
      <c r="I150" s="364"/>
      <c r="J150" s="364"/>
      <c r="K150" s="259"/>
      <c r="L150" s="260"/>
      <c r="M150" s="260"/>
      <c r="N150" s="259"/>
      <c r="O150" s="182" t="str">
        <f t="shared" si="4"/>
        <v/>
      </c>
      <c r="P150" s="185"/>
      <c r="Q150" s="266"/>
      <c r="R150" s="90"/>
      <c r="S150" s="270"/>
      <c r="T150" s="158">
        <f t="shared" si="5"/>
        <v>0</v>
      </c>
    </row>
    <row r="151" spans="1:20" ht="20.100000000000001" customHeight="1" x14ac:dyDescent="0.25">
      <c r="A151" s="174">
        <v>145</v>
      </c>
      <c r="B151" s="372" t="str">
        <f>IF('Factures - Autres'!B151="","",'Factures - Autres'!B151)</f>
        <v/>
      </c>
      <c r="C151" s="371" t="str">
        <f>IF('Factures - Autres'!C151="","",'Factures - Autres'!C151)</f>
        <v/>
      </c>
      <c r="D151" s="371" t="str">
        <f>IF('Factures - Autres'!D151="","",'Factures - Autres'!D151)</f>
        <v/>
      </c>
      <c r="E151" s="372" t="str">
        <f>IF('Factures - Autres'!E151="","",'Factures - Autres'!E151)</f>
        <v/>
      </c>
      <c r="F151" s="373" t="str">
        <f>IF('Factures - Autres'!H151="","",'Factures - Autres'!H151)</f>
        <v/>
      </c>
      <c r="G151" s="373"/>
      <c r="H151" s="377"/>
      <c r="I151" s="364"/>
      <c r="J151" s="364"/>
      <c r="K151" s="259"/>
      <c r="L151" s="260"/>
      <c r="M151" s="260"/>
      <c r="N151" s="259"/>
      <c r="O151" s="182" t="str">
        <f t="shared" si="4"/>
        <v/>
      </c>
      <c r="P151" s="185"/>
      <c r="Q151" s="266"/>
      <c r="R151" s="90"/>
      <c r="S151" s="270"/>
      <c r="T151" s="158">
        <f t="shared" si="5"/>
        <v>0</v>
      </c>
    </row>
    <row r="152" spans="1:20" ht="20.100000000000001" customHeight="1" x14ac:dyDescent="0.25">
      <c r="A152" s="174">
        <v>146</v>
      </c>
      <c r="B152" s="372" t="str">
        <f>IF('Factures - Autres'!B152="","",'Factures - Autres'!B152)</f>
        <v/>
      </c>
      <c r="C152" s="371" t="str">
        <f>IF('Factures - Autres'!C152="","",'Factures - Autres'!C152)</f>
        <v/>
      </c>
      <c r="D152" s="371" t="str">
        <f>IF('Factures - Autres'!D152="","",'Factures - Autres'!D152)</f>
        <v/>
      </c>
      <c r="E152" s="372" t="str">
        <f>IF('Factures - Autres'!E152="","",'Factures - Autres'!E152)</f>
        <v/>
      </c>
      <c r="F152" s="373" t="str">
        <f>IF('Factures - Autres'!H152="","",'Factures - Autres'!H152)</f>
        <v/>
      </c>
      <c r="G152" s="373"/>
      <c r="H152" s="377"/>
      <c r="I152" s="364"/>
      <c r="J152" s="364"/>
      <c r="K152" s="259"/>
      <c r="L152" s="260"/>
      <c r="M152" s="260"/>
      <c r="N152" s="259"/>
      <c r="O152" s="182" t="str">
        <f t="shared" si="4"/>
        <v/>
      </c>
      <c r="P152" s="185"/>
      <c r="Q152" s="266"/>
      <c r="R152" s="90"/>
      <c r="S152" s="270"/>
      <c r="T152" s="158">
        <f t="shared" si="5"/>
        <v>0</v>
      </c>
    </row>
    <row r="153" spans="1:20" ht="20.100000000000001" customHeight="1" x14ac:dyDescent="0.25">
      <c r="A153" s="174">
        <v>147</v>
      </c>
      <c r="B153" s="372" t="str">
        <f>IF('Factures - Autres'!B153="","",'Factures - Autres'!B153)</f>
        <v/>
      </c>
      <c r="C153" s="371" t="str">
        <f>IF('Factures - Autres'!C153="","",'Factures - Autres'!C153)</f>
        <v/>
      </c>
      <c r="D153" s="371" t="str">
        <f>IF('Factures - Autres'!D153="","",'Factures - Autres'!D153)</f>
        <v/>
      </c>
      <c r="E153" s="372" t="str">
        <f>IF('Factures - Autres'!E153="","",'Factures - Autres'!E153)</f>
        <v/>
      </c>
      <c r="F153" s="373" t="str">
        <f>IF('Factures - Autres'!H153="","",'Factures - Autres'!H153)</f>
        <v/>
      </c>
      <c r="G153" s="373"/>
      <c r="H153" s="377"/>
      <c r="I153" s="364"/>
      <c r="J153" s="364"/>
      <c r="K153" s="259"/>
      <c r="L153" s="260"/>
      <c r="M153" s="260"/>
      <c r="N153" s="259"/>
      <c r="O153" s="182" t="str">
        <f t="shared" si="4"/>
        <v/>
      </c>
      <c r="P153" s="185"/>
      <c r="Q153" s="266"/>
      <c r="R153" s="90"/>
      <c r="S153" s="270"/>
      <c r="T153" s="158">
        <f t="shared" si="5"/>
        <v>0</v>
      </c>
    </row>
    <row r="154" spans="1:20" ht="20.100000000000001" customHeight="1" x14ac:dyDescent="0.25">
      <c r="A154" s="174">
        <v>148</v>
      </c>
      <c r="B154" s="372" t="str">
        <f>IF('Factures - Autres'!B154="","",'Factures - Autres'!B154)</f>
        <v/>
      </c>
      <c r="C154" s="371" t="str">
        <f>IF('Factures - Autres'!C154="","",'Factures - Autres'!C154)</f>
        <v/>
      </c>
      <c r="D154" s="371" t="str">
        <f>IF('Factures - Autres'!D154="","",'Factures - Autres'!D154)</f>
        <v/>
      </c>
      <c r="E154" s="372" t="str">
        <f>IF('Factures - Autres'!E154="","",'Factures - Autres'!E154)</f>
        <v/>
      </c>
      <c r="F154" s="373" t="str">
        <f>IF('Factures - Autres'!H154="","",'Factures - Autres'!H154)</f>
        <v/>
      </c>
      <c r="G154" s="373"/>
      <c r="H154" s="377"/>
      <c r="I154" s="364"/>
      <c r="J154" s="364"/>
      <c r="K154" s="259"/>
      <c r="L154" s="260"/>
      <c r="M154" s="260"/>
      <c r="N154" s="259"/>
      <c r="O154" s="182" t="str">
        <f t="shared" si="4"/>
        <v/>
      </c>
      <c r="P154" s="185"/>
      <c r="Q154" s="266"/>
      <c r="R154" s="90"/>
      <c r="S154" s="270"/>
      <c r="T154" s="158">
        <f t="shared" si="5"/>
        <v>0</v>
      </c>
    </row>
    <row r="155" spans="1:20" ht="20.100000000000001" customHeight="1" x14ac:dyDescent="0.25">
      <c r="A155" s="174">
        <v>149</v>
      </c>
      <c r="B155" s="372" t="str">
        <f>IF('Factures - Autres'!B155="","",'Factures - Autres'!B155)</f>
        <v/>
      </c>
      <c r="C155" s="371" t="str">
        <f>IF('Factures - Autres'!C155="","",'Factures - Autres'!C155)</f>
        <v/>
      </c>
      <c r="D155" s="371" t="str">
        <f>IF('Factures - Autres'!D155="","",'Factures - Autres'!D155)</f>
        <v/>
      </c>
      <c r="E155" s="372" t="str">
        <f>IF('Factures - Autres'!E155="","",'Factures - Autres'!E155)</f>
        <v/>
      </c>
      <c r="F155" s="373" t="str">
        <f>IF('Factures - Autres'!H155="","",'Factures - Autres'!H155)</f>
        <v/>
      </c>
      <c r="G155" s="373"/>
      <c r="H155" s="377"/>
      <c r="I155" s="364"/>
      <c r="J155" s="364"/>
      <c r="K155" s="259"/>
      <c r="L155" s="260"/>
      <c r="M155" s="260"/>
      <c r="N155" s="259"/>
      <c r="O155" s="182" t="str">
        <f t="shared" si="4"/>
        <v/>
      </c>
      <c r="P155" s="185"/>
      <c r="Q155" s="266"/>
      <c r="R155" s="90"/>
      <c r="S155" s="270"/>
      <c r="T155" s="158">
        <f t="shared" si="5"/>
        <v>0</v>
      </c>
    </row>
    <row r="156" spans="1:20" ht="20.100000000000001" customHeight="1" x14ac:dyDescent="0.25">
      <c r="A156" s="174">
        <v>150</v>
      </c>
      <c r="B156" s="372" t="str">
        <f>IF('Factures - Autres'!B156="","",'Factures - Autres'!B156)</f>
        <v/>
      </c>
      <c r="C156" s="371" t="str">
        <f>IF('Factures - Autres'!C156="","",'Factures - Autres'!C156)</f>
        <v/>
      </c>
      <c r="D156" s="371" t="str">
        <f>IF('Factures - Autres'!D156="","",'Factures - Autres'!D156)</f>
        <v/>
      </c>
      <c r="E156" s="372" t="str">
        <f>IF('Factures - Autres'!E156="","",'Factures - Autres'!E156)</f>
        <v/>
      </c>
      <c r="F156" s="373" t="str">
        <f>IF('Factures - Autres'!H156="","",'Factures - Autres'!H156)</f>
        <v/>
      </c>
      <c r="G156" s="373"/>
      <c r="H156" s="377"/>
      <c r="I156" s="364"/>
      <c r="J156" s="364"/>
      <c r="K156" s="259"/>
      <c r="L156" s="260"/>
      <c r="M156" s="260"/>
      <c r="N156" s="259"/>
      <c r="O156" s="182" t="str">
        <f t="shared" si="4"/>
        <v/>
      </c>
      <c r="P156" s="185"/>
      <c r="Q156" s="266"/>
      <c r="R156" s="90"/>
      <c r="S156" s="270"/>
      <c r="T156" s="158">
        <f t="shared" si="5"/>
        <v>0</v>
      </c>
    </row>
    <row r="157" spans="1:20" ht="20.100000000000001" customHeight="1" x14ac:dyDescent="0.25">
      <c r="A157" s="174">
        <v>151</v>
      </c>
      <c r="B157" s="372" t="str">
        <f>IF('Factures - Autres'!B157="","",'Factures - Autres'!B157)</f>
        <v/>
      </c>
      <c r="C157" s="371" t="str">
        <f>IF('Factures - Autres'!C157="","",'Factures - Autres'!C157)</f>
        <v/>
      </c>
      <c r="D157" s="371" t="str">
        <f>IF('Factures - Autres'!D157="","",'Factures - Autres'!D157)</f>
        <v/>
      </c>
      <c r="E157" s="372" t="str">
        <f>IF('Factures - Autres'!E157="","",'Factures - Autres'!E157)</f>
        <v/>
      </c>
      <c r="F157" s="373" t="str">
        <f>IF('Factures - Autres'!H157="","",'Factures - Autres'!H157)</f>
        <v/>
      </c>
      <c r="G157" s="373"/>
      <c r="H157" s="377"/>
      <c r="I157" s="364"/>
      <c r="J157" s="364"/>
      <c r="K157" s="259"/>
      <c r="L157" s="260"/>
      <c r="M157" s="260"/>
      <c r="N157" s="259"/>
      <c r="O157" s="182" t="str">
        <f t="shared" si="4"/>
        <v/>
      </c>
      <c r="P157" s="185"/>
      <c r="Q157" s="266"/>
      <c r="R157" s="90"/>
      <c r="S157" s="270"/>
      <c r="T157" s="158">
        <f t="shared" si="5"/>
        <v>0</v>
      </c>
    </row>
    <row r="158" spans="1:20" ht="20.100000000000001" customHeight="1" x14ac:dyDescent="0.25">
      <c r="A158" s="174">
        <v>152</v>
      </c>
      <c r="B158" s="372" t="str">
        <f>IF('Factures - Autres'!B158="","",'Factures - Autres'!B158)</f>
        <v/>
      </c>
      <c r="C158" s="371" t="str">
        <f>IF('Factures - Autres'!C158="","",'Factures - Autres'!C158)</f>
        <v/>
      </c>
      <c r="D158" s="371" t="str">
        <f>IF('Factures - Autres'!D158="","",'Factures - Autres'!D158)</f>
        <v/>
      </c>
      <c r="E158" s="372" t="str">
        <f>IF('Factures - Autres'!E158="","",'Factures - Autres'!E158)</f>
        <v/>
      </c>
      <c r="F158" s="373" t="str">
        <f>IF('Factures - Autres'!H158="","",'Factures - Autres'!H158)</f>
        <v/>
      </c>
      <c r="G158" s="373"/>
      <c r="H158" s="377"/>
      <c r="I158" s="364"/>
      <c r="J158" s="364"/>
      <c r="K158" s="259"/>
      <c r="L158" s="260"/>
      <c r="M158" s="260"/>
      <c r="N158" s="259"/>
      <c r="O158" s="182" t="str">
        <f t="shared" si="4"/>
        <v/>
      </c>
      <c r="P158" s="185"/>
      <c r="Q158" s="266"/>
      <c r="R158" s="90"/>
      <c r="S158" s="270"/>
      <c r="T158" s="158">
        <f t="shared" si="5"/>
        <v>0</v>
      </c>
    </row>
    <row r="159" spans="1:20" ht="20.100000000000001" customHeight="1" x14ac:dyDescent="0.25">
      <c r="A159" s="174">
        <v>153</v>
      </c>
      <c r="B159" s="372" t="str">
        <f>IF('Factures - Autres'!B159="","",'Factures - Autres'!B159)</f>
        <v/>
      </c>
      <c r="C159" s="371" t="str">
        <f>IF('Factures - Autres'!C159="","",'Factures - Autres'!C159)</f>
        <v/>
      </c>
      <c r="D159" s="371" t="str">
        <f>IF('Factures - Autres'!D159="","",'Factures - Autres'!D159)</f>
        <v/>
      </c>
      <c r="E159" s="372" t="str">
        <f>IF('Factures - Autres'!E159="","",'Factures - Autres'!E159)</f>
        <v/>
      </c>
      <c r="F159" s="373" t="str">
        <f>IF('Factures - Autres'!H159="","",'Factures - Autres'!H159)</f>
        <v/>
      </c>
      <c r="G159" s="373"/>
      <c r="H159" s="377"/>
      <c r="I159" s="364"/>
      <c r="J159" s="364"/>
      <c r="K159" s="259"/>
      <c r="L159" s="260"/>
      <c r="M159" s="260"/>
      <c r="N159" s="259"/>
      <c r="O159" s="182" t="str">
        <f t="shared" si="4"/>
        <v/>
      </c>
      <c r="P159" s="185"/>
      <c r="Q159" s="266"/>
      <c r="R159" s="90"/>
      <c r="S159" s="270"/>
      <c r="T159" s="158">
        <f t="shared" si="5"/>
        <v>0</v>
      </c>
    </row>
    <row r="160" spans="1:20" ht="20.100000000000001" customHeight="1" x14ac:dyDescent="0.25">
      <c r="A160" s="174">
        <v>154</v>
      </c>
      <c r="B160" s="372" t="str">
        <f>IF('Factures - Autres'!B160="","",'Factures - Autres'!B160)</f>
        <v/>
      </c>
      <c r="C160" s="371" t="str">
        <f>IF('Factures - Autres'!C160="","",'Factures - Autres'!C160)</f>
        <v/>
      </c>
      <c r="D160" s="371" t="str">
        <f>IF('Factures - Autres'!D160="","",'Factures - Autres'!D160)</f>
        <v/>
      </c>
      <c r="E160" s="372" t="str">
        <f>IF('Factures - Autres'!E160="","",'Factures - Autres'!E160)</f>
        <v/>
      </c>
      <c r="F160" s="373" t="str">
        <f>IF('Factures - Autres'!H160="","",'Factures - Autres'!H160)</f>
        <v/>
      </c>
      <c r="G160" s="373"/>
      <c r="H160" s="377"/>
      <c r="I160" s="364"/>
      <c r="J160" s="364"/>
      <c r="K160" s="259"/>
      <c r="L160" s="260"/>
      <c r="M160" s="260"/>
      <c r="N160" s="259"/>
      <c r="O160" s="182" t="str">
        <f t="shared" si="4"/>
        <v/>
      </c>
      <c r="P160" s="185"/>
      <c r="Q160" s="266"/>
      <c r="R160" s="90"/>
      <c r="S160" s="270"/>
      <c r="T160" s="158">
        <f t="shared" si="5"/>
        <v>0</v>
      </c>
    </row>
    <row r="161" spans="1:20" ht="20.100000000000001" customHeight="1" x14ac:dyDescent="0.25">
      <c r="A161" s="174">
        <v>155</v>
      </c>
      <c r="B161" s="372" t="str">
        <f>IF('Factures - Autres'!B161="","",'Factures - Autres'!B161)</f>
        <v/>
      </c>
      <c r="C161" s="371" t="str">
        <f>IF('Factures - Autres'!C161="","",'Factures - Autres'!C161)</f>
        <v/>
      </c>
      <c r="D161" s="371" t="str">
        <f>IF('Factures - Autres'!D161="","",'Factures - Autres'!D161)</f>
        <v/>
      </c>
      <c r="E161" s="372" t="str">
        <f>IF('Factures - Autres'!E161="","",'Factures - Autres'!E161)</f>
        <v/>
      </c>
      <c r="F161" s="373" t="str">
        <f>IF('Factures - Autres'!H161="","",'Factures - Autres'!H161)</f>
        <v/>
      </c>
      <c r="G161" s="373"/>
      <c r="H161" s="377"/>
      <c r="I161" s="364"/>
      <c r="J161" s="364"/>
      <c r="K161" s="259"/>
      <c r="L161" s="260"/>
      <c r="M161" s="260"/>
      <c r="N161" s="259"/>
      <c r="O161" s="182" t="str">
        <f t="shared" si="4"/>
        <v/>
      </c>
      <c r="P161" s="185"/>
      <c r="Q161" s="266"/>
      <c r="R161" s="90"/>
      <c r="S161" s="270"/>
      <c r="T161" s="158">
        <f t="shared" si="5"/>
        <v>0</v>
      </c>
    </row>
    <row r="162" spans="1:20" ht="20.100000000000001" customHeight="1" x14ac:dyDescent="0.25">
      <c r="A162" s="174">
        <v>156</v>
      </c>
      <c r="B162" s="372" t="str">
        <f>IF('Factures - Autres'!B162="","",'Factures - Autres'!B162)</f>
        <v/>
      </c>
      <c r="C162" s="371" t="str">
        <f>IF('Factures - Autres'!C162="","",'Factures - Autres'!C162)</f>
        <v/>
      </c>
      <c r="D162" s="371" t="str">
        <f>IF('Factures - Autres'!D162="","",'Factures - Autres'!D162)</f>
        <v/>
      </c>
      <c r="E162" s="372" t="str">
        <f>IF('Factures - Autres'!E162="","",'Factures - Autres'!E162)</f>
        <v/>
      </c>
      <c r="F162" s="373" t="str">
        <f>IF('Factures - Autres'!H162="","",'Factures - Autres'!H162)</f>
        <v/>
      </c>
      <c r="G162" s="373"/>
      <c r="H162" s="377"/>
      <c r="I162" s="364"/>
      <c r="J162" s="364"/>
      <c r="K162" s="259"/>
      <c r="L162" s="260"/>
      <c r="M162" s="260"/>
      <c r="N162" s="259"/>
      <c r="O162" s="182" t="str">
        <f t="shared" si="4"/>
        <v/>
      </c>
      <c r="P162" s="185"/>
      <c r="Q162" s="266"/>
      <c r="R162" s="90"/>
      <c r="S162" s="270"/>
      <c r="T162" s="158">
        <f t="shared" si="5"/>
        <v>0</v>
      </c>
    </row>
    <row r="163" spans="1:20" ht="20.100000000000001" customHeight="1" x14ac:dyDescent="0.25">
      <c r="A163" s="174">
        <v>157</v>
      </c>
      <c r="B163" s="372" t="str">
        <f>IF('Factures - Autres'!B163="","",'Factures - Autres'!B163)</f>
        <v/>
      </c>
      <c r="C163" s="371" t="str">
        <f>IF('Factures - Autres'!C163="","",'Factures - Autres'!C163)</f>
        <v/>
      </c>
      <c r="D163" s="371" t="str">
        <f>IF('Factures - Autres'!D163="","",'Factures - Autres'!D163)</f>
        <v/>
      </c>
      <c r="E163" s="372" t="str">
        <f>IF('Factures - Autres'!E163="","",'Factures - Autres'!E163)</f>
        <v/>
      </c>
      <c r="F163" s="373" t="str">
        <f>IF('Factures - Autres'!H163="","",'Factures - Autres'!H163)</f>
        <v/>
      </c>
      <c r="G163" s="373"/>
      <c r="H163" s="377"/>
      <c r="I163" s="364"/>
      <c r="J163" s="364"/>
      <c r="K163" s="259"/>
      <c r="L163" s="260"/>
      <c r="M163" s="260"/>
      <c r="N163" s="259"/>
      <c r="O163" s="182" t="str">
        <f t="shared" si="4"/>
        <v/>
      </c>
      <c r="P163" s="185"/>
      <c r="Q163" s="266"/>
      <c r="R163" s="90"/>
      <c r="S163" s="270"/>
      <c r="T163" s="158">
        <f t="shared" si="5"/>
        <v>0</v>
      </c>
    </row>
    <row r="164" spans="1:20" ht="20.100000000000001" customHeight="1" x14ac:dyDescent="0.25">
      <c r="A164" s="174">
        <v>158</v>
      </c>
      <c r="B164" s="372" t="str">
        <f>IF('Factures - Autres'!B164="","",'Factures - Autres'!B164)</f>
        <v/>
      </c>
      <c r="C164" s="371" t="str">
        <f>IF('Factures - Autres'!C164="","",'Factures - Autres'!C164)</f>
        <v/>
      </c>
      <c r="D164" s="371" t="str">
        <f>IF('Factures - Autres'!D164="","",'Factures - Autres'!D164)</f>
        <v/>
      </c>
      <c r="E164" s="372" t="str">
        <f>IF('Factures - Autres'!E164="","",'Factures - Autres'!E164)</f>
        <v/>
      </c>
      <c r="F164" s="373" t="str">
        <f>IF('Factures - Autres'!H164="","",'Factures - Autres'!H164)</f>
        <v/>
      </c>
      <c r="G164" s="373"/>
      <c r="H164" s="377"/>
      <c r="I164" s="364"/>
      <c r="J164" s="364"/>
      <c r="K164" s="259"/>
      <c r="L164" s="260"/>
      <c r="M164" s="260"/>
      <c r="N164" s="259"/>
      <c r="O164" s="182" t="str">
        <f t="shared" si="4"/>
        <v/>
      </c>
      <c r="P164" s="185"/>
      <c r="Q164" s="266"/>
      <c r="R164" s="90"/>
      <c r="S164" s="270"/>
      <c r="T164" s="158">
        <f t="shared" si="5"/>
        <v>0</v>
      </c>
    </row>
    <row r="165" spans="1:20" ht="20.100000000000001" customHeight="1" x14ac:dyDescent="0.25">
      <c r="A165" s="174">
        <v>159</v>
      </c>
      <c r="B165" s="372" t="str">
        <f>IF('Factures - Autres'!B165="","",'Factures - Autres'!B165)</f>
        <v/>
      </c>
      <c r="C165" s="371" t="str">
        <f>IF('Factures - Autres'!C165="","",'Factures - Autres'!C165)</f>
        <v/>
      </c>
      <c r="D165" s="371" t="str">
        <f>IF('Factures - Autres'!D165="","",'Factures - Autres'!D165)</f>
        <v/>
      </c>
      <c r="E165" s="372" t="str">
        <f>IF('Factures - Autres'!E165="","",'Factures - Autres'!E165)</f>
        <v/>
      </c>
      <c r="F165" s="373" t="str">
        <f>IF('Factures - Autres'!H165="","",'Factures - Autres'!H165)</f>
        <v/>
      </c>
      <c r="G165" s="373"/>
      <c r="H165" s="377"/>
      <c r="I165" s="364"/>
      <c r="J165" s="364"/>
      <c r="K165" s="259"/>
      <c r="L165" s="260"/>
      <c r="M165" s="260"/>
      <c r="N165" s="259"/>
      <c r="O165" s="182" t="str">
        <f t="shared" si="4"/>
        <v/>
      </c>
      <c r="P165" s="185"/>
      <c r="Q165" s="266"/>
      <c r="R165" s="90"/>
      <c r="S165" s="270"/>
      <c r="T165" s="158">
        <f t="shared" si="5"/>
        <v>0</v>
      </c>
    </row>
    <row r="166" spans="1:20" ht="20.100000000000001" customHeight="1" x14ac:dyDescent="0.25">
      <c r="A166" s="174">
        <v>160</v>
      </c>
      <c r="B166" s="372" t="str">
        <f>IF('Factures - Autres'!B166="","",'Factures - Autres'!B166)</f>
        <v/>
      </c>
      <c r="C166" s="371" t="str">
        <f>IF('Factures - Autres'!C166="","",'Factures - Autres'!C166)</f>
        <v/>
      </c>
      <c r="D166" s="371" t="str">
        <f>IF('Factures - Autres'!D166="","",'Factures - Autres'!D166)</f>
        <v/>
      </c>
      <c r="E166" s="372" t="str">
        <f>IF('Factures - Autres'!E166="","",'Factures - Autres'!E166)</f>
        <v/>
      </c>
      <c r="F166" s="373" t="str">
        <f>IF('Factures - Autres'!H166="","",'Factures - Autres'!H166)</f>
        <v/>
      </c>
      <c r="G166" s="373"/>
      <c r="H166" s="377"/>
      <c r="I166" s="364"/>
      <c r="J166" s="364"/>
      <c r="K166" s="259"/>
      <c r="L166" s="260"/>
      <c r="M166" s="260"/>
      <c r="N166" s="259"/>
      <c r="O166" s="182" t="str">
        <f t="shared" si="4"/>
        <v/>
      </c>
      <c r="P166" s="185"/>
      <c r="Q166" s="266"/>
      <c r="R166" s="90"/>
      <c r="S166" s="270"/>
      <c r="T166" s="158">
        <f t="shared" si="5"/>
        <v>0</v>
      </c>
    </row>
    <row r="167" spans="1:20" ht="20.100000000000001" customHeight="1" x14ac:dyDescent="0.25">
      <c r="A167" s="174">
        <v>161</v>
      </c>
      <c r="B167" s="372" t="str">
        <f>IF('Factures - Autres'!B167="","",'Factures - Autres'!B167)</f>
        <v/>
      </c>
      <c r="C167" s="371" t="str">
        <f>IF('Factures - Autres'!C167="","",'Factures - Autres'!C167)</f>
        <v/>
      </c>
      <c r="D167" s="371" t="str">
        <f>IF('Factures - Autres'!D167="","",'Factures - Autres'!D167)</f>
        <v/>
      </c>
      <c r="E167" s="372" t="str">
        <f>IF('Factures - Autres'!E167="","",'Factures - Autres'!E167)</f>
        <v/>
      </c>
      <c r="F167" s="373" t="str">
        <f>IF('Factures - Autres'!H167="","",'Factures - Autres'!H167)</f>
        <v/>
      </c>
      <c r="G167" s="373"/>
      <c r="H167" s="377"/>
      <c r="I167" s="364"/>
      <c r="J167" s="364"/>
      <c r="K167" s="259"/>
      <c r="L167" s="260"/>
      <c r="M167" s="260"/>
      <c r="N167" s="259"/>
      <c r="O167" s="182" t="str">
        <f t="shared" si="4"/>
        <v/>
      </c>
      <c r="P167" s="185"/>
      <c r="Q167" s="266"/>
      <c r="R167" s="90"/>
      <c r="S167" s="270"/>
      <c r="T167" s="158">
        <f t="shared" si="5"/>
        <v>0</v>
      </c>
    </row>
    <row r="168" spans="1:20" ht="20.100000000000001" customHeight="1" x14ac:dyDescent="0.25">
      <c r="A168" s="174">
        <v>162</v>
      </c>
      <c r="B168" s="372" t="str">
        <f>IF('Factures - Autres'!B168="","",'Factures - Autres'!B168)</f>
        <v/>
      </c>
      <c r="C168" s="371" t="str">
        <f>IF('Factures - Autres'!C168="","",'Factures - Autres'!C168)</f>
        <v/>
      </c>
      <c r="D168" s="371" t="str">
        <f>IF('Factures - Autres'!D168="","",'Factures - Autres'!D168)</f>
        <v/>
      </c>
      <c r="E168" s="372" t="str">
        <f>IF('Factures - Autres'!E168="","",'Factures - Autres'!E168)</f>
        <v/>
      </c>
      <c r="F168" s="373" t="str">
        <f>IF('Factures - Autres'!H168="","",'Factures - Autres'!H168)</f>
        <v/>
      </c>
      <c r="G168" s="373"/>
      <c r="H168" s="377"/>
      <c r="I168" s="364"/>
      <c r="J168" s="364"/>
      <c r="K168" s="259"/>
      <c r="L168" s="260"/>
      <c r="M168" s="260"/>
      <c r="N168" s="259"/>
      <c r="O168" s="182" t="str">
        <f t="shared" si="4"/>
        <v/>
      </c>
      <c r="P168" s="185"/>
      <c r="Q168" s="266"/>
      <c r="R168" s="90"/>
      <c r="S168" s="270"/>
      <c r="T168" s="158">
        <f t="shared" si="5"/>
        <v>0</v>
      </c>
    </row>
    <row r="169" spans="1:20" ht="20.100000000000001" customHeight="1" x14ac:dyDescent="0.25">
      <c r="A169" s="174">
        <v>163</v>
      </c>
      <c r="B169" s="372" t="str">
        <f>IF('Factures - Autres'!B169="","",'Factures - Autres'!B169)</f>
        <v/>
      </c>
      <c r="C169" s="371" t="str">
        <f>IF('Factures - Autres'!C169="","",'Factures - Autres'!C169)</f>
        <v/>
      </c>
      <c r="D169" s="371" t="str">
        <f>IF('Factures - Autres'!D169="","",'Factures - Autres'!D169)</f>
        <v/>
      </c>
      <c r="E169" s="372" t="str">
        <f>IF('Factures - Autres'!E169="","",'Factures - Autres'!E169)</f>
        <v/>
      </c>
      <c r="F169" s="373" t="str">
        <f>IF('Factures - Autres'!H169="","",'Factures - Autres'!H169)</f>
        <v/>
      </c>
      <c r="G169" s="373"/>
      <c r="H169" s="377"/>
      <c r="I169" s="364"/>
      <c r="J169" s="364"/>
      <c r="K169" s="259"/>
      <c r="L169" s="260"/>
      <c r="M169" s="260"/>
      <c r="N169" s="259"/>
      <c r="O169" s="182" t="str">
        <f t="shared" si="4"/>
        <v/>
      </c>
      <c r="P169" s="185"/>
      <c r="Q169" s="266"/>
      <c r="R169" s="90"/>
      <c r="S169" s="270"/>
      <c r="T169" s="158">
        <f t="shared" si="5"/>
        <v>0</v>
      </c>
    </row>
    <row r="170" spans="1:20" ht="20.100000000000001" customHeight="1" x14ac:dyDescent="0.25">
      <c r="A170" s="174">
        <v>164</v>
      </c>
      <c r="B170" s="372" t="str">
        <f>IF('Factures - Autres'!B170="","",'Factures - Autres'!B170)</f>
        <v/>
      </c>
      <c r="C170" s="371" t="str">
        <f>IF('Factures - Autres'!C170="","",'Factures - Autres'!C170)</f>
        <v/>
      </c>
      <c r="D170" s="371" t="str">
        <f>IF('Factures - Autres'!D170="","",'Factures - Autres'!D170)</f>
        <v/>
      </c>
      <c r="E170" s="372" t="str">
        <f>IF('Factures - Autres'!E170="","",'Factures - Autres'!E170)</f>
        <v/>
      </c>
      <c r="F170" s="373" t="str">
        <f>IF('Factures - Autres'!H170="","",'Factures - Autres'!H170)</f>
        <v/>
      </c>
      <c r="G170" s="373"/>
      <c r="H170" s="377"/>
      <c r="I170" s="364"/>
      <c r="J170" s="364"/>
      <c r="K170" s="259"/>
      <c r="L170" s="260"/>
      <c r="M170" s="260"/>
      <c r="N170" s="259"/>
      <c r="O170" s="182" t="str">
        <f t="shared" si="4"/>
        <v/>
      </c>
      <c r="P170" s="185"/>
      <c r="Q170" s="266"/>
      <c r="R170" s="90"/>
      <c r="S170" s="270"/>
      <c r="T170" s="158">
        <f t="shared" si="5"/>
        <v>0</v>
      </c>
    </row>
    <row r="171" spans="1:20" ht="20.100000000000001" customHeight="1" x14ac:dyDescent="0.25">
      <c r="A171" s="174">
        <v>165</v>
      </c>
      <c r="B171" s="372" t="str">
        <f>IF('Factures - Autres'!B171="","",'Factures - Autres'!B171)</f>
        <v/>
      </c>
      <c r="C171" s="371" t="str">
        <f>IF('Factures - Autres'!C171="","",'Factures - Autres'!C171)</f>
        <v/>
      </c>
      <c r="D171" s="371" t="str">
        <f>IF('Factures - Autres'!D171="","",'Factures - Autres'!D171)</f>
        <v/>
      </c>
      <c r="E171" s="372" t="str">
        <f>IF('Factures - Autres'!E171="","",'Factures - Autres'!E171)</f>
        <v/>
      </c>
      <c r="F171" s="373" t="str">
        <f>IF('Factures - Autres'!H171="","",'Factures - Autres'!H171)</f>
        <v/>
      </c>
      <c r="G171" s="373"/>
      <c r="H171" s="377"/>
      <c r="I171" s="364"/>
      <c r="J171" s="364"/>
      <c r="K171" s="259"/>
      <c r="L171" s="260"/>
      <c r="M171" s="260"/>
      <c r="N171" s="259"/>
      <c r="O171" s="182" t="str">
        <f t="shared" si="4"/>
        <v/>
      </c>
      <c r="P171" s="185"/>
      <c r="Q171" s="266"/>
      <c r="R171" s="90"/>
      <c r="S171" s="270"/>
      <c r="T171" s="158">
        <f t="shared" si="5"/>
        <v>0</v>
      </c>
    </row>
    <row r="172" spans="1:20" ht="20.100000000000001" customHeight="1" x14ac:dyDescent="0.25">
      <c r="A172" s="174">
        <v>166</v>
      </c>
      <c r="B172" s="372" t="str">
        <f>IF('Factures - Autres'!B172="","",'Factures - Autres'!B172)</f>
        <v/>
      </c>
      <c r="C172" s="371" t="str">
        <f>IF('Factures - Autres'!C172="","",'Factures - Autres'!C172)</f>
        <v/>
      </c>
      <c r="D172" s="371" t="str">
        <f>IF('Factures - Autres'!D172="","",'Factures - Autres'!D172)</f>
        <v/>
      </c>
      <c r="E172" s="372" t="str">
        <f>IF('Factures - Autres'!E172="","",'Factures - Autres'!E172)</f>
        <v/>
      </c>
      <c r="F172" s="373" t="str">
        <f>IF('Factures - Autres'!H172="","",'Factures - Autres'!H172)</f>
        <v/>
      </c>
      <c r="G172" s="373"/>
      <c r="H172" s="377"/>
      <c r="I172" s="364"/>
      <c r="J172" s="364"/>
      <c r="K172" s="259"/>
      <c r="L172" s="260"/>
      <c r="M172" s="260"/>
      <c r="N172" s="259"/>
      <c r="O172" s="182" t="str">
        <f t="shared" si="4"/>
        <v/>
      </c>
      <c r="P172" s="185"/>
      <c r="Q172" s="266"/>
      <c r="R172" s="90"/>
      <c r="S172" s="270"/>
      <c r="T172" s="158">
        <f t="shared" si="5"/>
        <v>0</v>
      </c>
    </row>
    <row r="173" spans="1:20" ht="20.100000000000001" customHeight="1" x14ac:dyDescent="0.25">
      <c r="A173" s="174">
        <v>167</v>
      </c>
      <c r="B173" s="372" t="str">
        <f>IF('Factures - Autres'!B173="","",'Factures - Autres'!B173)</f>
        <v/>
      </c>
      <c r="C173" s="371" t="str">
        <f>IF('Factures - Autres'!C173="","",'Factures - Autres'!C173)</f>
        <v/>
      </c>
      <c r="D173" s="371" t="str">
        <f>IF('Factures - Autres'!D173="","",'Factures - Autres'!D173)</f>
        <v/>
      </c>
      <c r="E173" s="372" t="str">
        <f>IF('Factures - Autres'!E173="","",'Factures - Autres'!E173)</f>
        <v/>
      </c>
      <c r="F173" s="373" t="str">
        <f>IF('Factures - Autres'!H173="","",'Factures - Autres'!H173)</f>
        <v/>
      </c>
      <c r="G173" s="373"/>
      <c r="H173" s="377"/>
      <c r="I173" s="364"/>
      <c r="J173" s="364"/>
      <c r="K173" s="259"/>
      <c r="L173" s="260"/>
      <c r="M173" s="260"/>
      <c r="N173" s="259"/>
      <c r="O173" s="182" t="str">
        <f t="shared" si="4"/>
        <v/>
      </c>
      <c r="P173" s="185"/>
      <c r="Q173" s="266"/>
      <c r="R173" s="90"/>
      <c r="S173" s="270"/>
      <c r="T173" s="158">
        <f t="shared" si="5"/>
        <v>0</v>
      </c>
    </row>
    <row r="174" spans="1:20" ht="20.100000000000001" customHeight="1" x14ac:dyDescent="0.25">
      <c r="A174" s="174">
        <v>168</v>
      </c>
      <c r="B174" s="372" t="str">
        <f>IF('Factures - Autres'!B174="","",'Factures - Autres'!B174)</f>
        <v/>
      </c>
      <c r="C174" s="371" t="str">
        <f>IF('Factures - Autres'!C174="","",'Factures - Autres'!C174)</f>
        <v/>
      </c>
      <c r="D174" s="371" t="str">
        <f>IF('Factures - Autres'!D174="","",'Factures - Autres'!D174)</f>
        <v/>
      </c>
      <c r="E174" s="372" t="str">
        <f>IF('Factures - Autres'!E174="","",'Factures - Autres'!E174)</f>
        <v/>
      </c>
      <c r="F174" s="373" t="str">
        <f>IF('Factures - Autres'!H174="","",'Factures - Autres'!H174)</f>
        <v/>
      </c>
      <c r="G174" s="373"/>
      <c r="H174" s="377"/>
      <c r="I174" s="364"/>
      <c r="J174" s="364"/>
      <c r="K174" s="259"/>
      <c r="L174" s="260"/>
      <c r="M174" s="260"/>
      <c r="N174" s="259"/>
      <c r="O174" s="182" t="str">
        <f t="shared" si="4"/>
        <v/>
      </c>
      <c r="P174" s="185"/>
      <c r="Q174" s="266"/>
      <c r="R174" s="90"/>
      <c r="S174" s="270"/>
      <c r="T174" s="158">
        <f t="shared" si="5"/>
        <v>0</v>
      </c>
    </row>
    <row r="175" spans="1:20" ht="20.100000000000001" customHeight="1" x14ac:dyDescent="0.25">
      <c r="A175" s="174">
        <v>169</v>
      </c>
      <c r="B175" s="372" t="str">
        <f>IF('Factures - Autres'!B175="","",'Factures - Autres'!B175)</f>
        <v/>
      </c>
      <c r="C175" s="371" t="str">
        <f>IF('Factures - Autres'!C175="","",'Factures - Autres'!C175)</f>
        <v/>
      </c>
      <c r="D175" s="371" t="str">
        <f>IF('Factures - Autres'!D175="","",'Factures - Autres'!D175)</f>
        <v/>
      </c>
      <c r="E175" s="372" t="str">
        <f>IF('Factures - Autres'!E175="","",'Factures - Autres'!E175)</f>
        <v/>
      </c>
      <c r="F175" s="373" t="str">
        <f>IF('Factures - Autres'!H175="","",'Factures - Autres'!H175)</f>
        <v/>
      </c>
      <c r="G175" s="373"/>
      <c r="H175" s="377"/>
      <c r="I175" s="364"/>
      <c r="J175" s="364"/>
      <c r="K175" s="259"/>
      <c r="L175" s="260"/>
      <c r="M175" s="260"/>
      <c r="N175" s="259"/>
      <c r="O175" s="182" t="str">
        <f t="shared" si="4"/>
        <v/>
      </c>
      <c r="P175" s="185"/>
      <c r="Q175" s="266"/>
      <c r="R175" s="90"/>
      <c r="S175" s="270"/>
      <c r="T175" s="158">
        <f t="shared" si="5"/>
        <v>0</v>
      </c>
    </row>
    <row r="176" spans="1:20" ht="20.100000000000001" customHeight="1" x14ac:dyDescent="0.25">
      <c r="A176" s="174">
        <v>170</v>
      </c>
      <c r="B176" s="372" t="str">
        <f>IF('Factures - Autres'!B176="","",'Factures - Autres'!B176)</f>
        <v/>
      </c>
      <c r="C176" s="371" t="str">
        <f>IF('Factures - Autres'!C176="","",'Factures - Autres'!C176)</f>
        <v/>
      </c>
      <c r="D176" s="371" t="str">
        <f>IF('Factures - Autres'!D176="","",'Factures - Autres'!D176)</f>
        <v/>
      </c>
      <c r="E176" s="372" t="str">
        <f>IF('Factures - Autres'!E176="","",'Factures - Autres'!E176)</f>
        <v/>
      </c>
      <c r="F176" s="373" t="str">
        <f>IF('Factures - Autres'!H176="","",'Factures - Autres'!H176)</f>
        <v/>
      </c>
      <c r="G176" s="373"/>
      <c r="H176" s="377"/>
      <c r="I176" s="364"/>
      <c r="J176" s="364"/>
      <c r="K176" s="259"/>
      <c r="L176" s="260"/>
      <c r="M176" s="260"/>
      <c r="N176" s="259"/>
      <c r="O176" s="182" t="str">
        <f t="shared" si="4"/>
        <v/>
      </c>
      <c r="P176" s="185"/>
      <c r="Q176" s="266"/>
      <c r="R176" s="90"/>
      <c r="S176" s="270"/>
      <c r="T176" s="158">
        <f t="shared" si="5"/>
        <v>0</v>
      </c>
    </row>
    <row r="177" spans="1:20" ht="20.100000000000001" customHeight="1" x14ac:dyDescent="0.25">
      <c r="A177" s="174">
        <v>171</v>
      </c>
      <c r="B177" s="372" t="str">
        <f>IF('Factures - Autres'!B177="","",'Factures - Autres'!B177)</f>
        <v/>
      </c>
      <c r="C177" s="371" t="str">
        <f>IF('Factures - Autres'!C177="","",'Factures - Autres'!C177)</f>
        <v/>
      </c>
      <c r="D177" s="371" t="str">
        <f>IF('Factures - Autres'!D177="","",'Factures - Autres'!D177)</f>
        <v/>
      </c>
      <c r="E177" s="372" t="str">
        <f>IF('Factures - Autres'!E177="","",'Factures - Autres'!E177)</f>
        <v/>
      </c>
      <c r="F177" s="373" t="str">
        <f>IF('Factures - Autres'!H177="","",'Factures - Autres'!H177)</f>
        <v/>
      </c>
      <c r="G177" s="373"/>
      <c r="H177" s="377"/>
      <c r="I177" s="364"/>
      <c r="J177" s="364"/>
      <c r="K177" s="259"/>
      <c r="L177" s="260"/>
      <c r="M177" s="260"/>
      <c r="N177" s="259"/>
      <c r="O177" s="182" t="str">
        <f t="shared" si="4"/>
        <v/>
      </c>
      <c r="P177" s="185"/>
      <c r="Q177" s="266"/>
      <c r="R177" s="90"/>
      <c r="S177" s="270"/>
      <c r="T177" s="158">
        <f t="shared" si="5"/>
        <v>0</v>
      </c>
    </row>
    <row r="178" spans="1:20" ht="20.100000000000001" customHeight="1" x14ac:dyDescent="0.25">
      <c r="A178" s="174">
        <v>172</v>
      </c>
      <c r="B178" s="372" t="str">
        <f>IF('Factures - Autres'!B178="","",'Factures - Autres'!B178)</f>
        <v/>
      </c>
      <c r="C178" s="371" t="str">
        <f>IF('Factures - Autres'!C178="","",'Factures - Autres'!C178)</f>
        <v/>
      </c>
      <c r="D178" s="371" t="str">
        <f>IF('Factures - Autres'!D178="","",'Factures - Autres'!D178)</f>
        <v/>
      </c>
      <c r="E178" s="372" t="str">
        <f>IF('Factures - Autres'!E178="","",'Factures - Autres'!E178)</f>
        <v/>
      </c>
      <c r="F178" s="373" t="str">
        <f>IF('Factures - Autres'!H178="","",'Factures - Autres'!H178)</f>
        <v/>
      </c>
      <c r="G178" s="373"/>
      <c r="H178" s="377"/>
      <c r="I178" s="364"/>
      <c r="J178" s="364"/>
      <c r="K178" s="259"/>
      <c r="L178" s="260"/>
      <c r="M178" s="260"/>
      <c r="N178" s="259"/>
      <c r="O178" s="182" t="str">
        <f t="shared" si="4"/>
        <v/>
      </c>
      <c r="P178" s="185"/>
      <c r="Q178" s="266"/>
      <c r="R178" s="90"/>
      <c r="S178" s="270"/>
      <c r="T178" s="158">
        <f t="shared" si="5"/>
        <v>0</v>
      </c>
    </row>
    <row r="179" spans="1:20" ht="20.100000000000001" customHeight="1" x14ac:dyDescent="0.25">
      <c r="A179" s="174">
        <v>173</v>
      </c>
      <c r="B179" s="372" t="str">
        <f>IF('Factures - Autres'!B179="","",'Factures - Autres'!B179)</f>
        <v/>
      </c>
      <c r="C179" s="371" t="str">
        <f>IF('Factures - Autres'!C179="","",'Factures - Autres'!C179)</f>
        <v/>
      </c>
      <c r="D179" s="371" t="str">
        <f>IF('Factures - Autres'!D179="","",'Factures - Autres'!D179)</f>
        <v/>
      </c>
      <c r="E179" s="372" t="str">
        <f>IF('Factures - Autres'!E179="","",'Factures - Autres'!E179)</f>
        <v/>
      </c>
      <c r="F179" s="373" t="str">
        <f>IF('Factures - Autres'!H179="","",'Factures - Autres'!H179)</f>
        <v/>
      </c>
      <c r="G179" s="373"/>
      <c r="H179" s="377"/>
      <c r="I179" s="364"/>
      <c r="J179" s="364"/>
      <c r="K179" s="259"/>
      <c r="L179" s="260"/>
      <c r="M179" s="260"/>
      <c r="N179" s="259"/>
      <c r="O179" s="182" t="str">
        <f t="shared" si="4"/>
        <v/>
      </c>
      <c r="P179" s="185"/>
      <c r="Q179" s="266"/>
      <c r="R179" s="90"/>
      <c r="S179" s="270"/>
      <c r="T179" s="158">
        <f t="shared" si="5"/>
        <v>0</v>
      </c>
    </row>
    <row r="180" spans="1:20" ht="20.100000000000001" customHeight="1" x14ac:dyDescent="0.25">
      <c r="A180" s="174">
        <v>174</v>
      </c>
      <c r="B180" s="372" t="str">
        <f>IF('Factures - Autres'!B180="","",'Factures - Autres'!B180)</f>
        <v/>
      </c>
      <c r="C180" s="371" t="str">
        <f>IF('Factures - Autres'!C180="","",'Factures - Autres'!C180)</f>
        <v/>
      </c>
      <c r="D180" s="371" t="str">
        <f>IF('Factures - Autres'!D180="","",'Factures - Autres'!D180)</f>
        <v/>
      </c>
      <c r="E180" s="372" t="str">
        <f>IF('Factures - Autres'!E180="","",'Factures - Autres'!E180)</f>
        <v/>
      </c>
      <c r="F180" s="373" t="str">
        <f>IF('Factures - Autres'!H180="","",'Factures - Autres'!H180)</f>
        <v/>
      </c>
      <c r="G180" s="373"/>
      <c r="H180" s="377"/>
      <c r="I180" s="364"/>
      <c r="J180" s="364"/>
      <c r="K180" s="259"/>
      <c r="L180" s="260"/>
      <c r="M180" s="260"/>
      <c r="N180" s="259"/>
      <c r="O180" s="182" t="str">
        <f t="shared" si="4"/>
        <v/>
      </c>
      <c r="P180" s="185"/>
      <c r="Q180" s="266"/>
      <c r="R180" s="90"/>
      <c r="S180" s="270"/>
      <c r="T180" s="158">
        <f t="shared" si="5"/>
        <v>0</v>
      </c>
    </row>
    <row r="181" spans="1:20" ht="20.100000000000001" customHeight="1" x14ac:dyDescent="0.25">
      <c r="A181" s="174">
        <v>175</v>
      </c>
      <c r="B181" s="372" t="str">
        <f>IF('Factures - Autres'!B181="","",'Factures - Autres'!B181)</f>
        <v/>
      </c>
      <c r="C181" s="371" t="str">
        <f>IF('Factures - Autres'!C181="","",'Factures - Autres'!C181)</f>
        <v/>
      </c>
      <c r="D181" s="371" t="str">
        <f>IF('Factures - Autres'!D181="","",'Factures - Autres'!D181)</f>
        <v/>
      </c>
      <c r="E181" s="372" t="str">
        <f>IF('Factures - Autres'!E181="","",'Factures - Autres'!E181)</f>
        <v/>
      </c>
      <c r="F181" s="373" t="str">
        <f>IF('Factures - Autres'!H181="","",'Factures - Autres'!H181)</f>
        <v/>
      </c>
      <c r="G181" s="373"/>
      <c r="H181" s="377"/>
      <c r="I181" s="364"/>
      <c r="J181" s="364"/>
      <c r="K181" s="259"/>
      <c r="L181" s="260"/>
      <c r="M181" s="260"/>
      <c r="N181" s="259"/>
      <c r="O181" s="182" t="str">
        <f t="shared" si="4"/>
        <v/>
      </c>
      <c r="P181" s="185"/>
      <c r="Q181" s="266"/>
      <c r="R181" s="90"/>
      <c r="S181" s="270"/>
      <c r="T181" s="158">
        <f t="shared" si="5"/>
        <v>0</v>
      </c>
    </row>
    <row r="182" spans="1:20" ht="20.100000000000001" customHeight="1" x14ac:dyDescent="0.25">
      <c r="A182" s="174">
        <v>176</v>
      </c>
      <c r="B182" s="372" t="str">
        <f>IF('Factures - Autres'!B182="","",'Factures - Autres'!B182)</f>
        <v/>
      </c>
      <c r="C182" s="371" t="str">
        <f>IF('Factures - Autres'!C182="","",'Factures - Autres'!C182)</f>
        <v/>
      </c>
      <c r="D182" s="371" t="str">
        <f>IF('Factures - Autres'!D182="","",'Factures - Autres'!D182)</f>
        <v/>
      </c>
      <c r="E182" s="372" t="str">
        <f>IF('Factures - Autres'!E182="","",'Factures - Autres'!E182)</f>
        <v/>
      </c>
      <c r="F182" s="373" t="str">
        <f>IF('Factures - Autres'!H182="","",'Factures - Autres'!H182)</f>
        <v/>
      </c>
      <c r="G182" s="373"/>
      <c r="H182" s="377"/>
      <c r="I182" s="364"/>
      <c r="J182" s="364"/>
      <c r="K182" s="259"/>
      <c r="L182" s="260"/>
      <c r="M182" s="260"/>
      <c r="N182" s="259"/>
      <c r="O182" s="182" t="str">
        <f t="shared" si="4"/>
        <v/>
      </c>
      <c r="P182" s="185"/>
      <c r="Q182" s="266"/>
      <c r="R182" s="90"/>
      <c r="S182" s="270"/>
      <c r="T182" s="158">
        <f t="shared" si="5"/>
        <v>0</v>
      </c>
    </row>
    <row r="183" spans="1:20" ht="20.100000000000001" customHeight="1" x14ac:dyDescent="0.25">
      <c r="A183" s="174">
        <v>177</v>
      </c>
      <c r="B183" s="372" t="str">
        <f>IF('Factures - Autres'!B183="","",'Factures - Autres'!B183)</f>
        <v/>
      </c>
      <c r="C183" s="371" t="str">
        <f>IF('Factures - Autres'!C183="","",'Factures - Autres'!C183)</f>
        <v/>
      </c>
      <c r="D183" s="371" t="str">
        <f>IF('Factures - Autres'!D183="","",'Factures - Autres'!D183)</f>
        <v/>
      </c>
      <c r="E183" s="372" t="str">
        <f>IF('Factures - Autres'!E183="","",'Factures - Autres'!E183)</f>
        <v/>
      </c>
      <c r="F183" s="373" t="str">
        <f>IF('Factures - Autres'!H183="","",'Factures - Autres'!H183)</f>
        <v/>
      </c>
      <c r="G183" s="373"/>
      <c r="H183" s="377"/>
      <c r="I183" s="364"/>
      <c r="J183" s="364"/>
      <c r="K183" s="259"/>
      <c r="L183" s="260"/>
      <c r="M183" s="260"/>
      <c r="N183" s="259"/>
      <c r="O183" s="182" t="str">
        <f t="shared" si="4"/>
        <v/>
      </c>
      <c r="P183" s="185"/>
      <c r="Q183" s="266"/>
      <c r="R183" s="90"/>
      <c r="S183" s="270"/>
      <c r="T183" s="158">
        <f t="shared" si="5"/>
        <v>0</v>
      </c>
    </row>
    <row r="184" spans="1:20" ht="20.100000000000001" customHeight="1" x14ac:dyDescent="0.25">
      <c r="A184" s="174">
        <v>178</v>
      </c>
      <c r="B184" s="372" t="str">
        <f>IF('Factures - Autres'!B184="","",'Factures - Autres'!B184)</f>
        <v/>
      </c>
      <c r="C184" s="371" t="str">
        <f>IF('Factures - Autres'!C184="","",'Factures - Autres'!C184)</f>
        <v/>
      </c>
      <c r="D184" s="371" t="str">
        <f>IF('Factures - Autres'!D184="","",'Factures - Autres'!D184)</f>
        <v/>
      </c>
      <c r="E184" s="372" t="str">
        <f>IF('Factures - Autres'!E184="","",'Factures - Autres'!E184)</f>
        <v/>
      </c>
      <c r="F184" s="373" t="str">
        <f>IF('Factures - Autres'!H184="","",'Factures - Autres'!H184)</f>
        <v/>
      </c>
      <c r="G184" s="373"/>
      <c r="H184" s="377"/>
      <c r="I184" s="364"/>
      <c r="J184" s="364"/>
      <c r="K184" s="259"/>
      <c r="L184" s="260"/>
      <c r="M184" s="260"/>
      <c r="N184" s="259"/>
      <c r="O184" s="182" t="str">
        <f t="shared" si="4"/>
        <v/>
      </c>
      <c r="P184" s="185"/>
      <c r="Q184" s="266"/>
      <c r="R184" s="90"/>
      <c r="S184" s="270"/>
      <c r="T184" s="158">
        <f t="shared" si="5"/>
        <v>0</v>
      </c>
    </row>
    <row r="185" spans="1:20" ht="20.100000000000001" customHeight="1" x14ac:dyDescent="0.25">
      <c r="A185" s="174">
        <v>179</v>
      </c>
      <c r="B185" s="372" t="str">
        <f>IF('Factures - Autres'!B185="","",'Factures - Autres'!B185)</f>
        <v/>
      </c>
      <c r="C185" s="371" t="str">
        <f>IF('Factures - Autres'!C185="","",'Factures - Autres'!C185)</f>
        <v/>
      </c>
      <c r="D185" s="371" t="str">
        <f>IF('Factures - Autres'!D185="","",'Factures - Autres'!D185)</f>
        <v/>
      </c>
      <c r="E185" s="372" t="str">
        <f>IF('Factures - Autres'!E185="","",'Factures - Autres'!E185)</f>
        <v/>
      </c>
      <c r="F185" s="373" t="str">
        <f>IF('Factures - Autres'!H185="","",'Factures - Autres'!H185)</f>
        <v/>
      </c>
      <c r="G185" s="373"/>
      <c r="H185" s="377"/>
      <c r="I185" s="364"/>
      <c r="J185" s="364"/>
      <c r="K185" s="259"/>
      <c r="L185" s="260"/>
      <c r="M185" s="260"/>
      <c r="N185" s="259"/>
      <c r="O185" s="182" t="str">
        <f t="shared" si="4"/>
        <v/>
      </c>
      <c r="P185" s="185"/>
      <c r="Q185" s="266"/>
      <c r="R185" s="90"/>
      <c r="S185" s="270"/>
      <c r="T185" s="158">
        <f t="shared" si="5"/>
        <v>0</v>
      </c>
    </row>
    <row r="186" spans="1:20" ht="20.100000000000001" customHeight="1" x14ac:dyDescent="0.25">
      <c r="A186" s="174">
        <v>180</v>
      </c>
      <c r="B186" s="372" t="str">
        <f>IF('Factures - Autres'!B186="","",'Factures - Autres'!B186)</f>
        <v/>
      </c>
      <c r="C186" s="371" t="str">
        <f>IF('Factures - Autres'!C186="","",'Factures - Autres'!C186)</f>
        <v/>
      </c>
      <c r="D186" s="371" t="str">
        <f>IF('Factures - Autres'!D186="","",'Factures - Autres'!D186)</f>
        <v/>
      </c>
      <c r="E186" s="372" t="str">
        <f>IF('Factures - Autres'!E186="","",'Factures - Autres'!E186)</f>
        <v/>
      </c>
      <c r="F186" s="373" t="str">
        <f>IF('Factures - Autres'!H186="","",'Factures - Autres'!H186)</f>
        <v/>
      </c>
      <c r="G186" s="373"/>
      <c r="H186" s="377"/>
      <c r="I186" s="364"/>
      <c r="J186" s="364"/>
      <c r="K186" s="259"/>
      <c r="L186" s="260"/>
      <c r="M186" s="260"/>
      <c r="N186" s="259"/>
      <c r="O186" s="182" t="str">
        <f t="shared" si="4"/>
        <v/>
      </c>
      <c r="P186" s="185"/>
      <c r="Q186" s="266"/>
      <c r="R186" s="90"/>
      <c r="S186" s="270"/>
      <c r="T186" s="158">
        <f t="shared" si="5"/>
        <v>0</v>
      </c>
    </row>
    <row r="187" spans="1:20" ht="20.100000000000001" customHeight="1" x14ac:dyDescent="0.25">
      <c r="A187" s="174">
        <v>181</v>
      </c>
      <c r="B187" s="372" t="str">
        <f>IF('Factures - Autres'!B187="","",'Factures - Autres'!B187)</f>
        <v/>
      </c>
      <c r="C187" s="371" t="str">
        <f>IF('Factures - Autres'!C187="","",'Factures - Autres'!C187)</f>
        <v/>
      </c>
      <c r="D187" s="371" t="str">
        <f>IF('Factures - Autres'!D187="","",'Factures - Autres'!D187)</f>
        <v/>
      </c>
      <c r="E187" s="372" t="str">
        <f>IF('Factures - Autres'!E187="","",'Factures - Autres'!E187)</f>
        <v/>
      </c>
      <c r="F187" s="373" t="str">
        <f>IF('Factures - Autres'!H187="","",'Factures - Autres'!H187)</f>
        <v/>
      </c>
      <c r="G187" s="373"/>
      <c r="H187" s="377"/>
      <c r="I187" s="364"/>
      <c r="J187" s="364"/>
      <c r="K187" s="259"/>
      <c r="L187" s="260"/>
      <c r="M187" s="260"/>
      <c r="N187" s="259"/>
      <c r="O187" s="182" t="str">
        <f t="shared" si="4"/>
        <v/>
      </c>
      <c r="P187" s="185"/>
      <c r="Q187" s="266"/>
      <c r="R187" s="90"/>
      <c r="S187" s="270"/>
      <c r="T187" s="158">
        <f t="shared" si="5"/>
        <v>0</v>
      </c>
    </row>
    <row r="188" spans="1:20" ht="20.100000000000001" customHeight="1" x14ac:dyDescent="0.25">
      <c r="A188" s="174">
        <v>182</v>
      </c>
      <c r="B188" s="372" t="str">
        <f>IF('Factures - Autres'!B188="","",'Factures - Autres'!B188)</f>
        <v/>
      </c>
      <c r="C188" s="371" t="str">
        <f>IF('Factures - Autres'!C188="","",'Factures - Autres'!C188)</f>
        <v/>
      </c>
      <c r="D188" s="371" t="str">
        <f>IF('Factures - Autres'!D188="","",'Factures - Autres'!D188)</f>
        <v/>
      </c>
      <c r="E188" s="372" t="str">
        <f>IF('Factures - Autres'!E188="","",'Factures - Autres'!E188)</f>
        <v/>
      </c>
      <c r="F188" s="373" t="str">
        <f>IF('Factures - Autres'!H188="","",'Factures - Autres'!H188)</f>
        <v/>
      </c>
      <c r="G188" s="373"/>
      <c r="H188" s="377"/>
      <c r="I188" s="364"/>
      <c r="J188" s="364"/>
      <c r="K188" s="259"/>
      <c r="L188" s="260"/>
      <c r="M188" s="260"/>
      <c r="N188" s="259"/>
      <c r="O188" s="182" t="str">
        <f t="shared" si="4"/>
        <v/>
      </c>
      <c r="P188" s="185"/>
      <c r="Q188" s="266"/>
      <c r="R188" s="90"/>
      <c r="S188" s="270"/>
      <c r="T188" s="158">
        <f t="shared" si="5"/>
        <v>0</v>
      </c>
    </row>
    <row r="189" spans="1:20" ht="20.100000000000001" customHeight="1" x14ac:dyDescent="0.25">
      <c r="A189" s="174">
        <v>183</v>
      </c>
      <c r="B189" s="372" t="str">
        <f>IF('Factures - Autres'!B189="","",'Factures - Autres'!B189)</f>
        <v/>
      </c>
      <c r="C189" s="371" t="str">
        <f>IF('Factures - Autres'!C189="","",'Factures - Autres'!C189)</f>
        <v/>
      </c>
      <c r="D189" s="371" t="str">
        <f>IF('Factures - Autres'!D189="","",'Factures - Autres'!D189)</f>
        <v/>
      </c>
      <c r="E189" s="372" t="str">
        <f>IF('Factures - Autres'!E189="","",'Factures - Autres'!E189)</f>
        <v/>
      </c>
      <c r="F189" s="373" t="str">
        <f>IF('Factures - Autres'!H189="","",'Factures - Autres'!H189)</f>
        <v/>
      </c>
      <c r="G189" s="373"/>
      <c r="H189" s="377"/>
      <c r="I189" s="364"/>
      <c r="J189" s="364"/>
      <c r="K189" s="259"/>
      <c r="L189" s="260"/>
      <c r="M189" s="260"/>
      <c r="N189" s="259"/>
      <c r="O189" s="182" t="str">
        <f t="shared" si="4"/>
        <v/>
      </c>
      <c r="P189" s="185"/>
      <c r="Q189" s="266"/>
      <c r="R189" s="90"/>
      <c r="S189" s="270"/>
      <c r="T189" s="158">
        <f t="shared" si="5"/>
        <v>0</v>
      </c>
    </row>
    <row r="190" spans="1:20" ht="20.100000000000001" customHeight="1" x14ac:dyDescent="0.25">
      <c r="A190" s="174">
        <v>184</v>
      </c>
      <c r="B190" s="372" t="str">
        <f>IF('Factures - Autres'!B190="","",'Factures - Autres'!B190)</f>
        <v/>
      </c>
      <c r="C190" s="371" t="str">
        <f>IF('Factures - Autres'!C190="","",'Factures - Autres'!C190)</f>
        <v/>
      </c>
      <c r="D190" s="371" t="str">
        <f>IF('Factures - Autres'!D190="","",'Factures - Autres'!D190)</f>
        <v/>
      </c>
      <c r="E190" s="372" t="str">
        <f>IF('Factures - Autres'!E190="","",'Factures - Autres'!E190)</f>
        <v/>
      </c>
      <c r="F190" s="373" t="str">
        <f>IF('Factures - Autres'!H190="","",'Factures - Autres'!H190)</f>
        <v/>
      </c>
      <c r="G190" s="373"/>
      <c r="H190" s="377"/>
      <c r="I190" s="364"/>
      <c r="J190" s="364"/>
      <c r="K190" s="259"/>
      <c r="L190" s="260"/>
      <c r="M190" s="260"/>
      <c r="N190" s="259"/>
      <c r="O190" s="182" t="str">
        <f t="shared" si="4"/>
        <v/>
      </c>
      <c r="P190" s="185"/>
      <c r="Q190" s="266"/>
      <c r="R190" s="90"/>
      <c r="S190" s="270"/>
      <c r="T190" s="158">
        <f t="shared" si="5"/>
        <v>0</v>
      </c>
    </row>
    <row r="191" spans="1:20" ht="20.100000000000001" customHeight="1" x14ac:dyDescent="0.25">
      <c r="A191" s="174">
        <v>185</v>
      </c>
      <c r="B191" s="372" t="str">
        <f>IF('Factures - Autres'!B191="","",'Factures - Autres'!B191)</f>
        <v/>
      </c>
      <c r="C191" s="371" t="str">
        <f>IF('Factures - Autres'!C191="","",'Factures - Autres'!C191)</f>
        <v/>
      </c>
      <c r="D191" s="371" t="str">
        <f>IF('Factures - Autres'!D191="","",'Factures - Autres'!D191)</f>
        <v/>
      </c>
      <c r="E191" s="372" t="str">
        <f>IF('Factures - Autres'!E191="","",'Factures - Autres'!E191)</f>
        <v/>
      </c>
      <c r="F191" s="373" t="str">
        <f>IF('Factures - Autres'!H191="","",'Factures - Autres'!H191)</f>
        <v/>
      </c>
      <c r="G191" s="373"/>
      <c r="H191" s="377"/>
      <c r="I191" s="364"/>
      <c r="J191" s="364"/>
      <c r="K191" s="259"/>
      <c r="L191" s="260"/>
      <c r="M191" s="260"/>
      <c r="N191" s="259"/>
      <c r="O191" s="182" t="str">
        <f t="shared" si="4"/>
        <v/>
      </c>
      <c r="P191" s="185"/>
      <c r="Q191" s="266"/>
      <c r="R191" s="90"/>
      <c r="S191" s="270"/>
      <c r="T191" s="158">
        <f t="shared" si="5"/>
        <v>0</v>
      </c>
    </row>
    <row r="192" spans="1:20" ht="20.100000000000001" customHeight="1" x14ac:dyDescent="0.25">
      <c r="A192" s="174">
        <v>186</v>
      </c>
      <c r="B192" s="372" t="str">
        <f>IF('Factures - Autres'!B192="","",'Factures - Autres'!B192)</f>
        <v/>
      </c>
      <c r="C192" s="371" t="str">
        <f>IF('Factures - Autres'!C192="","",'Factures - Autres'!C192)</f>
        <v/>
      </c>
      <c r="D192" s="371" t="str">
        <f>IF('Factures - Autres'!D192="","",'Factures - Autres'!D192)</f>
        <v/>
      </c>
      <c r="E192" s="372" t="str">
        <f>IF('Factures - Autres'!E192="","",'Factures - Autres'!E192)</f>
        <v/>
      </c>
      <c r="F192" s="373" t="str">
        <f>IF('Factures - Autres'!H192="","",'Factures - Autres'!H192)</f>
        <v/>
      </c>
      <c r="G192" s="373"/>
      <c r="H192" s="377"/>
      <c r="I192" s="364"/>
      <c r="J192" s="364"/>
      <c r="K192" s="259"/>
      <c r="L192" s="260"/>
      <c r="M192" s="260"/>
      <c r="N192" s="259"/>
      <c r="O192" s="182" t="str">
        <f t="shared" si="4"/>
        <v/>
      </c>
      <c r="P192" s="185"/>
      <c r="Q192" s="266"/>
      <c r="R192" s="90"/>
      <c r="S192" s="270"/>
      <c r="T192" s="158">
        <f t="shared" si="5"/>
        <v>0</v>
      </c>
    </row>
    <row r="193" spans="1:20" ht="20.100000000000001" customHeight="1" x14ac:dyDescent="0.25">
      <c r="A193" s="174">
        <v>187</v>
      </c>
      <c r="B193" s="372" t="str">
        <f>IF('Factures - Autres'!B193="","",'Factures - Autres'!B193)</f>
        <v/>
      </c>
      <c r="C193" s="371" t="str">
        <f>IF('Factures - Autres'!C193="","",'Factures - Autres'!C193)</f>
        <v/>
      </c>
      <c r="D193" s="371" t="str">
        <f>IF('Factures - Autres'!D193="","",'Factures - Autres'!D193)</f>
        <v/>
      </c>
      <c r="E193" s="372" t="str">
        <f>IF('Factures - Autres'!E193="","",'Factures - Autres'!E193)</f>
        <v/>
      </c>
      <c r="F193" s="373" t="str">
        <f>IF('Factures - Autres'!H193="","",'Factures - Autres'!H193)</f>
        <v/>
      </c>
      <c r="G193" s="373"/>
      <c r="H193" s="377"/>
      <c r="I193" s="364"/>
      <c r="J193" s="364"/>
      <c r="K193" s="259"/>
      <c r="L193" s="260"/>
      <c r="M193" s="260"/>
      <c r="N193" s="259"/>
      <c r="O193" s="182" t="str">
        <f t="shared" si="4"/>
        <v/>
      </c>
      <c r="P193" s="185"/>
      <c r="Q193" s="266"/>
      <c r="R193" s="90"/>
      <c r="S193" s="270"/>
      <c r="T193" s="158">
        <f t="shared" si="5"/>
        <v>0</v>
      </c>
    </row>
    <row r="194" spans="1:20" ht="20.100000000000001" customHeight="1" x14ac:dyDescent="0.25">
      <c r="A194" s="174">
        <v>188</v>
      </c>
      <c r="B194" s="372" t="str">
        <f>IF('Factures - Autres'!B194="","",'Factures - Autres'!B194)</f>
        <v/>
      </c>
      <c r="C194" s="371" t="str">
        <f>IF('Factures - Autres'!C194="","",'Factures - Autres'!C194)</f>
        <v/>
      </c>
      <c r="D194" s="371" t="str">
        <f>IF('Factures - Autres'!D194="","",'Factures - Autres'!D194)</f>
        <v/>
      </c>
      <c r="E194" s="372" t="str">
        <f>IF('Factures - Autres'!E194="","",'Factures - Autres'!E194)</f>
        <v/>
      </c>
      <c r="F194" s="373" t="str">
        <f>IF('Factures - Autres'!H194="","",'Factures - Autres'!H194)</f>
        <v/>
      </c>
      <c r="G194" s="373"/>
      <c r="H194" s="377"/>
      <c r="I194" s="364"/>
      <c r="J194" s="364"/>
      <c r="K194" s="259"/>
      <c r="L194" s="260"/>
      <c r="M194" s="260"/>
      <c r="N194" s="259"/>
      <c r="O194" s="182" t="str">
        <f t="shared" si="4"/>
        <v/>
      </c>
      <c r="P194" s="185"/>
      <c r="Q194" s="266"/>
      <c r="R194" s="90"/>
      <c r="S194" s="270"/>
      <c r="T194" s="158">
        <f t="shared" si="5"/>
        <v>0</v>
      </c>
    </row>
    <row r="195" spans="1:20" ht="20.100000000000001" customHeight="1" x14ac:dyDescent="0.25">
      <c r="A195" s="174">
        <v>189</v>
      </c>
      <c r="B195" s="372" t="str">
        <f>IF('Factures - Autres'!B195="","",'Factures - Autres'!B195)</f>
        <v/>
      </c>
      <c r="C195" s="371" t="str">
        <f>IF('Factures - Autres'!C195="","",'Factures - Autres'!C195)</f>
        <v/>
      </c>
      <c r="D195" s="371" t="str">
        <f>IF('Factures - Autres'!D195="","",'Factures - Autres'!D195)</f>
        <v/>
      </c>
      <c r="E195" s="372" t="str">
        <f>IF('Factures - Autres'!E195="","",'Factures - Autres'!E195)</f>
        <v/>
      </c>
      <c r="F195" s="373" t="str">
        <f>IF('Factures - Autres'!H195="","",'Factures - Autres'!H195)</f>
        <v/>
      </c>
      <c r="G195" s="373"/>
      <c r="H195" s="377"/>
      <c r="I195" s="364"/>
      <c r="J195" s="364"/>
      <c r="K195" s="259"/>
      <c r="L195" s="260"/>
      <c r="M195" s="260"/>
      <c r="N195" s="259"/>
      <c r="O195" s="182" t="str">
        <f t="shared" si="4"/>
        <v/>
      </c>
      <c r="P195" s="185"/>
      <c r="Q195" s="266"/>
      <c r="R195" s="90"/>
      <c r="S195" s="270"/>
      <c r="T195" s="158">
        <f t="shared" si="5"/>
        <v>0</v>
      </c>
    </row>
    <row r="196" spans="1:20" ht="20.100000000000001" customHeight="1" x14ac:dyDescent="0.25">
      <c r="A196" s="174">
        <v>190</v>
      </c>
      <c r="B196" s="372" t="str">
        <f>IF('Factures - Autres'!B196="","",'Factures - Autres'!B196)</f>
        <v/>
      </c>
      <c r="C196" s="371" t="str">
        <f>IF('Factures - Autres'!C196="","",'Factures - Autres'!C196)</f>
        <v/>
      </c>
      <c r="D196" s="371" t="str">
        <f>IF('Factures - Autres'!D196="","",'Factures - Autres'!D196)</f>
        <v/>
      </c>
      <c r="E196" s="372" t="str">
        <f>IF('Factures - Autres'!E196="","",'Factures - Autres'!E196)</f>
        <v/>
      </c>
      <c r="F196" s="373" t="str">
        <f>IF('Factures - Autres'!H196="","",'Factures - Autres'!H196)</f>
        <v/>
      </c>
      <c r="G196" s="373"/>
      <c r="H196" s="377"/>
      <c r="I196" s="364"/>
      <c r="J196" s="364"/>
      <c r="K196" s="259"/>
      <c r="L196" s="260"/>
      <c r="M196" s="260"/>
      <c r="N196" s="259"/>
      <c r="O196" s="182" t="str">
        <f t="shared" si="4"/>
        <v/>
      </c>
      <c r="P196" s="185"/>
      <c r="Q196" s="266"/>
      <c r="R196" s="90"/>
      <c r="S196" s="270"/>
      <c r="T196" s="158">
        <f t="shared" si="5"/>
        <v>0</v>
      </c>
    </row>
    <row r="197" spans="1:20" ht="20.100000000000001" customHeight="1" x14ac:dyDescent="0.25">
      <c r="A197" s="174">
        <v>191</v>
      </c>
      <c r="B197" s="372" t="str">
        <f>IF('Factures - Autres'!B197="","",'Factures - Autres'!B197)</f>
        <v/>
      </c>
      <c r="C197" s="371" t="str">
        <f>IF('Factures - Autres'!C197="","",'Factures - Autres'!C197)</f>
        <v/>
      </c>
      <c r="D197" s="371" t="str">
        <f>IF('Factures - Autres'!D197="","",'Factures - Autres'!D197)</f>
        <v/>
      </c>
      <c r="E197" s="372" t="str">
        <f>IF('Factures - Autres'!E197="","",'Factures - Autres'!E197)</f>
        <v/>
      </c>
      <c r="F197" s="373" t="str">
        <f>IF('Factures - Autres'!H197="","",'Factures - Autres'!H197)</f>
        <v/>
      </c>
      <c r="G197" s="373"/>
      <c r="H197" s="377"/>
      <c r="I197" s="364"/>
      <c r="J197" s="364"/>
      <c r="K197" s="259"/>
      <c r="L197" s="260"/>
      <c r="M197" s="260"/>
      <c r="N197" s="259"/>
      <c r="O197" s="182" t="str">
        <f t="shared" si="4"/>
        <v/>
      </c>
      <c r="P197" s="185"/>
      <c r="Q197" s="266"/>
      <c r="R197" s="90"/>
      <c r="S197" s="270"/>
      <c r="T197" s="158">
        <f t="shared" si="5"/>
        <v>0</v>
      </c>
    </row>
    <row r="198" spans="1:20" ht="20.100000000000001" customHeight="1" x14ac:dyDescent="0.25">
      <c r="A198" s="174">
        <v>192</v>
      </c>
      <c r="B198" s="372" t="str">
        <f>IF('Factures - Autres'!B198="","",'Factures - Autres'!B198)</f>
        <v/>
      </c>
      <c r="C198" s="371" t="str">
        <f>IF('Factures - Autres'!C198="","",'Factures - Autres'!C198)</f>
        <v/>
      </c>
      <c r="D198" s="371" t="str">
        <f>IF('Factures - Autres'!D198="","",'Factures - Autres'!D198)</f>
        <v/>
      </c>
      <c r="E198" s="372" t="str">
        <f>IF('Factures - Autres'!E198="","",'Factures - Autres'!E198)</f>
        <v/>
      </c>
      <c r="F198" s="373" t="str">
        <f>IF('Factures - Autres'!H198="","",'Factures - Autres'!H198)</f>
        <v/>
      </c>
      <c r="G198" s="373"/>
      <c r="H198" s="377"/>
      <c r="I198" s="364"/>
      <c r="J198" s="364"/>
      <c r="K198" s="259"/>
      <c r="L198" s="260"/>
      <c r="M198" s="260"/>
      <c r="N198" s="259"/>
      <c r="O198" s="182" t="str">
        <f t="shared" si="4"/>
        <v/>
      </c>
      <c r="P198" s="185"/>
      <c r="Q198" s="266"/>
      <c r="R198" s="90"/>
      <c r="S198" s="270"/>
      <c r="T198" s="158">
        <f t="shared" si="5"/>
        <v>0</v>
      </c>
    </row>
    <row r="199" spans="1:20" ht="20.100000000000001" customHeight="1" x14ac:dyDescent="0.25">
      <c r="A199" s="174">
        <v>193</v>
      </c>
      <c r="B199" s="372" t="str">
        <f>IF('Factures - Autres'!B199="","",'Factures - Autres'!B199)</f>
        <v/>
      </c>
      <c r="C199" s="371" t="str">
        <f>IF('Factures - Autres'!C199="","",'Factures - Autres'!C199)</f>
        <v/>
      </c>
      <c r="D199" s="371" t="str">
        <f>IF('Factures - Autres'!D199="","",'Factures - Autres'!D199)</f>
        <v/>
      </c>
      <c r="E199" s="372" t="str">
        <f>IF('Factures - Autres'!E199="","",'Factures - Autres'!E199)</f>
        <v/>
      </c>
      <c r="F199" s="373" t="str">
        <f>IF('Factures - Autres'!H199="","",'Factures - Autres'!H199)</f>
        <v/>
      </c>
      <c r="G199" s="373"/>
      <c r="H199" s="377"/>
      <c r="I199" s="364"/>
      <c r="J199" s="364"/>
      <c r="K199" s="259"/>
      <c r="L199" s="260"/>
      <c r="M199" s="260"/>
      <c r="N199" s="259"/>
      <c r="O199" s="182" t="str">
        <f t="shared" ref="O199:O262" si="6">IF($H199="","",IF($H199&gt;MAX($F199:$G199),"Le montant éligible ne peut etre supérieur au montant présenté",""))</f>
        <v/>
      </c>
      <c r="P199" s="185"/>
      <c r="Q199" s="266"/>
      <c r="R199" s="90"/>
      <c r="S199" s="270"/>
      <c r="T199" s="158">
        <f t="shared" si="5"/>
        <v>0</v>
      </c>
    </row>
    <row r="200" spans="1:20" ht="20.100000000000001" customHeight="1" x14ac:dyDescent="0.25">
      <c r="A200" s="174">
        <v>194</v>
      </c>
      <c r="B200" s="372" t="str">
        <f>IF('Factures - Autres'!B200="","",'Factures - Autres'!B200)</f>
        <v/>
      </c>
      <c r="C200" s="371" t="str">
        <f>IF('Factures - Autres'!C200="","",'Factures - Autres'!C200)</f>
        <v/>
      </c>
      <c r="D200" s="371" t="str">
        <f>IF('Factures - Autres'!D200="","",'Factures - Autres'!D200)</f>
        <v/>
      </c>
      <c r="E200" s="372" t="str">
        <f>IF('Factures - Autres'!E200="","",'Factures - Autres'!E200)</f>
        <v/>
      </c>
      <c r="F200" s="373" t="str">
        <f>IF('Factures - Autres'!H200="","",'Factures - Autres'!H200)</f>
        <v/>
      </c>
      <c r="G200" s="373"/>
      <c r="H200" s="377"/>
      <c r="I200" s="364"/>
      <c r="J200" s="364"/>
      <c r="K200" s="259"/>
      <c r="L200" s="260"/>
      <c r="M200" s="260"/>
      <c r="N200" s="259"/>
      <c r="O200" s="182" t="str">
        <f t="shared" si="6"/>
        <v/>
      </c>
      <c r="P200" s="185"/>
      <c r="Q200" s="266"/>
      <c r="R200" s="90"/>
      <c r="S200" s="270"/>
      <c r="T200" s="158">
        <f t="shared" ref="T200:T263" si="7">IF(AND(B200&lt;&gt;"",R200&lt;&gt;"Oui"),1,0)</f>
        <v>0</v>
      </c>
    </row>
    <row r="201" spans="1:20" ht="20.100000000000001" customHeight="1" x14ac:dyDescent="0.25">
      <c r="A201" s="174">
        <v>195</v>
      </c>
      <c r="B201" s="372" t="str">
        <f>IF('Factures - Autres'!B201="","",'Factures - Autres'!B201)</f>
        <v/>
      </c>
      <c r="C201" s="371" t="str">
        <f>IF('Factures - Autres'!C201="","",'Factures - Autres'!C201)</f>
        <v/>
      </c>
      <c r="D201" s="371" t="str">
        <f>IF('Factures - Autres'!D201="","",'Factures - Autres'!D201)</f>
        <v/>
      </c>
      <c r="E201" s="372" t="str">
        <f>IF('Factures - Autres'!E201="","",'Factures - Autres'!E201)</f>
        <v/>
      </c>
      <c r="F201" s="373" t="str">
        <f>IF('Factures - Autres'!H201="","",'Factures - Autres'!H201)</f>
        <v/>
      </c>
      <c r="G201" s="373"/>
      <c r="H201" s="377"/>
      <c r="I201" s="364"/>
      <c r="J201" s="364"/>
      <c r="K201" s="259"/>
      <c r="L201" s="260"/>
      <c r="M201" s="260"/>
      <c r="N201" s="259"/>
      <c r="O201" s="182" t="str">
        <f t="shared" si="6"/>
        <v/>
      </c>
      <c r="P201" s="185"/>
      <c r="Q201" s="266"/>
      <c r="R201" s="90"/>
      <c r="S201" s="270"/>
      <c r="T201" s="158">
        <f t="shared" si="7"/>
        <v>0</v>
      </c>
    </row>
    <row r="202" spans="1:20" ht="20.100000000000001" customHeight="1" x14ac:dyDescent="0.25">
      <c r="A202" s="174">
        <v>196</v>
      </c>
      <c r="B202" s="372" t="str">
        <f>IF('Factures - Autres'!B202="","",'Factures - Autres'!B202)</f>
        <v/>
      </c>
      <c r="C202" s="371" t="str">
        <f>IF('Factures - Autres'!C202="","",'Factures - Autres'!C202)</f>
        <v/>
      </c>
      <c r="D202" s="371" t="str">
        <f>IF('Factures - Autres'!D202="","",'Factures - Autres'!D202)</f>
        <v/>
      </c>
      <c r="E202" s="372" t="str">
        <f>IF('Factures - Autres'!E202="","",'Factures - Autres'!E202)</f>
        <v/>
      </c>
      <c r="F202" s="373" t="str">
        <f>IF('Factures - Autres'!H202="","",'Factures - Autres'!H202)</f>
        <v/>
      </c>
      <c r="G202" s="373"/>
      <c r="H202" s="377"/>
      <c r="I202" s="364"/>
      <c r="J202" s="364"/>
      <c r="K202" s="259"/>
      <c r="L202" s="260"/>
      <c r="M202" s="260"/>
      <c r="N202" s="259"/>
      <c r="O202" s="182" t="str">
        <f t="shared" si="6"/>
        <v/>
      </c>
      <c r="P202" s="185"/>
      <c r="Q202" s="266"/>
      <c r="R202" s="90"/>
      <c r="S202" s="270"/>
      <c r="T202" s="158">
        <f t="shared" si="7"/>
        <v>0</v>
      </c>
    </row>
    <row r="203" spans="1:20" ht="20.100000000000001" customHeight="1" x14ac:dyDescent="0.25">
      <c r="A203" s="174">
        <v>197</v>
      </c>
      <c r="B203" s="372" t="str">
        <f>IF('Factures - Autres'!B203="","",'Factures - Autres'!B203)</f>
        <v/>
      </c>
      <c r="C203" s="371" t="str">
        <f>IF('Factures - Autres'!C203="","",'Factures - Autres'!C203)</f>
        <v/>
      </c>
      <c r="D203" s="371" t="str">
        <f>IF('Factures - Autres'!D203="","",'Factures - Autres'!D203)</f>
        <v/>
      </c>
      <c r="E203" s="372" t="str">
        <f>IF('Factures - Autres'!E203="","",'Factures - Autres'!E203)</f>
        <v/>
      </c>
      <c r="F203" s="373" t="str">
        <f>IF('Factures - Autres'!H203="","",'Factures - Autres'!H203)</f>
        <v/>
      </c>
      <c r="G203" s="373"/>
      <c r="H203" s="377"/>
      <c r="I203" s="364"/>
      <c r="J203" s="364"/>
      <c r="K203" s="259"/>
      <c r="L203" s="260"/>
      <c r="M203" s="260"/>
      <c r="N203" s="259"/>
      <c r="O203" s="182" t="str">
        <f t="shared" si="6"/>
        <v/>
      </c>
      <c r="P203" s="185"/>
      <c r="Q203" s="266"/>
      <c r="R203" s="90"/>
      <c r="S203" s="270"/>
      <c r="T203" s="158">
        <f t="shared" si="7"/>
        <v>0</v>
      </c>
    </row>
    <row r="204" spans="1:20" ht="20.100000000000001" customHeight="1" x14ac:dyDescent="0.25">
      <c r="A204" s="174">
        <v>198</v>
      </c>
      <c r="B204" s="372" t="str">
        <f>IF('Factures - Autres'!B204="","",'Factures - Autres'!B204)</f>
        <v/>
      </c>
      <c r="C204" s="371" t="str">
        <f>IF('Factures - Autres'!C204="","",'Factures - Autres'!C204)</f>
        <v/>
      </c>
      <c r="D204" s="371" t="str">
        <f>IF('Factures - Autres'!D204="","",'Factures - Autres'!D204)</f>
        <v/>
      </c>
      <c r="E204" s="372" t="str">
        <f>IF('Factures - Autres'!E204="","",'Factures - Autres'!E204)</f>
        <v/>
      </c>
      <c r="F204" s="373" t="str">
        <f>IF('Factures - Autres'!H204="","",'Factures - Autres'!H204)</f>
        <v/>
      </c>
      <c r="G204" s="373"/>
      <c r="H204" s="377"/>
      <c r="I204" s="364"/>
      <c r="J204" s="364"/>
      <c r="K204" s="259"/>
      <c r="L204" s="260"/>
      <c r="M204" s="260"/>
      <c r="N204" s="259"/>
      <c r="O204" s="182" t="str">
        <f t="shared" si="6"/>
        <v/>
      </c>
      <c r="P204" s="185"/>
      <c r="Q204" s="266"/>
      <c r="R204" s="90"/>
      <c r="S204" s="270"/>
      <c r="T204" s="158">
        <f t="shared" si="7"/>
        <v>0</v>
      </c>
    </row>
    <row r="205" spans="1:20" ht="20.100000000000001" customHeight="1" x14ac:dyDescent="0.25">
      <c r="A205" s="174">
        <v>199</v>
      </c>
      <c r="B205" s="372" t="str">
        <f>IF('Factures - Autres'!B205="","",'Factures - Autres'!B205)</f>
        <v/>
      </c>
      <c r="C205" s="371" t="str">
        <f>IF('Factures - Autres'!C205="","",'Factures - Autres'!C205)</f>
        <v/>
      </c>
      <c r="D205" s="371" t="str">
        <f>IF('Factures - Autres'!D205="","",'Factures - Autres'!D205)</f>
        <v/>
      </c>
      <c r="E205" s="372" t="str">
        <f>IF('Factures - Autres'!E205="","",'Factures - Autres'!E205)</f>
        <v/>
      </c>
      <c r="F205" s="373" t="str">
        <f>IF('Factures - Autres'!H205="","",'Factures - Autres'!H205)</f>
        <v/>
      </c>
      <c r="G205" s="373"/>
      <c r="H205" s="377"/>
      <c r="I205" s="364"/>
      <c r="J205" s="364"/>
      <c r="K205" s="259"/>
      <c r="L205" s="260"/>
      <c r="M205" s="260"/>
      <c r="N205" s="259"/>
      <c r="O205" s="182" t="str">
        <f t="shared" si="6"/>
        <v/>
      </c>
      <c r="P205" s="185"/>
      <c r="Q205" s="266"/>
      <c r="R205" s="90"/>
      <c r="S205" s="270"/>
      <c r="T205" s="158">
        <f t="shared" si="7"/>
        <v>0</v>
      </c>
    </row>
    <row r="206" spans="1:20" ht="20.100000000000001" customHeight="1" x14ac:dyDescent="0.25">
      <c r="A206" s="174">
        <v>200</v>
      </c>
      <c r="B206" s="372" t="str">
        <f>IF('Factures - Autres'!B206="","",'Factures - Autres'!B206)</f>
        <v/>
      </c>
      <c r="C206" s="371" t="str">
        <f>IF('Factures - Autres'!C206="","",'Factures - Autres'!C206)</f>
        <v/>
      </c>
      <c r="D206" s="371" t="str">
        <f>IF('Factures - Autres'!D206="","",'Factures - Autres'!D206)</f>
        <v/>
      </c>
      <c r="E206" s="372" t="str">
        <f>IF('Factures - Autres'!E206="","",'Factures - Autres'!E206)</f>
        <v/>
      </c>
      <c r="F206" s="373" t="str">
        <f>IF('Factures - Autres'!H206="","",'Factures - Autres'!H206)</f>
        <v/>
      </c>
      <c r="G206" s="373"/>
      <c r="H206" s="377"/>
      <c r="I206" s="364"/>
      <c r="J206" s="364"/>
      <c r="K206" s="259"/>
      <c r="L206" s="260"/>
      <c r="M206" s="260"/>
      <c r="N206" s="259"/>
      <c r="O206" s="182" t="str">
        <f t="shared" si="6"/>
        <v/>
      </c>
      <c r="P206" s="185"/>
      <c r="Q206" s="266"/>
      <c r="R206" s="90"/>
      <c r="S206" s="270"/>
      <c r="T206" s="158">
        <f t="shared" si="7"/>
        <v>0</v>
      </c>
    </row>
    <row r="207" spans="1:20" ht="20.100000000000001" customHeight="1" x14ac:dyDescent="0.25">
      <c r="A207" s="174">
        <v>201</v>
      </c>
      <c r="B207" s="372" t="str">
        <f>IF('Factures - Autres'!B207="","",'Factures - Autres'!B207)</f>
        <v/>
      </c>
      <c r="C207" s="371" t="str">
        <f>IF('Factures - Autres'!C207="","",'Factures - Autres'!C207)</f>
        <v/>
      </c>
      <c r="D207" s="371" t="str">
        <f>IF('Factures - Autres'!D207="","",'Factures - Autres'!D207)</f>
        <v/>
      </c>
      <c r="E207" s="372" t="str">
        <f>IF('Factures - Autres'!E207="","",'Factures - Autres'!E207)</f>
        <v/>
      </c>
      <c r="F207" s="373" t="str">
        <f>IF('Factures - Autres'!H207="","",'Factures - Autres'!H207)</f>
        <v/>
      </c>
      <c r="G207" s="373"/>
      <c r="H207" s="377"/>
      <c r="I207" s="364"/>
      <c r="J207" s="364"/>
      <c r="K207" s="259"/>
      <c r="L207" s="260"/>
      <c r="M207" s="260"/>
      <c r="N207" s="259"/>
      <c r="O207" s="182" t="str">
        <f t="shared" si="6"/>
        <v/>
      </c>
      <c r="P207" s="185"/>
      <c r="Q207" s="266"/>
      <c r="R207" s="90"/>
      <c r="S207" s="270"/>
      <c r="T207" s="158">
        <f t="shared" si="7"/>
        <v>0</v>
      </c>
    </row>
    <row r="208" spans="1:20" ht="20.100000000000001" customHeight="1" x14ac:dyDescent="0.25">
      <c r="A208" s="174">
        <v>202</v>
      </c>
      <c r="B208" s="372" t="str">
        <f>IF('Factures - Autres'!B208="","",'Factures - Autres'!B208)</f>
        <v/>
      </c>
      <c r="C208" s="371" t="str">
        <f>IF('Factures - Autres'!C208="","",'Factures - Autres'!C208)</f>
        <v/>
      </c>
      <c r="D208" s="371" t="str">
        <f>IF('Factures - Autres'!D208="","",'Factures - Autres'!D208)</f>
        <v/>
      </c>
      <c r="E208" s="372" t="str">
        <f>IF('Factures - Autres'!E208="","",'Factures - Autres'!E208)</f>
        <v/>
      </c>
      <c r="F208" s="373" t="str">
        <f>IF('Factures - Autres'!H208="","",'Factures - Autres'!H208)</f>
        <v/>
      </c>
      <c r="G208" s="373"/>
      <c r="H208" s="377"/>
      <c r="I208" s="364"/>
      <c r="J208" s="364"/>
      <c r="K208" s="259"/>
      <c r="L208" s="260"/>
      <c r="M208" s="260"/>
      <c r="N208" s="259"/>
      <c r="O208" s="182" t="str">
        <f t="shared" si="6"/>
        <v/>
      </c>
      <c r="P208" s="185"/>
      <c r="Q208" s="266"/>
      <c r="R208" s="90"/>
      <c r="S208" s="270"/>
      <c r="T208" s="158">
        <f t="shared" si="7"/>
        <v>0</v>
      </c>
    </row>
    <row r="209" spans="1:20" ht="20.100000000000001" customHeight="1" x14ac:dyDescent="0.25">
      <c r="A209" s="174">
        <v>203</v>
      </c>
      <c r="B209" s="372" t="str">
        <f>IF('Factures - Autres'!B209="","",'Factures - Autres'!B209)</f>
        <v/>
      </c>
      <c r="C209" s="371" t="str">
        <f>IF('Factures - Autres'!C209="","",'Factures - Autres'!C209)</f>
        <v/>
      </c>
      <c r="D209" s="371" t="str">
        <f>IF('Factures - Autres'!D209="","",'Factures - Autres'!D209)</f>
        <v/>
      </c>
      <c r="E209" s="372" t="str">
        <f>IF('Factures - Autres'!E209="","",'Factures - Autres'!E209)</f>
        <v/>
      </c>
      <c r="F209" s="373" t="str">
        <f>IF('Factures - Autres'!H209="","",'Factures - Autres'!H209)</f>
        <v/>
      </c>
      <c r="G209" s="373"/>
      <c r="H209" s="377"/>
      <c r="I209" s="364"/>
      <c r="J209" s="364"/>
      <c r="K209" s="259"/>
      <c r="L209" s="260"/>
      <c r="M209" s="260"/>
      <c r="N209" s="259"/>
      <c r="O209" s="182" t="str">
        <f t="shared" si="6"/>
        <v/>
      </c>
      <c r="P209" s="185"/>
      <c r="Q209" s="266"/>
      <c r="R209" s="90"/>
      <c r="S209" s="270"/>
      <c r="T209" s="158">
        <f t="shared" si="7"/>
        <v>0</v>
      </c>
    </row>
    <row r="210" spans="1:20" ht="20.100000000000001" customHeight="1" x14ac:dyDescent="0.25">
      <c r="A210" s="174">
        <v>204</v>
      </c>
      <c r="B210" s="372" t="str">
        <f>IF('Factures - Autres'!B210="","",'Factures - Autres'!B210)</f>
        <v/>
      </c>
      <c r="C210" s="371" t="str">
        <f>IF('Factures - Autres'!C210="","",'Factures - Autres'!C210)</f>
        <v/>
      </c>
      <c r="D210" s="371" t="str">
        <f>IF('Factures - Autres'!D210="","",'Factures - Autres'!D210)</f>
        <v/>
      </c>
      <c r="E210" s="372" t="str">
        <f>IF('Factures - Autres'!E210="","",'Factures - Autres'!E210)</f>
        <v/>
      </c>
      <c r="F210" s="373" t="str">
        <f>IF('Factures - Autres'!H210="","",'Factures - Autres'!H210)</f>
        <v/>
      </c>
      <c r="G210" s="373"/>
      <c r="H210" s="377"/>
      <c r="I210" s="364"/>
      <c r="J210" s="364"/>
      <c r="K210" s="259"/>
      <c r="L210" s="260"/>
      <c r="M210" s="260"/>
      <c r="N210" s="259"/>
      <c r="O210" s="182" t="str">
        <f t="shared" si="6"/>
        <v/>
      </c>
      <c r="P210" s="185"/>
      <c r="Q210" s="266"/>
      <c r="R210" s="90"/>
      <c r="S210" s="270"/>
      <c r="T210" s="158">
        <f t="shared" si="7"/>
        <v>0</v>
      </c>
    </row>
    <row r="211" spans="1:20" ht="20.100000000000001" customHeight="1" x14ac:dyDescent="0.25">
      <c r="A211" s="174">
        <v>205</v>
      </c>
      <c r="B211" s="372" t="str">
        <f>IF('Factures - Autres'!B211="","",'Factures - Autres'!B211)</f>
        <v/>
      </c>
      <c r="C211" s="371" t="str">
        <f>IF('Factures - Autres'!C211="","",'Factures - Autres'!C211)</f>
        <v/>
      </c>
      <c r="D211" s="371" t="str">
        <f>IF('Factures - Autres'!D211="","",'Factures - Autres'!D211)</f>
        <v/>
      </c>
      <c r="E211" s="372" t="str">
        <f>IF('Factures - Autres'!E211="","",'Factures - Autres'!E211)</f>
        <v/>
      </c>
      <c r="F211" s="373" t="str">
        <f>IF('Factures - Autres'!H211="","",'Factures - Autres'!H211)</f>
        <v/>
      </c>
      <c r="G211" s="373"/>
      <c r="H211" s="377"/>
      <c r="I211" s="364"/>
      <c r="J211" s="364"/>
      <c r="K211" s="259"/>
      <c r="L211" s="260"/>
      <c r="M211" s="260"/>
      <c r="N211" s="259"/>
      <c r="O211" s="182" t="str">
        <f t="shared" si="6"/>
        <v/>
      </c>
      <c r="P211" s="185"/>
      <c r="Q211" s="266"/>
      <c r="R211" s="90"/>
      <c r="S211" s="270"/>
      <c r="T211" s="158">
        <f t="shared" si="7"/>
        <v>0</v>
      </c>
    </row>
    <row r="212" spans="1:20" ht="20.100000000000001" customHeight="1" x14ac:dyDescent="0.25">
      <c r="A212" s="174">
        <v>206</v>
      </c>
      <c r="B212" s="372" t="str">
        <f>IF('Factures - Autres'!B212="","",'Factures - Autres'!B212)</f>
        <v/>
      </c>
      <c r="C212" s="371" t="str">
        <f>IF('Factures - Autres'!C212="","",'Factures - Autres'!C212)</f>
        <v/>
      </c>
      <c r="D212" s="371" t="str">
        <f>IF('Factures - Autres'!D212="","",'Factures - Autres'!D212)</f>
        <v/>
      </c>
      <c r="E212" s="372" t="str">
        <f>IF('Factures - Autres'!E212="","",'Factures - Autres'!E212)</f>
        <v/>
      </c>
      <c r="F212" s="373" t="str">
        <f>IF('Factures - Autres'!H212="","",'Factures - Autres'!H212)</f>
        <v/>
      </c>
      <c r="G212" s="373"/>
      <c r="H212" s="377"/>
      <c r="I212" s="364"/>
      <c r="J212" s="364"/>
      <c r="K212" s="259"/>
      <c r="L212" s="260"/>
      <c r="M212" s="260"/>
      <c r="N212" s="259"/>
      <c r="O212" s="182" t="str">
        <f t="shared" si="6"/>
        <v/>
      </c>
      <c r="P212" s="185"/>
      <c r="Q212" s="266"/>
      <c r="R212" s="90"/>
      <c r="S212" s="270"/>
      <c r="T212" s="158">
        <f t="shared" si="7"/>
        <v>0</v>
      </c>
    </row>
    <row r="213" spans="1:20" ht="20.100000000000001" customHeight="1" x14ac:dyDescent="0.25">
      <c r="A213" s="174">
        <v>207</v>
      </c>
      <c r="B213" s="372" t="str">
        <f>IF('Factures - Autres'!B213="","",'Factures - Autres'!B213)</f>
        <v/>
      </c>
      <c r="C213" s="371" t="str">
        <f>IF('Factures - Autres'!C213="","",'Factures - Autres'!C213)</f>
        <v/>
      </c>
      <c r="D213" s="371" t="str">
        <f>IF('Factures - Autres'!D213="","",'Factures - Autres'!D213)</f>
        <v/>
      </c>
      <c r="E213" s="372" t="str">
        <f>IF('Factures - Autres'!E213="","",'Factures - Autres'!E213)</f>
        <v/>
      </c>
      <c r="F213" s="373" t="str">
        <f>IF('Factures - Autres'!H213="","",'Factures - Autres'!H213)</f>
        <v/>
      </c>
      <c r="G213" s="373"/>
      <c r="H213" s="377"/>
      <c r="I213" s="364"/>
      <c r="J213" s="364"/>
      <c r="K213" s="259"/>
      <c r="L213" s="260"/>
      <c r="M213" s="260"/>
      <c r="N213" s="259"/>
      <c r="O213" s="182" t="str">
        <f t="shared" si="6"/>
        <v/>
      </c>
      <c r="P213" s="185"/>
      <c r="Q213" s="266"/>
      <c r="R213" s="90"/>
      <c r="S213" s="270"/>
      <c r="T213" s="158">
        <f t="shared" si="7"/>
        <v>0</v>
      </c>
    </row>
    <row r="214" spans="1:20" ht="20.100000000000001" customHeight="1" x14ac:dyDescent="0.25">
      <c r="A214" s="174">
        <v>208</v>
      </c>
      <c r="B214" s="372" t="str">
        <f>IF('Factures - Autres'!B214="","",'Factures - Autres'!B214)</f>
        <v/>
      </c>
      <c r="C214" s="371" t="str">
        <f>IF('Factures - Autres'!C214="","",'Factures - Autres'!C214)</f>
        <v/>
      </c>
      <c r="D214" s="371" t="str">
        <f>IF('Factures - Autres'!D214="","",'Factures - Autres'!D214)</f>
        <v/>
      </c>
      <c r="E214" s="372" t="str">
        <f>IF('Factures - Autres'!E214="","",'Factures - Autres'!E214)</f>
        <v/>
      </c>
      <c r="F214" s="373" t="str">
        <f>IF('Factures - Autres'!H214="","",'Factures - Autres'!H214)</f>
        <v/>
      </c>
      <c r="G214" s="373"/>
      <c r="H214" s="377"/>
      <c r="I214" s="364"/>
      <c r="J214" s="364"/>
      <c r="K214" s="259"/>
      <c r="L214" s="260"/>
      <c r="M214" s="260"/>
      <c r="N214" s="259"/>
      <c r="O214" s="182" t="str">
        <f t="shared" si="6"/>
        <v/>
      </c>
      <c r="P214" s="185"/>
      <c r="Q214" s="266"/>
      <c r="R214" s="90"/>
      <c r="S214" s="270"/>
      <c r="T214" s="158">
        <f t="shared" si="7"/>
        <v>0</v>
      </c>
    </row>
    <row r="215" spans="1:20" ht="20.100000000000001" customHeight="1" x14ac:dyDescent="0.25">
      <c r="A215" s="174">
        <v>209</v>
      </c>
      <c r="B215" s="372" t="str">
        <f>IF('Factures - Autres'!B215="","",'Factures - Autres'!B215)</f>
        <v/>
      </c>
      <c r="C215" s="371" t="str">
        <f>IF('Factures - Autres'!C215="","",'Factures - Autres'!C215)</f>
        <v/>
      </c>
      <c r="D215" s="371" t="str">
        <f>IF('Factures - Autres'!D215="","",'Factures - Autres'!D215)</f>
        <v/>
      </c>
      <c r="E215" s="372" t="str">
        <f>IF('Factures - Autres'!E215="","",'Factures - Autres'!E215)</f>
        <v/>
      </c>
      <c r="F215" s="373" t="str">
        <f>IF('Factures - Autres'!H215="","",'Factures - Autres'!H215)</f>
        <v/>
      </c>
      <c r="G215" s="373"/>
      <c r="H215" s="377"/>
      <c r="I215" s="364"/>
      <c r="J215" s="364"/>
      <c r="K215" s="259"/>
      <c r="L215" s="260"/>
      <c r="M215" s="260"/>
      <c r="N215" s="259"/>
      <c r="O215" s="182" t="str">
        <f t="shared" si="6"/>
        <v/>
      </c>
      <c r="P215" s="185"/>
      <c r="Q215" s="266"/>
      <c r="R215" s="90"/>
      <c r="S215" s="270"/>
      <c r="T215" s="158">
        <f t="shared" si="7"/>
        <v>0</v>
      </c>
    </row>
    <row r="216" spans="1:20" ht="20.100000000000001" customHeight="1" x14ac:dyDescent="0.25">
      <c r="A216" s="174">
        <v>210</v>
      </c>
      <c r="B216" s="372" t="str">
        <f>IF('Factures - Autres'!B216="","",'Factures - Autres'!B216)</f>
        <v/>
      </c>
      <c r="C216" s="371" t="str">
        <f>IF('Factures - Autres'!C216="","",'Factures - Autres'!C216)</f>
        <v/>
      </c>
      <c r="D216" s="371" t="str">
        <f>IF('Factures - Autres'!D216="","",'Factures - Autres'!D216)</f>
        <v/>
      </c>
      <c r="E216" s="372" t="str">
        <f>IF('Factures - Autres'!E216="","",'Factures - Autres'!E216)</f>
        <v/>
      </c>
      <c r="F216" s="373" t="str">
        <f>IF('Factures - Autres'!H216="","",'Factures - Autres'!H216)</f>
        <v/>
      </c>
      <c r="G216" s="373"/>
      <c r="H216" s="377"/>
      <c r="I216" s="364"/>
      <c r="J216" s="364"/>
      <c r="K216" s="259"/>
      <c r="L216" s="260"/>
      <c r="M216" s="260"/>
      <c r="N216" s="259"/>
      <c r="O216" s="182" t="str">
        <f t="shared" si="6"/>
        <v/>
      </c>
      <c r="P216" s="185"/>
      <c r="Q216" s="266"/>
      <c r="R216" s="90"/>
      <c r="S216" s="270"/>
      <c r="T216" s="158">
        <f t="shared" si="7"/>
        <v>0</v>
      </c>
    </row>
    <row r="217" spans="1:20" ht="20.100000000000001" customHeight="1" x14ac:dyDescent="0.25">
      <c r="A217" s="174">
        <v>211</v>
      </c>
      <c r="B217" s="372" t="str">
        <f>IF('Factures - Autres'!B217="","",'Factures - Autres'!B217)</f>
        <v/>
      </c>
      <c r="C217" s="371" t="str">
        <f>IF('Factures - Autres'!C217="","",'Factures - Autres'!C217)</f>
        <v/>
      </c>
      <c r="D217" s="371" t="str">
        <f>IF('Factures - Autres'!D217="","",'Factures - Autres'!D217)</f>
        <v/>
      </c>
      <c r="E217" s="372" t="str">
        <f>IF('Factures - Autres'!E217="","",'Factures - Autres'!E217)</f>
        <v/>
      </c>
      <c r="F217" s="373" t="str">
        <f>IF('Factures - Autres'!H217="","",'Factures - Autres'!H217)</f>
        <v/>
      </c>
      <c r="G217" s="373"/>
      <c r="H217" s="377"/>
      <c r="I217" s="364"/>
      <c r="J217" s="364"/>
      <c r="K217" s="259"/>
      <c r="L217" s="260"/>
      <c r="M217" s="260"/>
      <c r="N217" s="259"/>
      <c r="O217" s="182" t="str">
        <f t="shared" si="6"/>
        <v/>
      </c>
      <c r="P217" s="185"/>
      <c r="Q217" s="266"/>
      <c r="R217" s="90"/>
      <c r="S217" s="270"/>
      <c r="T217" s="158">
        <f t="shared" si="7"/>
        <v>0</v>
      </c>
    </row>
    <row r="218" spans="1:20" ht="20.100000000000001" customHeight="1" x14ac:dyDescent="0.25">
      <c r="A218" s="174">
        <v>212</v>
      </c>
      <c r="B218" s="372" t="str">
        <f>IF('Factures - Autres'!B218="","",'Factures - Autres'!B218)</f>
        <v/>
      </c>
      <c r="C218" s="371" t="str">
        <f>IF('Factures - Autres'!C218="","",'Factures - Autres'!C218)</f>
        <v/>
      </c>
      <c r="D218" s="371" t="str">
        <f>IF('Factures - Autres'!D218="","",'Factures - Autres'!D218)</f>
        <v/>
      </c>
      <c r="E218" s="372" t="str">
        <f>IF('Factures - Autres'!E218="","",'Factures - Autres'!E218)</f>
        <v/>
      </c>
      <c r="F218" s="373" t="str">
        <f>IF('Factures - Autres'!H218="","",'Factures - Autres'!H218)</f>
        <v/>
      </c>
      <c r="G218" s="373"/>
      <c r="H218" s="377"/>
      <c r="I218" s="364"/>
      <c r="J218" s="364"/>
      <c r="K218" s="259"/>
      <c r="L218" s="260"/>
      <c r="M218" s="260"/>
      <c r="N218" s="259"/>
      <c r="O218" s="182" t="str">
        <f t="shared" si="6"/>
        <v/>
      </c>
      <c r="P218" s="185"/>
      <c r="Q218" s="266"/>
      <c r="R218" s="90"/>
      <c r="S218" s="270"/>
      <c r="T218" s="158">
        <f t="shared" si="7"/>
        <v>0</v>
      </c>
    </row>
    <row r="219" spans="1:20" ht="20.100000000000001" customHeight="1" x14ac:dyDescent="0.25">
      <c r="A219" s="174">
        <v>213</v>
      </c>
      <c r="B219" s="372" t="str">
        <f>IF('Factures - Autres'!B219="","",'Factures - Autres'!B219)</f>
        <v/>
      </c>
      <c r="C219" s="371" t="str">
        <f>IF('Factures - Autres'!C219="","",'Factures - Autres'!C219)</f>
        <v/>
      </c>
      <c r="D219" s="371" t="str">
        <f>IF('Factures - Autres'!D219="","",'Factures - Autres'!D219)</f>
        <v/>
      </c>
      <c r="E219" s="372" t="str">
        <f>IF('Factures - Autres'!E219="","",'Factures - Autres'!E219)</f>
        <v/>
      </c>
      <c r="F219" s="373" t="str">
        <f>IF('Factures - Autres'!H219="","",'Factures - Autres'!H219)</f>
        <v/>
      </c>
      <c r="G219" s="373"/>
      <c r="H219" s="377"/>
      <c r="I219" s="364"/>
      <c r="J219" s="364"/>
      <c r="K219" s="259"/>
      <c r="L219" s="260"/>
      <c r="M219" s="260"/>
      <c r="N219" s="259"/>
      <c r="O219" s="182" t="str">
        <f t="shared" si="6"/>
        <v/>
      </c>
      <c r="P219" s="185"/>
      <c r="Q219" s="266"/>
      <c r="R219" s="90"/>
      <c r="S219" s="270"/>
      <c r="T219" s="158">
        <f t="shared" si="7"/>
        <v>0</v>
      </c>
    </row>
    <row r="220" spans="1:20" ht="20.100000000000001" customHeight="1" x14ac:dyDescent="0.25">
      <c r="A220" s="174">
        <v>214</v>
      </c>
      <c r="B220" s="372" t="str">
        <f>IF('Factures - Autres'!B220="","",'Factures - Autres'!B220)</f>
        <v/>
      </c>
      <c r="C220" s="371" t="str">
        <f>IF('Factures - Autres'!C220="","",'Factures - Autres'!C220)</f>
        <v/>
      </c>
      <c r="D220" s="371" t="str">
        <f>IF('Factures - Autres'!D220="","",'Factures - Autres'!D220)</f>
        <v/>
      </c>
      <c r="E220" s="372" t="str">
        <f>IF('Factures - Autres'!E220="","",'Factures - Autres'!E220)</f>
        <v/>
      </c>
      <c r="F220" s="373" t="str">
        <f>IF('Factures - Autres'!H220="","",'Factures - Autres'!H220)</f>
        <v/>
      </c>
      <c r="G220" s="373"/>
      <c r="H220" s="377"/>
      <c r="I220" s="364"/>
      <c r="J220" s="364"/>
      <c r="K220" s="259"/>
      <c r="L220" s="260"/>
      <c r="M220" s="260"/>
      <c r="N220" s="259"/>
      <c r="O220" s="182" t="str">
        <f t="shared" si="6"/>
        <v/>
      </c>
      <c r="P220" s="185"/>
      <c r="Q220" s="266"/>
      <c r="R220" s="90"/>
      <c r="S220" s="270"/>
      <c r="T220" s="158">
        <f t="shared" si="7"/>
        <v>0</v>
      </c>
    </row>
    <row r="221" spans="1:20" ht="20.100000000000001" customHeight="1" x14ac:dyDescent="0.25">
      <c r="A221" s="174">
        <v>215</v>
      </c>
      <c r="B221" s="372" t="str">
        <f>IF('Factures - Autres'!B221="","",'Factures - Autres'!B221)</f>
        <v/>
      </c>
      <c r="C221" s="371" t="str">
        <f>IF('Factures - Autres'!C221="","",'Factures - Autres'!C221)</f>
        <v/>
      </c>
      <c r="D221" s="371" t="str">
        <f>IF('Factures - Autres'!D221="","",'Factures - Autres'!D221)</f>
        <v/>
      </c>
      <c r="E221" s="372" t="str">
        <f>IF('Factures - Autres'!E221="","",'Factures - Autres'!E221)</f>
        <v/>
      </c>
      <c r="F221" s="373" t="str">
        <f>IF('Factures - Autres'!H221="","",'Factures - Autres'!H221)</f>
        <v/>
      </c>
      <c r="G221" s="373"/>
      <c r="H221" s="377"/>
      <c r="I221" s="364"/>
      <c r="J221" s="364"/>
      <c r="K221" s="259"/>
      <c r="L221" s="260"/>
      <c r="M221" s="260"/>
      <c r="N221" s="259"/>
      <c r="O221" s="182" t="str">
        <f t="shared" si="6"/>
        <v/>
      </c>
      <c r="P221" s="185"/>
      <c r="Q221" s="266"/>
      <c r="R221" s="90"/>
      <c r="S221" s="270"/>
      <c r="T221" s="158">
        <f t="shared" si="7"/>
        <v>0</v>
      </c>
    </row>
    <row r="222" spans="1:20" ht="20.100000000000001" customHeight="1" x14ac:dyDescent="0.25">
      <c r="A222" s="174">
        <v>216</v>
      </c>
      <c r="B222" s="372" t="str">
        <f>IF('Factures - Autres'!B222="","",'Factures - Autres'!B222)</f>
        <v/>
      </c>
      <c r="C222" s="371" t="str">
        <f>IF('Factures - Autres'!C222="","",'Factures - Autres'!C222)</f>
        <v/>
      </c>
      <c r="D222" s="371" t="str">
        <f>IF('Factures - Autres'!D222="","",'Factures - Autres'!D222)</f>
        <v/>
      </c>
      <c r="E222" s="372" t="str">
        <f>IF('Factures - Autres'!E222="","",'Factures - Autres'!E222)</f>
        <v/>
      </c>
      <c r="F222" s="373" t="str">
        <f>IF('Factures - Autres'!H222="","",'Factures - Autres'!H222)</f>
        <v/>
      </c>
      <c r="G222" s="373"/>
      <c r="H222" s="377"/>
      <c r="I222" s="364"/>
      <c r="J222" s="364"/>
      <c r="K222" s="259"/>
      <c r="L222" s="260"/>
      <c r="M222" s="260"/>
      <c r="N222" s="259"/>
      <c r="O222" s="182" t="str">
        <f t="shared" si="6"/>
        <v/>
      </c>
      <c r="P222" s="185"/>
      <c r="Q222" s="266"/>
      <c r="R222" s="90"/>
      <c r="S222" s="270"/>
      <c r="T222" s="158">
        <f t="shared" si="7"/>
        <v>0</v>
      </c>
    </row>
    <row r="223" spans="1:20" ht="20.100000000000001" customHeight="1" x14ac:dyDescent="0.25">
      <c r="A223" s="174">
        <v>217</v>
      </c>
      <c r="B223" s="372" t="str">
        <f>IF('Factures - Autres'!B223="","",'Factures - Autres'!B223)</f>
        <v/>
      </c>
      <c r="C223" s="371" t="str">
        <f>IF('Factures - Autres'!C223="","",'Factures - Autres'!C223)</f>
        <v/>
      </c>
      <c r="D223" s="371" t="str">
        <f>IF('Factures - Autres'!D223="","",'Factures - Autres'!D223)</f>
        <v/>
      </c>
      <c r="E223" s="372" t="str">
        <f>IF('Factures - Autres'!E223="","",'Factures - Autres'!E223)</f>
        <v/>
      </c>
      <c r="F223" s="373" t="str">
        <f>IF('Factures - Autres'!H223="","",'Factures - Autres'!H223)</f>
        <v/>
      </c>
      <c r="G223" s="373"/>
      <c r="H223" s="377"/>
      <c r="I223" s="364"/>
      <c r="J223" s="364"/>
      <c r="K223" s="259"/>
      <c r="L223" s="260"/>
      <c r="M223" s="260"/>
      <c r="N223" s="259"/>
      <c r="O223" s="182" t="str">
        <f t="shared" si="6"/>
        <v/>
      </c>
      <c r="P223" s="185"/>
      <c r="Q223" s="266"/>
      <c r="R223" s="90"/>
      <c r="S223" s="270"/>
      <c r="T223" s="158">
        <f t="shared" si="7"/>
        <v>0</v>
      </c>
    </row>
    <row r="224" spans="1:20" ht="20.100000000000001" customHeight="1" x14ac:dyDescent="0.25">
      <c r="A224" s="174">
        <v>218</v>
      </c>
      <c r="B224" s="372" t="str">
        <f>IF('Factures - Autres'!B224="","",'Factures - Autres'!B224)</f>
        <v/>
      </c>
      <c r="C224" s="371" t="str">
        <f>IF('Factures - Autres'!C224="","",'Factures - Autres'!C224)</f>
        <v/>
      </c>
      <c r="D224" s="371" t="str">
        <f>IF('Factures - Autres'!D224="","",'Factures - Autres'!D224)</f>
        <v/>
      </c>
      <c r="E224" s="372" t="str">
        <f>IF('Factures - Autres'!E224="","",'Factures - Autres'!E224)</f>
        <v/>
      </c>
      <c r="F224" s="373" t="str">
        <f>IF('Factures - Autres'!H224="","",'Factures - Autres'!H224)</f>
        <v/>
      </c>
      <c r="G224" s="373"/>
      <c r="H224" s="377"/>
      <c r="I224" s="364"/>
      <c r="J224" s="364"/>
      <c r="K224" s="259"/>
      <c r="L224" s="260"/>
      <c r="M224" s="260"/>
      <c r="N224" s="259"/>
      <c r="O224" s="182" t="str">
        <f t="shared" si="6"/>
        <v/>
      </c>
      <c r="P224" s="185"/>
      <c r="Q224" s="266"/>
      <c r="R224" s="90"/>
      <c r="S224" s="270"/>
      <c r="T224" s="158">
        <f t="shared" si="7"/>
        <v>0</v>
      </c>
    </row>
    <row r="225" spans="1:20" ht="20.100000000000001" customHeight="1" x14ac:dyDescent="0.25">
      <c r="A225" s="174">
        <v>219</v>
      </c>
      <c r="B225" s="372" t="str">
        <f>IF('Factures - Autres'!B225="","",'Factures - Autres'!B225)</f>
        <v/>
      </c>
      <c r="C225" s="371" t="str">
        <f>IF('Factures - Autres'!C225="","",'Factures - Autres'!C225)</f>
        <v/>
      </c>
      <c r="D225" s="371" t="str">
        <f>IF('Factures - Autres'!D225="","",'Factures - Autres'!D225)</f>
        <v/>
      </c>
      <c r="E225" s="372" t="str">
        <f>IF('Factures - Autres'!E225="","",'Factures - Autres'!E225)</f>
        <v/>
      </c>
      <c r="F225" s="373" t="str">
        <f>IF('Factures - Autres'!H225="","",'Factures - Autres'!H225)</f>
        <v/>
      </c>
      <c r="G225" s="373"/>
      <c r="H225" s="377"/>
      <c r="I225" s="364"/>
      <c r="J225" s="364"/>
      <c r="K225" s="259"/>
      <c r="L225" s="260"/>
      <c r="M225" s="260"/>
      <c r="N225" s="259"/>
      <c r="O225" s="182" t="str">
        <f t="shared" si="6"/>
        <v/>
      </c>
      <c r="P225" s="185"/>
      <c r="Q225" s="266"/>
      <c r="R225" s="90"/>
      <c r="S225" s="270"/>
      <c r="T225" s="158">
        <f t="shared" si="7"/>
        <v>0</v>
      </c>
    </row>
    <row r="226" spans="1:20" ht="20.100000000000001" customHeight="1" x14ac:dyDescent="0.25">
      <c r="A226" s="174">
        <v>220</v>
      </c>
      <c r="B226" s="372" t="str">
        <f>IF('Factures - Autres'!B226="","",'Factures - Autres'!B226)</f>
        <v/>
      </c>
      <c r="C226" s="371" t="str">
        <f>IF('Factures - Autres'!C226="","",'Factures - Autres'!C226)</f>
        <v/>
      </c>
      <c r="D226" s="371" t="str">
        <f>IF('Factures - Autres'!D226="","",'Factures - Autres'!D226)</f>
        <v/>
      </c>
      <c r="E226" s="372" t="str">
        <f>IF('Factures - Autres'!E226="","",'Factures - Autres'!E226)</f>
        <v/>
      </c>
      <c r="F226" s="373" t="str">
        <f>IF('Factures - Autres'!H226="","",'Factures - Autres'!H226)</f>
        <v/>
      </c>
      <c r="G226" s="373"/>
      <c r="H226" s="377"/>
      <c r="I226" s="364"/>
      <c r="J226" s="364"/>
      <c r="K226" s="259"/>
      <c r="L226" s="260"/>
      <c r="M226" s="260"/>
      <c r="N226" s="259"/>
      <c r="O226" s="182" t="str">
        <f t="shared" si="6"/>
        <v/>
      </c>
      <c r="P226" s="185"/>
      <c r="Q226" s="266"/>
      <c r="R226" s="90"/>
      <c r="S226" s="270"/>
      <c r="T226" s="158">
        <f t="shared" si="7"/>
        <v>0</v>
      </c>
    </row>
    <row r="227" spans="1:20" ht="20.100000000000001" customHeight="1" x14ac:dyDescent="0.25">
      <c r="A227" s="174">
        <v>221</v>
      </c>
      <c r="B227" s="372" t="str">
        <f>IF('Factures - Autres'!B227="","",'Factures - Autres'!B227)</f>
        <v/>
      </c>
      <c r="C227" s="371" t="str">
        <f>IF('Factures - Autres'!C227="","",'Factures - Autres'!C227)</f>
        <v/>
      </c>
      <c r="D227" s="371" t="str">
        <f>IF('Factures - Autres'!D227="","",'Factures - Autres'!D227)</f>
        <v/>
      </c>
      <c r="E227" s="372" t="str">
        <f>IF('Factures - Autres'!E227="","",'Factures - Autres'!E227)</f>
        <v/>
      </c>
      <c r="F227" s="373" t="str">
        <f>IF('Factures - Autres'!H227="","",'Factures - Autres'!H227)</f>
        <v/>
      </c>
      <c r="G227" s="373"/>
      <c r="H227" s="377"/>
      <c r="I227" s="364"/>
      <c r="J227" s="364"/>
      <c r="K227" s="259"/>
      <c r="L227" s="260"/>
      <c r="M227" s="260"/>
      <c r="N227" s="259"/>
      <c r="O227" s="182" t="str">
        <f t="shared" si="6"/>
        <v/>
      </c>
      <c r="P227" s="185"/>
      <c r="Q227" s="266"/>
      <c r="R227" s="90"/>
      <c r="S227" s="270"/>
      <c r="T227" s="158">
        <f t="shared" si="7"/>
        <v>0</v>
      </c>
    </row>
    <row r="228" spans="1:20" ht="20.100000000000001" customHeight="1" x14ac:dyDescent="0.25">
      <c r="A228" s="174">
        <v>222</v>
      </c>
      <c r="B228" s="372" t="str">
        <f>IF('Factures - Autres'!B228="","",'Factures - Autres'!B228)</f>
        <v/>
      </c>
      <c r="C228" s="371" t="str">
        <f>IF('Factures - Autres'!C228="","",'Factures - Autres'!C228)</f>
        <v/>
      </c>
      <c r="D228" s="371" t="str">
        <f>IF('Factures - Autres'!D228="","",'Factures - Autres'!D228)</f>
        <v/>
      </c>
      <c r="E228" s="372" t="str">
        <f>IF('Factures - Autres'!E228="","",'Factures - Autres'!E228)</f>
        <v/>
      </c>
      <c r="F228" s="373" t="str">
        <f>IF('Factures - Autres'!H228="","",'Factures - Autres'!H228)</f>
        <v/>
      </c>
      <c r="G228" s="373"/>
      <c r="H228" s="377"/>
      <c r="I228" s="364"/>
      <c r="J228" s="364"/>
      <c r="K228" s="259"/>
      <c r="L228" s="260"/>
      <c r="M228" s="260"/>
      <c r="N228" s="259"/>
      <c r="O228" s="182" t="str">
        <f t="shared" si="6"/>
        <v/>
      </c>
      <c r="P228" s="185"/>
      <c r="Q228" s="266"/>
      <c r="R228" s="90"/>
      <c r="S228" s="270"/>
      <c r="T228" s="158">
        <f t="shared" si="7"/>
        <v>0</v>
      </c>
    </row>
    <row r="229" spans="1:20" ht="20.100000000000001" customHeight="1" x14ac:dyDescent="0.25">
      <c r="A229" s="174">
        <v>223</v>
      </c>
      <c r="B229" s="372" t="str">
        <f>IF('Factures - Autres'!B229="","",'Factures - Autres'!B229)</f>
        <v/>
      </c>
      <c r="C229" s="371" t="str">
        <f>IF('Factures - Autres'!C229="","",'Factures - Autres'!C229)</f>
        <v/>
      </c>
      <c r="D229" s="371" t="str">
        <f>IF('Factures - Autres'!D229="","",'Factures - Autres'!D229)</f>
        <v/>
      </c>
      <c r="E229" s="372" t="str">
        <f>IF('Factures - Autres'!E229="","",'Factures - Autres'!E229)</f>
        <v/>
      </c>
      <c r="F229" s="373" t="str">
        <f>IF('Factures - Autres'!H229="","",'Factures - Autres'!H229)</f>
        <v/>
      </c>
      <c r="G229" s="373"/>
      <c r="H229" s="377"/>
      <c r="I229" s="364"/>
      <c r="J229" s="364"/>
      <c r="K229" s="259"/>
      <c r="L229" s="260"/>
      <c r="M229" s="260"/>
      <c r="N229" s="259"/>
      <c r="O229" s="182" t="str">
        <f t="shared" si="6"/>
        <v/>
      </c>
      <c r="P229" s="185"/>
      <c r="Q229" s="266"/>
      <c r="R229" s="90"/>
      <c r="S229" s="270"/>
      <c r="T229" s="158">
        <f t="shared" si="7"/>
        <v>0</v>
      </c>
    </row>
    <row r="230" spans="1:20" ht="20.100000000000001" customHeight="1" x14ac:dyDescent="0.25">
      <c r="A230" s="174">
        <v>224</v>
      </c>
      <c r="B230" s="372" t="str">
        <f>IF('Factures - Autres'!B230="","",'Factures - Autres'!B230)</f>
        <v/>
      </c>
      <c r="C230" s="371" t="str">
        <f>IF('Factures - Autres'!C230="","",'Factures - Autres'!C230)</f>
        <v/>
      </c>
      <c r="D230" s="371" t="str">
        <f>IF('Factures - Autres'!D230="","",'Factures - Autres'!D230)</f>
        <v/>
      </c>
      <c r="E230" s="372" t="str">
        <f>IF('Factures - Autres'!E230="","",'Factures - Autres'!E230)</f>
        <v/>
      </c>
      <c r="F230" s="373" t="str">
        <f>IF('Factures - Autres'!H230="","",'Factures - Autres'!H230)</f>
        <v/>
      </c>
      <c r="G230" s="373"/>
      <c r="H230" s="377"/>
      <c r="I230" s="364"/>
      <c r="J230" s="364"/>
      <c r="K230" s="259"/>
      <c r="L230" s="260"/>
      <c r="M230" s="260"/>
      <c r="N230" s="259"/>
      <c r="O230" s="182" t="str">
        <f t="shared" si="6"/>
        <v/>
      </c>
      <c r="P230" s="185"/>
      <c r="Q230" s="266"/>
      <c r="R230" s="90"/>
      <c r="S230" s="270"/>
      <c r="T230" s="158">
        <f t="shared" si="7"/>
        <v>0</v>
      </c>
    </row>
    <row r="231" spans="1:20" ht="20.100000000000001" customHeight="1" x14ac:dyDescent="0.25">
      <c r="A231" s="174">
        <v>225</v>
      </c>
      <c r="B231" s="372" t="str">
        <f>IF('Factures - Autres'!B231="","",'Factures - Autres'!B231)</f>
        <v/>
      </c>
      <c r="C231" s="371" t="str">
        <f>IF('Factures - Autres'!C231="","",'Factures - Autres'!C231)</f>
        <v/>
      </c>
      <c r="D231" s="371" t="str">
        <f>IF('Factures - Autres'!D231="","",'Factures - Autres'!D231)</f>
        <v/>
      </c>
      <c r="E231" s="372" t="str">
        <f>IF('Factures - Autres'!E231="","",'Factures - Autres'!E231)</f>
        <v/>
      </c>
      <c r="F231" s="373" t="str">
        <f>IF('Factures - Autres'!H231="","",'Factures - Autres'!H231)</f>
        <v/>
      </c>
      <c r="G231" s="373"/>
      <c r="H231" s="377"/>
      <c r="I231" s="364"/>
      <c r="J231" s="364"/>
      <c r="K231" s="259"/>
      <c r="L231" s="260"/>
      <c r="M231" s="260"/>
      <c r="N231" s="259"/>
      <c r="O231" s="182" t="str">
        <f t="shared" si="6"/>
        <v/>
      </c>
      <c r="P231" s="185"/>
      <c r="Q231" s="266"/>
      <c r="R231" s="90"/>
      <c r="S231" s="270"/>
      <c r="T231" s="158">
        <f t="shared" si="7"/>
        <v>0</v>
      </c>
    </row>
    <row r="232" spans="1:20" ht="20.100000000000001" customHeight="1" x14ac:dyDescent="0.25">
      <c r="A232" s="174">
        <v>226</v>
      </c>
      <c r="B232" s="372" t="str">
        <f>IF('Factures - Autres'!B232="","",'Factures - Autres'!B232)</f>
        <v/>
      </c>
      <c r="C232" s="371" t="str">
        <f>IF('Factures - Autres'!C232="","",'Factures - Autres'!C232)</f>
        <v/>
      </c>
      <c r="D232" s="371" t="str">
        <f>IF('Factures - Autres'!D232="","",'Factures - Autres'!D232)</f>
        <v/>
      </c>
      <c r="E232" s="372" t="str">
        <f>IF('Factures - Autres'!E232="","",'Factures - Autres'!E232)</f>
        <v/>
      </c>
      <c r="F232" s="373" t="str">
        <f>IF('Factures - Autres'!H232="","",'Factures - Autres'!H232)</f>
        <v/>
      </c>
      <c r="G232" s="373"/>
      <c r="H232" s="377"/>
      <c r="I232" s="364"/>
      <c r="J232" s="364"/>
      <c r="K232" s="259"/>
      <c r="L232" s="260"/>
      <c r="M232" s="260"/>
      <c r="N232" s="259"/>
      <c r="O232" s="182" t="str">
        <f t="shared" si="6"/>
        <v/>
      </c>
      <c r="P232" s="185"/>
      <c r="Q232" s="266"/>
      <c r="R232" s="90"/>
      <c r="S232" s="270"/>
      <c r="T232" s="158">
        <f t="shared" si="7"/>
        <v>0</v>
      </c>
    </row>
    <row r="233" spans="1:20" ht="20.100000000000001" customHeight="1" x14ac:dyDescent="0.25">
      <c r="A233" s="174">
        <v>227</v>
      </c>
      <c r="B233" s="372" t="str">
        <f>IF('Factures - Autres'!B233="","",'Factures - Autres'!B233)</f>
        <v/>
      </c>
      <c r="C233" s="371" t="str">
        <f>IF('Factures - Autres'!C233="","",'Factures - Autres'!C233)</f>
        <v/>
      </c>
      <c r="D233" s="371" t="str">
        <f>IF('Factures - Autres'!D233="","",'Factures - Autres'!D233)</f>
        <v/>
      </c>
      <c r="E233" s="372" t="str">
        <f>IF('Factures - Autres'!E233="","",'Factures - Autres'!E233)</f>
        <v/>
      </c>
      <c r="F233" s="373" t="str">
        <f>IF('Factures - Autres'!H233="","",'Factures - Autres'!H233)</f>
        <v/>
      </c>
      <c r="G233" s="373"/>
      <c r="H233" s="377"/>
      <c r="I233" s="364"/>
      <c r="J233" s="364"/>
      <c r="K233" s="259"/>
      <c r="L233" s="260"/>
      <c r="M233" s="260"/>
      <c r="N233" s="259"/>
      <c r="O233" s="182" t="str">
        <f t="shared" si="6"/>
        <v/>
      </c>
      <c r="P233" s="185"/>
      <c r="Q233" s="266"/>
      <c r="R233" s="90"/>
      <c r="S233" s="270"/>
      <c r="T233" s="158">
        <f t="shared" si="7"/>
        <v>0</v>
      </c>
    </row>
    <row r="234" spans="1:20" ht="20.100000000000001" customHeight="1" x14ac:dyDescent="0.25">
      <c r="A234" s="174">
        <v>228</v>
      </c>
      <c r="B234" s="372" t="str">
        <f>IF('Factures - Autres'!B234="","",'Factures - Autres'!B234)</f>
        <v/>
      </c>
      <c r="C234" s="371" t="str">
        <f>IF('Factures - Autres'!C234="","",'Factures - Autres'!C234)</f>
        <v/>
      </c>
      <c r="D234" s="371" t="str">
        <f>IF('Factures - Autres'!D234="","",'Factures - Autres'!D234)</f>
        <v/>
      </c>
      <c r="E234" s="372" t="str">
        <f>IF('Factures - Autres'!E234="","",'Factures - Autres'!E234)</f>
        <v/>
      </c>
      <c r="F234" s="373" t="str">
        <f>IF('Factures - Autres'!H234="","",'Factures - Autres'!H234)</f>
        <v/>
      </c>
      <c r="G234" s="373"/>
      <c r="H234" s="377"/>
      <c r="I234" s="364"/>
      <c r="J234" s="364"/>
      <c r="K234" s="259"/>
      <c r="L234" s="260"/>
      <c r="M234" s="260"/>
      <c r="N234" s="259"/>
      <c r="O234" s="182" t="str">
        <f t="shared" si="6"/>
        <v/>
      </c>
      <c r="P234" s="185"/>
      <c r="Q234" s="266"/>
      <c r="R234" s="90"/>
      <c r="S234" s="270"/>
      <c r="T234" s="158">
        <f t="shared" si="7"/>
        <v>0</v>
      </c>
    </row>
    <row r="235" spans="1:20" ht="20.100000000000001" customHeight="1" x14ac:dyDescent="0.25">
      <c r="A235" s="174">
        <v>229</v>
      </c>
      <c r="B235" s="372" t="str">
        <f>IF('Factures - Autres'!B235="","",'Factures - Autres'!B235)</f>
        <v/>
      </c>
      <c r="C235" s="371" t="str">
        <f>IF('Factures - Autres'!C235="","",'Factures - Autres'!C235)</f>
        <v/>
      </c>
      <c r="D235" s="371" t="str">
        <f>IF('Factures - Autres'!D235="","",'Factures - Autres'!D235)</f>
        <v/>
      </c>
      <c r="E235" s="372" t="str">
        <f>IF('Factures - Autres'!E235="","",'Factures - Autres'!E235)</f>
        <v/>
      </c>
      <c r="F235" s="373" t="str">
        <f>IF('Factures - Autres'!H235="","",'Factures - Autres'!H235)</f>
        <v/>
      </c>
      <c r="G235" s="373"/>
      <c r="H235" s="377"/>
      <c r="I235" s="364"/>
      <c r="J235" s="364"/>
      <c r="K235" s="259"/>
      <c r="L235" s="260"/>
      <c r="M235" s="260"/>
      <c r="N235" s="259"/>
      <c r="O235" s="182" t="str">
        <f t="shared" si="6"/>
        <v/>
      </c>
      <c r="P235" s="185"/>
      <c r="Q235" s="266"/>
      <c r="R235" s="90"/>
      <c r="S235" s="270"/>
      <c r="T235" s="158">
        <f t="shared" si="7"/>
        <v>0</v>
      </c>
    </row>
    <row r="236" spans="1:20" ht="20.100000000000001" customHeight="1" x14ac:dyDescent="0.25">
      <c r="A236" s="174">
        <v>230</v>
      </c>
      <c r="B236" s="372" t="str">
        <f>IF('Factures - Autres'!B236="","",'Factures - Autres'!B236)</f>
        <v/>
      </c>
      <c r="C236" s="371" t="str">
        <f>IF('Factures - Autres'!C236="","",'Factures - Autres'!C236)</f>
        <v/>
      </c>
      <c r="D236" s="371" t="str">
        <f>IF('Factures - Autres'!D236="","",'Factures - Autres'!D236)</f>
        <v/>
      </c>
      <c r="E236" s="372" t="str">
        <f>IF('Factures - Autres'!E236="","",'Factures - Autres'!E236)</f>
        <v/>
      </c>
      <c r="F236" s="373" t="str">
        <f>IF('Factures - Autres'!H236="","",'Factures - Autres'!H236)</f>
        <v/>
      </c>
      <c r="G236" s="373"/>
      <c r="H236" s="377"/>
      <c r="I236" s="364"/>
      <c r="J236" s="364"/>
      <c r="K236" s="259"/>
      <c r="L236" s="260"/>
      <c r="M236" s="260"/>
      <c r="N236" s="259"/>
      <c r="O236" s="182" t="str">
        <f t="shared" si="6"/>
        <v/>
      </c>
      <c r="P236" s="185"/>
      <c r="Q236" s="266"/>
      <c r="R236" s="90"/>
      <c r="S236" s="270"/>
      <c r="T236" s="158">
        <f t="shared" si="7"/>
        <v>0</v>
      </c>
    </row>
    <row r="237" spans="1:20" ht="20.100000000000001" customHeight="1" x14ac:dyDescent="0.25">
      <c r="A237" s="174">
        <v>231</v>
      </c>
      <c r="B237" s="372" t="str">
        <f>IF('Factures - Autres'!B237="","",'Factures - Autres'!B237)</f>
        <v/>
      </c>
      <c r="C237" s="371" t="str">
        <f>IF('Factures - Autres'!C237="","",'Factures - Autres'!C237)</f>
        <v/>
      </c>
      <c r="D237" s="371" t="str">
        <f>IF('Factures - Autres'!D237="","",'Factures - Autres'!D237)</f>
        <v/>
      </c>
      <c r="E237" s="372" t="str">
        <f>IF('Factures - Autres'!E237="","",'Factures - Autres'!E237)</f>
        <v/>
      </c>
      <c r="F237" s="373" t="str">
        <f>IF('Factures - Autres'!H237="","",'Factures - Autres'!H237)</f>
        <v/>
      </c>
      <c r="G237" s="373"/>
      <c r="H237" s="377"/>
      <c r="I237" s="364"/>
      <c r="J237" s="364"/>
      <c r="K237" s="259"/>
      <c r="L237" s="260"/>
      <c r="M237" s="260"/>
      <c r="N237" s="259"/>
      <c r="O237" s="182" t="str">
        <f t="shared" si="6"/>
        <v/>
      </c>
      <c r="P237" s="185"/>
      <c r="Q237" s="266"/>
      <c r="R237" s="90"/>
      <c r="S237" s="270"/>
      <c r="T237" s="158">
        <f t="shared" si="7"/>
        <v>0</v>
      </c>
    </row>
    <row r="238" spans="1:20" ht="20.100000000000001" customHeight="1" x14ac:dyDescent="0.25">
      <c r="A238" s="174">
        <v>232</v>
      </c>
      <c r="B238" s="372" t="str">
        <f>IF('Factures - Autres'!B238="","",'Factures - Autres'!B238)</f>
        <v/>
      </c>
      <c r="C238" s="371" t="str">
        <f>IF('Factures - Autres'!C238="","",'Factures - Autres'!C238)</f>
        <v/>
      </c>
      <c r="D238" s="371" t="str">
        <f>IF('Factures - Autres'!D238="","",'Factures - Autres'!D238)</f>
        <v/>
      </c>
      <c r="E238" s="372" t="str">
        <f>IF('Factures - Autres'!E238="","",'Factures - Autres'!E238)</f>
        <v/>
      </c>
      <c r="F238" s="373" t="str">
        <f>IF('Factures - Autres'!H238="","",'Factures - Autres'!H238)</f>
        <v/>
      </c>
      <c r="G238" s="373"/>
      <c r="H238" s="377"/>
      <c r="I238" s="364"/>
      <c r="J238" s="364"/>
      <c r="K238" s="259"/>
      <c r="L238" s="260"/>
      <c r="M238" s="260"/>
      <c r="N238" s="259"/>
      <c r="O238" s="182" t="str">
        <f t="shared" si="6"/>
        <v/>
      </c>
      <c r="P238" s="185"/>
      <c r="Q238" s="266"/>
      <c r="R238" s="90"/>
      <c r="S238" s="270"/>
      <c r="T238" s="158">
        <f t="shared" si="7"/>
        <v>0</v>
      </c>
    </row>
    <row r="239" spans="1:20" ht="20.100000000000001" customHeight="1" x14ac:dyDescent="0.25">
      <c r="A239" s="174">
        <v>233</v>
      </c>
      <c r="B239" s="372" t="str">
        <f>IF('Factures - Autres'!B239="","",'Factures - Autres'!B239)</f>
        <v/>
      </c>
      <c r="C239" s="371" t="str">
        <f>IF('Factures - Autres'!C239="","",'Factures - Autres'!C239)</f>
        <v/>
      </c>
      <c r="D239" s="371" t="str">
        <f>IF('Factures - Autres'!D239="","",'Factures - Autres'!D239)</f>
        <v/>
      </c>
      <c r="E239" s="372" t="str">
        <f>IF('Factures - Autres'!E239="","",'Factures - Autres'!E239)</f>
        <v/>
      </c>
      <c r="F239" s="373" t="str">
        <f>IF('Factures - Autres'!H239="","",'Factures - Autres'!H239)</f>
        <v/>
      </c>
      <c r="G239" s="373"/>
      <c r="H239" s="377"/>
      <c r="I239" s="364"/>
      <c r="J239" s="364"/>
      <c r="K239" s="259"/>
      <c r="L239" s="260"/>
      <c r="M239" s="260"/>
      <c r="N239" s="259"/>
      <c r="O239" s="182" t="str">
        <f t="shared" si="6"/>
        <v/>
      </c>
      <c r="P239" s="185"/>
      <c r="Q239" s="266"/>
      <c r="R239" s="90"/>
      <c r="S239" s="270"/>
      <c r="T239" s="158">
        <f t="shared" si="7"/>
        <v>0</v>
      </c>
    </row>
    <row r="240" spans="1:20" ht="20.100000000000001" customHeight="1" x14ac:dyDescent="0.25">
      <c r="A240" s="174">
        <v>234</v>
      </c>
      <c r="B240" s="372" t="str">
        <f>IF('Factures - Autres'!B240="","",'Factures - Autres'!B240)</f>
        <v/>
      </c>
      <c r="C240" s="371" t="str">
        <f>IF('Factures - Autres'!C240="","",'Factures - Autres'!C240)</f>
        <v/>
      </c>
      <c r="D240" s="371" t="str">
        <f>IF('Factures - Autres'!D240="","",'Factures - Autres'!D240)</f>
        <v/>
      </c>
      <c r="E240" s="372" t="str">
        <f>IF('Factures - Autres'!E240="","",'Factures - Autres'!E240)</f>
        <v/>
      </c>
      <c r="F240" s="373" t="str">
        <f>IF('Factures - Autres'!H240="","",'Factures - Autres'!H240)</f>
        <v/>
      </c>
      <c r="G240" s="373"/>
      <c r="H240" s="377"/>
      <c r="I240" s="364"/>
      <c r="J240" s="364"/>
      <c r="K240" s="259"/>
      <c r="L240" s="260"/>
      <c r="M240" s="260"/>
      <c r="N240" s="259"/>
      <c r="O240" s="182" t="str">
        <f t="shared" si="6"/>
        <v/>
      </c>
      <c r="P240" s="185"/>
      <c r="Q240" s="266"/>
      <c r="R240" s="90"/>
      <c r="S240" s="270"/>
      <c r="T240" s="158">
        <f t="shared" si="7"/>
        <v>0</v>
      </c>
    </row>
    <row r="241" spans="1:20" ht="20.100000000000001" customHeight="1" x14ac:dyDescent="0.25">
      <c r="A241" s="174">
        <v>235</v>
      </c>
      <c r="B241" s="372" t="str">
        <f>IF('Factures - Autres'!B241="","",'Factures - Autres'!B241)</f>
        <v/>
      </c>
      <c r="C241" s="371" t="str">
        <f>IF('Factures - Autres'!C241="","",'Factures - Autres'!C241)</f>
        <v/>
      </c>
      <c r="D241" s="371" t="str">
        <f>IF('Factures - Autres'!D241="","",'Factures - Autres'!D241)</f>
        <v/>
      </c>
      <c r="E241" s="372" t="str">
        <f>IF('Factures - Autres'!E241="","",'Factures - Autres'!E241)</f>
        <v/>
      </c>
      <c r="F241" s="373" t="str">
        <f>IF('Factures - Autres'!H241="","",'Factures - Autres'!H241)</f>
        <v/>
      </c>
      <c r="G241" s="373"/>
      <c r="H241" s="377"/>
      <c r="I241" s="364"/>
      <c r="J241" s="364"/>
      <c r="K241" s="259"/>
      <c r="L241" s="260"/>
      <c r="M241" s="260"/>
      <c r="N241" s="259"/>
      <c r="O241" s="182" t="str">
        <f t="shared" si="6"/>
        <v/>
      </c>
      <c r="P241" s="185"/>
      <c r="Q241" s="266"/>
      <c r="R241" s="90"/>
      <c r="S241" s="270"/>
      <c r="T241" s="158">
        <f t="shared" si="7"/>
        <v>0</v>
      </c>
    </row>
    <row r="242" spans="1:20" ht="20.100000000000001" customHeight="1" x14ac:dyDescent="0.25">
      <c r="A242" s="174">
        <v>236</v>
      </c>
      <c r="B242" s="372" t="str">
        <f>IF('Factures - Autres'!B242="","",'Factures - Autres'!B242)</f>
        <v/>
      </c>
      <c r="C242" s="371" t="str">
        <f>IF('Factures - Autres'!C242="","",'Factures - Autres'!C242)</f>
        <v/>
      </c>
      <c r="D242" s="371" t="str">
        <f>IF('Factures - Autres'!D242="","",'Factures - Autres'!D242)</f>
        <v/>
      </c>
      <c r="E242" s="372" t="str">
        <f>IF('Factures - Autres'!E242="","",'Factures - Autres'!E242)</f>
        <v/>
      </c>
      <c r="F242" s="373" t="str">
        <f>IF('Factures - Autres'!H242="","",'Factures - Autres'!H242)</f>
        <v/>
      </c>
      <c r="G242" s="373"/>
      <c r="H242" s="377"/>
      <c r="I242" s="364"/>
      <c r="J242" s="364"/>
      <c r="K242" s="259"/>
      <c r="L242" s="260"/>
      <c r="M242" s="260"/>
      <c r="N242" s="259"/>
      <c r="O242" s="182" t="str">
        <f t="shared" si="6"/>
        <v/>
      </c>
      <c r="P242" s="185"/>
      <c r="Q242" s="266"/>
      <c r="R242" s="90"/>
      <c r="S242" s="270"/>
      <c r="T242" s="158">
        <f t="shared" si="7"/>
        <v>0</v>
      </c>
    </row>
    <row r="243" spans="1:20" ht="20.100000000000001" customHeight="1" x14ac:dyDescent="0.25">
      <c r="A243" s="174">
        <v>237</v>
      </c>
      <c r="B243" s="372" t="str">
        <f>IF('Factures - Autres'!B243="","",'Factures - Autres'!B243)</f>
        <v/>
      </c>
      <c r="C243" s="371" t="str">
        <f>IF('Factures - Autres'!C243="","",'Factures - Autres'!C243)</f>
        <v/>
      </c>
      <c r="D243" s="371" t="str">
        <f>IF('Factures - Autres'!D243="","",'Factures - Autres'!D243)</f>
        <v/>
      </c>
      <c r="E243" s="372" t="str">
        <f>IF('Factures - Autres'!E243="","",'Factures - Autres'!E243)</f>
        <v/>
      </c>
      <c r="F243" s="373" t="str">
        <f>IF('Factures - Autres'!H243="","",'Factures - Autres'!H243)</f>
        <v/>
      </c>
      <c r="G243" s="373"/>
      <c r="H243" s="377"/>
      <c r="I243" s="364"/>
      <c r="J243" s="364"/>
      <c r="K243" s="259"/>
      <c r="L243" s="260"/>
      <c r="M243" s="260"/>
      <c r="N243" s="259"/>
      <c r="O243" s="182" t="str">
        <f t="shared" si="6"/>
        <v/>
      </c>
      <c r="P243" s="185"/>
      <c r="Q243" s="266"/>
      <c r="R243" s="90"/>
      <c r="S243" s="270"/>
      <c r="T243" s="158">
        <f t="shared" si="7"/>
        <v>0</v>
      </c>
    </row>
    <row r="244" spans="1:20" ht="20.100000000000001" customHeight="1" x14ac:dyDescent="0.25">
      <c r="A244" s="174">
        <v>238</v>
      </c>
      <c r="B244" s="372" t="str">
        <f>IF('Factures - Autres'!B244="","",'Factures - Autres'!B244)</f>
        <v/>
      </c>
      <c r="C244" s="371" t="str">
        <f>IF('Factures - Autres'!C244="","",'Factures - Autres'!C244)</f>
        <v/>
      </c>
      <c r="D244" s="371" t="str">
        <f>IF('Factures - Autres'!D244="","",'Factures - Autres'!D244)</f>
        <v/>
      </c>
      <c r="E244" s="372" t="str">
        <f>IF('Factures - Autres'!E244="","",'Factures - Autres'!E244)</f>
        <v/>
      </c>
      <c r="F244" s="373" t="str">
        <f>IF('Factures - Autres'!H244="","",'Factures - Autres'!H244)</f>
        <v/>
      </c>
      <c r="G244" s="373"/>
      <c r="H244" s="377"/>
      <c r="I244" s="364"/>
      <c r="J244" s="364"/>
      <c r="K244" s="259"/>
      <c r="L244" s="260"/>
      <c r="M244" s="260"/>
      <c r="N244" s="259"/>
      <c r="O244" s="182" t="str">
        <f t="shared" si="6"/>
        <v/>
      </c>
      <c r="P244" s="185"/>
      <c r="Q244" s="266"/>
      <c r="R244" s="90"/>
      <c r="S244" s="270"/>
      <c r="T244" s="158">
        <f t="shared" si="7"/>
        <v>0</v>
      </c>
    </row>
    <row r="245" spans="1:20" ht="20.100000000000001" customHeight="1" x14ac:dyDescent="0.25">
      <c r="A245" s="174">
        <v>239</v>
      </c>
      <c r="B245" s="372" t="str">
        <f>IF('Factures - Autres'!B245="","",'Factures - Autres'!B245)</f>
        <v/>
      </c>
      <c r="C245" s="371" t="str">
        <f>IF('Factures - Autres'!C245="","",'Factures - Autres'!C245)</f>
        <v/>
      </c>
      <c r="D245" s="371" t="str">
        <f>IF('Factures - Autres'!D245="","",'Factures - Autres'!D245)</f>
        <v/>
      </c>
      <c r="E245" s="372" t="str">
        <f>IF('Factures - Autres'!E245="","",'Factures - Autres'!E245)</f>
        <v/>
      </c>
      <c r="F245" s="373" t="str">
        <f>IF('Factures - Autres'!H245="","",'Factures - Autres'!H245)</f>
        <v/>
      </c>
      <c r="G245" s="373"/>
      <c r="H245" s="377"/>
      <c r="I245" s="364"/>
      <c r="J245" s="364"/>
      <c r="K245" s="259"/>
      <c r="L245" s="260"/>
      <c r="M245" s="260"/>
      <c r="N245" s="259"/>
      <c r="O245" s="182" t="str">
        <f t="shared" si="6"/>
        <v/>
      </c>
      <c r="P245" s="185"/>
      <c r="Q245" s="266"/>
      <c r="R245" s="90"/>
      <c r="S245" s="270"/>
      <c r="T245" s="158">
        <f t="shared" si="7"/>
        <v>0</v>
      </c>
    </row>
    <row r="246" spans="1:20" ht="20.100000000000001" customHeight="1" x14ac:dyDescent="0.25">
      <c r="A246" s="174">
        <v>240</v>
      </c>
      <c r="B246" s="372" t="str">
        <f>IF('Factures - Autres'!B246="","",'Factures - Autres'!B246)</f>
        <v/>
      </c>
      <c r="C246" s="371" t="str">
        <f>IF('Factures - Autres'!C246="","",'Factures - Autres'!C246)</f>
        <v/>
      </c>
      <c r="D246" s="371" t="str">
        <f>IF('Factures - Autres'!D246="","",'Factures - Autres'!D246)</f>
        <v/>
      </c>
      <c r="E246" s="372" t="str">
        <f>IF('Factures - Autres'!E246="","",'Factures - Autres'!E246)</f>
        <v/>
      </c>
      <c r="F246" s="373" t="str">
        <f>IF('Factures - Autres'!H246="","",'Factures - Autres'!H246)</f>
        <v/>
      </c>
      <c r="G246" s="373"/>
      <c r="H246" s="377"/>
      <c r="I246" s="364"/>
      <c r="J246" s="364"/>
      <c r="K246" s="259"/>
      <c r="L246" s="260"/>
      <c r="M246" s="260"/>
      <c r="N246" s="259"/>
      <c r="O246" s="182" t="str">
        <f t="shared" si="6"/>
        <v/>
      </c>
      <c r="P246" s="185"/>
      <c r="Q246" s="266"/>
      <c r="R246" s="90"/>
      <c r="S246" s="270"/>
      <c r="T246" s="158">
        <f t="shared" si="7"/>
        <v>0</v>
      </c>
    </row>
    <row r="247" spans="1:20" ht="20.100000000000001" customHeight="1" x14ac:dyDescent="0.25">
      <c r="A247" s="174">
        <v>241</v>
      </c>
      <c r="B247" s="372" t="str">
        <f>IF('Factures - Autres'!B247="","",'Factures - Autres'!B247)</f>
        <v/>
      </c>
      <c r="C247" s="371" t="str">
        <f>IF('Factures - Autres'!C247="","",'Factures - Autres'!C247)</f>
        <v/>
      </c>
      <c r="D247" s="371" t="str">
        <f>IF('Factures - Autres'!D247="","",'Factures - Autres'!D247)</f>
        <v/>
      </c>
      <c r="E247" s="372" t="str">
        <f>IF('Factures - Autres'!E247="","",'Factures - Autres'!E247)</f>
        <v/>
      </c>
      <c r="F247" s="373" t="str">
        <f>IF('Factures - Autres'!H247="","",'Factures - Autres'!H247)</f>
        <v/>
      </c>
      <c r="G247" s="373"/>
      <c r="H247" s="377"/>
      <c r="I247" s="364"/>
      <c r="J247" s="364"/>
      <c r="K247" s="259"/>
      <c r="L247" s="260"/>
      <c r="M247" s="260"/>
      <c r="N247" s="259"/>
      <c r="O247" s="182" t="str">
        <f t="shared" si="6"/>
        <v/>
      </c>
      <c r="P247" s="185"/>
      <c r="Q247" s="266"/>
      <c r="R247" s="90"/>
      <c r="S247" s="270"/>
      <c r="T247" s="158">
        <f t="shared" si="7"/>
        <v>0</v>
      </c>
    </row>
    <row r="248" spans="1:20" ht="20.100000000000001" customHeight="1" x14ac:dyDescent="0.25">
      <c r="A248" s="174">
        <v>242</v>
      </c>
      <c r="B248" s="372" t="str">
        <f>IF('Factures - Autres'!B248="","",'Factures - Autres'!B248)</f>
        <v/>
      </c>
      <c r="C248" s="371" t="str">
        <f>IF('Factures - Autres'!C248="","",'Factures - Autres'!C248)</f>
        <v/>
      </c>
      <c r="D248" s="371" t="str">
        <f>IF('Factures - Autres'!D248="","",'Factures - Autres'!D248)</f>
        <v/>
      </c>
      <c r="E248" s="372" t="str">
        <f>IF('Factures - Autres'!E248="","",'Factures - Autres'!E248)</f>
        <v/>
      </c>
      <c r="F248" s="373" t="str">
        <f>IF('Factures - Autres'!H248="","",'Factures - Autres'!H248)</f>
        <v/>
      </c>
      <c r="G248" s="373"/>
      <c r="H248" s="377"/>
      <c r="I248" s="364"/>
      <c r="J248" s="364"/>
      <c r="K248" s="259"/>
      <c r="L248" s="260"/>
      <c r="M248" s="260"/>
      <c r="N248" s="259"/>
      <c r="O248" s="182" t="str">
        <f t="shared" si="6"/>
        <v/>
      </c>
      <c r="P248" s="185"/>
      <c r="Q248" s="266"/>
      <c r="R248" s="90"/>
      <c r="S248" s="270"/>
      <c r="T248" s="158">
        <f t="shared" si="7"/>
        <v>0</v>
      </c>
    </row>
    <row r="249" spans="1:20" ht="20.100000000000001" customHeight="1" x14ac:dyDescent="0.25">
      <c r="A249" s="174">
        <v>243</v>
      </c>
      <c r="B249" s="372" t="str">
        <f>IF('Factures - Autres'!B249="","",'Factures - Autres'!B249)</f>
        <v/>
      </c>
      <c r="C249" s="371" t="str">
        <f>IF('Factures - Autres'!C249="","",'Factures - Autres'!C249)</f>
        <v/>
      </c>
      <c r="D249" s="371" t="str">
        <f>IF('Factures - Autres'!D249="","",'Factures - Autres'!D249)</f>
        <v/>
      </c>
      <c r="E249" s="372" t="str">
        <f>IF('Factures - Autres'!E249="","",'Factures - Autres'!E249)</f>
        <v/>
      </c>
      <c r="F249" s="373" t="str">
        <f>IF('Factures - Autres'!H249="","",'Factures - Autres'!H249)</f>
        <v/>
      </c>
      <c r="G249" s="373"/>
      <c r="H249" s="377"/>
      <c r="I249" s="364"/>
      <c r="J249" s="364"/>
      <c r="K249" s="259"/>
      <c r="L249" s="260"/>
      <c r="M249" s="260"/>
      <c r="N249" s="259"/>
      <c r="O249" s="182" t="str">
        <f t="shared" si="6"/>
        <v/>
      </c>
      <c r="P249" s="185"/>
      <c r="Q249" s="266"/>
      <c r="R249" s="90"/>
      <c r="S249" s="270"/>
      <c r="T249" s="158">
        <f t="shared" si="7"/>
        <v>0</v>
      </c>
    </row>
    <row r="250" spans="1:20" ht="20.100000000000001" customHeight="1" x14ac:dyDescent="0.25">
      <c r="A250" s="174">
        <v>244</v>
      </c>
      <c r="B250" s="372" t="str">
        <f>IF('Factures - Autres'!B250="","",'Factures - Autres'!B250)</f>
        <v/>
      </c>
      <c r="C250" s="371" t="str">
        <f>IF('Factures - Autres'!C250="","",'Factures - Autres'!C250)</f>
        <v/>
      </c>
      <c r="D250" s="371" t="str">
        <f>IF('Factures - Autres'!D250="","",'Factures - Autres'!D250)</f>
        <v/>
      </c>
      <c r="E250" s="372" t="str">
        <f>IF('Factures - Autres'!E250="","",'Factures - Autres'!E250)</f>
        <v/>
      </c>
      <c r="F250" s="373" t="str">
        <f>IF('Factures - Autres'!H250="","",'Factures - Autres'!H250)</f>
        <v/>
      </c>
      <c r="G250" s="373"/>
      <c r="H250" s="377"/>
      <c r="I250" s="364"/>
      <c r="J250" s="364"/>
      <c r="K250" s="259"/>
      <c r="L250" s="260"/>
      <c r="M250" s="260"/>
      <c r="N250" s="259"/>
      <c r="O250" s="182" t="str">
        <f t="shared" si="6"/>
        <v/>
      </c>
      <c r="P250" s="185"/>
      <c r="Q250" s="266"/>
      <c r="R250" s="90"/>
      <c r="S250" s="270"/>
      <c r="T250" s="158">
        <f t="shared" si="7"/>
        <v>0</v>
      </c>
    </row>
    <row r="251" spans="1:20" ht="20.100000000000001" customHeight="1" x14ac:dyDescent="0.25">
      <c r="A251" s="174">
        <v>245</v>
      </c>
      <c r="B251" s="372" t="str">
        <f>IF('Factures - Autres'!B251="","",'Factures - Autres'!B251)</f>
        <v/>
      </c>
      <c r="C251" s="371" t="str">
        <f>IF('Factures - Autres'!C251="","",'Factures - Autres'!C251)</f>
        <v/>
      </c>
      <c r="D251" s="371" t="str">
        <f>IF('Factures - Autres'!D251="","",'Factures - Autres'!D251)</f>
        <v/>
      </c>
      <c r="E251" s="372" t="str">
        <f>IF('Factures - Autres'!E251="","",'Factures - Autres'!E251)</f>
        <v/>
      </c>
      <c r="F251" s="373" t="str">
        <f>IF('Factures - Autres'!H251="","",'Factures - Autres'!H251)</f>
        <v/>
      </c>
      <c r="G251" s="373"/>
      <c r="H251" s="377"/>
      <c r="I251" s="364"/>
      <c r="J251" s="364"/>
      <c r="K251" s="259"/>
      <c r="L251" s="260"/>
      <c r="M251" s="260"/>
      <c r="N251" s="259"/>
      <c r="O251" s="182" t="str">
        <f t="shared" si="6"/>
        <v/>
      </c>
      <c r="P251" s="185"/>
      <c r="Q251" s="266"/>
      <c r="R251" s="90"/>
      <c r="S251" s="270"/>
      <c r="T251" s="158">
        <f t="shared" si="7"/>
        <v>0</v>
      </c>
    </row>
    <row r="252" spans="1:20" ht="20.100000000000001" customHeight="1" x14ac:dyDescent="0.25">
      <c r="A252" s="174">
        <v>246</v>
      </c>
      <c r="B252" s="372" t="str">
        <f>IF('Factures - Autres'!B252="","",'Factures - Autres'!B252)</f>
        <v/>
      </c>
      <c r="C252" s="371" t="str">
        <f>IF('Factures - Autres'!C252="","",'Factures - Autres'!C252)</f>
        <v/>
      </c>
      <c r="D252" s="371" t="str">
        <f>IF('Factures - Autres'!D252="","",'Factures - Autres'!D252)</f>
        <v/>
      </c>
      <c r="E252" s="372" t="str">
        <f>IF('Factures - Autres'!E252="","",'Factures - Autres'!E252)</f>
        <v/>
      </c>
      <c r="F252" s="373" t="str">
        <f>IF('Factures - Autres'!H252="","",'Factures - Autres'!H252)</f>
        <v/>
      </c>
      <c r="G252" s="373"/>
      <c r="H252" s="377"/>
      <c r="I252" s="364"/>
      <c r="J252" s="364"/>
      <c r="K252" s="259"/>
      <c r="L252" s="260"/>
      <c r="M252" s="260"/>
      <c r="N252" s="259"/>
      <c r="O252" s="182" t="str">
        <f t="shared" si="6"/>
        <v/>
      </c>
      <c r="P252" s="185"/>
      <c r="Q252" s="266"/>
      <c r="R252" s="90"/>
      <c r="S252" s="270"/>
      <c r="T252" s="158">
        <f t="shared" si="7"/>
        <v>0</v>
      </c>
    </row>
    <row r="253" spans="1:20" ht="20.100000000000001" customHeight="1" x14ac:dyDescent="0.25">
      <c r="A253" s="174">
        <v>247</v>
      </c>
      <c r="B253" s="372" t="str">
        <f>IF('Factures - Autres'!B253="","",'Factures - Autres'!B253)</f>
        <v/>
      </c>
      <c r="C253" s="371" t="str">
        <f>IF('Factures - Autres'!C253="","",'Factures - Autres'!C253)</f>
        <v/>
      </c>
      <c r="D253" s="371" t="str">
        <f>IF('Factures - Autres'!D253="","",'Factures - Autres'!D253)</f>
        <v/>
      </c>
      <c r="E253" s="372" t="str">
        <f>IF('Factures - Autres'!E253="","",'Factures - Autres'!E253)</f>
        <v/>
      </c>
      <c r="F253" s="373" t="str">
        <f>IF('Factures - Autres'!H253="","",'Factures - Autres'!H253)</f>
        <v/>
      </c>
      <c r="G253" s="373"/>
      <c r="H253" s="377"/>
      <c r="I253" s="364"/>
      <c r="J253" s="364"/>
      <c r="K253" s="259"/>
      <c r="L253" s="260"/>
      <c r="M253" s="260"/>
      <c r="N253" s="259"/>
      <c r="O253" s="182" t="str">
        <f t="shared" si="6"/>
        <v/>
      </c>
      <c r="P253" s="185"/>
      <c r="Q253" s="266"/>
      <c r="R253" s="90"/>
      <c r="S253" s="270"/>
      <c r="T253" s="158">
        <f t="shared" si="7"/>
        <v>0</v>
      </c>
    </row>
    <row r="254" spans="1:20" ht="20.100000000000001" customHeight="1" x14ac:dyDescent="0.25">
      <c r="A254" s="174">
        <v>248</v>
      </c>
      <c r="B254" s="372" t="str">
        <f>IF('Factures - Autres'!B254="","",'Factures - Autres'!B254)</f>
        <v/>
      </c>
      <c r="C254" s="371" t="str">
        <f>IF('Factures - Autres'!C254="","",'Factures - Autres'!C254)</f>
        <v/>
      </c>
      <c r="D254" s="371" t="str">
        <f>IF('Factures - Autres'!D254="","",'Factures - Autres'!D254)</f>
        <v/>
      </c>
      <c r="E254" s="372" t="str">
        <f>IF('Factures - Autres'!E254="","",'Factures - Autres'!E254)</f>
        <v/>
      </c>
      <c r="F254" s="373" t="str">
        <f>IF('Factures - Autres'!H254="","",'Factures - Autres'!H254)</f>
        <v/>
      </c>
      <c r="G254" s="373"/>
      <c r="H254" s="377"/>
      <c r="I254" s="364"/>
      <c r="J254" s="364"/>
      <c r="K254" s="259"/>
      <c r="L254" s="260"/>
      <c r="M254" s="260"/>
      <c r="N254" s="259"/>
      <c r="O254" s="182" t="str">
        <f t="shared" si="6"/>
        <v/>
      </c>
      <c r="P254" s="185"/>
      <c r="Q254" s="266"/>
      <c r="R254" s="90"/>
      <c r="S254" s="270"/>
      <c r="T254" s="158">
        <f t="shared" si="7"/>
        <v>0</v>
      </c>
    </row>
    <row r="255" spans="1:20" ht="20.100000000000001" customHeight="1" x14ac:dyDescent="0.25">
      <c r="A255" s="174">
        <v>249</v>
      </c>
      <c r="B255" s="372" t="str">
        <f>IF('Factures - Autres'!B255="","",'Factures - Autres'!B255)</f>
        <v/>
      </c>
      <c r="C255" s="371" t="str">
        <f>IF('Factures - Autres'!C255="","",'Factures - Autres'!C255)</f>
        <v/>
      </c>
      <c r="D255" s="371" t="str">
        <f>IF('Factures - Autres'!D255="","",'Factures - Autres'!D255)</f>
        <v/>
      </c>
      <c r="E255" s="372" t="str">
        <f>IF('Factures - Autres'!E255="","",'Factures - Autres'!E255)</f>
        <v/>
      </c>
      <c r="F255" s="373" t="str">
        <f>IF('Factures - Autres'!H255="","",'Factures - Autres'!H255)</f>
        <v/>
      </c>
      <c r="G255" s="373"/>
      <c r="H255" s="377"/>
      <c r="I255" s="364"/>
      <c r="J255" s="364"/>
      <c r="K255" s="259"/>
      <c r="L255" s="260"/>
      <c r="M255" s="260"/>
      <c r="N255" s="259"/>
      <c r="O255" s="182" t="str">
        <f t="shared" si="6"/>
        <v/>
      </c>
      <c r="P255" s="185"/>
      <c r="Q255" s="266"/>
      <c r="R255" s="90"/>
      <c r="S255" s="270"/>
      <c r="T255" s="158">
        <f t="shared" si="7"/>
        <v>0</v>
      </c>
    </row>
    <row r="256" spans="1:20" ht="20.100000000000001" customHeight="1" x14ac:dyDescent="0.25">
      <c r="A256" s="174">
        <v>250</v>
      </c>
      <c r="B256" s="372" t="str">
        <f>IF('Factures - Autres'!B256="","",'Factures - Autres'!B256)</f>
        <v/>
      </c>
      <c r="C256" s="371" t="str">
        <f>IF('Factures - Autres'!C256="","",'Factures - Autres'!C256)</f>
        <v/>
      </c>
      <c r="D256" s="371" t="str">
        <f>IF('Factures - Autres'!D256="","",'Factures - Autres'!D256)</f>
        <v/>
      </c>
      <c r="E256" s="372" t="str">
        <f>IF('Factures - Autres'!E256="","",'Factures - Autres'!E256)</f>
        <v/>
      </c>
      <c r="F256" s="373" t="str">
        <f>IF('Factures - Autres'!H256="","",'Factures - Autres'!H256)</f>
        <v/>
      </c>
      <c r="G256" s="373"/>
      <c r="H256" s="377"/>
      <c r="I256" s="364"/>
      <c r="J256" s="364"/>
      <c r="K256" s="259"/>
      <c r="L256" s="260"/>
      <c r="M256" s="260"/>
      <c r="N256" s="259"/>
      <c r="O256" s="182" t="str">
        <f t="shared" si="6"/>
        <v/>
      </c>
      <c r="P256" s="185"/>
      <c r="Q256" s="266"/>
      <c r="R256" s="90"/>
      <c r="S256" s="270"/>
      <c r="T256" s="158">
        <f t="shared" si="7"/>
        <v>0</v>
      </c>
    </row>
    <row r="257" spans="1:20" ht="20.100000000000001" customHeight="1" x14ac:dyDescent="0.25">
      <c r="A257" s="174">
        <v>251</v>
      </c>
      <c r="B257" s="372" t="str">
        <f>IF('Factures - Autres'!B257="","",'Factures - Autres'!B257)</f>
        <v/>
      </c>
      <c r="C257" s="371" t="str">
        <f>IF('Factures - Autres'!C257="","",'Factures - Autres'!C257)</f>
        <v/>
      </c>
      <c r="D257" s="371" t="str">
        <f>IF('Factures - Autres'!D257="","",'Factures - Autres'!D257)</f>
        <v/>
      </c>
      <c r="E257" s="372" t="str">
        <f>IF('Factures - Autres'!E257="","",'Factures - Autres'!E257)</f>
        <v/>
      </c>
      <c r="F257" s="373" t="str">
        <f>IF('Factures - Autres'!H257="","",'Factures - Autres'!H257)</f>
        <v/>
      </c>
      <c r="G257" s="373"/>
      <c r="H257" s="377"/>
      <c r="I257" s="364"/>
      <c r="J257" s="364"/>
      <c r="K257" s="259"/>
      <c r="L257" s="260"/>
      <c r="M257" s="260"/>
      <c r="N257" s="259"/>
      <c r="O257" s="182" t="str">
        <f t="shared" si="6"/>
        <v/>
      </c>
      <c r="P257" s="185"/>
      <c r="Q257" s="266"/>
      <c r="R257" s="90"/>
      <c r="S257" s="270"/>
      <c r="T257" s="158">
        <f t="shared" si="7"/>
        <v>0</v>
      </c>
    </row>
    <row r="258" spans="1:20" ht="20.100000000000001" customHeight="1" x14ac:dyDescent="0.25">
      <c r="A258" s="174">
        <v>252</v>
      </c>
      <c r="B258" s="372" t="str">
        <f>IF('Factures - Autres'!B258="","",'Factures - Autres'!B258)</f>
        <v/>
      </c>
      <c r="C258" s="371" t="str">
        <f>IF('Factures - Autres'!C258="","",'Factures - Autres'!C258)</f>
        <v/>
      </c>
      <c r="D258" s="371" t="str">
        <f>IF('Factures - Autres'!D258="","",'Factures - Autres'!D258)</f>
        <v/>
      </c>
      <c r="E258" s="372" t="str">
        <f>IF('Factures - Autres'!E258="","",'Factures - Autres'!E258)</f>
        <v/>
      </c>
      <c r="F258" s="373" t="str">
        <f>IF('Factures - Autres'!H258="","",'Factures - Autres'!H258)</f>
        <v/>
      </c>
      <c r="G258" s="373"/>
      <c r="H258" s="377"/>
      <c r="I258" s="364"/>
      <c r="J258" s="364"/>
      <c r="K258" s="259"/>
      <c r="L258" s="260"/>
      <c r="M258" s="260"/>
      <c r="N258" s="259"/>
      <c r="O258" s="182" t="str">
        <f t="shared" si="6"/>
        <v/>
      </c>
      <c r="P258" s="185"/>
      <c r="Q258" s="266"/>
      <c r="R258" s="90"/>
      <c r="S258" s="270"/>
      <c r="T258" s="158">
        <f t="shared" si="7"/>
        <v>0</v>
      </c>
    </row>
    <row r="259" spans="1:20" ht="20.100000000000001" customHeight="1" x14ac:dyDescent="0.25">
      <c r="A259" s="174">
        <v>253</v>
      </c>
      <c r="B259" s="372" t="str">
        <f>IF('Factures - Autres'!B259="","",'Factures - Autres'!B259)</f>
        <v/>
      </c>
      <c r="C259" s="371" t="str">
        <f>IF('Factures - Autres'!C259="","",'Factures - Autres'!C259)</f>
        <v/>
      </c>
      <c r="D259" s="371" t="str">
        <f>IF('Factures - Autres'!D259="","",'Factures - Autres'!D259)</f>
        <v/>
      </c>
      <c r="E259" s="372" t="str">
        <f>IF('Factures - Autres'!E259="","",'Factures - Autres'!E259)</f>
        <v/>
      </c>
      <c r="F259" s="373" t="str">
        <f>IF('Factures - Autres'!H259="","",'Factures - Autres'!H259)</f>
        <v/>
      </c>
      <c r="G259" s="373"/>
      <c r="H259" s="377"/>
      <c r="I259" s="364"/>
      <c r="J259" s="364"/>
      <c r="K259" s="259"/>
      <c r="L259" s="260"/>
      <c r="M259" s="260"/>
      <c r="N259" s="259"/>
      <c r="O259" s="182" t="str">
        <f t="shared" si="6"/>
        <v/>
      </c>
      <c r="P259" s="185"/>
      <c r="Q259" s="266"/>
      <c r="R259" s="90"/>
      <c r="S259" s="270"/>
      <c r="T259" s="158">
        <f t="shared" si="7"/>
        <v>0</v>
      </c>
    </row>
    <row r="260" spans="1:20" ht="20.100000000000001" customHeight="1" x14ac:dyDescent="0.25">
      <c r="A260" s="174">
        <v>254</v>
      </c>
      <c r="B260" s="372" t="str">
        <f>IF('Factures - Autres'!B260="","",'Factures - Autres'!B260)</f>
        <v/>
      </c>
      <c r="C260" s="371" t="str">
        <f>IF('Factures - Autres'!C260="","",'Factures - Autres'!C260)</f>
        <v/>
      </c>
      <c r="D260" s="371" t="str">
        <f>IF('Factures - Autres'!D260="","",'Factures - Autres'!D260)</f>
        <v/>
      </c>
      <c r="E260" s="372" t="str">
        <f>IF('Factures - Autres'!E260="","",'Factures - Autres'!E260)</f>
        <v/>
      </c>
      <c r="F260" s="373" t="str">
        <f>IF('Factures - Autres'!H260="","",'Factures - Autres'!H260)</f>
        <v/>
      </c>
      <c r="G260" s="373"/>
      <c r="H260" s="377"/>
      <c r="I260" s="364"/>
      <c r="J260" s="364"/>
      <c r="K260" s="259"/>
      <c r="L260" s="260"/>
      <c r="M260" s="260"/>
      <c r="N260" s="259"/>
      <c r="O260" s="182" t="str">
        <f t="shared" si="6"/>
        <v/>
      </c>
      <c r="P260" s="185"/>
      <c r="Q260" s="266"/>
      <c r="R260" s="90"/>
      <c r="S260" s="270"/>
      <c r="T260" s="158">
        <f t="shared" si="7"/>
        <v>0</v>
      </c>
    </row>
    <row r="261" spans="1:20" ht="20.100000000000001" customHeight="1" x14ac:dyDescent="0.25">
      <c r="A261" s="174">
        <v>255</v>
      </c>
      <c r="B261" s="372" t="str">
        <f>IF('Factures - Autres'!B261="","",'Factures - Autres'!B261)</f>
        <v/>
      </c>
      <c r="C261" s="371" t="str">
        <f>IF('Factures - Autres'!C261="","",'Factures - Autres'!C261)</f>
        <v/>
      </c>
      <c r="D261" s="371" t="str">
        <f>IF('Factures - Autres'!D261="","",'Factures - Autres'!D261)</f>
        <v/>
      </c>
      <c r="E261" s="372" t="str">
        <f>IF('Factures - Autres'!E261="","",'Factures - Autres'!E261)</f>
        <v/>
      </c>
      <c r="F261" s="373" t="str">
        <f>IF('Factures - Autres'!H261="","",'Factures - Autres'!H261)</f>
        <v/>
      </c>
      <c r="G261" s="373"/>
      <c r="H261" s="377"/>
      <c r="I261" s="364"/>
      <c r="J261" s="364"/>
      <c r="K261" s="259"/>
      <c r="L261" s="260"/>
      <c r="M261" s="260"/>
      <c r="N261" s="259"/>
      <c r="O261" s="182" t="str">
        <f t="shared" si="6"/>
        <v/>
      </c>
      <c r="P261" s="185"/>
      <c r="Q261" s="266"/>
      <c r="R261" s="90"/>
      <c r="S261" s="270"/>
      <c r="T261" s="158">
        <f t="shared" si="7"/>
        <v>0</v>
      </c>
    </row>
    <row r="262" spans="1:20" ht="20.100000000000001" customHeight="1" x14ac:dyDescent="0.25">
      <c r="A262" s="174">
        <v>256</v>
      </c>
      <c r="B262" s="372" t="str">
        <f>IF('Factures - Autres'!B262="","",'Factures - Autres'!B262)</f>
        <v/>
      </c>
      <c r="C262" s="371" t="str">
        <f>IF('Factures - Autres'!C262="","",'Factures - Autres'!C262)</f>
        <v/>
      </c>
      <c r="D262" s="371" t="str">
        <f>IF('Factures - Autres'!D262="","",'Factures - Autres'!D262)</f>
        <v/>
      </c>
      <c r="E262" s="372" t="str">
        <f>IF('Factures - Autres'!E262="","",'Factures - Autres'!E262)</f>
        <v/>
      </c>
      <c r="F262" s="373" t="str">
        <f>IF('Factures - Autres'!H262="","",'Factures - Autres'!H262)</f>
        <v/>
      </c>
      <c r="G262" s="373"/>
      <c r="H262" s="377"/>
      <c r="I262" s="364"/>
      <c r="J262" s="364"/>
      <c r="K262" s="259"/>
      <c r="L262" s="260"/>
      <c r="M262" s="260"/>
      <c r="N262" s="259"/>
      <c r="O262" s="182" t="str">
        <f t="shared" si="6"/>
        <v/>
      </c>
      <c r="P262" s="185"/>
      <c r="Q262" s="266"/>
      <c r="R262" s="90"/>
      <c r="S262" s="270"/>
      <c r="T262" s="158">
        <f t="shared" si="7"/>
        <v>0</v>
      </c>
    </row>
    <row r="263" spans="1:20" ht="20.100000000000001" customHeight="1" x14ac:dyDescent="0.25">
      <c r="A263" s="174">
        <v>257</v>
      </c>
      <c r="B263" s="372" t="str">
        <f>IF('Factures - Autres'!B263="","",'Factures - Autres'!B263)</f>
        <v/>
      </c>
      <c r="C263" s="371" t="str">
        <f>IF('Factures - Autres'!C263="","",'Factures - Autres'!C263)</f>
        <v/>
      </c>
      <c r="D263" s="371" t="str">
        <f>IF('Factures - Autres'!D263="","",'Factures - Autres'!D263)</f>
        <v/>
      </c>
      <c r="E263" s="372" t="str">
        <f>IF('Factures - Autres'!E263="","",'Factures - Autres'!E263)</f>
        <v/>
      </c>
      <c r="F263" s="373" t="str">
        <f>IF('Factures - Autres'!H263="","",'Factures - Autres'!H263)</f>
        <v/>
      </c>
      <c r="G263" s="373"/>
      <c r="H263" s="377"/>
      <c r="I263" s="364"/>
      <c r="J263" s="364"/>
      <c r="K263" s="259"/>
      <c r="L263" s="260"/>
      <c r="M263" s="260"/>
      <c r="N263" s="259"/>
      <c r="O263" s="182" t="str">
        <f t="shared" ref="O263:O326" si="8">IF($H263="","",IF($H263&gt;MAX($F263:$G263),"Le montant éligible ne peut etre supérieur au montant présenté",""))</f>
        <v/>
      </c>
      <c r="P263" s="185"/>
      <c r="Q263" s="266"/>
      <c r="R263" s="90"/>
      <c r="S263" s="270"/>
      <c r="T263" s="158">
        <f t="shared" si="7"/>
        <v>0</v>
      </c>
    </row>
    <row r="264" spans="1:20" ht="20.100000000000001" customHeight="1" x14ac:dyDescent="0.25">
      <c r="A264" s="174">
        <v>258</v>
      </c>
      <c r="B264" s="372" t="str">
        <f>IF('Factures - Autres'!B264="","",'Factures - Autres'!B264)</f>
        <v/>
      </c>
      <c r="C264" s="371" t="str">
        <f>IF('Factures - Autres'!C264="","",'Factures - Autres'!C264)</f>
        <v/>
      </c>
      <c r="D264" s="371" t="str">
        <f>IF('Factures - Autres'!D264="","",'Factures - Autres'!D264)</f>
        <v/>
      </c>
      <c r="E264" s="372" t="str">
        <f>IF('Factures - Autres'!E264="","",'Factures - Autres'!E264)</f>
        <v/>
      </c>
      <c r="F264" s="373" t="str">
        <f>IF('Factures - Autres'!H264="","",'Factures - Autres'!H264)</f>
        <v/>
      </c>
      <c r="G264" s="373"/>
      <c r="H264" s="377"/>
      <c r="I264" s="364"/>
      <c r="J264" s="364"/>
      <c r="K264" s="259"/>
      <c r="L264" s="260"/>
      <c r="M264" s="260"/>
      <c r="N264" s="259"/>
      <c r="O264" s="182" t="str">
        <f t="shared" si="8"/>
        <v/>
      </c>
      <c r="P264" s="185"/>
      <c r="Q264" s="266"/>
      <c r="R264" s="90"/>
      <c r="S264" s="270"/>
      <c r="T264" s="158">
        <f t="shared" ref="T264:T327" si="9">IF(AND(B264&lt;&gt;"",R264&lt;&gt;"Oui"),1,0)</f>
        <v>0</v>
      </c>
    </row>
    <row r="265" spans="1:20" ht="20.100000000000001" customHeight="1" x14ac:dyDescent="0.25">
      <c r="A265" s="174">
        <v>259</v>
      </c>
      <c r="B265" s="372" t="str">
        <f>IF('Factures - Autres'!B265="","",'Factures - Autres'!B265)</f>
        <v/>
      </c>
      <c r="C265" s="371" t="str">
        <f>IF('Factures - Autres'!C265="","",'Factures - Autres'!C265)</f>
        <v/>
      </c>
      <c r="D265" s="371" t="str">
        <f>IF('Factures - Autres'!D265="","",'Factures - Autres'!D265)</f>
        <v/>
      </c>
      <c r="E265" s="372" t="str">
        <f>IF('Factures - Autres'!E265="","",'Factures - Autres'!E265)</f>
        <v/>
      </c>
      <c r="F265" s="373" t="str">
        <f>IF('Factures - Autres'!H265="","",'Factures - Autres'!H265)</f>
        <v/>
      </c>
      <c r="G265" s="373"/>
      <c r="H265" s="377"/>
      <c r="I265" s="364"/>
      <c r="J265" s="364"/>
      <c r="K265" s="259"/>
      <c r="L265" s="260"/>
      <c r="M265" s="260"/>
      <c r="N265" s="259"/>
      <c r="O265" s="182" t="str">
        <f t="shared" si="8"/>
        <v/>
      </c>
      <c r="P265" s="185"/>
      <c r="Q265" s="266"/>
      <c r="R265" s="90"/>
      <c r="S265" s="270"/>
      <c r="T265" s="158">
        <f t="shared" si="9"/>
        <v>0</v>
      </c>
    </row>
    <row r="266" spans="1:20" ht="20.100000000000001" customHeight="1" x14ac:dyDescent="0.25">
      <c r="A266" s="174">
        <v>260</v>
      </c>
      <c r="B266" s="372" t="str">
        <f>IF('Factures - Autres'!B266="","",'Factures - Autres'!B266)</f>
        <v/>
      </c>
      <c r="C266" s="371" t="str">
        <f>IF('Factures - Autres'!C266="","",'Factures - Autres'!C266)</f>
        <v/>
      </c>
      <c r="D266" s="371" t="str">
        <f>IF('Factures - Autres'!D266="","",'Factures - Autres'!D266)</f>
        <v/>
      </c>
      <c r="E266" s="372" t="str">
        <f>IF('Factures - Autres'!E266="","",'Factures - Autres'!E266)</f>
        <v/>
      </c>
      <c r="F266" s="373" t="str">
        <f>IF('Factures - Autres'!H266="","",'Factures - Autres'!H266)</f>
        <v/>
      </c>
      <c r="G266" s="373"/>
      <c r="H266" s="377"/>
      <c r="I266" s="364"/>
      <c r="J266" s="364"/>
      <c r="K266" s="259"/>
      <c r="L266" s="260"/>
      <c r="M266" s="260"/>
      <c r="N266" s="259"/>
      <c r="O266" s="182" t="str">
        <f t="shared" si="8"/>
        <v/>
      </c>
      <c r="P266" s="185"/>
      <c r="Q266" s="266"/>
      <c r="R266" s="90"/>
      <c r="S266" s="270"/>
      <c r="T266" s="158">
        <f t="shared" si="9"/>
        <v>0</v>
      </c>
    </row>
    <row r="267" spans="1:20" ht="20.100000000000001" customHeight="1" x14ac:dyDescent="0.25">
      <c r="A267" s="174">
        <v>261</v>
      </c>
      <c r="B267" s="372" t="str">
        <f>IF('Factures - Autres'!B267="","",'Factures - Autres'!B267)</f>
        <v/>
      </c>
      <c r="C267" s="371" t="str">
        <f>IF('Factures - Autres'!C267="","",'Factures - Autres'!C267)</f>
        <v/>
      </c>
      <c r="D267" s="371" t="str">
        <f>IF('Factures - Autres'!D267="","",'Factures - Autres'!D267)</f>
        <v/>
      </c>
      <c r="E267" s="372" t="str">
        <f>IF('Factures - Autres'!E267="","",'Factures - Autres'!E267)</f>
        <v/>
      </c>
      <c r="F267" s="373" t="str">
        <f>IF('Factures - Autres'!H267="","",'Factures - Autres'!H267)</f>
        <v/>
      </c>
      <c r="G267" s="373"/>
      <c r="H267" s="377"/>
      <c r="I267" s="364"/>
      <c r="J267" s="364"/>
      <c r="K267" s="259"/>
      <c r="L267" s="260"/>
      <c r="M267" s="260"/>
      <c r="N267" s="259"/>
      <c r="O267" s="182" t="str">
        <f t="shared" si="8"/>
        <v/>
      </c>
      <c r="P267" s="185"/>
      <c r="Q267" s="266"/>
      <c r="R267" s="90"/>
      <c r="S267" s="270"/>
      <c r="T267" s="158">
        <f t="shared" si="9"/>
        <v>0</v>
      </c>
    </row>
    <row r="268" spans="1:20" ht="20.100000000000001" customHeight="1" x14ac:dyDescent="0.25">
      <c r="A268" s="174">
        <v>262</v>
      </c>
      <c r="B268" s="372" t="str">
        <f>IF('Factures - Autres'!B268="","",'Factures - Autres'!B268)</f>
        <v/>
      </c>
      <c r="C268" s="371" t="str">
        <f>IF('Factures - Autres'!C268="","",'Factures - Autres'!C268)</f>
        <v/>
      </c>
      <c r="D268" s="371" t="str">
        <f>IF('Factures - Autres'!D268="","",'Factures - Autres'!D268)</f>
        <v/>
      </c>
      <c r="E268" s="372" t="str">
        <f>IF('Factures - Autres'!E268="","",'Factures - Autres'!E268)</f>
        <v/>
      </c>
      <c r="F268" s="373" t="str">
        <f>IF('Factures - Autres'!H268="","",'Factures - Autres'!H268)</f>
        <v/>
      </c>
      <c r="G268" s="373"/>
      <c r="H268" s="377"/>
      <c r="I268" s="364"/>
      <c r="J268" s="364"/>
      <c r="K268" s="259"/>
      <c r="L268" s="260"/>
      <c r="M268" s="260"/>
      <c r="N268" s="259"/>
      <c r="O268" s="182" t="str">
        <f t="shared" si="8"/>
        <v/>
      </c>
      <c r="P268" s="185"/>
      <c r="Q268" s="266"/>
      <c r="R268" s="90"/>
      <c r="S268" s="270"/>
      <c r="T268" s="158">
        <f t="shared" si="9"/>
        <v>0</v>
      </c>
    </row>
    <row r="269" spans="1:20" ht="20.100000000000001" customHeight="1" x14ac:dyDescent="0.25">
      <c r="A269" s="174">
        <v>263</v>
      </c>
      <c r="B269" s="372" t="str">
        <f>IF('Factures - Autres'!B269="","",'Factures - Autres'!B269)</f>
        <v/>
      </c>
      <c r="C269" s="371" t="str">
        <f>IF('Factures - Autres'!C269="","",'Factures - Autres'!C269)</f>
        <v/>
      </c>
      <c r="D269" s="371" t="str">
        <f>IF('Factures - Autres'!D269="","",'Factures - Autres'!D269)</f>
        <v/>
      </c>
      <c r="E269" s="372" t="str">
        <f>IF('Factures - Autres'!E269="","",'Factures - Autres'!E269)</f>
        <v/>
      </c>
      <c r="F269" s="373" t="str">
        <f>IF('Factures - Autres'!H269="","",'Factures - Autres'!H269)</f>
        <v/>
      </c>
      <c r="G269" s="373"/>
      <c r="H269" s="377"/>
      <c r="I269" s="364"/>
      <c r="J269" s="364"/>
      <c r="K269" s="259"/>
      <c r="L269" s="260"/>
      <c r="M269" s="260"/>
      <c r="N269" s="259"/>
      <c r="O269" s="182" t="str">
        <f t="shared" si="8"/>
        <v/>
      </c>
      <c r="P269" s="185"/>
      <c r="Q269" s="266"/>
      <c r="R269" s="90"/>
      <c r="S269" s="270"/>
      <c r="T269" s="158">
        <f t="shared" si="9"/>
        <v>0</v>
      </c>
    </row>
    <row r="270" spans="1:20" ht="20.100000000000001" customHeight="1" x14ac:dyDescent="0.25">
      <c r="A270" s="174">
        <v>264</v>
      </c>
      <c r="B270" s="372" t="str">
        <f>IF('Factures - Autres'!B270="","",'Factures - Autres'!B270)</f>
        <v/>
      </c>
      <c r="C270" s="371" t="str">
        <f>IF('Factures - Autres'!C270="","",'Factures - Autres'!C270)</f>
        <v/>
      </c>
      <c r="D270" s="371" t="str">
        <f>IF('Factures - Autres'!D270="","",'Factures - Autres'!D270)</f>
        <v/>
      </c>
      <c r="E270" s="372" t="str">
        <f>IF('Factures - Autres'!E270="","",'Factures - Autres'!E270)</f>
        <v/>
      </c>
      <c r="F270" s="373" t="str">
        <f>IF('Factures - Autres'!H270="","",'Factures - Autres'!H270)</f>
        <v/>
      </c>
      <c r="G270" s="373"/>
      <c r="H270" s="377"/>
      <c r="I270" s="364"/>
      <c r="J270" s="364"/>
      <c r="K270" s="259"/>
      <c r="L270" s="260"/>
      <c r="M270" s="260"/>
      <c r="N270" s="259"/>
      <c r="O270" s="182" t="str">
        <f t="shared" si="8"/>
        <v/>
      </c>
      <c r="P270" s="185"/>
      <c r="Q270" s="266"/>
      <c r="R270" s="90"/>
      <c r="S270" s="270"/>
      <c r="T270" s="158">
        <f t="shared" si="9"/>
        <v>0</v>
      </c>
    </row>
    <row r="271" spans="1:20" ht="20.100000000000001" customHeight="1" x14ac:dyDescent="0.25">
      <c r="A271" s="174">
        <v>265</v>
      </c>
      <c r="B271" s="372" t="str">
        <f>IF('Factures - Autres'!B271="","",'Factures - Autres'!B271)</f>
        <v/>
      </c>
      <c r="C271" s="371" t="str">
        <f>IF('Factures - Autres'!C271="","",'Factures - Autres'!C271)</f>
        <v/>
      </c>
      <c r="D271" s="371" t="str">
        <f>IF('Factures - Autres'!D271="","",'Factures - Autres'!D271)</f>
        <v/>
      </c>
      <c r="E271" s="372" t="str">
        <f>IF('Factures - Autres'!E271="","",'Factures - Autres'!E271)</f>
        <v/>
      </c>
      <c r="F271" s="373" t="str">
        <f>IF('Factures - Autres'!H271="","",'Factures - Autres'!H271)</f>
        <v/>
      </c>
      <c r="G271" s="373"/>
      <c r="H271" s="377"/>
      <c r="I271" s="364"/>
      <c r="J271" s="364"/>
      <c r="K271" s="259"/>
      <c r="L271" s="260"/>
      <c r="M271" s="260"/>
      <c r="N271" s="259"/>
      <c r="O271" s="182" t="str">
        <f t="shared" si="8"/>
        <v/>
      </c>
      <c r="P271" s="185"/>
      <c r="Q271" s="266"/>
      <c r="R271" s="90"/>
      <c r="S271" s="270"/>
      <c r="T271" s="158">
        <f t="shared" si="9"/>
        <v>0</v>
      </c>
    </row>
    <row r="272" spans="1:20" ht="20.100000000000001" customHeight="1" x14ac:dyDescent="0.25">
      <c r="A272" s="174">
        <v>266</v>
      </c>
      <c r="B272" s="372" t="str">
        <f>IF('Factures - Autres'!B272="","",'Factures - Autres'!B272)</f>
        <v/>
      </c>
      <c r="C272" s="371" t="str">
        <f>IF('Factures - Autres'!C272="","",'Factures - Autres'!C272)</f>
        <v/>
      </c>
      <c r="D272" s="371" t="str">
        <f>IF('Factures - Autres'!D272="","",'Factures - Autres'!D272)</f>
        <v/>
      </c>
      <c r="E272" s="372" t="str">
        <f>IF('Factures - Autres'!E272="","",'Factures - Autres'!E272)</f>
        <v/>
      </c>
      <c r="F272" s="373" t="str">
        <f>IF('Factures - Autres'!H272="","",'Factures - Autres'!H272)</f>
        <v/>
      </c>
      <c r="G272" s="373"/>
      <c r="H272" s="377"/>
      <c r="I272" s="364"/>
      <c r="J272" s="364"/>
      <c r="K272" s="259"/>
      <c r="L272" s="260"/>
      <c r="M272" s="260"/>
      <c r="N272" s="259"/>
      <c r="O272" s="182" t="str">
        <f t="shared" si="8"/>
        <v/>
      </c>
      <c r="P272" s="185"/>
      <c r="Q272" s="266"/>
      <c r="R272" s="90"/>
      <c r="S272" s="270"/>
      <c r="T272" s="158">
        <f t="shared" si="9"/>
        <v>0</v>
      </c>
    </row>
    <row r="273" spans="1:20" ht="20.100000000000001" customHeight="1" x14ac:dyDescent="0.25">
      <c r="A273" s="174">
        <v>267</v>
      </c>
      <c r="B273" s="372" t="str">
        <f>IF('Factures - Autres'!B273="","",'Factures - Autres'!B273)</f>
        <v/>
      </c>
      <c r="C273" s="371" t="str">
        <f>IF('Factures - Autres'!C273="","",'Factures - Autres'!C273)</f>
        <v/>
      </c>
      <c r="D273" s="371" t="str">
        <f>IF('Factures - Autres'!D273="","",'Factures - Autres'!D273)</f>
        <v/>
      </c>
      <c r="E273" s="372" t="str">
        <f>IF('Factures - Autres'!E273="","",'Factures - Autres'!E273)</f>
        <v/>
      </c>
      <c r="F273" s="373" t="str">
        <f>IF('Factures - Autres'!H273="","",'Factures - Autres'!H273)</f>
        <v/>
      </c>
      <c r="G273" s="373"/>
      <c r="H273" s="377"/>
      <c r="I273" s="364"/>
      <c r="J273" s="364"/>
      <c r="K273" s="259"/>
      <c r="L273" s="260"/>
      <c r="M273" s="260"/>
      <c r="N273" s="259"/>
      <c r="O273" s="182" t="str">
        <f t="shared" si="8"/>
        <v/>
      </c>
      <c r="P273" s="185"/>
      <c r="Q273" s="266"/>
      <c r="R273" s="90"/>
      <c r="S273" s="270"/>
      <c r="T273" s="158">
        <f t="shared" si="9"/>
        <v>0</v>
      </c>
    </row>
    <row r="274" spans="1:20" ht="20.100000000000001" customHeight="1" x14ac:dyDescent="0.25">
      <c r="A274" s="174">
        <v>268</v>
      </c>
      <c r="B274" s="372" t="str">
        <f>IF('Factures - Autres'!B274="","",'Factures - Autres'!B274)</f>
        <v/>
      </c>
      <c r="C274" s="371" t="str">
        <f>IF('Factures - Autres'!C274="","",'Factures - Autres'!C274)</f>
        <v/>
      </c>
      <c r="D274" s="371" t="str">
        <f>IF('Factures - Autres'!D274="","",'Factures - Autres'!D274)</f>
        <v/>
      </c>
      <c r="E274" s="372" t="str">
        <f>IF('Factures - Autres'!E274="","",'Factures - Autres'!E274)</f>
        <v/>
      </c>
      <c r="F274" s="373" t="str">
        <f>IF('Factures - Autres'!H274="","",'Factures - Autres'!H274)</f>
        <v/>
      </c>
      <c r="G274" s="373"/>
      <c r="H274" s="377"/>
      <c r="I274" s="364"/>
      <c r="J274" s="364"/>
      <c r="K274" s="259"/>
      <c r="L274" s="260"/>
      <c r="M274" s="260"/>
      <c r="N274" s="259"/>
      <c r="O274" s="182" t="str">
        <f t="shared" si="8"/>
        <v/>
      </c>
      <c r="P274" s="185"/>
      <c r="Q274" s="266"/>
      <c r="R274" s="90"/>
      <c r="S274" s="270"/>
      <c r="T274" s="158">
        <f t="shared" si="9"/>
        <v>0</v>
      </c>
    </row>
    <row r="275" spans="1:20" ht="20.100000000000001" customHeight="1" x14ac:dyDescent="0.25">
      <c r="A275" s="174">
        <v>269</v>
      </c>
      <c r="B275" s="372" t="str">
        <f>IF('Factures - Autres'!B275="","",'Factures - Autres'!B275)</f>
        <v/>
      </c>
      <c r="C275" s="371" t="str">
        <f>IF('Factures - Autres'!C275="","",'Factures - Autres'!C275)</f>
        <v/>
      </c>
      <c r="D275" s="371" t="str">
        <f>IF('Factures - Autres'!D275="","",'Factures - Autres'!D275)</f>
        <v/>
      </c>
      <c r="E275" s="372" t="str">
        <f>IF('Factures - Autres'!E275="","",'Factures - Autres'!E275)</f>
        <v/>
      </c>
      <c r="F275" s="373" t="str">
        <f>IF('Factures - Autres'!H275="","",'Factures - Autres'!H275)</f>
        <v/>
      </c>
      <c r="G275" s="373"/>
      <c r="H275" s="377"/>
      <c r="I275" s="364"/>
      <c r="J275" s="364"/>
      <c r="K275" s="259"/>
      <c r="L275" s="260"/>
      <c r="M275" s="260"/>
      <c r="N275" s="259"/>
      <c r="O275" s="182" t="str">
        <f t="shared" si="8"/>
        <v/>
      </c>
      <c r="P275" s="185"/>
      <c r="Q275" s="266"/>
      <c r="R275" s="90"/>
      <c r="S275" s="270"/>
      <c r="T275" s="158">
        <f t="shared" si="9"/>
        <v>0</v>
      </c>
    </row>
    <row r="276" spans="1:20" ht="20.100000000000001" customHeight="1" x14ac:dyDescent="0.25">
      <c r="A276" s="174">
        <v>270</v>
      </c>
      <c r="B276" s="372" t="str">
        <f>IF('Factures - Autres'!B276="","",'Factures - Autres'!B276)</f>
        <v/>
      </c>
      <c r="C276" s="371" t="str">
        <f>IF('Factures - Autres'!C276="","",'Factures - Autres'!C276)</f>
        <v/>
      </c>
      <c r="D276" s="371" t="str">
        <f>IF('Factures - Autres'!D276="","",'Factures - Autres'!D276)</f>
        <v/>
      </c>
      <c r="E276" s="372" t="str">
        <f>IF('Factures - Autres'!E276="","",'Factures - Autres'!E276)</f>
        <v/>
      </c>
      <c r="F276" s="373" t="str">
        <f>IF('Factures - Autres'!H276="","",'Factures - Autres'!H276)</f>
        <v/>
      </c>
      <c r="G276" s="373"/>
      <c r="H276" s="377"/>
      <c r="I276" s="364"/>
      <c r="J276" s="364"/>
      <c r="K276" s="259"/>
      <c r="L276" s="260"/>
      <c r="M276" s="260"/>
      <c r="N276" s="259"/>
      <c r="O276" s="182" t="str">
        <f t="shared" si="8"/>
        <v/>
      </c>
      <c r="P276" s="185"/>
      <c r="Q276" s="266"/>
      <c r="R276" s="90"/>
      <c r="S276" s="270"/>
      <c r="T276" s="158">
        <f t="shared" si="9"/>
        <v>0</v>
      </c>
    </row>
    <row r="277" spans="1:20" ht="20.100000000000001" customHeight="1" x14ac:dyDescent="0.25">
      <c r="A277" s="174">
        <v>271</v>
      </c>
      <c r="B277" s="372" t="str">
        <f>IF('Factures - Autres'!B277="","",'Factures - Autres'!B277)</f>
        <v/>
      </c>
      <c r="C277" s="371" t="str">
        <f>IF('Factures - Autres'!C277="","",'Factures - Autres'!C277)</f>
        <v/>
      </c>
      <c r="D277" s="371" t="str">
        <f>IF('Factures - Autres'!D277="","",'Factures - Autres'!D277)</f>
        <v/>
      </c>
      <c r="E277" s="372" t="str">
        <f>IF('Factures - Autres'!E277="","",'Factures - Autres'!E277)</f>
        <v/>
      </c>
      <c r="F277" s="373" t="str">
        <f>IF('Factures - Autres'!H277="","",'Factures - Autres'!H277)</f>
        <v/>
      </c>
      <c r="G277" s="373"/>
      <c r="H277" s="377"/>
      <c r="I277" s="364"/>
      <c r="J277" s="364"/>
      <c r="K277" s="259"/>
      <c r="L277" s="260"/>
      <c r="M277" s="260"/>
      <c r="N277" s="259"/>
      <c r="O277" s="182" t="str">
        <f t="shared" si="8"/>
        <v/>
      </c>
      <c r="P277" s="185"/>
      <c r="Q277" s="266"/>
      <c r="R277" s="90"/>
      <c r="S277" s="270"/>
      <c r="T277" s="158">
        <f t="shared" si="9"/>
        <v>0</v>
      </c>
    </row>
    <row r="278" spans="1:20" ht="20.100000000000001" customHeight="1" x14ac:dyDescent="0.25">
      <c r="A278" s="174">
        <v>272</v>
      </c>
      <c r="B278" s="372" t="str">
        <f>IF('Factures - Autres'!B278="","",'Factures - Autres'!B278)</f>
        <v/>
      </c>
      <c r="C278" s="371" t="str">
        <f>IF('Factures - Autres'!C278="","",'Factures - Autres'!C278)</f>
        <v/>
      </c>
      <c r="D278" s="371" t="str">
        <f>IF('Factures - Autres'!D278="","",'Factures - Autres'!D278)</f>
        <v/>
      </c>
      <c r="E278" s="372" t="str">
        <f>IF('Factures - Autres'!E278="","",'Factures - Autres'!E278)</f>
        <v/>
      </c>
      <c r="F278" s="373" t="str">
        <f>IF('Factures - Autres'!H278="","",'Factures - Autres'!H278)</f>
        <v/>
      </c>
      <c r="G278" s="373"/>
      <c r="H278" s="377"/>
      <c r="I278" s="364"/>
      <c r="J278" s="364"/>
      <c r="K278" s="259"/>
      <c r="L278" s="260"/>
      <c r="M278" s="260"/>
      <c r="N278" s="259"/>
      <c r="O278" s="182" t="str">
        <f t="shared" si="8"/>
        <v/>
      </c>
      <c r="P278" s="185"/>
      <c r="Q278" s="266"/>
      <c r="R278" s="90"/>
      <c r="S278" s="270"/>
      <c r="T278" s="158">
        <f t="shared" si="9"/>
        <v>0</v>
      </c>
    </row>
    <row r="279" spans="1:20" ht="20.100000000000001" customHeight="1" x14ac:dyDescent="0.25">
      <c r="A279" s="174">
        <v>273</v>
      </c>
      <c r="B279" s="372" t="str">
        <f>IF('Factures - Autres'!B279="","",'Factures - Autres'!B279)</f>
        <v/>
      </c>
      <c r="C279" s="371" t="str">
        <f>IF('Factures - Autres'!C279="","",'Factures - Autres'!C279)</f>
        <v/>
      </c>
      <c r="D279" s="371" t="str">
        <f>IF('Factures - Autres'!D279="","",'Factures - Autres'!D279)</f>
        <v/>
      </c>
      <c r="E279" s="372" t="str">
        <f>IF('Factures - Autres'!E279="","",'Factures - Autres'!E279)</f>
        <v/>
      </c>
      <c r="F279" s="373" t="str">
        <f>IF('Factures - Autres'!H279="","",'Factures - Autres'!H279)</f>
        <v/>
      </c>
      <c r="G279" s="373"/>
      <c r="H279" s="377"/>
      <c r="I279" s="364"/>
      <c r="J279" s="364"/>
      <c r="K279" s="259"/>
      <c r="L279" s="260"/>
      <c r="M279" s="260"/>
      <c r="N279" s="259"/>
      <c r="O279" s="182" t="str">
        <f t="shared" si="8"/>
        <v/>
      </c>
      <c r="P279" s="185"/>
      <c r="Q279" s="266"/>
      <c r="R279" s="90"/>
      <c r="S279" s="270"/>
      <c r="T279" s="158">
        <f t="shared" si="9"/>
        <v>0</v>
      </c>
    </row>
    <row r="280" spans="1:20" ht="20.100000000000001" customHeight="1" x14ac:dyDescent="0.25">
      <c r="A280" s="174">
        <v>274</v>
      </c>
      <c r="B280" s="372" t="str">
        <f>IF('Factures - Autres'!B280="","",'Factures - Autres'!B280)</f>
        <v/>
      </c>
      <c r="C280" s="371" t="str">
        <f>IF('Factures - Autres'!C280="","",'Factures - Autres'!C280)</f>
        <v/>
      </c>
      <c r="D280" s="371" t="str">
        <f>IF('Factures - Autres'!D280="","",'Factures - Autres'!D280)</f>
        <v/>
      </c>
      <c r="E280" s="372" t="str">
        <f>IF('Factures - Autres'!E280="","",'Factures - Autres'!E280)</f>
        <v/>
      </c>
      <c r="F280" s="373" t="str">
        <f>IF('Factures - Autres'!H280="","",'Factures - Autres'!H280)</f>
        <v/>
      </c>
      <c r="G280" s="373"/>
      <c r="H280" s="377"/>
      <c r="I280" s="364"/>
      <c r="J280" s="364"/>
      <c r="K280" s="259"/>
      <c r="L280" s="260"/>
      <c r="M280" s="260"/>
      <c r="N280" s="259"/>
      <c r="O280" s="182" t="str">
        <f t="shared" si="8"/>
        <v/>
      </c>
      <c r="P280" s="185"/>
      <c r="Q280" s="266"/>
      <c r="R280" s="90"/>
      <c r="S280" s="270"/>
      <c r="T280" s="158">
        <f t="shared" si="9"/>
        <v>0</v>
      </c>
    </row>
    <row r="281" spans="1:20" ht="20.100000000000001" customHeight="1" x14ac:dyDescent="0.25">
      <c r="A281" s="174">
        <v>275</v>
      </c>
      <c r="B281" s="372" t="str">
        <f>IF('Factures - Autres'!B281="","",'Factures - Autres'!B281)</f>
        <v/>
      </c>
      <c r="C281" s="371" t="str">
        <f>IF('Factures - Autres'!C281="","",'Factures - Autres'!C281)</f>
        <v/>
      </c>
      <c r="D281" s="371" t="str">
        <f>IF('Factures - Autres'!D281="","",'Factures - Autres'!D281)</f>
        <v/>
      </c>
      <c r="E281" s="372" t="str">
        <f>IF('Factures - Autres'!E281="","",'Factures - Autres'!E281)</f>
        <v/>
      </c>
      <c r="F281" s="373" t="str">
        <f>IF('Factures - Autres'!H281="","",'Factures - Autres'!H281)</f>
        <v/>
      </c>
      <c r="G281" s="373"/>
      <c r="H281" s="377"/>
      <c r="I281" s="364"/>
      <c r="J281" s="364"/>
      <c r="K281" s="259"/>
      <c r="L281" s="260"/>
      <c r="M281" s="260"/>
      <c r="N281" s="259"/>
      <c r="O281" s="182" t="str">
        <f t="shared" si="8"/>
        <v/>
      </c>
      <c r="P281" s="185"/>
      <c r="Q281" s="266"/>
      <c r="R281" s="90"/>
      <c r="S281" s="270"/>
      <c r="T281" s="158">
        <f t="shared" si="9"/>
        <v>0</v>
      </c>
    </row>
    <row r="282" spans="1:20" ht="20.100000000000001" customHeight="1" x14ac:dyDescent="0.25">
      <c r="A282" s="174">
        <v>276</v>
      </c>
      <c r="B282" s="372" t="str">
        <f>IF('Factures - Autres'!B282="","",'Factures - Autres'!B282)</f>
        <v/>
      </c>
      <c r="C282" s="371" t="str">
        <f>IF('Factures - Autres'!C282="","",'Factures - Autres'!C282)</f>
        <v/>
      </c>
      <c r="D282" s="371" t="str">
        <f>IF('Factures - Autres'!D282="","",'Factures - Autres'!D282)</f>
        <v/>
      </c>
      <c r="E282" s="372" t="str">
        <f>IF('Factures - Autres'!E282="","",'Factures - Autres'!E282)</f>
        <v/>
      </c>
      <c r="F282" s="373" t="str">
        <f>IF('Factures - Autres'!H282="","",'Factures - Autres'!H282)</f>
        <v/>
      </c>
      <c r="G282" s="373"/>
      <c r="H282" s="377"/>
      <c r="I282" s="364"/>
      <c r="J282" s="364"/>
      <c r="K282" s="259"/>
      <c r="L282" s="260"/>
      <c r="M282" s="260"/>
      <c r="N282" s="259"/>
      <c r="O282" s="182" t="str">
        <f t="shared" si="8"/>
        <v/>
      </c>
      <c r="P282" s="185"/>
      <c r="Q282" s="266"/>
      <c r="R282" s="90"/>
      <c r="S282" s="270"/>
      <c r="T282" s="158">
        <f t="shared" si="9"/>
        <v>0</v>
      </c>
    </row>
    <row r="283" spans="1:20" ht="20.100000000000001" customHeight="1" x14ac:dyDescent="0.25">
      <c r="A283" s="174">
        <v>277</v>
      </c>
      <c r="B283" s="372" t="str">
        <f>IF('Factures - Autres'!B283="","",'Factures - Autres'!B283)</f>
        <v/>
      </c>
      <c r="C283" s="371" t="str">
        <f>IF('Factures - Autres'!C283="","",'Factures - Autres'!C283)</f>
        <v/>
      </c>
      <c r="D283" s="371" t="str">
        <f>IF('Factures - Autres'!D283="","",'Factures - Autres'!D283)</f>
        <v/>
      </c>
      <c r="E283" s="372" t="str">
        <f>IF('Factures - Autres'!E283="","",'Factures - Autres'!E283)</f>
        <v/>
      </c>
      <c r="F283" s="373" t="str">
        <f>IF('Factures - Autres'!H283="","",'Factures - Autres'!H283)</f>
        <v/>
      </c>
      <c r="G283" s="373"/>
      <c r="H283" s="377"/>
      <c r="I283" s="364"/>
      <c r="J283" s="364"/>
      <c r="K283" s="259"/>
      <c r="L283" s="260"/>
      <c r="M283" s="260"/>
      <c r="N283" s="259"/>
      <c r="O283" s="182" t="str">
        <f t="shared" si="8"/>
        <v/>
      </c>
      <c r="P283" s="185"/>
      <c r="Q283" s="266"/>
      <c r="R283" s="90"/>
      <c r="S283" s="270"/>
      <c r="T283" s="158">
        <f t="shared" si="9"/>
        <v>0</v>
      </c>
    </row>
    <row r="284" spans="1:20" ht="20.100000000000001" customHeight="1" x14ac:dyDescent="0.25">
      <c r="A284" s="174">
        <v>278</v>
      </c>
      <c r="B284" s="372" t="str">
        <f>IF('Factures - Autres'!B284="","",'Factures - Autres'!B284)</f>
        <v/>
      </c>
      <c r="C284" s="371" t="str">
        <f>IF('Factures - Autres'!C284="","",'Factures - Autres'!C284)</f>
        <v/>
      </c>
      <c r="D284" s="371" t="str">
        <f>IF('Factures - Autres'!D284="","",'Factures - Autres'!D284)</f>
        <v/>
      </c>
      <c r="E284" s="372" t="str">
        <f>IF('Factures - Autres'!E284="","",'Factures - Autres'!E284)</f>
        <v/>
      </c>
      <c r="F284" s="373" t="str">
        <f>IF('Factures - Autres'!H284="","",'Factures - Autres'!H284)</f>
        <v/>
      </c>
      <c r="G284" s="373"/>
      <c r="H284" s="377"/>
      <c r="I284" s="364"/>
      <c r="J284" s="364"/>
      <c r="K284" s="259"/>
      <c r="L284" s="260"/>
      <c r="M284" s="260"/>
      <c r="N284" s="259"/>
      <c r="O284" s="182" t="str">
        <f t="shared" si="8"/>
        <v/>
      </c>
      <c r="P284" s="185"/>
      <c r="Q284" s="266"/>
      <c r="R284" s="90"/>
      <c r="S284" s="270"/>
      <c r="T284" s="158">
        <f t="shared" si="9"/>
        <v>0</v>
      </c>
    </row>
    <row r="285" spans="1:20" ht="20.100000000000001" customHeight="1" x14ac:dyDescent="0.25">
      <c r="A285" s="174">
        <v>279</v>
      </c>
      <c r="B285" s="372" t="str">
        <f>IF('Factures - Autres'!B285="","",'Factures - Autres'!B285)</f>
        <v/>
      </c>
      <c r="C285" s="371" t="str">
        <f>IF('Factures - Autres'!C285="","",'Factures - Autres'!C285)</f>
        <v/>
      </c>
      <c r="D285" s="371" t="str">
        <f>IF('Factures - Autres'!D285="","",'Factures - Autres'!D285)</f>
        <v/>
      </c>
      <c r="E285" s="372" t="str">
        <f>IF('Factures - Autres'!E285="","",'Factures - Autres'!E285)</f>
        <v/>
      </c>
      <c r="F285" s="373" t="str">
        <f>IF('Factures - Autres'!H285="","",'Factures - Autres'!H285)</f>
        <v/>
      </c>
      <c r="G285" s="373"/>
      <c r="H285" s="377"/>
      <c r="I285" s="364"/>
      <c r="J285" s="364"/>
      <c r="K285" s="259"/>
      <c r="L285" s="260"/>
      <c r="M285" s="260"/>
      <c r="N285" s="259"/>
      <c r="O285" s="182" t="str">
        <f t="shared" si="8"/>
        <v/>
      </c>
      <c r="P285" s="185"/>
      <c r="Q285" s="266"/>
      <c r="R285" s="90"/>
      <c r="S285" s="270"/>
      <c r="T285" s="158">
        <f t="shared" si="9"/>
        <v>0</v>
      </c>
    </row>
    <row r="286" spans="1:20" ht="20.100000000000001" customHeight="1" x14ac:dyDescent="0.25">
      <c r="A286" s="174">
        <v>280</v>
      </c>
      <c r="B286" s="372" t="str">
        <f>IF('Factures - Autres'!B286="","",'Factures - Autres'!B286)</f>
        <v/>
      </c>
      <c r="C286" s="371" t="str">
        <f>IF('Factures - Autres'!C286="","",'Factures - Autres'!C286)</f>
        <v/>
      </c>
      <c r="D286" s="371" t="str">
        <f>IF('Factures - Autres'!D286="","",'Factures - Autres'!D286)</f>
        <v/>
      </c>
      <c r="E286" s="372" t="str">
        <f>IF('Factures - Autres'!E286="","",'Factures - Autres'!E286)</f>
        <v/>
      </c>
      <c r="F286" s="373" t="str">
        <f>IF('Factures - Autres'!H286="","",'Factures - Autres'!H286)</f>
        <v/>
      </c>
      <c r="G286" s="373"/>
      <c r="H286" s="377"/>
      <c r="I286" s="364"/>
      <c r="J286" s="364"/>
      <c r="K286" s="259"/>
      <c r="L286" s="260"/>
      <c r="M286" s="260"/>
      <c r="N286" s="259"/>
      <c r="O286" s="182" t="str">
        <f t="shared" si="8"/>
        <v/>
      </c>
      <c r="P286" s="185"/>
      <c r="Q286" s="266"/>
      <c r="R286" s="90"/>
      <c r="S286" s="270"/>
      <c r="T286" s="158">
        <f t="shared" si="9"/>
        <v>0</v>
      </c>
    </row>
    <row r="287" spans="1:20" ht="20.100000000000001" customHeight="1" x14ac:dyDescent="0.25">
      <c r="A287" s="174">
        <v>281</v>
      </c>
      <c r="B287" s="372" t="str">
        <f>IF('Factures - Autres'!B287="","",'Factures - Autres'!B287)</f>
        <v/>
      </c>
      <c r="C287" s="371" t="str">
        <f>IF('Factures - Autres'!C287="","",'Factures - Autres'!C287)</f>
        <v/>
      </c>
      <c r="D287" s="371" t="str">
        <f>IF('Factures - Autres'!D287="","",'Factures - Autres'!D287)</f>
        <v/>
      </c>
      <c r="E287" s="372" t="str">
        <f>IF('Factures - Autres'!E287="","",'Factures - Autres'!E287)</f>
        <v/>
      </c>
      <c r="F287" s="373" t="str">
        <f>IF('Factures - Autres'!H287="","",'Factures - Autres'!H287)</f>
        <v/>
      </c>
      <c r="G287" s="373"/>
      <c r="H287" s="377"/>
      <c r="I287" s="364"/>
      <c r="J287" s="364"/>
      <c r="K287" s="259"/>
      <c r="L287" s="260"/>
      <c r="M287" s="260"/>
      <c r="N287" s="259"/>
      <c r="O287" s="182" t="str">
        <f t="shared" si="8"/>
        <v/>
      </c>
      <c r="P287" s="185"/>
      <c r="Q287" s="266"/>
      <c r="R287" s="90"/>
      <c r="S287" s="270"/>
      <c r="T287" s="158">
        <f t="shared" si="9"/>
        <v>0</v>
      </c>
    </row>
    <row r="288" spans="1:20" ht="20.100000000000001" customHeight="1" x14ac:dyDescent="0.25">
      <c r="A288" s="174">
        <v>282</v>
      </c>
      <c r="B288" s="372" t="str">
        <f>IF('Factures - Autres'!B288="","",'Factures - Autres'!B288)</f>
        <v/>
      </c>
      <c r="C288" s="371" t="str">
        <f>IF('Factures - Autres'!C288="","",'Factures - Autres'!C288)</f>
        <v/>
      </c>
      <c r="D288" s="371" t="str">
        <f>IF('Factures - Autres'!D288="","",'Factures - Autres'!D288)</f>
        <v/>
      </c>
      <c r="E288" s="372" t="str">
        <f>IF('Factures - Autres'!E288="","",'Factures - Autres'!E288)</f>
        <v/>
      </c>
      <c r="F288" s="373" t="str">
        <f>IF('Factures - Autres'!H288="","",'Factures - Autres'!H288)</f>
        <v/>
      </c>
      <c r="G288" s="373"/>
      <c r="H288" s="377"/>
      <c r="I288" s="364"/>
      <c r="J288" s="364"/>
      <c r="K288" s="259"/>
      <c r="L288" s="260"/>
      <c r="M288" s="260"/>
      <c r="N288" s="259"/>
      <c r="O288" s="182" t="str">
        <f t="shared" si="8"/>
        <v/>
      </c>
      <c r="P288" s="185"/>
      <c r="Q288" s="266"/>
      <c r="R288" s="90"/>
      <c r="S288" s="270"/>
      <c r="T288" s="158">
        <f t="shared" si="9"/>
        <v>0</v>
      </c>
    </row>
    <row r="289" spans="1:20" ht="20.100000000000001" customHeight="1" x14ac:dyDescent="0.25">
      <c r="A289" s="174">
        <v>283</v>
      </c>
      <c r="B289" s="372" t="str">
        <f>IF('Factures - Autres'!B289="","",'Factures - Autres'!B289)</f>
        <v/>
      </c>
      <c r="C289" s="371" t="str">
        <f>IF('Factures - Autres'!C289="","",'Factures - Autres'!C289)</f>
        <v/>
      </c>
      <c r="D289" s="371" t="str">
        <f>IF('Factures - Autres'!D289="","",'Factures - Autres'!D289)</f>
        <v/>
      </c>
      <c r="E289" s="372" t="str">
        <f>IF('Factures - Autres'!E289="","",'Factures - Autres'!E289)</f>
        <v/>
      </c>
      <c r="F289" s="373" t="str">
        <f>IF('Factures - Autres'!H289="","",'Factures - Autres'!H289)</f>
        <v/>
      </c>
      <c r="G289" s="373"/>
      <c r="H289" s="377"/>
      <c r="I289" s="364"/>
      <c r="J289" s="364"/>
      <c r="K289" s="259"/>
      <c r="L289" s="260"/>
      <c r="M289" s="260"/>
      <c r="N289" s="259"/>
      <c r="O289" s="182" t="str">
        <f t="shared" si="8"/>
        <v/>
      </c>
      <c r="P289" s="185"/>
      <c r="Q289" s="266"/>
      <c r="R289" s="90"/>
      <c r="S289" s="270"/>
      <c r="T289" s="158">
        <f t="shared" si="9"/>
        <v>0</v>
      </c>
    </row>
    <row r="290" spans="1:20" ht="20.100000000000001" customHeight="1" x14ac:dyDescent="0.25">
      <c r="A290" s="174">
        <v>284</v>
      </c>
      <c r="B290" s="372" t="str">
        <f>IF('Factures - Autres'!B290="","",'Factures - Autres'!B290)</f>
        <v/>
      </c>
      <c r="C290" s="371" t="str">
        <f>IF('Factures - Autres'!C290="","",'Factures - Autres'!C290)</f>
        <v/>
      </c>
      <c r="D290" s="371" t="str">
        <f>IF('Factures - Autres'!D290="","",'Factures - Autres'!D290)</f>
        <v/>
      </c>
      <c r="E290" s="372" t="str">
        <f>IF('Factures - Autres'!E290="","",'Factures - Autres'!E290)</f>
        <v/>
      </c>
      <c r="F290" s="373" t="str">
        <f>IF('Factures - Autres'!H290="","",'Factures - Autres'!H290)</f>
        <v/>
      </c>
      <c r="G290" s="373"/>
      <c r="H290" s="377"/>
      <c r="I290" s="364"/>
      <c r="J290" s="364"/>
      <c r="K290" s="259"/>
      <c r="L290" s="260"/>
      <c r="M290" s="260"/>
      <c r="N290" s="259"/>
      <c r="O290" s="182" t="str">
        <f t="shared" si="8"/>
        <v/>
      </c>
      <c r="P290" s="185"/>
      <c r="Q290" s="266"/>
      <c r="R290" s="90"/>
      <c r="S290" s="270"/>
      <c r="T290" s="158">
        <f t="shared" si="9"/>
        <v>0</v>
      </c>
    </row>
    <row r="291" spans="1:20" ht="20.100000000000001" customHeight="1" x14ac:dyDescent="0.25">
      <c r="A291" s="174">
        <v>285</v>
      </c>
      <c r="B291" s="372" t="str">
        <f>IF('Factures - Autres'!B291="","",'Factures - Autres'!B291)</f>
        <v/>
      </c>
      <c r="C291" s="371" t="str">
        <f>IF('Factures - Autres'!C291="","",'Factures - Autres'!C291)</f>
        <v/>
      </c>
      <c r="D291" s="371" t="str">
        <f>IF('Factures - Autres'!D291="","",'Factures - Autres'!D291)</f>
        <v/>
      </c>
      <c r="E291" s="372" t="str">
        <f>IF('Factures - Autres'!E291="","",'Factures - Autres'!E291)</f>
        <v/>
      </c>
      <c r="F291" s="373" t="str">
        <f>IF('Factures - Autres'!H291="","",'Factures - Autres'!H291)</f>
        <v/>
      </c>
      <c r="G291" s="373"/>
      <c r="H291" s="377"/>
      <c r="I291" s="364"/>
      <c r="J291" s="364"/>
      <c r="K291" s="259"/>
      <c r="L291" s="260"/>
      <c r="M291" s="260"/>
      <c r="N291" s="259"/>
      <c r="O291" s="182" t="str">
        <f t="shared" si="8"/>
        <v/>
      </c>
      <c r="P291" s="185"/>
      <c r="Q291" s="266"/>
      <c r="R291" s="90"/>
      <c r="S291" s="270"/>
      <c r="T291" s="158">
        <f t="shared" si="9"/>
        <v>0</v>
      </c>
    </row>
    <row r="292" spans="1:20" ht="20.100000000000001" customHeight="1" x14ac:dyDescent="0.25">
      <c r="A292" s="174">
        <v>286</v>
      </c>
      <c r="B292" s="372" t="str">
        <f>IF('Factures - Autres'!B292="","",'Factures - Autres'!B292)</f>
        <v/>
      </c>
      <c r="C292" s="371" t="str">
        <f>IF('Factures - Autres'!C292="","",'Factures - Autres'!C292)</f>
        <v/>
      </c>
      <c r="D292" s="371" t="str">
        <f>IF('Factures - Autres'!D292="","",'Factures - Autres'!D292)</f>
        <v/>
      </c>
      <c r="E292" s="372" t="str">
        <f>IF('Factures - Autres'!E292="","",'Factures - Autres'!E292)</f>
        <v/>
      </c>
      <c r="F292" s="373" t="str">
        <f>IF('Factures - Autres'!H292="","",'Factures - Autres'!H292)</f>
        <v/>
      </c>
      <c r="G292" s="373"/>
      <c r="H292" s="377"/>
      <c r="I292" s="364"/>
      <c r="J292" s="364"/>
      <c r="K292" s="259"/>
      <c r="L292" s="260"/>
      <c r="M292" s="260"/>
      <c r="N292" s="259"/>
      <c r="O292" s="182" t="str">
        <f t="shared" si="8"/>
        <v/>
      </c>
      <c r="P292" s="185"/>
      <c r="Q292" s="266"/>
      <c r="R292" s="90"/>
      <c r="S292" s="270"/>
      <c r="T292" s="158">
        <f t="shared" si="9"/>
        <v>0</v>
      </c>
    </row>
    <row r="293" spans="1:20" ht="20.100000000000001" customHeight="1" x14ac:dyDescent="0.25">
      <c r="A293" s="174">
        <v>287</v>
      </c>
      <c r="B293" s="372" t="str">
        <f>IF('Factures - Autres'!B293="","",'Factures - Autres'!B293)</f>
        <v/>
      </c>
      <c r="C293" s="371" t="str">
        <f>IF('Factures - Autres'!C293="","",'Factures - Autres'!C293)</f>
        <v/>
      </c>
      <c r="D293" s="371" t="str">
        <f>IF('Factures - Autres'!D293="","",'Factures - Autres'!D293)</f>
        <v/>
      </c>
      <c r="E293" s="372" t="str">
        <f>IF('Factures - Autres'!E293="","",'Factures - Autres'!E293)</f>
        <v/>
      </c>
      <c r="F293" s="373" t="str">
        <f>IF('Factures - Autres'!H293="","",'Factures - Autres'!H293)</f>
        <v/>
      </c>
      <c r="G293" s="373"/>
      <c r="H293" s="377"/>
      <c r="I293" s="364"/>
      <c r="J293" s="364"/>
      <c r="K293" s="259"/>
      <c r="L293" s="260"/>
      <c r="M293" s="260"/>
      <c r="N293" s="259"/>
      <c r="O293" s="182" t="str">
        <f t="shared" si="8"/>
        <v/>
      </c>
      <c r="P293" s="185"/>
      <c r="Q293" s="266"/>
      <c r="R293" s="90"/>
      <c r="S293" s="270"/>
      <c r="T293" s="158">
        <f t="shared" si="9"/>
        <v>0</v>
      </c>
    </row>
    <row r="294" spans="1:20" ht="20.100000000000001" customHeight="1" x14ac:dyDescent="0.25">
      <c r="A294" s="174">
        <v>288</v>
      </c>
      <c r="B294" s="372" t="str">
        <f>IF('Factures - Autres'!B294="","",'Factures - Autres'!B294)</f>
        <v/>
      </c>
      <c r="C294" s="371" t="str">
        <f>IF('Factures - Autres'!C294="","",'Factures - Autres'!C294)</f>
        <v/>
      </c>
      <c r="D294" s="371" t="str">
        <f>IF('Factures - Autres'!D294="","",'Factures - Autres'!D294)</f>
        <v/>
      </c>
      <c r="E294" s="372" t="str">
        <f>IF('Factures - Autres'!E294="","",'Factures - Autres'!E294)</f>
        <v/>
      </c>
      <c r="F294" s="373" t="str">
        <f>IF('Factures - Autres'!H294="","",'Factures - Autres'!H294)</f>
        <v/>
      </c>
      <c r="G294" s="373"/>
      <c r="H294" s="377"/>
      <c r="I294" s="364"/>
      <c r="J294" s="364"/>
      <c r="K294" s="259"/>
      <c r="L294" s="260"/>
      <c r="M294" s="260"/>
      <c r="N294" s="259"/>
      <c r="O294" s="182" t="str">
        <f t="shared" si="8"/>
        <v/>
      </c>
      <c r="P294" s="185"/>
      <c r="Q294" s="266"/>
      <c r="R294" s="90"/>
      <c r="S294" s="270"/>
      <c r="T294" s="158">
        <f t="shared" si="9"/>
        <v>0</v>
      </c>
    </row>
    <row r="295" spans="1:20" ht="20.100000000000001" customHeight="1" x14ac:dyDescent="0.25">
      <c r="A295" s="174">
        <v>289</v>
      </c>
      <c r="B295" s="372" t="str">
        <f>IF('Factures - Autres'!B295="","",'Factures - Autres'!B295)</f>
        <v/>
      </c>
      <c r="C295" s="371" t="str">
        <f>IF('Factures - Autres'!C295="","",'Factures - Autres'!C295)</f>
        <v/>
      </c>
      <c r="D295" s="371" t="str">
        <f>IF('Factures - Autres'!D295="","",'Factures - Autres'!D295)</f>
        <v/>
      </c>
      <c r="E295" s="372" t="str">
        <f>IF('Factures - Autres'!E295="","",'Factures - Autres'!E295)</f>
        <v/>
      </c>
      <c r="F295" s="373" t="str">
        <f>IF('Factures - Autres'!H295="","",'Factures - Autres'!H295)</f>
        <v/>
      </c>
      <c r="G295" s="373"/>
      <c r="H295" s="377"/>
      <c r="I295" s="364"/>
      <c r="J295" s="364"/>
      <c r="K295" s="259"/>
      <c r="L295" s="260"/>
      <c r="M295" s="260"/>
      <c r="N295" s="259"/>
      <c r="O295" s="182" t="str">
        <f t="shared" si="8"/>
        <v/>
      </c>
      <c r="P295" s="185"/>
      <c r="Q295" s="266"/>
      <c r="R295" s="90"/>
      <c r="S295" s="270"/>
      <c r="T295" s="158">
        <f t="shared" si="9"/>
        <v>0</v>
      </c>
    </row>
    <row r="296" spans="1:20" ht="20.100000000000001" customHeight="1" x14ac:dyDescent="0.25">
      <c r="A296" s="174">
        <v>290</v>
      </c>
      <c r="B296" s="372" t="str">
        <f>IF('Factures - Autres'!B296="","",'Factures - Autres'!B296)</f>
        <v/>
      </c>
      <c r="C296" s="371" t="str">
        <f>IF('Factures - Autres'!C296="","",'Factures - Autres'!C296)</f>
        <v/>
      </c>
      <c r="D296" s="371" t="str">
        <f>IF('Factures - Autres'!D296="","",'Factures - Autres'!D296)</f>
        <v/>
      </c>
      <c r="E296" s="372" t="str">
        <f>IF('Factures - Autres'!E296="","",'Factures - Autres'!E296)</f>
        <v/>
      </c>
      <c r="F296" s="373" t="str">
        <f>IF('Factures - Autres'!H296="","",'Factures - Autres'!H296)</f>
        <v/>
      </c>
      <c r="G296" s="373"/>
      <c r="H296" s="377"/>
      <c r="I296" s="364"/>
      <c r="J296" s="364"/>
      <c r="K296" s="259"/>
      <c r="L296" s="260"/>
      <c r="M296" s="260"/>
      <c r="N296" s="259"/>
      <c r="O296" s="182" t="str">
        <f t="shared" si="8"/>
        <v/>
      </c>
      <c r="P296" s="185"/>
      <c r="Q296" s="266"/>
      <c r="R296" s="90"/>
      <c r="S296" s="270"/>
      <c r="T296" s="158">
        <f t="shared" si="9"/>
        <v>0</v>
      </c>
    </row>
    <row r="297" spans="1:20" ht="20.100000000000001" customHeight="1" x14ac:dyDescent="0.25">
      <c r="A297" s="174">
        <v>291</v>
      </c>
      <c r="B297" s="372" t="str">
        <f>IF('Factures - Autres'!B297="","",'Factures - Autres'!B297)</f>
        <v/>
      </c>
      <c r="C297" s="371" t="str">
        <f>IF('Factures - Autres'!C297="","",'Factures - Autres'!C297)</f>
        <v/>
      </c>
      <c r="D297" s="371" t="str">
        <f>IF('Factures - Autres'!D297="","",'Factures - Autres'!D297)</f>
        <v/>
      </c>
      <c r="E297" s="372" t="str">
        <f>IF('Factures - Autres'!E297="","",'Factures - Autres'!E297)</f>
        <v/>
      </c>
      <c r="F297" s="373" t="str">
        <f>IF('Factures - Autres'!H297="","",'Factures - Autres'!H297)</f>
        <v/>
      </c>
      <c r="G297" s="373"/>
      <c r="H297" s="377"/>
      <c r="I297" s="364"/>
      <c r="J297" s="364"/>
      <c r="K297" s="259"/>
      <c r="L297" s="260"/>
      <c r="M297" s="260"/>
      <c r="N297" s="259"/>
      <c r="O297" s="182" t="str">
        <f t="shared" si="8"/>
        <v/>
      </c>
      <c r="P297" s="185"/>
      <c r="Q297" s="266"/>
      <c r="R297" s="90"/>
      <c r="S297" s="270"/>
      <c r="T297" s="158">
        <f t="shared" si="9"/>
        <v>0</v>
      </c>
    </row>
    <row r="298" spans="1:20" ht="20.100000000000001" customHeight="1" x14ac:dyDescent="0.25">
      <c r="A298" s="174">
        <v>292</v>
      </c>
      <c r="B298" s="372" t="str">
        <f>IF('Factures - Autres'!B298="","",'Factures - Autres'!B298)</f>
        <v/>
      </c>
      <c r="C298" s="371" t="str">
        <f>IF('Factures - Autres'!C298="","",'Factures - Autres'!C298)</f>
        <v/>
      </c>
      <c r="D298" s="371" t="str">
        <f>IF('Factures - Autres'!D298="","",'Factures - Autres'!D298)</f>
        <v/>
      </c>
      <c r="E298" s="372" t="str">
        <f>IF('Factures - Autres'!E298="","",'Factures - Autres'!E298)</f>
        <v/>
      </c>
      <c r="F298" s="373" t="str">
        <f>IF('Factures - Autres'!H298="","",'Factures - Autres'!H298)</f>
        <v/>
      </c>
      <c r="G298" s="373"/>
      <c r="H298" s="377"/>
      <c r="I298" s="364"/>
      <c r="J298" s="364"/>
      <c r="K298" s="259"/>
      <c r="L298" s="260"/>
      <c r="M298" s="260"/>
      <c r="N298" s="259"/>
      <c r="O298" s="182" t="str">
        <f t="shared" si="8"/>
        <v/>
      </c>
      <c r="P298" s="185"/>
      <c r="Q298" s="266"/>
      <c r="R298" s="90"/>
      <c r="S298" s="270"/>
      <c r="T298" s="158">
        <f t="shared" si="9"/>
        <v>0</v>
      </c>
    </row>
    <row r="299" spans="1:20" ht="20.100000000000001" customHeight="1" x14ac:dyDescent="0.25">
      <c r="A299" s="174">
        <v>293</v>
      </c>
      <c r="B299" s="372" t="str">
        <f>IF('Factures - Autres'!B299="","",'Factures - Autres'!B299)</f>
        <v/>
      </c>
      <c r="C299" s="371" t="str">
        <f>IF('Factures - Autres'!C299="","",'Factures - Autres'!C299)</f>
        <v/>
      </c>
      <c r="D299" s="371" t="str">
        <f>IF('Factures - Autres'!D299="","",'Factures - Autres'!D299)</f>
        <v/>
      </c>
      <c r="E299" s="372" t="str">
        <f>IF('Factures - Autres'!E299="","",'Factures - Autres'!E299)</f>
        <v/>
      </c>
      <c r="F299" s="373" t="str">
        <f>IF('Factures - Autres'!H299="","",'Factures - Autres'!H299)</f>
        <v/>
      </c>
      <c r="G299" s="373"/>
      <c r="H299" s="377"/>
      <c r="I299" s="364"/>
      <c r="J299" s="364"/>
      <c r="K299" s="259"/>
      <c r="L299" s="260"/>
      <c r="M299" s="260"/>
      <c r="N299" s="259"/>
      <c r="O299" s="182" t="str">
        <f t="shared" si="8"/>
        <v/>
      </c>
      <c r="P299" s="185"/>
      <c r="Q299" s="266"/>
      <c r="R299" s="90"/>
      <c r="S299" s="270"/>
      <c r="T299" s="158">
        <f t="shared" si="9"/>
        <v>0</v>
      </c>
    </row>
    <row r="300" spans="1:20" ht="20.100000000000001" customHeight="1" x14ac:dyDescent="0.25">
      <c r="A300" s="174">
        <v>294</v>
      </c>
      <c r="B300" s="372" t="str">
        <f>IF('Factures - Autres'!B300="","",'Factures - Autres'!B300)</f>
        <v/>
      </c>
      <c r="C300" s="371" t="str">
        <f>IF('Factures - Autres'!C300="","",'Factures - Autres'!C300)</f>
        <v/>
      </c>
      <c r="D300" s="371" t="str">
        <f>IF('Factures - Autres'!D300="","",'Factures - Autres'!D300)</f>
        <v/>
      </c>
      <c r="E300" s="372" t="str">
        <f>IF('Factures - Autres'!E300="","",'Factures - Autres'!E300)</f>
        <v/>
      </c>
      <c r="F300" s="373" t="str">
        <f>IF('Factures - Autres'!H300="","",'Factures - Autres'!H300)</f>
        <v/>
      </c>
      <c r="G300" s="373"/>
      <c r="H300" s="377"/>
      <c r="I300" s="364"/>
      <c r="J300" s="364"/>
      <c r="K300" s="259"/>
      <c r="L300" s="260"/>
      <c r="M300" s="260"/>
      <c r="N300" s="259"/>
      <c r="O300" s="182" t="str">
        <f t="shared" si="8"/>
        <v/>
      </c>
      <c r="P300" s="185"/>
      <c r="Q300" s="266"/>
      <c r="R300" s="90"/>
      <c r="S300" s="270"/>
      <c r="T300" s="158">
        <f t="shared" si="9"/>
        <v>0</v>
      </c>
    </row>
    <row r="301" spans="1:20" ht="20.100000000000001" customHeight="1" x14ac:dyDescent="0.25">
      <c r="A301" s="174">
        <v>295</v>
      </c>
      <c r="B301" s="372" t="str">
        <f>IF('Factures - Autres'!B301="","",'Factures - Autres'!B301)</f>
        <v/>
      </c>
      <c r="C301" s="371" t="str">
        <f>IF('Factures - Autres'!C301="","",'Factures - Autres'!C301)</f>
        <v/>
      </c>
      <c r="D301" s="371" t="str">
        <f>IF('Factures - Autres'!D301="","",'Factures - Autres'!D301)</f>
        <v/>
      </c>
      <c r="E301" s="372" t="str">
        <f>IF('Factures - Autres'!E301="","",'Factures - Autres'!E301)</f>
        <v/>
      </c>
      <c r="F301" s="373" t="str">
        <f>IF('Factures - Autres'!H301="","",'Factures - Autres'!H301)</f>
        <v/>
      </c>
      <c r="G301" s="373"/>
      <c r="H301" s="377"/>
      <c r="I301" s="364"/>
      <c r="J301" s="364"/>
      <c r="K301" s="259"/>
      <c r="L301" s="260"/>
      <c r="M301" s="260"/>
      <c r="N301" s="259"/>
      <c r="O301" s="182" t="str">
        <f t="shared" si="8"/>
        <v/>
      </c>
      <c r="P301" s="185"/>
      <c r="Q301" s="266"/>
      <c r="R301" s="90"/>
      <c r="S301" s="270"/>
      <c r="T301" s="158">
        <f t="shared" si="9"/>
        <v>0</v>
      </c>
    </row>
    <row r="302" spans="1:20" ht="20.100000000000001" customHeight="1" x14ac:dyDescent="0.25">
      <c r="A302" s="174">
        <v>296</v>
      </c>
      <c r="B302" s="372" t="str">
        <f>IF('Factures - Autres'!B302="","",'Factures - Autres'!B302)</f>
        <v/>
      </c>
      <c r="C302" s="371" t="str">
        <f>IF('Factures - Autres'!C302="","",'Factures - Autres'!C302)</f>
        <v/>
      </c>
      <c r="D302" s="371" t="str">
        <f>IF('Factures - Autres'!D302="","",'Factures - Autres'!D302)</f>
        <v/>
      </c>
      <c r="E302" s="372" t="str">
        <f>IF('Factures - Autres'!E302="","",'Factures - Autres'!E302)</f>
        <v/>
      </c>
      <c r="F302" s="373" t="str">
        <f>IF('Factures - Autres'!H302="","",'Factures - Autres'!H302)</f>
        <v/>
      </c>
      <c r="G302" s="373"/>
      <c r="H302" s="377"/>
      <c r="I302" s="364"/>
      <c r="J302" s="364"/>
      <c r="K302" s="259"/>
      <c r="L302" s="260"/>
      <c r="M302" s="260"/>
      <c r="N302" s="259"/>
      <c r="O302" s="182" t="str">
        <f t="shared" si="8"/>
        <v/>
      </c>
      <c r="P302" s="185"/>
      <c r="Q302" s="266"/>
      <c r="R302" s="90"/>
      <c r="S302" s="270"/>
      <c r="T302" s="158">
        <f t="shared" si="9"/>
        <v>0</v>
      </c>
    </row>
    <row r="303" spans="1:20" ht="20.100000000000001" customHeight="1" x14ac:dyDescent="0.25">
      <c r="A303" s="174">
        <v>297</v>
      </c>
      <c r="B303" s="372" t="str">
        <f>IF('Factures - Autres'!B303="","",'Factures - Autres'!B303)</f>
        <v/>
      </c>
      <c r="C303" s="371" t="str">
        <f>IF('Factures - Autres'!C303="","",'Factures - Autres'!C303)</f>
        <v/>
      </c>
      <c r="D303" s="371" t="str">
        <f>IF('Factures - Autres'!D303="","",'Factures - Autres'!D303)</f>
        <v/>
      </c>
      <c r="E303" s="372" t="str">
        <f>IF('Factures - Autres'!E303="","",'Factures - Autres'!E303)</f>
        <v/>
      </c>
      <c r="F303" s="373" t="str">
        <f>IF('Factures - Autres'!H303="","",'Factures - Autres'!H303)</f>
        <v/>
      </c>
      <c r="G303" s="373"/>
      <c r="H303" s="377"/>
      <c r="I303" s="364"/>
      <c r="J303" s="364"/>
      <c r="K303" s="259"/>
      <c r="L303" s="260"/>
      <c r="M303" s="260"/>
      <c r="N303" s="259"/>
      <c r="O303" s="182" t="str">
        <f t="shared" si="8"/>
        <v/>
      </c>
      <c r="P303" s="185"/>
      <c r="Q303" s="266"/>
      <c r="R303" s="90"/>
      <c r="S303" s="270"/>
      <c r="T303" s="158">
        <f t="shared" si="9"/>
        <v>0</v>
      </c>
    </row>
    <row r="304" spans="1:20" ht="20.100000000000001" customHeight="1" x14ac:dyDescent="0.25">
      <c r="A304" s="174">
        <v>298</v>
      </c>
      <c r="B304" s="372" t="str">
        <f>IF('Factures - Autres'!B304="","",'Factures - Autres'!B304)</f>
        <v/>
      </c>
      <c r="C304" s="371" t="str">
        <f>IF('Factures - Autres'!C304="","",'Factures - Autres'!C304)</f>
        <v/>
      </c>
      <c r="D304" s="371" t="str">
        <f>IF('Factures - Autres'!D304="","",'Factures - Autres'!D304)</f>
        <v/>
      </c>
      <c r="E304" s="372" t="str">
        <f>IF('Factures - Autres'!E304="","",'Factures - Autres'!E304)</f>
        <v/>
      </c>
      <c r="F304" s="373" t="str">
        <f>IF('Factures - Autres'!H304="","",'Factures - Autres'!H304)</f>
        <v/>
      </c>
      <c r="G304" s="373"/>
      <c r="H304" s="377"/>
      <c r="I304" s="364"/>
      <c r="J304" s="364"/>
      <c r="K304" s="259"/>
      <c r="L304" s="260"/>
      <c r="M304" s="260"/>
      <c r="N304" s="259"/>
      <c r="O304" s="182" t="str">
        <f t="shared" si="8"/>
        <v/>
      </c>
      <c r="P304" s="185"/>
      <c r="Q304" s="266"/>
      <c r="R304" s="90"/>
      <c r="S304" s="270"/>
      <c r="T304" s="158">
        <f t="shared" si="9"/>
        <v>0</v>
      </c>
    </row>
    <row r="305" spans="1:20" ht="20.100000000000001" customHeight="1" x14ac:dyDescent="0.25">
      <c r="A305" s="174">
        <v>299</v>
      </c>
      <c r="B305" s="372" t="str">
        <f>IF('Factures - Autres'!B305="","",'Factures - Autres'!B305)</f>
        <v/>
      </c>
      <c r="C305" s="371" t="str">
        <f>IF('Factures - Autres'!C305="","",'Factures - Autres'!C305)</f>
        <v/>
      </c>
      <c r="D305" s="371" t="str">
        <f>IF('Factures - Autres'!D305="","",'Factures - Autres'!D305)</f>
        <v/>
      </c>
      <c r="E305" s="372" t="str">
        <f>IF('Factures - Autres'!E305="","",'Factures - Autres'!E305)</f>
        <v/>
      </c>
      <c r="F305" s="373" t="str">
        <f>IF('Factures - Autres'!H305="","",'Factures - Autres'!H305)</f>
        <v/>
      </c>
      <c r="G305" s="373"/>
      <c r="H305" s="377"/>
      <c r="I305" s="364"/>
      <c r="J305" s="364"/>
      <c r="K305" s="259"/>
      <c r="L305" s="260"/>
      <c r="M305" s="260"/>
      <c r="N305" s="259"/>
      <c r="O305" s="182" t="str">
        <f t="shared" si="8"/>
        <v/>
      </c>
      <c r="P305" s="185"/>
      <c r="Q305" s="266"/>
      <c r="R305" s="90"/>
      <c r="S305" s="270"/>
      <c r="T305" s="158">
        <f t="shared" si="9"/>
        <v>0</v>
      </c>
    </row>
    <row r="306" spans="1:20" ht="20.100000000000001" customHeight="1" x14ac:dyDescent="0.25">
      <c r="A306" s="174">
        <v>300</v>
      </c>
      <c r="B306" s="372" t="str">
        <f>IF('Factures - Autres'!B306="","",'Factures - Autres'!B306)</f>
        <v/>
      </c>
      <c r="C306" s="371" t="str">
        <f>IF('Factures - Autres'!C306="","",'Factures - Autres'!C306)</f>
        <v/>
      </c>
      <c r="D306" s="371" t="str">
        <f>IF('Factures - Autres'!D306="","",'Factures - Autres'!D306)</f>
        <v/>
      </c>
      <c r="E306" s="372" t="str">
        <f>IF('Factures - Autres'!E306="","",'Factures - Autres'!E306)</f>
        <v/>
      </c>
      <c r="F306" s="373" t="str">
        <f>IF('Factures - Autres'!H306="","",'Factures - Autres'!H306)</f>
        <v/>
      </c>
      <c r="G306" s="373"/>
      <c r="H306" s="377"/>
      <c r="I306" s="364"/>
      <c r="J306" s="364"/>
      <c r="K306" s="259"/>
      <c r="L306" s="260"/>
      <c r="M306" s="260"/>
      <c r="N306" s="259"/>
      <c r="O306" s="182" t="str">
        <f t="shared" si="8"/>
        <v/>
      </c>
      <c r="P306" s="185"/>
      <c r="Q306" s="266"/>
      <c r="R306" s="90"/>
      <c r="S306" s="270"/>
      <c r="T306" s="158">
        <f t="shared" si="9"/>
        <v>0</v>
      </c>
    </row>
    <row r="307" spans="1:20" ht="20.100000000000001" customHeight="1" x14ac:dyDescent="0.25">
      <c r="A307" s="174">
        <v>301</v>
      </c>
      <c r="B307" s="372" t="str">
        <f>IF('Factures - Autres'!B307="","",'Factures - Autres'!B307)</f>
        <v/>
      </c>
      <c r="C307" s="371" t="str">
        <f>IF('Factures - Autres'!C307="","",'Factures - Autres'!C307)</f>
        <v/>
      </c>
      <c r="D307" s="371" t="str">
        <f>IF('Factures - Autres'!D307="","",'Factures - Autres'!D307)</f>
        <v/>
      </c>
      <c r="E307" s="372" t="str">
        <f>IF('Factures - Autres'!E307="","",'Factures - Autres'!E307)</f>
        <v/>
      </c>
      <c r="F307" s="373" t="str">
        <f>IF('Factures - Autres'!H307="","",'Factures - Autres'!H307)</f>
        <v/>
      </c>
      <c r="G307" s="373"/>
      <c r="H307" s="377"/>
      <c r="I307" s="364"/>
      <c r="J307" s="364"/>
      <c r="K307" s="259"/>
      <c r="L307" s="260"/>
      <c r="M307" s="260"/>
      <c r="N307" s="259"/>
      <c r="O307" s="182" t="str">
        <f t="shared" si="8"/>
        <v/>
      </c>
      <c r="P307" s="185"/>
      <c r="Q307" s="266"/>
      <c r="R307" s="90"/>
      <c r="S307" s="270"/>
      <c r="T307" s="158">
        <f t="shared" si="9"/>
        <v>0</v>
      </c>
    </row>
    <row r="308" spans="1:20" ht="20.100000000000001" customHeight="1" x14ac:dyDescent="0.25">
      <c r="A308" s="174">
        <v>302</v>
      </c>
      <c r="B308" s="372" t="str">
        <f>IF('Factures - Autres'!B308="","",'Factures - Autres'!B308)</f>
        <v/>
      </c>
      <c r="C308" s="371" t="str">
        <f>IF('Factures - Autres'!C308="","",'Factures - Autres'!C308)</f>
        <v/>
      </c>
      <c r="D308" s="371" t="str">
        <f>IF('Factures - Autres'!D308="","",'Factures - Autres'!D308)</f>
        <v/>
      </c>
      <c r="E308" s="372" t="str">
        <f>IF('Factures - Autres'!E308="","",'Factures - Autres'!E308)</f>
        <v/>
      </c>
      <c r="F308" s="373" t="str">
        <f>IF('Factures - Autres'!H308="","",'Factures - Autres'!H308)</f>
        <v/>
      </c>
      <c r="G308" s="373"/>
      <c r="H308" s="377"/>
      <c r="I308" s="364"/>
      <c r="J308" s="364"/>
      <c r="K308" s="259"/>
      <c r="L308" s="260"/>
      <c r="M308" s="260"/>
      <c r="N308" s="259"/>
      <c r="O308" s="182" t="str">
        <f t="shared" si="8"/>
        <v/>
      </c>
      <c r="P308" s="185"/>
      <c r="Q308" s="266"/>
      <c r="R308" s="90"/>
      <c r="S308" s="270"/>
      <c r="T308" s="158">
        <f t="shared" si="9"/>
        <v>0</v>
      </c>
    </row>
    <row r="309" spans="1:20" ht="20.100000000000001" customHeight="1" x14ac:dyDescent="0.25">
      <c r="A309" s="174">
        <v>303</v>
      </c>
      <c r="B309" s="372" t="str">
        <f>IF('Factures - Autres'!B309="","",'Factures - Autres'!B309)</f>
        <v/>
      </c>
      <c r="C309" s="371" t="str">
        <f>IF('Factures - Autres'!C309="","",'Factures - Autres'!C309)</f>
        <v/>
      </c>
      <c r="D309" s="371" t="str">
        <f>IF('Factures - Autres'!D309="","",'Factures - Autres'!D309)</f>
        <v/>
      </c>
      <c r="E309" s="372" t="str">
        <f>IF('Factures - Autres'!E309="","",'Factures - Autres'!E309)</f>
        <v/>
      </c>
      <c r="F309" s="373" t="str">
        <f>IF('Factures - Autres'!H309="","",'Factures - Autres'!H309)</f>
        <v/>
      </c>
      <c r="G309" s="373"/>
      <c r="H309" s="377"/>
      <c r="I309" s="364"/>
      <c r="J309" s="364"/>
      <c r="K309" s="259"/>
      <c r="L309" s="260"/>
      <c r="M309" s="260"/>
      <c r="N309" s="259"/>
      <c r="O309" s="182" t="str">
        <f t="shared" si="8"/>
        <v/>
      </c>
      <c r="P309" s="185"/>
      <c r="Q309" s="266"/>
      <c r="R309" s="90"/>
      <c r="S309" s="270"/>
      <c r="T309" s="158">
        <f t="shared" si="9"/>
        <v>0</v>
      </c>
    </row>
    <row r="310" spans="1:20" ht="20.100000000000001" customHeight="1" x14ac:dyDescent="0.25">
      <c r="A310" s="174">
        <v>304</v>
      </c>
      <c r="B310" s="372" t="str">
        <f>IF('Factures - Autres'!B310="","",'Factures - Autres'!B310)</f>
        <v/>
      </c>
      <c r="C310" s="371" t="str">
        <f>IF('Factures - Autres'!C310="","",'Factures - Autres'!C310)</f>
        <v/>
      </c>
      <c r="D310" s="371" t="str">
        <f>IF('Factures - Autres'!D310="","",'Factures - Autres'!D310)</f>
        <v/>
      </c>
      <c r="E310" s="372" t="str">
        <f>IF('Factures - Autres'!E310="","",'Factures - Autres'!E310)</f>
        <v/>
      </c>
      <c r="F310" s="373" t="str">
        <f>IF('Factures - Autres'!H310="","",'Factures - Autres'!H310)</f>
        <v/>
      </c>
      <c r="G310" s="373"/>
      <c r="H310" s="377"/>
      <c r="I310" s="364"/>
      <c r="J310" s="364"/>
      <c r="K310" s="259"/>
      <c r="L310" s="260"/>
      <c r="M310" s="260"/>
      <c r="N310" s="259"/>
      <c r="O310" s="182" t="str">
        <f t="shared" si="8"/>
        <v/>
      </c>
      <c r="P310" s="185"/>
      <c r="Q310" s="266"/>
      <c r="R310" s="90"/>
      <c r="S310" s="270"/>
      <c r="T310" s="158">
        <f t="shared" si="9"/>
        <v>0</v>
      </c>
    </row>
    <row r="311" spans="1:20" ht="20.100000000000001" customHeight="1" x14ac:dyDescent="0.25">
      <c r="A311" s="174">
        <v>305</v>
      </c>
      <c r="B311" s="372" t="str">
        <f>IF('Factures - Autres'!B311="","",'Factures - Autres'!B311)</f>
        <v/>
      </c>
      <c r="C311" s="371" t="str">
        <f>IF('Factures - Autres'!C311="","",'Factures - Autres'!C311)</f>
        <v/>
      </c>
      <c r="D311" s="371" t="str">
        <f>IF('Factures - Autres'!D311="","",'Factures - Autres'!D311)</f>
        <v/>
      </c>
      <c r="E311" s="372" t="str">
        <f>IF('Factures - Autres'!E311="","",'Factures - Autres'!E311)</f>
        <v/>
      </c>
      <c r="F311" s="373" t="str">
        <f>IF('Factures - Autres'!H311="","",'Factures - Autres'!H311)</f>
        <v/>
      </c>
      <c r="G311" s="373"/>
      <c r="H311" s="377"/>
      <c r="I311" s="364"/>
      <c r="J311" s="364"/>
      <c r="K311" s="259"/>
      <c r="L311" s="260"/>
      <c r="M311" s="260"/>
      <c r="N311" s="259"/>
      <c r="O311" s="182" t="str">
        <f t="shared" si="8"/>
        <v/>
      </c>
      <c r="P311" s="185"/>
      <c r="Q311" s="266"/>
      <c r="R311" s="90"/>
      <c r="S311" s="270"/>
      <c r="T311" s="158">
        <f t="shared" si="9"/>
        <v>0</v>
      </c>
    </row>
    <row r="312" spans="1:20" ht="20.100000000000001" customHeight="1" x14ac:dyDescent="0.25">
      <c r="A312" s="174">
        <v>306</v>
      </c>
      <c r="B312" s="372" t="str">
        <f>IF('Factures - Autres'!B312="","",'Factures - Autres'!B312)</f>
        <v/>
      </c>
      <c r="C312" s="371" t="str">
        <f>IF('Factures - Autres'!C312="","",'Factures - Autres'!C312)</f>
        <v/>
      </c>
      <c r="D312" s="371" t="str">
        <f>IF('Factures - Autres'!D312="","",'Factures - Autres'!D312)</f>
        <v/>
      </c>
      <c r="E312" s="372" t="str">
        <f>IF('Factures - Autres'!E312="","",'Factures - Autres'!E312)</f>
        <v/>
      </c>
      <c r="F312" s="373" t="str">
        <f>IF('Factures - Autres'!H312="","",'Factures - Autres'!H312)</f>
        <v/>
      </c>
      <c r="G312" s="373"/>
      <c r="H312" s="377"/>
      <c r="I312" s="364"/>
      <c r="J312" s="364"/>
      <c r="K312" s="259"/>
      <c r="L312" s="260"/>
      <c r="M312" s="260"/>
      <c r="N312" s="259"/>
      <c r="O312" s="182" t="str">
        <f t="shared" si="8"/>
        <v/>
      </c>
      <c r="P312" s="185"/>
      <c r="Q312" s="266"/>
      <c r="R312" s="90"/>
      <c r="S312" s="270"/>
      <c r="T312" s="158">
        <f t="shared" si="9"/>
        <v>0</v>
      </c>
    </row>
    <row r="313" spans="1:20" ht="20.100000000000001" customHeight="1" x14ac:dyDescent="0.25">
      <c r="A313" s="174">
        <v>307</v>
      </c>
      <c r="B313" s="372" t="str">
        <f>IF('Factures - Autres'!B313="","",'Factures - Autres'!B313)</f>
        <v/>
      </c>
      <c r="C313" s="371" t="str">
        <f>IF('Factures - Autres'!C313="","",'Factures - Autres'!C313)</f>
        <v/>
      </c>
      <c r="D313" s="371" t="str">
        <f>IF('Factures - Autres'!D313="","",'Factures - Autres'!D313)</f>
        <v/>
      </c>
      <c r="E313" s="372" t="str">
        <f>IF('Factures - Autres'!E313="","",'Factures - Autres'!E313)</f>
        <v/>
      </c>
      <c r="F313" s="373" t="str">
        <f>IF('Factures - Autres'!H313="","",'Factures - Autres'!H313)</f>
        <v/>
      </c>
      <c r="G313" s="373"/>
      <c r="H313" s="377"/>
      <c r="I313" s="364"/>
      <c r="J313" s="364"/>
      <c r="K313" s="259"/>
      <c r="L313" s="260"/>
      <c r="M313" s="260"/>
      <c r="N313" s="259"/>
      <c r="O313" s="182" t="str">
        <f t="shared" si="8"/>
        <v/>
      </c>
      <c r="P313" s="185"/>
      <c r="Q313" s="266"/>
      <c r="R313" s="90"/>
      <c r="S313" s="270"/>
      <c r="T313" s="158">
        <f t="shared" si="9"/>
        <v>0</v>
      </c>
    </row>
    <row r="314" spans="1:20" ht="20.100000000000001" customHeight="1" x14ac:dyDescent="0.25">
      <c r="A314" s="174">
        <v>308</v>
      </c>
      <c r="B314" s="372" t="str">
        <f>IF('Factures - Autres'!B314="","",'Factures - Autres'!B314)</f>
        <v/>
      </c>
      <c r="C314" s="371" t="str">
        <f>IF('Factures - Autres'!C314="","",'Factures - Autres'!C314)</f>
        <v/>
      </c>
      <c r="D314" s="371" t="str">
        <f>IF('Factures - Autres'!D314="","",'Factures - Autres'!D314)</f>
        <v/>
      </c>
      <c r="E314" s="372" t="str">
        <f>IF('Factures - Autres'!E314="","",'Factures - Autres'!E314)</f>
        <v/>
      </c>
      <c r="F314" s="373" t="str">
        <f>IF('Factures - Autres'!H314="","",'Factures - Autres'!H314)</f>
        <v/>
      </c>
      <c r="G314" s="373"/>
      <c r="H314" s="377"/>
      <c r="I314" s="364"/>
      <c r="J314" s="364"/>
      <c r="K314" s="259"/>
      <c r="L314" s="260"/>
      <c r="M314" s="260"/>
      <c r="N314" s="259"/>
      <c r="O314" s="182" t="str">
        <f t="shared" si="8"/>
        <v/>
      </c>
      <c r="P314" s="185"/>
      <c r="Q314" s="266"/>
      <c r="R314" s="90"/>
      <c r="S314" s="270"/>
      <c r="T314" s="158">
        <f t="shared" si="9"/>
        <v>0</v>
      </c>
    </row>
    <row r="315" spans="1:20" ht="20.100000000000001" customHeight="1" x14ac:dyDescent="0.25">
      <c r="A315" s="174">
        <v>309</v>
      </c>
      <c r="B315" s="372" t="str">
        <f>IF('Factures - Autres'!B315="","",'Factures - Autres'!B315)</f>
        <v/>
      </c>
      <c r="C315" s="371" t="str">
        <f>IF('Factures - Autres'!C315="","",'Factures - Autres'!C315)</f>
        <v/>
      </c>
      <c r="D315" s="371" t="str">
        <f>IF('Factures - Autres'!D315="","",'Factures - Autres'!D315)</f>
        <v/>
      </c>
      <c r="E315" s="372" t="str">
        <f>IF('Factures - Autres'!E315="","",'Factures - Autres'!E315)</f>
        <v/>
      </c>
      <c r="F315" s="373" t="str">
        <f>IF('Factures - Autres'!H315="","",'Factures - Autres'!H315)</f>
        <v/>
      </c>
      <c r="G315" s="373"/>
      <c r="H315" s="377"/>
      <c r="I315" s="364"/>
      <c r="J315" s="364"/>
      <c r="K315" s="259"/>
      <c r="L315" s="260"/>
      <c r="M315" s="260"/>
      <c r="N315" s="259"/>
      <c r="O315" s="182" t="str">
        <f t="shared" si="8"/>
        <v/>
      </c>
      <c r="P315" s="185"/>
      <c r="Q315" s="266"/>
      <c r="R315" s="90"/>
      <c r="S315" s="270"/>
      <c r="T315" s="158">
        <f t="shared" si="9"/>
        <v>0</v>
      </c>
    </row>
    <row r="316" spans="1:20" ht="20.100000000000001" customHeight="1" x14ac:dyDescent="0.25">
      <c r="A316" s="174">
        <v>310</v>
      </c>
      <c r="B316" s="372" t="str">
        <f>IF('Factures - Autres'!B316="","",'Factures - Autres'!B316)</f>
        <v/>
      </c>
      <c r="C316" s="371" t="str">
        <f>IF('Factures - Autres'!C316="","",'Factures - Autres'!C316)</f>
        <v/>
      </c>
      <c r="D316" s="371" t="str">
        <f>IF('Factures - Autres'!D316="","",'Factures - Autres'!D316)</f>
        <v/>
      </c>
      <c r="E316" s="372" t="str">
        <f>IF('Factures - Autres'!E316="","",'Factures - Autres'!E316)</f>
        <v/>
      </c>
      <c r="F316" s="373" t="str">
        <f>IF('Factures - Autres'!H316="","",'Factures - Autres'!H316)</f>
        <v/>
      </c>
      <c r="G316" s="373"/>
      <c r="H316" s="377"/>
      <c r="I316" s="364"/>
      <c r="J316" s="364"/>
      <c r="K316" s="259"/>
      <c r="L316" s="260"/>
      <c r="M316" s="260"/>
      <c r="N316" s="259"/>
      <c r="O316" s="182" t="str">
        <f t="shared" si="8"/>
        <v/>
      </c>
      <c r="P316" s="185"/>
      <c r="Q316" s="266"/>
      <c r="R316" s="90"/>
      <c r="S316" s="270"/>
      <c r="T316" s="158">
        <f t="shared" si="9"/>
        <v>0</v>
      </c>
    </row>
    <row r="317" spans="1:20" ht="20.100000000000001" customHeight="1" x14ac:dyDescent="0.25">
      <c r="A317" s="174">
        <v>311</v>
      </c>
      <c r="B317" s="372" t="str">
        <f>IF('Factures - Autres'!B317="","",'Factures - Autres'!B317)</f>
        <v/>
      </c>
      <c r="C317" s="371" t="str">
        <f>IF('Factures - Autres'!C317="","",'Factures - Autres'!C317)</f>
        <v/>
      </c>
      <c r="D317" s="371" t="str">
        <f>IF('Factures - Autres'!D317="","",'Factures - Autres'!D317)</f>
        <v/>
      </c>
      <c r="E317" s="372" t="str">
        <f>IF('Factures - Autres'!E317="","",'Factures - Autres'!E317)</f>
        <v/>
      </c>
      <c r="F317" s="373" t="str">
        <f>IF('Factures - Autres'!H317="","",'Factures - Autres'!H317)</f>
        <v/>
      </c>
      <c r="G317" s="373"/>
      <c r="H317" s="377"/>
      <c r="I317" s="364"/>
      <c r="J317" s="364"/>
      <c r="K317" s="259"/>
      <c r="L317" s="260"/>
      <c r="M317" s="260"/>
      <c r="N317" s="259"/>
      <c r="O317" s="182" t="str">
        <f t="shared" si="8"/>
        <v/>
      </c>
      <c r="P317" s="185"/>
      <c r="Q317" s="266"/>
      <c r="R317" s="90"/>
      <c r="S317" s="270"/>
      <c r="T317" s="158">
        <f t="shared" si="9"/>
        <v>0</v>
      </c>
    </row>
    <row r="318" spans="1:20" ht="20.100000000000001" customHeight="1" x14ac:dyDescent="0.25">
      <c r="A318" s="174">
        <v>312</v>
      </c>
      <c r="B318" s="372" t="str">
        <f>IF('Factures - Autres'!B318="","",'Factures - Autres'!B318)</f>
        <v/>
      </c>
      <c r="C318" s="371" t="str">
        <f>IF('Factures - Autres'!C318="","",'Factures - Autres'!C318)</f>
        <v/>
      </c>
      <c r="D318" s="371" t="str">
        <f>IF('Factures - Autres'!D318="","",'Factures - Autres'!D318)</f>
        <v/>
      </c>
      <c r="E318" s="372" t="str">
        <f>IF('Factures - Autres'!E318="","",'Factures - Autres'!E318)</f>
        <v/>
      </c>
      <c r="F318" s="373" t="str">
        <f>IF('Factures - Autres'!H318="","",'Factures - Autres'!H318)</f>
        <v/>
      </c>
      <c r="G318" s="373"/>
      <c r="H318" s="377"/>
      <c r="I318" s="364"/>
      <c r="J318" s="364"/>
      <c r="K318" s="259"/>
      <c r="L318" s="260"/>
      <c r="M318" s="260"/>
      <c r="N318" s="259"/>
      <c r="O318" s="182" t="str">
        <f t="shared" si="8"/>
        <v/>
      </c>
      <c r="P318" s="185"/>
      <c r="Q318" s="266"/>
      <c r="R318" s="90"/>
      <c r="S318" s="270"/>
      <c r="T318" s="158">
        <f t="shared" si="9"/>
        <v>0</v>
      </c>
    </row>
    <row r="319" spans="1:20" ht="20.100000000000001" customHeight="1" x14ac:dyDescent="0.25">
      <c r="A319" s="174">
        <v>313</v>
      </c>
      <c r="B319" s="372" t="str">
        <f>IF('Factures - Autres'!B319="","",'Factures - Autres'!B319)</f>
        <v/>
      </c>
      <c r="C319" s="371" t="str">
        <f>IF('Factures - Autres'!C319="","",'Factures - Autres'!C319)</f>
        <v/>
      </c>
      <c r="D319" s="371" t="str">
        <f>IF('Factures - Autres'!D319="","",'Factures - Autres'!D319)</f>
        <v/>
      </c>
      <c r="E319" s="372" t="str">
        <f>IF('Factures - Autres'!E319="","",'Factures - Autres'!E319)</f>
        <v/>
      </c>
      <c r="F319" s="373" t="str">
        <f>IF('Factures - Autres'!H319="","",'Factures - Autres'!H319)</f>
        <v/>
      </c>
      <c r="G319" s="373"/>
      <c r="H319" s="377"/>
      <c r="I319" s="364"/>
      <c r="J319" s="364"/>
      <c r="K319" s="259"/>
      <c r="L319" s="260"/>
      <c r="M319" s="260"/>
      <c r="N319" s="259"/>
      <c r="O319" s="182" t="str">
        <f t="shared" si="8"/>
        <v/>
      </c>
      <c r="P319" s="185"/>
      <c r="Q319" s="266"/>
      <c r="R319" s="90"/>
      <c r="S319" s="270"/>
      <c r="T319" s="158">
        <f t="shared" si="9"/>
        <v>0</v>
      </c>
    </row>
    <row r="320" spans="1:20" ht="20.100000000000001" customHeight="1" x14ac:dyDescent="0.25">
      <c r="A320" s="174">
        <v>314</v>
      </c>
      <c r="B320" s="372" t="str">
        <f>IF('Factures - Autres'!B320="","",'Factures - Autres'!B320)</f>
        <v/>
      </c>
      <c r="C320" s="371" t="str">
        <f>IF('Factures - Autres'!C320="","",'Factures - Autres'!C320)</f>
        <v/>
      </c>
      <c r="D320" s="371" t="str">
        <f>IF('Factures - Autres'!D320="","",'Factures - Autres'!D320)</f>
        <v/>
      </c>
      <c r="E320" s="372" t="str">
        <f>IF('Factures - Autres'!E320="","",'Factures - Autres'!E320)</f>
        <v/>
      </c>
      <c r="F320" s="373" t="str">
        <f>IF('Factures - Autres'!H320="","",'Factures - Autres'!H320)</f>
        <v/>
      </c>
      <c r="G320" s="373"/>
      <c r="H320" s="377"/>
      <c r="I320" s="364"/>
      <c r="J320" s="364"/>
      <c r="K320" s="259"/>
      <c r="L320" s="260"/>
      <c r="M320" s="260"/>
      <c r="N320" s="259"/>
      <c r="O320" s="182" t="str">
        <f t="shared" si="8"/>
        <v/>
      </c>
      <c r="P320" s="185"/>
      <c r="Q320" s="266"/>
      <c r="R320" s="90"/>
      <c r="S320" s="270"/>
      <c r="T320" s="158">
        <f t="shared" si="9"/>
        <v>0</v>
      </c>
    </row>
    <row r="321" spans="1:20" ht="20.100000000000001" customHeight="1" x14ac:dyDescent="0.25">
      <c r="A321" s="174">
        <v>315</v>
      </c>
      <c r="B321" s="372" t="str">
        <f>IF('Factures - Autres'!B321="","",'Factures - Autres'!B321)</f>
        <v/>
      </c>
      <c r="C321" s="371" t="str">
        <f>IF('Factures - Autres'!C321="","",'Factures - Autres'!C321)</f>
        <v/>
      </c>
      <c r="D321" s="371" t="str">
        <f>IF('Factures - Autres'!D321="","",'Factures - Autres'!D321)</f>
        <v/>
      </c>
      <c r="E321" s="372" t="str">
        <f>IF('Factures - Autres'!E321="","",'Factures - Autres'!E321)</f>
        <v/>
      </c>
      <c r="F321" s="373" t="str">
        <f>IF('Factures - Autres'!H321="","",'Factures - Autres'!H321)</f>
        <v/>
      </c>
      <c r="G321" s="373"/>
      <c r="H321" s="377"/>
      <c r="I321" s="364"/>
      <c r="J321" s="364"/>
      <c r="K321" s="259"/>
      <c r="L321" s="260"/>
      <c r="M321" s="260"/>
      <c r="N321" s="259"/>
      <c r="O321" s="182" t="str">
        <f t="shared" si="8"/>
        <v/>
      </c>
      <c r="P321" s="185"/>
      <c r="Q321" s="266"/>
      <c r="R321" s="90"/>
      <c r="S321" s="270"/>
      <c r="T321" s="158">
        <f t="shared" si="9"/>
        <v>0</v>
      </c>
    </row>
    <row r="322" spans="1:20" ht="20.100000000000001" customHeight="1" x14ac:dyDescent="0.25">
      <c r="A322" s="174">
        <v>316</v>
      </c>
      <c r="B322" s="372" t="str">
        <f>IF('Factures - Autres'!B322="","",'Factures - Autres'!B322)</f>
        <v/>
      </c>
      <c r="C322" s="371" t="str">
        <f>IF('Factures - Autres'!C322="","",'Factures - Autres'!C322)</f>
        <v/>
      </c>
      <c r="D322" s="371" t="str">
        <f>IF('Factures - Autres'!D322="","",'Factures - Autres'!D322)</f>
        <v/>
      </c>
      <c r="E322" s="372" t="str">
        <f>IF('Factures - Autres'!E322="","",'Factures - Autres'!E322)</f>
        <v/>
      </c>
      <c r="F322" s="373" t="str">
        <f>IF('Factures - Autres'!H322="","",'Factures - Autres'!H322)</f>
        <v/>
      </c>
      <c r="G322" s="373"/>
      <c r="H322" s="377"/>
      <c r="I322" s="364"/>
      <c r="J322" s="364"/>
      <c r="K322" s="259"/>
      <c r="L322" s="260"/>
      <c r="M322" s="260"/>
      <c r="N322" s="259"/>
      <c r="O322" s="182" t="str">
        <f t="shared" si="8"/>
        <v/>
      </c>
      <c r="P322" s="185"/>
      <c r="Q322" s="266"/>
      <c r="R322" s="90"/>
      <c r="S322" s="270"/>
      <c r="T322" s="158">
        <f t="shared" si="9"/>
        <v>0</v>
      </c>
    </row>
    <row r="323" spans="1:20" ht="20.100000000000001" customHeight="1" x14ac:dyDescent="0.25">
      <c r="A323" s="174">
        <v>317</v>
      </c>
      <c r="B323" s="372" t="str">
        <f>IF('Factures - Autres'!B323="","",'Factures - Autres'!B323)</f>
        <v/>
      </c>
      <c r="C323" s="371" t="str">
        <f>IF('Factures - Autres'!C323="","",'Factures - Autres'!C323)</f>
        <v/>
      </c>
      <c r="D323" s="371" t="str">
        <f>IF('Factures - Autres'!D323="","",'Factures - Autres'!D323)</f>
        <v/>
      </c>
      <c r="E323" s="372" t="str">
        <f>IF('Factures - Autres'!E323="","",'Factures - Autres'!E323)</f>
        <v/>
      </c>
      <c r="F323" s="373" t="str">
        <f>IF('Factures - Autres'!H323="","",'Factures - Autres'!H323)</f>
        <v/>
      </c>
      <c r="G323" s="373"/>
      <c r="H323" s="377"/>
      <c r="I323" s="364"/>
      <c r="J323" s="364"/>
      <c r="K323" s="259"/>
      <c r="L323" s="260"/>
      <c r="M323" s="260"/>
      <c r="N323" s="259"/>
      <c r="O323" s="182" t="str">
        <f t="shared" si="8"/>
        <v/>
      </c>
      <c r="P323" s="185"/>
      <c r="Q323" s="266"/>
      <c r="R323" s="90"/>
      <c r="S323" s="270"/>
      <c r="T323" s="158">
        <f t="shared" si="9"/>
        <v>0</v>
      </c>
    </row>
    <row r="324" spans="1:20" ht="20.100000000000001" customHeight="1" x14ac:dyDescent="0.25">
      <c r="A324" s="174">
        <v>318</v>
      </c>
      <c r="B324" s="372" t="str">
        <f>IF('Factures - Autres'!B324="","",'Factures - Autres'!B324)</f>
        <v/>
      </c>
      <c r="C324" s="371" t="str">
        <f>IF('Factures - Autres'!C324="","",'Factures - Autres'!C324)</f>
        <v/>
      </c>
      <c r="D324" s="371" t="str">
        <f>IF('Factures - Autres'!D324="","",'Factures - Autres'!D324)</f>
        <v/>
      </c>
      <c r="E324" s="372" t="str">
        <f>IF('Factures - Autres'!E324="","",'Factures - Autres'!E324)</f>
        <v/>
      </c>
      <c r="F324" s="373" t="str">
        <f>IF('Factures - Autres'!H324="","",'Factures - Autres'!H324)</f>
        <v/>
      </c>
      <c r="G324" s="373"/>
      <c r="H324" s="377"/>
      <c r="I324" s="364"/>
      <c r="J324" s="364"/>
      <c r="K324" s="259"/>
      <c r="L324" s="260"/>
      <c r="M324" s="260"/>
      <c r="N324" s="259"/>
      <c r="O324" s="182" t="str">
        <f t="shared" si="8"/>
        <v/>
      </c>
      <c r="P324" s="185"/>
      <c r="Q324" s="266"/>
      <c r="R324" s="90"/>
      <c r="S324" s="270"/>
      <c r="T324" s="158">
        <f t="shared" si="9"/>
        <v>0</v>
      </c>
    </row>
    <row r="325" spans="1:20" ht="20.100000000000001" customHeight="1" x14ac:dyDescent="0.25">
      <c r="A325" s="174">
        <v>319</v>
      </c>
      <c r="B325" s="372" t="str">
        <f>IF('Factures - Autres'!B325="","",'Factures - Autres'!B325)</f>
        <v/>
      </c>
      <c r="C325" s="371" t="str">
        <f>IF('Factures - Autres'!C325="","",'Factures - Autres'!C325)</f>
        <v/>
      </c>
      <c r="D325" s="371" t="str">
        <f>IF('Factures - Autres'!D325="","",'Factures - Autres'!D325)</f>
        <v/>
      </c>
      <c r="E325" s="372" t="str">
        <f>IF('Factures - Autres'!E325="","",'Factures - Autres'!E325)</f>
        <v/>
      </c>
      <c r="F325" s="373" t="str">
        <f>IF('Factures - Autres'!H325="","",'Factures - Autres'!H325)</f>
        <v/>
      </c>
      <c r="G325" s="373"/>
      <c r="H325" s="377"/>
      <c r="I325" s="364"/>
      <c r="J325" s="364"/>
      <c r="K325" s="259"/>
      <c r="L325" s="260"/>
      <c r="M325" s="260"/>
      <c r="N325" s="259"/>
      <c r="O325" s="182" t="str">
        <f t="shared" si="8"/>
        <v/>
      </c>
      <c r="P325" s="185"/>
      <c r="Q325" s="266"/>
      <c r="R325" s="90"/>
      <c r="S325" s="270"/>
      <c r="T325" s="158">
        <f t="shared" si="9"/>
        <v>0</v>
      </c>
    </row>
    <row r="326" spans="1:20" ht="20.100000000000001" customHeight="1" x14ac:dyDescent="0.25">
      <c r="A326" s="174">
        <v>320</v>
      </c>
      <c r="B326" s="372" t="str">
        <f>IF('Factures - Autres'!B326="","",'Factures - Autres'!B326)</f>
        <v/>
      </c>
      <c r="C326" s="371" t="str">
        <f>IF('Factures - Autres'!C326="","",'Factures - Autres'!C326)</f>
        <v/>
      </c>
      <c r="D326" s="371" t="str">
        <f>IF('Factures - Autres'!D326="","",'Factures - Autres'!D326)</f>
        <v/>
      </c>
      <c r="E326" s="372" t="str">
        <f>IF('Factures - Autres'!E326="","",'Factures - Autres'!E326)</f>
        <v/>
      </c>
      <c r="F326" s="373" t="str">
        <f>IF('Factures - Autres'!H326="","",'Factures - Autres'!H326)</f>
        <v/>
      </c>
      <c r="G326" s="373"/>
      <c r="H326" s="377"/>
      <c r="I326" s="364"/>
      <c r="J326" s="364"/>
      <c r="K326" s="259"/>
      <c r="L326" s="260"/>
      <c r="M326" s="260"/>
      <c r="N326" s="259"/>
      <c r="O326" s="182" t="str">
        <f t="shared" si="8"/>
        <v/>
      </c>
      <c r="P326" s="185"/>
      <c r="Q326" s="266"/>
      <c r="R326" s="90"/>
      <c r="S326" s="270"/>
      <c r="T326" s="158">
        <f t="shared" si="9"/>
        <v>0</v>
      </c>
    </row>
    <row r="327" spans="1:20" ht="20.100000000000001" customHeight="1" x14ac:dyDescent="0.25">
      <c r="A327" s="174">
        <v>321</v>
      </c>
      <c r="B327" s="372" t="str">
        <f>IF('Factures - Autres'!B327="","",'Factures - Autres'!B327)</f>
        <v/>
      </c>
      <c r="C327" s="371" t="str">
        <f>IF('Factures - Autres'!C327="","",'Factures - Autres'!C327)</f>
        <v/>
      </c>
      <c r="D327" s="371" t="str">
        <f>IF('Factures - Autres'!D327="","",'Factures - Autres'!D327)</f>
        <v/>
      </c>
      <c r="E327" s="372" t="str">
        <f>IF('Factures - Autres'!E327="","",'Factures - Autres'!E327)</f>
        <v/>
      </c>
      <c r="F327" s="373" t="str">
        <f>IF('Factures - Autres'!H327="","",'Factures - Autres'!H327)</f>
        <v/>
      </c>
      <c r="G327" s="373"/>
      <c r="H327" s="377"/>
      <c r="I327" s="364"/>
      <c r="J327" s="364"/>
      <c r="K327" s="259"/>
      <c r="L327" s="260"/>
      <c r="M327" s="260"/>
      <c r="N327" s="259"/>
      <c r="O327" s="182" t="str">
        <f t="shared" ref="O327:O390" si="10">IF($H327="","",IF($H327&gt;MAX($F327:$G327),"Le montant éligible ne peut etre supérieur au montant présenté",""))</f>
        <v/>
      </c>
      <c r="P327" s="185"/>
      <c r="Q327" s="266"/>
      <c r="R327" s="90"/>
      <c r="S327" s="270"/>
      <c r="T327" s="158">
        <f t="shared" si="9"/>
        <v>0</v>
      </c>
    </row>
    <row r="328" spans="1:20" ht="20.100000000000001" customHeight="1" x14ac:dyDescent="0.25">
      <c r="A328" s="174">
        <v>322</v>
      </c>
      <c r="B328" s="372" t="str">
        <f>IF('Factures - Autres'!B328="","",'Factures - Autres'!B328)</f>
        <v/>
      </c>
      <c r="C328" s="371" t="str">
        <f>IF('Factures - Autres'!C328="","",'Factures - Autres'!C328)</f>
        <v/>
      </c>
      <c r="D328" s="371" t="str">
        <f>IF('Factures - Autres'!D328="","",'Factures - Autres'!D328)</f>
        <v/>
      </c>
      <c r="E328" s="372" t="str">
        <f>IF('Factures - Autres'!E328="","",'Factures - Autres'!E328)</f>
        <v/>
      </c>
      <c r="F328" s="373" t="str">
        <f>IF('Factures - Autres'!H328="","",'Factures - Autres'!H328)</f>
        <v/>
      </c>
      <c r="G328" s="373"/>
      <c r="H328" s="377"/>
      <c r="I328" s="364"/>
      <c r="J328" s="364"/>
      <c r="K328" s="259"/>
      <c r="L328" s="260"/>
      <c r="M328" s="260"/>
      <c r="N328" s="259"/>
      <c r="O328" s="182" t="str">
        <f t="shared" si="10"/>
        <v/>
      </c>
      <c r="P328" s="185"/>
      <c r="Q328" s="266"/>
      <c r="R328" s="90"/>
      <c r="S328" s="270"/>
      <c r="T328" s="158">
        <f t="shared" ref="T328:T391" si="11">IF(AND(B328&lt;&gt;"",R328&lt;&gt;"Oui"),1,0)</f>
        <v>0</v>
      </c>
    </row>
    <row r="329" spans="1:20" ht="20.100000000000001" customHeight="1" x14ac:dyDescent="0.25">
      <c r="A329" s="174">
        <v>323</v>
      </c>
      <c r="B329" s="372" t="str">
        <f>IF('Factures - Autres'!B329="","",'Factures - Autres'!B329)</f>
        <v/>
      </c>
      <c r="C329" s="371" t="str">
        <f>IF('Factures - Autres'!C329="","",'Factures - Autres'!C329)</f>
        <v/>
      </c>
      <c r="D329" s="371" t="str">
        <f>IF('Factures - Autres'!D329="","",'Factures - Autres'!D329)</f>
        <v/>
      </c>
      <c r="E329" s="372" t="str">
        <f>IF('Factures - Autres'!E329="","",'Factures - Autres'!E329)</f>
        <v/>
      </c>
      <c r="F329" s="373" t="str">
        <f>IF('Factures - Autres'!H329="","",'Factures - Autres'!H329)</f>
        <v/>
      </c>
      <c r="G329" s="373"/>
      <c r="H329" s="377"/>
      <c r="I329" s="364"/>
      <c r="J329" s="364"/>
      <c r="K329" s="259"/>
      <c r="L329" s="260"/>
      <c r="M329" s="260"/>
      <c r="N329" s="259"/>
      <c r="O329" s="182" t="str">
        <f t="shared" si="10"/>
        <v/>
      </c>
      <c r="P329" s="185"/>
      <c r="Q329" s="266"/>
      <c r="R329" s="90"/>
      <c r="S329" s="270"/>
      <c r="T329" s="158">
        <f t="shared" si="11"/>
        <v>0</v>
      </c>
    </row>
    <row r="330" spans="1:20" ht="20.100000000000001" customHeight="1" x14ac:dyDescent="0.25">
      <c r="A330" s="174">
        <v>324</v>
      </c>
      <c r="B330" s="372" t="str">
        <f>IF('Factures - Autres'!B330="","",'Factures - Autres'!B330)</f>
        <v/>
      </c>
      <c r="C330" s="371" t="str">
        <f>IF('Factures - Autres'!C330="","",'Factures - Autres'!C330)</f>
        <v/>
      </c>
      <c r="D330" s="371" t="str">
        <f>IF('Factures - Autres'!D330="","",'Factures - Autres'!D330)</f>
        <v/>
      </c>
      <c r="E330" s="372" t="str">
        <f>IF('Factures - Autres'!E330="","",'Factures - Autres'!E330)</f>
        <v/>
      </c>
      <c r="F330" s="373" t="str">
        <f>IF('Factures - Autres'!H330="","",'Factures - Autres'!H330)</f>
        <v/>
      </c>
      <c r="G330" s="373"/>
      <c r="H330" s="377"/>
      <c r="I330" s="364"/>
      <c r="J330" s="364"/>
      <c r="K330" s="259"/>
      <c r="L330" s="260"/>
      <c r="M330" s="260"/>
      <c r="N330" s="259"/>
      <c r="O330" s="182" t="str">
        <f t="shared" si="10"/>
        <v/>
      </c>
      <c r="P330" s="185"/>
      <c r="Q330" s="266"/>
      <c r="R330" s="90"/>
      <c r="S330" s="270"/>
      <c r="T330" s="158">
        <f t="shared" si="11"/>
        <v>0</v>
      </c>
    </row>
    <row r="331" spans="1:20" ht="20.100000000000001" customHeight="1" x14ac:dyDescent="0.25">
      <c r="A331" s="174">
        <v>325</v>
      </c>
      <c r="B331" s="372" t="str">
        <f>IF('Factures - Autres'!B331="","",'Factures - Autres'!B331)</f>
        <v/>
      </c>
      <c r="C331" s="371" t="str">
        <f>IF('Factures - Autres'!C331="","",'Factures - Autres'!C331)</f>
        <v/>
      </c>
      <c r="D331" s="371" t="str">
        <f>IF('Factures - Autres'!D331="","",'Factures - Autres'!D331)</f>
        <v/>
      </c>
      <c r="E331" s="372" t="str">
        <f>IF('Factures - Autres'!E331="","",'Factures - Autres'!E331)</f>
        <v/>
      </c>
      <c r="F331" s="373" t="str">
        <f>IF('Factures - Autres'!H331="","",'Factures - Autres'!H331)</f>
        <v/>
      </c>
      <c r="G331" s="373"/>
      <c r="H331" s="377"/>
      <c r="I331" s="364"/>
      <c r="J331" s="364"/>
      <c r="K331" s="259"/>
      <c r="L331" s="260"/>
      <c r="M331" s="260"/>
      <c r="N331" s="259"/>
      <c r="O331" s="182" t="str">
        <f t="shared" si="10"/>
        <v/>
      </c>
      <c r="P331" s="185"/>
      <c r="Q331" s="266"/>
      <c r="R331" s="90"/>
      <c r="S331" s="270"/>
      <c r="T331" s="158">
        <f t="shared" si="11"/>
        <v>0</v>
      </c>
    </row>
    <row r="332" spans="1:20" ht="20.100000000000001" customHeight="1" x14ac:dyDescent="0.25">
      <c r="A332" s="174">
        <v>326</v>
      </c>
      <c r="B332" s="372" t="str">
        <f>IF('Factures - Autres'!B332="","",'Factures - Autres'!B332)</f>
        <v/>
      </c>
      <c r="C332" s="371" t="str">
        <f>IF('Factures - Autres'!C332="","",'Factures - Autres'!C332)</f>
        <v/>
      </c>
      <c r="D332" s="371" t="str">
        <f>IF('Factures - Autres'!D332="","",'Factures - Autres'!D332)</f>
        <v/>
      </c>
      <c r="E332" s="372" t="str">
        <f>IF('Factures - Autres'!E332="","",'Factures - Autres'!E332)</f>
        <v/>
      </c>
      <c r="F332" s="373" t="str">
        <f>IF('Factures - Autres'!H332="","",'Factures - Autres'!H332)</f>
        <v/>
      </c>
      <c r="G332" s="373"/>
      <c r="H332" s="377"/>
      <c r="I332" s="364"/>
      <c r="J332" s="364"/>
      <c r="K332" s="259"/>
      <c r="L332" s="260"/>
      <c r="M332" s="260"/>
      <c r="N332" s="259"/>
      <c r="O332" s="182" t="str">
        <f t="shared" si="10"/>
        <v/>
      </c>
      <c r="P332" s="185"/>
      <c r="Q332" s="266"/>
      <c r="R332" s="90"/>
      <c r="S332" s="270"/>
      <c r="T332" s="158">
        <f t="shared" si="11"/>
        <v>0</v>
      </c>
    </row>
    <row r="333" spans="1:20" ht="20.100000000000001" customHeight="1" x14ac:dyDescent="0.25">
      <c r="A333" s="174">
        <v>327</v>
      </c>
      <c r="B333" s="372" t="str">
        <f>IF('Factures - Autres'!B333="","",'Factures - Autres'!B333)</f>
        <v/>
      </c>
      <c r="C333" s="371" t="str">
        <f>IF('Factures - Autres'!C333="","",'Factures - Autres'!C333)</f>
        <v/>
      </c>
      <c r="D333" s="371" t="str">
        <f>IF('Factures - Autres'!D333="","",'Factures - Autres'!D333)</f>
        <v/>
      </c>
      <c r="E333" s="372" t="str">
        <f>IF('Factures - Autres'!E333="","",'Factures - Autres'!E333)</f>
        <v/>
      </c>
      <c r="F333" s="373" t="str">
        <f>IF('Factures - Autres'!H333="","",'Factures - Autres'!H333)</f>
        <v/>
      </c>
      <c r="G333" s="373"/>
      <c r="H333" s="377"/>
      <c r="I333" s="364"/>
      <c r="J333" s="364"/>
      <c r="K333" s="259"/>
      <c r="L333" s="260"/>
      <c r="M333" s="260"/>
      <c r="N333" s="259"/>
      <c r="O333" s="182" t="str">
        <f t="shared" si="10"/>
        <v/>
      </c>
      <c r="P333" s="185"/>
      <c r="Q333" s="266"/>
      <c r="R333" s="90"/>
      <c r="S333" s="270"/>
      <c r="T333" s="158">
        <f t="shared" si="11"/>
        <v>0</v>
      </c>
    </row>
    <row r="334" spans="1:20" ht="20.100000000000001" customHeight="1" x14ac:dyDescent="0.25">
      <c r="A334" s="174">
        <v>328</v>
      </c>
      <c r="B334" s="372" t="str">
        <f>IF('Factures - Autres'!B334="","",'Factures - Autres'!B334)</f>
        <v/>
      </c>
      <c r="C334" s="371" t="str">
        <f>IF('Factures - Autres'!C334="","",'Factures - Autres'!C334)</f>
        <v/>
      </c>
      <c r="D334" s="371" t="str">
        <f>IF('Factures - Autres'!D334="","",'Factures - Autres'!D334)</f>
        <v/>
      </c>
      <c r="E334" s="372" t="str">
        <f>IF('Factures - Autres'!E334="","",'Factures - Autres'!E334)</f>
        <v/>
      </c>
      <c r="F334" s="373" t="str">
        <f>IF('Factures - Autres'!H334="","",'Factures - Autres'!H334)</f>
        <v/>
      </c>
      <c r="G334" s="373"/>
      <c r="H334" s="377"/>
      <c r="I334" s="364"/>
      <c r="J334" s="364"/>
      <c r="K334" s="259"/>
      <c r="L334" s="260"/>
      <c r="M334" s="260"/>
      <c r="N334" s="259"/>
      <c r="O334" s="182" t="str">
        <f t="shared" si="10"/>
        <v/>
      </c>
      <c r="P334" s="185"/>
      <c r="Q334" s="266"/>
      <c r="R334" s="90"/>
      <c r="S334" s="270"/>
      <c r="T334" s="158">
        <f t="shared" si="11"/>
        <v>0</v>
      </c>
    </row>
    <row r="335" spans="1:20" ht="20.100000000000001" customHeight="1" x14ac:dyDescent="0.25">
      <c r="A335" s="174">
        <v>329</v>
      </c>
      <c r="B335" s="372" t="str">
        <f>IF('Factures - Autres'!B335="","",'Factures - Autres'!B335)</f>
        <v/>
      </c>
      <c r="C335" s="371" t="str">
        <f>IF('Factures - Autres'!C335="","",'Factures - Autres'!C335)</f>
        <v/>
      </c>
      <c r="D335" s="371" t="str">
        <f>IF('Factures - Autres'!D335="","",'Factures - Autres'!D335)</f>
        <v/>
      </c>
      <c r="E335" s="372" t="str">
        <f>IF('Factures - Autres'!E335="","",'Factures - Autres'!E335)</f>
        <v/>
      </c>
      <c r="F335" s="373" t="str">
        <f>IF('Factures - Autres'!H335="","",'Factures - Autres'!H335)</f>
        <v/>
      </c>
      <c r="G335" s="373"/>
      <c r="H335" s="377"/>
      <c r="I335" s="364"/>
      <c r="J335" s="364"/>
      <c r="K335" s="259"/>
      <c r="L335" s="260"/>
      <c r="M335" s="260"/>
      <c r="N335" s="259"/>
      <c r="O335" s="182" t="str">
        <f t="shared" si="10"/>
        <v/>
      </c>
      <c r="P335" s="185"/>
      <c r="Q335" s="266"/>
      <c r="R335" s="90"/>
      <c r="S335" s="270"/>
      <c r="T335" s="158">
        <f t="shared" si="11"/>
        <v>0</v>
      </c>
    </row>
    <row r="336" spans="1:20" ht="20.100000000000001" customHeight="1" x14ac:dyDescent="0.25">
      <c r="A336" s="174">
        <v>330</v>
      </c>
      <c r="B336" s="372" t="str">
        <f>IF('Factures - Autres'!B336="","",'Factures - Autres'!B336)</f>
        <v/>
      </c>
      <c r="C336" s="371" t="str">
        <f>IF('Factures - Autres'!C336="","",'Factures - Autres'!C336)</f>
        <v/>
      </c>
      <c r="D336" s="371" t="str">
        <f>IF('Factures - Autres'!D336="","",'Factures - Autres'!D336)</f>
        <v/>
      </c>
      <c r="E336" s="372" t="str">
        <f>IF('Factures - Autres'!E336="","",'Factures - Autres'!E336)</f>
        <v/>
      </c>
      <c r="F336" s="373" t="str">
        <f>IF('Factures - Autres'!H336="","",'Factures - Autres'!H336)</f>
        <v/>
      </c>
      <c r="G336" s="373"/>
      <c r="H336" s="377"/>
      <c r="I336" s="364"/>
      <c r="J336" s="364"/>
      <c r="K336" s="259"/>
      <c r="L336" s="260"/>
      <c r="M336" s="260"/>
      <c r="N336" s="259"/>
      <c r="O336" s="182" t="str">
        <f t="shared" si="10"/>
        <v/>
      </c>
      <c r="P336" s="185"/>
      <c r="Q336" s="266"/>
      <c r="R336" s="90"/>
      <c r="S336" s="270"/>
      <c r="T336" s="158">
        <f t="shared" si="11"/>
        <v>0</v>
      </c>
    </row>
    <row r="337" spans="1:20" ht="20.100000000000001" customHeight="1" x14ac:dyDescent="0.25">
      <c r="A337" s="174">
        <v>331</v>
      </c>
      <c r="B337" s="372" t="str">
        <f>IF('Factures - Autres'!B337="","",'Factures - Autres'!B337)</f>
        <v/>
      </c>
      <c r="C337" s="371" t="str">
        <f>IF('Factures - Autres'!C337="","",'Factures - Autres'!C337)</f>
        <v/>
      </c>
      <c r="D337" s="371" t="str">
        <f>IF('Factures - Autres'!D337="","",'Factures - Autres'!D337)</f>
        <v/>
      </c>
      <c r="E337" s="372" t="str">
        <f>IF('Factures - Autres'!E337="","",'Factures - Autres'!E337)</f>
        <v/>
      </c>
      <c r="F337" s="373" t="str">
        <f>IF('Factures - Autres'!H337="","",'Factures - Autres'!H337)</f>
        <v/>
      </c>
      <c r="G337" s="373"/>
      <c r="H337" s="377"/>
      <c r="I337" s="364"/>
      <c r="J337" s="364"/>
      <c r="K337" s="259"/>
      <c r="L337" s="260"/>
      <c r="M337" s="260"/>
      <c r="N337" s="259"/>
      <c r="O337" s="182" t="str">
        <f t="shared" si="10"/>
        <v/>
      </c>
      <c r="P337" s="185"/>
      <c r="Q337" s="266"/>
      <c r="R337" s="90"/>
      <c r="S337" s="270"/>
      <c r="T337" s="158">
        <f t="shared" si="11"/>
        <v>0</v>
      </c>
    </row>
    <row r="338" spans="1:20" ht="20.100000000000001" customHeight="1" x14ac:dyDescent="0.25">
      <c r="A338" s="174">
        <v>332</v>
      </c>
      <c r="B338" s="372" t="str">
        <f>IF('Factures - Autres'!B338="","",'Factures - Autres'!B338)</f>
        <v/>
      </c>
      <c r="C338" s="371" t="str">
        <f>IF('Factures - Autres'!C338="","",'Factures - Autres'!C338)</f>
        <v/>
      </c>
      <c r="D338" s="371" t="str">
        <f>IF('Factures - Autres'!D338="","",'Factures - Autres'!D338)</f>
        <v/>
      </c>
      <c r="E338" s="372" t="str">
        <f>IF('Factures - Autres'!E338="","",'Factures - Autres'!E338)</f>
        <v/>
      </c>
      <c r="F338" s="373" t="str">
        <f>IF('Factures - Autres'!H338="","",'Factures - Autres'!H338)</f>
        <v/>
      </c>
      <c r="G338" s="373"/>
      <c r="H338" s="377"/>
      <c r="I338" s="364"/>
      <c r="J338" s="364"/>
      <c r="K338" s="259"/>
      <c r="L338" s="260"/>
      <c r="M338" s="260"/>
      <c r="N338" s="259"/>
      <c r="O338" s="182" t="str">
        <f t="shared" si="10"/>
        <v/>
      </c>
      <c r="P338" s="185"/>
      <c r="Q338" s="266"/>
      <c r="R338" s="90"/>
      <c r="S338" s="270"/>
      <c r="T338" s="158">
        <f t="shared" si="11"/>
        <v>0</v>
      </c>
    </row>
    <row r="339" spans="1:20" ht="20.100000000000001" customHeight="1" x14ac:dyDescent="0.25">
      <c r="A339" s="174">
        <v>333</v>
      </c>
      <c r="B339" s="372" t="str">
        <f>IF('Factures - Autres'!B339="","",'Factures - Autres'!B339)</f>
        <v/>
      </c>
      <c r="C339" s="371" t="str">
        <f>IF('Factures - Autres'!C339="","",'Factures - Autres'!C339)</f>
        <v/>
      </c>
      <c r="D339" s="371" t="str">
        <f>IF('Factures - Autres'!D339="","",'Factures - Autres'!D339)</f>
        <v/>
      </c>
      <c r="E339" s="372" t="str">
        <f>IF('Factures - Autres'!E339="","",'Factures - Autres'!E339)</f>
        <v/>
      </c>
      <c r="F339" s="373" t="str">
        <f>IF('Factures - Autres'!H339="","",'Factures - Autres'!H339)</f>
        <v/>
      </c>
      <c r="G339" s="373"/>
      <c r="H339" s="377"/>
      <c r="I339" s="364"/>
      <c r="J339" s="364"/>
      <c r="K339" s="259"/>
      <c r="L339" s="260"/>
      <c r="M339" s="260"/>
      <c r="N339" s="259"/>
      <c r="O339" s="182" t="str">
        <f t="shared" si="10"/>
        <v/>
      </c>
      <c r="P339" s="185"/>
      <c r="Q339" s="266"/>
      <c r="R339" s="90"/>
      <c r="S339" s="270"/>
      <c r="T339" s="158">
        <f t="shared" si="11"/>
        <v>0</v>
      </c>
    </row>
    <row r="340" spans="1:20" ht="20.100000000000001" customHeight="1" x14ac:dyDescent="0.25">
      <c r="A340" s="174">
        <v>334</v>
      </c>
      <c r="B340" s="372" t="str">
        <f>IF('Factures - Autres'!B340="","",'Factures - Autres'!B340)</f>
        <v/>
      </c>
      <c r="C340" s="371" t="str">
        <f>IF('Factures - Autres'!C340="","",'Factures - Autres'!C340)</f>
        <v/>
      </c>
      <c r="D340" s="371" t="str">
        <f>IF('Factures - Autres'!D340="","",'Factures - Autres'!D340)</f>
        <v/>
      </c>
      <c r="E340" s="372" t="str">
        <f>IF('Factures - Autres'!E340="","",'Factures - Autres'!E340)</f>
        <v/>
      </c>
      <c r="F340" s="373" t="str">
        <f>IF('Factures - Autres'!H340="","",'Factures - Autres'!H340)</f>
        <v/>
      </c>
      <c r="G340" s="373"/>
      <c r="H340" s="377"/>
      <c r="I340" s="364"/>
      <c r="J340" s="364"/>
      <c r="K340" s="259"/>
      <c r="L340" s="260"/>
      <c r="M340" s="260"/>
      <c r="N340" s="259"/>
      <c r="O340" s="182" t="str">
        <f t="shared" si="10"/>
        <v/>
      </c>
      <c r="P340" s="185"/>
      <c r="Q340" s="266"/>
      <c r="R340" s="90"/>
      <c r="S340" s="270"/>
      <c r="T340" s="158">
        <f t="shared" si="11"/>
        <v>0</v>
      </c>
    </row>
    <row r="341" spans="1:20" ht="20.100000000000001" customHeight="1" x14ac:dyDescent="0.25">
      <c r="A341" s="174">
        <v>335</v>
      </c>
      <c r="B341" s="372" t="str">
        <f>IF('Factures - Autres'!B341="","",'Factures - Autres'!B341)</f>
        <v/>
      </c>
      <c r="C341" s="371" t="str">
        <f>IF('Factures - Autres'!C341="","",'Factures - Autres'!C341)</f>
        <v/>
      </c>
      <c r="D341" s="371" t="str">
        <f>IF('Factures - Autres'!D341="","",'Factures - Autres'!D341)</f>
        <v/>
      </c>
      <c r="E341" s="372" t="str">
        <f>IF('Factures - Autres'!E341="","",'Factures - Autres'!E341)</f>
        <v/>
      </c>
      <c r="F341" s="373" t="str">
        <f>IF('Factures - Autres'!H341="","",'Factures - Autres'!H341)</f>
        <v/>
      </c>
      <c r="G341" s="373"/>
      <c r="H341" s="377"/>
      <c r="I341" s="364"/>
      <c r="J341" s="364"/>
      <c r="K341" s="259"/>
      <c r="L341" s="260"/>
      <c r="M341" s="260"/>
      <c r="N341" s="259"/>
      <c r="O341" s="182" t="str">
        <f t="shared" si="10"/>
        <v/>
      </c>
      <c r="P341" s="185"/>
      <c r="Q341" s="266"/>
      <c r="R341" s="90"/>
      <c r="S341" s="270"/>
      <c r="T341" s="158">
        <f t="shared" si="11"/>
        <v>0</v>
      </c>
    </row>
    <row r="342" spans="1:20" ht="20.100000000000001" customHeight="1" x14ac:dyDescent="0.25">
      <c r="A342" s="174">
        <v>336</v>
      </c>
      <c r="B342" s="372" t="str">
        <f>IF('Factures - Autres'!B342="","",'Factures - Autres'!B342)</f>
        <v/>
      </c>
      <c r="C342" s="371" t="str">
        <f>IF('Factures - Autres'!C342="","",'Factures - Autres'!C342)</f>
        <v/>
      </c>
      <c r="D342" s="371" t="str">
        <f>IF('Factures - Autres'!D342="","",'Factures - Autres'!D342)</f>
        <v/>
      </c>
      <c r="E342" s="372" t="str">
        <f>IF('Factures - Autres'!E342="","",'Factures - Autres'!E342)</f>
        <v/>
      </c>
      <c r="F342" s="373" t="str">
        <f>IF('Factures - Autres'!H342="","",'Factures - Autres'!H342)</f>
        <v/>
      </c>
      <c r="G342" s="373"/>
      <c r="H342" s="377"/>
      <c r="I342" s="364"/>
      <c r="J342" s="364"/>
      <c r="K342" s="259"/>
      <c r="L342" s="260"/>
      <c r="M342" s="260"/>
      <c r="N342" s="259"/>
      <c r="O342" s="182" t="str">
        <f t="shared" si="10"/>
        <v/>
      </c>
      <c r="P342" s="185"/>
      <c r="Q342" s="266"/>
      <c r="R342" s="90"/>
      <c r="S342" s="270"/>
      <c r="T342" s="158">
        <f t="shared" si="11"/>
        <v>0</v>
      </c>
    </row>
    <row r="343" spans="1:20" ht="20.100000000000001" customHeight="1" x14ac:dyDescent="0.25">
      <c r="A343" s="174">
        <v>337</v>
      </c>
      <c r="B343" s="372" t="str">
        <f>IF('Factures - Autres'!B343="","",'Factures - Autres'!B343)</f>
        <v/>
      </c>
      <c r="C343" s="371" t="str">
        <f>IF('Factures - Autres'!C343="","",'Factures - Autres'!C343)</f>
        <v/>
      </c>
      <c r="D343" s="371" t="str">
        <f>IF('Factures - Autres'!D343="","",'Factures - Autres'!D343)</f>
        <v/>
      </c>
      <c r="E343" s="372" t="str">
        <f>IF('Factures - Autres'!E343="","",'Factures - Autres'!E343)</f>
        <v/>
      </c>
      <c r="F343" s="373" t="str">
        <f>IF('Factures - Autres'!H343="","",'Factures - Autres'!H343)</f>
        <v/>
      </c>
      <c r="G343" s="373"/>
      <c r="H343" s="377"/>
      <c r="I343" s="364"/>
      <c r="J343" s="364"/>
      <c r="K343" s="259"/>
      <c r="L343" s="260"/>
      <c r="M343" s="260"/>
      <c r="N343" s="259"/>
      <c r="O343" s="182" t="str">
        <f t="shared" si="10"/>
        <v/>
      </c>
      <c r="P343" s="185"/>
      <c r="Q343" s="266"/>
      <c r="R343" s="90"/>
      <c r="S343" s="270"/>
      <c r="T343" s="158">
        <f t="shared" si="11"/>
        <v>0</v>
      </c>
    </row>
    <row r="344" spans="1:20" ht="20.100000000000001" customHeight="1" x14ac:dyDescent="0.25">
      <c r="A344" s="174">
        <v>338</v>
      </c>
      <c r="B344" s="372" t="str">
        <f>IF('Factures - Autres'!B344="","",'Factures - Autres'!B344)</f>
        <v/>
      </c>
      <c r="C344" s="371" t="str">
        <f>IF('Factures - Autres'!C344="","",'Factures - Autres'!C344)</f>
        <v/>
      </c>
      <c r="D344" s="371" t="str">
        <f>IF('Factures - Autres'!D344="","",'Factures - Autres'!D344)</f>
        <v/>
      </c>
      <c r="E344" s="372" t="str">
        <f>IF('Factures - Autres'!E344="","",'Factures - Autres'!E344)</f>
        <v/>
      </c>
      <c r="F344" s="373" t="str">
        <f>IF('Factures - Autres'!H344="","",'Factures - Autres'!H344)</f>
        <v/>
      </c>
      <c r="G344" s="373"/>
      <c r="H344" s="377"/>
      <c r="I344" s="364"/>
      <c r="J344" s="364"/>
      <c r="K344" s="259"/>
      <c r="L344" s="260"/>
      <c r="M344" s="260"/>
      <c r="N344" s="259"/>
      <c r="O344" s="182" t="str">
        <f t="shared" si="10"/>
        <v/>
      </c>
      <c r="P344" s="185"/>
      <c r="Q344" s="266"/>
      <c r="R344" s="90"/>
      <c r="S344" s="270"/>
      <c r="T344" s="158">
        <f t="shared" si="11"/>
        <v>0</v>
      </c>
    </row>
    <row r="345" spans="1:20" ht="20.100000000000001" customHeight="1" x14ac:dyDescent="0.25">
      <c r="A345" s="174">
        <v>339</v>
      </c>
      <c r="B345" s="372" t="str">
        <f>IF('Factures - Autres'!B345="","",'Factures - Autres'!B345)</f>
        <v/>
      </c>
      <c r="C345" s="371" t="str">
        <f>IF('Factures - Autres'!C345="","",'Factures - Autres'!C345)</f>
        <v/>
      </c>
      <c r="D345" s="371" t="str">
        <f>IF('Factures - Autres'!D345="","",'Factures - Autres'!D345)</f>
        <v/>
      </c>
      <c r="E345" s="372" t="str">
        <f>IF('Factures - Autres'!E345="","",'Factures - Autres'!E345)</f>
        <v/>
      </c>
      <c r="F345" s="373" t="str">
        <f>IF('Factures - Autres'!H345="","",'Factures - Autres'!H345)</f>
        <v/>
      </c>
      <c r="G345" s="373"/>
      <c r="H345" s="377"/>
      <c r="I345" s="364"/>
      <c r="J345" s="364"/>
      <c r="K345" s="259"/>
      <c r="L345" s="260"/>
      <c r="M345" s="260"/>
      <c r="N345" s="259"/>
      <c r="O345" s="182" t="str">
        <f t="shared" si="10"/>
        <v/>
      </c>
      <c r="P345" s="185"/>
      <c r="Q345" s="266"/>
      <c r="R345" s="90"/>
      <c r="S345" s="270"/>
      <c r="T345" s="158">
        <f t="shared" si="11"/>
        <v>0</v>
      </c>
    </row>
    <row r="346" spans="1:20" ht="20.100000000000001" customHeight="1" x14ac:dyDescent="0.25">
      <c r="A346" s="174">
        <v>340</v>
      </c>
      <c r="B346" s="372" t="str">
        <f>IF('Factures - Autres'!B346="","",'Factures - Autres'!B346)</f>
        <v/>
      </c>
      <c r="C346" s="371" t="str">
        <f>IF('Factures - Autres'!C346="","",'Factures - Autres'!C346)</f>
        <v/>
      </c>
      <c r="D346" s="371" t="str">
        <f>IF('Factures - Autres'!D346="","",'Factures - Autres'!D346)</f>
        <v/>
      </c>
      <c r="E346" s="372" t="str">
        <f>IF('Factures - Autres'!E346="","",'Factures - Autres'!E346)</f>
        <v/>
      </c>
      <c r="F346" s="373" t="str">
        <f>IF('Factures - Autres'!H346="","",'Factures - Autres'!H346)</f>
        <v/>
      </c>
      <c r="G346" s="373"/>
      <c r="H346" s="377"/>
      <c r="I346" s="364"/>
      <c r="J346" s="364"/>
      <c r="K346" s="259"/>
      <c r="L346" s="260"/>
      <c r="M346" s="260"/>
      <c r="N346" s="259"/>
      <c r="O346" s="182" t="str">
        <f t="shared" si="10"/>
        <v/>
      </c>
      <c r="P346" s="185"/>
      <c r="Q346" s="266"/>
      <c r="R346" s="90"/>
      <c r="S346" s="270"/>
      <c r="T346" s="158">
        <f t="shared" si="11"/>
        <v>0</v>
      </c>
    </row>
    <row r="347" spans="1:20" ht="20.100000000000001" customHeight="1" x14ac:dyDescent="0.25">
      <c r="A347" s="174">
        <v>341</v>
      </c>
      <c r="B347" s="372" t="str">
        <f>IF('Factures - Autres'!B347="","",'Factures - Autres'!B347)</f>
        <v/>
      </c>
      <c r="C347" s="371" t="str">
        <f>IF('Factures - Autres'!C347="","",'Factures - Autres'!C347)</f>
        <v/>
      </c>
      <c r="D347" s="371" t="str">
        <f>IF('Factures - Autres'!D347="","",'Factures - Autres'!D347)</f>
        <v/>
      </c>
      <c r="E347" s="372" t="str">
        <f>IF('Factures - Autres'!E347="","",'Factures - Autres'!E347)</f>
        <v/>
      </c>
      <c r="F347" s="373" t="str">
        <f>IF('Factures - Autres'!H347="","",'Factures - Autres'!H347)</f>
        <v/>
      </c>
      <c r="G347" s="373"/>
      <c r="H347" s="377"/>
      <c r="I347" s="364"/>
      <c r="J347" s="364"/>
      <c r="K347" s="259"/>
      <c r="L347" s="260"/>
      <c r="M347" s="260"/>
      <c r="N347" s="259"/>
      <c r="O347" s="182" t="str">
        <f t="shared" si="10"/>
        <v/>
      </c>
      <c r="P347" s="185"/>
      <c r="Q347" s="266"/>
      <c r="R347" s="90"/>
      <c r="S347" s="270"/>
      <c r="T347" s="158">
        <f t="shared" si="11"/>
        <v>0</v>
      </c>
    </row>
    <row r="348" spans="1:20" ht="20.100000000000001" customHeight="1" x14ac:dyDescent="0.25">
      <c r="A348" s="174">
        <v>342</v>
      </c>
      <c r="B348" s="372" t="str">
        <f>IF('Factures - Autres'!B348="","",'Factures - Autres'!B348)</f>
        <v/>
      </c>
      <c r="C348" s="371" t="str">
        <f>IF('Factures - Autres'!C348="","",'Factures - Autres'!C348)</f>
        <v/>
      </c>
      <c r="D348" s="371" t="str">
        <f>IF('Factures - Autres'!D348="","",'Factures - Autres'!D348)</f>
        <v/>
      </c>
      <c r="E348" s="372" t="str">
        <f>IF('Factures - Autres'!E348="","",'Factures - Autres'!E348)</f>
        <v/>
      </c>
      <c r="F348" s="373" t="str">
        <f>IF('Factures - Autres'!H348="","",'Factures - Autres'!H348)</f>
        <v/>
      </c>
      <c r="G348" s="373"/>
      <c r="H348" s="377"/>
      <c r="I348" s="364"/>
      <c r="J348" s="364"/>
      <c r="K348" s="259"/>
      <c r="L348" s="260"/>
      <c r="M348" s="260"/>
      <c r="N348" s="259"/>
      <c r="O348" s="182" t="str">
        <f t="shared" si="10"/>
        <v/>
      </c>
      <c r="P348" s="185"/>
      <c r="Q348" s="266"/>
      <c r="R348" s="90"/>
      <c r="S348" s="270"/>
      <c r="T348" s="158">
        <f t="shared" si="11"/>
        <v>0</v>
      </c>
    </row>
    <row r="349" spans="1:20" ht="20.100000000000001" customHeight="1" x14ac:dyDescent="0.25">
      <c r="A349" s="174">
        <v>343</v>
      </c>
      <c r="B349" s="372" t="str">
        <f>IF('Factures - Autres'!B349="","",'Factures - Autres'!B349)</f>
        <v/>
      </c>
      <c r="C349" s="371" t="str">
        <f>IF('Factures - Autres'!C349="","",'Factures - Autres'!C349)</f>
        <v/>
      </c>
      <c r="D349" s="371" t="str">
        <f>IF('Factures - Autres'!D349="","",'Factures - Autres'!D349)</f>
        <v/>
      </c>
      <c r="E349" s="372" t="str">
        <f>IF('Factures - Autres'!E349="","",'Factures - Autres'!E349)</f>
        <v/>
      </c>
      <c r="F349" s="373" t="str">
        <f>IF('Factures - Autres'!H349="","",'Factures - Autres'!H349)</f>
        <v/>
      </c>
      <c r="G349" s="373"/>
      <c r="H349" s="377"/>
      <c r="I349" s="364"/>
      <c r="J349" s="364"/>
      <c r="K349" s="259"/>
      <c r="L349" s="260"/>
      <c r="M349" s="260"/>
      <c r="N349" s="259"/>
      <c r="O349" s="182" t="str">
        <f t="shared" si="10"/>
        <v/>
      </c>
      <c r="P349" s="185"/>
      <c r="Q349" s="266"/>
      <c r="R349" s="90"/>
      <c r="S349" s="270"/>
      <c r="T349" s="158">
        <f t="shared" si="11"/>
        <v>0</v>
      </c>
    </row>
    <row r="350" spans="1:20" ht="20.100000000000001" customHeight="1" x14ac:dyDescent="0.25">
      <c r="A350" s="174">
        <v>344</v>
      </c>
      <c r="B350" s="372" t="str">
        <f>IF('Factures - Autres'!B350="","",'Factures - Autres'!B350)</f>
        <v/>
      </c>
      <c r="C350" s="371" t="str">
        <f>IF('Factures - Autres'!C350="","",'Factures - Autres'!C350)</f>
        <v/>
      </c>
      <c r="D350" s="371" t="str">
        <f>IF('Factures - Autres'!D350="","",'Factures - Autres'!D350)</f>
        <v/>
      </c>
      <c r="E350" s="372" t="str">
        <f>IF('Factures - Autres'!E350="","",'Factures - Autres'!E350)</f>
        <v/>
      </c>
      <c r="F350" s="373" t="str">
        <f>IF('Factures - Autres'!H350="","",'Factures - Autres'!H350)</f>
        <v/>
      </c>
      <c r="G350" s="373"/>
      <c r="H350" s="377"/>
      <c r="I350" s="364"/>
      <c r="J350" s="364"/>
      <c r="K350" s="259"/>
      <c r="L350" s="260"/>
      <c r="M350" s="260"/>
      <c r="N350" s="259"/>
      <c r="O350" s="182" t="str">
        <f t="shared" si="10"/>
        <v/>
      </c>
      <c r="P350" s="185"/>
      <c r="Q350" s="266"/>
      <c r="R350" s="90"/>
      <c r="S350" s="270"/>
      <c r="T350" s="158">
        <f t="shared" si="11"/>
        <v>0</v>
      </c>
    </row>
    <row r="351" spans="1:20" ht="20.100000000000001" customHeight="1" x14ac:dyDescent="0.25">
      <c r="A351" s="174">
        <v>345</v>
      </c>
      <c r="B351" s="372" t="str">
        <f>IF('Factures - Autres'!B351="","",'Factures - Autres'!B351)</f>
        <v/>
      </c>
      <c r="C351" s="371" t="str">
        <f>IF('Factures - Autres'!C351="","",'Factures - Autres'!C351)</f>
        <v/>
      </c>
      <c r="D351" s="371" t="str">
        <f>IF('Factures - Autres'!D351="","",'Factures - Autres'!D351)</f>
        <v/>
      </c>
      <c r="E351" s="372" t="str">
        <f>IF('Factures - Autres'!E351="","",'Factures - Autres'!E351)</f>
        <v/>
      </c>
      <c r="F351" s="373" t="str">
        <f>IF('Factures - Autres'!H351="","",'Factures - Autres'!H351)</f>
        <v/>
      </c>
      <c r="G351" s="373"/>
      <c r="H351" s="377"/>
      <c r="I351" s="364"/>
      <c r="J351" s="364"/>
      <c r="K351" s="259"/>
      <c r="L351" s="260"/>
      <c r="M351" s="260"/>
      <c r="N351" s="259"/>
      <c r="O351" s="182" t="str">
        <f t="shared" si="10"/>
        <v/>
      </c>
      <c r="P351" s="185"/>
      <c r="Q351" s="266"/>
      <c r="R351" s="90"/>
      <c r="S351" s="270"/>
      <c r="T351" s="158">
        <f t="shared" si="11"/>
        <v>0</v>
      </c>
    </row>
    <row r="352" spans="1:20" ht="20.100000000000001" customHeight="1" x14ac:dyDescent="0.25">
      <c r="A352" s="174">
        <v>346</v>
      </c>
      <c r="B352" s="372" t="str">
        <f>IF('Factures - Autres'!B352="","",'Factures - Autres'!B352)</f>
        <v/>
      </c>
      <c r="C352" s="371" t="str">
        <f>IF('Factures - Autres'!C352="","",'Factures - Autres'!C352)</f>
        <v/>
      </c>
      <c r="D352" s="371" t="str">
        <f>IF('Factures - Autres'!D352="","",'Factures - Autres'!D352)</f>
        <v/>
      </c>
      <c r="E352" s="372" t="str">
        <f>IF('Factures - Autres'!E352="","",'Factures - Autres'!E352)</f>
        <v/>
      </c>
      <c r="F352" s="373" t="str">
        <f>IF('Factures - Autres'!H352="","",'Factures - Autres'!H352)</f>
        <v/>
      </c>
      <c r="G352" s="373"/>
      <c r="H352" s="377"/>
      <c r="I352" s="364"/>
      <c r="J352" s="364"/>
      <c r="K352" s="259"/>
      <c r="L352" s="260"/>
      <c r="M352" s="260"/>
      <c r="N352" s="259"/>
      <c r="O352" s="182" t="str">
        <f t="shared" si="10"/>
        <v/>
      </c>
      <c r="P352" s="185"/>
      <c r="Q352" s="266"/>
      <c r="R352" s="90"/>
      <c r="S352" s="270"/>
      <c r="T352" s="158">
        <f t="shared" si="11"/>
        <v>0</v>
      </c>
    </row>
    <row r="353" spans="1:20" ht="20.100000000000001" customHeight="1" x14ac:dyDescent="0.25">
      <c r="A353" s="174">
        <v>347</v>
      </c>
      <c r="B353" s="372" t="str">
        <f>IF('Factures - Autres'!B353="","",'Factures - Autres'!B353)</f>
        <v/>
      </c>
      <c r="C353" s="371" t="str">
        <f>IF('Factures - Autres'!C353="","",'Factures - Autres'!C353)</f>
        <v/>
      </c>
      <c r="D353" s="371" t="str">
        <f>IF('Factures - Autres'!D353="","",'Factures - Autres'!D353)</f>
        <v/>
      </c>
      <c r="E353" s="372" t="str">
        <f>IF('Factures - Autres'!E353="","",'Factures - Autres'!E353)</f>
        <v/>
      </c>
      <c r="F353" s="373" t="str">
        <f>IF('Factures - Autres'!H353="","",'Factures - Autres'!H353)</f>
        <v/>
      </c>
      <c r="G353" s="373"/>
      <c r="H353" s="377"/>
      <c r="I353" s="364"/>
      <c r="J353" s="364"/>
      <c r="K353" s="259"/>
      <c r="L353" s="260"/>
      <c r="M353" s="260"/>
      <c r="N353" s="259"/>
      <c r="O353" s="182" t="str">
        <f t="shared" si="10"/>
        <v/>
      </c>
      <c r="P353" s="185"/>
      <c r="Q353" s="266"/>
      <c r="R353" s="90"/>
      <c r="S353" s="270"/>
      <c r="T353" s="158">
        <f t="shared" si="11"/>
        <v>0</v>
      </c>
    </row>
    <row r="354" spans="1:20" ht="20.100000000000001" customHeight="1" x14ac:dyDescent="0.25">
      <c r="A354" s="174">
        <v>348</v>
      </c>
      <c r="B354" s="372" t="str">
        <f>IF('Factures - Autres'!B354="","",'Factures - Autres'!B354)</f>
        <v/>
      </c>
      <c r="C354" s="371" t="str">
        <f>IF('Factures - Autres'!C354="","",'Factures - Autres'!C354)</f>
        <v/>
      </c>
      <c r="D354" s="371" t="str">
        <f>IF('Factures - Autres'!D354="","",'Factures - Autres'!D354)</f>
        <v/>
      </c>
      <c r="E354" s="372" t="str">
        <f>IF('Factures - Autres'!E354="","",'Factures - Autres'!E354)</f>
        <v/>
      </c>
      <c r="F354" s="373" t="str">
        <f>IF('Factures - Autres'!H354="","",'Factures - Autres'!H354)</f>
        <v/>
      </c>
      <c r="G354" s="373"/>
      <c r="H354" s="377"/>
      <c r="I354" s="364"/>
      <c r="J354" s="364"/>
      <c r="K354" s="259"/>
      <c r="L354" s="260"/>
      <c r="M354" s="260"/>
      <c r="N354" s="259"/>
      <c r="O354" s="182" t="str">
        <f t="shared" si="10"/>
        <v/>
      </c>
      <c r="P354" s="185"/>
      <c r="Q354" s="266"/>
      <c r="R354" s="90"/>
      <c r="S354" s="270"/>
      <c r="T354" s="158">
        <f t="shared" si="11"/>
        <v>0</v>
      </c>
    </row>
    <row r="355" spans="1:20" ht="20.100000000000001" customHeight="1" x14ac:dyDescent="0.25">
      <c r="A355" s="174">
        <v>349</v>
      </c>
      <c r="B355" s="372" t="str">
        <f>IF('Factures - Autres'!B355="","",'Factures - Autres'!B355)</f>
        <v/>
      </c>
      <c r="C355" s="371" t="str">
        <f>IF('Factures - Autres'!C355="","",'Factures - Autres'!C355)</f>
        <v/>
      </c>
      <c r="D355" s="371" t="str">
        <f>IF('Factures - Autres'!D355="","",'Factures - Autres'!D355)</f>
        <v/>
      </c>
      <c r="E355" s="372" t="str">
        <f>IF('Factures - Autres'!E355="","",'Factures - Autres'!E355)</f>
        <v/>
      </c>
      <c r="F355" s="373" t="str">
        <f>IF('Factures - Autres'!H355="","",'Factures - Autres'!H355)</f>
        <v/>
      </c>
      <c r="G355" s="373"/>
      <c r="H355" s="377"/>
      <c r="I355" s="364"/>
      <c r="J355" s="364"/>
      <c r="K355" s="259"/>
      <c r="L355" s="260"/>
      <c r="M355" s="260"/>
      <c r="N355" s="259"/>
      <c r="O355" s="182" t="str">
        <f t="shared" si="10"/>
        <v/>
      </c>
      <c r="P355" s="185"/>
      <c r="Q355" s="266"/>
      <c r="R355" s="90"/>
      <c r="S355" s="270"/>
      <c r="T355" s="158">
        <f t="shared" si="11"/>
        <v>0</v>
      </c>
    </row>
    <row r="356" spans="1:20" ht="20.100000000000001" customHeight="1" x14ac:dyDescent="0.25">
      <c r="A356" s="174">
        <v>350</v>
      </c>
      <c r="B356" s="372" t="str">
        <f>IF('Factures - Autres'!B356="","",'Factures - Autres'!B356)</f>
        <v/>
      </c>
      <c r="C356" s="371" t="str">
        <f>IF('Factures - Autres'!C356="","",'Factures - Autres'!C356)</f>
        <v/>
      </c>
      <c r="D356" s="371" t="str">
        <f>IF('Factures - Autres'!D356="","",'Factures - Autres'!D356)</f>
        <v/>
      </c>
      <c r="E356" s="372" t="str">
        <f>IF('Factures - Autres'!E356="","",'Factures - Autres'!E356)</f>
        <v/>
      </c>
      <c r="F356" s="373" t="str">
        <f>IF('Factures - Autres'!H356="","",'Factures - Autres'!H356)</f>
        <v/>
      </c>
      <c r="G356" s="373"/>
      <c r="H356" s="377"/>
      <c r="I356" s="364"/>
      <c r="J356" s="364"/>
      <c r="K356" s="259"/>
      <c r="L356" s="260"/>
      <c r="M356" s="260"/>
      <c r="N356" s="259"/>
      <c r="O356" s="182" t="str">
        <f t="shared" si="10"/>
        <v/>
      </c>
      <c r="P356" s="185"/>
      <c r="Q356" s="266"/>
      <c r="R356" s="90"/>
      <c r="S356" s="270"/>
      <c r="T356" s="158">
        <f t="shared" si="11"/>
        <v>0</v>
      </c>
    </row>
    <row r="357" spans="1:20" ht="20.100000000000001" customHeight="1" x14ac:dyDescent="0.25">
      <c r="A357" s="174">
        <v>351</v>
      </c>
      <c r="B357" s="372" t="str">
        <f>IF('Factures - Autres'!B357="","",'Factures - Autres'!B357)</f>
        <v/>
      </c>
      <c r="C357" s="371" t="str">
        <f>IF('Factures - Autres'!C357="","",'Factures - Autres'!C357)</f>
        <v/>
      </c>
      <c r="D357" s="371" t="str">
        <f>IF('Factures - Autres'!D357="","",'Factures - Autres'!D357)</f>
        <v/>
      </c>
      <c r="E357" s="372" t="str">
        <f>IF('Factures - Autres'!E357="","",'Factures - Autres'!E357)</f>
        <v/>
      </c>
      <c r="F357" s="373" t="str">
        <f>IF('Factures - Autres'!H357="","",'Factures - Autres'!H357)</f>
        <v/>
      </c>
      <c r="G357" s="373"/>
      <c r="H357" s="377"/>
      <c r="I357" s="364"/>
      <c r="J357" s="364"/>
      <c r="K357" s="259"/>
      <c r="L357" s="260"/>
      <c r="M357" s="260"/>
      <c r="N357" s="259"/>
      <c r="O357" s="182" t="str">
        <f t="shared" si="10"/>
        <v/>
      </c>
      <c r="P357" s="185"/>
      <c r="Q357" s="266"/>
      <c r="R357" s="90"/>
      <c r="S357" s="270"/>
      <c r="T357" s="158">
        <f t="shared" si="11"/>
        <v>0</v>
      </c>
    </row>
    <row r="358" spans="1:20" ht="20.100000000000001" customHeight="1" x14ac:dyDescent="0.25">
      <c r="A358" s="174">
        <v>352</v>
      </c>
      <c r="B358" s="372" t="str">
        <f>IF('Factures - Autres'!B358="","",'Factures - Autres'!B358)</f>
        <v/>
      </c>
      <c r="C358" s="371" t="str">
        <f>IF('Factures - Autres'!C358="","",'Factures - Autres'!C358)</f>
        <v/>
      </c>
      <c r="D358" s="371" t="str">
        <f>IF('Factures - Autres'!D358="","",'Factures - Autres'!D358)</f>
        <v/>
      </c>
      <c r="E358" s="372" t="str">
        <f>IF('Factures - Autres'!E358="","",'Factures - Autres'!E358)</f>
        <v/>
      </c>
      <c r="F358" s="373" t="str">
        <f>IF('Factures - Autres'!H358="","",'Factures - Autres'!H358)</f>
        <v/>
      </c>
      <c r="G358" s="373"/>
      <c r="H358" s="377"/>
      <c r="I358" s="364"/>
      <c r="J358" s="364"/>
      <c r="K358" s="259"/>
      <c r="L358" s="260"/>
      <c r="M358" s="260"/>
      <c r="N358" s="259"/>
      <c r="O358" s="182" t="str">
        <f t="shared" si="10"/>
        <v/>
      </c>
      <c r="P358" s="185"/>
      <c r="Q358" s="266"/>
      <c r="R358" s="90"/>
      <c r="S358" s="270"/>
      <c r="T358" s="158">
        <f t="shared" si="11"/>
        <v>0</v>
      </c>
    </row>
    <row r="359" spans="1:20" ht="20.100000000000001" customHeight="1" x14ac:dyDescent="0.25">
      <c r="A359" s="174">
        <v>353</v>
      </c>
      <c r="B359" s="372" t="str">
        <f>IF('Factures - Autres'!B359="","",'Factures - Autres'!B359)</f>
        <v/>
      </c>
      <c r="C359" s="371" t="str">
        <f>IF('Factures - Autres'!C359="","",'Factures - Autres'!C359)</f>
        <v/>
      </c>
      <c r="D359" s="371" t="str">
        <f>IF('Factures - Autres'!D359="","",'Factures - Autres'!D359)</f>
        <v/>
      </c>
      <c r="E359" s="372" t="str">
        <f>IF('Factures - Autres'!E359="","",'Factures - Autres'!E359)</f>
        <v/>
      </c>
      <c r="F359" s="373" t="str">
        <f>IF('Factures - Autres'!H359="","",'Factures - Autres'!H359)</f>
        <v/>
      </c>
      <c r="G359" s="373"/>
      <c r="H359" s="377"/>
      <c r="I359" s="364"/>
      <c r="J359" s="364"/>
      <c r="K359" s="259"/>
      <c r="L359" s="260"/>
      <c r="M359" s="260"/>
      <c r="N359" s="259"/>
      <c r="O359" s="182" t="str">
        <f t="shared" si="10"/>
        <v/>
      </c>
      <c r="P359" s="185"/>
      <c r="Q359" s="266"/>
      <c r="R359" s="90"/>
      <c r="S359" s="270"/>
      <c r="T359" s="158">
        <f t="shared" si="11"/>
        <v>0</v>
      </c>
    </row>
    <row r="360" spans="1:20" ht="20.100000000000001" customHeight="1" x14ac:dyDescent="0.25">
      <c r="A360" s="174">
        <v>354</v>
      </c>
      <c r="B360" s="372" t="str">
        <f>IF('Factures - Autres'!B360="","",'Factures - Autres'!B360)</f>
        <v/>
      </c>
      <c r="C360" s="371" t="str">
        <f>IF('Factures - Autres'!C360="","",'Factures - Autres'!C360)</f>
        <v/>
      </c>
      <c r="D360" s="371" t="str">
        <f>IF('Factures - Autres'!D360="","",'Factures - Autres'!D360)</f>
        <v/>
      </c>
      <c r="E360" s="372" t="str">
        <f>IF('Factures - Autres'!E360="","",'Factures - Autres'!E360)</f>
        <v/>
      </c>
      <c r="F360" s="373" t="str">
        <f>IF('Factures - Autres'!H360="","",'Factures - Autres'!H360)</f>
        <v/>
      </c>
      <c r="G360" s="373"/>
      <c r="H360" s="377"/>
      <c r="I360" s="364"/>
      <c r="J360" s="364"/>
      <c r="K360" s="259"/>
      <c r="L360" s="260"/>
      <c r="M360" s="260"/>
      <c r="N360" s="259"/>
      <c r="O360" s="182" t="str">
        <f t="shared" si="10"/>
        <v/>
      </c>
      <c r="P360" s="185"/>
      <c r="Q360" s="266"/>
      <c r="R360" s="90"/>
      <c r="S360" s="270"/>
      <c r="T360" s="158">
        <f t="shared" si="11"/>
        <v>0</v>
      </c>
    </row>
    <row r="361" spans="1:20" ht="20.100000000000001" customHeight="1" x14ac:dyDescent="0.25">
      <c r="A361" s="174">
        <v>355</v>
      </c>
      <c r="B361" s="372" t="str">
        <f>IF('Factures - Autres'!B361="","",'Factures - Autres'!B361)</f>
        <v/>
      </c>
      <c r="C361" s="371" t="str">
        <f>IF('Factures - Autres'!C361="","",'Factures - Autres'!C361)</f>
        <v/>
      </c>
      <c r="D361" s="371" t="str">
        <f>IF('Factures - Autres'!D361="","",'Factures - Autres'!D361)</f>
        <v/>
      </c>
      <c r="E361" s="372" t="str">
        <f>IF('Factures - Autres'!E361="","",'Factures - Autres'!E361)</f>
        <v/>
      </c>
      <c r="F361" s="373" t="str">
        <f>IF('Factures - Autres'!H361="","",'Factures - Autres'!H361)</f>
        <v/>
      </c>
      <c r="G361" s="373"/>
      <c r="H361" s="377"/>
      <c r="I361" s="364"/>
      <c r="J361" s="364"/>
      <c r="K361" s="259"/>
      <c r="L361" s="260"/>
      <c r="M361" s="260"/>
      <c r="N361" s="259"/>
      <c r="O361" s="182" t="str">
        <f t="shared" si="10"/>
        <v/>
      </c>
      <c r="P361" s="185"/>
      <c r="Q361" s="266"/>
      <c r="R361" s="90"/>
      <c r="S361" s="270"/>
      <c r="T361" s="158">
        <f t="shared" si="11"/>
        <v>0</v>
      </c>
    </row>
    <row r="362" spans="1:20" ht="20.100000000000001" customHeight="1" x14ac:dyDescent="0.25">
      <c r="A362" s="174">
        <v>356</v>
      </c>
      <c r="B362" s="372" t="str">
        <f>IF('Factures - Autres'!B362="","",'Factures - Autres'!B362)</f>
        <v/>
      </c>
      <c r="C362" s="371" t="str">
        <f>IF('Factures - Autres'!C362="","",'Factures - Autres'!C362)</f>
        <v/>
      </c>
      <c r="D362" s="371" t="str">
        <f>IF('Factures - Autres'!D362="","",'Factures - Autres'!D362)</f>
        <v/>
      </c>
      <c r="E362" s="372" t="str">
        <f>IF('Factures - Autres'!E362="","",'Factures - Autres'!E362)</f>
        <v/>
      </c>
      <c r="F362" s="373" t="str">
        <f>IF('Factures - Autres'!H362="","",'Factures - Autres'!H362)</f>
        <v/>
      </c>
      <c r="G362" s="373"/>
      <c r="H362" s="377"/>
      <c r="I362" s="364"/>
      <c r="J362" s="364"/>
      <c r="K362" s="259"/>
      <c r="L362" s="260"/>
      <c r="M362" s="260"/>
      <c r="N362" s="259"/>
      <c r="O362" s="182" t="str">
        <f t="shared" si="10"/>
        <v/>
      </c>
      <c r="P362" s="185"/>
      <c r="Q362" s="266"/>
      <c r="R362" s="90"/>
      <c r="S362" s="270"/>
      <c r="T362" s="158">
        <f t="shared" si="11"/>
        <v>0</v>
      </c>
    </row>
    <row r="363" spans="1:20" ht="20.100000000000001" customHeight="1" x14ac:dyDescent="0.25">
      <c r="A363" s="174">
        <v>357</v>
      </c>
      <c r="B363" s="372" t="str">
        <f>IF('Factures - Autres'!B363="","",'Factures - Autres'!B363)</f>
        <v/>
      </c>
      <c r="C363" s="371" t="str">
        <f>IF('Factures - Autres'!C363="","",'Factures - Autres'!C363)</f>
        <v/>
      </c>
      <c r="D363" s="371" t="str">
        <f>IF('Factures - Autres'!D363="","",'Factures - Autres'!D363)</f>
        <v/>
      </c>
      <c r="E363" s="372" t="str">
        <f>IF('Factures - Autres'!E363="","",'Factures - Autres'!E363)</f>
        <v/>
      </c>
      <c r="F363" s="373" t="str">
        <f>IF('Factures - Autres'!H363="","",'Factures - Autres'!H363)</f>
        <v/>
      </c>
      <c r="G363" s="373"/>
      <c r="H363" s="377"/>
      <c r="I363" s="364"/>
      <c r="J363" s="364"/>
      <c r="K363" s="259"/>
      <c r="L363" s="260"/>
      <c r="M363" s="260"/>
      <c r="N363" s="259"/>
      <c r="O363" s="182" t="str">
        <f t="shared" si="10"/>
        <v/>
      </c>
      <c r="P363" s="185"/>
      <c r="Q363" s="266"/>
      <c r="R363" s="90"/>
      <c r="S363" s="270"/>
      <c r="T363" s="158">
        <f t="shared" si="11"/>
        <v>0</v>
      </c>
    </row>
    <row r="364" spans="1:20" ht="20.100000000000001" customHeight="1" x14ac:dyDescent="0.25">
      <c r="A364" s="174">
        <v>358</v>
      </c>
      <c r="B364" s="372" t="str">
        <f>IF('Factures - Autres'!B364="","",'Factures - Autres'!B364)</f>
        <v/>
      </c>
      <c r="C364" s="371" t="str">
        <f>IF('Factures - Autres'!C364="","",'Factures - Autres'!C364)</f>
        <v/>
      </c>
      <c r="D364" s="371" t="str">
        <f>IF('Factures - Autres'!D364="","",'Factures - Autres'!D364)</f>
        <v/>
      </c>
      <c r="E364" s="372" t="str">
        <f>IF('Factures - Autres'!E364="","",'Factures - Autres'!E364)</f>
        <v/>
      </c>
      <c r="F364" s="373" t="str">
        <f>IF('Factures - Autres'!H364="","",'Factures - Autres'!H364)</f>
        <v/>
      </c>
      <c r="G364" s="373"/>
      <c r="H364" s="377"/>
      <c r="I364" s="364"/>
      <c r="J364" s="364"/>
      <c r="K364" s="259"/>
      <c r="L364" s="260"/>
      <c r="M364" s="260"/>
      <c r="N364" s="259"/>
      <c r="O364" s="182" t="str">
        <f t="shared" si="10"/>
        <v/>
      </c>
      <c r="P364" s="185"/>
      <c r="Q364" s="266"/>
      <c r="R364" s="90"/>
      <c r="S364" s="270"/>
      <c r="T364" s="158">
        <f t="shared" si="11"/>
        <v>0</v>
      </c>
    </row>
    <row r="365" spans="1:20" ht="20.100000000000001" customHeight="1" x14ac:dyDescent="0.25">
      <c r="A365" s="174">
        <v>359</v>
      </c>
      <c r="B365" s="372" t="str">
        <f>IF('Factures - Autres'!B365="","",'Factures - Autres'!B365)</f>
        <v/>
      </c>
      <c r="C365" s="371" t="str">
        <f>IF('Factures - Autres'!C365="","",'Factures - Autres'!C365)</f>
        <v/>
      </c>
      <c r="D365" s="371" t="str">
        <f>IF('Factures - Autres'!D365="","",'Factures - Autres'!D365)</f>
        <v/>
      </c>
      <c r="E365" s="372" t="str">
        <f>IF('Factures - Autres'!E365="","",'Factures - Autres'!E365)</f>
        <v/>
      </c>
      <c r="F365" s="373" t="str">
        <f>IF('Factures - Autres'!H365="","",'Factures - Autres'!H365)</f>
        <v/>
      </c>
      <c r="G365" s="373"/>
      <c r="H365" s="377"/>
      <c r="I365" s="364"/>
      <c r="J365" s="364"/>
      <c r="K365" s="259"/>
      <c r="L365" s="260"/>
      <c r="M365" s="260"/>
      <c r="N365" s="259"/>
      <c r="O365" s="182" t="str">
        <f t="shared" si="10"/>
        <v/>
      </c>
      <c r="P365" s="185"/>
      <c r="Q365" s="266"/>
      <c r="R365" s="90"/>
      <c r="S365" s="270"/>
      <c r="T365" s="158">
        <f t="shared" si="11"/>
        <v>0</v>
      </c>
    </row>
    <row r="366" spans="1:20" ht="20.100000000000001" customHeight="1" x14ac:dyDescent="0.25">
      <c r="A366" s="174">
        <v>360</v>
      </c>
      <c r="B366" s="372" t="str">
        <f>IF('Factures - Autres'!B366="","",'Factures - Autres'!B366)</f>
        <v/>
      </c>
      <c r="C366" s="371" t="str">
        <f>IF('Factures - Autres'!C366="","",'Factures - Autres'!C366)</f>
        <v/>
      </c>
      <c r="D366" s="371" t="str">
        <f>IF('Factures - Autres'!D366="","",'Factures - Autres'!D366)</f>
        <v/>
      </c>
      <c r="E366" s="372" t="str">
        <f>IF('Factures - Autres'!E366="","",'Factures - Autres'!E366)</f>
        <v/>
      </c>
      <c r="F366" s="373" t="str">
        <f>IF('Factures - Autres'!H366="","",'Factures - Autres'!H366)</f>
        <v/>
      </c>
      <c r="G366" s="373"/>
      <c r="H366" s="377"/>
      <c r="I366" s="364"/>
      <c r="J366" s="364"/>
      <c r="K366" s="259"/>
      <c r="L366" s="260"/>
      <c r="M366" s="260"/>
      <c r="N366" s="259"/>
      <c r="O366" s="182" t="str">
        <f t="shared" si="10"/>
        <v/>
      </c>
      <c r="P366" s="185"/>
      <c r="Q366" s="266"/>
      <c r="R366" s="90"/>
      <c r="S366" s="270"/>
      <c r="T366" s="158">
        <f t="shared" si="11"/>
        <v>0</v>
      </c>
    </row>
    <row r="367" spans="1:20" ht="20.100000000000001" customHeight="1" x14ac:dyDescent="0.25">
      <c r="A367" s="174">
        <v>361</v>
      </c>
      <c r="B367" s="372" t="str">
        <f>IF('Factures - Autres'!B367="","",'Factures - Autres'!B367)</f>
        <v/>
      </c>
      <c r="C367" s="371" t="str">
        <f>IF('Factures - Autres'!C367="","",'Factures - Autres'!C367)</f>
        <v/>
      </c>
      <c r="D367" s="371" t="str">
        <f>IF('Factures - Autres'!D367="","",'Factures - Autres'!D367)</f>
        <v/>
      </c>
      <c r="E367" s="372" t="str">
        <f>IF('Factures - Autres'!E367="","",'Factures - Autres'!E367)</f>
        <v/>
      </c>
      <c r="F367" s="373" t="str">
        <f>IF('Factures - Autres'!H367="","",'Factures - Autres'!H367)</f>
        <v/>
      </c>
      <c r="G367" s="373"/>
      <c r="H367" s="377"/>
      <c r="I367" s="364"/>
      <c r="J367" s="364"/>
      <c r="K367" s="259"/>
      <c r="L367" s="260"/>
      <c r="M367" s="260"/>
      <c r="N367" s="259"/>
      <c r="O367" s="182" t="str">
        <f t="shared" si="10"/>
        <v/>
      </c>
      <c r="P367" s="185"/>
      <c r="Q367" s="266"/>
      <c r="R367" s="90"/>
      <c r="S367" s="270"/>
      <c r="T367" s="158">
        <f t="shared" si="11"/>
        <v>0</v>
      </c>
    </row>
    <row r="368" spans="1:20" ht="20.100000000000001" customHeight="1" x14ac:dyDescent="0.25">
      <c r="A368" s="174">
        <v>362</v>
      </c>
      <c r="B368" s="372" t="str">
        <f>IF('Factures - Autres'!B368="","",'Factures - Autres'!B368)</f>
        <v/>
      </c>
      <c r="C368" s="371" t="str">
        <f>IF('Factures - Autres'!C368="","",'Factures - Autres'!C368)</f>
        <v/>
      </c>
      <c r="D368" s="371" t="str">
        <f>IF('Factures - Autres'!D368="","",'Factures - Autres'!D368)</f>
        <v/>
      </c>
      <c r="E368" s="372" t="str">
        <f>IF('Factures - Autres'!E368="","",'Factures - Autres'!E368)</f>
        <v/>
      </c>
      <c r="F368" s="373" t="str">
        <f>IF('Factures - Autres'!H368="","",'Factures - Autres'!H368)</f>
        <v/>
      </c>
      <c r="G368" s="373"/>
      <c r="H368" s="377"/>
      <c r="I368" s="364"/>
      <c r="J368" s="364"/>
      <c r="K368" s="259"/>
      <c r="L368" s="260"/>
      <c r="M368" s="260"/>
      <c r="N368" s="259"/>
      <c r="O368" s="182" t="str">
        <f t="shared" si="10"/>
        <v/>
      </c>
      <c r="P368" s="185"/>
      <c r="Q368" s="266"/>
      <c r="R368" s="90"/>
      <c r="S368" s="270"/>
      <c r="T368" s="158">
        <f t="shared" si="11"/>
        <v>0</v>
      </c>
    </row>
    <row r="369" spans="1:20" ht="20.100000000000001" customHeight="1" x14ac:dyDescent="0.25">
      <c r="A369" s="174">
        <v>363</v>
      </c>
      <c r="B369" s="372" t="str">
        <f>IF('Factures - Autres'!B369="","",'Factures - Autres'!B369)</f>
        <v/>
      </c>
      <c r="C369" s="371" t="str">
        <f>IF('Factures - Autres'!C369="","",'Factures - Autres'!C369)</f>
        <v/>
      </c>
      <c r="D369" s="371" t="str">
        <f>IF('Factures - Autres'!D369="","",'Factures - Autres'!D369)</f>
        <v/>
      </c>
      <c r="E369" s="372" t="str">
        <f>IF('Factures - Autres'!E369="","",'Factures - Autres'!E369)</f>
        <v/>
      </c>
      <c r="F369" s="373" t="str">
        <f>IF('Factures - Autres'!H369="","",'Factures - Autres'!H369)</f>
        <v/>
      </c>
      <c r="G369" s="373"/>
      <c r="H369" s="377"/>
      <c r="I369" s="364"/>
      <c r="J369" s="364"/>
      <c r="K369" s="259"/>
      <c r="L369" s="260"/>
      <c r="M369" s="260"/>
      <c r="N369" s="259"/>
      <c r="O369" s="182" t="str">
        <f t="shared" si="10"/>
        <v/>
      </c>
      <c r="P369" s="185"/>
      <c r="Q369" s="266"/>
      <c r="R369" s="90"/>
      <c r="S369" s="270"/>
      <c r="T369" s="158">
        <f t="shared" si="11"/>
        <v>0</v>
      </c>
    </row>
    <row r="370" spans="1:20" ht="20.100000000000001" customHeight="1" x14ac:dyDescent="0.25">
      <c r="A370" s="174">
        <v>364</v>
      </c>
      <c r="B370" s="372" t="str">
        <f>IF('Factures - Autres'!B370="","",'Factures - Autres'!B370)</f>
        <v/>
      </c>
      <c r="C370" s="371" t="str">
        <f>IF('Factures - Autres'!C370="","",'Factures - Autres'!C370)</f>
        <v/>
      </c>
      <c r="D370" s="371" t="str">
        <f>IF('Factures - Autres'!D370="","",'Factures - Autres'!D370)</f>
        <v/>
      </c>
      <c r="E370" s="372" t="str">
        <f>IF('Factures - Autres'!E370="","",'Factures - Autres'!E370)</f>
        <v/>
      </c>
      <c r="F370" s="373" t="str">
        <f>IF('Factures - Autres'!H370="","",'Factures - Autres'!H370)</f>
        <v/>
      </c>
      <c r="G370" s="373"/>
      <c r="H370" s="377"/>
      <c r="I370" s="364"/>
      <c r="J370" s="364"/>
      <c r="K370" s="259"/>
      <c r="L370" s="260"/>
      <c r="M370" s="260"/>
      <c r="N370" s="259"/>
      <c r="O370" s="182" t="str">
        <f t="shared" si="10"/>
        <v/>
      </c>
      <c r="P370" s="185"/>
      <c r="Q370" s="266"/>
      <c r="R370" s="90"/>
      <c r="S370" s="270"/>
      <c r="T370" s="158">
        <f t="shared" si="11"/>
        <v>0</v>
      </c>
    </row>
    <row r="371" spans="1:20" ht="20.100000000000001" customHeight="1" x14ac:dyDescent="0.25">
      <c r="A371" s="174">
        <v>365</v>
      </c>
      <c r="B371" s="372" t="str">
        <f>IF('Factures - Autres'!B371="","",'Factures - Autres'!B371)</f>
        <v/>
      </c>
      <c r="C371" s="371" t="str">
        <f>IF('Factures - Autres'!C371="","",'Factures - Autres'!C371)</f>
        <v/>
      </c>
      <c r="D371" s="371" t="str">
        <f>IF('Factures - Autres'!D371="","",'Factures - Autres'!D371)</f>
        <v/>
      </c>
      <c r="E371" s="372" t="str">
        <f>IF('Factures - Autres'!E371="","",'Factures - Autres'!E371)</f>
        <v/>
      </c>
      <c r="F371" s="373" t="str">
        <f>IF('Factures - Autres'!H371="","",'Factures - Autres'!H371)</f>
        <v/>
      </c>
      <c r="G371" s="373"/>
      <c r="H371" s="377"/>
      <c r="I371" s="364"/>
      <c r="J371" s="364"/>
      <c r="K371" s="259"/>
      <c r="L371" s="260"/>
      <c r="M371" s="260"/>
      <c r="N371" s="259"/>
      <c r="O371" s="182" t="str">
        <f t="shared" si="10"/>
        <v/>
      </c>
      <c r="P371" s="185"/>
      <c r="Q371" s="266"/>
      <c r="R371" s="90"/>
      <c r="S371" s="270"/>
      <c r="T371" s="158">
        <f t="shared" si="11"/>
        <v>0</v>
      </c>
    </row>
    <row r="372" spans="1:20" ht="20.100000000000001" customHeight="1" x14ac:dyDescent="0.25">
      <c r="A372" s="174">
        <v>366</v>
      </c>
      <c r="B372" s="372" t="str">
        <f>IF('Factures - Autres'!B372="","",'Factures - Autres'!B372)</f>
        <v/>
      </c>
      <c r="C372" s="371" t="str">
        <f>IF('Factures - Autres'!C372="","",'Factures - Autres'!C372)</f>
        <v/>
      </c>
      <c r="D372" s="371" t="str">
        <f>IF('Factures - Autres'!D372="","",'Factures - Autres'!D372)</f>
        <v/>
      </c>
      <c r="E372" s="372" t="str">
        <f>IF('Factures - Autres'!E372="","",'Factures - Autres'!E372)</f>
        <v/>
      </c>
      <c r="F372" s="373" t="str">
        <f>IF('Factures - Autres'!H372="","",'Factures - Autres'!H372)</f>
        <v/>
      </c>
      <c r="G372" s="373"/>
      <c r="H372" s="377"/>
      <c r="I372" s="364"/>
      <c r="J372" s="364"/>
      <c r="K372" s="259"/>
      <c r="L372" s="260"/>
      <c r="M372" s="260"/>
      <c r="N372" s="259"/>
      <c r="O372" s="182" t="str">
        <f t="shared" si="10"/>
        <v/>
      </c>
      <c r="P372" s="185"/>
      <c r="Q372" s="266"/>
      <c r="R372" s="90"/>
      <c r="S372" s="270"/>
      <c r="T372" s="158">
        <f t="shared" si="11"/>
        <v>0</v>
      </c>
    </row>
    <row r="373" spans="1:20" ht="20.100000000000001" customHeight="1" x14ac:dyDescent="0.25">
      <c r="A373" s="174">
        <v>367</v>
      </c>
      <c r="B373" s="372" t="str">
        <f>IF('Factures - Autres'!B373="","",'Factures - Autres'!B373)</f>
        <v/>
      </c>
      <c r="C373" s="371" t="str">
        <f>IF('Factures - Autres'!C373="","",'Factures - Autres'!C373)</f>
        <v/>
      </c>
      <c r="D373" s="371" t="str">
        <f>IF('Factures - Autres'!D373="","",'Factures - Autres'!D373)</f>
        <v/>
      </c>
      <c r="E373" s="372" t="str">
        <f>IF('Factures - Autres'!E373="","",'Factures - Autres'!E373)</f>
        <v/>
      </c>
      <c r="F373" s="373" t="str">
        <f>IF('Factures - Autres'!H373="","",'Factures - Autres'!H373)</f>
        <v/>
      </c>
      <c r="G373" s="373"/>
      <c r="H373" s="377"/>
      <c r="I373" s="364"/>
      <c r="J373" s="364"/>
      <c r="K373" s="259"/>
      <c r="L373" s="260"/>
      <c r="M373" s="260"/>
      <c r="N373" s="259"/>
      <c r="O373" s="182" t="str">
        <f t="shared" si="10"/>
        <v/>
      </c>
      <c r="P373" s="185"/>
      <c r="Q373" s="266"/>
      <c r="R373" s="90"/>
      <c r="S373" s="270"/>
      <c r="T373" s="158">
        <f t="shared" si="11"/>
        <v>0</v>
      </c>
    </row>
    <row r="374" spans="1:20" ht="20.100000000000001" customHeight="1" x14ac:dyDescent="0.25">
      <c r="A374" s="174">
        <v>368</v>
      </c>
      <c r="B374" s="372" t="str">
        <f>IF('Factures - Autres'!B374="","",'Factures - Autres'!B374)</f>
        <v/>
      </c>
      <c r="C374" s="371" t="str">
        <f>IF('Factures - Autres'!C374="","",'Factures - Autres'!C374)</f>
        <v/>
      </c>
      <c r="D374" s="371" t="str">
        <f>IF('Factures - Autres'!D374="","",'Factures - Autres'!D374)</f>
        <v/>
      </c>
      <c r="E374" s="372" t="str">
        <f>IF('Factures - Autres'!E374="","",'Factures - Autres'!E374)</f>
        <v/>
      </c>
      <c r="F374" s="373" t="str">
        <f>IF('Factures - Autres'!H374="","",'Factures - Autres'!H374)</f>
        <v/>
      </c>
      <c r="G374" s="373"/>
      <c r="H374" s="377"/>
      <c r="I374" s="364"/>
      <c r="J374" s="364"/>
      <c r="K374" s="259"/>
      <c r="L374" s="260"/>
      <c r="M374" s="260"/>
      <c r="N374" s="259"/>
      <c r="O374" s="182" t="str">
        <f t="shared" si="10"/>
        <v/>
      </c>
      <c r="P374" s="185"/>
      <c r="Q374" s="266"/>
      <c r="R374" s="90"/>
      <c r="S374" s="270"/>
      <c r="T374" s="158">
        <f t="shared" si="11"/>
        <v>0</v>
      </c>
    </row>
    <row r="375" spans="1:20" ht="20.100000000000001" customHeight="1" x14ac:dyDescent="0.25">
      <c r="A375" s="174">
        <v>369</v>
      </c>
      <c r="B375" s="372" t="str">
        <f>IF('Factures - Autres'!B375="","",'Factures - Autres'!B375)</f>
        <v/>
      </c>
      <c r="C375" s="371" t="str">
        <f>IF('Factures - Autres'!C375="","",'Factures - Autres'!C375)</f>
        <v/>
      </c>
      <c r="D375" s="371" t="str">
        <f>IF('Factures - Autres'!D375="","",'Factures - Autres'!D375)</f>
        <v/>
      </c>
      <c r="E375" s="372" t="str">
        <f>IF('Factures - Autres'!E375="","",'Factures - Autres'!E375)</f>
        <v/>
      </c>
      <c r="F375" s="373" t="str">
        <f>IF('Factures - Autres'!H375="","",'Factures - Autres'!H375)</f>
        <v/>
      </c>
      <c r="G375" s="373"/>
      <c r="H375" s="377"/>
      <c r="I375" s="364"/>
      <c r="J375" s="364"/>
      <c r="K375" s="259"/>
      <c r="L375" s="260"/>
      <c r="M375" s="260"/>
      <c r="N375" s="259"/>
      <c r="O375" s="182" t="str">
        <f t="shared" si="10"/>
        <v/>
      </c>
      <c r="P375" s="185"/>
      <c r="Q375" s="266"/>
      <c r="R375" s="90"/>
      <c r="S375" s="270"/>
      <c r="T375" s="158">
        <f t="shared" si="11"/>
        <v>0</v>
      </c>
    </row>
    <row r="376" spans="1:20" ht="20.100000000000001" customHeight="1" x14ac:dyDescent="0.25">
      <c r="A376" s="174">
        <v>370</v>
      </c>
      <c r="B376" s="372" t="str">
        <f>IF('Factures - Autres'!B376="","",'Factures - Autres'!B376)</f>
        <v/>
      </c>
      <c r="C376" s="371" t="str">
        <f>IF('Factures - Autres'!C376="","",'Factures - Autres'!C376)</f>
        <v/>
      </c>
      <c r="D376" s="371" t="str">
        <f>IF('Factures - Autres'!D376="","",'Factures - Autres'!D376)</f>
        <v/>
      </c>
      <c r="E376" s="372" t="str">
        <f>IF('Factures - Autres'!E376="","",'Factures - Autres'!E376)</f>
        <v/>
      </c>
      <c r="F376" s="373" t="str">
        <f>IF('Factures - Autres'!H376="","",'Factures - Autres'!H376)</f>
        <v/>
      </c>
      <c r="G376" s="373"/>
      <c r="H376" s="377"/>
      <c r="I376" s="364"/>
      <c r="J376" s="364"/>
      <c r="K376" s="259"/>
      <c r="L376" s="260"/>
      <c r="M376" s="260"/>
      <c r="N376" s="259"/>
      <c r="O376" s="182" t="str">
        <f t="shared" si="10"/>
        <v/>
      </c>
      <c r="P376" s="185"/>
      <c r="Q376" s="266"/>
      <c r="R376" s="90"/>
      <c r="S376" s="270"/>
      <c r="T376" s="158">
        <f t="shared" si="11"/>
        <v>0</v>
      </c>
    </row>
    <row r="377" spans="1:20" ht="20.100000000000001" customHeight="1" x14ac:dyDescent="0.25">
      <c r="A377" s="174">
        <v>371</v>
      </c>
      <c r="B377" s="372" t="str">
        <f>IF('Factures - Autres'!B377="","",'Factures - Autres'!B377)</f>
        <v/>
      </c>
      <c r="C377" s="371" t="str">
        <f>IF('Factures - Autres'!C377="","",'Factures - Autres'!C377)</f>
        <v/>
      </c>
      <c r="D377" s="371" t="str">
        <f>IF('Factures - Autres'!D377="","",'Factures - Autres'!D377)</f>
        <v/>
      </c>
      <c r="E377" s="372" t="str">
        <f>IF('Factures - Autres'!E377="","",'Factures - Autres'!E377)</f>
        <v/>
      </c>
      <c r="F377" s="373" t="str">
        <f>IF('Factures - Autres'!H377="","",'Factures - Autres'!H377)</f>
        <v/>
      </c>
      <c r="G377" s="373"/>
      <c r="H377" s="377"/>
      <c r="I377" s="364"/>
      <c r="J377" s="364"/>
      <c r="K377" s="259"/>
      <c r="L377" s="260"/>
      <c r="M377" s="260"/>
      <c r="N377" s="259"/>
      <c r="O377" s="182" t="str">
        <f t="shared" si="10"/>
        <v/>
      </c>
      <c r="P377" s="185"/>
      <c r="Q377" s="266"/>
      <c r="R377" s="90"/>
      <c r="S377" s="270"/>
      <c r="T377" s="158">
        <f t="shared" si="11"/>
        <v>0</v>
      </c>
    </row>
    <row r="378" spans="1:20" ht="20.100000000000001" customHeight="1" x14ac:dyDescent="0.25">
      <c r="A378" s="174">
        <v>372</v>
      </c>
      <c r="B378" s="372" t="str">
        <f>IF('Factures - Autres'!B378="","",'Factures - Autres'!B378)</f>
        <v/>
      </c>
      <c r="C378" s="371" t="str">
        <f>IF('Factures - Autres'!C378="","",'Factures - Autres'!C378)</f>
        <v/>
      </c>
      <c r="D378" s="371" t="str">
        <f>IF('Factures - Autres'!D378="","",'Factures - Autres'!D378)</f>
        <v/>
      </c>
      <c r="E378" s="372" t="str">
        <f>IF('Factures - Autres'!E378="","",'Factures - Autres'!E378)</f>
        <v/>
      </c>
      <c r="F378" s="373" t="str">
        <f>IF('Factures - Autres'!H378="","",'Factures - Autres'!H378)</f>
        <v/>
      </c>
      <c r="G378" s="373"/>
      <c r="H378" s="377"/>
      <c r="I378" s="364"/>
      <c r="J378" s="364"/>
      <c r="K378" s="259"/>
      <c r="L378" s="260"/>
      <c r="M378" s="260"/>
      <c r="N378" s="259"/>
      <c r="O378" s="182" t="str">
        <f t="shared" si="10"/>
        <v/>
      </c>
      <c r="P378" s="185"/>
      <c r="Q378" s="266"/>
      <c r="R378" s="90"/>
      <c r="S378" s="270"/>
      <c r="T378" s="158">
        <f t="shared" si="11"/>
        <v>0</v>
      </c>
    </row>
    <row r="379" spans="1:20" ht="20.100000000000001" customHeight="1" x14ac:dyDescent="0.25">
      <c r="A379" s="174">
        <v>373</v>
      </c>
      <c r="B379" s="372" t="str">
        <f>IF('Factures - Autres'!B379="","",'Factures - Autres'!B379)</f>
        <v/>
      </c>
      <c r="C379" s="371" t="str">
        <f>IF('Factures - Autres'!C379="","",'Factures - Autres'!C379)</f>
        <v/>
      </c>
      <c r="D379" s="371" t="str">
        <f>IF('Factures - Autres'!D379="","",'Factures - Autres'!D379)</f>
        <v/>
      </c>
      <c r="E379" s="372" t="str">
        <f>IF('Factures - Autres'!E379="","",'Factures - Autres'!E379)</f>
        <v/>
      </c>
      <c r="F379" s="373" t="str">
        <f>IF('Factures - Autres'!H379="","",'Factures - Autres'!H379)</f>
        <v/>
      </c>
      <c r="G379" s="373"/>
      <c r="H379" s="377"/>
      <c r="I379" s="364"/>
      <c r="J379" s="364"/>
      <c r="K379" s="259"/>
      <c r="L379" s="260"/>
      <c r="M379" s="260"/>
      <c r="N379" s="259"/>
      <c r="O379" s="182" t="str">
        <f t="shared" si="10"/>
        <v/>
      </c>
      <c r="P379" s="185"/>
      <c r="Q379" s="266"/>
      <c r="R379" s="90"/>
      <c r="S379" s="270"/>
      <c r="T379" s="158">
        <f t="shared" si="11"/>
        <v>0</v>
      </c>
    </row>
    <row r="380" spans="1:20" ht="20.100000000000001" customHeight="1" x14ac:dyDescent="0.25">
      <c r="A380" s="174">
        <v>374</v>
      </c>
      <c r="B380" s="372" t="str">
        <f>IF('Factures - Autres'!B380="","",'Factures - Autres'!B380)</f>
        <v/>
      </c>
      <c r="C380" s="371" t="str">
        <f>IF('Factures - Autres'!C380="","",'Factures - Autres'!C380)</f>
        <v/>
      </c>
      <c r="D380" s="371" t="str">
        <f>IF('Factures - Autres'!D380="","",'Factures - Autres'!D380)</f>
        <v/>
      </c>
      <c r="E380" s="372" t="str">
        <f>IF('Factures - Autres'!E380="","",'Factures - Autres'!E380)</f>
        <v/>
      </c>
      <c r="F380" s="373" t="str">
        <f>IF('Factures - Autres'!H380="","",'Factures - Autres'!H380)</f>
        <v/>
      </c>
      <c r="G380" s="373"/>
      <c r="H380" s="377"/>
      <c r="I380" s="364"/>
      <c r="J380" s="364"/>
      <c r="K380" s="259"/>
      <c r="L380" s="260"/>
      <c r="M380" s="260"/>
      <c r="N380" s="259"/>
      <c r="O380" s="182" t="str">
        <f t="shared" si="10"/>
        <v/>
      </c>
      <c r="P380" s="185"/>
      <c r="Q380" s="266"/>
      <c r="R380" s="90"/>
      <c r="S380" s="270"/>
      <c r="T380" s="158">
        <f t="shared" si="11"/>
        <v>0</v>
      </c>
    </row>
    <row r="381" spans="1:20" ht="20.100000000000001" customHeight="1" x14ac:dyDescent="0.25">
      <c r="A381" s="174">
        <v>375</v>
      </c>
      <c r="B381" s="372" t="str">
        <f>IF('Factures - Autres'!B381="","",'Factures - Autres'!B381)</f>
        <v/>
      </c>
      <c r="C381" s="371" t="str">
        <f>IF('Factures - Autres'!C381="","",'Factures - Autres'!C381)</f>
        <v/>
      </c>
      <c r="D381" s="371" t="str">
        <f>IF('Factures - Autres'!D381="","",'Factures - Autres'!D381)</f>
        <v/>
      </c>
      <c r="E381" s="372" t="str">
        <f>IF('Factures - Autres'!E381="","",'Factures - Autres'!E381)</f>
        <v/>
      </c>
      <c r="F381" s="373" t="str">
        <f>IF('Factures - Autres'!H381="","",'Factures - Autres'!H381)</f>
        <v/>
      </c>
      <c r="G381" s="373"/>
      <c r="H381" s="377"/>
      <c r="I381" s="364"/>
      <c r="J381" s="364"/>
      <c r="K381" s="259"/>
      <c r="L381" s="260"/>
      <c r="M381" s="260"/>
      <c r="N381" s="259"/>
      <c r="O381" s="182" t="str">
        <f t="shared" si="10"/>
        <v/>
      </c>
      <c r="P381" s="185"/>
      <c r="Q381" s="266"/>
      <c r="R381" s="90"/>
      <c r="S381" s="270"/>
      <c r="T381" s="158">
        <f t="shared" si="11"/>
        <v>0</v>
      </c>
    </row>
    <row r="382" spans="1:20" ht="20.100000000000001" customHeight="1" x14ac:dyDescent="0.25">
      <c r="A382" s="174">
        <v>376</v>
      </c>
      <c r="B382" s="372" t="str">
        <f>IF('Factures - Autres'!B382="","",'Factures - Autres'!B382)</f>
        <v/>
      </c>
      <c r="C382" s="371" t="str">
        <f>IF('Factures - Autres'!C382="","",'Factures - Autres'!C382)</f>
        <v/>
      </c>
      <c r="D382" s="371" t="str">
        <f>IF('Factures - Autres'!D382="","",'Factures - Autres'!D382)</f>
        <v/>
      </c>
      <c r="E382" s="372" t="str">
        <f>IF('Factures - Autres'!E382="","",'Factures - Autres'!E382)</f>
        <v/>
      </c>
      <c r="F382" s="373" t="str">
        <f>IF('Factures - Autres'!H382="","",'Factures - Autres'!H382)</f>
        <v/>
      </c>
      <c r="G382" s="373"/>
      <c r="H382" s="377"/>
      <c r="I382" s="364"/>
      <c r="J382" s="364"/>
      <c r="K382" s="259"/>
      <c r="L382" s="260"/>
      <c r="M382" s="260"/>
      <c r="N382" s="259"/>
      <c r="O382" s="182" t="str">
        <f t="shared" si="10"/>
        <v/>
      </c>
      <c r="P382" s="185"/>
      <c r="Q382" s="266"/>
      <c r="R382" s="90"/>
      <c r="S382" s="270"/>
      <c r="T382" s="158">
        <f t="shared" si="11"/>
        <v>0</v>
      </c>
    </row>
    <row r="383" spans="1:20" ht="20.100000000000001" customHeight="1" x14ac:dyDescent="0.25">
      <c r="A383" s="174">
        <v>377</v>
      </c>
      <c r="B383" s="372" t="str">
        <f>IF('Factures - Autres'!B383="","",'Factures - Autres'!B383)</f>
        <v/>
      </c>
      <c r="C383" s="371" t="str">
        <f>IF('Factures - Autres'!C383="","",'Factures - Autres'!C383)</f>
        <v/>
      </c>
      <c r="D383" s="371" t="str">
        <f>IF('Factures - Autres'!D383="","",'Factures - Autres'!D383)</f>
        <v/>
      </c>
      <c r="E383" s="372" t="str">
        <f>IF('Factures - Autres'!E383="","",'Factures - Autres'!E383)</f>
        <v/>
      </c>
      <c r="F383" s="373" t="str">
        <f>IF('Factures - Autres'!H383="","",'Factures - Autres'!H383)</f>
        <v/>
      </c>
      <c r="G383" s="373"/>
      <c r="H383" s="377"/>
      <c r="I383" s="364"/>
      <c r="J383" s="364"/>
      <c r="K383" s="259"/>
      <c r="L383" s="260"/>
      <c r="M383" s="260"/>
      <c r="N383" s="259"/>
      <c r="O383" s="182" t="str">
        <f t="shared" si="10"/>
        <v/>
      </c>
      <c r="P383" s="185"/>
      <c r="Q383" s="266"/>
      <c r="R383" s="90"/>
      <c r="S383" s="270"/>
      <c r="T383" s="158">
        <f t="shared" si="11"/>
        <v>0</v>
      </c>
    </row>
    <row r="384" spans="1:20" ht="20.100000000000001" customHeight="1" x14ac:dyDescent="0.25">
      <c r="A384" s="174">
        <v>378</v>
      </c>
      <c r="B384" s="372" t="str">
        <f>IF('Factures - Autres'!B384="","",'Factures - Autres'!B384)</f>
        <v/>
      </c>
      <c r="C384" s="371" t="str">
        <f>IF('Factures - Autres'!C384="","",'Factures - Autres'!C384)</f>
        <v/>
      </c>
      <c r="D384" s="371" t="str">
        <f>IF('Factures - Autres'!D384="","",'Factures - Autres'!D384)</f>
        <v/>
      </c>
      <c r="E384" s="372" t="str">
        <f>IF('Factures - Autres'!E384="","",'Factures - Autres'!E384)</f>
        <v/>
      </c>
      <c r="F384" s="373" t="str">
        <f>IF('Factures - Autres'!H384="","",'Factures - Autres'!H384)</f>
        <v/>
      </c>
      <c r="G384" s="373"/>
      <c r="H384" s="377"/>
      <c r="I384" s="364"/>
      <c r="J384" s="364"/>
      <c r="K384" s="259"/>
      <c r="L384" s="260"/>
      <c r="M384" s="260"/>
      <c r="N384" s="259"/>
      <c r="O384" s="182" t="str">
        <f t="shared" si="10"/>
        <v/>
      </c>
      <c r="P384" s="185"/>
      <c r="Q384" s="266"/>
      <c r="R384" s="90"/>
      <c r="S384" s="270"/>
      <c r="T384" s="158">
        <f t="shared" si="11"/>
        <v>0</v>
      </c>
    </row>
    <row r="385" spans="1:20" ht="20.100000000000001" customHeight="1" x14ac:dyDescent="0.25">
      <c r="A385" s="174">
        <v>379</v>
      </c>
      <c r="B385" s="372" t="str">
        <f>IF('Factures - Autres'!B385="","",'Factures - Autres'!B385)</f>
        <v/>
      </c>
      <c r="C385" s="371" t="str">
        <f>IF('Factures - Autres'!C385="","",'Factures - Autres'!C385)</f>
        <v/>
      </c>
      <c r="D385" s="371" t="str">
        <f>IF('Factures - Autres'!D385="","",'Factures - Autres'!D385)</f>
        <v/>
      </c>
      <c r="E385" s="372" t="str">
        <f>IF('Factures - Autres'!E385="","",'Factures - Autres'!E385)</f>
        <v/>
      </c>
      <c r="F385" s="373" t="str">
        <f>IF('Factures - Autres'!H385="","",'Factures - Autres'!H385)</f>
        <v/>
      </c>
      <c r="G385" s="373"/>
      <c r="H385" s="377"/>
      <c r="I385" s="364"/>
      <c r="J385" s="364"/>
      <c r="K385" s="259"/>
      <c r="L385" s="260"/>
      <c r="M385" s="260"/>
      <c r="N385" s="259"/>
      <c r="O385" s="182" t="str">
        <f t="shared" si="10"/>
        <v/>
      </c>
      <c r="P385" s="185"/>
      <c r="Q385" s="266"/>
      <c r="R385" s="90"/>
      <c r="S385" s="270"/>
      <c r="T385" s="158">
        <f t="shared" si="11"/>
        <v>0</v>
      </c>
    </row>
    <row r="386" spans="1:20" ht="20.100000000000001" customHeight="1" x14ac:dyDescent="0.25">
      <c r="A386" s="174">
        <v>380</v>
      </c>
      <c r="B386" s="372" t="str">
        <f>IF('Factures - Autres'!B386="","",'Factures - Autres'!B386)</f>
        <v/>
      </c>
      <c r="C386" s="371" t="str">
        <f>IF('Factures - Autres'!C386="","",'Factures - Autres'!C386)</f>
        <v/>
      </c>
      <c r="D386" s="371" t="str">
        <f>IF('Factures - Autres'!D386="","",'Factures - Autres'!D386)</f>
        <v/>
      </c>
      <c r="E386" s="372" t="str">
        <f>IF('Factures - Autres'!E386="","",'Factures - Autres'!E386)</f>
        <v/>
      </c>
      <c r="F386" s="373" t="str">
        <f>IF('Factures - Autres'!H386="","",'Factures - Autres'!H386)</f>
        <v/>
      </c>
      <c r="G386" s="373"/>
      <c r="H386" s="377"/>
      <c r="I386" s="364"/>
      <c r="J386" s="364"/>
      <c r="K386" s="259"/>
      <c r="L386" s="260"/>
      <c r="M386" s="260"/>
      <c r="N386" s="259"/>
      <c r="O386" s="182" t="str">
        <f t="shared" si="10"/>
        <v/>
      </c>
      <c r="P386" s="185"/>
      <c r="Q386" s="266"/>
      <c r="R386" s="90"/>
      <c r="S386" s="270"/>
      <c r="T386" s="158">
        <f t="shared" si="11"/>
        <v>0</v>
      </c>
    </row>
    <row r="387" spans="1:20" ht="20.100000000000001" customHeight="1" x14ac:dyDescent="0.25">
      <c r="A387" s="174">
        <v>381</v>
      </c>
      <c r="B387" s="372" t="str">
        <f>IF('Factures - Autres'!B387="","",'Factures - Autres'!B387)</f>
        <v/>
      </c>
      <c r="C387" s="371" t="str">
        <f>IF('Factures - Autres'!C387="","",'Factures - Autres'!C387)</f>
        <v/>
      </c>
      <c r="D387" s="371" t="str">
        <f>IF('Factures - Autres'!D387="","",'Factures - Autres'!D387)</f>
        <v/>
      </c>
      <c r="E387" s="372" t="str">
        <f>IF('Factures - Autres'!E387="","",'Factures - Autres'!E387)</f>
        <v/>
      </c>
      <c r="F387" s="373" t="str">
        <f>IF('Factures - Autres'!H387="","",'Factures - Autres'!H387)</f>
        <v/>
      </c>
      <c r="G387" s="373"/>
      <c r="H387" s="377"/>
      <c r="I387" s="364"/>
      <c r="J387" s="364"/>
      <c r="K387" s="259"/>
      <c r="L387" s="260"/>
      <c r="M387" s="260"/>
      <c r="N387" s="259"/>
      <c r="O387" s="182" t="str">
        <f t="shared" si="10"/>
        <v/>
      </c>
      <c r="P387" s="185"/>
      <c r="Q387" s="266"/>
      <c r="R387" s="90"/>
      <c r="S387" s="270"/>
      <c r="T387" s="158">
        <f t="shared" si="11"/>
        <v>0</v>
      </c>
    </row>
    <row r="388" spans="1:20" ht="20.100000000000001" customHeight="1" x14ac:dyDescent="0.25">
      <c r="A388" s="174">
        <v>382</v>
      </c>
      <c r="B388" s="372" t="str">
        <f>IF('Factures - Autres'!B388="","",'Factures - Autres'!B388)</f>
        <v/>
      </c>
      <c r="C388" s="371" t="str">
        <f>IF('Factures - Autres'!C388="","",'Factures - Autres'!C388)</f>
        <v/>
      </c>
      <c r="D388" s="371" t="str">
        <f>IF('Factures - Autres'!D388="","",'Factures - Autres'!D388)</f>
        <v/>
      </c>
      <c r="E388" s="372" t="str">
        <f>IF('Factures - Autres'!E388="","",'Factures - Autres'!E388)</f>
        <v/>
      </c>
      <c r="F388" s="373" t="str">
        <f>IF('Factures - Autres'!H388="","",'Factures - Autres'!H388)</f>
        <v/>
      </c>
      <c r="G388" s="373"/>
      <c r="H388" s="377"/>
      <c r="I388" s="364"/>
      <c r="J388" s="364"/>
      <c r="K388" s="259"/>
      <c r="L388" s="260"/>
      <c r="M388" s="260"/>
      <c r="N388" s="259"/>
      <c r="O388" s="182" t="str">
        <f t="shared" si="10"/>
        <v/>
      </c>
      <c r="P388" s="185"/>
      <c r="Q388" s="266"/>
      <c r="R388" s="90"/>
      <c r="S388" s="270"/>
      <c r="T388" s="158">
        <f t="shared" si="11"/>
        <v>0</v>
      </c>
    </row>
    <row r="389" spans="1:20" ht="20.100000000000001" customHeight="1" x14ac:dyDescent="0.25">
      <c r="A389" s="174">
        <v>383</v>
      </c>
      <c r="B389" s="372" t="str">
        <f>IF('Factures - Autres'!B389="","",'Factures - Autres'!B389)</f>
        <v/>
      </c>
      <c r="C389" s="371" t="str">
        <f>IF('Factures - Autres'!C389="","",'Factures - Autres'!C389)</f>
        <v/>
      </c>
      <c r="D389" s="371" t="str">
        <f>IF('Factures - Autres'!D389="","",'Factures - Autres'!D389)</f>
        <v/>
      </c>
      <c r="E389" s="372" t="str">
        <f>IF('Factures - Autres'!E389="","",'Factures - Autres'!E389)</f>
        <v/>
      </c>
      <c r="F389" s="373" t="str">
        <f>IF('Factures - Autres'!H389="","",'Factures - Autres'!H389)</f>
        <v/>
      </c>
      <c r="G389" s="373"/>
      <c r="H389" s="377"/>
      <c r="I389" s="364"/>
      <c r="J389" s="364"/>
      <c r="K389" s="259"/>
      <c r="L389" s="260"/>
      <c r="M389" s="260"/>
      <c r="N389" s="259"/>
      <c r="O389" s="182" t="str">
        <f t="shared" si="10"/>
        <v/>
      </c>
      <c r="P389" s="185"/>
      <c r="Q389" s="266"/>
      <c r="R389" s="90"/>
      <c r="S389" s="270"/>
      <c r="T389" s="158">
        <f t="shared" si="11"/>
        <v>0</v>
      </c>
    </row>
    <row r="390" spans="1:20" ht="20.100000000000001" customHeight="1" x14ac:dyDescent="0.25">
      <c r="A390" s="174">
        <v>384</v>
      </c>
      <c r="B390" s="372" t="str">
        <f>IF('Factures - Autres'!B390="","",'Factures - Autres'!B390)</f>
        <v/>
      </c>
      <c r="C390" s="371" t="str">
        <f>IF('Factures - Autres'!C390="","",'Factures - Autres'!C390)</f>
        <v/>
      </c>
      <c r="D390" s="371" t="str">
        <f>IF('Factures - Autres'!D390="","",'Factures - Autres'!D390)</f>
        <v/>
      </c>
      <c r="E390" s="372" t="str">
        <f>IF('Factures - Autres'!E390="","",'Factures - Autres'!E390)</f>
        <v/>
      </c>
      <c r="F390" s="373" t="str">
        <f>IF('Factures - Autres'!H390="","",'Factures - Autres'!H390)</f>
        <v/>
      </c>
      <c r="G390" s="373"/>
      <c r="H390" s="377"/>
      <c r="I390" s="364"/>
      <c r="J390" s="364"/>
      <c r="K390" s="259"/>
      <c r="L390" s="260"/>
      <c r="M390" s="260"/>
      <c r="N390" s="259"/>
      <c r="O390" s="182" t="str">
        <f t="shared" si="10"/>
        <v/>
      </c>
      <c r="P390" s="185"/>
      <c r="Q390" s="266"/>
      <c r="R390" s="90"/>
      <c r="S390" s="270"/>
      <c r="T390" s="158">
        <f t="shared" si="11"/>
        <v>0</v>
      </c>
    </row>
    <row r="391" spans="1:20" ht="20.100000000000001" customHeight="1" x14ac:dyDescent="0.25">
      <c r="A391" s="174">
        <v>385</v>
      </c>
      <c r="B391" s="372" t="str">
        <f>IF('Factures - Autres'!B391="","",'Factures - Autres'!B391)</f>
        <v/>
      </c>
      <c r="C391" s="371" t="str">
        <f>IF('Factures - Autres'!C391="","",'Factures - Autres'!C391)</f>
        <v/>
      </c>
      <c r="D391" s="371" t="str">
        <f>IF('Factures - Autres'!D391="","",'Factures - Autres'!D391)</f>
        <v/>
      </c>
      <c r="E391" s="372" t="str">
        <f>IF('Factures - Autres'!E391="","",'Factures - Autres'!E391)</f>
        <v/>
      </c>
      <c r="F391" s="373" t="str">
        <f>IF('Factures - Autres'!H391="","",'Factures - Autres'!H391)</f>
        <v/>
      </c>
      <c r="G391" s="373"/>
      <c r="H391" s="377"/>
      <c r="I391" s="364"/>
      <c r="J391" s="364"/>
      <c r="K391" s="259"/>
      <c r="L391" s="260"/>
      <c r="M391" s="260"/>
      <c r="N391" s="259"/>
      <c r="O391" s="182" t="str">
        <f t="shared" ref="O391:O454" si="12">IF($H391="","",IF($H391&gt;MAX($F391:$G391),"Le montant éligible ne peut etre supérieur au montant présenté",""))</f>
        <v/>
      </c>
      <c r="P391" s="185"/>
      <c r="Q391" s="266"/>
      <c r="R391" s="90"/>
      <c r="S391" s="270"/>
      <c r="T391" s="158">
        <f t="shared" si="11"/>
        <v>0</v>
      </c>
    </row>
    <row r="392" spans="1:20" ht="20.100000000000001" customHeight="1" x14ac:dyDescent="0.25">
      <c r="A392" s="174">
        <v>386</v>
      </c>
      <c r="B392" s="372" t="str">
        <f>IF('Factures - Autres'!B392="","",'Factures - Autres'!B392)</f>
        <v/>
      </c>
      <c r="C392" s="371" t="str">
        <f>IF('Factures - Autres'!C392="","",'Factures - Autres'!C392)</f>
        <v/>
      </c>
      <c r="D392" s="371" t="str">
        <f>IF('Factures - Autres'!D392="","",'Factures - Autres'!D392)</f>
        <v/>
      </c>
      <c r="E392" s="372" t="str">
        <f>IF('Factures - Autres'!E392="","",'Factures - Autres'!E392)</f>
        <v/>
      </c>
      <c r="F392" s="373" t="str">
        <f>IF('Factures - Autres'!H392="","",'Factures - Autres'!H392)</f>
        <v/>
      </c>
      <c r="G392" s="373"/>
      <c r="H392" s="377"/>
      <c r="I392" s="364"/>
      <c r="J392" s="364"/>
      <c r="K392" s="259"/>
      <c r="L392" s="260"/>
      <c r="M392" s="260"/>
      <c r="N392" s="259"/>
      <c r="O392" s="182" t="str">
        <f t="shared" si="12"/>
        <v/>
      </c>
      <c r="P392" s="185"/>
      <c r="Q392" s="266"/>
      <c r="R392" s="90"/>
      <c r="S392" s="270"/>
      <c r="T392" s="158">
        <f t="shared" ref="T392:T455" si="13">IF(AND(B392&lt;&gt;"",R392&lt;&gt;"Oui"),1,0)</f>
        <v>0</v>
      </c>
    </row>
    <row r="393" spans="1:20" ht="20.100000000000001" customHeight="1" x14ac:dyDescent="0.25">
      <c r="A393" s="174">
        <v>387</v>
      </c>
      <c r="B393" s="372" t="str">
        <f>IF('Factures - Autres'!B393="","",'Factures - Autres'!B393)</f>
        <v/>
      </c>
      <c r="C393" s="371" t="str">
        <f>IF('Factures - Autres'!C393="","",'Factures - Autres'!C393)</f>
        <v/>
      </c>
      <c r="D393" s="371" t="str">
        <f>IF('Factures - Autres'!D393="","",'Factures - Autres'!D393)</f>
        <v/>
      </c>
      <c r="E393" s="372" t="str">
        <f>IF('Factures - Autres'!E393="","",'Factures - Autres'!E393)</f>
        <v/>
      </c>
      <c r="F393" s="373" t="str">
        <f>IF('Factures - Autres'!H393="","",'Factures - Autres'!H393)</f>
        <v/>
      </c>
      <c r="G393" s="373"/>
      <c r="H393" s="377"/>
      <c r="I393" s="364"/>
      <c r="J393" s="364"/>
      <c r="K393" s="259"/>
      <c r="L393" s="260"/>
      <c r="M393" s="260"/>
      <c r="N393" s="259"/>
      <c r="O393" s="182" t="str">
        <f t="shared" si="12"/>
        <v/>
      </c>
      <c r="P393" s="185"/>
      <c r="Q393" s="266"/>
      <c r="R393" s="90"/>
      <c r="S393" s="270"/>
      <c r="T393" s="158">
        <f t="shared" si="13"/>
        <v>0</v>
      </c>
    </row>
    <row r="394" spans="1:20" ht="20.100000000000001" customHeight="1" x14ac:dyDescent="0.25">
      <c r="A394" s="174">
        <v>388</v>
      </c>
      <c r="B394" s="372" t="str">
        <f>IF('Factures - Autres'!B394="","",'Factures - Autres'!B394)</f>
        <v/>
      </c>
      <c r="C394" s="371" t="str">
        <f>IF('Factures - Autres'!C394="","",'Factures - Autres'!C394)</f>
        <v/>
      </c>
      <c r="D394" s="371" t="str">
        <f>IF('Factures - Autres'!D394="","",'Factures - Autres'!D394)</f>
        <v/>
      </c>
      <c r="E394" s="372" t="str">
        <f>IF('Factures - Autres'!E394="","",'Factures - Autres'!E394)</f>
        <v/>
      </c>
      <c r="F394" s="373" t="str">
        <f>IF('Factures - Autres'!H394="","",'Factures - Autres'!H394)</f>
        <v/>
      </c>
      <c r="G394" s="373"/>
      <c r="H394" s="377"/>
      <c r="I394" s="364"/>
      <c r="J394" s="364"/>
      <c r="K394" s="259"/>
      <c r="L394" s="260"/>
      <c r="M394" s="260"/>
      <c r="N394" s="259"/>
      <c r="O394" s="182" t="str">
        <f t="shared" si="12"/>
        <v/>
      </c>
      <c r="P394" s="185"/>
      <c r="Q394" s="266"/>
      <c r="R394" s="90"/>
      <c r="S394" s="270"/>
      <c r="T394" s="158">
        <f t="shared" si="13"/>
        <v>0</v>
      </c>
    </row>
    <row r="395" spans="1:20" ht="20.100000000000001" customHeight="1" x14ac:dyDescent="0.25">
      <c r="A395" s="174">
        <v>389</v>
      </c>
      <c r="B395" s="372" t="str">
        <f>IF('Factures - Autres'!B395="","",'Factures - Autres'!B395)</f>
        <v/>
      </c>
      <c r="C395" s="371" t="str">
        <f>IF('Factures - Autres'!C395="","",'Factures - Autres'!C395)</f>
        <v/>
      </c>
      <c r="D395" s="371" t="str">
        <f>IF('Factures - Autres'!D395="","",'Factures - Autres'!D395)</f>
        <v/>
      </c>
      <c r="E395" s="372" t="str">
        <f>IF('Factures - Autres'!E395="","",'Factures - Autres'!E395)</f>
        <v/>
      </c>
      <c r="F395" s="373" t="str">
        <f>IF('Factures - Autres'!H395="","",'Factures - Autres'!H395)</f>
        <v/>
      </c>
      <c r="G395" s="373"/>
      <c r="H395" s="377"/>
      <c r="I395" s="364"/>
      <c r="J395" s="364"/>
      <c r="K395" s="259"/>
      <c r="L395" s="260"/>
      <c r="M395" s="260"/>
      <c r="N395" s="259"/>
      <c r="O395" s="182" t="str">
        <f t="shared" si="12"/>
        <v/>
      </c>
      <c r="P395" s="185"/>
      <c r="Q395" s="266"/>
      <c r="R395" s="90"/>
      <c r="S395" s="270"/>
      <c r="T395" s="158">
        <f t="shared" si="13"/>
        <v>0</v>
      </c>
    </row>
    <row r="396" spans="1:20" ht="20.100000000000001" customHeight="1" x14ac:dyDescent="0.25">
      <c r="A396" s="174">
        <v>390</v>
      </c>
      <c r="B396" s="372" t="str">
        <f>IF('Factures - Autres'!B396="","",'Factures - Autres'!B396)</f>
        <v/>
      </c>
      <c r="C396" s="371" t="str">
        <f>IF('Factures - Autres'!C396="","",'Factures - Autres'!C396)</f>
        <v/>
      </c>
      <c r="D396" s="371" t="str">
        <f>IF('Factures - Autres'!D396="","",'Factures - Autres'!D396)</f>
        <v/>
      </c>
      <c r="E396" s="372" t="str">
        <f>IF('Factures - Autres'!E396="","",'Factures - Autres'!E396)</f>
        <v/>
      </c>
      <c r="F396" s="373" t="str">
        <f>IF('Factures - Autres'!H396="","",'Factures - Autres'!H396)</f>
        <v/>
      </c>
      <c r="G396" s="373"/>
      <c r="H396" s="377"/>
      <c r="I396" s="364"/>
      <c r="J396" s="364"/>
      <c r="K396" s="259"/>
      <c r="L396" s="260"/>
      <c r="M396" s="260"/>
      <c r="N396" s="259"/>
      <c r="O396" s="182" t="str">
        <f t="shared" si="12"/>
        <v/>
      </c>
      <c r="P396" s="185"/>
      <c r="Q396" s="266"/>
      <c r="R396" s="90"/>
      <c r="S396" s="270"/>
      <c r="T396" s="158">
        <f t="shared" si="13"/>
        <v>0</v>
      </c>
    </row>
    <row r="397" spans="1:20" ht="20.100000000000001" customHeight="1" x14ac:dyDescent="0.25">
      <c r="A397" s="174">
        <v>391</v>
      </c>
      <c r="B397" s="372" t="str">
        <f>IF('Factures - Autres'!B397="","",'Factures - Autres'!B397)</f>
        <v/>
      </c>
      <c r="C397" s="371" t="str">
        <f>IF('Factures - Autres'!C397="","",'Factures - Autres'!C397)</f>
        <v/>
      </c>
      <c r="D397" s="371" t="str">
        <f>IF('Factures - Autres'!D397="","",'Factures - Autres'!D397)</f>
        <v/>
      </c>
      <c r="E397" s="372" t="str">
        <f>IF('Factures - Autres'!E397="","",'Factures - Autres'!E397)</f>
        <v/>
      </c>
      <c r="F397" s="373" t="str">
        <f>IF('Factures - Autres'!H397="","",'Factures - Autres'!H397)</f>
        <v/>
      </c>
      <c r="G397" s="373"/>
      <c r="H397" s="377"/>
      <c r="I397" s="364"/>
      <c r="J397" s="364"/>
      <c r="K397" s="259"/>
      <c r="L397" s="260"/>
      <c r="M397" s="260"/>
      <c r="N397" s="259"/>
      <c r="O397" s="182" t="str">
        <f t="shared" si="12"/>
        <v/>
      </c>
      <c r="P397" s="185"/>
      <c r="Q397" s="266"/>
      <c r="R397" s="90"/>
      <c r="S397" s="270"/>
      <c r="T397" s="158">
        <f t="shared" si="13"/>
        <v>0</v>
      </c>
    </row>
    <row r="398" spans="1:20" ht="20.100000000000001" customHeight="1" x14ac:dyDescent="0.25">
      <c r="A398" s="174">
        <v>392</v>
      </c>
      <c r="B398" s="372" t="str">
        <f>IF('Factures - Autres'!B398="","",'Factures - Autres'!B398)</f>
        <v/>
      </c>
      <c r="C398" s="371" t="str">
        <f>IF('Factures - Autres'!C398="","",'Factures - Autres'!C398)</f>
        <v/>
      </c>
      <c r="D398" s="371" t="str">
        <f>IF('Factures - Autres'!D398="","",'Factures - Autres'!D398)</f>
        <v/>
      </c>
      <c r="E398" s="372" t="str">
        <f>IF('Factures - Autres'!E398="","",'Factures - Autres'!E398)</f>
        <v/>
      </c>
      <c r="F398" s="373" t="str">
        <f>IF('Factures - Autres'!H398="","",'Factures - Autres'!H398)</f>
        <v/>
      </c>
      <c r="G398" s="373"/>
      <c r="H398" s="377"/>
      <c r="I398" s="364"/>
      <c r="J398" s="364"/>
      <c r="K398" s="259"/>
      <c r="L398" s="260"/>
      <c r="M398" s="260"/>
      <c r="N398" s="259"/>
      <c r="O398" s="182" t="str">
        <f t="shared" si="12"/>
        <v/>
      </c>
      <c r="P398" s="185"/>
      <c r="Q398" s="266"/>
      <c r="R398" s="90"/>
      <c r="S398" s="270"/>
      <c r="T398" s="158">
        <f t="shared" si="13"/>
        <v>0</v>
      </c>
    </row>
    <row r="399" spans="1:20" ht="20.100000000000001" customHeight="1" x14ac:dyDescent="0.25">
      <c r="A399" s="174">
        <v>393</v>
      </c>
      <c r="B399" s="372" t="str">
        <f>IF('Factures - Autres'!B399="","",'Factures - Autres'!B399)</f>
        <v/>
      </c>
      <c r="C399" s="371" t="str">
        <f>IF('Factures - Autres'!C399="","",'Factures - Autres'!C399)</f>
        <v/>
      </c>
      <c r="D399" s="371" t="str">
        <f>IF('Factures - Autres'!D399="","",'Factures - Autres'!D399)</f>
        <v/>
      </c>
      <c r="E399" s="372" t="str">
        <f>IF('Factures - Autres'!E399="","",'Factures - Autres'!E399)</f>
        <v/>
      </c>
      <c r="F399" s="373" t="str">
        <f>IF('Factures - Autres'!H399="","",'Factures - Autres'!H399)</f>
        <v/>
      </c>
      <c r="G399" s="373"/>
      <c r="H399" s="377"/>
      <c r="I399" s="364"/>
      <c r="J399" s="364"/>
      <c r="K399" s="259"/>
      <c r="L399" s="260"/>
      <c r="M399" s="260"/>
      <c r="N399" s="259"/>
      <c r="O399" s="182" t="str">
        <f t="shared" si="12"/>
        <v/>
      </c>
      <c r="P399" s="185"/>
      <c r="Q399" s="266"/>
      <c r="R399" s="90"/>
      <c r="S399" s="270"/>
      <c r="T399" s="158">
        <f t="shared" si="13"/>
        <v>0</v>
      </c>
    </row>
    <row r="400" spans="1:20" ht="20.100000000000001" customHeight="1" x14ac:dyDescent="0.25">
      <c r="A400" s="174">
        <v>394</v>
      </c>
      <c r="B400" s="372" t="str">
        <f>IF('Factures - Autres'!B400="","",'Factures - Autres'!B400)</f>
        <v/>
      </c>
      <c r="C400" s="371" t="str">
        <f>IF('Factures - Autres'!C400="","",'Factures - Autres'!C400)</f>
        <v/>
      </c>
      <c r="D400" s="371" t="str">
        <f>IF('Factures - Autres'!D400="","",'Factures - Autres'!D400)</f>
        <v/>
      </c>
      <c r="E400" s="372" t="str">
        <f>IF('Factures - Autres'!E400="","",'Factures - Autres'!E400)</f>
        <v/>
      </c>
      <c r="F400" s="373" t="str">
        <f>IF('Factures - Autres'!H400="","",'Factures - Autres'!H400)</f>
        <v/>
      </c>
      <c r="G400" s="373"/>
      <c r="H400" s="377"/>
      <c r="I400" s="364"/>
      <c r="J400" s="364"/>
      <c r="K400" s="259"/>
      <c r="L400" s="260"/>
      <c r="M400" s="260"/>
      <c r="N400" s="259"/>
      <c r="O400" s="182" t="str">
        <f t="shared" si="12"/>
        <v/>
      </c>
      <c r="P400" s="185"/>
      <c r="Q400" s="266"/>
      <c r="R400" s="90"/>
      <c r="S400" s="270"/>
      <c r="T400" s="158">
        <f t="shared" si="13"/>
        <v>0</v>
      </c>
    </row>
    <row r="401" spans="1:20" ht="20.100000000000001" customHeight="1" x14ac:dyDescent="0.25">
      <c r="A401" s="174">
        <v>395</v>
      </c>
      <c r="B401" s="372" t="str">
        <f>IF('Factures - Autres'!B401="","",'Factures - Autres'!B401)</f>
        <v/>
      </c>
      <c r="C401" s="371" t="str">
        <f>IF('Factures - Autres'!C401="","",'Factures - Autres'!C401)</f>
        <v/>
      </c>
      <c r="D401" s="371" t="str">
        <f>IF('Factures - Autres'!D401="","",'Factures - Autres'!D401)</f>
        <v/>
      </c>
      <c r="E401" s="372" t="str">
        <f>IF('Factures - Autres'!E401="","",'Factures - Autres'!E401)</f>
        <v/>
      </c>
      <c r="F401" s="373" t="str">
        <f>IF('Factures - Autres'!H401="","",'Factures - Autres'!H401)</f>
        <v/>
      </c>
      <c r="G401" s="373"/>
      <c r="H401" s="377"/>
      <c r="I401" s="364"/>
      <c r="J401" s="364"/>
      <c r="K401" s="259"/>
      <c r="L401" s="260"/>
      <c r="M401" s="260"/>
      <c r="N401" s="259"/>
      <c r="O401" s="182" t="str">
        <f t="shared" si="12"/>
        <v/>
      </c>
      <c r="P401" s="185"/>
      <c r="Q401" s="266"/>
      <c r="R401" s="90"/>
      <c r="S401" s="270"/>
      <c r="T401" s="158">
        <f t="shared" si="13"/>
        <v>0</v>
      </c>
    </row>
    <row r="402" spans="1:20" ht="20.100000000000001" customHeight="1" x14ac:dyDescent="0.25">
      <c r="A402" s="174">
        <v>396</v>
      </c>
      <c r="B402" s="372" t="str">
        <f>IF('Factures - Autres'!B402="","",'Factures - Autres'!B402)</f>
        <v/>
      </c>
      <c r="C402" s="371" t="str">
        <f>IF('Factures - Autres'!C402="","",'Factures - Autres'!C402)</f>
        <v/>
      </c>
      <c r="D402" s="371" t="str">
        <f>IF('Factures - Autres'!D402="","",'Factures - Autres'!D402)</f>
        <v/>
      </c>
      <c r="E402" s="372" t="str">
        <f>IF('Factures - Autres'!E402="","",'Factures - Autres'!E402)</f>
        <v/>
      </c>
      <c r="F402" s="373" t="str">
        <f>IF('Factures - Autres'!H402="","",'Factures - Autres'!H402)</f>
        <v/>
      </c>
      <c r="G402" s="373"/>
      <c r="H402" s="377"/>
      <c r="I402" s="364"/>
      <c r="J402" s="364"/>
      <c r="K402" s="259"/>
      <c r="L402" s="260"/>
      <c r="M402" s="260"/>
      <c r="N402" s="259"/>
      <c r="O402" s="182" t="str">
        <f t="shared" si="12"/>
        <v/>
      </c>
      <c r="P402" s="185"/>
      <c r="Q402" s="266"/>
      <c r="R402" s="90"/>
      <c r="S402" s="270"/>
      <c r="T402" s="158">
        <f t="shared" si="13"/>
        <v>0</v>
      </c>
    </row>
    <row r="403" spans="1:20" ht="20.100000000000001" customHeight="1" x14ac:dyDescent="0.25">
      <c r="A403" s="174">
        <v>397</v>
      </c>
      <c r="B403" s="372" t="str">
        <f>IF('Factures - Autres'!B403="","",'Factures - Autres'!B403)</f>
        <v/>
      </c>
      <c r="C403" s="371" t="str">
        <f>IF('Factures - Autres'!C403="","",'Factures - Autres'!C403)</f>
        <v/>
      </c>
      <c r="D403" s="371" t="str">
        <f>IF('Factures - Autres'!D403="","",'Factures - Autres'!D403)</f>
        <v/>
      </c>
      <c r="E403" s="372" t="str">
        <f>IF('Factures - Autres'!E403="","",'Factures - Autres'!E403)</f>
        <v/>
      </c>
      <c r="F403" s="373" t="str">
        <f>IF('Factures - Autres'!H403="","",'Factures - Autres'!H403)</f>
        <v/>
      </c>
      <c r="G403" s="373"/>
      <c r="H403" s="377"/>
      <c r="I403" s="364"/>
      <c r="J403" s="364"/>
      <c r="K403" s="259"/>
      <c r="L403" s="260"/>
      <c r="M403" s="260"/>
      <c r="N403" s="259"/>
      <c r="O403" s="182" t="str">
        <f t="shared" si="12"/>
        <v/>
      </c>
      <c r="P403" s="185"/>
      <c r="Q403" s="266"/>
      <c r="R403" s="90"/>
      <c r="S403" s="270"/>
      <c r="T403" s="158">
        <f t="shared" si="13"/>
        <v>0</v>
      </c>
    </row>
    <row r="404" spans="1:20" ht="20.100000000000001" customHeight="1" x14ac:dyDescent="0.25">
      <c r="A404" s="174">
        <v>398</v>
      </c>
      <c r="B404" s="372" t="str">
        <f>IF('Factures - Autres'!B404="","",'Factures - Autres'!B404)</f>
        <v/>
      </c>
      <c r="C404" s="371" t="str">
        <f>IF('Factures - Autres'!C404="","",'Factures - Autres'!C404)</f>
        <v/>
      </c>
      <c r="D404" s="371" t="str">
        <f>IF('Factures - Autres'!D404="","",'Factures - Autres'!D404)</f>
        <v/>
      </c>
      <c r="E404" s="372" t="str">
        <f>IF('Factures - Autres'!E404="","",'Factures - Autres'!E404)</f>
        <v/>
      </c>
      <c r="F404" s="373" t="str">
        <f>IF('Factures - Autres'!H404="","",'Factures - Autres'!H404)</f>
        <v/>
      </c>
      <c r="G404" s="373"/>
      <c r="H404" s="377"/>
      <c r="I404" s="364"/>
      <c r="J404" s="364"/>
      <c r="K404" s="259"/>
      <c r="L404" s="260"/>
      <c r="M404" s="260"/>
      <c r="N404" s="259"/>
      <c r="O404" s="182" t="str">
        <f t="shared" si="12"/>
        <v/>
      </c>
      <c r="P404" s="185"/>
      <c r="Q404" s="266"/>
      <c r="R404" s="90"/>
      <c r="S404" s="270"/>
      <c r="T404" s="158">
        <f t="shared" si="13"/>
        <v>0</v>
      </c>
    </row>
    <row r="405" spans="1:20" ht="20.100000000000001" customHeight="1" x14ac:dyDescent="0.25">
      <c r="A405" s="174">
        <v>399</v>
      </c>
      <c r="B405" s="372" t="str">
        <f>IF('Factures - Autres'!B405="","",'Factures - Autres'!B405)</f>
        <v/>
      </c>
      <c r="C405" s="371" t="str">
        <f>IF('Factures - Autres'!C405="","",'Factures - Autres'!C405)</f>
        <v/>
      </c>
      <c r="D405" s="371" t="str">
        <f>IF('Factures - Autres'!D405="","",'Factures - Autres'!D405)</f>
        <v/>
      </c>
      <c r="E405" s="372" t="str">
        <f>IF('Factures - Autres'!E405="","",'Factures - Autres'!E405)</f>
        <v/>
      </c>
      <c r="F405" s="373" t="str">
        <f>IF('Factures - Autres'!H405="","",'Factures - Autres'!H405)</f>
        <v/>
      </c>
      <c r="G405" s="373"/>
      <c r="H405" s="377"/>
      <c r="I405" s="364"/>
      <c r="J405" s="364"/>
      <c r="K405" s="259"/>
      <c r="L405" s="260"/>
      <c r="M405" s="260"/>
      <c r="N405" s="259"/>
      <c r="O405" s="182" t="str">
        <f t="shared" si="12"/>
        <v/>
      </c>
      <c r="P405" s="185"/>
      <c r="Q405" s="266"/>
      <c r="R405" s="90"/>
      <c r="S405" s="270"/>
      <c r="T405" s="158">
        <f t="shared" si="13"/>
        <v>0</v>
      </c>
    </row>
    <row r="406" spans="1:20" ht="20.100000000000001" customHeight="1" x14ac:dyDescent="0.25">
      <c r="A406" s="174">
        <v>400</v>
      </c>
      <c r="B406" s="372" t="str">
        <f>IF('Factures - Autres'!B406="","",'Factures - Autres'!B406)</f>
        <v/>
      </c>
      <c r="C406" s="371" t="str">
        <f>IF('Factures - Autres'!C406="","",'Factures - Autres'!C406)</f>
        <v/>
      </c>
      <c r="D406" s="371" t="str">
        <f>IF('Factures - Autres'!D406="","",'Factures - Autres'!D406)</f>
        <v/>
      </c>
      <c r="E406" s="372" t="str">
        <f>IF('Factures - Autres'!E406="","",'Factures - Autres'!E406)</f>
        <v/>
      </c>
      <c r="F406" s="373" t="str">
        <f>IF('Factures - Autres'!H406="","",'Factures - Autres'!H406)</f>
        <v/>
      </c>
      <c r="G406" s="373"/>
      <c r="H406" s="377"/>
      <c r="I406" s="364"/>
      <c r="J406" s="364"/>
      <c r="K406" s="259"/>
      <c r="L406" s="260"/>
      <c r="M406" s="260"/>
      <c r="N406" s="259"/>
      <c r="O406" s="182" t="str">
        <f t="shared" si="12"/>
        <v/>
      </c>
      <c r="P406" s="185"/>
      <c r="Q406" s="266"/>
      <c r="R406" s="90"/>
      <c r="S406" s="270"/>
      <c r="T406" s="158">
        <f t="shared" si="13"/>
        <v>0</v>
      </c>
    </row>
    <row r="407" spans="1:20" ht="20.100000000000001" customHeight="1" x14ac:dyDescent="0.25">
      <c r="A407" s="174">
        <v>401</v>
      </c>
      <c r="B407" s="372" t="str">
        <f>IF('Factures - Autres'!B407="","",'Factures - Autres'!B407)</f>
        <v/>
      </c>
      <c r="C407" s="371" t="str">
        <f>IF('Factures - Autres'!C407="","",'Factures - Autres'!C407)</f>
        <v/>
      </c>
      <c r="D407" s="371" t="str">
        <f>IF('Factures - Autres'!D407="","",'Factures - Autres'!D407)</f>
        <v/>
      </c>
      <c r="E407" s="372" t="str">
        <f>IF('Factures - Autres'!E407="","",'Factures - Autres'!E407)</f>
        <v/>
      </c>
      <c r="F407" s="373" t="str">
        <f>IF('Factures - Autres'!H407="","",'Factures - Autres'!H407)</f>
        <v/>
      </c>
      <c r="G407" s="373"/>
      <c r="H407" s="377"/>
      <c r="I407" s="364"/>
      <c r="J407" s="364"/>
      <c r="K407" s="259"/>
      <c r="L407" s="260"/>
      <c r="M407" s="260"/>
      <c r="N407" s="259"/>
      <c r="O407" s="182" t="str">
        <f t="shared" si="12"/>
        <v/>
      </c>
      <c r="P407" s="185"/>
      <c r="Q407" s="266"/>
      <c r="R407" s="90"/>
      <c r="S407" s="270"/>
      <c r="T407" s="158">
        <f t="shared" si="13"/>
        <v>0</v>
      </c>
    </row>
    <row r="408" spans="1:20" ht="20.100000000000001" customHeight="1" x14ac:dyDescent="0.25">
      <c r="A408" s="174">
        <v>402</v>
      </c>
      <c r="B408" s="372" t="str">
        <f>IF('Factures - Autres'!B408="","",'Factures - Autres'!B408)</f>
        <v/>
      </c>
      <c r="C408" s="371" t="str">
        <f>IF('Factures - Autres'!C408="","",'Factures - Autres'!C408)</f>
        <v/>
      </c>
      <c r="D408" s="371" t="str">
        <f>IF('Factures - Autres'!D408="","",'Factures - Autres'!D408)</f>
        <v/>
      </c>
      <c r="E408" s="372" t="str">
        <f>IF('Factures - Autres'!E408="","",'Factures - Autres'!E408)</f>
        <v/>
      </c>
      <c r="F408" s="373" t="str">
        <f>IF('Factures - Autres'!H408="","",'Factures - Autres'!H408)</f>
        <v/>
      </c>
      <c r="G408" s="373"/>
      <c r="H408" s="377"/>
      <c r="I408" s="364"/>
      <c r="J408" s="364"/>
      <c r="K408" s="259"/>
      <c r="L408" s="260"/>
      <c r="M408" s="260"/>
      <c r="N408" s="259"/>
      <c r="O408" s="182" t="str">
        <f t="shared" si="12"/>
        <v/>
      </c>
      <c r="P408" s="185"/>
      <c r="Q408" s="266"/>
      <c r="R408" s="90"/>
      <c r="S408" s="270"/>
      <c r="T408" s="158">
        <f t="shared" si="13"/>
        <v>0</v>
      </c>
    </row>
    <row r="409" spans="1:20" ht="20.100000000000001" customHeight="1" x14ac:dyDescent="0.25">
      <c r="A409" s="174">
        <v>403</v>
      </c>
      <c r="B409" s="372" t="str">
        <f>IF('Factures - Autres'!B409="","",'Factures - Autres'!B409)</f>
        <v/>
      </c>
      <c r="C409" s="371" t="str">
        <f>IF('Factures - Autres'!C409="","",'Factures - Autres'!C409)</f>
        <v/>
      </c>
      <c r="D409" s="371" t="str">
        <f>IF('Factures - Autres'!D409="","",'Factures - Autres'!D409)</f>
        <v/>
      </c>
      <c r="E409" s="372" t="str">
        <f>IF('Factures - Autres'!E409="","",'Factures - Autres'!E409)</f>
        <v/>
      </c>
      <c r="F409" s="373" t="str">
        <f>IF('Factures - Autres'!H409="","",'Factures - Autres'!H409)</f>
        <v/>
      </c>
      <c r="G409" s="373"/>
      <c r="H409" s="377"/>
      <c r="I409" s="364"/>
      <c r="J409" s="364"/>
      <c r="K409" s="259"/>
      <c r="L409" s="260"/>
      <c r="M409" s="260"/>
      <c r="N409" s="259"/>
      <c r="O409" s="182" t="str">
        <f t="shared" si="12"/>
        <v/>
      </c>
      <c r="P409" s="185"/>
      <c r="Q409" s="266"/>
      <c r="R409" s="90"/>
      <c r="S409" s="270"/>
      <c r="T409" s="158">
        <f t="shared" si="13"/>
        <v>0</v>
      </c>
    </row>
    <row r="410" spans="1:20" ht="20.100000000000001" customHeight="1" x14ac:dyDescent="0.25">
      <c r="A410" s="174">
        <v>404</v>
      </c>
      <c r="B410" s="372" t="str">
        <f>IF('Factures - Autres'!B410="","",'Factures - Autres'!B410)</f>
        <v/>
      </c>
      <c r="C410" s="371" t="str">
        <f>IF('Factures - Autres'!C410="","",'Factures - Autres'!C410)</f>
        <v/>
      </c>
      <c r="D410" s="371" t="str">
        <f>IF('Factures - Autres'!D410="","",'Factures - Autres'!D410)</f>
        <v/>
      </c>
      <c r="E410" s="372" t="str">
        <f>IF('Factures - Autres'!E410="","",'Factures - Autres'!E410)</f>
        <v/>
      </c>
      <c r="F410" s="373" t="str">
        <f>IF('Factures - Autres'!H410="","",'Factures - Autres'!H410)</f>
        <v/>
      </c>
      <c r="G410" s="373"/>
      <c r="H410" s="377"/>
      <c r="I410" s="364"/>
      <c r="J410" s="364"/>
      <c r="K410" s="259"/>
      <c r="L410" s="260"/>
      <c r="M410" s="260"/>
      <c r="N410" s="259"/>
      <c r="O410" s="182" t="str">
        <f t="shared" si="12"/>
        <v/>
      </c>
      <c r="P410" s="185"/>
      <c r="Q410" s="266"/>
      <c r="R410" s="90"/>
      <c r="S410" s="270"/>
      <c r="T410" s="158">
        <f t="shared" si="13"/>
        <v>0</v>
      </c>
    </row>
    <row r="411" spans="1:20" ht="20.100000000000001" customHeight="1" x14ac:dyDescent="0.25">
      <c r="A411" s="174">
        <v>405</v>
      </c>
      <c r="B411" s="372" t="str">
        <f>IF('Factures - Autres'!B411="","",'Factures - Autres'!B411)</f>
        <v/>
      </c>
      <c r="C411" s="371" t="str">
        <f>IF('Factures - Autres'!C411="","",'Factures - Autres'!C411)</f>
        <v/>
      </c>
      <c r="D411" s="371" t="str">
        <f>IF('Factures - Autres'!D411="","",'Factures - Autres'!D411)</f>
        <v/>
      </c>
      <c r="E411" s="372" t="str">
        <f>IF('Factures - Autres'!E411="","",'Factures - Autres'!E411)</f>
        <v/>
      </c>
      <c r="F411" s="373" t="str">
        <f>IF('Factures - Autres'!H411="","",'Factures - Autres'!H411)</f>
        <v/>
      </c>
      <c r="G411" s="373"/>
      <c r="H411" s="377"/>
      <c r="I411" s="364"/>
      <c r="J411" s="364"/>
      <c r="K411" s="259"/>
      <c r="L411" s="260"/>
      <c r="M411" s="260"/>
      <c r="N411" s="259"/>
      <c r="O411" s="182" t="str">
        <f t="shared" si="12"/>
        <v/>
      </c>
      <c r="P411" s="185"/>
      <c r="Q411" s="266"/>
      <c r="R411" s="90"/>
      <c r="S411" s="270"/>
      <c r="T411" s="158">
        <f t="shared" si="13"/>
        <v>0</v>
      </c>
    </row>
    <row r="412" spans="1:20" ht="20.100000000000001" customHeight="1" x14ac:dyDescent="0.25">
      <c r="A412" s="174">
        <v>406</v>
      </c>
      <c r="B412" s="372" t="str">
        <f>IF('Factures - Autres'!B412="","",'Factures - Autres'!B412)</f>
        <v/>
      </c>
      <c r="C412" s="371" t="str">
        <f>IF('Factures - Autres'!C412="","",'Factures - Autres'!C412)</f>
        <v/>
      </c>
      <c r="D412" s="371" t="str">
        <f>IF('Factures - Autres'!D412="","",'Factures - Autres'!D412)</f>
        <v/>
      </c>
      <c r="E412" s="372" t="str">
        <f>IF('Factures - Autres'!E412="","",'Factures - Autres'!E412)</f>
        <v/>
      </c>
      <c r="F412" s="373" t="str">
        <f>IF('Factures - Autres'!H412="","",'Factures - Autres'!H412)</f>
        <v/>
      </c>
      <c r="G412" s="373"/>
      <c r="H412" s="377"/>
      <c r="I412" s="364"/>
      <c r="J412" s="364"/>
      <c r="K412" s="259"/>
      <c r="L412" s="260"/>
      <c r="M412" s="260"/>
      <c r="N412" s="259"/>
      <c r="O412" s="182" t="str">
        <f t="shared" si="12"/>
        <v/>
      </c>
      <c r="P412" s="185"/>
      <c r="Q412" s="266"/>
      <c r="R412" s="90"/>
      <c r="S412" s="270"/>
      <c r="T412" s="158">
        <f t="shared" si="13"/>
        <v>0</v>
      </c>
    </row>
    <row r="413" spans="1:20" ht="20.100000000000001" customHeight="1" x14ac:dyDescent="0.25">
      <c r="A413" s="174">
        <v>407</v>
      </c>
      <c r="B413" s="372" t="str">
        <f>IF('Factures - Autres'!B413="","",'Factures - Autres'!B413)</f>
        <v/>
      </c>
      <c r="C413" s="371" t="str">
        <f>IF('Factures - Autres'!C413="","",'Factures - Autres'!C413)</f>
        <v/>
      </c>
      <c r="D413" s="371" t="str">
        <f>IF('Factures - Autres'!D413="","",'Factures - Autres'!D413)</f>
        <v/>
      </c>
      <c r="E413" s="372" t="str">
        <f>IF('Factures - Autres'!E413="","",'Factures - Autres'!E413)</f>
        <v/>
      </c>
      <c r="F413" s="373" t="str">
        <f>IF('Factures - Autres'!H413="","",'Factures - Autres'!H413)</f>
        <v/>
      </c>
      <c r="G413" s="373"/>
      <c r="H413" s="377"/>
      <c r="I413" s="364"/>
      <c r="J413" s="364"/>
      <c r="K413" s="259"/>
      <c r="L413" s="260"/>
      <c r="M413" s="260"/>
      <c r="N413" s="259"/>
      <c r="O413" s="182" t="str">
        <f t="shared" si="12"/>
        <v/>
      </c>
      <c r="P413" s="185"/>
      <c r="Q413" s="266"/>
      <c r="R413" s="90"/>
      <c r="S413" s="270"/>
      <c r="T413" s="158">
        <f t="shared" si="13"/>
        <v>0</v>
      </c>
    </row>
    <row r="414" spans="1:20" ht="20.100000000000001" customHeight="1" x14ac:dyDescent="0.25">
      <c r="A414" s="174">
        <v>408</v>
      </c>
      <c r="B414" s="372" t="str">
        <f>IF('Factures - Autres'!B414="","",'Factures - Autres'!B414)</f>
        <v/>
      </c>
      <c r="C414" s="371" t="str">
        <f>IF('Factures - Autres'!C414="","",'Factures - Autres'!C414)</f>
        <v/>
      </c>
      <c r="D414" s="371" t="str">
        <f>IF('Factures - Autres'!D414="","",'Factures - Autres'!D414)</f>
        <v/>
      </c>
      <c r="E414" s="372" t="str">
        <f>IF('Factures - Autres'!E414="","",'Factures - Autres'!E414)</f>
        <v/>
      </c>
      <c r="F414" s="373" t="str">
        <f>IF('Factures - Autres'!H414="","",'Factures - Autres'!H414)</f>
        <v/>
      </c>
      <c r="G414" s="373"/>
      <c r="H414" s="377"/>
      <c r="I414" s="364"/>
      <c r="J414" s="364"/>
      <c r="K414" s="259"/>
      <c r="L414" s="260"/>
      <c r="M414" s="260"/>
      <c r="N414" s="259"/>
      <c r="O414" s="182" t="str">
        <f t="shared" si="12"/>
        <v/>
      </c>
      <c r="P414" s="185"/>
      <c r="Q414" s="266"/>
      <c r="R414" s="90"/>
      <c r="S414" s="270"/>
      <c r="T414" s="158">
        <f t="shared" si="13"/>
        <v>0</v>
      </c>
    </row>
    <row r="415" spans="1:20" ht="20.100000000000001" customHeight="1" x14ac:dyDescent="0.25">
      <c r="A415" s="174">
        <v>409</v>
      </c>
      <c r="B415" s="372" t="str">
        <f>IF('Factures - Autres'!B415="","",'Factures - Autres'!B415)</f>
        <v/>
      </c>
      <c r="C415" s="371" t="str">
        <f>IF('Factures - Autres'!C415="","",'Factures - Autres'!C415)</f>
        <v/>
      </c>
      <c r="D415" s="371" t="str">
        <f>IF('Factures - Autres'!D415="","",'Factures - Autres'!D415)</f>
        <v/>
      </c>
      <c r="E415" s="372" t="str">
        <f>IF('Factures - Autres'!E415="","",'Factures - Autres'!E415)</f>
        <v/>
      </c>
      <c r="F415" s="373" t="str">
        <f>IF('Factures - Autres'!H415="","",'Factures - Autres'!H415)</f>
        <v/>
      </c>
      <c r="G415" s="373"/>
      <c r="H415" s="377"/>
      <c r="I415" s="364"/>
      <c r="J415" s="364"/>
      <c r="K415" s="259"/>
      <c r="L415" s="260"/>
      <c r="M415" s="260"/>
      <c r="N415" s="259"/>
      <c r="O415" s="182" t="str">
        <f t="shared" si="12"/>
        <v/>
      </c>
      <c r="P415" s="185"/>
      <c r="Q415" s="266"/>
      <c r="R415" s="90"/>
      <c r="S415" s="270"/>
      <c r="T415" s="158">
        <f t="shared" si="13"/>
        <v>0</v>
      </c>
    </row>
    <row r="416" spans="1:20" ht="20.100000000000001" customHeight="1" x14ac:dyDescent="0.25">
      <c r="A416" s="174">
        <v>410</v>
      </c>
      <c r="B416" s="372" t="str">
        <f>IF('Factures - Autres'!B416="","",'Factures - Autres'!B416)</f>
        <v/>
      </c>
      <c r="C416" s="371" t="str">
        <f>IF('Factures - Autres'!C416="","",'Factures - Autres'!C416)</f>
        <v/>
      </c>
      <c r="D416" s="371" t="str">
        <f>IF('Factures - Autres'!D416="","",'Factures - Autres'!D416)</f>
        <v/>
      </c>
      <c r="E416" s="372" t="str">
        <f>IF('Factures - Autres'!E416="","",'Factures - Autres'!E416)</f>
        <v/>
      </c>
      <c r="F416" s="373" t="str">
        <f>IF('Factures - Autres'!H416="","",'Factures - Autres'!H416)</f>
        <v/>
      </c>
      <c r="G416" s="373"/>
      <c r="H416" s="377"/>
      <c r="I416" s="364"/>
      <c r="J416" s="364"/>
      <c r="K416" s="259"/>
      <c r="L416" s="260"/>
      <c r="M416" s="260"/>
      <c r="N416" s="259"/>
      <c r="O416" s="182" t="str">
        <f t="shared" si="12"/>
        <v/>
      </c>
      <c r="P416" s="185"/>
      <c r="Q416" s="266"/>
      <c r="R416" s="90"/>
      <c r="S416" s="270"/>
      <c r="T416" s="158">
        <f t="shared" si="13"/>
        <v>0</v>
      </c>
    </row>
    <row r="417" spans="1:20" ht="20.100000000000001" customHeight="1" x14ac:dyDescent="0.25">
      <c r="A417" s="174">
        <v>411</v>
      </c>
      <c r="B417" s="372" t="str">
        <f>IF('Factures - Autres'!B417="","",'Factures - Autres'!B417)</f>
        <v/>
      </c>
      <c r="C417" s="371" t="str">
        <f>IF('Factures - Autres'!C417="","",'Factures - Autres'!C417)</f>
        <v/>
      </c>
      <c r="D417" s="371" t="str">
        <f>IF('Factures - Autres'!D417="","",'Factures - Autres'!D417)</f>
        <v/>
      </c>
      <c r="E417" s="372" t="str">
        <f>IF('Factures - Autres'!E417="","",'Factures - Autres'!E417)</f>
        <v/>
      </c>
      <c r="F417" s="373" t="str">
        <f>IF('Factures - Autres'!H417="","",'Factures - Autres'!H417)</f>
        <v/>
      </c>
      <c r="G417" s="373"/>
      <c r="H417" s="377"/>
      <c r="I417" s="364"/>
      <c r="J417" s="364"/>
      <c r="K417" s="259"/>
      <c r="L417" s="260"/>
      <c r="M417" s="260"/>
      <c r="N417" s="259"/>
      <c r="O417" s="182" t="str">
        <f t="shared" si="12"/>
        <v/>
      </c>
      <c r="P417" s="185"/>
      <c r="Q417" s="266"/>
      <c r="R417" s="90"/>
      <c r="S417" s="270"/>
      <c r="T417" s="158">
        <f t="shared" si="13"/>
        <v>0</v>
      </c>
    </row>
    <row r="418" spans="1:20" ht="20.100000000000001" customHeight="1" x14ac:dyDescent="0.25">
      <c r="A418" s="174">
        <v>412</v>
      </c>
      <c r="B418" s="372" t="str">
        <f>IF('Factures - Autres'!B418="","",'Factures - Autres'!B418)</f>
        <v/>
      </c>
      <c r="C418" s="371" t="str">
        <f>IF('Factures - Autres'!C418="","",'Factures - Autres'!C418)</f>
        <v/>
      </c>
      <c r="D418" s="371" t="str">
        <f>IF('Factures - Autres'!D418="","",'Factures - Autres'!D418)</f>
        <v/>
      </c>
      <c r="E418" s="372" t="str">
        <f>IF('Factures - Autres'!E418="","",'Factures - Autres'!E418)</f>
        <v/>
      </c>
      <c r="F418" s="373" t="str">
        <f>IF('Factures - Autres'!H418="","",'Factures - Autres'!H418)</f>
        <v/>
      </c>
      <c r="G418" s="373"/>
      <c r="H418" s="377"/>
      <c r="I418" s="364"/>
      <c r="J418" s="364"/>
      <c r="K418" s="259"/>
      <c r="L418" s="260"/>
      <c r="M418" s="260"/>
      <c r="N418" s="259"/>
      <c r="O418" s="182" t="str">
        <f t="shared" si="12"/>
        <v/>
      </c>
      <c r="P418" s="185"/>
      <c r="Q418" s="266"/>
      <c r="R418" s="90"/>
      <c r="S418" s="270"/>
      <c r="T418" s="158">
        <f t="shared" si="13"/>
        <v>0</v>
      </c>
    </row>
    <row r="419" spans="1:20" ht="20.100000000000001" customHeight="1" x14ac:dyDescent="0.25">
      <c r="A419" s="174">
        <v>413</v>
      </c>
      <c r="B419" s="372" t="str">
        <f>IF('Factures - Autres'!B419="","",'Factures - Autres'!B419)</f>
        <v/>
      </c>
      <c r="C419" s="371" t="str">
        <f>IF('Factures - Autres'!C419="","",'Factures - Autres'!C419)</f>
        <v/>
      </c>
      <c r="D419" s="371" t="str">
        <f>IF('Factures - Autres'!D419="","",'Factures - Autres'!D419)</f>
        <v/>
      </c>
      <c r="E419" s="372" t="str">
        <f>IF('Factures - Autres'!E419="","",'Factures - Autres'!E419)</f>
        <v/>
      </c>
      <c r="F419" s="373" t="str">
        <f>IF('Factures - Autres'!H419="","",'Factures - Autres'!H419)</f>
        <v/>
      </c>
      <c r="G419" s="373"/>
      <c r="H419" s="377"/>
      <c r="I419" s="364"/>
      <c r="J419" s="364"/>
      <c r="K419" s="259"/>
      <c r="L419" s="260"/>
      <c r="M419" s="260"/>
      <c r="N419" s="259"/>
      <c r="O419" s="182" t="str">
        <f t="shared" si="12"/>
        <v/>
      </c>
      <c r="P419" s="185"/>
      <c r="Q419" s="266"/>
      <c r="R419" s="90"/>
      <c r="S419" s="270"/>
      <c r="T419" s="158">
        <f t="shared" si="13"/>
        <v>0</v>
      </c>
    </row>
    <row r="420" spans="1:20" ht="20.100000000000001" customHeight="1" x14ac:dyDescent="0.25">
      <c r="A420" s="174">
        <v>414</v>
      </c>
      <c r="B420" s="372" t="str">
        <f>IF('Factures - Autres'!B420="","",'Factures - Autres'!B420)</f>
        <v/>
      </c>
      <c r="C420" s="371" t="str">
        <f>IF('Factures - Autres'!C420="","",'Factures - Autres'!C420)</f>
        <v/>
      </c>
      <c r="D420" s="371" t="str">
        <f>IF('Factures - Autres'!D420="","",'Factures - Autres'!D420)</f>
        <v/>
      </c>
      <c r="E420" s="372" t="str">
        <f>IF('Factures - Autres'!E420="","",'Factures - Autres'!E420)</f>
        <v/>
      </c>
      <c r="F420" s="373" t="str">
        <f>IF('Factures - Autres'!H420="","",'Factures - Autres'!H420)</f>
        <v/>
      </c>
      <c r="G420" s="373"/>
      <c r="H420" s="377"/>
      <c r="I420" s="364"/>
      <c r="J420" s="364"/>
      <c r="K420" s="259"/>
      <c r="L420" s="260"/>
      <c r="M420" s="260"/>
      <c r="N420" s="259"/>
      <c r="O420" s="182" t="str">
        <f t="shared" si="12"/>
        <v/>
      </c>
      <c r="P420" s="185"/>
      <c r="Q420" s="266"/>
      <c r="R420" s="90"/>
      <c r="S420" s="270"/>
      <c r="T420" s="158">
        <f t="shared" si="13"/>
        <v>0</v>
      </c>
    </row>
    <row r="421" spans="1:20" ht="20.100000000000001" customHeight="1" x14ac:dyDescent="0.25">
      <c r="A421" s="174">
        <v>415</v>
      </c>
      <c r="B421" s="372" t="str">
        <f>IF('Factures - Autres'!B421="","",'Factures - Autres'!B421)</f>
        <v/>
      </c>
      <c r="C421" s="371" t="str">
        <f>IF('Factures - Autres'!C421="","",'Factures - Autres'!C421)</f>
        <v/>
      </c>
      <c r="D421" s="371" t="str">
        <f>IF('Factures - Autres'!D421="","",'Factures - Autres'!D421)</f>
        <v/>
      </c>
      <c r="E421" s="372" t="str">
        <f>IF('Factures - Autres'!E421="","",'Factures - Autres'!E421)</f>
        <v/>
      </c>
      <c r="F421" s="373" t="str">
        <f>IF('Factures - Autres'!H421="","",'Factures - Autres'!H421)</f>
        <v/>
      </c>
      <c r="G421" s="373"/>
      <c r="H421" s="377"/>
      <c r="I421" s="364"/>
      <c r="J421" s="364"/>
      <c r="K421" s="259"/>
      <c r="L421" s="260"/>
      <c r="M421" s="260"/>
      <c r="N421" s="259"/>
      <c r="O421" s="182" t="str">
        <f t="shared" si="12"/>
        <v/>
      </c>
      <c r="P421" s="185"/>
      <c r="Q421" s="266"/>
      <c r="R421" s="90"/>
      <c r="S421" s="270"/>
      <c r="T421" s="158">
        <f t="shared" si="13"/>
        <v>0</v>
      </c>
    </row>
    <row r="422" spans="1:20" ht="20.100000000000001" customHeight="1" x14ac:dyDescent="0.25">
      <c r="A422" s="174">
        <v>416</v>
      </c>
      <c r="B422" s="372" t="str">
        <f>IF('Factures - Autres'!B422="","",'Factures - Autres'!B422)</f>
        <v/>
      </c>
      <c r="C422" s="371" t="str">
        <f>IF('Factures - Autres'!C422="","",'Factures - Autres'!C422)</f>
        <v/>
      </c>
      <c r="D422" s="371" t="str">
        <f>IF('Factures - Autres'!D422="","",'Factures - Autres'!D422)</f>
        <v/>
      </c>
      <c r="E422" s="372" t="str">
        <f>IF('Factures - Autres'!E422="","",'Factures - Autres'!E422)</f>
        <v/>
      </c>
      <c r="F422" s="373" t="str">
        <f>IF('Factures - Autres'!H422="","",'Factures - Autres'!H422)</f>
        <v/>
      </c>
      <c r="G422" s="373"/>
      <c r="H422" s="377"/>
      <c r="I422" s="364"/>
      <c r="J422" s="364"/>
      <c r="K422" s="259"/>
      <c r="L422" s="260"/>
      <c r="M422" s="260"/>
      <c r="N422" s="259"/>
      <c r="O422" s="182" t="str">
        <f t="shared" si="12"/>
        <v/>
      </c>
      <c r="P422" s="185"/>
      <c r="Q422" s="266"/>
      <c r="R422" s="90"/>
      <c r="S422" s="270"/>
      <c r="T422" s="158">
        <f t="shared" si="13"/>
        <v>0</v>
      </c>
    </row>
    <row r="423" spans="1:20" ht="20.100000000000001" customHeight="1" x14ac:dyDescent="0.25">
      <c r="A423" s="174">
        <v>417</v>
      </c>
      <c r="B423" s="372" t="str">
        <f>IF('Factures - Autres'!B423="","",'Factures - Autres'!B423)</f>
        <v/>
      </c>
      <c r="C423" s="371" t="str">
        <f>IF('Factures - Autres'!C423="","",'Factures - Autres'!C423)</f>
        <v/>
      </c>
      <c r="D423" s="371" t="str">
        <f>IF('Factures - Autres'!D423="","",'Factures - Autres'!D423)</f>
        <v/>
      </c>
      <c r="E423" s="372" t="str">
        <f>IF('Factures - Autres'!E423="","",'Factures - Autres'!E423)</f>
        <v/>
      </c>
      <c r="F423" s="373" t="str">
        <f>IF('Factures - Autres'!H423="","",'Factures - Autres'!H423)</f>
        <v/>
      </c>
      <c r="G423" s="373"/>
      <c r="H423" s="377"/>
      <c r="I423" s="364"/>
      <c r="J423" s="364"/>
      <c r="K423" s="259"/>
      <c r="L423" s="260"/>
      <c r="M423" s="260"/>
      <c r="N423" s="259"/>
      <c r="O423" s="182" t="str">
        <f t="shared" si="12"/>
        <v/>
      </c>
      <c r="P423" s="185"/>
      <c r="Q423" s="266"/>
      <c r="R423" s="90"/>
      <c r="S423" s="270"/>
      <c r="T423" s="158">
        <f t="shared" si="13"/>
        <v>0</v>
      </c>
    </row>
    <row r="424" spans="1:20" ht="20.100000000000001" customHeight="1" x14ac:dyDescent="0.25">
      <c r="A424" s="174">
        <v>418</v>
      </c>
      <c r="B424" s="372" t="str">
        <f>IF('Factures - Autres'!B424="","",'Factures - Autres'!B424)</f>
        <v/>
      </c>
      <c r="C424" s="371" t="str">
        <f>IF('Factures - Autres'!C424="","",'Factures - Autres'!C424)</f>
        <v/>
      </c>
      <c r="D424" s="371" t="str">
        <f>IF('Factures - Autres'!D424="","",'Factures - Autres'!D424)</f>
        <v/>
      </c>
      <c r="E424" s="372" t="str">
        <f>IF('Factures - Autres'!E424="","",'Factures - Autres'!E424)</f>
        <v/>
      </c>
      <c r="F424" s="373" t="str">
        <f>IF('Factures - Autres'!H424="","",'Factures - Autres'!H424)</f>
        <v/>
      </c>
      <c r="G424" s="373"/>
      <c r="H424" s="377"/>
      <c r="I424" s="364"/>
      <c r="J424" s="364"/>
      <c r="K424" s="259"/>
      <c r="L424" s="260"/>
      <c r="M424" s="260"/>
      <c r="N424" s="259"/>
      <c r="O424" s="182" t="str">
        <f t="shared" si="12"/>
        <v/>
      </c>
      <c r="P424" s="185"/>
      <c r="Q424" s="266"/>
      <c r="R424" s="90"/>
      <c r="S424" s="270"/>
      <c r="T424" s="158">
        <f t="shared" si="13"/>
        <v>0</v>
      </c>
    </row>
    <row r="425" spans="1:20" ht="20.100000000000001" customHeight="1" x14ac:dyDescent="0.25">
      <c r="A425" s="174">
        <v>419</v>
      </c>
      <c r="B425" s="372" t="str">
        <f>IF('Factures - Autres'!B425="","",'Factures - Autres'!B425)</f>
        <v/>
      </c>
      <c r="C425" s="371" t="str">
        <f>IF('Factures - Autres'!C425="","",'Factures - Autres'!C425)</f>
        <v/>
      </c>
      <c r="D425" s="371" t="str">
        <f>IF('Factures - Autres'!D425="","",'Factures - Autres'!D425)</f>
        <v/>
      </c>
      <c r="E425" s="372" t="str">
        <f>IF('Factures - Autres'!E425="","",'Factures - Autres'!E425)</f>
        <v/>
      </c>
      <c r="F425" s="373" t="str">
        <f>IF('Factures - Autres'!H425="","",'Factures - Autres'!H425)</f>
        <v/>
      </c>
      <c r="G425" s="373"/>
      <c r="H425" s="377"/>
      <c r="I425" s="364"/>
      <c r="J425" s="364"/>
      <c r="K425" s="259"/>
      <c r="L425" s="260"/>
      <c r="M425" s="260"/>
      <c r="N425" s="259"/>
      <c r="O425" s="182" t="str">
        <f t="shared" si="12"/>
        <v/>
      </c>
      <c r="P425" s="185"/>
      <c r="Q425" s="266"/>
      <c r="R425" s="90"/>
      <c r="S425" s="270"/>
      <c r="T425" s="158">
        <f t="shared" si="13"/>
        <v>0</v>
      </c>
    </row>
    <row r="426" spans="1:20" ht="20.100000000000001" customHeight="1" x14ac:dyDescent="0.25">
      <c r="A426" s="174">
        <v>420</v>
      </c>
      <c r="B426" s="372" t="str">
        <f>IF('Factures - Autres'!B426="","",'Factures - Autres'!B426)</f>
        <v/>
      </c>
      <c r="C426" s="371" t="str">
        <f>IF('Factures - Autres'!C426="","",'Factures - Autres'!C426)</f>
        <v/>
      </c>
      <c r="D426" s="371" t="str">
        <f>IF('Factures - Autres'!D426="","",'Factures - Autres'!D426)</f>
        <v/>
      </c>
      <c r="E426" s="372" t="str">
        <f>IF('Factures - Autres'!E426="","",'Factures - Autres'!E426)</f>
        <v/>
      </c>
      <c r="F426" s="373" t="str">
        <f>IF('Factures - Autres'!H426="","",'Factures - Autres'!H426)</f>
        <v/>
      </c>
      <c r="G426" s="373"/>
      <c r="H426" s="377"/>
      <c r="I426" s="364"/>
      <c r="J426" s="364"/>
      <c r="K426" s="259"/>
      <c r="L426" s="260"/>
      <c r="M426" s="260"/>
      <c r="N426" s="259"/>
      <c r="O426" s="182" t="str">
        <f t="shared" si="12"/>
        <v/>
      </c>
      <c r="P426" s="185"/>
      <c r="Q426" s="266"/>
      <c r="R426" s="90"/>
      <c r="S426" s="270"/>
      <c r="T426" s="158">
        <f t="shared" si="13"/>
        <v>0</v>
      </c>
    </row>
    <row r="427" spans="1:20" ht="20.100000000000001" customHeight="1" x14ac:dyDescent="0.25">
      <c r="A427" s="174">
        <v>421</v>
      </c>
      <c r="B427" s="372" t="str">
        <f>IF('Factures - Autres'!B427="","",'Factures - Autres'!B427)</f>
        <v/>
      </c>
      <c r="C427" s="371" t="str">
        <f>IF('Factures - Autres'!C427="","",'Factures - Autres'!C427)</f>
        <v/>
      </c>
      <c r="D427" s="371" t="str">
        <f>IF('Factures - Autres'!D427="","",'Factures - Autres'!D427)</f>
        <v/>
      </c>
      <c r="E427" s="372" t="str">
        <f>IF('Factures - Autres'!E427="","",'Factures - Autres'!E427)</f>
        <v/>
      </c>
      <c r="F427" s="373" t="str">
        <f>IF('Factures - Autres'!H427="","",'Factures - Autres'!H427)</f>
        <v/>
      </c>
      <c r="G427" s="373"/>
      <c r="H427" s="377"/>
      <c r="I427" s="364"/>
      <c r="J427" s="364"/>
      <c r="K427" s="259"/>
      <c r="L427" s="260"/>
      <c r="M427" s="260"/>
      <c r="N427" s="259"/>
      <c r="O427" s="182" t="str">
        <f t="shared" si="12"/>
        <v/>
      </c>
      <c r="P427" s="185"/>
      <c r="Q427" s="266"/>
      <c r="R427" s="90"/>
      <c r="S427" s="270"/>
      <c r="T427" s="158">
        <f t="shared" si="13"/>
        <v>0</v>
      </c>
    </row>
    <row r="428" spans="1:20" ht="20.100000000000001" customHeight="1" x14ac:dyDescent="0.25">
      <c r="A428" s="174">
        <v>422</v>
      </c>
      <c r="B428" s="372" t="str">
        <f>IF('Factures - Autres'!B428="","",'Factures - Autres'!B428)</f>
        <v/>
      </c>
      <c r="C428" s="371" t="str">
        <f>IF('Factures - Autres'!C428="","",'Factures - Autres'!C428)</f>
        <v/>
      </c>
      <c r="D428" s="371" t="str">
        <f>IF('Factures - Autres'!D428="","",'Factures - Autres'!D428)</f>
        <v/>
      </c>
      <c r="E428" s="372" t="str">
        <f>IF('Factures - Autres'!E428="","",'Factures - Autres'!E428)</f>
        <v/>
      </c>
      <c r="F428" s="373" t="str">
        <f>IF('Factures - Autres'!H428="","",'Factures - Autres'!H428)</f>
        <v/>
      </c>
      <c r="G428" s="373"/>
      <c r="H428" s="377"/>
      <c r="I428" s="364"/>
      <c r="J428" s="364"/>
      <c r="K428" s="259"/>
      <c r="L428" s="260"/>
      <c r="M428" s="260"/>
      <c r="N428" s="259"/>
      <c r="O428" s="182" t="str">
        <f t="shared" si="12"/>
        <v/>
      </c>
      <c r="P428" s="185"/>
      <c r="Q428" s="266"/>
      <c r="R428" s="90"/>
      <c r="S428" s="270"/>
      <c r="T428" s="158">
        <f t="shared" si="13"/>
        <v>0</v>
      </c>
    </row>
    <row r="429" spans="1:20" ht="20.100000000000001" customHeight="1" x14ac:dyDescent="0.25">
      <c r="A429" s="174">
        <v>423</v>
      </c>
      <c r="B429" s="372" t="str">
        <f>IF('Factures - Autres'!B429="","",'Factures - Autres'!B429)</f>
        <v/>
      </c>
      <c r="C429" s="371" t="str">
        <f>IF('Factures - Autres'!C429="","",'Factures - Autres'!C429)</f>
        <v/>
      </c>
      <c r="D429" s="371" t="str">
        <f>IF('Factures - Autres'!D429="","",'Factures - Autres'!D429)</f>
        <v/>
      </c>
      <c r="E429" s="372" t="str">
        <f>IF('Factures - Autres'!E429="","",'Factures - Autres'!E429)</f>
        <v/>
      </c>
      <c r="F429" s="373" t="str">
        <f>IF('Factures - Autres'!H429="","",'Factures - Autres'!H429)</f>
        <v/>
      </c>
      <c r="G429" s="373"/>
      <c r="H429" s="377"/>
      <c r="I429" s="364"/>
      <c r="J429" s="364"/>
      <c r="K429" s="259"/>
      <c r="L429" s="260"/>
      <c r="M429" s="260"/>
      <c r="N429" s="259"/>
      <c r="O429" s="182" t="str">
        <f t="shared" si="12"/>
        <v/>
      </c>
      <c r="P429" s="185"/>
      <c r="Q429" s="266"/>
      <c r="R429" s="90"/>
      <c r="S429" s="270"/>
      <c r="T429" s="158">
        <f t="shared" si="13"/>
        <v>0</v>
      </c>
    </row>
    <row r="430" spans="1:20" ht="20.100000000000001" customHeight="1" x14ac:dyDescent="0.25">
      <c r="A430" s="174">
        <v>424</v>
      </c>
      <c r="B430" s="372" t="str">
        <f>IF('Factures - Autres'!B430="","",'Factures - Autres'!B430)</f>
        <v/>
      </c>
      <c r="C430" s="371" t="str">
        <f>IF('Factures - Autres'!C430="","",'Factures - Autres'!C430)</f>
        <v/>
      </c>
      <c r="D430" s="371" t="str">
        <f>IF('Factures - Autres'!D430="","",'Factures - Autres'!D430)</f>
        <v/>
      </c>
      <c r="E430" s="372" t="str">
        <f>IF('Factures - Autres'!E430="","",'Factures - Autres'!E430)</f>
        <v/>
      </c>
      <c r="F430" s="373" t="str">
        <f>IF('Factures - Autres'!H430="","",'Factures - Autres'!H430)</f>
        <v/>
      </c>
      <c r="G430" s="373"/>
      <c r="H430" s="377"/>
      <c r="I430" s="364"/>
      <c r="J430" s="364"/>
      <c r="K430" s="259"/>
      <c r="L430" s="260"/>
      <c r="M430" s="260"/>
      <c r="N430" s="259"/>
      <c r="O430" s="182" t="str">
        <f t="shared" si="12"/>
        <v/>
      </c>
      <c r="P430" s="185"/>
      <c r="Q430" s="266"/>
      <c r="R430" s="90"/>
      <c r="S430" s="270"/>
      <c r="T430" s="158">
        <f t="shared" si="13"/>
        <v>0</v>
      </c>
    </row>
    <row r="431" spans="1:20" ht="20.100000000000001" customHeight="1" x14ac:dyDescent="0.25">
      <c r="A431" s="174">
        <v>425</v>
      </c>
      <c r="B431" s="372" t="str">
        <f>IF('Factures - Autres'!B431="","",'Factures - Autres'!B431)</f>
        <v/>
      </c>
      <c r="C431" s="371" t="str">
        <f>IF('Factures - Autres'!C431="","",'Factures - Autres'!C431)</f>
        <v/>
      </c>
      <c r="D431" s="371" t="str">
        <f>IF('Factures - Autres'!D431="","",'Factures - Autres'!D431)</f>
        <v/>
      </c>
      <c r="E431" s="372" t="str">
        <f>IF('Factures - Autres'!E431="","",'Factures - Autres'!E431)</f>
        <v/>
      </c>
      <c r="F431" s="373" t="str">
        <f>IF('Factures - Autres'!H431="","",'Factures - Autres'!H431)</f>
        <v/>
      </c>
      <c r="G431" s="373"/>
      <c r="H431" s="377"/>
      <c r="I431" s="364"/>
      <c r="J431" s="364"/>
      <c r="K431" s="259"/>
      <c r="L431" s="260"/>
      <c r="M431" s="260"/>
      <c r="N431" s="259"/>
      <c r="O431" s="182" t="str">
        <f t="shared" si="12"/>
        <v/>
      </c>
      <c r="P431" s="185"/>
      <c r="Q431" s="266"/>
      <c r="R431" s="90"/>
      <c r="S431" s="270"/>
      <c r="T431" s="158">
        <f t="shared" si="13"/>
        <v>0</v>
      </c>
    </row>
    <row r="432" spans="1:20" ht="20.100000000000001" customHeight="1" x14ac:dyDescent="0.25">
      <c r="A432" s="174">
        <v>426</v>
      </c>
      <c r="B432" s="372" t="str">
        <f>IF('Factures - Autres'!B432="","",'Factures - Autres'!B432)</f>
        <v/>
      </c>
      <c r="C432" s="371" t="str">
        <f>IF('Factures - Autres'!C432="","",'Factures - Autres'!C432)</f>
        <v/>
      </c>
      <c r="D432" s="371" t="str">
        <f>IF('Factures - Autres'!D432="","",'Factures - Autres'!D432)</f>
        <v/>
      </c>
      <c r="E432" s="372" t="str">
        <f>IF('Factures - Autres'!E432="","",'Factures - Autres'!E432)</f>
        <v/>
      </c>
      <c r="F432" s="373" t="str">
        <f>IF('Factures - Autres'!H432="","",'Factures - Autres'!H432)</f>
        <v/>
      </c>
      <c r="G432" s="373"/>
      <c r="H432" s="377"/>
      <c r="I432" s="364"/>
      <c r="J432" s="364"/>
      <c r="K432" s="259"/>
      <c r="L432" s="260"/>
      <c r="M432" s="260"/>
      <c r="N432" s="259"/>
      <c r="O432" s="182" t="str">
        <f t="shared" si="12"/>
        <v/>
      </c>
      <c r="P432" s="185"/>
      <c r="Q432" s="266"/>
      <c r="R432" s="90"/>
      <c r="S432" s="270"/>
      <c r="T432" s="158">
        <f t="shared" si="13"/>
        <v>0</v>
      </c>
    </row>
    <row r="433" spans="1:20" ht="20.100000000000001" customHeight="1" x14ac:dyDescent="0.25">
      <c r="A433" s="174">
        <v>427</v>
      </c>
      <c r="B433" s="372" t="str">
        <f>IF('Factures - Autres'!B433="","",'Factures - Autres'!B433)</f>
        <v/>
      </c>
      <c r="C433" s="371" t="str">
        <f>IF('Factures - Autres'!C433="","",'Factures - Autres'!C433)</f>
        <v/>
      </c>
      <c r="D433" s="371" t="str">
        <f>IF('Factures - Autres'!D433="","",'Factures - Autres'!D433)</f>
        <v/>
      </c>
      <c r="E433" s="372" t="str">
        <f>IF('Factures - Autres'!E433="","",'Factures - Autres'!E433)</f>
        <v/>
      </c>
      <c r="F433" s="373" t="str">
        <f>IF('Factures - Autres'!H433="","",'Factures - Autres'!H433)</f>
        <v/>
      </c>
      <c r="G433" s="373"/>
      <c r="H433" s="377"/>
      <c r="I433" s="364"/>
      <c r="J433" s="364"/>
      <c r="K433" s="259"/>
      <c r="L433" s="260"/>
      <c r="M433" s="260"/>
      <c r="N433" s="259"/>
      <c r="O433" s="182" t="str">
        <f t="shared" si="12"/>
        <v/>
      </c>
      <c r="P433" s="185"/>
      <c r="Q433" s="266"/>
      <c r="R433" s="90"/>
      <c r="S433" s="270"/>
      <c r="T433" s="158">
        <f t="shared" si="13"/>
        <v>0</v>
      </c>
    </row>
    <row r="434" spans="1:20" ht="20.100000000000001" customHeight="1" x14ac:dyDescent="0.25">
      <c r="A434" s="174">
        <v>428</v>
      </c>
      <c r="B434" s="372" t="str">
        <f>IF('Factures - Autres'!B434="","",'Factures - Autres'!B434)</f>
        <v/>
      </c>
      <c r="C434" s="371" t="str">
        <f>IF('Factures - Autres'!C434="","",'Factures - Autres'!C434)</f>
        <v/>
      </c>
      <c r="D434" s="371" t="str">
        <f>IF('Factures - Autres'!D434="","",'Factures - Autres'!D434)</f>
        <v/>
      </c>
      <c r="E434" s="372" t="str">
        <f>IF('Factures - Autres'!E434="","",'Factures - Autres'!E434)</f>
        <v/>
      </c>
      <c r="F434" s="373" t="str">
        <f>IF('Factures - Autres'!H434="","",'Factures - Autres'!H434)</f>
        <v/>
      </c>
      <c r="G434" s="373"/>
      <c r="H434" s="377"/>
      <c r="I434" s="364"/>
      <c r="J434" s="364"/>
      <c r="K434" s="259"/>
      <c r="L434" s="260"/>
      <c r="M434" s="260"/>
      <c r="N434" s="259"/>
      <c r="O434" s="182" t="str">
        <f t="shared" si="12"/>
        <v/>
      </c>
      <c r="P434" s="185"/>
      <c r="Q434" s="266"/>
      <c r="R434" s="90"/>
      <c r="S434" s="270"/>
      <c r="T434" s="158">
        <f t="shared" si="13"/>
        <v>0</v>
      </c>
    </row>
    <row r="435" spans="1:20" ht="20.100000000000001" customHeight="1" x14ac:dyDescent="0.25">
      <c r="A435" s="174">
        <v>429</v>
      </c>
      <c r="B435" s="372" t="str">
        <f>IF('Factures - Autres'!B435="","",'Factures - Autres'!B435)</f>
        <v/>
      </c>
      <c r="C435" s="371" t="str">
        <f>IF('Factures - Autres'!C435="","",'Factures - Autres'!C435)</f>
        <v/>
      </c>
      <c r="D435" s="371" t="str">
        <f>IF('Factures - Autres'!D435="","",'Factures - Autres'!D435)</f>
        <v/>
      </c>
      <c r="E435" s="372" t="str">
        <f>IF('Factures - Autres'!E435="","",'Factures - Autres'!E435)</f>
        <v/>
      </c>
      <c r="F435" s="373" t="str">
        <f>IF('Factures - Autres'!H435="","",'Factures - Autres'!H435)</f>
        <v/>
      </c>
      <c r="G435" s="373"/>
      <c r="H435" s="377"/>
      <c r="I435" s="364"/>
      <c r="J435" s="364"/>
      <c r="K435" s="259"/>
      <c r="L435" s="260"/>
      <c r="M435" s="260"/>
      <c r="N435" s="259"/>
      <c r="O435" s="182" t="str">
        <f t="shared" si="12"/>
        <v/>
      </c>
      <c r="P435" s="185"/>
      <c r="Q435" s="266"/>
      <c r="R435" s="90"/>
      <c r="S435" s="270"/>
      <c r="T435" s="158">
        <f t="shared" si="13"/>
        <v>0</v>
      </c>
    </row>
    <row r="436" spans="1:20" ht="20.100000000000001" customHeight="1" x14ac:dyDescent="0.25">
      <c r="A436" s="174">
        <v>430</v>
      </c>
      <c r="B436" s="372" t="str">
        <f>IF('Factures - Autres'!B436="","",'Factures - Autres'!B436)</f>
        <v/>
      </c>
      <c r="C436" s="371" t="str">
        <f>IF('Factures - Autres'!C436="","",'Factures - Autres'!C436)</f>
        <v/>
      </c>
      <c r="D436" s="371" t="str">
        <f>IF('Factures - Autres'!D436="","",'Factures - Autres'!D436)</f>
        <v/>
      </c>
      <c r="E436" s="372" t="str">
        <f>IF('Factures - Autres'!E436="","",'Factures - Autres'!E436)</f>
        <v/>
      </c>
      <c r="F436" s="373" t="str">
        <f>IF('Factures - Autres'!H436="","",'Factures - Autres'!H436)</f>
        <v/>
      </c>
      <c r="G436" s="373"/>
      <c r="H436" s="377"/>
      <c r="I436" s="364"/>
      <c r="J436" s="364"/>
      <c r="K436" s="259"/>
      <c r="L436" s="260"/>
      <c r="M436" s="260"/>
      <c r="N436" s="259"/>
      <c r="O436" s="182" t="str">
        <f t="shared" si="12"/>
        <v/>
      </c>
      <c r="P436" s="185"/>
      <c r="Q436" s="266"/>
      <c r="R436" s="90"/>
      <c r="S436" s="270"/>
      <c r="T436" s="158">
        <f t="shared" si="13"/>
        <v>0</v>
      </c>
    </row>
    <row r="437" spans="1:20" ht="20.100000000000001" customHeight="1" x14ac:dyDescent="0.25">
      <c r="A437" s="174">
        <v>431</v>
      </c>
      <c r="B437" s="372" t="str">
        <f>IF('Factures - Autres'!B437="","",'Factures - Autres'!B437)</f>
        <v/>
      </c>
      <c r="C437" s="371" t="str">
        <f>IF('Factures - Autres'!C437="","",'Factures - Autres'!C437)</f>
        <v/>
      </c>
      <c r="D437" s="371" t="str">
        <f>IF('Factures - Autres'!D437="","",'Factures - Autres'!D437)</f>
        <v/>
      </c>
      <c r="E437" s="372" t="str">
        <f>IF('Factures - Autres'!E437="","",'Factures - Autres'!E437)</f>
        <v/>
      </c>
      <c r="F437" s="373" t="str">
        <f>IF('Factures - Autres'!H437="","",'Factures - Autres'!H437)</f>
        <v/>
      </c>
      <c r="G437" s="373"/>
      <c r="H437" s="377"/>
      <c r="I437" s="364"/>
      <c r="J437" s="364"/>
      <c r="K437" s="259"/>
      <c r="L437" s="260"/>
      <c r="M437" s="260"/>
      <c r="N437" s="259"/>
      <c r="O437" s="182" t="str">
        <f t="shared" si="12"/>
        <v/>
      </c>
      <c r="P437" s="185"/>
      <c r="Q437" s="266"/>
      <c r="R437" s="90"/>
      <c r="S437" s="270"/>
      <c r="T437" s="158">
        <f t="shared" si="13"/>
        <v>0</v>
      </c>
    </row>
    <row r="438" spans="1:20" ht="20.100000000000001" customHeight="1" x14ac:dyDescent="0.25">
      <c r="A438" s="174">
        <v>432</v>
      </c>
      <c r="B438" s="372" t="str">
        <f>IF('Factures - Autres'!B438="","",'Factures - Autres'!B438)</f>
        <v/>
      </c>
      <c r="C438" s="371" t="str">
        <f>IF('Factures - Autres'!C438="","",'Factures - Autres'!C438)</f>
        <v/>
      </c>
      <c r="D438" s="371" t="str">
        <f>IF('Factures - Autres'!D438="","",'Factures - Autres'!D438)</f>
        <v/>
      </c>
      <c r="E438" s="372" t="str">
        <f>IF('Factures - Autres'!E438="","",'Factures - Autres'!E438)</f>
        <v/>
      </c>
      <c r="F438" s="373" t="str">
        <f>IF('Factures - Autres'!H438="","",'Factures - Autres'!H438)</f>
        <v/>
      </c>
      <c r="G438" s="373"/>
      <c r="H438" s="377"/>
      <c r="I438" s="364"/>
      <c r="J438" s="364"/>
      <c r="K438" s="259"/>
      <c r="L438" s="260"/>
      <c r="M438" s="260"/>
      <c r="N438" s="259"/>
      <c r="O438" s="182" t="str">
        <f t="shared" si="12"/>
        <v/>
      </c>
      <c r="P438" s="185"/>
      <c r="Q438" s="266"/>
      <c r="R438" s="90"/>
      <c r="S438" s="270"/>
      <c r="T438" s="158">
        <f t="shared" si="13"/>
        <v>0</v>
      </c>
    </row>
    <row r="439" spans="1:20" ht="20.100000000000001" customHeight="1" x14ac:dyDescent="0.25">
      <c r="A439" s="174">
        <v>433</v>
      </c>
      <c r="B439" s="372" t="str">
        <f>IF('Factures - Autres'!B439="","",'Factures - Autres'!B439)</f>
        <v/>
      </c>
      <c r="C439" s="371" t="str">
        <f>IF('Factures - Autres'!C439="","",'Factures - Autres'!C439)</f>
        <v/>
      </c>
      <c r="D439" s="371" t="str">
        <f>IF('Factures - Autres'!D439="","",'Factures - Autres'!D439)</f>
        <v/>
      </c>
      <c r="E439" s="372" t="str">
        <f>IF('Factures - Autres'!E439="","",'Factures - Autres'!E439)</f>
        <v/>
      </c>
      <c r="F439" s="373" t="str">
        <f>IF('Factures - Autres'!H439="","",'Factures - Autres'!H439)</f>
        <v/>
      </c>
      <c r="G439" s="373"/>
      <c r="H439" s="377"/>
      <c r="I439" s="364"/>
      <c r="J439" s="364"/>
      <c r="K439" s="259"/>
      <c r="L439" s="260"/>
      <c r="M439" s="260"/>
      <c r="N439" s="259"/>
      <c r="O439" s="182" t="str">
        <f t="shared" si="12"/>
        <v/>
      </c>
      <c r="P439" s="185"/>
      <c r="Q439" s="266"/>
      <c r="R439" s="90"/>
      <c r="S439" s="270"/>
      <c r="T439" s="158">
        <f t="shared" si="13"/>
        <v>0</v>
      </c>
    </row>
    <row r="440" spans="1:20" ht="20.100000000000001" customHeight="1" x14ac:dyDescent="0.25">
      <c r="A440" s="174">
        <v>434</v>
      </c>
      <c r="B440" s="372" t="str">
        <f>IF('Factures - Autres'!B440="","",'Factures - Autres'!B440)</f>
        <v/>
      </c>
      <c r="C440" s="371" t="str">
        <f>IF('Factures - Autres'!C440="","",'Factures - Autres'!C440)</f>
        <v/>
      </c>
      <c r="D440" s="371" t="str">
        <f>IF('Factures - Autres'!D440="","",'Factures - Autres'!D440)</f>
        <v/>
      </c>
      <c r="E440" s="372" t="str">
        <f>IF('Factures - Autres'!E440="","",'Factures - Autres'!E440)</f>
        <v/>
      </c>
      <c r="F440" s="373" t="str">
        <f>IF('Factures - Autres'!H440="","",'Factures - Autres'!H440)</f>
        <v/>
      </c>
      <c r="G440" s="373"/>
      <c r="H440" s="377"/>
      <c r="I440" s="364"/>
      <c r="J440" s="364"/>
      <c r="K440" s="259"/>
      <c r="L440" s="260"/>
      <c r="M440" s="260"/>
      <c r="N440" s="259"/>
      <c r="O440" s="182" t="str">
        <f t="shared" si="12"/>
        <v/>
      </c>
      <c r="P440" s="185"/>
      <c r="Q440" s="266"/>
      <c r="R440" s="90"/>
      <c r="S440" s="270"/>
      <c r="T440" s="158">
        <f t="shared" si="13"/>
        <v>0</v>
      </c>
    </row>
    <row r="441" spans="1:20" ht="20.100000000000001" customHeight="1" x14ac:dyDescent="0.25">
      <c r="A441" s="174">
        <v>435</v>
      </c>
      <c r="B441" s="372" t="str">
        <f>IF('Factures - Autres'!B441="","",'Factures - Autres'!B441)</f>
        <v/>
      </c>
      <c r="C441" s="371" t="str">
        <f>IF('Factures - Autres'!C441="","",'Factures - Autres'!C441)</f>
        <v/>
      </c>
      <c r="D441" s="371" t="str">
        <f>IF('Factures - Autres'!D441="","",'Factures - Autres'!D441)</f>
        <v/>
      </c>
      <c r="E441" s="372" t="str">
        <f>IF('Factures - Autres'!E441="","",'Factures - Autres'!E441)</f>
        <v/>
      </c>
      <c r="F441" s="373" t="str">
        <f>IF('Factures - Autres'!H441="","",'Factures - Autres'!H441)</f>
        <v/>
      </c>
      <c r="G441" s="373"/>
      <c r="H441" s="377"/>
      <c r="I441" s="364"/>
      <c r="J441" s="364"/>
      <c r="K441" s="259"/>
      <c r="L441" s="260"/>
      <c r="M441" s="260"/>
      <c r="N441" s="259"/>
      <c r="O441" s="182" t="str">
        <f t="shared" si="12"/>
        <v/>
      </c>
      <c r="P441" s="185"/>
      <c r="Q441" s="266"/>
      <c r="R441" s="90"/>
      <c r="S441" s="270"/>
      <c r="T441" s="158">
        <f t="shared" si="13"/>
        <v>0</v>
      </c>
    </row>
    <row r="442" spans="1:20" ht="20.100000000000001" customHeight="1" x14ac:dyDescent="0.25">
      <c r="A442" s="174">
        <v>436</v>
      </c>
      <c r="B442" s="372" t="str">
        <f>IF('Factures - Autres'!B442="","",'Factures - Autres'!B442)</f>
        <v/>
      </c>
      <c r="C442" s="371" t="str">
        <f>IF('Factures - Autres'!C442="","",'Factures - Autres'!C442)</f>
        <v/>
      </c>
      <c r="D442" s="371" t="str">
        <f>IF('Factures - Autres'!D442="","",'Factures - Autres'!D442)</f>
        <v/>
      </c>
      <c r="E442" s="372" t="str">
        <f>IF('Factures - Autres'!E442="","",'Factures - Autres'!E442)</f>
        <v/>
      </c>
      <c r="F442" s="373" t="str">
        <f>IF('Factures - Autres'!H442="","",'Factures - Autres'!H442)</f>
        <v/>
      </c>
      <c r="G442" s="373"/>
      <c r="H442" s="377"/>
      <c r="I442" s="364"/>
      <c r="J442" s="364"/>
      <c r="K442" s="259"/>
      <c r="L442" s="260"/>
      <c r="M442" s="260"/>
      <c r="N442" s="259"/>
      <c r="O442" s="182" t="str">
        <f t="shared" si="12"/>
        <v/>
      </c>
      <c r="P442" s="185"/>
      <c r="Q442" s="266"/>
      <c r="R442" s="90"/>
      <c r="S442" s="270"/>
      <c r="T442" s="158">
        <f t="shared" si="13"/>
        <v>0</v>
      </c>
    </row>
    <row r="443" spans="1:20" ht="20.100000000000001" customHeight="1" x14ac:dyDescent="0.25">
      <c r="A443" s="174">
        <v>437</v>
      </c>
      <c r="B443" s="372" t="str">
        <f>IF('Factures - Autres'!B443="","",'Factures - Autres'!B443)</f>
        <v/>
      </c>
      <c r="C443" s="371" t="str">
        <f>IF('Factures - Autres'!C443="","",'Factures - Autres'!C443)</f>
        <v/>
      </c>
      <c r="D443" s="371" t="str">
        <f>IF('Factures - Autres'!D443="","",'Factures - Autres'!D443)</f>
        <v/>
      </c>
      <c r="E443" s="372" t="str">
        <f>IF('Factures - Autres'!E443="","",'Factures - Autres'!E443)</f>
        <v/>
      </c>
      <c r="F443" s="373" t="str">
        <f>IF('Factures - Autres'!H443="","",'Factures - Autres'!H443)</f>
        <v/>
      </c>
      <c r="G443" s="373"/>
      <c r="H443" s="377"/>
      <c r="I443" s="364"/>
      <c r="J443" s="364"/>
      <c r="K443" s="259"/>
      <c r="L443" s="260"/>
      <c r="M443" s="260"/>
      <c r="N443" s="259"/>
      <c r="O443" s="182" t="str">
        <f t="shared" si="12"/>
        <v/>
      </c>
      <c r="P443" s="185"/>
      <c r="Q443" s="266"/>
      <c r="R443" s="90"/>
      <c r="S443" s="270"/>
      <c r="T443" s="158">
        <f t="shared" si="13"/>
        <v>0</v>
      </c>
    </row>
    <row r="444" spans="1:20" ht="20.100000000000001" customHeight="1" x14ac:dyDescent="0.25">
      <c r="A444" s="174">
        <v>438</v>
      </c>
      <c r="B444" s="372" t="str">
        <f>IF('Factures - Autres'!B444="","",'Factures - Autres'!B444)</f>
        <v/>
      </c>
      <c r="C444" s="371" t="str">
        <f>IF('Factures - Autres'!C444="","",'Factures - Autres'!C444)</f>
        <v/>
      </c>
      <c r="D444" s="371" t="str">
        <f>IF('Factures - Autres'!D444="","",'Factures - Autres'!D444)</f>
        <v/>
      </c>
      <c r="E444" s="372" t="str">
        <f>IF('Factures - Autres'!E444="","",'Factures - Autres'!E444)</f>
        <v/>
      </c>
      <c r="F444" s="373" t="str">
        <f>IF('Factures - Autres'!H444="","",'Factures - Autres'!H444)</f>
        <v/>
      </c>
      <c r="G444" s="373"/>
      <c r="H444" s="377"/>
      <c r="I444" s="364"/>
      <c r="J444" s="364"/>
      <c r="K444" s="259"/>
      <c r="L444" s="260"/>
      <c r="M444" s="260"/>
      <c r="N444" s="259"/>
      <c r="O444" s="182" t="str">
        <f t="shared" si="12"/>
        <v/>
      </c>
      <c r="P444" s="185"/>
      <c r="Q444" s="266"/>
      <c r="R444" s="90"/>
      <c r="S444" s="270"/>
      <c r="T444" s="158">
        <f t="shared" si="13"/>
        <v>0</v>
      </c>
    </row>
    <row r="445" spans="1:20" ht="20.100000000000001" customHeight="1" x14ac:dyDescent="0.25">
      <c r="A445" s="174">
        <v>439</v>
      </c>
      <c r="B445" s="372" t="str">
        <f>IF('Factures - Autres'!B445="","",'Factures - Autres'!B445)</f>
        <v/>
      </c>
      <c r="C445" s="371" t="str">
        <f>IF('Factures - Autres'!C445="","",'Factures - Autres'!C445)</f>
        <v/>
      </c>
      <c r="D445" s="371" t="str">
        <f>IF('Factures - Autres'!D445="","",'Factures - Autres'!D445)</f>
        <v/>
      </c>
      <c r="E445" s="372" t="str">
        <f>IF('Factures - Autres'!E445="","",'Factures - Autres'!E445)</f>
        <v/>
      </c>
      <c r="F445" s="373" t="str">
        <f>IF('Factures - Autres'!H445="","",'Factures - Autres'!H445)</f>
        <v/>
      </c>
      <c r="G445" s="373"/>
      <c r="H445" s="377"/>
      <c r="I445" s="364"/>
      <c r="J445" s="364"/>
      <c r="K445" s="259"/>
      <c r="L445" s="260"/>
      <c r="M445" s="260"/>
      <c r="N445" s="259"/>
      <c r="O445" s="182" t="str">
        <f t="shared" si="12"/>
        <v/>
      </c>
      <c r="P445" s="185"/>
      <c r="Q445" s="266"/>
      <c r="R445" s="90"/>
      <c r="S445" s="270"/>
      <c r="T445" s="158">
        <f t="shared" si="13"/>
        <v>0</v>
      </c>
    </row>
    <row r="446" spans="1:20" ht="20.100000000000001" customHeight="1" x14ac:dyDescent="0.25">
      <c r="A446" s="174">
        <v>440</v>
      </c>
      <c r="B446" s="372" t="str">
        <f>IF('Factures - Autres'!B446="","",'Factures - Autres'!B446)</f>
        <v/>
      </c>
      <c r="C446" s="371" t="str">
        <f>IF('Factures - Autres'!C446="","",'Factures - Autres'!C446)</f>
        <v/>
      </c>
      <c r="D446" s="371" t="str">
        <f>IF('Factures - Autres'!D446="","",'Factures - Autres'!D446)</f>
        <v/>
      </c>
      <c r="E446" s="372" t="str">
        <f>IF('Factures - Autres'!E446="","",'Factures - Autres'!E446)</f>
        <v/>
      </c>
      <c r="F446" s="373" t="str">
        <f>IF('Factures - Autres'!H446="","",'Factures - Autres'!H446)</f>
        <v/>
      </c>
      <c r="G446" s="373"/>
      <c r="H446" s="377"/>
      <c r="I446" s="364"/>
      <c r="J446" s="364"/>
      <c r="K446" s="259"/>
      <c r="L446" s="260"/>
      <c r="M446" s="260"/>
      <c r="N446" s="259"/>
      <c r="O446" s="182" t="str">
        <f t="shared" si="12"/>
        <v/>
      </c>
      <c r="P446" s="185"/>
      <c r="Q446" s="266"/>
      <c r="R446" s="90"/>
      <c r="S446" s="270"/>
      <c r="T446" s="158">
        <f t="shared" si="13"/>
        <v>0</v>
      </c>
    </row>
    <row r="447" spans="1:20" ht="20.100000000000001" customHeight="1" x14ac:dyDescent="0.25">
      <c r="A447" s="174">
        <v>441</v>
      </c>
      <c r="B447" s="372" t="str">
        <f>IF('Factures - Autres'!B447="","",'Factures - Autres'!B447)</f>
        <v/>
      </c>
      <c r="C447" s="371" t="str">
        <f>IF('Factures - Autres'!C447="","",'Factures - Autres'!C447)</f>
        <v/>
      </c>
      <c r="D447" s="371" t="str">
        <f>IF('Factures - Autres'!D447="","",'Factures - Autres'!D447)</f>
        <v/>
      </c>
      <c r="E447" s="372" t="str">
        <f>IF('Factures - Autres'!E447="","",'Factures - Autres'!E447)</f>
        <v/>
      </c>
      <c r="F447" s="373" t="str">
        <f>IF('Factures - Autres'!H447="","",'Factures - Autres'!H447)</f>
        <v/>
      </c>
      <c r="G447" s="373"/>
      <c r="H447" s="377"/>
      <c r="I447" s="364"/>
      <c r="J447" s="364"/>
      <c r="K447" s="259"/>
      <c r="L447" s="260"/>
      <c r="M447" s="260"/>
      <c r="N447" s="259"/>
      <c r="O447" s="182" t="str">
        <f t="shared" si="12"/>
        <v/>
      </c>
      <c r="P447" s="185"/>
      <c r="Q447" s="266"/>
      <c r="R447" s="90"/>
      <c r="S447" s="270"/>
      <c r="T447" s="158">
        <f t="shared" si="13"/>
        <v>0</v>
      </c>
    </row>
    <row r="448" spans="1:20" ht="20.100000000000001" customHeight="1" x14ac:dyDescent="0.25">
      <c r="A448" s="174">
        <v>442</v>
      </c>
      <c r="B448" s="372" t="str">
        <f>IF('Factures - Autres'!B448="","",'Factures - Autres'!B448)</f>
        <v/>
      </c>
      <c r="C448" s="371" t="str">
        <f>IF('Factures - Autres'!C448="","",'Factures - Autres'!C448)</f>
        <v/>
      </c>
      <c r="D448" s="371" t="str">
        <f>IF('Factures - Autres'!D448="","",'Factures - Autres'!D448)</f>
        <v/>
      </c>
      <c r="E448" s="372" t="str">
        <f>IF('Factures - Autres'!E448="","",'Factures - Autres'!E448)</f>
        <v/>
      </c>
      <c r="F448" s="373" t="str">
        <f>IF('Factures - Autres'!H448="","",'Factures - Autres'!H448)</f>
        <v/>
      </c>
      <c r="G448" s="373"/>
      <c r="H448" s="377"/>
      <c r="I448" s="364"/>
      <c r="J448" s="364"/>
      <c r="K448" s="259"/>
      <c r="L448" s="260"/>
      <c r="M448" s="260"/>
      <c r="N448" s="259"/>
      <c r="O448" s="182" t="str">
        <f t="shared" si="12"/>
        <v/>
      </c>
      <c r="P448" s="185"/>
      <c r="Q448" s="266"/>
      <c r="R448" s="90"/>
      <c r="S448" s="270"/>
      <c r="T448" s="158">
        <f t="shared" si="13"/>
        <v>0</v>
      </c>
    </row>
    <row r="449" spans="1:20" ht="20.100000000000001" customHeight="1" x14ac:dyDescent="0.25">
      <c r="A449" s="174">
        <v>443</v>
      </c>
      <c r="B449" s="372" t="str">
        <f>IF('Factures - Autres'!B449="","",'Factures - Autres'!B449)</f>
        <v/>
      </c>
      <c r="C449" s="371" t="str">
        <f>IF('Factures - Autres'!C449="","",'Factures - Autres'!C449)</f>
        <v/>
      </c>
      <c r="D449" s="371" t="str">
        <f>IF('Factures - Autres'!D449="","",'Factures - Autres'!D449)</f>
        <v/>
      </c>
      <c r="E449" s="372" t="str">
        <f>IF('Factures - Autres'!E449="","",'Factures - Autres'!E449)</f>
        <v/>
      </c>
      <c r="F449" s="373" t="str">
        <f>IF('Factures - Autres'!H449="","",'Factures - Autres'!H449)</f>
        <v/>
      </c>
      <c r="G449" s="373"/>
      <c r="H449" s="377"/>
      <c r="I449" s="364"/>
      <c r="J449" s="364"/>
      <c r="K449" s="259"/>
      <c r="L449" s="260"/>
      <c r="M449" s="260"/>
      <c r="N449" s="259"/>
      <c r="O449" s="182" t="str">
        <f t="shared" si="12"/>
        <v/>
      </c>
      <c r="P449" s="185"/>
      <c r="Q449" s="266"/>
      <c r="R449" s="90"/>
      <c r="S449" s="270"/>
      <c r="T449" s="158">
        <f t="shared" si="13"/>
        <v>0</v>
      </c>
    </row>
    <row r="450" spans="1:20" ht="20.100000000000001" customHeight="1" x14ac:dyDescent="0.25">
      <c r="A450" s="174">
        <v>444</v>
      </c>
      <c r="B450" s="372" t="str">
        <f>IF('Factures - Autres'!B450="","",'Factures - Autres'!B450)</f>
        <v/>
      </c>
      <c r="C450" s="371" t="str">
        <f>IF('Factures - Autres'!C450="","",'Factures - Autres'!C450)</f>
        <v/>
      </c>
      <c r="D450" s="371" t="str">
        <f>IF('Factures - Autres'!D450="","",'Factures - Autres'!D450)</f>
        <v/>
      </c>
      <c r="E450" s="372" t="str">
        <f>IF('Factures - Autres'!E450="","",'Factures - Autres'!E450)</f>
        <v/>
      </c>
      <c r="F450" s="373" t="str">
        <f>IF('Factures - Autres'!H450="","",'Factures - Autres'!H450)</f>
        <v/>
      </c>
      <c r="G450" s="373"/>
      <c r="H450" s="377"/>
      <c r="I450" s="364"/>
      <c r="J450" s="364"/>
      <c r="K450" s="259"/>
      <c r="L450" s="260"/>
      <c r="M450" s="260"/>
      <c r="N450" s="259"/>
      <c r="O450" s="182" t="str">
        <f t="shared" si="12"/>
        <v/>
      </c>
      <c r="P450" s="185"/>
      <c r="Q450" s="266"/>
      <c r="R450" s="90"/>
      <c r="S450" s="270"/>
      <c r="T450" s="158">
        <f t="shared" si="13"/>
        <v>0</v>
      </c>
    </row>
    <row r="451" spans="1:20" ht="20.100000000000001" customHeight="1" x14ac:dyDescent="0.25">
      <c r="A451" s="174">
        <v>445</v>
      </c>
      <c r="B451" s="372" t="str">
        <f>IF('Factures - Autres'!B451="","",'Factures - Autres'!B451)</f>
        <v/>
      </c>
      <c r="C451" s="371" t="str">
        <f>IF('Factures - Autres'!C451="","",'Factures - Autres'!C451)</f>
        <v/>
      </c>
      <c r="D451" s="371" t="str">
        <f>IF('Factures - Autres'!D451="","",'Factures - Autres'!D451)</f>
        <v/>
      </c>
      <c r="E451" s="372" t="str">
        <f>IF('Factures - Autres'!E451="","",'Factures - Autres'!E451)</f>
        <v/>
      </c>
      <c r="F451" s="373" t="str">
        <f>IF('Factures - Autres'!H451="","",'Factures - Autres'!H451)</f>
        <v/>
      </c>
      <c r="G451" s="373"/>
      <c r="H451" s="377"/>
      <c r="I451" s="364"/>
      <c r="J451" s="364"/>
      <c r="K451" s="259"/>
      <c r="L451" s="260"/>
      <c r="M451" s="260"/>
      <c r="N451" s="259"/>
      <c r="O451" s="182" t="str">
        <f t="shared" si="12"/>
        <v/>
      </c>
      <c r="P451" s="185"/>
      <c r="Q451" s="266"/>
      <c r="R451" s="90"/>
      <c r="S451" s="270"/>
      <c r="T451" s="158">
        <f t="shared" si="13"/>
        <v>0</v>
      </c>
    </row>
    <row r="452" spans="1:20" ht="20.100000000000001" customHeight="1" x14ac:dyDescent="0.25">
      <c r="A452" s="174">
        <v>446</v>
      </c>
      <c r="B452" s="372" t="str">
        <f>IF('Factures - Autres'!B452="","",'Factures - Autres'!B452)</f>
        <v/>
      </c>
      <c r="C452" s="371" t="str">
        <f>IF('Factures - Autres'!C452="","",'Factures - Autres'!C452)</f>
        <v/>
      </c>
      <c r="D452" s="371" t="str">
        <f>IF('Factures - Autres'!D452="","",'Factures - Autres'!D452)</f>
        <v/>
      </c>
      <c r="E452" s="372" t="str">
        <f>IF('Factures - Autres'!E452="","",'Factures - Autres'!E452)</f>
        <v/>
      </c>
      <c r="F452" s="373" t="str">
        <f>IF('Factures - Autres'!H452="","",'Factures - Autres'!H452)</f>
        <v/>
      </c>
      <c r="G452" s="373"/>
      <c r="H452" s="377"/>
      <c r="I452" s="364"/>
      <c r="J452" s="364"/>
      <c r="K452" s="259"/>
      <c r="L452" s="260"/>
      <c r="M452" s="260"/>
      <c r="N452" s="259"/>
      <c r="O452" s="182" t="str">
        <f t="shared" si="12"/>
        <v/>
      </c>
      <c r="P452" s="185"/>
      <c r="Q452" s="266"/>
      <c r="R452" s="90"/>
      <c r="S452" s="270"/>
      <c r="T452" s="158">
        <f t="shared" si="13"/>
        <v>0</v>
      </c>
    </row>
    <row r="453" spans="1:20" ht="20.100000000000001" customHeight="1" x14ac:dyDescent="0.25">
      <c r="A453" s="174">
        <v>447</v>
      </c>
      <c r="B453" s="372" t="str">
        <f>IF('Factures - Autres'!B453="","",'Factures - Autres'!B453)</f>
        <v/>
      </c>
      <c r="C453" s="371" t="str">
        <f>IF('Factures - Autres'!C453="","",'Factures - Autres'!C453)</f>
        <v/>
      </c>
      <c r="D453" s="371" t="str">
        <f>IF('Factures - Autres'!D453="","",'Factures - Autres'!D453)</f>
        <v/>
      </c>
      <c r="E453" s="372" t="str">
        <f>IF('Factures - Autres'!E453="","",'Factures - Autres'!E453)</f>
        <v/>
      </c>
      <c r="F453" s="373" t="str">
        <f>IF('Factures - Autres'!H453="","",'Factures - Autres'!H453)</f>
        <v/>
      </c>
      <c r="G453" s="373"/>
      <c r="H453" s="377"/>
      <c r="I453" s="364"/>
      <c r="J453" s="364"/>
      <c r="K453" s="259"/>
      <c r="L453" s="260"/>
      <c r="M453" s="260"/>
      <c r="N453" s="259"/>
      <c r="O453" s="182" t="str">
        <f t="shared" si="12"/>
        <v/>
      </c>
      <c r="P453" s="185"/>
      <c r="Q453" s="266"/>
      <c r="R453" s="90"/>
      <c r="S453" s="270"/>
      <c r="T453" s="158">
        <f t="shared" si="13"/>
        <v>0</v>
      </c>
    </row>
    <row r="454" spans="1:20" ht="20.100000000000001" customHeight="1" x14ac:dyDescent="0.25">
      <c r="A454" s="174">
        <v>448</v>
      </c>
      <c r="B454" s="372" t="str">
        <f>IF('Factures - Autres'!B454="","",'Factures - Autres'!B454)</f>
        <v/>
      </c>
      <c r="C454" s="371" t="str">
        <f>IF('Factures - Autres'!C454="","",'Factures - Autres'!C454)</f>
        <v/>
      </c>
      <c r="D454" s="371" t="str">
        <f>IF('Factures - Autres'!D454="","",'Factures - Autres'!D454)</f>
        <v/>
      </c>
      <c r="E454" s="372" t="str">
        <f>IF('Factures - Autres'!E454="","",'Factures - Autres'!E454)</f>
        <v/>
      </c>
      <c r="F454" s="373" t="str">
        <f>IF('Factures - Autres'!H454="","",'Factures - Autres'!H454)</f>
        <v/>
      </c>
      <c r="G454" s="373"/>
      <c r="H454" s="377"/>
      <c r="I454" s="364"/>
      <c r="J454" s="364"/>
      <c r="K454" s="259"/>
      <c r="L454" s="260"/>
      <c r="M454" s="260"/>
      <c r="N454" s="259"/>
      <c r="O454" s="182" t="str">
        <f t="shared" si="12"/>
        <v/>
      </c>
      <c r="P454" s="185"/>
      <c r="Q454" s="266"/>
      <c r="R454" s="90"/>
      <c r="S454" s="270"/>
      <c r="T454" s="158">
        <f t="shared" si="13"/>
        <v>0</v>
      </c>
    </row>
    <row r="455" spans="1:20" ht="20.100000000000001" customHeight="1" x14ac:dyDescent="0.25">
      <c r="A455" s="174">
        <v>449</v>
      </c>
      <c r="B455" s="372" t="str">
        <f>IF('Factures - Autres'!B455="","",'Factures - Autres'!B455)</f>
        <v/>
      </c>
      <c r="C455" s="371" t="str">
        <f>IF('Factures - Autres'!C455="","",'Factures - Autres'!C455)</f>
        <v/>
      </c>
      <c r="D455" s="371" t="str">
        <f>IF('Factures - Autres'!D455="","",'Factures - Autres'!D455)</f>
        <v/>
      </c>
      <c r="E455" s="372" t="str">
        <f>IF('Factures - Autres'!E455="","",'Factures - Autres'!E455)</f>
        <v/>
      </c>
      <c r="F455" s="373" t="str">
        <f>IF('Factures - Autres'!H455="","",'Factures - Autres'!H455)</f>
        <v/>
      </c>
      <c r="G455" s="373"/>
      <c r="H455" s="377"/>
      <c r="I455" s="364"/>
      <c r="J455" s="364"/>
      <c r="K455" s="259"/>
      <c r="L455" s="260"/>
      <c r="M455" s="260"/>
      <c r="N455" s="259"/>
      <c r="O455" s="182" t="str">
        <f t="shared" ref="O455:O506" si="14">IF($H455="","",IF($H455&gt;MAX($F455:$G455),"Le montant éligible ne peut etre supérieur au montant présenté",""))</f>
        <v/>
      </c>
      <c r="P455" s="185"/>
      <c r="Q455" s="266"/>
      <c r="R455" s="90"/>
      <c r="S455" s="270"/>
      <c r="T455" s="158">
        <f t="shared" si="13"/>
        <v>0</v>
      </c>
    </row>
    <row r="456" spans="1:20" ht="20.100000000000001" customHeight="1" x14ac:dyDescent="0.25">
      <c r="A456" s="174">
        <v>450</v>
      </c>
      <c r="B456" s="372" t="str">
        <f>IF('Factures - Autres'!B456="","",'Factures - Autres'!B456)</f>
        <v/>
      </c>
      <c r="C456" s="371" t="str">
        <f>IF('Factures - Autres'!C456="","",'Factures - Autres'!C456)</f>
        <v/>
      </c>
      <c r="D456" s="371" t="str">
        <f>IF('Factures - Autres'!D456="","",'Factures - Autres'!D456)</f>
        <v/>
      </c>
      <c r="E456" s="372" t="str">
        <f>IF('Factures - Autres'!E456="","",'Factures - Autres'!E456)</f>
        <v/>
      </c>
      <c r="F456" s="373" t="str">
        <f>IF('Factures - Autres'!H456="","",'Factures - Autres'!H456)</f>
        <v/>
      </c>
      <c r="G456" s="373"/>
      <c r="H456" s="377"/>
      <c r="I456" s="364"/>
      <c r="J456" s="364"/>
      <c r="K456" s="259"/>
      <c r="L456" s="260"/>
      <c r="M456" s="260"/>
      <c r="N456" s="259"/>
      <c r="O456" s="182" t="str">
        <f t="shared" si="14"/>
        <v/>
      </c>
      <c r="P456" s="185"/>
      <c r="Q456" s="266"/>
      <c r="R456" s="90"/>
      <c r="S456" s="270"/>
      <c r="T456" s="158">
        <f t="shared" ref="T456:T506" si="15">IF(AND(B456&lt;&gt;"",R456&lt;&gt;"Oui"),1,0)</f>
        <v>0</v>
      </c>
    </row>
    <row r="457" spans="1:20" ht="20.100000000000001" customHeight="1" x14ac:dyDescent="0.25">
      <c r="A457" s="174">
        <v>451</v>
      </c>
      <c r="B457" s="372" t="str">
        <f>IF('Factures - Autres'!B457="","",'Factures - Autres'!B457)</f>
        <v/>
      </c>
      <c r="C457" s="371" t="str">
        <f>IF('Factures - Autres'!C457="","",'Factures - Autres'!C457)</f>
        <v/>
      </c>
      <c r="D457" s="371" t="str">
        <f>IF('Factures - Autres'!D457="","",'Factures - Autres'!D457)</f>
        <v/>
      </c>
      <c r="E457" s="372" t="str">
        <f>IF('Factures - Autres'!E457="","",'Factures - Autres'!E457)</f>
        <v/>
      </c>
      <c r="F457" s="373" t="str">
        <f>IF('Factures - Autres'!H457="","",'Factures - Autres'!H457)</f>
        <v/>
      </c>
      <c r="G457" s="373"/>
      <c r="H457" s="377"/>
      <c r="I457" s="364"/>
      <c r="J457" s="364"/>
      <c r="K457" s="259"/>
      <c r="L457" s="260"/>
      <c r="M457" s="260"/>
      <c r="N457" s="259"/>
      <c r="O457" s="182" t="str">
        <f t="shared" si="14"/>
        <v/>
      </c>
      <c r="P457" s="185"/>
      <c r="Q457" s="266"/>
      <c r="R457" s="90"/>
      <c r="S457" s="270"/>
      <c r="T457" s="158">
        <f t="shared" si="15"/>
        <v>0</v>
      </c>
    </row>
    <row r="458" spans="1:20" ht="20.100000000000001" customHeight="1" x14ac:dyDescent="0.25">
      <c r="A458" s="174">
        <v>452</v>
      </c>
      <c r="B458" s="372" t="str">
        <f>IF('Factures - Autres'!B458="","",'Factures - Autres'!B458)</f>
        <v/>
      </c>
      <c r="C458" s="371" t="str">
        <f>IF('Factures - Autres'!C458="","",'Factures - Autres'!C458)</f>
        <v/>
      </c>
      <c r="D458" s="371" t="str">
        <f>IF('Factures - Autres'!D458="","",'Factures - Autres'!D458)</f>
        <v/>
      </c>
      <c r="E458" s="372" t="str">
        <f>IF('Factures - Autres'!E458="","",'Factures - Autres'!E458)</f>
        <v/>
      </c>
      <c r="F458" s="373" t="str">
        <f>IF('Factures - Autres'!H458="","",'Factures - Autres'!H458)</f>
        <v/>
      </c>
      <c r="G458" s="373"/>
      <c r="H458" s="377"/>
      <c r="I458" s="364"/>
      <c r="J458" s="364"/>
      <c r="K458" s="259"/>
      <c r="L458" s="260"/>
      <c r="M458" s="260"/>
      <c r="N458" s="259"/>
      <c r="O458" s="182" t="str">
        <f t="shared" si="14"/>
        <v/>
      </c>
      <c r="P458" s="185"/>
      <c r="Q458" s="266"/>
      <c r="R458" s="90"/>
      <c r="S458" s="270"/>
      <c r="T458" s="158">
        <f t="shared" si="15"/>
        <v>0</v>
      </c>
    </row>
    <row r="459" spans="1:20" ht="20.100000000000001" customHeight="1" x14ac:dyDescent="0.25">
      <c r="A459" s="174">
        <v>453</v>
      </c>
      <c r="B459" s="372" t="str">
        <f>IF('Factures - Autres'!B459="","",'Factures - Autres'!B459)</f>
        <v/>
      </c>
      <c r="C459" s="371" t="str">
        <f>IF('Factures - Autres'!C459="","",'Factures - Autres'!C459)</f>
        <v/>
      </c>
      <c r="D459" s="371" t="str">
        <f>IF('Factures - Autres'!D459="","",'Factures - Autres'!D459)</f>
        <v/>
      </c>
      <c r="E459" s="372" t="str">
        <f>IF('Factures - Autres'!E459="","",'Factures - Autres'!E459)</f>
        <v/>
      </c>
      <c r="F459" s="373" t="str">
        <f>IF('Factures - Autres'!H459="","",'Factures - Autres'!H459)</f>
        <v/>
      </c>
      <c r="G459" s="373"/>
      <c r="H459" s="377"/>
      <c r="I459" s="364"/>
      <c r="J459" s="364"/>
      <c r="K459" s="259"/>
      <c r="L459" s="260"/>
      <c r="M459" s="260"/>
      <c r="N459" s="259"/>
      <c r="O459" s="182" t="str">
        <f t="shared" si="14"/>
        <v/>
      </c>
      <c r="P459" s="185"/>
      <c r="Q459" s="266"/>
      <c r="R459" s="90"/>
      <c r="S459" s="270"/>
      <c r="T459" s="158">
        <f t="shared" si="15"/>
        <v>0</v>
      </c>
    </row>
    <row r="460" spans="1:20" ht="20.100000000000001" customHeight="1" x14ac:dyDescent="0.25">
      <c r="A460" s="174">
        <v>454</v>
      </c>
      <c r="B460" s="372" t="str">
        <f>IF('Factures - Autres'!B460="","",'Factures - Autres'!B460)</f>
        <v/>
      </c>
      <c r="C460" s="371" t="str">
        <f>IF('Factures - Autres'!C460="","",'Factures - Autres'!C460)</f>
        <v/>
      </c>
      <c r="D460" s="371" t="str">
        <f>IF('Factures - Autres'!D460="","",'Factures - Autres'!D460)</f>
        <v/>
      </c>
      <c r="E460" s="372" t="str">
        <f>IF('Factures - Autres'!E460="","",'Factures - Autres'!E460)</f>
        <v/>
      </c>
      <c r="F460" s="373" t="str">
        <f>IF('Factures - Autres'!H460="","",'Factures - Autres'!H460)</f>
        <v/>
      </c>
      <c r="G460" s="373"/>
      <c r="H460" s="377"/>
      <c r="I460" s="364"/>
      <c r="J460" s="364"/>
      <c r="K460" s="259"/>
      <c r="L460" s="260"/>
      <c r="M460" s="260"/>
      <c r="N460" s="259"/>
      <c r="O460" s="182" t="str">
        <f t="shared" si="14"/>
        <v/>
      </c>
      <c r="P460" s="185"/>
      <c r="Q460" s="266"/>
      <c r="R460" s="90"/>
      <c r="S460" s="270"/>
      <c r="T460" s="158">
        <f t="shared" si="15"/>
        <v>0</v>
      </c>
    </row>
    <row r="461" spans="1:20" ht="20.100000000000001" customHeight="1" x14ac:dyDescent="0.25">
      <c r="A461" s="174">
        <v>455</v>
      </c>
      <c r="B461" s="372" t="str">
        <f>IF('Factures - Autres'!B461="","",'Factures - Autres'!B461)</f>
        <v/>
      </c>
      <c r="C461" s="371" t="str">
        <f>IF('Factures - Autres'!C461="","",'Factures - Autres'!C461)</f>
        <v/>
      </c>
      <c r="D461" s="371" t="str">
        <f>IF('Factures - Autres'!D461="","",'Factures - Autres'!D461)</f>
        <v/>
      </c>
      <c r="E461" s="372" t="str">
        <f>IF('Factures - Autres'!E461="","",'Factures - Autres'!E461)</f>
        <v/>
      </c>
      <c r="F461" s="373" t="str">
        <f>IF('Factures - Autres'!H461="","",'Factures - Autres'!H461)</f>
        <v/>
      </c>
      <c r="G461" s="373"/>
      <c r="H461" s="377"/>
      <c r="I461" s="364"/>
      <c r="J461" s="364"/>
      <c r="K461" s="259"/>
      <c r="L461" s="260"/>
      <c r="M461" s="260"/>
      <c r="N461" s="259"/>
      <c r="O461" s="182" t="str">
        <f t="shared" si="14"/>
        <v/>
      </c>
      <c r="P461" s="185"/>
      <c r="Q461" s="266"/>
      <c r="R461" s="90"/>
      <c r="S461" s="270"/>
      <c r="T461" s="158">
        <f t="shared" si="15"/>
        <v>0</v>
      </c>
    </row>
    <row r="462" spans="1:20" ht="20.100000000000001" customHeight="1" x14ac:dyDescent="0.25">
      <c r="A462" s="174">
        <v>456</v>
      </c>
      <c r="B462" s="372" t="str">
        <f>IF('Factures - Autres'!B462="","",'Factures - Autres'!B462)</f>
        <v/>
      </c>
      <c r="C462" s="371" t="str">
        <f>IF('Factures - Autres'!C462="","",'Factures - Autres'!C462)</f>
        <v/>
      </c>
      <c r="D462" s="371" t="str">
        <f>IF('Factures - Autres'!D462="","",'Factures - Autres'!D462)</f>
        <v/>
      </c>
      <c r="E462" s="372" t="str">
        <f>IF('Factures - Autres'!E462="","",'Factures - Autres'!E462)</f>
        <v/>
      </c>
      <c r="F462" s="373" t="str">
        <f>IF('Factures - Autres'!H462="","",'Factures - Autres'!H462)</f>
        <v/>
      </c>
      <c r="G462" s="373"/>
      <c r="H462" s="377"/>
      <c r="I462" s="364"/>
      <c r="J462" s="364"/>
      <c r="K462" s="259"/>
      <c r="L462" s="260"/>
      <c r="M462" s="260"/>
      <c r="N462" s="259"/>
      <c r="O462" s="182" t="str">
        <f t="shared" si="14"/>
        <v/>
      </c>
      <c r="P462" s="185"/>
      <c r="Q462" s="266"/>
      <c r="R462" s="90"/>
      <c r="S462" s="270"/>
      <c r="T462" s="158">
        <f t="shared" si="15"/>
        <v>0</v>
      </c>
    </row>
    <row r="463" spans="1:20" ht="20.100000000000001" customHeight="1" x14ac:dyDescent="0.25">
      <c r="A463" s="174">
        <v>457</v>
      </c>
      <c r="B463" s="372" t="str">
        <f>IF('Factures - Autres'!B463="","",'Factures - Autres'!B463)</f>
        <v/>
      </c>
      <c r="C463" s="371" t="str">
        <f>IF('Factures - Autres'!C463="","",'Factures - Autres'!C463)</f>
        <v/>
      </c>
      <c r="D463" s="371" t="str">
        <f>IF('Factures - Autres'!D463="","",'Factures - Autres'!D463)</f>
        <v/>
      </c>
      <c r="E463" s="372" t="str">
        <f>IF('Factures - Autres'!E463="","",'Factures - Autres'!E463)</f>
        <v/>
      </c>
      <c r="F463" s="373" t="str">
        <f>IF('Factures - Autres'!H463="","",'Factures - Autres'!H463)</f>
        <v/>
      </c>
      <c r="G463" s="373"/>
      <c r="H463" s="377"/>
      <c r="I463" s="364"/>
      <c r="J463" s="364"/>
      <c r="K463" s="259"/>
      <c r="L463" s="260"/>
      <c r="M463" s="260"/>
      <c r="N463" s="259"/>
      <c r="O463" s="182" t="str">
        <f t="shared" si="14"/>
        <v/>
      </c>
      <c r="P463" s="185"/>
      <c r="Q463" s="266"/>
      <c r="R463" s="90"/>
      <c r="S463" s="270"/>
      <c r="T463" s="158">
        <f t="shared" si="15"/>
        <v>0</v>
      </c>
    </row>
    <row r="464" spans="1:20" ht="20.100000000000001" customHeight="1" x14ac:dyDescent="0.25">
      <c r="A464" s="174">
        <v>458</v>
      </c>
      <c r="B464" s="372" t="str">
        <f>IF('Factures - Autres'!B464="","",'Factures - Autres'!B464)</f>
        <v/>
      </c>
      <c r="C464" s="371" t="str">
        <f>IF('Factures - Autres'!C464="","",'Factures - Autres'!C464)</f>
        <v/>
      </c>
      <c r="D464" s="371" t="str">
        <f>IF('Factures - Autres'!D464="","",'Factures - Autres'!D464)</f>
        <v/>
      </c>
      <c r="E464" s="372" t="str">
        <f>IF('Factures - Autres'!E464="","",'Factures - Autres'!E464)</f>
        <v/>
      </c>
      <c r="F464" s="373" t="str">
        <f>IF('Factures - Autres'!H464="","",'Factures - Autres'!H464)</f>
        <v/>
      </c>
      <c r="G464" s="373"/>
      <c r="H464" s="377"/>
      <c r="I464" s="364"/>
      <c r="J464" s="364"/>
      <c r="K464" s="259"/>
      <c r="L464" s="260"/>
      <c r="M464" s="260"/>
      <c r="N464" s="259"/>
      <c r="O464" s="182" t="str">
        <f t="shared" si="14"/>
        <v/>
      </c>
      <c r="P464" s="185"/>
      <c r="Q464" s="266"/>
      <c r="R464" s="90"/>
      <c r="S464" s="270"/>
      <c r="T464" s="158">
        <f t="shared" si="15"/>
        <v>0</v>
      </c>
    </row>
    <row r="465" spans="1:20" ht="20.100000000000001" customHeight="1" x14ac:dyDescent="0.25">
      <c r="A465" s="174">
        <v>459</v>
      </c>
      <c r="B465" s="372" t="str">
        <f>IF('Factures - Autres'!B465="","",'Factures - Autres'!B465)</f>
        <v/>
      </c>
      <c r="C465" s="371" t="str">
        <f>IF('Factures - Autres'!C465="","",'Factures - Autres'!C465)</f>
        <v/>
      </c>
      <c r="D465" s="371" t="str">
        <f>IF('Factures - Autres'!D465="","",'Factures - Autres'!D465)</f>
        <v/>
      </c>
      <c r="E465" s="372" t="str">
        <f>IF('Factures - Autres'!E465="","",'Factures - Autres'!E465)</f>
        <v/>
      </c>
      <c r="F465" s="373" t="str">
        <f>IF('Factures - Autres'!H465="","",'Factures - Autres'!H465)</f>
        <v/>
      </c>
      <c r="G465" s="373"/>
      <c r="H465" s="377"/>
      <c r="I465" s="364"/>
      <c r="J465" s="364"/>
      <c r="K465" s="259"/>
      <c r="L465" s="260"/>
      <c r="M465" s="260"/>
      <c r="N465" s="259"/>
      <c r="O465" s="182" t="str">
        <f t="shared" si="14"/>
        <v/>
      </c>
      <c r="P465" s="185"/>
      <c r="Q465" s="266"/>
      <c r="R465" s="90"/>
      <c r="S465" s="270"/>
      <c r="T465" s="158">
        <f t="shared" si="15"/>
        <v>0</v>
      </c>
    </row>
    <row r="466" spans="1:20" ht="20.100000000000001" customHeight="1" x14ac:dyDescent="0.25">
      <c r="A466" s="174">
        <v>460</v>
      </c>
      <c r="B466" s="372" t="str">
        <f>IF('Factures - Autres'!B466="","",'Factures - Autres'!B466)</f>
        <v/>
      </c>
      <c r="C466" s="371" t="str">
        <f>IF('Factures - Autres'!C466="","",'Factures - Autres'!C466)</f>
        <v/>
      </c>
      <c r="D466" s="371" t="str">
        <f>IF('Factures - Autres'!D466="","",'Factures - Autres'!D466)</f>
        <v/>
      </c>
      <c r="E466" s="372" t="str">
        <f>IF('Factures - Autres'!E466="","",'Factures - Autres'!E466)</f>
        <v/>
      </c>
      <c r="F466" s="373" t="str">
        <f>IF('Factures - Autres'!H466="","",'Factures - Autres'!H466)</f>
        <v/>
      </c>
      <c r="G466" s="373"/>
      <c r="H466" s="377"/>
      <c r="I466" s="364"/>
      <c r="J466" s="364"/>
      <c r="K466" s="259"/>
      <c r="L466" s="260"/>
      <c r="M466" s="260"/>
      <c r="N466" s="259"/>
      <c r="O466" s="182" t="str">
        <f t="shared" si="14"/>
        <v/>
      </c>
      <c r="P466" s="185"/>
      <c r="Q466" s="266"/>
      <c r="R466" s="90"/>
      <c r="S466" s="270"/>
      <c r="T466" s="158">
        <f t="shared" si="15"/>
        <v>0</v>
      </c>
    </row>
    <row r="467" spans="1:20" ht="20.100000000000001" customHeight="1" x14ac:dyDescent="0.25">
      <c r="A467" s="174">
        <v>461</v>
      </c>
      <c r="B467" s="372" t="str">
        <f>IF('Factures - Autres'!B467="","",'Factures - Autres'!B467)</f>
        <v/>
      </c>
      <c r="C467" s="371" t="str">
        <f>IF('Factures - Autres'!C467="","",'Factures - Autres'!C467)</f>
        <v/>
      </c>
      <c r="D467" s="371" t="str">
        <f>IF('Factures - Autres'!D467="","",'Factures - Autres'!D467)</f>
        <v/>
      </c>
      <c r="E467" s="372" t="str">
        <f>IF('Factures - Autres'!E467="","",'Factures - Autres'!E467)</f>
        <v/>
      </c>
      <c r="F467" s="373" t="str">
        <f>IF('Factures - Autres'!H467="","",'Factures - Autres'!H467)</f>
        <v/>
      </c>
      <c r="G467" s="373"/>
      <c r="H467" s="377"/>
      <c r="I467" s="364"/>
      <c r="J467" s="364"/>
      <c r="K467" s="259"/>
      <c r="L467" s="260"/>
      <c r="M467" s="260"/>
      <c r="N467" s="259"/>
      <c r="O467" s="182" t="str">
        <f t="shared" si="14"/>
        <v/>
      </c>
      <c r="P467" s="185"/>
      <c r="Q467" s="266"/>
      <c r="R467" s="90"/>
      <c r="S467" s="270"/>
      <c r="T467" s="158">
        <f t="shared" si="15"/>
        <v>0</v>
      </c>
    </row>
    <row r="468" spans="1:20" ht="20.100000000000001" customHeight="1" x14ac:dyDescent="0.25">
      <c r="A468" s="174">
        <v>462</v>
      </c>
      <c r="B468" s="372" t="str">
        <f>IF('Factures - Autres'!B468="","",'Factures - Autres'!B468)</f>
        <v/>
      </c>
      <c r="C468" s="371" t="str">
        <f>IF('Factures - Autres'!C468="","",'Factures - Autres'!C468)</f>
        <v/>
      </c>
      <c r="D468" s="371" t="str">
        <f>IF('Factures - Autres'!D468="","",'Factures - Autres'!D468)</f>
        <v/>
      </c>
      <c r="E468" s="372" t="str">
        <f>IF('Factures - Autres'!E468="","",'Factures - Autres'!E468)</f>
        <v/>
      </c>
      <c r="F468" s="373" t="str">
        <f>IF('Factures - Autres'!H468="","",'Factures - Autres'!H468)</f>
        <v/>
      </c>
      <c r="G468" s="373"/>
      <c r="H468" s="377"/>
      <c r="I468" s="364"/>
      <c r="J468" s="364"/>
      <c r="K468" s="259"/>
      <c r="L468" s="260"/>
      <c r="M468" s="260"/>
      <c r="N468" s="259"/>
      <c r="O468" s="182" t="str">
        <f t="shared" si="14"/>
        <v/>
      </c>
      <c r="P468" s="185"/>
      <c r="Q468" s="266"/>
      <c r="R468" s="90"/>
      <c r="S468" s="270"/>
      <c r="T468" s="158">
        <f t="shared" si="15"/>
        <v>0</v>
      </c>
    </row>
    <row r="469" spans="1:20" ht="20.100000000000001" customHeight="1" x14ac:dyDescent="0.25">
      <c r="A469" s="174">
        <v>463</v>
      </c>
      <c r="B469" s="372" t="str">
        <f>IF('Factures - Autres'!B469="","",'Factures - Autres'!B469)</f>
        <v/>
      </c>
      <c r="C469" s="371" t="str">
        <f>IF('Factures - Autres'!C469="","",'Factures - Autres'!C469)</f>
        <v/>
      </c>
      <c r="D469" s="371" t="str">
        <f>IF('Factures - Autres'!D469="","",'Factures - Autres'!D469)</f>
        <v/>
      </c>
      <c r="E469" s="372" t="str">
        <f>IF('Factures - Autres'!E469="","",'Factures - Autres'!E469)</f>
        <v/>
      </c>
      <c r="F469" s="373" t="str">
        <f>IF('Factures - Autres'!H469="","",'Factures - Autres'!H469)</f>
        <v/>
      </c>
      <c r="G469" s="373"/>
      <c r="H469" s="377"/>
      <c r="I469" s="364"/>
      <c r="J469" s="364"/>
      <c r="K469" s="259"/>
      <c r="L469" s="260"/>
      <c r="M469" s="260"/>
      <c r="N469" s="259"/>
      <c r="O469" s="182" t="str">
        <f t="shared" si="14"/>
        <v/>
      </c>
      <c r="P469" s="185"/>
      <c r="Q469" s="266"/>
      <c r="R469" s="90"/>
      <c r="S469" s="270"/>
      <c r="T469" s="158">
        <f t="shared" si="15"/>
        <v>0</v>
      </c>
    </row>
    <row r="470" spans="1:20" ht="20.100000000000001" customHeight="1" x14ac:dyDescent="0.25">
      <c r="A470" s="174">
        <v>464</v>
      </c>
      <c r="B470" s="372" t="str">
        <f>IF('Factures - Autres'!B470="","",'Factures - Autres'!B470)</f>
        <v/>
      </c>
      <c r="C470" s="371" t="str">
        <f>IF('Factures - Autres'!C470="","",'Factures - Autres'!C470)</f>
        <v/>
      </c>
      <c r="D470" s="371" t="str">
        <f>IF('Factures - Autres'!D470="","",'Factures - Autres'!D470)</f>
        <v/>
      </c>
      <c r="E470" s="372" t="str">
        <f>IF('Factures - Autres'!E470="","",'Factures - Autres'!E470)</f>
        <v/>
      </c>
      <c r="F470" s="373" t="str">
        <f>IF('Factures - Autres'!H470="","",'Factures - Autres'!H470)</f>
        <v/>
      </c>
      <c r="G470" s="373"/>
      <c r="H470" s="377"/>
      <c r="I470" s="364"/>
      <c r="J470" s="364"/>
      <c r="K470" s="259"/>
      <c r="L470" s="260"/>
      <c r="M470" s="260"/>
      <c r="N470" s="259"/>
      <c r="O470" s="182" t="str">
        <f t="shared" si="14"/>
        <v/>
      </c>
      <c r="P470" s="185"/>
      <c r="Q470" s="266"/>
      <c r="R470" s="90"/>
      <c r="S470" s="270"/>
      <c r="T470" s="158">
        <f t="shared" si="15"/>
        <v>0</v>
      </c>
    </row>
    <row r="471" spans="1:20" ht="20.100000000000001" customHeight="1" x14ac:dyDescent="0.25">
      <c r="A471" s="174">
        <v>465</v>
      </c>
      <c r="B471" s="372" t="str">
        <f>IF('Factures - Autres'!B471="","",'Factures - Autres'!B471)</f>
        <v/>
      </c>
      <c r="C471" s="371" t="str">
        <f>IF('Factures - Autres'!C471="","",'Factures - Autres'!C471)</f>
        <v/>
      </c>
      <c r="D471" s="371" t="str">
        <f>IF('Factures - Autres'!D471="","",'Factures - Autres'!D471)</f>
        <v/>
      </c>
      <c r="E471" s="372" t="str">
        <f>IF('Factures - Autres'!E471="","",'Factures - Autres'!E471)</f>
        <v/>
      </c>
      <c r="F471" s="373" t="str">
        <f>IF('Factures - Autres'!H471="","",'Factures - Autres'!H471)</f>
        <v/>
      </c>
      <c r="G471" s="373"/>
      <c r="H471" s="377"/>
      <c r="I471" s="364"/>
      <c r="J471" s="364"/>
      <c r="K471" s="259"/>
      <c r="L471" s="260"/>
      <c r="M471" s="260"/>
      <c r="N471" s="259"/>
      <c r="O471" s="182" t="str">
        <f t="shared" si="14"/>
        <v/>
      </c>
      <c r="P471" s="185"/>
      <c r="Q471" s="266"/>
      <c r="R471" s="90"/>
      <c r="S471" s="270"/>
      <c r="T471" s="158">
        <f t="shared" si="15"/>
        <v>0</v>
      </c>
    </row>
    <row r="472" spans="1:20" ht="20.100000000000001" customHeight="1" x14ac:dyDescent="0.25">
      <c r="A472" s="174">
        <v>466</v>
      </c>
      <c r="B472" s="372" t="str">
        <f>IF('Factures - Autres'!B472="","",'Factures - Autres'!B472)</f>
        <v/>
      </c>
      <c r="C472" s="371" t="str">
        <f>IF('Factures - Autres'!C472="","",'Factures - Autres'!C472)</f>
        <v/>
      </c>
      <c r="D472" s="371" t="str">
        <f>IF('Factures - Autres'!D472="","",'Factures - Autres'!D472)</f>
        <v/>
      </c>
      <c r="E472" s="372" t="str">
        <f>IF('Factures - Autres'!E472="","",'Factures - Autres'!E472)</f>
        <v>Publicité européenne</v>
      </c>
      <c r="F472" s="373" t="str">
        <f>IF('Factures - Autres'!H472="","",'Factures - Autres'!H472)</f>
        <v/>
      </c>
      <c r="G472" s="373"/>
      <c r="H472" s="377"/>
      <c r="I472" s="364"/>
      <c r="J472" s="364"/>
      <c r="K472" s="259"/>
      <c r="L472" s="260"/>
      <c r="M472" s="260"/>
      <c r="N472" s="259"/>
      <c r="O472" s="182" t="str">
        <f t="shared" si="14"/>
        <v/>
      </c>
      <c r="P472" s="185"/>
      <c r="Q472" s="266"/>
      <c r="R472" s="90"/>
      <c r="S472" s="270"/>
      <c r="T472" s="158">
        <f t="shared" si="15"/>
        <v>0</v>
      </c>
    </row>
    <row r="473" spans="1:20" ht="20.100000000000001" customHeight="1" x14ac:dyDescent="0.25">
      <c r="A473" s="174">
        <v>467</v>
      </c>
      <c r="B473" s="372" t="str">
        <f>IF('Factures - Autres'!B473="","",'Factures - Autres'!B473)</f>
        <v/>
      </c>
      <c r="C473" s="371" t="str">
        <f>IF('Factures - Autres'!C473="","",'Factures - Autres'!C473)</f>
        <v/>
      </c>
      <c r="D473" s="371" t="str">
        <f>IF('Factures - Autres'!D473="","",'Factures - Autres'!D473)</f>
        <v/>
      </c>
      <c r="E473" s="372" t="str">
        <f>IF('Factures - Autres'!E473="","",'Factures - Autres'!E473)</f>
        <v>Achat de prestation</v>
      </c>
      <c r="F473" s="373" t="str">
        <f>IF('Factures - Autres'!H473="","",'Factures - Autres'!H473)</f>
        <v/>
      </c>
      <c r="G473" s="373"/>
      <c r="H473" s="377"/>
      <c r="I473" s="364"/>
      <c r="J473" s="364"/>
      <c r="K473" s="259"/>
      <c r="L473" s="260"/>
      <c r="M473" s="260"/>
      <c r="N473" s="259"/>
      <c r="O473" s="182" t="str">
        <f t="shared" si="14"/>
        <v/>
      </c>
      <c r="P473" s="185"/>
      <c r="Q473" s="266"/>
      <c r="R473" s="90"/>
      <c r="S473" s="270"/>
      <c r="T473" s="158">
        <f t="shared" si="15"/>
        <v>0</v>
      </c>
    </row>
    <row r="474" spans="1:20" ht="20.100000000000001" customHeight="1" x14ac:dyDescent="0.25">
      <c r="A474" s="174">
        <v>468</v>
      </c>
      <c r="B474" s="372" t="str">
        <f>IF('Factures - Autres'!B474="","",'Factures - Autres'!B474)</f>
        <v/>
      </c>
      <c r="C474" s="371" t="str">
        <f>IF('Factures - Autres'!C474="","",'Factures - Autres'!C474)</f>
        <v/>
      </c>
      <c r="D474" s="371" t="str">
        <f>IF('Factures - Autres'!D474="","",'Factures - Autres'!D474)</f>
        <v/>
      </c>
      <c r="E474" s="372" t="str">
        <f>IF('Factures - Autres'!E474="","",'Factures - Autres'!E474)</f>
        <v>Achat de matériel</v>
      </c>
      <c r="F474" s="373" t="str">
        <f>IF('Factures - Autres'!H474="","",'Factures - Autres'!H474)</f>
        <v/>
      </c>
      <c r="G474" s="373"/>
      <c r="H474" s="377"/>
      <c r="I474" s="364"/>
      <c r="J474" s="364"/>
      <c r="K474" s="259"/>
      <c r="L474" s="260"/>
      <c r="M474" s="260"/>
      <c r="N474" s="259"/>
      <c r="O474" s="182" t="str">
        <f t="shared" si="14"/>
        <v/>
      </c>
      <c r="P474" s="185"/>
      <c r="Q474" s="266"/>
      <c r="R474" s="90"/>
      <c r="S474" s="270"/>
      <c r="T474" s="158">
        <f t="shared" si="15"/>
        <v>0</v>
      </c>
    </row>
    <row r="475" spans="1:20" ht="20.100000000000001" customHeight="1" x14ac:dyDescent="0.25">
      <c r="A475" s="174">
        <v>469</v>
      </c>
      <c r="B475" s="372" t="str">
        <f>IF('Factures - Autres'!B475="","",'Factures - Autres'!B475)</f>
        <v/>
      </c>
      <c r="C475" s="371" t="str">
        <f>IF('Factures - Autres'!C475="","",'Factures - Autres'!C475)</f>
        <v/>
      </c>
      <c r="D475" s="371" t="str">
        <f>IF('Factures - Autres'!D475="","",'Factures - Autres'!D475)</f>
        <v/>
      </c>
      <c r="E475" s="372" t="str">
        <f>IF('Factures - Autres'!E475="","",'Factures - Autres'!E475)</f>
        <v>Equipement de bureau</v>
      </c>
      <c r="F475" s="373" t="str">
        <f>IF('Factures - Autres'!H475="","",'Factures - Autres'!H475)</f>
        <v/>
      </c>
      <c r="G475" s="373"/>
      <c r="H475" s="377"/>
      <c r="I475" s="364"/>
      <c r="J475" s="364"/>
      <c r="K475" s="259"/>
      <c r="L475" s="260"/>
      <c r="M475" s="260"/>
      <c r="N475" s="259"/>
      <c r="O475" s="182" t="str">
        <f t="shared" si="14"/>
        <v/>
      </c>
      <c r="P475" s="185"/>
      <c r="Q475" s="266"/>
      <c r="R475" s="90"/>
      <c r="S475" s="270"/>
      <c r="T475" s="158">
        <f t="shared" si="15"/>
        <v>0</v>
      </c>
    </row>
    <row r="476" spans="1:20" ht="20.100000000000001" customHeight="1" x14ac:dyDescent="0.25">
      <c r="A476" s="174">
        <v>470</v>
      </c>
      <c r="B476" s="372" t="str">
        <f>IF('Factures - Autres'!B476="","",'Factures - Autres'!B476)</f>
        <v/>
      </c>
      <c r="C476" s="371" t="str">
        <f>IF('Factures - Autres'!C476="","",'Factures - Autres'!C476)</f>
        <v/>
      </c>
      <c r="D476" s="371" t="str">
        <f>IF('Factures - Autres'!D476="","",'Factures - Autres'!D476)</f>
        <v/>
      </c>
      <c r="E476" s="372" t="str">
        <f>IF('Factures - Autres'!E476="","",'Factures - Autres'!E476)</f>
        <v>Etude préalable</v>
      </c>
      <c r="F476" s="373" t="str">
        <f>IF('Factures - Autres'!H476="","",'Factures - Autres'!H476)</f>
        <v/>
      </c>
      <c r="G476" s="373"/>
      <c r="H476" s="377"/>
      <c r="I476" s="364"/>
      <c r="J476" s="364"/>
      <c r="K476" s="259"/>
      <c r="L476" s="260"/>
      <c r="M476" s="260"/>
      <c r="N476" s="259"/>
      <c r="O476" s="182" t="str">
        <f t="shared" si="14"/>
        <v/>
      </c>
      <c r="P476" s="185"/>
      <c r="Q476" s="266"/>
      <c r="R476" s="90"/>
      <c r="S476" s="270"/>
      <c r="T476" s="158">
        <f t="shared" si="15"/>
        <v>0</v>
      </c>
    </row>
    <row r="477" spans="1:20" ht="20.100000000000001" customHeight="1" x14ac:dyDescent="0.25">
      <c r="A477" s="174">
        <v>471</v>
      </c>
      <c r="B477" s="372" t="str">
        <f>IF('Factures - Autres'!B477="","",'Factures - Autres'!B477)</f>
        <v/>
      </c>
      <c r="C477" s="371" t="str">
        <f>IF('Factures - Autres'!C477="","",'Factures - Autres'!C477)</f>
        <v/>
      </c>
      <c r="D477" s="371" t="str">
        <f>IF('Factures - Autres'!D477="","",'Factures - Autres'!D477)</f>
        <v/>
      </c>
      <c r="E477" s="372" t="str">
        <f>IF('Factures - Autres'!E477="","",'Factures - Autres'!E477)</f>
        <v/>
      </c>
      <c r="F477" s="373" t="str">
        <f>IF('Factures - Autres'!H477="","",'Factures - Autres'!H477)</f>
        <v/>
      </c>
      <c r="G477" s="373"/>
      <c r="H477" s="377"/>
      <c r="I477" s="364"/>
      <c r="J477" s="364"/>
      <c r="K477" s="259"/>
      <c r="L477" s="260"/>
      <c r="M477" s="260"/>
      <c r="N477" s="259"/>
      <c r="O477" s="182" t="str">
        <f t="shared" si="14"/>
        <v/>
      </c>
      <c r="P477" s="185"/>
      <c r="Q477" s="266"/>
      <c r="R477" s="90"/>
      <c r="S477" s="270"/>
      <c r="T477" s="158">
        <f t="shared" si="15"/>
        <v>0</v>
      </c>
    </row>
    <row r="478" spans="1:20" ht="20.100000000000001" customHeight="1" x14ac:dyDescent="0.25">
      <c r="A478" s="174">
        <v>472</v>
      </c>
      <c r="B478" s="372" t="str">
        <f>IF('Factures - Autres'!B478="","",'Factures - Autres'!B478)</f>
        <v/>
      </c>
      <c r="C478" s="371" t="str">
        <f>IF('Factures - Autres'!C478="","",'Factures - Autres'!C478)</f>
        <v/>
      </c>
      <c r="D478" s="371" t="str">
        <f>IF('Factures - Autres'!D478="","",'Factures - Autres'!D478)</f>
        <v/>
      </c>
      <c r="E478" s="372" t="str">
        <f>IF('Factures - Autres'!E478="","",'Factures - Autres'!E478)</f>
        <v/>
      </c>
      <c r="F478" s="373" t="str">
        <f>IF('Factures - Autres'!H478="","",'Factures - Autres'!H478)</f>
        <v/>
      </c>
      <c r="G478" s="373"/>
      <c r="H478" s="377"/>
      <c r="I478" s="364"/>
      <c r="J478" s="364"/>
      <c r="K478" s="259"/>
      <c r="L478" s="260"/>
      <c r="M478" s="260"/>
      <c r="N478" s="259"/>
      <c r="O478" s="182" t="str">
        <f t="shared" si="14"/>
        <v/>
      </c>
      <c r="P478" s="185"/>
      <c r="Q478" s="266"/>
      <c r="R478" s="90"/>
      <c r="S478" s="270"/>
      <c r="T478" s="158">
        <f t="shared" si="15"/>
        <v>0</v>
      </c>
    </row>
    <row r="479" spans="1:20" ht="20.100000000000001" customHeight="1" x14ac:dyDescent="0.25">
      <c r="A479" s="174">
        <v>473</v>
      </c>
      <c r="B479" s="372" t="str">
        <f>IF('Factures - Autres'!B479="","",'Factures - Autres'!B479)</f>
        <v/>
      </c>
      <c r="C479" s="371" t="str">
        <f>IF('Factures - Autres'!C479="","",'Factures - Autres'!C479)</f>
        <v/>
      </c>
      <c r="D479" s="371" t="str">
        <f>IF('Factures - Autres'!D479="","",'Factures - Autres'!D479)</f>
        <v/>
      </c>
      <c r="E479" s="372" t="str">
        <f>IF('Factures - Autres'!E479="","",'Factures - Autres'!E479)</f>
        <v/>
      </c>
      <c r="F479" s="373" t="str">
        <f>IF('Factures - Autres'!H479="","",'Factures - Autres'!H479)</f>
        <v/>
      </c>
      <c r="G479" s="373"/>
      <c r="H479" s="377"/>
      <c r="I479" s="364"/>
      <c r="J479" s="364"/>
      <c r="K479" s="259"/>
      <c r="L479" s="260"/>
      <c r="M479" s="260"/>
      <c r="N479" s="259"/>
      <c r="O479" s="182" t="str">
        <f t="shared" si="14"/>
        <v/>
      </c>
      <c r="P479" s="185"/>
      <c r="Q479" s="266"/>
      <c r="R479" s="90"/>
      <c r="S479" s="270"/>
      <c r="T479" s="158">
        <f t="shared" si="15"/>
        <v>0</v>
      </c>
    </row>
    <row r="480" spans="1:20" ht="20.100000000000001" customHeight="1" x14ac:dyDescent="0.25">
      <c r="A480" s="174">
        <v>474</v>
      </c>
      <c r="B480" s="372" t="str">
        <f>IF('Factures - Autres'!B480="","",'Factures - Autres'!B480)</f>
        <v/>
      </c>
      <c r="C480" s="371" t="str">
        <f>IF('Factures - Autres'!C480="","",'Factures - Autres'!C480)</f>
        <v/>
      </c>
      <c r="D480" s="371" t="str">
        <f>IF('Factures - Autres'!D480="","",'Factures - Autres'!D480)</f>
        <v/>
      </c>
      <c r="E480" s="372" t="str">
        <f>IF('Factures - Autres'!E480="","",'Factures - Autres'!E480)</f>
        <v/>
      </c>
      <c r="F480" s="373" t="str">
        <f>IF('Factures - Autres'!H480="","",'Factures - Autres'!H480)</f>
        <v/>
      </c>
      <c r="G480" s="373"/>
      <c r="H480" s="377"/>
      <c r="I480" s="364"/>
      <c r="J480" s="364"/>
      <c r="K480" s="259"/>
      <c r="L480" s="260"/>
      <c r="M480" s="260"/>
      <c r="N480" s="259"/>
      <c r="O480" s="182" t="str">
        <f t="shared" si="14"/>
        <v/>
      </c>
      <c r="P480" s="185"/>
      <c r="Q480" s="266"/>
      <c r="R480" s="90"/>
      <c r="S480" s="270"/>
      <c r="T480" s="158">
        <f t="shared" si="15"/>
        <v>0</v>
      </c>
    </row>
    <row r="481" spans="1:20" ht="20.100000000000001" customHeight="1" x14ac:dyDescent="0.25">
      <c r="A481" s="174">
        <v>475</v>
      </c>
      <c r="B481" s="372" t="str">
        <f>IF('Factures - Autres'!B481="","",'Factures - Autres'!B481)</f>
        <v/>
      </c>
      <c r="C481" s="371" t="str">
        <f>IF('Factures - Autres'!C481="","",'Factures - Autres'!C481)</f>
        <v/>
      </c>
      <c r="D481" s="371" t="str">
        <f>IF('Factures - Autres'!D481="","",'Factures - Autres'!D481)</f>
        <v/>
      </c>
      <c r="E481" s="372" t="str">
        <f>IF('Factures - Autres'!E481="","",'Factures - Autres'!E481)</f>
        <v/>
      </c>
      <c r="F481" s="373" t="str">
        <f>IF('Factures - Autres'!H481="","",'Factures - Autres'!H481)</f>
        <v/>
      </c>
      <c r="G481" s="373"/>
      <c r="H481" s="377"/>
      <c r="I481" s="364"/>
      <c r="J481" s="364"/>
      <c r="K481" s="259"/>
      <c r="L481" s="260"/>
      <c r="M481" s="260"/>
      <c r="N481" s="259"/>
      <c r="O481" s="182" t="str">
        <f t="shared" si="14"/>
        <v/>
      </c>
      <c r="P481" s="185"/>
      <c r="Q481" s="266"/>
      <c r="R481" s="90"/>
      <c r="S481" s="270"/>
      <c r="T481" s="158">
        <f t="shared" si="15"/>
        <v>0</v>
      </c>
    </row>
    <row r="482" spans="1:20" ht="20.100000000000001" customHeight="1" x14ac:dyDescent="0.25">
      <c r="A482" s="174">
        <v>476</v>
      </c>
      <c r="B482" s="372" t="str">
        <f>IF('Factures - Autres'!B482="","",'Factures - Autres'!B482)</f>
        <v/>
      </c>
      <c r="C482" s="371" t="str">
        <f>IF('Factures - Autres'!C482="","",'Factures - Autres'!C482)</f>
        <v/>
      </c>
      <c r="D482" s="371" t="str">
        <f>IF('Factures - Autres'!D482="","",'Factures - Autres'!D482)</f>
        <v/>
      </c>
      <c r="E482" s="372" t="str">
        <f>IF('Factures - Autres'!E482="","",'Factures - Autres'!E482)</f>
        <v/>
      </c>
      <c r="F482" s="373" t="str">
        <f>IF('Factures - Autres'!H482="","",'Factures - Autres'!H482)</f>
        <v/>
      </c>
      <c r="G482" s="373"/>
      <c r="H482" s="377"/>
      <c r="I482" s="364"/>
      <c r="J482" s="364"/>
      <c r="K482" s="259"/>
      <c r="L482" s="260"/>
      <c r="M482" s="260"/>
      <c r="N482" s="259"/>
      <c r="O482" s="182" t="str">
        <f t="shared" si="14"/>
        <v/>
      </c>
      <c r="P482" s="185"/>
      <c r="Q482" s="266"/>
      <c r="R482" s="90"/>
      <c r="S482" s="270"/>
      <c r="T482" s="158">
        <f t="shared" si="15"/>
        <v>0</v>
      </c>
    </row>
    <row r="483" spans="1:20" ht="20.100000000000001" customHeight="1" x14ac:dyDescent="0.25">
      <c r="A483" s="174">
        <v>477</v>
      </c>
      <c r="B483" s="372" t="str">
        <f>IF('Factures - Autres'!B483="","",'Factures - Autres'!B483)</f>
        <v/>
      </c>
      <c r="C483" s="371" t="str">
        <f>IF('Factures - Autres'!C483="","",'Factures - Autres'!C483)</f>
        <v/>
      </c>
      <c r="D483" s="371" t="str">
        <f>IF('Factures - Autres'!D483="","",'Factures - Autres'!D483)</f>
        <v/>
      </c>
      <c r="E483" s="372" t="str">
        <f>IF('Factures - Autres'!E483="","",'Factures - Autres'!E483)</f>
        <v/>
      </c>
      <c r="F483" s="373" t="str">
        <f>IF('Factures - Autres'!H483="","",'Factures - Autres'!H483)</f>
        <v/>
      </c>
      <c r="G483" s="373"/>
      <c r="H483" s="377"/>
      <c r="I483" s="364"/>
      <c r="J483" s="364"/>
      <c r="K483" s="259"/>
      <c r="L483" s="260"/>
      <c r="M483" s="260"/>
      <c r="N483" s="259"/>
      <c r="O483" s="182" t="str">
        <f t="shared" si="14"/>
        <v/>
      </c>
      <c r="P483" s="185"/>
      <c r="Q483" s="266"/>
      <c r="R483" s="90"/>
      <c r="S483" s="270"/>
      <c r="T483" s="158">
        <f t="shared" si="15"/>
        <v>0</v>
      </c>
    </row>
    <row r="484" spans="1:20" ht="20.100000000000001" customHeight="1" x14ac:dyDescent="0.25">
      <c r="A484" s="174">
        <v>478</v>
      </c>
      <c r="B484" s="372" t="str">
        <f>IF('Factures - Autres'!B484="","",'Factures - Autres'!B484)</f>
        <v/>
      </c>
      <c r="C484" s="371" t="str">
        <f>IF('Factures - Autres'!C484="","",'Factures - Autres'!C484)</f>
        <v/>
      </c>
      <c r="D484" s="371" t="str">
        <f>IF('Factures - Autres'!D484="","",'Factures - Autres'!D484)</f>
        <v/>
      </c>
      <c r="E484" s="372" t="str">
        <f>IF('Factures - Autres'!E484="","",'Factures - Autres'!E484)</f>
        <v/>
      </c>
      <c r="F484" s="373" t="str">
        <f>IF('Factures - Autres'!H484="","",'Factures - Autres'!H484)</f>
        <v/>
      </c>
      <c r="G484" s="373"/>
      <c r="H484" s="377"/>
      <c r="I484" s="364"/>
      <c r="J484" s="364"/>
      <c r="K484" s="259"/>
      <c r="L484" s="260"/>
      <c r="M484" s="260"/>
      <c r="N484" s="259"/>
      <c r="O484" s="182" t="str">
        <f t="shared" si="14"/>
        <v/>
      </c>
      <c r="P484" s="185"/>
      <c r="Q484" s="266"/>
      <c r="R484" s="90"/>
      <c r="S484" s="270"/>
      <c r="T484" s="158">
        <f t="shared" si="15"/>
        <v>0</v>
      </c>
    </row>
    <row r="485" spans="1:20" ht="20.100000000000001" customHeight="1" x14ac:dyDescent="0.25">
      <c r="A485" s="174">
        <v>479</v>
      </c>
      <c r="B485" s="372" t="str">
        <f>IF('Factures - Autres'!B485="","",'Factures - Autres'!B485)</f>
        <v/>
      </c>
      <c r="C485" s="371" t="str">
        <f>IF('Factures - Autres'!C485="","",'Factures - Autres'!C485)</f>
        <v/>
      </c>
      <c r="D485" s="371" t="str">
        <f>IF('Factures - Autres'!D485="","",'Factures - Autres'!D485)</f>
        <v/>
      </c>
      <c r="E485" s="372" t="str">
        <f>IF('Factures - Autres'!E485="","",'Factures - Autres'!E485)</f>
        <v/>
      </c>
      <c r="F485" s="373" t="str">
        <f>IF('Factures - Autres'!H485="","",'Factures - Autres'!H485)</f>
        <v/>
      </c>
      <c r="G485" s="373"/>
      <c r="H485" s="377"/>
      <c r="I485" s="364"/>
      <c r="J485" s="364"/>
      <c r="K485" s="259"/>
      <c r="L485" s="260"/>
      <c r="M485" s="260"/>
      <c r="N485" s="259"/>
      <c r="O485" s="182" t="str">
        <f t="shared" si="14"/>
        <v/>
      </c>
      <c r="P485" s="185"/>
      <c r="Q485" s="266"/>
      <c r="R485" s="90"/>
      <c r="S485" s="270"/>
      <c r="T485" s="158">
        <f t="shared" si="15"/>
        <v>0</v>
      </c>
    </row>
    <row r="486" spans="1:20" ht="20.100000000000001" customHeight="1" x14ac:dyDescent="0.25">
      <c r="A486" s="174">
        <v>480</v>
      </c>
      <c r="B486" s="372" t="str">
        <f>IF('Factures - Autres'!B486="","",'Factures - Autres'!B486)</f>
        <v/>
      </c>
      <c r="C486" s="371" t="str">
        <f>IF('Factures - Autres'!C486="","",'Factures - Autres'!C486)</f>
        <v/>
      </c>
      <c r="D486" s="371" t="str">
        <f>IF('Factures - Autres'!D486="","",'Factures - Autres'!D486)</f>
        <v/>
      </c>
      <c r="E486" s="372" t="str">
        <f>IF('Factures - Autres'!E486="","",'Factures - Autres'!E486)</f>
        <v/>
      </c>
      <c r="F486" s="373" t="str">
        <f>IF('Factures - Autres'!H486="","",'Factures - Autres'!H486)</f>
        <v/>
      </c>
      <c r="G486" s="373"/>
      <c r="H486" s="377"/>
      <c r="I486" s="364"/>
      <c r="J486" s="364"/>
      <c r="K486" s="259"/>
      <c r="L486" s="260"/>
      <c r="M486" s="260"/>
      <c r="N486" s="259"/>
      <c r="O486" s="182" t="str">
        <f t="shared" si="14"/>
        <v/>
      </c>
      <c r="P486" s="185"/>
      <c r="Q486" s="266"/>
      <c r="R486" s="90"/>
      <c r="S486" s="270"/>
      <c r="T486" s="158">
        <f t="shared" si="15"/>
        <v>0</v>
      </c>
    </row>
    <row r="487" spans="1:20" ht="20.100000000000001" customHeight="1" x14ac:dyDescent="0.25">
      <c r="A487" s="174">
        <v>481</v>
      </c>
      <c r="B487" s="372" t="str">
        <f>IF('Factures - Autres'!B487="","",'Factures - Autres'!B487)</f>
        <v/>
      </c>
      <c r="C487" s="371" t="str">
        <f>IF('Factures - Autres'!C487="","",'Factures - Autres'!C487)</f>
        <v/>
      </c>
      <c r="D487" s="371" t="str">
        <f>IF('Factures - Autres'!D487="","",'Factures - Autres'!D487)</f>
        <v/>
      </c>
      <c r="E487" s="372" t="str">
        <f>IF('Factures - Autres'!E487="","",'Factures - Autres'!E487)</f>
        <v/>
      </c>
      <c r="F487" s="373" t="str">
        <f>IF('Factures - Autres'!H487="","",'Factures - Autres'!H487)</f>
        <v/>
      </c>
      <c r="G487" s="373"/>
      <c r="H487" s="377"/>
      <c r="I487" s="364"/>
      <c r="J487" s="364"/>
      <c r="K487" s="259"/>
      <c r="L487" s="260"/>
      <c r="M487" s="260"/>
      <c r="N487" s="259"/>
      <c r="O487" s="182" t="str">
        <f t="shared" si="14"/>
        <v/>
      </c>
      <c r="P487" s="185"/>
      <c r="Q487" s="266"/>
      <c r="R487" s="90"/>
      <c r="S487" s="270"/>
      <c r="T487" s="158">
        <f t="shared" si="15"/>
        <v>0</v>
      </c>
    </row>
    <row r="488" spans="1:20" ht="20.100000000000001" customHeight="1" x14ac:dyDescent="0.25">
      <c r="A488" s="174">
        <v>482</v>
      </c>
      <c r="B488" s="372" t="str">
        <f>IF('Factures - Autres'!B488="","",'Factures - Autres'!B488)</f>
        <v/>
      </c>
      <c r="C488" s="371" t="str">
        <f>IF('Factures - Autres'!C488="","",'Factures - Autres'!C488)</f>
        <v/>
      </c>
      <c r="D488" s="371" t="str">
        <f>IF('Factures - Autres'!D488="","",'Factures - Autres'!D488)</f>
        <v/>
      </c>
      <c r="E488" s="372" t="str">
        <f>IF('Factures - Autres'!E488="","",'Factures - Autres'!E488)</f>
        <v/>
      </c>
      <c r="F488" s="373" t="str">
        <f>IF('Factures - Autres'!H488="","",'Factures - Autres'!H488)</f>
        <v/>
      </c>
      <c r="G488" s="373"/>
      <c r="H488" s="377"/>
      <c r="I488" s="364"/>
      <c r="J488" s="364"/>
      <c r="K488" s="259"/>
      <c r="L488" s="260"/>
      <c r="M488" s="260"/>
      <c r="N488" s="259"/>
      <c r="O488" s="182" t="str">
        <f t="shared" si="14"/>
        <v/>
      </c>
      <c r="P488" s="185"/>
      <c r="Q488" s="266"/>
      <c r="R488" s="90"/>
      <c r="S488" s="270"/>
      <c r="T488" s="158">
        <f t="shared" si="15"/>
        <v>0</v>
      </c>
    </row>
    <row r="489" spans="1:20" ht="20.100000000000001" customHeight="1" x14ac:dyDescent="0.25">
      <c r="A489" s="174">
        <v>483</v>
      </c>
      <c r="B489" s="372" t="str">
        <f>IF('Factures - Autres'!B489="","",'Factures - Autres'!B489)</f>
        <v/>
      </c>
      <c r="C489" s="371" t="str">
        <f>IF('Factures - Autres'!C489="","",'Factures - Autres'!C489)</f>
        <v/>
      </c>
      <c r="D489" s="371" t="str">
        <f>IF('Factures - Autres'!D489="","",'Factures - Autres'!D489)</f>
        <v/>
      </c>
      <c r="E489" s="372" t="str">
        <f>IF('Factures - Autres'!E489="","",'Factures - Autres'!E489)</f>
        <v/>
      </c>
      <c r="F489" s="373" t="str">
        <f>IF('Factures - Autres'!H489="","",'Factures - Autres'!H489)</f>
        <v/>
      </c>
      <c r="G489" s="373"/>
      <c r="H489" s="377"/>
      <c r="I489" s="364"/>
      <c r="J489" s="364"/>
      <c r="K489" s="259"/>
      <c r="L489" s="260"/>
      <c r="M489" s="260"/>
      <c r="N489" s="259"/>
      <c r="O489" s="182" t="str">
        <f t="shared" si="14"/>
        <v/>
      </c>
      <c r="P489" s="185"/>
      <c r="Q489" s="266"/>
      <c r="R489" s="90"/>
      <c r="S489" s="270"/>
      <c r="T489" s="158">
        <f t="shared" si="15"/>
        <v>0</v>
      </c>
    </row>
    <row r="490" spans="1:20" ht="20.100000000000001" customHeight="1" x14ac:dyDescent="0.25">
      <c r="A490" s="174">
        <v>484</v>
      </c>
      <c r="B490" s="372" t="str">
        <f>IF('Factures - Autres'!B490="","",'Factures - Autres'!B490)</f>
        <v/>
      </c>
      <c r="C490" s="371" t="str">
        <f>IF('Factures - Autres'!C490="","",'Factures - Autres'!C490)</f>
        <v/>
      </c>
      <c r="D490" s="371" t="str">
        <f>IF('Factures - Autres'!D490="","",'Factures - Autres'!D490)</f>
        <v/>
      </c>
      <c r="E490" s="372" t="str">
        <f>IF('Factures - Autres'!E490="","",'Factures - Autres'!E490)</f>
        <v/>
      </c>
      <c r="F490" s="373" t="str">
        <f>IF('Factures - Autres'!H490="","",'Factures - Autres'!H490)</f>
        <v/>
      </c>
      <c r="G490" s="373"/>
      <c r="H490" s="377"/>
      <c r="I490" s="364"/>
      <c r="J490" s="364"/>
      <c r="K490" s="259"/>
      <c r="L490" s="260"/>
      <c r="M490" s="260"/>
      <c r="N490" s="259"/>
      <c r="O490" s="182" t="str">
        <f t="shared" si="14"/>
        <v/>
      </c>
      <c r="P490" s="185"/>
      <c r="Q490" s="266"/>
      <c r="R490" s="90"/>
      <c r="S490" s="270"/>
      <c r="T490" s="158">
        <f t="shared" si="15"/>
        <v>0</v>
      </c>
    </row>
    <row r="491" spans="1:20" ht="20.100000000000001" customHeight="1" x14ac:dyDescent="0.25">
      <c r="A491" s="174">
        <v>485</v>
      </c>
      <c r="B491" s="372" t="str">
        <f>IF('Factures - Autres'!B491="","",'Factures - Autres'!B491)</f>
        <v/>
      </c>
      <c r="C491" s="371" t="str">
        <f>IF('Factures - Autres'!C491="","",'Factures - Autres'!C491)</f>
        <v/>
      </c>
      <c r="D491" s="371" t="str">
        <f>IF('Factures - Autres'!D491="","",'Factures - Autres'!D491)</f>
        <v/>
      </c>
      <c r="E491" s="372" t="str">
        <f>IF('Factures - Autres'!E491="","",'Factures - Autres'!E491)</f>
        <v/>
      </c>
      <c r="F491" s="373" t="str">
        <f>IF('Factures - Autres'!H491="","",'Factures - Autres'!H491)</f>
        <v/>
      </c>
      <c r="G491" s="373"/>
      <c r="H491" s="377"/>
      <c r="I491" s="364"/>
      <c r="J491" s="364"/>
      <c r="K491" s="259"/>
      <c r="L491" s="260"/>
      <c r="M491" s="260"/>
      <c r="N491" s="259"/>
      <c r="O491" s="182" t="str">
        <f t="shared" si="14"/>
        <v/>
      </c>
      <c r="P491" s="185"/>
      <c r="Q491" s="266"/>
      <c r="R491" s="90"/>
      <c r="S491" s="270"/>
      <c r="T491" s="158">
        <f t="shared" si="15"/>
        <v>0</v>
      </c>
    </row>
    <row r="492" spans="1:20" ht="20.100000000000001" customHeight="1" x14ac:dyDescent="0.25">
      <c r="A492" s="174">
        <v>486</v>
      </c>
      <c r="B492" s="372" t="str">
        <f>IF('Factures - Autres'!B492="","",'Factures - Autres'!B492)</f>
        <v/>
      </c>
      <c r="C492" s="371" t="str">
        <f>IF('Factures - Autres'!C492="","",'Factures - Autres'!C492)</f>
        <v/>
      </c>
      <c r="D492" s="371" t="str">
        <f>IF('Factures - Autres'!D492="","",'Factures - Autres'!D492)</f>
        <v/>
      </c>
      <c r="E492" s="372" t="str">
        <f>IF('Factures - Autres'!E492="","",'Factures - Autres'!E492)</f>
        <v/>
      </c>
      <c r="F492" s="373" t="str">
        <f>IF('Factures - Autres'!H492="","",'Factures - Autres'!H492)</f>
        <v/>
      </c>
      <c r="G492" s="373"/>
      <c r="H492" s="377"/>
      <c r="I492" s="364"/>
      <c r="J492" s="364"/>
      <c r="K492" s="259"/>
      <c r="L492" s="260"/>
      <c r="M492" s="260"/>
      <c r="N492" s="259"/>
      <c r="O492" s="182" t="str">
        <f t="shared" si="14"/>
        <v/>
      </c>
      <c r="P492" s="185"/>
      <c r="Q492" s="266"/>
      <c r="R492" s="90"/>
      <c r="S492" s="270"/>
      <c r="T492" s="158">
        <f t="shared" si="15"/>
        <v>0</v>
      </c>
    </row>
    <row r="493" spans="1:20" ht="20.100000000000001" customHeight="1" x14ac:dyDescent="0.25">
      <c r="A493" s="174">
        <v>487</v>
      </c>
      <c r="B493" s="372" t="str">
        <f>IF('Factures - Autres'!B493="","",'Factures - Autres'!B493)</f>
        <v/>
      </c>
      <c r="C493" s="371" t="str">
        <f>IF('Factures - Autres'!C493="","",'Factures - Autres'!C493)</f>
        <v/>
      </c>
      <c r="D493" s="371" t="str">
        <f>IF('Factures - Autres'!D493="","",'Factures - Autres'!D493)</f>
        <v/>
      </c>
      <c r="E493" s="372" t="str">
        <f>IF('Factures - Autres'!E493="","",'Factures - Autres'!E493)</f>
        <v/>
      </c>
      <c r="F493" s="373" t="str">
        <f>IF('Factures - Autres'!H493="","",'Factures - Autres'!H493)</f>
        <v/>
      </c>
      <c r="G493" s="373"/>
      <c r="H493" s="377"/>
      <c r="I493" s="364"/>
      <c r="J493" s="364"/>
      <c r="K493" s="259"/>
      <c r="L493" s="260"/>
      <c r="M493" s="260"/>
      <c r="N493" s="259"/>
      <c r="O493" s="182" t="str">
        <f t="shared" si="14"/>
        <v/>
      </c>
      <c r="P493" s="185"/>
      <c r="Q493" s="266"/>
      <c r="R493" s="90"/>
      <c r="S493" s="270"/>
      <c r="T493" s="158">
        <f t="shared" si="15"/>
        <v>0</v>
      </c>
    </row>
    <row r="494" spans="1:20" ht="20.100000000000001" customHeight="1" x14ac:dyDescent="0.25">
      <c r="A494" s="174">
        <v>488</v>
      </c>
      <c r="B494" s="372" t="str">
        <f>IF('Factures - Autres'!B494="","",'Factures - Autres'!B494)</f>
        <v/>
      </c>
      <c r="C494" s="371" t="str">
        <f>IF('Factures - Autres'!C494="","",'Factures - Autres'!C494)</f>
        <v/>
      </c>
      <c r="D494" s="371" t="str">
        <f>IF('Factures - Autres'!D494="","",'Factures - Autres'!D494)</f>
        <v/>
      </c>
      <c r="E494" s="372" t="str">
        <f>IF('Factures - Autres'!E494="","",'Factures - Autres'!E494)</f>
        <v/>
      </c>
      <c r="F494" s="373" t="str">
        <f>IF('Factures - Autres'!H494="","",'Factures - Autres'!H494)</f>
        <v/>
      </c>
      <c r="G494" s="373"/>
      <c r="H494" s="377"/>
      <c r="I494" s="364"/>
      <c r="J494" s="364"/>
      <c r="K494" s="259"/>
      <c r="L494" s="260"/>
      <c r="M494" s="260"/>
      <c r="N494" s="259"/>
      <c r="O494" s="182" t="str">
        <f t="shared" si="14"/>
        <v/>
      </c>
      <c r="P494" s="185"/>
      <c r="Q494" s="266"/>
      <c r="R494" s="90"/>
      <c r="S494" s="270"/>
      <c r="T494" s="158">
        <f t="shared" si="15"/>
        <v>0</v>
      </c>
    </row>
    <row r="495" spans="1:20" ht="20.100000000000001" customHeight="1" x14ac:dyDescent="0.25">
      <c r="A495" s="174">
        <v>489</v>
      </c>
      <c r="B495" s="372" t="str">
        <f>IF('Factures - Autres'!B495="","",'Factures - Autres'!B495)</f>
        <v/>
      </c>
      <c r="C495" s="371" t="str">
        <f>IF('Factures - Autres'!C495="","",'Factures - Autres'!C495)</f>
        <v/>
      </c>
      <c r="D495" s="371" t="str">
        <f>IF('Factures - Autres'!D495="","",'Factures - Autres'!D495)</f>
        <v/>
      </c>
      <c r="E495" s="372" t="str">
        <f>IF('Factures - Autres'!E495="","",'Factures - Autres'!E495)</f>
        <v/>
      </c>
      <c r="F495" s="373" t="str">
        <f>IF('Factures - Autres'!H495="","",'Factures - Autres'!H495)</f>
        <v/>
      </c>
      <c r="G495" s="373"/>
      <c r="H495" s="377"/>
      <c r="I495" s="364"/>
      <c r="J495" s="364"/>
      <c r="K495" s="259"/>
      <c r="L495" s="260"/>
      <c r="M495" s="260"/>
      <c r="N495" s="259"/>
      <c r="O495" s="182" t="str">
        <f t="shared" si="14"/>
        <v/>
      </c>
      <c r="P495" s="185"/>
      <c r="Q495" s="266"/>
      <c r="R495" s="90"/>
      <c r="S495" s="270"/>
      <c r="T495" s="158">
        <f t="shared" si="15"/>
        <v>0</v>
      </c>
    </row>
    <row r="496" spans="1:20" ht="20.100000000000001" customHeight="1" x14ac:dyDescent="0.25">
      <c r="A496" s="174">
        <v>490</v>
      </c>
      <c r="B496" s="372" t="str">
        <f>IF('Factures - Autres'!B496="","",'Factures - Autres'!B496)</f>
        <v/>
      </c>
      <c r="C496" s="371" t="str">
        <f>IF('Factures - Autres'!C496="","",'Factures - Autres'!C496)</f>
        <v/>
      </c>
      <c r="D496" s="371" t="str">
        <f>IF('Factures - Autres'!D496="","",'Factures - Autres'!D496)</f>
        <v/>
      </c>
      <c r="E496" s="372" t="str">
        <f>IF('Factures - Autres'!E496="","",'Factures - Autres'!E496)</f>
        <v/>
      </c>
      <c r="F496" s="373" t="str">
        <f>IF('Factures - Autres'!H496="","",'Factures - Autres'!H496)</f>
        <v/>
      </c>
      <c r="G496" s="373"/>
      <c r="H496" s="377"/>
      <c r="I496" s="364"/>
      <c r="J496" s="364"/>
      <c r="K496" s="259"/>
      <c r="L496" s="260"/>
      <c r="M496" s="260"/>
      <c r="N496" s="259"/>
      <c r="O496" s="182" t="str">
        <f t="shared" si="14"/>
        <v/>
      </c>
      <c r="P496" s="185"/>
      <c r="Q496" s="266"/>
      <c r="R496" s="90"/>
      <c r="S496" s="270"/>
      <c r="T496" s="158">
        <f t="shared" si="15"/>
        <v>0</v>
      </c>
    </row>
    <row r="497" spans="1:20" ht="20.100000000000001" customHeight="1" x14ac:dyDescent="0.25">
      <c r="A497" s="174">
        <v>491</v>
      </c>
      <c r="B497" s="372" t="str">
        <f>IF('Factures - Autres'!B497="","",'Factures - Autres'!B497)</f>
        <v/>
      </c>
      <c r="C497" s="371" t="str">
        <f>IF('Factures - Autres'!C497="","",'Factures - Autres'!C497)</f>
        <v/>
      </c>
      <c r="D497" s="371" t="str">
        <f>IF('Factures - Autres'!D497="","",'Factures - Autres'!D497)</f>
        <v/>
      </c>
      <c r="E497" s="372" t="str">
        <f>IF('Factures - Autres'!E497="","",'Factures - Autres'!E497)</f>
        <v/>
      </c>
      <c r="F497" s="373" t="str">
        <f>IF('Factures - Autres'!H497="","",'Factures - Autres'!H497)</f>
        <v/>
      </c>
      <c r="G497" s="373"/>
      <c r="H497" s="377"/>
      <c r="I497" s="364"/>
      <c r="J497" s="364"/>
      <c r="K497" s="259"/>
      <c r="L497" s="260"/>
      <c r="M497" s="260"/>
      <c r="N497" s="259"/>
      <c r="O497" s="182" t="str">
        <f t="shared" si="14"/>
        <v/>
      </c>
      <c r="P497" s="185"/>
      <c r="Q497" s="266"/>
      <c r="R497" s="90"/>
      <c r="S497" s="270"/>
      <c r="T497" s="158">
        <f t="shared" si="15"/>
        <v>0</v>
      </c>
    </row>
    <row r="498" spans="1:20" ht="20.100000000000001" customHeight="1" x14ac:dyDescent="0.25">
      <c r="A498" s="174">
        <v>492</v>
      </c>
      <c r="B498" s="372" t="str">
        <f>IF('Factures - Autres'!B498="","",'Factures - Autres'!B498)</f>
        <v/>
      </c>
      <c r="C498" s="371" t="str">
        <f>IF('Factures - Autres'!C498="","",'Factures - Autres'!C498)</f>
        <v/>
      </c>
      <c r="D498" s="371" t="str">
        <f>IF('Factures - Autres'!D498="","",'Factures - Autres'!D498)</f>
        <v/>
      </c>
      <c r="E498" s="372" t="str">
        <f>IF('Factures - Autres'!E498="","",'Factures - Autres'!E498)</f>
        <v/>
      </c>
      <c r="F498" s="373" t="str">
        <f>IF('Factures - Autres'!H498="","",'Factures - Autres'!H498)</f>
        <v/>
      </c>
      <c r="G498" s="373"/>
      <c r="H498" s="377"/>
      <c r="I498" s="364"/>
      <c r="J498" s="364"/>
      <c r="K498" s="259"/>
      <c r="L498" s="260"/>
      <c r="M498" s="260"/>
      <c r="N498" s="259"/>
      <c r="O498" s="182" t="str">
        <f t="shared" si="14"/>
        <v/>
      </c>
      <c r="P498" s="185"/>
      <c r="Q498" s="266"/>
      <c r="R498" s="90"/>
      <c r="S498" s="270"/>
      <c r="T498" s="158">
        <f t="shared" si="15"/>
        <v>0</v>
      </c>
    </row>
    <row r="499" spans="1:20" ht="20.100000000000001" customHeight="1" x14ac:dyDescent="0.25">
      <c r="A499" s="174">
        <v>493</v>
      </c>
      <c r="B499" s="372" t="str">
        <f>IF('Factures - Autres'!B499="","",'Factures - Autres'!B499)</f>
        <v/>
      </c>
      <c r="C499" s="371" t="str">
        <f>IF('Factures - Autres'!C499="","",'Factures - Autres'!C499)</f>
        <v/>
      </c>
      <c r="D499" s="371" t="str">
        <f>IF('Factures - Autres'!D499="","",'Factures - Autres'!D499)</f>
        <v/>
      </c>
      <c r="E499" s="372" t="str">
        <f>IF('Factures - Autres'!E499="","",'Factures - Autres'!E499)</f>
        <v/>
      </c>
      <c r="F499" s="373" t="str">
        <f>IF('Factures - Autres'!H499="","",'Factures - Autres'!H499)</f>
        <v/>
      </c>
      <c r="G499" s="373"/>
      <c r="H499" s="377"/>
      <c r="I499" s="364"/>
      <c r="J499" s="364"/>
      <c r="K499" s="259"/>
      <c r="L499" s="260"/>
      <c r="M499" s="260"/>
      <c r="N499" s="259"/>
      <c r="O499" s="182" t="str">
        <f t="shared" si="14"/>
        <v/>
      </c>
      <c r="P499" s="185"/>
      <c r="Q499" s="266"/>
      <c r="R499" s="90"/>
      <c r="S499" s="270"/>
      <c r="T499" s="158">
        <f t="shared" si="15"/>
        <v>0</v>
      </c>
    </row>
    <row r="500" spans="1:20" ht="20.100000000000001" customHeight="1" x14ac:dyDescent="0.25">
      <c r="A500" s="174">
        <v>494</v>
      </c>
      <c r="B500" s="372" t="str">
        <f>IF('Factures - Autres'!B500="","",'Factures - Autres'!B500)</f>
        <v/>
      </c>
      <c r="C500" s="371" t="str">
        <f>IF('Factures - Autres'!C500="","",'Factures - Autres'!C500)</f>
        <v/>
      </c>
      <c r="D500" s="371" t="str">
        <f>IF('Factures - Autres'!D500="","",'Factures - Autres'!D500)</f>
        <v/>
      </c>
      <c r="E500" s="372" t="str">
        <f>IF('Factures - Autres'!E500="","",'Factures - Autres'!E500)</f>
        <v/>
      </c>
      <c r="F500" s="373" t="str">
        <f>IF('Factures - Autres'!H500="","",'Factures - Autres'!H500)</f>
        <v/>
      </c>
      <c r="G500" s="373"/>
      <c r="H500" s="377"/>
      <c r="I500" s="364"/>
      <c r="J500" s="364"/>
      <c r="K500" s="259"/>
      <c r="L500" s="260"/>
      <c r="M500" s="260"/>
      <c r="N500" s="259"/>
      <c r="O500" s="182" t="str">
        <f t="shared" si="14"/>
        <v/>
      </c>
      <c r="P500" s="185"/>
      <c r="Q500" s="266"/>
      <c r="R500" s="90"/>
      <c r="S500" s="270"/>
      <c r="T500" s="158">
        <f t="shared" si="15"/>
        <v>0</v>
      </c>
    </row>
    <row r="501" spans="1:20" ht="20.100000000000001" customHeight="1" x14ac:dyDescent="0.25">
      <c r="A501" s="174">
        <v>495</v>
      </c>
      <c r="B501" s="372" t="str">
        <f>IF('Factures - Autres'!B501="","",'Factures - Autres'!B501)</f>
        <v/>
      </c>
      <c r="C501" s="371" t="str">
        <f>IF('Factures - Autres'!C501="","",'Factures - Autres'!C501)</f>
        <v/>
      </c>
      <c r="D501" s="371" t="str">
        <f>IF('Factures - Autres'!D501="","",'Factures - Autres'!D501)</f>
        <v/>
      </c>
      <c r="E501" s="372" t="str">
        <f>IF('Factures - Autres'!E501="","",'Factures - Autres'!E501)</f>
        <v/>
      </c>
      <c r="F501" s="373" t="str">
        <f>IF('Factures - Autres'!H501="","",'Factures - Autres'!H501)</f>
        <v/>
      </c>
      <c r="G501" s="373"/>
      <c r="H501" s="377"/>
      <c r="I501" s="364"/>
      <c r="J501" s="364"/>
      <c r="K501" s="259"/>
      <c r="L501" s="260"/>
      <c r="M501" s="260"/>
      <c r="N501" s="259"/>
      <c r="O501" s="182" t="str">
        <f t="shared" si="14"/>
        <v/>
      </c>
      <c r="P501" s="185"/>
      <c r="Q501" s="266"/>
      <c r="R501" s="90"/>
      <c r="S501" s="270"/>
      <c r="T501" s="158">
        <f t="shared" si="15"/>
        <v>0</v>
      </c>
    </row>
    <row r="502" spans="1:20" ht="20.100000000000001" customHeight="1" x14ac:dyDescent="0.25">
      <c r="A502" s="174">
        <v>496</v>
      </c>
      <c r="B502" s="372" t="str">
        <f>IF('Factures - Autres'!B502="","",'Factures - Autres'!B502)</f>
        <v/>
      </c>
      <c r="C502" s="371" t="str">
        <f>IF('Factures - Autres'!C502="","",'Factures - Autres'!C502)</f>
        <v/>
      </c>
      <c r="D502" s="371" t="str">
        <f>IF('Factures - Autres'!D502="","",'Factures - Autres'!D502)</f>
        <v/>
      </c>
      <c r="E502" s="372" t="str">
        <f>IF('Factures - Autres'!E502="","",'Factures - Autres'!E502)</f>
        <v/>
      </c>
      <c r="F502" s="373" t="str">
        <f>IF('Factures - Autres'!H502="","",'Factures - Autres'!H502)</f>
        <v/>
      </c>
      <c r="G502" s="373"/>
      <c r="H502" s="377"/>
      <c r="I502" s="364"/>
      <c r="J502" s="364"/>
      <c r="K502" s="259"/>
      <c r="L502" s="260"/>
      <c r="M502" s="260"/>
      <c r="N502" s="259"/>
      <c r="O502" s="182" t="str">
        <f t="shared" si="14"/>
        <v/>
      </c>
      <c r="P502" s="185"/>
      <c r="Q502" s="266"/>
      <c r="R502" s="90"/>
      <c r="S502" s="270"/>
      <c r="T502" s="158">
        <f t="shared" si="15"/>
        <v>0</v>
      </c>
    </row>
    <row r="503" spans="1:20" ht="20.100000000000001" customHeight="1" x14ac:dyDescent="0.25">
      <c r="A503" s="174">
        <v>497</v>
      </c>
      <c r="B503" s="372" t="str">
        <f>IF('Factures - Autres'!B503="","",'Factures - Autres'!B503)</f>
        <v/>
      </c>
      <c r="C503" s="371" t="str">
        <f>IF('Factures - Autres'!C503="","",'Factures - Autres'!C503)</f>
        <v/>
      </c>
      <c r="D503" s="371" t="str">
        <f>IF('Factures - Autres'!D503="","",'Factures - Autres'!D503)</f>
        <v/>
      </c>
      <c r="E503" s="372" t="str">
        <f>IF('Factures - Autres'!E503="","",'Factures - Autres'!E503)</f>
        <v/>
      </c>
      <c r="F503" s="373" t="str">
        <f>IF('Factures - Autres'!H503="","",'Factures - Autres'!H503)</f>
        <v/>
      </c>
      <c r="G503" s="373"/>
      <c r="H503" s="377"/>
      <c r="I503" s="364"/>
      <c r="J503" s="364"/>
      <c r="K503" s="259"/>
      <c r="L503" s="260"/>
      <c r="M503" s="260"/>
      <c r="N503" s="259"/>
      <c r="O503" s="182" t="str">
        <f t="shared" si="14"/>
        <v/>
      </c>
      <c r="P503" s="185"/>
      <c r="Q503" s="266"/>
      <c r="R503" s="90"/>
      <c r="S503" s="270"/>
      <c r="T503" s="158">
        <f t="shared" si="15"/>
        <v>0</v>
      </c>
    </row>
    <row r="504" spans="1:20" ht="20.100000000000001" customHeight="1" x14ac:dyDescent="0.25">
      <c r="A504" s="174">
        <v>498</v>
      </c>
      <c r="B504" s="372" t="str">
        <f>IF('Factures - Autres'!B504="","",'Factures - Autres'!B504)</f>
        <v/>
      </c>
      <c r="C504" s="371" t="str">
        <f>IF('Factures - Autres'!C504="","",'Factures - Autres'!C504)</f>
        <v/>
      </c>
      <c r="D504" s="371" t="str">
        <f>IF('Factures - Autres'!D504="","",'Factures - Autres'!D504)</f>
        <v/>
      </c>
      <c r="E504" s="372" t="str">
        <f>IF('Factures - Autres'!E504="","",'Factures - Autres'!E504)</f>
        <v/>
      </c>
      <c r="F504" s="373" t="str">
        <f>IF('Factures - Autres'!H504="","",'Factures - Autres'!H504)</f>
        <v/>
      </c>
      <c r="G504" s="373"/>
      <c r="H504" s="377"/>
      <c r="I504" s="364"/>
      <c r="J504" s="364"/>
      <c r="K504" s="259"/>
      <c r="L504" s="260"/>
      <c r="M504" s="260"/>
      <c r="N504" s="259"/>
      <c r="O504" s="182" t="str">
        <f t="shared" si="14"/>
        <v/>
      </c>
      <c r="P504" s="185"/>
      <c r="Q504" s="266"/>
      <c r="R504" s="90"/>
      <c r="S504" s="270"/>
      <c r="T504" s="158">
        <f t="shared" si="15"/>
        <v>0</v>
      </c>
    </row>
    <row r="505" spans="1:20" ht="20.100000000000001" customHeight="1" x14ac:dyDescent="0.25">
      <c r="A505" s="174">
        <v>499</v>
      </c>
      <c r="B505" s="372" t="str">
        <f>IF('Factures - Autres'!B505="","",'Factures - Autres'!B505)</f>
        <v/>
      </c>
      <c r="C505" s="371" t="str">
        <f>IF('Factures - Autres'!C505="","",'Factures - Autres'!C505)</f>
        <v/>
      </c>
      <c r="D505" s="371" t="str">
        <f>IF('Factures - Autres'!D505="","",'Factures - Autres'!D505)</f>
        <v/>
      </c>
      <c r="E505" s="372" t="str">
        <f>IF('Factures - Autres'!E505="","",'Factures - Autres'!E505)</f>
        <v/>
      </c>
      <c r="F505" s="373" t="str">
        <f>IF('Factures - Autres'!H505="","",'Factures - Autres'!H505)</f>
        <v/>
      </c>
      <c r="G505" s="373"/>
      <c r="H505" s="377"/>
      <c r="I505" s="364"/>
      <c r="J505" s="364"/>
      <c r="K505" s="259"/>
      <c r="L505" s="260"/>
      <c r="M505" s="260"/>
      <c r="N505" s="259"/>
      <c r="O505" s="182" t="str">
        <f t="shared" si="14"/>
        <v/>
      </c>
      <c r="P505" s="185"/>
      <c r="Q505" s="266"/>
      <c r="R505" s="90"/>
      <c r="S505" s="270"/>
      <c r="T505" s="158">
        <f t="shared" si="15"/>
        <v>0</v>
      </c>
    </row>
    <row r="506" spans="1:20" ht="20.100000000000001" customHeight="1" thickBot="1" x14ac:dyDescent="0.3">
      <c r="A506" s="175">
        <v>500</v>
      </c>
      <c r="B506" s="374" t="str">
        <f>IF('Factures - Autres'!B506="","",'Factures - Autres'!B506)</f>
        <v/>
      </c>
      <c r="C506" s="374" t="str">
        <f>IF('Factures - Autres'!C506="","",'Factures - Autres'!C506)</f>
        <v/>
      </c>
      <c r="D506" s="374" t="str">
        <f>IF('Factures - Autres'!D506="","",'Factures - Autres'!D506)</f>
        <v/>
      </c>
      <c r="E506" s="374" t="str">
        <f>IF('Factures - Autres'!E506="","",'Factures - Autres'!E506)</f>
        <v/>
      </c>
      <c r="F506" s="375" t="str">
        <f>IF('Factures - Autres'!H506="","",'Factures - Autres'!H506)</f>
        <v/>
      </c>
      <c r="G506" s="375"/>
      <c r="H506" s="378"/>
      <c r="I506" s="365"/>
      <c r="J506" s="365"/>
      <c r="K506" s="261"/>
      <c r="L506" s="262"/>
      <c r="M506" s="262"/>
      <c r="N506" s="261"/>
      <c r="O506" s="184" t="str">
        <f t="shared" si="14"/>
        <v/>
      </c>
      <c r="P506" s="186"/>
      <c r="Q506" s="267"/>
      <c r="R506" s="98"/>
      <c r="S506" s="270"/>
      <c r="T506" s="158">
        <f t="shared" si="15"/>
        <v>0</v>
      </c>
    </row>
    <row r="507" spans="1:20" s="177" customFormat="1" ht="20.100000000000001" customHeight="1" thickBot="1" x14ac:dyDescent="0.35">
      <c r="F507" s="158"/>
      <c r="H507" s="81">
        <f>SUM(H7:H506)</f>
        <v>0</v>
      </c>
      <c r="I507" s="256"/>
      <c r="J507" s="256"/>
      <c r="K507" s="256"/>
      <c r="L507" s="256"/>
      <c r="M507" s="256"/>
      <c r="N507" s="256"/>
      <c r="O507" s="178"/>
      <c r="R507" s="179"/>
      <c r="S507" s="179"/>
    </row>
  </sheetData>
  <mergeCells count="3">
    <mergeCell ref="A1:S1"/>
    <mergeCell ref="A2:S2"/>
    <mergeCell ref="A3:A4"/>
  </mergeCells>
  <conditionalFormatting sqref="A7:S506">
    <cfRule type="expression" dxfId="19" priority="6">
      <formula>$R7="Oui"</formula>
    </cfRule>
  </conditionalFormatting>
  <dataValidations count="3">
    <dataValidation type="list" operator="greaterThan" allowBlank="1" showInputMessage="1" showErrorMessage="1" sqref="K7">
      <formula1>"OK,KO"</formula1>
    </dataValidation>
    <dataValidation operator="greaterThan" allowBlank="1" showInputMessage="1" showErrorMessage="1" sqref="F7:J506 L7:N506 K8:K506"/>
    <dataValidation type="list" allowBlank="1" showInputMessage="1" showErrorMessage="1" sqref="R7:S506">
      <formula1>"Oui"</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 id="{62B04338-FAC6-4871-8CB6-A9E53E1BDDBA}">
            <xm:f>G7&lt;&gt;'Factures - Autres'!#REF!</xm:f>
            <x14:dxf>
              <font>
                <color rgb="FFFF0000"/>
              </font>
            </x14:dxf>
          </x14:cfRule>
          <xm:sqref>G7:G506</xm:sqref>
        </x14:conditionalFormatting>
        <x14:conditionalFormatting xmlns:xm="http://schemas.microsoft.com/office/excel/2006/main">
          <x14:cfRule type="expression" priority="2" id="{364C4FA1-C283-4A43-ADB2-59BA2BA4E4E8}">
            <xm:f>F7&lt;&gt;'Factures - Autres'!H7</xm:f>
            <x14:dxf>
              <font>
                <color rgb="FFFF0000"/>
              </font>
            </x14:dxf>
          </x14:cfRule>
          <xm:sqref>G7:I7 F7:F506</xm:sqref>
        </x14:conditionalFormatting>
        <x14:conditionalFormatting xmlns:xm="http://schemas.microsoft.com/office/excel/2006/main">
          <x14:cfRule type="expression" priority="380" id="{364C4FA1-C283-4A43-ADB2-59BA2BA4E4E8}">
            <xm:f>J7&lt;&gt;'Factures - Autres'!K7</xm:f>
            <x14:dxf>
              <font>
                <color rgb="FFFF0000"/>
              </font>
            </x14:dxf>
          </x14:cfRule>
          <xm:sqref>J7</xm:sqref>
        </x14:conditionalFormatting>
        <x14:conditionalFormatting xmlns:xm="http://schemas.microsoft.com/office/excel/2006/main">
          <x14:cfRule type="expression" priority="363" id="{364C4FA1-C283-4A43-ADB2-59BA2BA4E4E8}">
            <xm:f>B7&lt;&gt;'Factures - Autres'!B7</xm:f>
            <x14:dxf>
              <font>
                <color rgb="FFFF0000"/>
              </font>
            </x14:dxf>
          </x14:cfRule>
          <xm:sqref>K7 B7:E506</xm:sqref>
        </x14:conditionalFormatting>
        <x14:conditionalFormatting xmlns:xm="http://schemas.microsoft.com/office/excel/2006/main">
          <x14:cfRule type="expression" priority="5" id="{09AD3A35-AE59-42A3-9FD7-4F80D11958F6}">
            <xm:f>L7&lt;&gt;'Factures - Autres'!K7</xm:f>
            <x14:dxf>
              <font>
                <color rgb="FFFF0000"/>
              </font>
            </x14:dxf>
          </x14:cfRule>
          <xm:sqref>L7</xm:sqref>
        </x14:conditionalFormatting>
        <x14:conditionalFormatting xmlns:xm="http://schemas.microsoft.com/office/excel/2006/main">
          <x14:cfRule type="expression" priority="1" id="{D22ACA6F-B359-438D-BF65-A3F1E12474BB}">
            <xm:f>M7&lt;&gt;'Factures - Autres'!K7</xm:f>
            <x14:dxf>
              <font>
                <color rgb="FFFF0000"/>
              </font>
            </x14:dxf>
          </x14:cfRule>
          <xm:sqref>M7</xm:sqref>
        </x14:conditionalFormatting>
        <x14:conditionalFormatting xmlns:xm="http://schemas.microsoft.com/office/excel/2006/main">
          <x14:cfRule type="expression" priority="4" id="{6CEF46D5-5575-4BD3-BE35-DDE661A33C94}">
            <xm:f>N7&lt;&gt;'Factures - Autres'!K7</xm:f>
            <x14:dxf>
              <font>
                <color rgb="FFFF0000"/>
              </font>
            </x14:dxf>
          </x14:cfRule>
          <xm:sqref>N7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Listes!$A$11:$A$28</xm:f>
          </x14:formula1>
          <xm:sqref>O7:O506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theme="7" tint="-0.499984740745262"/>
  </sheetPr>
  <dimension ref="A1:AF529"/>
  <sheetViews>
    <sheetView topLeftCell="R1" zoomScaleNormal="100" workbookViewId="0">
      <pane ySplit="6" topLeftCell="A7" activePane="bottomLeft" state="frozen"/>
      <selection activeCell="F80" sqref="F80"/>
      <selection pane="bottomLeft" activeCell="F80" sqref="F80"/>
    </sheetView>
  </sheetViews>
  <sheetFormatPr baseColWidth="10" defaultColWidth="11.42578125" defaultRowHeight="15" x14ac:dyDescent="0.25"/>
  <cols>
    <col min="1" max="1" width="10.7109375" style="158" customWidth="1"/>
    <col min="2" max="2" width="50.7109375" style="158" customWidth="1"/>
    <col min="3" max="3" width="30.7109375" style="158" customWidth="1"/>
    <col min="4" max="4" width="20.7109375" style="158" customWidth="1"/>
    <col min="5" max="5" width="31.85546875" style="158" bestFit="1" customWidth="1"/>
    <col min="6" max="7" width="18.7109375" style="158" customWidth="1"/>
    <col min="8" max="14" width="17.7109375" style="158" customWidth="1"/>
    <col min="15" max="15" width="7.5703125" style="158" customWidth="1"/>
    <col min="16" max="18" width="17.7109375" style="158" customWidth="1"/>
    <col min="19" max="19" width="72.28515625" style="158" bestFit="1" customWidth="1"/>
    <col min="20" max="21" width="17.7109375" style="158" customWidth="1"/>
    <col min="22" max="23" width="75.7109375" style="158" customWidth="1"/>
    <col min="24" max="24" width="10.7109375" style="158" customWidth="1"/>
    <col min="25" max="26" width="11.42578125" style="158"/>
    <col min="27" max="27" width="24.140625" style="158" customWidth="1"/>
    <col min="28" max="28" width="24.140625" style="158" hidden="1" customWidth="1"/>
    <col min="29" max="29" width="34.42578125" style="158" hidden="1" customWidth="1"/>
    <col min="30" max="30" width="33.140625" style="158" customWidth="1"/>
    <col min="31" max="31" width="44" style="158" customWidth="1"/>
    <col min="32" max="32" width="39.5703125" style="158" customWidth="1"/>
    <col min="33" max="16384" width="11.42578125" style="158"/>
  </cols>
  <sheetData>
    <row r="1" spans="1:29" ht="30" customHeight="1" thickBot="1" x14ac:dyDescent="0.3">
      <c r="A1" s="668" t="s">
        <v>170</v>
      </c>
      <c r="B1" s="669"/>
      <c r="C1" s="669"/>
      <c r="D1" s="669"/>
      <c r="E1" s="669"/>
      <c r="F1" s="669"/>
      <c r="G1" s="669"/>
      <c r="H1" s="669"/>
      <c r="I1" s="669"/>
      <c r="J1" s="669"/>
      <c r="K1" s="669"/>
      <c r="L1" s="669"/>
      <c r="M1" s="669"/>
      <c r="N1" s="669"/>
      <c r="O1" s="669"/>
      <c r="P1" s="669"/>
      <c r="Q1" s="669"/>
      <c r="R1" s="669"/>
      <c r="S1" s="669"/>
      <c r="T1" s="669"/>
      <c r="U1" s="669"/>
      <c r="V1" s="669"/>
      <c r="W1" s="669"/>
      <c r="X1" s="670"/>
      <c r="AB1" s="187" t="s">
        <v>85</v>
      </c>
      <c r="AC1" s="85">
        <f>SUMIFS($U$7:$U$506,$E$7:$E$506,"Salaire_technicien")</f>
        <v>0</v>
      </c>
    </row>
    <row r="2" spans="1:29" ht="45" customHeight="1" thickBot="1" x14ac:dyDescent="0.3">
      <c r="A2" s="671" t="s">
        <v>159</v>
      </c>
      <c r="B2" s="672"/>
      <c r="C2" s="672"/>
      <c r="D2" s="672"/>
      <c r="E2" s="672"/>
      <c r="F2" s="672"/>
      <c r="G2" s="672"/>
      <c r="H2" s="672"/>
      <c r="I2" s="672"/>
      <c r="J2" s="672"/>
      <c r="K2" s="672"/>
      <c r="L2" s="672"/>
      <c r="M2" s="672"/>
      <c r="N2" s="672"/>
      <c r="O2" s="672"/>
      <c r="P2" s="672"/>
      <c r="Q2" s="672"/>
      <c r="R2" s="672"/>
      <c r="S2" s="672"/>
      <c r="T2" s="672"/>
      <c r="U2" s="672"/>
      <c r="V2" s="672"/>
      <c r="W2" s="672"/>
      <c r="X2" s="673"/>
      <c r="AB2" s="188" t="s">
        <v>88</v>
      </c>
      <c r="AC2" s="86">
        <f>SUMIFS($U$7:$U$506,$E$7:$E$506,"Salaire_ingénieur")</f>
        <v>0</v>
      </c>
    </row>
    <row r="3" spans="1:29" ht="45.75" customHeight="1" x14ac:dyDescent="0.25">
      <c r="A3" s="659" t="s">
        <v>0</v>
      </c>
      <c r="B3" s="159" t="s">
        <v>77</v>
      </c>
      <c r="C3" s="159" t="s">
        <v>78</v>
      </c>
      <c r="D3" s="159" t="s">
        <v>79</v>
      </c>
      <c r="E3" s="159" t="s">
        <v>40</v>
      </c>
      <c r="F3" s="159" t="s">
        <v>242</v>
      </c>
      <c r="G3" s="159" t="s">
        <v>243</v>
      </c>
      <c r="H3" s="159" t="s">
        <v>80</v>
      </c>
      <c r="I3" s="159" t="s">
        <v>81</v>
      </c>
      <c r="J3" s="159" t="s">
        <v>82</v>
      </c>
      <c r="K3" s="272" t="s">
        <v>83</v>
      </c>
      <c r="L3" s="160" t="s">
        <v>172</v>
      </c>
      <c r="M3" s="160" t="s">
        <v>173</v>
      </c>
      <c r="N3" s="160" t="s">
        <v>174</v>
      </c>
      <c r="O3" s="160" t="s">
        <v>255</v>
      </c>
      <c r="P3" s="160" t="s">
        <v>242</v>
      </c>
      <c r="Q3" s="160" t="s">
        <v>243</v>
      </c>
      <c r="R3" s="160" t="s">
        <v>50</v>
      </c>
      <c r="S3" s="160" t="s">
        <v>5</v>
      </c>
      <c r="T3" s="160" t="s">
        <v>162</v>
      </c>
      <c r="U3" s="160" t="s">
        <v>153</v>
      </c>
      <c r="V3" s="160" t="s">
        <v>23</v>
      </c>
      <c r="W3" s="263" t="s">
        <v>252</v>
      </c>
      <c r="X3" s="161" t="s">
        <v>57</v>
      </c>
      <c r="AB3" s="188" t="s">
        <v>86</v>
      </c>
      <c r="AC3" s="86">
        <f>SUMIFS($U$7:$U$506,$E$7:$E$506,"Salaire_Chercheur")</f>
        <v>0</v>
      </c>
    </row>
    <row r="4" spans="1:29" ht="33.75" customHeight="1" thickBot="1" x14ac:dyDescent="0.3">
      <c r="A4" s="660"/>
      <c r="B4" s="190" t="s">
        <v>144</v>
      </c>
      <c r="C4" s="190" t="s">
        <v>145</v>
      </c>
      <c r="D4" s="190" t="s">
        <v>146</v>
      </c>
      <c r="E4" s="190" t="s">
        <v>84</v>
      </c>
      <c r="F4" s="191"/>
      <c r="G4" s="191"/>
      <c r="H4" s="674" t="s">
        <v>143</v>
      </c>
      <c r="I4" s="675"/>
      <c r="J4" s="676"/>
      <c r="K4" s="191"/>
      <c r="L4" s="677" t="s">
        <v>143</v>
      </c>
      <c r="M4" s="678"/>
      <c r="N4" s="679"/>
      <c r="O4" s="271"/>
      <c r="P4" s="271"/>
      <c r="Q4" s="271"/>
      <c r="R4" s="109"/>
      <c r="S4" s="162" t="s">
        <v>56</v>
      </c>
      <c r="T4" s="109"/>
      <c r="U4" s="109"/>
      <c r="V4" s="162"/>
      <c r="W4" s="277" t="str">
        <f>IF(Y6&gt;0,"Une ou plusieurs lignes ne sont pas instruites","")</f>
        <v/>
      </c>
      <c r="X4" s="163"/>
      <c r="AB4" s="192" t="s">
        <v>87</v>
      </c>
      <c r="AC4" s="87">
        <f>SUMIFS($U$7:$U$506,$E$7:$E$506,"Salaire_Directeur")</f>
        <v>0</v>
      </c>
    </row>
    <row r="5" spans="1:29" ht="15.75" thickBot="1" x14ac:dyDescent="0.3">
      <c r="A5" s="164" t="s">
        <v>36</v>
      </c>
      <c r="B5" s="165" t="s">
        <v>215</v>
      </c>
      <c r="C5" s="165" t="s">
        <v>142</v>
      </c>
      <c r="D5" s="165" t="s">
        <v>88</v>
      </c>
      <c r="E5" s="165" t="s">
        <v>67</v>
      </c>
      <c r="F5" s="165"/>
      <c r="G5" s="165"/>
      <c r="H5" s="78">
        <v>80000</v>
      </c>
      <c r="I5" s="82">
        <v>1607</v>
      </c>
      <c r="J5" s="82">
        <v>1607</v>
      </c>
      <c r="K5" s="193">
        <f>IF($E5="","",IF(OR(($H5=0),($I5=0)),0,$H5/$I5*$J5))</f>
        <v>80000</v>
      </c>
      <c r="L5" s="78">
        <v>80000</v>
      </c>
      <c r="M5" s="82">
        <v>1607</v>
      </c>
      <c r="N5" s="82">
        <v>1607</v>
      </c>
      <c r="O5" s="82"/>
      <c r="P5" s="82"/>
      <c r="Q5" s="82"/>
      <c r="R5" s="80">
        <v>80000</v>
      </c>
      <c r="S5" s="83"/>
      <c r="T5" s="194">
        <v>80000</v>
      </c>
      <c r="U5" s="194">
        <v>80000</v>
      </c>
      <c r="V5" s="167"/>
      <c r="W5" s="264"/>
      <c r="X5" s="168" t="s">
        <v>58</v>
      </c>
      <c r="Y5" s="158" t="s">
        <v>253</v>
      </c>
    </row>
    <row r="6" spans="1:29" ht="18" thickBot="1" x14ac:dyDescent="0.35">
      <c r="A6" s="169"/>
      <c r="B6" s="171"/>
      <c r="C6" s="171"/>
      <c r="D6" s="171"/>
      <c r="E6" s="170"/>
      <c r="F6" s="273"/>
      <c r="G6" s="273"/>
      <c r="H6" s="170"/>
      <c r="I6" s="108"/>
      <c r="J6" s="108"/>
      <c r="K6" s="108"/>
      <c r="L6" s="108"/>
      <c r="M6" s="108"/>
      <c r="N6" s="91" t="s">
        <v>2</v>
      </c>
      <c r="O6" s="282"/>
      <c r="P6" s="282"/>
      <c r="Q6" s="282"/>
      <c r="R6" s="92">
        <f>SUM(R7:R506)</f>
        <v>0</v>
      </c>
      <c r="S6" s="195"/>
      <c r="T6" s="91" t="s">
        <v>2</v>
      </c>
      <c r="U6" s="92">
        <f>SUM(U7:U506)</f>
        <v>0</v>
      </c>
      <c r="V6" s="171"/>
      <c r="W6" s="225"/>
      <c r="X6" s="172"/>
      <c r="Y6" s="158">
        <f>SUM(Y7:Y506)</f>
        <v>0</v>
      </c>
    </row>
    <row r="7" spans="1:29" ht="20.100000000000001" customHeight="1" x14ac:dyDescent="0.25">
      <c r="A7" s="173">
        <v>1</v>
      </c>
      <c r="B7" s="201" t="str">
        <f>IF('Frais de personnel'!$B7="","",'Frais de personnel'!$B7)</f>
        <v/>
      </c>
      <c r="C7" s="201" t="str">
        <f>IF('Frais de personnel'!$C7="","",'Frais de personnel'!$C7)</f>
        <v/>
      </c>
      <c r="D7" s="202" t="str">
        <f>IF('Frais de personnel'!$D7="","",'Frais de personnel'!$D7)</f>
        <v/>
      </c>
      <c r="E7" s="180" t="str">
        <f>IF('Frais de personnel'!$E7="","",'Frais de personnel'!$E7)</f>
        <v/>
      </c>
      <c r="F7" s="273" t="str">
        <f>IF('Frais de personnel'!$H7="","",'Frais de personnel'!F7)</f>
        <v/>
      </c>
      <c r="G7" s="273" t="str">
        <f>IF('Frais de personnel'!$H7="","",'Frais de personnel'!G7)</f>
        <v/>
      </c>
      <c r="H7" s="203" t="str">
        <f>IF('Frais de personnel'!$H7="","",'Frais de personnel'!$H7)</f>
        <v/>
      </c>
      <c r="I7" s="89" t="str">
        <f>IF('Frais de personnel'!$I7="","",'Frais de personnel'!$I7)</f>
        <v/>
      </c>
      <c r="J7" s="89" t="str">
        <f>IF('Frais de personnel'!$J7="","",'Frais de personnel'!$J7)</f>
        <v/>
      </c>
      <c r="K7" s="204" t="str">
        <f>IF('Frais de personnel'!$K7=0,"",'Frais de personnel'!$K7)</f>
        <v/>
      </c>
      <c r="L7" s="88">
        <v>85000</v>
      </c>
      <c r="M7" s="69">
        <v>1607</v>
      </c>
      <c r="N7" s="69">
        <v>480</v>
      </c>
      <c r="O7" s="69" t="s">
        <v>251</v>
      </c>
      <c r="P7" s="284" t="str">
        <f>IF(O7="KO","",IF(K7="","",F7))</f>
        <v/>
      </c>
      <c r="Q7" s="284" t="str">
        <f>IF(O7="KO","",IF(K7="","",G7))</f>
        <v/>
      </c>
      <c r="R7" s="84" t="str">
        <f t="shared" ref="R7:R70" si="0">IF($E7="","",IF(OR(($L7=0),($M7=0)),0,$L7/$M7*$N7))</f>
        <v/>
      </c>
      <c r="S7" s="182" t="str">
        <f t="shared" ref="S7:S70" si="1">IF($K7="","",IF($R7&gt;$K7,"Le montant éligible ne peut etre supérieur au montant présenté",""))</f>
        <v/>
      </c>
      <c r="T7" s="196" t="str">
        <f t="shared" ref="T7:T70" si="2">IF(J7="","",IF(E7="Salaire technicien",MIN(60000/1607*N7,60000),IF(E7="Salaire ingénieur",MIN(80000/1607*N7,80000))))</f>
        <v/>
      </c>
      <c r="U7" s="274" t="str">
        <f>IF(MIN(R7,T7)=0,"",MIN(R7,T7))</f>
        <v/>
      </c>
      <c r="V7" s="185"/>
      <c r="W7" s="266"/>
      <c r="X7" s="90"/>
      <c r="Y7" s="158">
        <f t="shared" ref="Y7:Y70" si="3">IF(AND(B7&lt;&gt;"",X7&lt;&gt;"Oui"),1,0)</f>
        <v>0</v>
      </c>
    </row>
    <row r="8" spans="1:29" ht="20.100000000000001" customHeight="1" x14ac:dyDescent="0.25">
      <c r="A8" s="174">
        <v>2</v>
      </c>
      <c r="B8" s="201" t="str">
        <f>IF('Frais de personnel'!$B8="","",'Frais de personnel'!$B8)</f>
        <v/>
      </c>
      <c r="C8" s="201" t="str">
        <f>IF('Frais de personnel'!$C8="","",'Frais de personnel'!$C8)</f>
        <v/>
      </c>
      <c r="D8" s="202" t="str">
        <f>IF('Frais de personnel'!$D8="","",'Frais de personnel'!$D8)</f>
        <v/>
      </c>
      <c r="E8" s="180" t="str">
        <f>IF('Frais de personnel'!$E8="","",'Frais de personnel'!$E8)</f>
        <v/>
      </c>
      <c r="F8" s="273" t="str">
        <f>IF('Frais de personnel'!$H8="","",'Frais de personnel'!F8)</f>
        <v/>
      </c>
      <c r="G8" s="273" t="str">
        <f>IF('Frais de personnel'!$H8="","",'Frais de personnel'!G8)</f>
        <v/>
      </c>
      <c r="H8" s="203" t="str">
        <f>IF('Frais de personnel'!$H8="","",'Frais de personnel'!$H8)</f>
        <v/>
      </c>
      <c r="I8" s="89" t="str">
        <f>IF('Frais de personnel'!$I8="","",'Frais de personnel'!$I8)</f>
        <v/>
      </c>
      <c r="J8" s="89" t="str">
        <f>IF('Frais de personnel'!$J8="","",'Frais de personnel'!$J8)</f>
        <v/>
      </c>
      <c r="K8" s="204" t="str">
        <f>IF('Frais de personnel'!$K8=0,"",'Frais de personnel'!$K8)</f>
        <v/>
      </c>
      <c r="L8" s="88"/>
      <c r="M8" s="69"/>
      <c r="N8" s="69"/>
      <c r="O8" s="69"/>
      <c r="P8" s="284" t="str">
        <f t="shared" ref="P8:P71" si="4">IF(O8="KO","",IF(K8="","",F8))</f>
        <v/>
      </c>
      <c r="Q8" s="284" t="str">
        <f t="shared" ref="Q8:Q71" si="5">IF(O8="KO","",IF(K8="","",G8))</f>
        <v/>
      </c>
      <c r="R8" s="84" t="str">
        <f t="shared" si="0"/>
        <v/>
      </c>
      <c r="S8" s="182" t="str">
        <f t="shared" si="1"/>
        <v/>
      </c>
      <c r="T8" s="196" t="str">
        <f t="shared" si="2"/>
        <v/>
      </c>
      <c r="U8" s="274" t="str">
        <f t="shared" ref="U8:U71" si="6">IF(MIN(R8,T8)=0,"",MIN(R8,T8))</f>
        <v/>
      </c>
      <c r="V8" s="185"/>
      <c r="W8" s="266"/>
      <c r="X8" s="90"/>
      <c r="Y8" s="158">
        <f t="shared" si="3"/>
        <v>0</v>
      </c>
    </row>
    <row r="9" spans="1:29" ht="20.100000000000001" customHeight="1" x14ac:dyDescent="0.25">
      <c r="A9" s="174">
        <v>3</v>
      </c>
      <c r="B9" s="201" t="str">
        <f>IF('Frais de personnel'!$B9="","",'Frais de personnel'!$B9)</f>
        <v/>
      </c>
      <c r="C9" s="201" t="str">
        <f>IF('Frais de personnel'!$C9="","",'Frais de personnel'!$C9)</f>
        <v/>
      </c>
      <c r="D9" s="202" t="str">
        <f>IF('Frais de personnel'!$D9="","",'Frais de personnel'!$D9)</f>
        <v/>
      </c>
      <c r="E9" s="180" t="str">
        <f>IF('Frais de personnel'!$E9="","",'Frais de personnel'!$E9)</f>
        <v/>
      </c>
      <c r="F9" s="273" t="str">
        <f>IF('Frais de personnel'!$H9="","",'Frais de personnel'!F9)</f>
        <v/>
      </c>
      <c r="G9" s="273" t="str">
        <f>IF('Frais de personnel'!$H9="","",'Frais de personnel'!G9)</f>
        <v/>
      </c>
      <c r="H9" s="203" t="str">
        <f>IF('Frais de personnel'!$H9="","",'Frais de personnel'!$H9)</f>
        <v/>
      </c>
      <c r="I9" s="89" t="str">
        <f>IF('Frais de personnel'!$I9="","",'Frais de personnel'!$I9)</f>
        <v/>
      </c>
      <c r="J9" s="89" t="str">
        <f>IF('Frais de personnel'!$J9="","",'Frais de personnel'!$J9)</f>
        <v/>
      </c>
      <c r="K9" s="204" t="str">
        <f>IF('Frais de personnel'!$K9=0,"",'Frais de personnel'!$K9)</f>
        <v/>
      </c>
      <c r="L9" s="88"/>
      <c r="M9" s="69"/>
      <c r="N9" s="69"/>
      <c r="O9" s="69"/>
      <c r="P9" s="284" t="str">
        <f t="shared" si="4"/>
        <v/>
      </c>
      <c r="Q9" s="284" t="str">
        <f t="shared" si="5"/>
        <v/>
      </c>
      <c r="R9" s="84" t="str">
        <f t="shared" si="0"/>
        <v/>
      </c>
      <c r="S9" s="182" t="str">
        <f t="shared" si="1"/>
        <v/>
      </c>
      <c r="T9" s="196" t="str">
        <f t="shared" si="2"/>
        <v/>
      </c>
      <c r="U9" s="274" t="str">
        <f t="shared" si="6"/>
        <v/>
      </c>
      <c r="V9" s="185"/>
      <c r="W9" s="266"/>
      <c r="X9" s="90"/>
      <c r="Y9" s="158">
        <f t="shared" si="3"/>
        <v>0</v>
      </c>
    </row>
    <row r="10" spans="1:29" ht="20.100000000000001" customHeight="1" x14ac:dyDescent="0.25">
      <c r="A10" s="174">
        <v>4</v>
      </c>
      <c r="B10" s="201" t="str">
        <f>IF('Frais de personnel'!$B10="","",'Frais de personnel'!$B10)</f>
        <v/>
      </c>
      <c r="C10" s="201" t="str">
        <f>IF('Frais de personnel'!$C10="","",'Frais de personnel'!$C10)</f>
        <v/>
      </c>
      <c r="D10" s="202" t="str">
        <f>IF('Frais de personnel'!$D10="","",'Frais de personnel'!$D10)</f>
        <v/>
      </c>
      <c r="E10" s="180" t="str">
        <f>IF('Frais de personnel'!$E10="","",'Frais de personnel'!$E10)</f>
        <v/>
      </c>
      <c r="F10" s="273" t="str">
        <f>IF('Frais de personnel'!$H10="","",'Frais de personnel'!F10)</f>
        <v/>
      </c>
      <c r="G10" s="273" t="str">
        <f>IF('Frais de personnel'!$H10="","",'Frais de personnel'!G10)</f>
        <v/>
      </c>
      <c r="H10" s="203" t="str">
        <f>IF('Frais de personnel'!$H10="","",'Frais de personnel'!$H10)</f>
        <v/>
      </c>
      <c r="I10" s="89" t="str">
        <f>IF('Frais de personnel'!$I10="","",'Frais de personnel'!$I10)</f>
        <v/>
      </c>
      <c r="J10" s="89" t="str">
        <f>IF('Frais de personnel'!$J10="","",'Frais de personnel'!$J10)</f>
        <v/>
      </c>
      <c r="K10" s="204" t="str">
        <f>IF('Frais de personnel'!$K10=0,"",'Frais de personnel'!$K10)</f>
        <v/>
      </c>
      <c r="L10" s="88"/>
      <c r="M10" s="69"/>
      <c r="N10" s="69"/>
      <c r="O10" s="69"/>
      <c r="P10" s="284" t="str">
        <f t="shared" si="4"/>
        <v/>
      </c>
      <c r="Q10" s="284" t="str">
        <f t="shared" si="5"/>
        <v/>
      </c>
      <c r="R10" s="84" t="str">
        <f t="shared" si="0"/>
        <v/>
      </c>
      <c r="S10" s="182" t="str">
        <f t="shared" si="1"/>
        <v/>
      </c>
      <c r="T10" s="196" t="str">
        <f t="shared" si="2"/>
        <v/>
      </c>
      <c r="U10" s="274" t="str">
        <f t="shared" si="6"/>
        <v/>
      </c>
      <c r="V10" s="185"/>
      <c r="W10" s="266"/>
      <c r="X10" s="90"/>
      <c r="Y10" s="158">
        <f t="shared" si="3"/>
        <v>0</v>
      </c>
    </row>
    <row r="11" spans="1:29" ht="20.100000000000001" customHeight="1" x14ac:dyDescent="0.25">
      <c r="A11" s="174">
        <v>5</v>
      </c>
      <c r="B11" s="201" t="str">
        <f>IF('Frais de personnel'!$B11="","",'Frais de personnel'!$B11)</f>
        <v/>
      </c>
      <c r="C11" s="201" t="str">
        <f>IF('Frais de personnel'!$C11="","",'Frais de personnel'!$C11)</f>
        <v/>
      </c>
      <c r="D11" s="202" t="str">
        <f>IF('Frais de personnel'!$D11="","",'Frais de personnel'!$D11)</f>
        <v/>
      </c>
      <c r="E11" s="180" t="str">
        <f>IF('Frais de personnel'!$E11="","",'Frais de personnel'!$E11)</f>
        <v/>
      </c>
      <c r="F11" s="273" t="str">
        <f>IF('Frais de personnel'!$H11="","",'Frais de personnel'!F11)</f>
        <v/>
      </c>
      <c r="G11" s="273" t="str">
        <f>IF('Frais de personnel'!$H11="","",'Frais de personnel'!G11)</f>
        <v/>
      </c>
      <c r="H11" s="203" t="str">
        <f>IF('Frais de personnel'!$H11="","",'Frais de personnel'!$H11)</f>
        <v/>
      </c>
      <c r="I11" s="89" t="str">
        <f>IF('Frais de personnel'!$I11="","",'Frais de personnel'!$I11)</f>
        <v/>
      </c>
      <c r="J11" s="89" t="str">
        <f>IF('Frais de personnel'!$J11="","",'Frais de personnel'!$J11)</f>
        <v/>
      </c>
      <c r="K11" s="204" t="str">
        <f>IF('Frais de personnel'!$K11=0,"",'Frais de personnel'!$K11)</f>
        <v/>
      </c>
      <c r="L11" s="88"/>
      <c r="M11" s="69"/>
      <c r="N11" s="69"/>
      <c r="O11" s="69"/>
      <c r="P11" s="284" t="str">
        <f t="shared" si="4"/>
        <v/>
      </c>
      <c r="Q11" s="284" t="str">
        <f t="shared" si="5"/>
        <v/>
      </c>
      <c r="R11" s="84" t="str">
        <f t="shared" si="0"/>
        <v/>
      </c>
      <c r="S11" s="182" t="str">
        <f t="shared" si="1"/>
        <v/>
      </c>
      <c r="T11" s="196" t="str">
        <f t="shared" si="2"/>
        <v/>
      </c>
      <c r="U11" s="274" t="str">
        <f t="shared" si="6"/>
        <v/>
      </c>
      <c r="V11" s="185"/>
      <c r="W11" s="266"/>
      <c r="X11" s="90"/>
      <c r="Y11" s="158">
        <f t="shared" si="3"/>
        <v>0</v>
      </c>
    </row>
    <row r="12" spans="1:29" ht="20.100000000000001" customHeight="1" x14ac:dyDescent="0.25">
      <c r="A12" s="174">
        <v>6</v>
      </c>
      <c r="B12" s="201" t="str">
        <f>IF('Frais de personnel'!$B12="","",'Frais de personnel'!$B12)</f>
        <v/>
      </c>
      <c r="C12" s="201" t="str">
        <f>IF('Frais de personnel'!$C12="","",'Frais de personnel'!$C12)</f>
        <v/>
      </c>
      <c r="D12" s="202" t="str">
        <f>IF('Frais de personnel'!$D12="","",'Frais de personnel'!$D12)</f>
        <v/>
      </c>
      <c r="E12" s="180" t="str">
        <f>IF('Frais de personnel'!$E12="","",'Frais de personnel'!$E12)</f>
        <v/>
      </c>
      <c r="F12" s="273" t="str">
        <f>IF('Frais de personnel'!$H12="","",'Frais de personnel'!F12)</f>
        <v/>
      </c>
      <c r="G12" s="273" t="str">
        <f>IF('Frais de personnel'!$H12="","",'Frais de personnel'!G12)</f>
        <v/>
      </c>
      <c r="H12" s="203" t="str">
        <f>IF('Frais de personnel'!$H12="","",'Frais de personnel'!$H12)</f>
        <v/>
      </c>
      <c r="I12" s="89" t="str">
        <f>IF('Frais de personnel'!$I12="","",'Frais de personnel'!$I12)</f>
        <v/>
      </c>
      <c r="J12" s="89" t="str">
        <f>IF('Frais de personnel'!$J12="","",'Frais de personnel'!$J12)</f>
        <v/>
      </c>
      <c r="K12" s="204" t="str">
        <f>IF('Frais de personnel'!$K12=0,"",'Frais de personnel'!$K12)</f>
        <v/>
      </c>
      <c r="L12" s="88"/>
      <c r="M12" s="69"/>
      <c r="N12" s="69"/>
      <c r="O12" s="69"/>
      <c r="P12" s="284" t="str">
        <f t="shared" si="4"/>
        <v/>
      </c>
      <c r="Q12" s="284" t="str">
        <f t="shared" si="5"/>
        <v/>
      </c>
      <c r="R12" s="84" t="str">
        <f t="shared" si="0"/>
        <v/>
      </c>
      <c r="S12" s="182" t="str">
        <f t="shared" si="1"/>
        <v/>
      </c>
      <c r="T12" s="196" t="str">
        <f t="shared" si="2"/>
        <v/>
      </c>
      <c r="U12" s="274" t="str">
        <f t="shared" si="6"/>
        <v/>
      </c>
      <c r="V12" s="185"/>
      <c r="W12" s="266"/>
      <c r="X12" s="90"/>
      <c r="Y12" s="158">
        <f t="shared" si="3"/>
        <v>0</v>
      </c>
    </row>
    <row r="13" spans="1:29" ht="20.100000000000001" customHeight="1" x14ac:dyDescent="0.25">
      <c r="A13" s="174">
        <v>7</v>
      </c>
      <c r="B13" s="201" t="str">
        <f>IF('Frais de personnel'!$B13="","",'Frais de personnel'!$B13)</f>
        <v/>
      </c>
      <c r="C13" s="201" t="str">
        <f>IF('Frais de personnel'!$C13="","",'Frais de personnel'!$C13)</f>
        <v/>
      </c>
      <c r="D13" s="202" t="str">
        <f>IF('Frais de personnel'!$D13="","",'Frais de personnel'!$D13)</f>
        <v/>
      </c>
      <c r="E13" s="180" t="str">
        <f>IF('Frais de personnel'!$E13="","",'Frais de personnel'!$E13)</f>
        <v/>
      </c>
      <c r="F13" s="273" t="str">
        <f>IF('Frais de personnel'!$H13="","",'Frais de personnel'!F13)</f>
        <v/>
      </c>
      <c r="G13" s="273" t="str">
        <f>IF('Frais de personnel'!$H13="","",'Frais de personnel'!G13)</f>
        <v/>
      </c>
      <c r="H13" s="203" t="str">
        <f>IF('Frais de personnel'!$H13="","",'Frais de personnel'!$H13)</f>
        <v/>
      </c>
      <c r="I13" s="89" t="str">
        <f>IF('Frais de personnel'!$I13="","",'Frais de personnel'!$I13)</f>
        <v/>
      </c>
      <c r="J13" s="89" t="str">
        <f>IF('Frais de personnel'!$J13="","",'Frais de personnel'!$J13)</f>
        <v/>
      </c>
      <c r="K13" s="204" t="str">
        <f>IF('Frais de personnel'!$K13=0,"",'Frais de personnel'!$K13)</f>
        <v/>
      </c>
      <c r="L13" s="88"/>
      <c r="M13" s="69"/>
      <c r="N13" s="69"/>
      <c r="O13" s="69"/>
      <c r="P13" s="284" t="str">
        <f t="shared" si="4"/>
        <v/>
      </c>
      <c r="Q13" s="284" t="str">
        <f t="shared" si="5"/>
        <v/>
      </c>
      <c r="R13" s="84" t="str">
        <f t="shared" si="0"/>
        <v/>
      </c>
      <c r="S13" s="182" t="str">
        <f t="shared" si="1"/>
        <v/>
      </c>
      <c r="T13" s="196" t="str">
        <f t="shared" si="2"/>
        <v/>
      </c>
      <c r="U13" s="274" t="str">
        <f t="shared" si="6"/>
        <v/>
      </c>
      <c r="V13" s="185"/>
      <c r="W13" s="266"/>
      <c r="X13" s="90"/>
      <c r="Y13" s="158">
        <f t="shared" si="3"/>
        <v>0</v>
      </c>
    </row>
    <row r="14" spans="1:29" ht="20.100000000000001" customHeight="1" x14ac:dyDescent="0.25">
      <c r="A14" s="174">
        <v>8</v>
      </c>
      <c r="B14" s="201" t="str">
        <f>IF('Frais de personnel'!$B14="","",'Frais de personnel'!$B14)</f>
        <v/>
      </c>
      <c r="C14" s="201" t="str">
        <f>IF('Frais de personnel'!$C14="","",'Frais de personnel'!$C14)</f>
        <v/>
      </c>
      <c r="D14" s="202" t="str">
        <f>IF('Frais de personnel'!$D14="","",'Frais de personnel'!$D14)</f>
        <v/>
      </c>
      <c r="E14" s="180" t="str">
        <f>IF('Frais de personnel'!$E14="","",'Frais de personnel'!$E14)</f>
        <v/>
      </c>
      <c r="F14" s="273" t="str">
        <f>IF('Frais de personnel'!$H14="","",'Frais de personnel'!F14)</f>
        <v/>
      </c>
      <c r="G14" s="273" t="str">
        <f>IF('Frais de personnel'!$H14="","",'Frais de personnel'!G14)</f>
        <v/>
      </c>
      <c r="H14" s="203" t="str">
        <f>IF('Frais de personnel'!$H14="","",'Frais de personnel'!$H14)</f>
        <v/>
      </c>
      <c r="I14" s="89" t="str">
        <f>IF('Frais de personnel'!$I14="","",'Frais de personnel'!$I14)</f>
        <v/>
      </c>
      <c r="J14" s="89" t="str">
        <f>IF('Frais de personnel'!$J14="","",'Frais de personnel'!$J14)</f>
        <v/>
      </c>
      <c r="K14" s="204" t="str">
        <f>IF('Frais de personnel'!$K14=0,"",'Frais de personnel'!$K14)</f>
        <v/>
      </c>
      <c r="L14" s="88"/>
      <c r="M14" s="69"/>
      <c r="N14" s="69"/>
      <c r="O14" s="69"/>
      <c r="P14" s="284" t="str">
        <f t="shared" si="4"/>
        <v/>
      </c>
      <c r="Q14" s="284" t="str">
        <f t="shared" si="5"/>
        <v/>
      </c>
      <c r="R14" s="84" t="str">
        <f t="shared" si="0"/>
        <v/>
      </c>
      <c r="S14" s="182" t="str">
        <f t="shared" si="1"/>
        <v/>
      </c>
      <c r="T14" s="196" t="str">
        <f t="shared" si="2"/>
        <v/>
      </c>
      <c r="U14" s="274" t="str">
        <f t="shared" si="6"/>
        <v/>
      </c>
      <c r="V14" s="185"/>
      <c r="W14" s="266"/>
      <c r="X14" s="90"/>
      <c r="Y14" s="158">
        <f t="shared" si="3"/>
        <v>0</v>
      </c>
    </row>
    <row r="15" spans="1:29" ht="20.100000000000001" customHeight="1" x14ac:dyDescent="0.25">
      <c r="A15" s="174">
        <v>9</v>
      </c>
      <c r="B15" s="201" t="str">
        <f>IF('Frais de personnel'!$B15="","",'Frais de personnel'!$B15)</f>
        <v/>
      </c>
      <c r="C15" s="201" t="str">
        <f>IF('Frais de personnel'!$C15="","",'Frais de personnel'!$C15)</f>
        <v/>
      </c>
      <c r="D15" s="202" t="str">
        <f>IF('Frais de personnel'!$D15="","",'Frais de personnel'!$D15)</f>
        <v/>
      </c>
      <c r="E15" s="180" t="str">
        <f>IF('Frais de personnel'!$E15="","",'Frais de personnel'!$E15)</f>
        <v/>
      </c>
      <c r="F15" s="273" t="str">
        <f>IF('Frais de personnel'!$H15="","",'Frais de personnel'!F15)</f>
        <v/>
      </c>
      <c r="G15" s="273" t="str">
        <f>IF('Frais de personnel'!$H15="","",'Frais de personnel'!G15)</f>
        <v/>
      </c>
      <c r="H15" s="203" t="str">
        <f>IF('Frais de personnel'!$H15="","",'Frais de personnel'!$H15)</f>
        <v/>
      </c>
      <c r="I15" s="89" t="str">
        <f>IF('Frais de personnel'!$I15="","",'Frais de personnel'!$I15)</f>
        <v/>
      </c>
      <c r="J15" s="89" t="str">
        <f>IF('Frais de personnel'!$J15="","",'Frais de personnel'!$J15)</f>
        <v/>
      </c>
      <c r="K15" s="204" t="str">
        <f>IF('Frais de personnel'!$K15=0,"",'Frais de personnel'!$K15)</f>
        <v/>
      </c>
      <c r="L15" s="88"/>
      <c r="M15" s="69"/>
      <c r="N15" s="69"/>
      <c r="O15" s="69"/>
      <c r="P15" s="284" t="str">
        <f t="shared" si="4"/>
        <v/>
      </c>
      <c r="Q15" s="284" t="str">
        <f t="shared" si="5"/>
        <v/>
      </c>
      <c r="R15" s="84" t="str">
        <f t="shared" si="0"/>
        <v/>
      </c>
      <c r="S15" s="182" t="str">
        <f t="shared" si="1"/>
        <v/>
      </c>
      <c r="T15" s="196" t="str">
        <f t="shared" si="2"/>
        <v/>
      </c>
      <c r="U15" s="274" t="str">
        <f t="shared" si="6"/>
        <v/>
      </c>
      <c r="V15" s="185"/>
      <c r="W15" s="266"/>
      <c r="X15" s="90"/>
      <c r="Y15" s="158">
        <f t="shared" si="3"/>
        <v>0</v>
      </c>
    </row>
    <row r="16" spans="1:29" ht="20.100000000000001" customHeight="1" x14ac:dyDescent="0.25">
      <c r="A16" s="174">
        <v>10</v>
      </c>
      <c r="B16" s="201" t="str">
        <f>IF('Frais de personnel'!$B16="","",'Frais de personnel'!$B16)</f>
        <v/>
      </c>
      <c r="C16" s="201" t="str">
        <f>IF('Frais de personnel'!$C16="","",'Frais de personnel'!$C16)</f>
        <v/>
      </c>
      <c r="D16" s="202" t="str">
        <f>IF('Frais de personnel'!$D16="","",'Frais de personnel'!$D16)</f>
        <v/>
      </c>
      <c r="E16" s="180" t="str">
        <f>IF('Frais de personnel'!$E16="","",'Frais de personnel'!$E16)</f>
        <v/>
      </c>
      <c r="F16" s="273" t="str">
        <f>IF('Frais de personnel'!$H16="","",'Frais de personnel'!F16)</f>
        <v/>
      </c>
      <c r="G16" s="273" t="str">
        <f>IF('Frais de personnel'!$H16="","",'Frais de personnel'!G16)</f>
        <v/>
      </c>
      <c r="H16" s="203" t="str">
        <f>IF('Frais de personnel'!$H16="","",'Frais de personnel'!$H16)</f>
        <v/>
      </c>
      <c r="I16" s="89" t="str">
        <f>IF('Frais de personnel'!$I16="","",'Frais de personnel'!$I16)</f>
        <v/>
      </c>
      <c r="J16" s="89" t="str">
        <f>IF('Frais de personnel'!$J16="","",'Frais de personnel'!$J16)</f>
        <v/>
      </c>
      <c r="K16" s="204" t="str">
        <f>IF('Frais de personnel'!$K16=0,"",'Frais de personnel'!$K16)</f>
        <v/>
      </c>
      <c r="L16" s="88"/>
      <c r="M16" s="69"/>
      <c r="N16" s="69"/>
      <c r="O16" s="69"/>
      <c r="P16" s="284" t="str">
        <f t="shared" si="4"/>
        <v/>
      </c>
      <c r="Q16" s="284" t="str">
        <f t="shared" si="5"/>
        <v/>
      </c>
      <c r="R16" s="84" t="str">
        <f t="shared" si="0"/>
        <v/>
      </c>
      <c r="S16" s="182" t="str">
        <f t="shared" si="1"/>
        <v/>
      </c>
      <c r="T16" s="196" t="str">
        <f t="shared" si="2"/>
        <v/>
      </c>
      <c r="U16" s="274" t="str">
        <f t="shared" si="6"/>
        <v/>
      </c>
      <c r="V16" s="185"/>
      <c r="W16" s="266"/>
      <c r="X16" s="90"/>
      <c r="Y16" s="158">
        <f t="shared" si="3"/>
        <v>0</v>
      </c>
    </row>
    <row r="17" spans="1:25" ht="20.100000000000001" customHeight="1" x14ac:dyDescent="0.25">
      <c r="A17" s="174">
        <v>11</v>
      </c>
      <c r="B17" s="201" t="str">
        <f>IF('Frais de personnel'!$B17="","",'Frais de personnel'!$B17)</f>
        <v/>
      </c>
      <c r="C17" s="201" t="str">
        <f>IF('Frais de personnel'!$C17="","",'Frais de personnel'!$C17)</f>
        <v/>
      </c>
      <c r="D17" s="202" t="str">
        <f>IF('Frais de personnel'!$D17="","",'Frais de personnel'!$D17)</f>
        <v/>
      </c>
      <c r="E17" s="180" t="str">
        <f>IF('Frais de personnel'!$E17="","",'Frais de personnel'!$E17)</f>
        <v/>
      </c>
      <c r="F17" s="273" t="str">
        <f>IF('Frais de personnel'!$H17="","",'Frais de personnel'!F17)</f>
        <v/>
      </c>
      <c r="G17" s="273" t="str">
        <f>IF('Frais de personnel'!$H17="","",'Frais de personnel'!G17)</f>
        <v/>
      </c>
      <c r="H17" s="203" t="str">
        <f>IF('Frais de personnel'!$H17="","",'Frais de personnel'!$H17)</f>
        <v/>
      </c>
      <c r="I17" s="89" t="str">
        <f>IF('Frais de personnel'!$I17="","",'Frais de personnel'!$I17)</f>
        <v/>
      </c>
      <c r="J17" s="89" t="str">
        <f>IF('Frais de personnel'!$J17="","",'Frais de personnel'!$J17)</f>
        <v/>
      </c>
      <c r="K17" s="204" t="str">
        <f>IF('Frais de personnel'!$K17=0,"",'Frais de personnel'!$K17)</f>
        <v/>
      </c>
      <c r="L17" s="88"/>
      <c r="M17" s="69"/>
      <c r="N17" s="69"/>
      <c r="O17" s="69"/>
      <c r="P17" s="284" t="str">
        <f t="shared" si="4"/>
        <v/>
      </c>
      <c r="Q17" s="284" t="str">
        <f t="shared" si="5"/>
        <v/>
      </c>
      <c r="R17" s="84" t="str">
        <f t="shared" si="0"/>
        <v/>
      </c>
      <c r="S17" s="182" t="str">
        <f t="shared" si="1"/>
        <v/>
      </c>
      <c r="T17" s="196" t="str">
        <f t="shared" si="2"/>
        <v/>
      </c>
      <c r="U17" s="274" t="str">
        <f t="shared" si="6"/>
        <v/>
      </c>
      <c r="V17" s="185"/>
      <c r="W17" s="266"/>
      <c r="X17" s="90"/>
      <c r="Y17" s="158">
        <f t="shared" si="3"/>
        <v>0</v>
      </c>
    </row>
    <row r="18" spans="1:25" ht="20.100000000000001" customHeight="1" x14ac:dyDescent="0.25">
      <c r="A18" s="174">
        <v>12</v>
      </c>
      <c r="B18" s="201" t="str">
        <f>IF('Frais de personnel'!$B18="","",'Frais de personnel'!$B18)</f>
        <v/>
      </c>
      <c r="C18" s="201" t="str">
        <f>IF('Frais de personnel'!$C18="","",'Frais de personnel'!$C18)</f>
        <v/>
      </c>
      <c r="D18" s="202" t="str">
        <f>IF('Frais de personnel'!$D18="","",'Frais de personnel'!$D18)</f>
        <v/>
      </c>
      <c r="E18" s="180" t="str">
        <f>IF('Frais de personnel'!$E18="","",'Frais de personnel'!$E18)</f>
        <v/>
      </c>
      <c r="F18" s="273" t="str">
        <f>IF('Frais de personnel'!$H18="","",'Frais de personnel'!F18)</f>
        <v/>
      </c>
      <c r="G18" s="273" t="str">
        <f>IF('Frais de personnel'!$H18="","",'Frais de personnel'!G18)</f>
        <v/>
      </c>
      <c r="H18" s="203" t="str">
        <f>IF('Frais de personnel'!$H18="","",'Frais de personnel'!$H18)</f>
        <v/>
      </c>
      <c r="I18" s="89" t="str">
        <f>IF('Frais de personnel'!$I18="","",'Frais de personnel'!$I18)</f>
        <v/>
      </c>
      <c r="J18" s="89" t="str">
        <f>IF('Frais de personnel'!$J18="","",'Frais de personnel'!$J18)</f>
        <v/>
      </c>
      <c r="K18" s="204" t="str">
        <f>IF('Frais de personnel'!$K18=0,"",'Frais de personnel'!$K18)</f>
        <v/>
      </c>
      <c r="L18" s="88"/>
      <c r="M18" s="69"/>
      <c r="N18" s="69"/>
      <c r="O18" s="69"/>
      <c r="P18" s="284" t="str">
        <f t="shared" si="4"/>
        <v/>
      </c>
      <c r="Q18" s="284" t="str">
        <f t="shared" si="5"/>
        <v/>
      </c>
      <c r="R18" s="84" t="str">
        <f t="shared" si="0"/>
        <v/>
      </c>
      <c r="S18" s="182" t="str">
        <f t="shared" si="1"/>
        <v/>
      </c>
      <c r="T18" s="196" t="str">
        <f t="shared" si="2"/>
        <v/>
      </c>
      <c r="U18" s="274" t="str">
        <f t="shared" si="6"/>
        <v/>
      </c>
      <c r="V18" s="185"/>
      <c r="W18" s="266"/>
      <c r="X18" s="90"/>
      <c r="Y18" s="158">
        <f t="shared" si="3"/>
        <v>0</v>
      </c>
    </row>
    <row r="19" spans="1:25" ht="20.100000000000001" customHeight="1" x14ac:dyDescent="0.25">
      <c r="A19" s="174">
        <v>13</v>
      </c>
      <c r="B19" s="201" t="str">
        <f>IF('Frais de personnel'!$B19="","",'Frais de personnel'!$B19)</f>
        <v/>
      </c>
      <c r="C19" s="201" t="str">
        <f>IF('Frais de personnel'!$C19="","",'Frais de personnel'!$C19)</f>
        <v/>
      </c>
      <c r="D19" s="202" t="str">
        <f>IF('Frais de personnel'!$D19="","",'Frais de personnel'!$D19)</f>
        <v/>
      </c>
      <c r="E19" s="180" t="str">
        <f>IF('Frais de personnel'!$E19="","",'Frais de personnel'!$E19)</f>
        <v/>
      </c>
      <c r="F19" s="273" t="str">
        <f>IF('Frais de personnel'!$H19="","",'Frais de personnel'!F19)</f>
        <v/>
      </c>
      <c r="G19" s="273" t="str">
        <f>IF('Frais de personnel'!$H19="","",'Frais de personnel'!G19)</f>
        <v/>
      </c>
      <c r="H19" s="203" t="str">
        <f>IF('Frais de personnel'!$H19="","",'Frais de personnel'!$H19)</f>
        <v/>
      </c>
      <c r="I19" s="89" t="str">
        <f>IF('Frais de personnel'!$I19="","",'Frais de personnel'!$I19)</f>
        <v/>
      </c>
      <c r="J19" s="89" t="str">
        <f>IF('Frais de personnel'!$J19="","",'Frais de personnel'!$J19)</f>
        <v/>
      </c>
      <c r="K19" s="204" t="str">
        <f>IF('Frais de personnel'!$K19=0,"",'Frais de personnel'!$K19)</f>
        <v/>
      </c>
      <c r="L19" s="88"/>
      <c r="M19" s="69"/>
      <c r="N19" s="69"/>
      <c r="O19" s="69"/>
      <c r="P19" s="284" t="str">
        <f t="shared" si="4"/>
        <v/>
      </c>
      <c r="Q19" s="284" t="str">
        <f t="shared" si="5"/>
        <v/>
      </c>
      <c r="R19" s="84" t="str">
        <f t="shared" si="0"/>
        <v/>
      </c>
      <c r="S19" s="182" t="str">
        <f t="shared" si="1"/>
        <v/>
      </c>
      <c r="T19" s="196" t="str">
        <f t="shared" si="2"/>
        <v/>
      </c>
      <c r="U19" s="274" t="str">
        <f t="shared" si="6"/>
        <v/>
      </c>
      <c r="V19" s="185"/>
      <c r="W19" s="266"/>
      <c r="X19" s="90"/>
      <c r="Y19" s="158">
        <f t="shared" si="3"/>
        <v>0</v>
      </c>
    </row>
    <row r="20" spans="1:25" ht="20.100000000000001" customHeight="1" x14ac:dyDescent="0.25">
      <c r="A20" s="174">
        <v>14</v>
      </c>
      <c r="B20" s="201" t="str">
        <f>IF('Frais de personnel'!$B20="","",'Frais de personnel'!$B20)</f>
        <v/>
      </c>
      <c r="C20" s="201" t="str">
        <f>IF('Frais de personnel'!$C20="","",'Frais de personnel'!$C20)</f>
        <v/>
      </c>
      <c r="D20" s="202" t="str">
        <f>IF('Frais de personnel'!$D20="","",'Frais de personnel'!$D20)</f>
        <v/>
      </c>
      <c r="E20" s="180" t="str">
        <f>IF('Frais de personnel'!$E20="","",'Frais de personnel'!$E20)</f>
        <v/>
      </c>
      <c r="F20" s="273" t="str">
        <f>IF('Frais de personnel'!$H20="","",'Frais de personnel'!F20)</f>
        <v/>
      </c>
      <c r="G20" s="273" t="str">
        <f>IF('Frais de personnel'!$H20="","",'Frais de personnel'!G20)</f>
        <v/>
      </c>
      <c r="H20" s="203" t="str">
        <f>IF('Frais de personnel'!$H20="","",'Frais de personnel'!$H20)</f>
        <v/>
      </c>
      <c r="I20" s="89" t="str">
        <f>IF('Frais de personnel'!$I20="","",'Frais de personnel'!$I20)</f>
        <v/>
      </c>
      <c r="J20" s="89" t="str">
        <f>IF('Frais de personnel'!$J20="","",'Frais de personnel'!$J20)</f>
        <v/>
      </c>
      <c r="K20" s="204" t="str">
        <f>IF('Frais de personnel'!$K20=0,"",'Frais de personnel'!$K20)</f>
        <v/>
      </c>
      <c r="L20" s="88"/>
      <c r="M20" s="69"/>
      <c r="N20" s="69"/>
      <c r="O20" s="69"/>
      <c r="P20" s="284" t="str">
        <f t="shared" si="4"/>
        <v/>
      </c>
      <c r="Q20" s="284" t="str">
        <f t="shared" si="5"/>
        <v/>
      </c>
      <c r="R20" s="84" t="str">
        <f t="shared" si="0"/>
        <v/>
      </c>
      <c r="S20" s="182" t="str">
        <f t="shared" si="1"/>
        <v/>
      </c>
      <c r="T20" s="196" t="str">
        <f t="shared" si="2"/>
        <v/>
      </c>
      <c r="U20" s="274" t="str">
        <f t="shared" si="6"/>
        <v/>
      </c>
      <c r="V20" s="185"/>
      <c r="W20" s="266"/>
      <c r="X20" s="90"/>
      <c r="Y20" s="158">
        <f t="shared" si="3"/>
        <v>0</v>
      </c>
    </row>
    <row r="21" spans="1:25" ht="20.100000000000001" customHeight="1" x14ac:dyDescent="0.25">
      <c r="A21" s="174">
        <v>15</v>
      </c>
      <c r="B21" s="201" t="str">
        <f>IF('Frais de personnel'!$B21="","",'Frais de personnel'!$B21)</f>
        <v/>
      </c>
      <c r="C21" s="201" t="str">
        <f>IF('Frais de personnel'!$C21="","",'Frais de personnel'!$C21)</f>
        <v/>
      </c>
      <c r="D21" s="202" t="str">
        <f>IF('Frais de personnel'!$D21="","",'Frais de personnel'!$D21)</f>
        <v/>
      </c>
      <c r="E21" s="180" t="str">
        <f>IF('Frais de personnel'!$E21="","",'Frais de personnel'!$E21)</f>
        <v/>
      </c>
      <c r="F21" s="273" t="str">
        <f>IF('Frais de personnel'!$H21="","",'Frais de personnel'!F21)</f>
        <v/>
      </c>
      <c r="G21" s="273" t="str">
        <f>IF('Frais de personnel'!$H21="","",'Frais de personnel'!G21)</f>
        <v/>
      </c>
      <c r="H21" s="203" t="str">
        <f>IF('Frais de personnel'!$H21="","",'Frais de personnel'!$H21)</f>
        <v/>
      </c>
      <c r="I21" s="89" t="str">
        <f>IF('Frais de personnel'!$I21="","",'Frais de personnel'!$I21)</f>
        <v/>
      </c>
      <c r="J21" s="89" t="str">
        <f>IF('Frais de personnel'!$J21="","",'Frais de personnel'!$J21)</f>
        <v/>
      </c>
      <c r="K21" s="204" t="str">
        <f>IF('Frais de personnel'!$K21=0,"",'Frais de personnel'!$K21)</f>
        <v/>
      </c>
      <c r="L21" s="88"/>
      <c r="M21" s="69"/>
      <c r="N21" s="69"/>
      <c r="O21" s="69"/>
      <c r="P21" s="284" t="str">
        <f t="shared" si="4"/>
        <v/>
      </c>
      <c r="Q21" s="284" t="str">
        <f t="shared" si="5"/>
        <v/>
      </c>
      <c r="R21" s="84" t="str">
        <f t="shared" si="0"/>
        <v/>
      </c>
      <c r="S21" s="182" t="str">
        <f t="shared" si="1"/>
        <v/>
      </c>
      <c r="T21" s="196" t="str">
        <f t="shared" si="2"/>
        <v/>
      </c>
      <c r="U21" s="274" t="str">
        <f t="shared" si="6"/>
        <v/>
      </c>
      <c r="V21" s="185"/>
      <c r="W21" s="266"/>
      <c r="X21" s="90"/>
      <c r="Y21" s="158">
        <f t="shared" si="3"/>
        <v>0</v>
      </c>
    </row>
    <row r="22" spans="1:25" ht="20.100000000000001" customHeight="1" x14ac:dyDescent="0.25">
      <c r="A22" s="174">
        <v>16</v>
      </c>
      <c r="B22" s="201" t="str">
        <f>IF('Frais de personnel'!$B22="","",'Frais de personnel'!$B22)</f>
        <v/>
      </c>
      <c r="C22" s="201" t="str">
        <f>IF('Frais de personnel'!$C22="","",'Frais de personnel'!$C22)</f>
        <v/>
      </c>
      <c r="D22" s="202" t="str">
        <f>IF('Frais de personnel'!$D22="","",'Frais de personnel'!$D22)</f>
        <v/>
      </c>
      <c r="E22" s="180" t="str">
        <f>IF('Frais de personnel'!$E22="","",'Frais de personnel'!$E22)</f>
        <v/>
      </c>
      <c r="F22" s="273" t="str">
        <f>IF('Frais de personnel'!$H22="","",'Frais de personnel'!F22)</f>
        <v/>
      </c>
      <c r="G22" s="273" t="str">
        <f>IF('Frais de personnel'!$H22="","",'Frais de personnel'!G22)</f>
        <v/>
      </c>
      <c r="H22" s="203" t="str">
        <f>IF('Frais de personnel'!$H22="","",'Frais de personnel'!$H22)</f>
        <v/>
      </c>
      <c r="I22" s="89" t="str">
        <f>IF('Frais de personnel'!$I22="","",'Frais de personnel'!$I22)</f>
        <v/>
      </c>
      <c r="J22" s="89" t="str">
        <f>IF('Frais de personnel'!$J22="","",'Frais de personnel'!$J22)</f>
        <v/>
      </c>
      <c r="K22" s="204" t="str">
        <f>IF('Frais de personnel'!$K22=0,"",'Frais de personnel'!$K22)</f>
        <v/>
      </c>
      <c r="L22" s="88"/>
      <c r="M22" s="69"/>
      <c r="N22" s="69"/>
      <c r="O22" s="69"/>
      <c r="P22" s="284" t="str">
        <f t="shared" si="4"/>
        <v/>
      </c>
      <c r="Q22" s="284" t="str">
        <f t="shared" si="5"/>
        <v/>
      </c>
      <c r="R22" s="84" t="str">
        <f t="shared" si="0"/>
        <v/>
      </c>
      <c r="S22" s="182" t="str">
        <f t="shared" si="1"/>
        <v/>
      </c>
      <c r="T22" s="196" t="str">
        <f t="shared" si="2"/>
        <v/>
      </c>
      <c r="U22" s="274" t="str">
        <f t="shared" si="6"/>
        <v/>
      </c>
      <c r="V22" s="185"/>
      <c r="W22" s="266"/>
      <c r="X22" s="90"/>
      <c r="Y22" s="158">
        <f t="shared" si="3"/>
        <v>0</v>
      </c>
    </row>
    <row r="23" spans="1:25" ht="20.100000000000001" customHeight="1" x14ac:dyDescent="0.25">
      <c r="A23" s="174">
        <v>17</v>
      </c>
      <c r="B23" s="201" t="str">
        <f>IF('Frais de personnel'!$B23="","",'Frais de personnel'!$B23)</f>
        <v/>
      </c>
      <c r="C23" s="201" t="str">
        <f>IF('Frais de personnel'!$C23="","",'Frais de personnel'!$C23)</f>
        <v/>
      </c>
      <c r="D23" s="202" t="str">
        <f>IF('Frais de personnel'!$D23="","",'Frais de personnel'!$D23)</f>
        <v/>
      </c>
      <c r="E23" s="180" t="str">
        <f>IF('Frais de personnel'!$E23="","",'Frais de personnel'!$E23)</f>
        <v/>
      </c>
      <c r="F23" s="273" t="str">
        <f>IF('Frais de personnel'!$H23="","",'Frais de personnel'!F23)</f>
        <v/>
      </c>
      <c r="G23" s="273" t="str">
        <f>IF('Frais de personnel'!$H23="","",'Frais de personnel'!G23)</f>
        <v/>
      </c>
      <c r="H23" s="203" t="str">
        <f>IF('Frais de personnel'!$H23="","",'Frais de personnel'!$H23)</f>
        <v/>
      </c>
      <c r="I23" s="89" t="str">
        <f>IF('Frais de personnel'!$I23="","",'Frais de personnel'!$I23)</f>
        <v/>
      </c>
      <c r="J23" s="89" t="str">
        <f>IF('Frais de personnel'!$J23="","",'Frais de personnel'!$J23)</f>
        <v/>
      </c>
      <c r="K23" s="204" t="str">
        <f>IF('Frais de personnel'!$K23=0,"",'Frais de personnel'!$K23)</f>
        <v/>
      </c>
      <c r="L23" s="88"/>
      <c r="M23" s="69"/>
      <c r="N23" s="69"/>
      <c r="O23" s="69"/>
      <c r="P23" s="284" t="str">
        <f t="shared" si="4"/>
        <v/>
      </c>
      <c r="Q23" s="284" t="str">
        <f t="shared" si="5"/>
        <v/>
      </c>
      <c r="R23" s="84" t="str">
        <f t="shared" si="0"/>
        <v/>
      </c>
      <c r="S23" s="182" t="str">
        <f t="shared" si="1"/>
        <v/>
      </c>
      <c r="T23" s="196" t="str">
        <f t="shared" si="2"/>
        <v/>
      </c>
      <c r="U23" s="274" t="str">
        <f t="shared" si="6"/>
        <v/>
      </c>
      <c r="V23" s="185"/>
      <c r="W23" s="266"/>
      <c r="X23" s="90"/>
      <c r="Y23" s="158">
        <f t="shared" si="3"/>
        <v>0</v>
      </c>
    </row>
    <row r="24" spans="1:25" ht="20.100000000000001" customHeight="1" x14ac:dyDescent="0.25">
      <c r="A24" s="174">
        <v>18</v>
      </c>
      <c r="B24" s="201" t="str">
        <f>IF('Frais de personnel'!$B24="","",'Frais de personnel'!$B24)</f>
        <v/>
      </c>
      <c r="C24" s="201" t="str">
        <f>IF('Frais de personnel'!$C24="","",'Frais de personnel'!$C24)</f>
        <v/>
      </c>
      <c r="D24" s="202" t="str">
        <f>IF('Frais de personnel'!$D24="","",'Frais de personnel'!$D24)</f>
        <v/>
      </c>
      <c r="E24" s="180" t="str">
        <f>IF('Frais de personnel'!$E24="","",'Frais de personnel'!$E24)</f>
        <v/>
      </c>
      <c r="F24" s="273" t="str">
        <f>IF('Frais de personnel'!$H24="","",'Frais de personnel'!F24)</f>
        <v/>
      </c>
      <c r="G24" s="273" t="str">
        <f>IF('Frais de personnel'!$H24="","",'Frais de personnel'!G24)</f>
        <v/>
      </c>
      <c r="H24" s="203" t="str">
        <f>IF('Frais de personnel'!$H24="","",'Frais de personnel'!$H24)</f>
        <v/>
      </c>
      <c r="I24" s="89" t="str">
        <f>IF('Frais de personnel'!$I24="","",'Frais de personnel'!$I24)</f>
        <v/>
      </c>
      <c r="J24" s="89" t="str">
        <f>IF('Frais de personnel'!$J24="","",'Frais de personnel'!$J24)</f>
        <v/>
      </c>
      <c r="K24" s="204" t="str">
        <f>IF('Frais de personnel'!$K24=0,"",'Frais de personnel'!$K24)</f>
        <v/>
      </c>
      <c r="L24" s="88"/>
      <c r="M24" s="69"/>
      <c r="N24" s="69"/>
      <c r="O24" s="69"/>
      <c r="P24" s="284" t="str">
        <f t="shared" si="4"/>
        <v/>
      </c>
      <c r="Q24" s="284" t="str">
        <f t="shared" si="5"/>
        <v/>
      </c>
      <c r="R24" s="84" t="str">
        <f t="shared" si="0"/>
        <v/>
      </c>
      <c r="S24" s="182" t="str">
        <f t="shared" si="1"/>
        <v/>
      </c>
      <c r="T24" s="196" t="str">
        <f t="shared" si="2"/>
        <v/>
      </c>
      <c r="U24" s="274" t="str">
        <f t="shared" si="6"/>
        <v/>
      </c>
      <c r="V24" s="185"/>
      <c r="W24" s="266"/>
      <c r="X24" s="90"/>
      <c r="Y24" s="158">
        <f t="shared" si="3"/>
        <v>0</v>
      </c>
    </row>
    <row r="25" spans="1:25" ht="20.100000000000001" customHeight="1" x14ac:dyDescent="0.25">
      <c r="A25" s="174">
        <v>19</v>
      </c>
      <c r="B25" s="201" t="str">
        <f>IF('Frais de personnel'!$B25="","",'Frais de personnel'!$B25)</f>
        <v/>
      </c>
      <c r="C25" s="201" t="str">
        <f>IF('Frais de personnel'!$C25="","",'Frais de personnel'!$C25)</f>
        <v/>
      </c>
      <c r="D25" s="202" t="str">
        <f>IF('Frais de personnel'!$D25="","",'Frais de personnel'!$D25)</f>
        <v/>
      </c>
      <c r="E25" s="180" t="str">
        <f>IF('Frais de personnel'!$E25="","",'Frais de personnel'!$E25)</f>
        <v/>
      </c>
      <c r="F25" s="273" t="str">
        <f>IF('Frais de personnel'!$H25="","",'Frais de personnel'!F25)</f>
        <v/>
      </c>
      <c r="G25" s="273" t="str">
        <f>IF('Frais de personnel'!$H25="","",'Frais de personnel'!G25)</f>
        <v/>
      </c>
      <c r="H25" s="203" t="str">
        <f>IF('Frais de personnel'!$H25="","",'Frais de personnel'!$H25)</f>
        <v/>
      </c>
      <c r="I25" s="89" t="str">
        <f>IF('Frais de personnel'!$I25="","",'Frais de personnel'!$I25)</f>
        <v/>
      </c>
      <c r="J25" s="89" t="str">
        <f>IF('Frais de personnel'!$J25="","",'Frais de personnel'!$J25)</f>
        <v/>
      </c>
      <c r="K25" s="204" t="str">
        <f>IF('Frais de personnel'!$K25=0,"",'Frais de personnel'!$K25)</f>
        <v/>
      </c>
      <c r="L25" s="88"/>
      <c r="M25" s="69"/>
      <c r="N25" s="69"/>
      <c r="O25" s="69"/>
      <c r="P25" s="284" t="str">
        <f t="shared" si="4"/>
        <v/>
      </c>
      <c r="Q25" s="284" t="str">
        <f t="shared" si="5"/>
        <v/>
      </c>
      <c r="R25" s="84" t="str">
        <f t="shared" si="0"/>
        <v/>
      </c>
      <c r="S25" s="182" t="str">
        <f t="shared" si="1"/>
        <v/>
      </c>
      <c r="T25" s="196" t="str">
        <f t="shared" si="2"/>
        <v/>
      </c>
      <c r="U25" s="274" t="str">
        <f t="shared" si="6"/>
        <v/>
      </c>
      <c r="V25" s="185"/>
      <c r="W25" s="266"/>
      <c r="X25" s="90"/>
      <c r="Y25" s="158">
        <f t="shared" si="3"/>
        <v>0</v>
      </c>
    </row>
    <row r="26" spans="1:25" ht="20.100000000000001" customHeight="1" x14ac:dyDescent="0.25">
      <c r="A26" s="174">
        <v>20</v>
      </c>
      <c r="B26" s="201" t="str">
        <f>IF('Frais de personnel'!$B26="","",'Frais de personnel'!$B26)</f>
        <v/>
      </c>
      <c r="C26" s="201" t="str">
        <f>IF('Frais de personnel'!$C26="","",'Frais de personnel'!$C26)</f>
        <v/>
      </c>
      <c r="D26" s="202" t="str">
        <f>IF('Frais de personnel'!$D26="","",'Frais de personnel'!$D26)</f>
        <v/>
      </c>
      <c r="E26" s="180" t="str">
        <f>IF('Frais de personnel'!$E26="","",'Frais de personnel'!$E26)</f>
        <v/>
      </c>
      <c r="F26" s="273" t="str">
        <f>IF('Frais de personnel'!$H26="","",'Frais de personnel'!F26)</f>
        <v/>
      </c>
      <c r="G26" s="273" t="str">
        <f>IF('Frais de personnel'!$H26="","",'Frais de personnel'!G26)</f>
        <v/>
      </c>
      <c r="H26" s="203" t="str">
        <f>IF('Frais de personnel'!$H26="","",'Frais de personnel'!$H26)</f>
        <v/>
      </c>
      <c r="I26" s="89" t="str">
        <f>IF('Frais de personnel'!$I26="","",'Frais de personnel'!$I26)</f>
        <v/>
      </c>
      <c r="J26" s="89" t="str">
        <f>IF('Frais de personnel'!$J26="","",'Frais de personnel'!$J26)</f>
        <v/>
      </c>
      <c r="K26" s="204" t="str">
        <f>IF('Frais de personnel'!$K26=0,"",'Frais de personnel'!$K26)</f>
        <v/>
      </c>
      <c r="L26" s="88"/>
      <c r="M26" s="69"/>
      <c r="N26" s="69"/>
      <c r="O26" s="69"/>
      <c r="P26" s="284" t="str">
        <f t="shared" si="4"/>
        <v/>
      </c>
      <c r="Q26" s="284" t="str">
        <f t="shared" si="5"/>
        <v/>
      </c>
      <c r="R26" s="84" t="str">
        <f t="shared" si="0"/>
        <v/>
      </c>
      <c r="S26" s="182" t="str">
        <f t="shared" si="1"/>
        <v/>
      </c>
      <c r="T26" s="196" t="str">
        <f t="shared" si="2"/>
        <v/>
      </c>
      <c r="U26" s="274" t="str">
        <f t="shared" si="6"/>
        <v/>
      </c>
      <c r="V26" s="185"/>
      <c r="W26" s="266"/>
      <c r="X26" s="90"/>
      <c r="Y26" s="158">
        <f t="shared" si="3"/>
        <v>0</v>
      </c>
    </row>
    <row r="27" spans="1:25" ht="20.100000000000001" customHeight="1" x14ac:dyDescent="0.25">
      <c r="A27" s="174">
        <v>21</v>
      </c>
      <c r="B27" s="201" t="str">
        <f>IF('Frais de personnel'!$B27="","",'Frais de personnel'!$B27)</f>
        <v/>
      </c>
      <c r="C27" s="201" t="str">
        <f>IF('Frais de personnel'!$C27="","",'Frais de personnel'!$C27)</f>
        <v/>
      </c>
      <c r="D27" s="202" t="str">
        <f>IF('Frais de personnel'!$D27="","",'Frais de personnel'!$D27)</f>
        <v/>
      </c>
      <c r="E27" s="180" t="str">
        <f>IF('Frais de personnel'!$E27="","",'Frais de personnel'!$E27)</f>
        <v/>
      </c>
      <c r="F27" s="273" t="str">
        <f>IF('Frais de personnel'!$H27="","",'Frais de personnel'!F27)</f>
        <v/>
      </c>
      <c r="G27" s="273" t="str">
        <f>IF('Frais de personnel'!$H27="","",'Frais de personnel'!G27)</f>
        <v/>
      </c>
      <c r="H27" s="203" t="str">
        <f>IF('Frais de personnel'!$H27="","",'Frais de personnel'!$H27)</f>
        <v/>
      </c>
      <c r="I27" s="89" t="str">
        <f>IF('Frais de personnel'!$I27="","",'Frais de personnel'!$I27)</f>
        <v/>
      </c>
      <c r="J27" s="89" t="str">
        <f>IF('Frais de personnel'!$J27="","",'Frais de personnel'!$J27)</f>
        <v/>
      </c>
      <c r="K27" s="204" t="str">
        <f>IF('Frais de personnel'!$K27=0,"",'Frais de personnel'!$K27)</f>
        <v/>
      </c>
      <c r="L27" s="88"/>
      <c r="M27" s="69"/>
      <c r="N27" s="69"/>
      <c r="O27" s="69"/>
      <c r="P27" s="284" t="str">
        <f t="shared" si="4"/>
        <v/>
      </c>
      <c r="Q27" s="284" t="str">
        <f t="shared" si="5"/>
        <v/>
      </c>
      <c r="R27" s="84" t="str">
        <f t="shared" si="0"/>
        <v/>
      </c>
      <c r="S27" s="182" t="str">
        <f t="shared" si="1"/>
        <v/>
      </c>
      <c r="T27" s="196" t="str">
        <f t="shared" si="2"/>
        <v/>
      </c>
      <c r="U27" s="274" t="str">
        <f t="shared" si="6"/>
        <v/>
      </c>
      <c r="V27" s="185"/>
      <c r="W27" s="266"/>
      <c r="X27" s="90"/>
      <c r="Y27" s="158">
        <f t="shared" si="3"/>
        <v>0</v>
      </c>
    </row>
    <row r="28" spans="1:25" ht="20.100000000000001" customHeight="1" x14ac:dyDescent="0.25">
      <c r="A28" s="174">
        <v>22</v>
      </c>
      <c r="B28" s="201" t="str">
        <f>IF('Frais de personnel'!$B28="","",'Frais de personnel'!$B28)</f>
        <v/>
      </c>
      <c r="C28" s="201" t="str">
        <f>IF('Frais de personnel'!$C28="","",'Frais de personnel'!$C28)</f>
        <v/>
      </c>
      <c r="D28" s="202" t="str">
        <f>IF('Frais de personnel'!$D28="","",'Frais de personnel'!$D28)</f>
        <v/>
      </c>
      <c r="E28" s="180" t="str">
        <f>IF('Frais de personnel'!$E28="","",'Frais de personnel'!$E28)</f>
        <v/>
      </c>
      <c r="F28" s="273" t="str">
        <f>IF('Frais de personnel'!$H28="","",'Frais de personnel'!F28)</f>
        <v/>
      </c>
      <c r="G28" s="273" t="str">
        <f>IF('Frais de personnel'!$H28="","",'Frais de personnel'!G28)</f>
        <v/>
      </c>
      <c r="H28" s="203" t="str">
        <f>IF('Frais de personnel'!$H28="","",'Frais de personnel'!$H28)</f>
        <v/>
      </c>
      <c r="I28" s="89" t="str">
        <f>IF('Frais de personnel'!$I28="","",'Frais de personnel'!$I28)</f>
        <v/>
      </c>
      <c r="J28" s="89" t="str">
        <f>IF('Frais de personnel'!$J28="","",'Frais de personnel'!$J28)</f>
        <v/>
      </c>
      <c r="K28" s="204" t="str">
        <f>IF('Frais de personnel'!$K28=0,"",'Frais de personnel'!$K28)</f>
        <v/>
      </c>
      <c r="L28" s="88"/>
      <c r="M28" s="69"/>
      <c r="N28" s="69"/>
      <c r="O28" s="69"/>
      <c r="P28" s="284" t="str">
        <f t="shared" si="4"/>
        <v/>
      </c>
      <c r="Q28" s="284" t="str">
        <f t="shared" si="5"/>
        <v/>
      </c>
      <c r="R28" s="84" t="str">
        <f t="shared" si="0"/>
        <v/>
      </c>
      <c r="S28" s="182" t="str">
        <f t="shared" si="1"/>
        <v/>
      </c>
      <c r="T28" s="196" t="str">
        <f t="shared" si="2"/>
        <v/>
      </c>
      <c r="U28" s="274" t="str">
        <f t="shared" si="6"/>
        <v/>
      </c>
      <c r="V28" s="185"/>
      <c r="W28" s="266"/>
      <c r="X28" s="90"/>
      <c r="Y28" s="158">
        <f t="shared" si="3"/>
        <v>0</v>
      </c>
    </row>
    <row r="29" spans="1:25" ht="20.100000000000001" customHeight="1" x14ac:dyDescent="0.25">
      <c r="A29" s="174">
        <v>23</v>
      </c>
      <c r="B29" s="201" t="str">
        <f>IF('Frais de personnel'!$B29="","",'Frais de personnel'!$B29)</f>
        <v/>
      </c>
      <c r="C29" s="201" t="str">
        <f>IF('Frais de personnel'!$C29="","",'Frais de personnel'!$C29)</f>
        <v/>
      </c>
      <c r="D29" s="202" t="str">
        <f>IF('Frais de personnel'!$D29="","",'Frais de personnel'!$D29)</f>
        <v/>
      </c>
      <c r="E29" s="180" t="str">
        <f>IF('Frais de personnel'!$E29="","",'Frais de personnel'!$E29)</f>
        <v/>
      </c>
      <c r="F29" s="273" t="str">
        <f>IF('Frais de personnel'!$H29="","",'Frais de personnel'!F29)</f>
        <v/>
      </c>
      <c r="G29" s="273" t="str">
        <f>IF('Frais de personnel'!$H29="","",'Frais de personnel'!G29)</f>
        <v/>
      </c>
      <c r="H29" s="203" t="str">
        <f>IF('Frais de personnel'!$H29="","",'Frais de personnel'!$H29)</f>
        <v/>
      </c>
      <c r="I29" s="89" t="str">
        <f>IF('Frais de personnel'!$I29="","",'Frais de personnel'!$I29)</f>
        <v/>
      </c>
      <c r="J29" s="89" t="str">
        <f>IF('Frais de personnel'!$J29="","",'Frais de personnel'!$J29)</f>
        <v/>
      </c>
      <c r="K29" s="204" t="str">
        <f>IF('Frais de personnel'!$K29=0,"",'Frais de personnel'!$K29)</f>
        <v/>
      </c>
      <c r="L29" s="88"/>
      <c r="M29" s="69"/>
      <c r="N29" s="69"/>
      <c r="O29" s="69"/>
      <c r="P29" s="284" t="str">
        <f t="shared" si="4"/>
        <v/>
      </c>
      <c r="Q29" s="284" t="str">
        <f t="shared" si="5"/>
        <v/>
      </c>
      <c r="R29" s="84" t="str">
        <f t="shared" si="0"/>
        <v/>
      </c>
      <c r="S29" s="182" t="str">
        <f t="shared" si="1"/>
        <v/>
      </c>
      <c r="T29" s="196" t="str">
        <f t="shared" si="2"/>
        <v/>
      </c>
      <c r="U29" s="274" t="str">
        <f t="shared" si="6"/>
        <v/>
      </c>
      <c r="V29" s="185"/>
      <c r="W29" s="266"/>
      <c r="X29" s="90"/>
      <c r="Y29" s="158">
        <f t="shared" si="3"/>
        <v>0</v>
      </c>
    </row>
    <row r="30" spans="1:25" ht="20.100000000000001" customHeight="1" x14ac:dyDescent="0.25">
      <c r="A30" s="174">
        <v>24</v>
      </c>
      <c r="B30" s="201" t="str">
        <f>IF('Frais de personnel'!$B30="","",'Frais de personnel'!$B30)</f>
        <v/>
      </c>
      <c r="C30" s="201" t="str">
        <f>IF('Frais de personnel'!$C30="","",'Frais de personnel'!$C30)</f>
        <v/>
      </c>
      <c r="D30" s="202" t="str">
        <f>IF('Frais de personnel'!$D30="","",'Frais de personnel'!$D30)</f>
        <v/>
      </c>
      <c r="E30" s="180" t="str">
        <f>IF('Frais de personnel'!$E30="","",'Frais de personnel'!$E30)</f>
        <v/>
      </c>
      <c r="F30" s="273" t="str">
        <f>IF('Frais de personnel'!$H30="","",'Frais de personnel'!F30)</f>
        <v/>
      </c>
      <c r="G30" s="273" t="str">
        <f>IF('Frais de personnel'!$H30="","",'Frais de personnel'!G30)</f>
        <v/>
      </c>
      <c r="H30" s="203" t="str">
        <f>IF('Frais de personnel'!$H30="","",'Frais de personnel'!$H30)</f>
        <v/>
      </c>
      <c r="I30" s="89" t="str">
        <f>IF('Frais de personnel'!$I30="","",'Frais de personnel'!$I30)</f>
        <v/>
      </c>
      <c r="J30" s="89" t="str">
        <f>IF('Frais de personnel'!$J30="","",'Frais de personnel'!$J30)</f>
        <v/>
      </c>
      <c r="K30" s="204" t="str">
        <f>IF('Frais de personnel'!$K30=0,"",'Frais de personnel'!$K30)</f>
        <v/>
      </c>
      <c r="L30" s="88"/>
      <c r="M30" s="69"/>
      <c r="N30" s="69"/>
      <c r="O30" s="69"/>
      <c r="P30" s="284" t="str">
        <f t="shared" si="4"/>
        <v/>
      </c>
      <c r="Q30" s="284" t="str">
        <f t="shared" si="5"/>
        <v/>
      </c>
      <c r="R30" s="84" t="str">
        <f t="shared" si="0"/>
        <v/>
      </c>
      <c r="S30" s="182" t="str">
        <f t="shared" si="1"/>
        <v/>
      </c>
      <c r="T30" s="196" t="str">
        <f t="shared" si="2"/>
        <v/>
      </c>
      <c r="U30" s="274" t="str">
        <f t="shared" si="6"/>
        <v/>
      </c>
      <c r="V30" s="185"/>
      <c r="W30" s="266"/>
      <c r="X30" s="90"/>
      <c r="Y30" s="158">
        <f t="shared" si="3"/>
        <v>0</v>
      </c>
    </row>
    <row r="31" spans="1:25" ht="20.100000000000001" customHeight="1" x14ac:dyDescent="0.25">
      <c r="A31" s="174">
        <v>25</v>
      </c>
      <c r="B31" s="201" t="str">
        <f>IF('Frais de personnel'!$B31="","",'Frais de personnel'!$B31)</f>
        <v/>
      </c>
      <c r="C31" s="201" t="str">
        <f>IF('Frais de personnel'!$C31="","",'Frais de personnel'!$C31)</f>
        <v/>
      </c>
      <c r="D31" s="202" t="str">
        <f>IF('Frais de personnel'!$D31="","",'Frais de personnel'!$D31)</f>
        <v/>
      </c>
      <c r="E31" s="180" t="str">
        <f>IF('Frais de personnel'!$E31="","",'Frais de personnel'!$E31)</f>
        <v/>
      </c>
      <c r="F31" s="273" t="str">
        <f>IF('Frais de personnel'!$H31="","",'Frais de personnel'!F31)</f>
        <v/>
      </c>
      <c r="G31" s="273" t="str">
        <f>IF('Frais de personnel'!$H31="","",'Frais de personnel'!G31)</f>
        <v/>
      </c>
      <c r="H31" s="203" t="str">
        <f>IF('Frais de personnel'!$H31="","",'Frais de personnel'!$H31)</f>
        <v/>
      </c>
      <c r="I31" s="89" t="str">
        <f>IF('Frais de personnel'!$I31="","",'Frais de personnel'!$I31)</f>
        <v/>
      </c>
      <c r="J31" s="89" t="str">
        <f>IF('Frais de personnel'!$J31="","",'Frais de personnel'!$J31)</f>
        <v/>
      </c>
      <c r="K31" s="204" t="str">
        <f>IF('Frais de personnel'!$K31=0,"",'Frais de personnel'!$K31)</f>
        <v/>
      </c>
      <c r="L31" s="88"/>
      <c r="M31" s="69"/>
      <c r="N31" s="69"/>
      <c r="O31" s="69"/>
      <c r="P31" s="284" t="str">
        <f t="shared" si="4"/>
        <v/>
      </c>
      <c r="Q31" s="284" t="str">
        <f t="shared" si="5"/>
        <v/>
      </c>
      <c r="R31" s="84" t="str">
        <f t="shared" si="0"/>
        <v/>
      </c>
      <c r="S31" s="182" t="str">
        <f t="shared" si="1"/>
        <v/>
      </c>
      <c r="T31" s="196" t="str">
        <f t="shared" si="2"/>
        <v/>
      </c>
      <c r="U31" s="274" t="str">
        <f t="shared" si="6"/>
        <v/>
      </c>
      <c r="V31" s="185"/>
      <c r="W31" s="266"/>
      <c r="X31" s="90"/>
      <c r="Y31" s="158">
        <f t="shared" si="3"/>
        <v>0</v>
      </c>
    </row>
    <row r="32" spans="1:25" ht="20.100000000000001" customHeight="1" x14ac:dyDescent="0.25">
      <c r="A32" s="174">
        <v>26</v>
      </c>
      <c r="B32" s="201" t="str">
        <f>IF('Frais de personnel'!$B32="","",'Frais de personnel'!$B32)</f>
        <v/>
      </c>
      <c r="C32" s="201" t="str">
        <f>IF('Frais de personnel'!$C32="","",'Frais de personnel'!$C32)</f>
        <v/>
      </c>
      <c r="D32" s="202" t="str">
        <f>IF('Frais de personnel'!$D32="","",'Frais de personnel'!$D32)</f>
        <v/>
      </c>
      <c r="E32" s="180" t="str">
        <f>IF('Frais de personnel'!$E32="","",'Frais de personnel'!$E32)</f>
        <v/>
      </c>
      <c r="F32" s="273" t="str">
        <f>IF('Frais de personnel'!$H32="","",'Frais de personnel'!F32)</f>
        <v/>
      </c>
      <c r="G32" s="273" t="str">
        <f>IF('Frais de personnel'!$H32="","",'Frais de personnel'!G32)</f>
        <v/>
      </c>
      <c r="H32" s="203" t="str">
        <f>IF('Frais de personnel'!$H32="","",'Frais de personnel'!$H32)</f>
        <v/>
      </c>
      <c r="I32" s="89" t="str">
        <f>IF('Frais de personnel'!$I32="","",'Frais de personnel'!$I32)</f>
        <v/>
      </c>
      <c r="J32" s="89" t="str">
        <f>IF('Frais de personnel'!$J32="","",'Frais de personnel'!$J32)</f>
        <v/>
      </c>
      <c r="K32" s="204" t="str">
        <f>IF('Frais de personnel'!$K32=0,"",'Frais de personnel'!$K32)</f>
        <v/>
      </c>
      <c r="L32" s="88"/>
      <c r="M32" s="69"/>
      <c r="N32" s="69"/>
      <c r="O32" s="69"/>
      <c r="P32" s="284" t="str">
        <f t="shared" si="4"/>
        <v/>
      </c>
      <c r="Q32" s="284" t="str">
        <f t="shared" si="5"/>
        <v/>
      </c>
      <c r="R32" s="84" t="str">
        <f t="shared" si="0"/>
        <v/>
      </c>
      <c r="S32" s="182" t="str">
        <f t="shared" si="1"/>
        <v/>
      </c>
      <c r="T32" s="196" t="str">
        <f t="shared" si="2"/>
        <v/>
      </c>
      <c r="U32" s="274" t="str">
        <f t="shared" si="6"/>
        <v/>
      </c>
      <c r="V32" s="185"/>
      <c r="W32" s="266"/>
      <c r="X32" s="90"/>
      <c r="Y32" s="158">
        <f t="shared" si="3"/>
        <v>0</v>
      </c>
    </row>
    <row r="33" spans="1:25" ht="20.100000000000001" customHeight="1" x14ac:dyDescent="0.25">
      <c r="A33" s="174">
        <v>27</v>
      </c>
      <c r="B33" s="201" t="str">
        <f>IF('Frais de personnel'!$B33="","",'Frais de personnel'!$B33)</f>
        <v/>
      </c>
      <c r="C33" s="201" t="str">
        <f>IF('Frais de personnel'!$C33="","",'Frais de personnel'!$C33)</f>
        <v/>
      </c>
      <c r="D33" s="202" t="str">
        <f>IF('Frais de personnel'!$D33="","",'Frais de personnel'!$D33)</f>
        <v/>
      </c>
      <c r="E33" s="180" t="str">
        <f>IF('Frais de personnel'!$E33="","",'Frais de personnel'!$E33)</f>
        <v/>
      </c>
      <c r="F33" s="273" t="str">
        <f>IF('Frais de personnel'!$H33="","",'Frais de personnel'!F33)</f>
        <v/>
      </c>
      <c r="G33" s="273" t="str">
        <f>IF('Frais de personnel'!$H33="","",'Frais de personnel'!G33)</f>
        <v/>
      </c>
      <c r="H33" s="203" t="str">
        <f>IF('Frais de personnel'!$H33="","",'Frais de personnel'!$H33)</f>
        <v/>
      </c>
      <c r="I33" s="89" t="str">
        <f>IF('Frais de personnel'!$I33="","",'Frais de personnel'!$I33)</f>
        <v/>
      </c>
      <c r="J33" s="89" t="str">
        <f>IF('Frais de personnel'!$J33="","",'Frais de personnel'!$J33)</f>
        <v/>
      </c>
      <c r="K33" s="204" t="str">
        <f>IF('Frais de personnel'!$K33=0,"",'Frais de personnel'!$K33)</f>
        <v/>
      </c>
      <c r="L33" s="88"/>
      <c r="M33" s="69"/>
      <c r="N33" s="69"/>
      <c r="O33" s="69"/>
      <c r="P33" s="284" t="str">
        <f t="shared" si="4"/>
        <v/>
      </c>
      <c r="Q33" s="284" t="str">
        <f t="shared" si="5"/>
        <v/>
      </c>
      <c r="R33" s="84" t="str">
        <f t="shared" si="0"/>
        <v/>
      </c>
      <c r="S33" s="182" t="str">
        <f t="shared" si="1"/>
        <v/>
      </c>
      <c r="T33" s="196" t="str">
        <f t="shared" si="2"/>
        <v/>
      </c>
      <c r="U33" s="274" t="str">
        <f t="shared" si="6"/>
        <v/>
      </c>
      <c r="V33" s="185"/>
      <c r="W33" s="266"/>
      <c r="X33" s="90"/>
      <c r="Y33" s="158">
        <f t="shared" si="3"/>
        <v>0</v>
      </c>
    </row>
    <row r="34" spans="1:25" ht="20.100000000000001" customHeight="1" x14ac:dyDescent="0.25">
      <c r="A34" s="174">
        <v>28</v>
      </c>
      <c r="B34" s="201" t="str">
        <f>IF('Frais de personnel'!$B34="","",'Frais de personnel'!$B34)</f>
        <v/>
      </c>
      <c r="C34" s="201" t="str">
        <f>IF('Frais de personnel'!$C34="","",'Frais de personnel'!$C34)</f>
        <v/>
      </c>
      <c r="D34" s="202" t="str">
        <f>IF('Frais de personnel'!$D34="","",'Frais de personnel'!$D34)</f>
        <v/>
      </c>
      <c r="E34" s="180" t="str">
        <f>IF('Frais de personnel'!$E34="","",'Frais de personnel'!$E34)</f>
        <v/>
      </c>
      <c r="F34" s="273" t="str">
        <f>IF('Frais de personnel'!$H34="","",'Frais de personnel'!F34)</f>
        <v/>
      </c>
      <c r="G34" s="273" t="str">
        <f>IF('Frais de personnel'!$H34="","",'Frais de personnel'!G34)</f>
        <v/>
      </c>
      <c r="H34" s="203" t="str">
        <f>IF('Frais de personnel'!$H34="","",'Frais de personnel'!$H34)</f>
        <v/>
      </c>
      <c r="I34" s="89" t="str">
        <f>IF('Frais de personnel'!$I34="","",'Frais de personnel'!$I34)</f>
        <v/>
      </c>
      <c r="J34" s="89" t="str">
        <f>IF('Frais de personnel'!$J34="","",'Frais de personnel'!$J34)</f>
        <v/>
      </c>
      <c r="K34" s="204" t="str">
        <f>IF('Frais de personnel'!$K34=0,"",'Frais de personnel'!$K34)</f>
        <v/>
      </c>
      <c r="L34" s="88"/>
      <c r="M34" s="69"/>
      <c r="N34" s="69"/>
      <c r="O34" s="69"/>
      <c r="P34" s="284" t="str">
        <f t="shared" si="4"/>
        <v/>
      </c>
      <c r="Q34" s="284" t="str">
        <f t="shared" si="5"/>
        <v/>
      </c>
      <c r="R34" s="84" t="str">
        <f t="shared" si="0"/>
        <v/>
      </c>
      <c r="S34" s="182" t="str">
        <f t="shared" si="1"/>
        <v/>
      </c>
      <c r="T34" s="196" t="str">
        <f t="shared" si="2"/>
        <v/>
      </c>
      <c r="U34" s="274" t="str">
        <f t="shared" si="6"/>
        <v/>
      </c>
      <c r="V34" s="185"/>
      <c r="W34" s="266"/>
      <c r="X34" s="90"/>
      <c r="Y34" s="158">
        <f t="shared" si="3"/>
        <v>0</v>
      </c>
    </row>
    <row r="35" spans="1:25" ht="20.100000000000001" customHeight="1" x14ac:dyDescent="0.25">
      <c r="A35" s="174">
        <v>29</v>
      </c>
      <c r="B35" s="201" t="str">
        <f>IF('Frais de personnel'!$B35="","",'Frais de personnel'!$B35)</f>
        <v/>
      </c>
      <c r="C35" s="201" t="str">
        <f>IF('Frais de personnel'!$C35="","",'Frais de personnel'!$C35)</f>
        <v/>
      </c>
      <c r="D35" s="202" t="str">
        <f>IF('Frais de personnel'!$D35="","",'Frais de personnel'!$D35)</f>
        <v/>
      </c>
      <c r="E35" s="180" t="str">
        <f>IF('Frais de personnel'!$E35="","",'Frais de personnel'!$E35)</f>
        <v/>
      </c>
      <c r="F35" s="273" t="str">
        <f>IF('Frais de personnel'!$H35="","",'Frais de personnel'!F35)</f>
        <v/>
      </c>
      <c r="G35" s="273" t="str">
        <f>IF('Frais de personnel'!$H35="","",'Frais de personnel'!G35)</f>
        <v/>
      </c>
      <c r="H35" s="203" t="str">
        <f>IF('Frais de personnel'!$H35="","",'Frais de personnel'!$H35)</f>
        <v/>
      </c>
      <c r="I35" s="89" t="str">
        <f>IF('Frais de personnel'!$I35="","",'Frais de personnel'!$I35)</f>
        <v/>
      </c>
      <c r="J35" s="89" t="str">
        <f>IF('Frais de personnel'!$J35="","",'Frais de personnel'!$J35)</f>
        <v/>
      </c>
      <c r="K35" s="204" t="str">
        <f>IF('Frais de personnel'!$K35=0,"",'Frais de personnel'!$K35)</f>
        <v/>
      </c>
      <c r="L35" s="88"/>
      <c r="M35" s="69"/>
      <c r="N35" s="69"/>
      <c r="O35" s="69"/>
      <c r="P35" s="284" t="str">
        <f t="shared" si="4"/>
        <v/>
      </c>
      <c r="Q35" s="284" t="str">
        <f t="shared" si="5"/>
        <v/>
      </c>
      <c r="R35" s="84" t="str">
        <f t="shared" si="0"/>
        <v/>
      </c>
      <c r="S35" s="182" t="str">
        <f t="shared" si="1"/>
        <v/>
      </c>
      <c r="T35" s="196" t="str">
        <f t="shared" si="2"/>
        <v/>
      </c>
      <c r="U35" s="274" t="str">
        <f t="shared" si="6"/>
        <v/>
      </c>
      <c r="V35" s="185"/>
      <c r="W35" s="266"/>
      <c r="X35" s="90"/>
      <c r="Y35" s="158">
        <f t="shared" si="3"/>
        <v>0</v>
      </c>
    </row>
    <row r="36" spans="1:25" ht="20.100000000000001" customHeight="1" x14ac:dyDescent="0.25">
      <c r="A36" s="174">
        <v>30</v>
      </c>
      <c r="B36" s="201" t="str">
        <f>IF('Frais de personnel'!$B36="","",'Frais de personnel'!$B36)</f>
        <v/>
      </c>
      <c r="C36" s="201" t="str">
        <f>IF('Frais de personnel'!$C36="","",'Frais de personnel'!$C36)</f>
        <v/>
      </c>
      <c r="D36" s="202" t="str">
        <f>IF('Frais de personnel'!$D36="","",'Frais de personnel'!$D36)</f>
        <v/>
      </c>
      <c r="E36" s="180" t="str">
        <f>IF('Frais de personnel'!$E36="","",'Frais de personnel'!$E36)</f>
        <v/>
      </c>
      <c r="F36" s="273" t="str">
        <f>IF('Frais de personnel'!$H36="","",'Frais de personnel'!F36)</f>
        <v/>
      </c>
      <c r="G36" s="273" t="str">
        <f>IF('Frais de personnel'!$H36="","",'Frais de personnel'!G36)</f>
        <v/>
      </c>
      <c r="H36" s="203" t="str">
        <f>IF('Frais de personnel'!$H36="","",'Frais de personnel'!$H36)</f>
        <v/>
      </c>
      <c r="I36" s="89" t="str">
        <f>IF('Frais de personnel'!$I36="","",'Frais de personnel'!$I36)</f>
        <v/>
      </c>
      <c r="J36" s="89" t="str">
        <f>IF('Frais de personnel'!$J36="","",'Frais de personnel'!$J36)</f>
        <v/>
      </c>
      <c r="K36" s="204" t="str">
        <f>IF('Frais de personnel'!$K36=0,"",'Frais de personnel'!$K36)</f>
        <v/>
      </c>
      <c r="L36" s="88"/>
      <c r="M36" s="69"/>
      <c r="N36" s="69"/>
      <c r="O36" s="69"/>
      <c r="P36" s="284" t="str">
        <f t="shared" si="4"/>
        <v/>
      </c>
      <c r="Q36" s="284" t="str">
        <f t="shared" si="5"/>
        <v/>
      </c>
      <c r="R36" s="84" t="str">
        <f t="shared" si="0"/>
        <v/>
      </c>
      <c r="S36" s="182" t="str">
        <f t="shared" si="1"/>
        <v/>
      </c>
      <c r="T36" s="196" t="str">
        <f t="shared" si="2"/>
        <v/>
      </c>
      <c r="U36" s="274" t="str">
        <f t="shared" si="6"/>
        <v/>
      </c>
      <c r="V36" s="185"/>
      <c r="W36" s="266"/>
      <c r="X36" s="90"/>
      <c r="Y36" s="158">
        <f t="shared" si="3"/>
        <v>0</v>
      </c>
    </row>
    <row r="37" spans="1:25" ht="20.100000000000001" customHeight="1" x14ac:dyDescent="0.25">
      <c r="A37" s="174">
        <v>31</v>
      </c>
      <c r="B37" s="201" t="str">
        <f>IF('Frais de personnel'!$B37="","",'Frais de personnel'!$B37)</f>
        <v/>
      </c>
      <c r="C37" s="201" t="str">
        <f>IF('Frais de personnel'!$C37="","",'Frais de personnel'!$C37)</f>
        <v/>
      </c>
      <c r="D37" s="202" t="str">
        <f>IF('Frais de personnel'!$D37="","",'Frais de personnel'!$D37)</f>
        <v/>
      </c>
      <c r="E37" s="180" t="str">
        <f>IF('Frais de personnel'!$E37="","",'Frais de personnel'!$E37)</f>
        <v/>
      </c>
      <c r="F37" s="273" t="str">
        <f>IF('Frais de personnel'!$H37="","",'Frais de personnel'!F37)</f>
        <v/>
      </c>
      <c r="G37" s="273" t="str">
        <f>IF('Frais de personnel'!$H37="","",'Frais de personnel'!G37)</f>
        <v/>
      </c>
      <c r="H37" s="203" t="str">
        <f>IF('Frais de personnel'!$H37="","",'Frais de personnel'!$H37)</f>
        <v/>
      </c>
      <c r="I37" s="89" t="str">
        <f>IF('Frais de personnel'!$I37="","",'Frais de personnel'!$I37)</f>
        <v/>
      </c>
      <c r="J37" s="89" t="str">
        <f>IF('Frais de personnel'!$J37="","",'Frais de personnel'!$J37)</f>
        <v/>
      </c>
      <c r="K37" s="204" t="str">
        <f>IF('Frais de personnel'!$K37=0,"",'Frais de personnel'!$K37)</f>
        <v/>
      </c>
      <c r="L37" s="88"/>
      <c r="M37" s="69"/>
      <c r="N37" s="69"/>
      <c r="O37" s="69"/>
      <c r="P37" s="284" t="str">
        <f t="shared" si="4"/>
        <v/>
      </c>
      <c r="Q37" s="284" t="str">
        <f t="shared" si="5"/>
        <v/>
      </c>
      <c r="R37" s="84" t="str">
        <f t="shared" si="0"/>
        <v/>
      </c>
      <c r="S37" s="182" t="str">
        <f t="shared" si="1"/>
        <v/>
      </c>
      <c r="T37" s="196" t="str">
        <f t="shared" si="2"/>
        <v/>
      </c>
      <c r="U37" s="274" t="str">
        <f t="shared" si="6"/>
        <v/>
      </c>
      <c r="V37" s="185"/>
      <c r="W37" s="266"/>
      <c r="X37" s="90"/>
      <c r="Y37" s="158">
        <f t="shared" si="3"/>
        <v>0</v>
      </c>
    </row>
    <row r="38" spans="1:25" ht="20.100000000000001" customHeight="1" x14ac:dyDescent="0.25">
      <c r="A38" s="174">
        <v>32</v>
      </c>
      <c r="B38" s="201" t="str">
        <f>IF('Frais de personnel'!$B38="","",'Frais de personnel'!$B38)</f>
        <v/>
      </c>
      <c r="C38" s="201" t="str">
        <f>IF('Frais de personnel'!$C38="","",'Frais de personnel'!$C38)</f>
        <v/>
      </c>
      <c r="D38" s="202" t="str">
        <f>IF('Frais de personnel'!$D38="","",'Frais de personnel'!$D38)</f>
        <v/>
      </c>
      <c r="E38" s="180" t="str">
        <f>IF('Frais de personnel'!$E38="","",'Frais de personnel'!$E38)</f>
        <v/>
      </c>
      <c r="F38" s="273" t="str">
        <f>IF('Frais de personnel'!$H38="","",'Frais de personnel'!F38)</f>
        <v/>
      </c>
      <c r="G38" s="273" t="str">
        <f>IF('Frais de personnel'!$H38="","",'Frais de personnel'!G38)</f>
        <v/>
      </c>
      <c r="H38" s="203" t="str">
        <f>IF('Frais de personnel'!$H38="","",'Frais de personnel'!$H38)</f>
        <v/>
      </c>
      <c r="I38" s="89" t="str">
        <f>IF('Frais de personnel'!$I38="","",'Frais de personnel'!$I38)</f>
        <v/>
      </c>
      <c r="J38" s="89" t="str">
        <f>IF('Frais de personnel'!$J38="","",'Frais de personnel'!$J38)</f>
        <v/>
      </c>
      <c r="K38" s="204" t="str">
        <f>IF('Frais de personnel'!$K38=0,"",'Frais de personnel'!$K38)</f>
        <v/>
      </c>
      <c r="L38" s="88"/>
      <c r="M38" s="69"/>
      <c r="N38" s="69"/>
      <c r="O38" s="69"/>
      <c r="P38" s="284" t="str">
        <f t="shared" si="4"/>
        <v/>
      </c>
      <c r="Q38" s="284" t="str">
        <f t="shared" si="5"/>
        <v/>
      </c>
      <c r="R38" s="84" t="str">
        <f t="shared" si="0"/>
        <v/>
      </c>
      <c r="S38" s="182" t="str">
        <f t="shared" si="1"/>
        <v/>
      </c>
      <c r="T38" s="196" t="str">
        <f t="shared" si="2"/>
        <v/>
      </c>
      <c r="U38" s="274" t="str">
        <f t="shared" si="6"/>
        <v/>
      </c>
      <c r="V38" s="185"/>
      <c r="W38" s="266"/>
      <c r="X38" s="90"/>
      <c r="Y38" s="158">
        <f t="shared" si="3"/>
        <v>0</v>
      </c>
    </row>
    <row r="39" spans="1:25" ht="20.100000000000001" customHeight="1" x14ac:dyDescent="0.25">
      <c r="A39" s="174">
        <v>33</v>
      </c>
      <c r="B39" s="201" t="str">
        <f>IF('Frais de personnel'!$B39="","",'Frais de personnel'!$B39)</f>
        <v/>
      </c>
      <c r="C39" s="201" t="str">
        <f>IF('Frais de personnel'!$C39="","",'Frais de personnel'!$C39)</f>
        <v/>
      </c>
      <c r="D39" s="202" t="str">
        <f>IF('Frais de personnel'!$D39="","",'Frais de personnel'!$D39)</f>
        <v/>
      </c>
      <c r="E39" s="180" t="str">
        <f>IF('Frais de personnel'!$E39="","",'Frais de personnel'!$E39)</f>
        <v/>
      </c>
      <c r="F39" s="273" t="str">
        <f>IF('Frais de personnel'!$H39="","",'Frais de personnel'!F39)</f>
        <v/>
      </c>
      <c r="G39" s="273" t="str">
        <f>IF('Frais de personnel'!$H39="","",'Frais de personnel'!G39)</f>
        <v/>
      </c>
      <c r="H39" s="203" t="str">
        <f>IF('Frais de personnel'!$H39="","",'Frais de personnel'!$H39)</f>
        <v/>
      </c>
      <c r="I39" s="89" t="str">
        <f>IF('Frais de personnel'!$I39="","",'Frais de personnel'!$I39)</f>
        <v/>
      </c>
      <c r="J39" s="89" t="str">
        <f>IF('Frais de personnel'!$J39="","",'Frais de personnel'!$J39)</f>
        <v/>
      </c>
      <c r="K39" s="204" t="str">
        <f>IF('Frais de personnel'!$K39=0,"",'Frais de personnel'!$K39)</f>
        <v/>
      </c>
      <c r="L39" s="88"/>
      <c r="M39" s="69"/>
      <c r="N39" s="69"/>
      <c r="O39" s="69"/>
      <c r="P39" s="284" t="str">
        <f t="shared" si="4"/>
        <v/>
      </c>
      <c r="Q39" s="284" t="str">
        <f t="shared" si="5"/>
        <v/>
      </c>
      <c r="R39" s="84" t="str">
        <f t="shared" si="0"/>
        <v/>
      </c>
      <c r="S39" s="182" t="str">
        <f t="shared" si="1"/>
        <v/>
      </c>
      <c r="T39" s="196" t="str">
        <f t="shared" si="2"/>
        <v/>
      </c>
      <c r="U39" s="274" t="str">
        <f t="shared" si="6"/>
        <v/>
      </c>
      <c r="V39" s="185"/>
      <c r="W39" s="266"/>
      <c r="X39" s="90"/>
      <c r="Y39" s="158">
        <f t="shared" si="3"/>
        <v>0</v>
      </c>
    </row>
    <row r="40" spans="1:25" ht="20.100000000000001" customHeight="1" x14ac:dyDescent="0.25">
      <c r="A40" s="174">
        <v>34</v>
      </c>
      <c r="B40" s="201" t="str">
        <f>IF('Frais de personnel'!$B40="","",'Frais de personnel'!$B40)</f>
        <v/>
      </c>
      <c r="C40" s="201" t="str">
        <f>IF('Frais de personnel'!$C40="","",'Frais de personnel'!$C40)</f>
        <v/>
      </c>
      <c r="D40" s="202" t="str">
        <f>IF('Frais de personnel'!$D40="","",'Frais de personnel'!$D40)</f>
        <v/>
      </c>
      <c r="E40" s="180" t="str">
        <f>IF('Frais de personnel'!$E40="","",'Frais de personnel'!$E40)</f>
        <v/>
      </c>
      <c r="F40" s="273" t="str">
        <f>IF('Frais de personnel'!$H40="","",'Frais de personnel'!F40)</f>
        <v/>
      </c>
      <c r="G40" s="273" t="str">
        <f>IF('Frais de personnel'!$H40="","",'Frais de personnel'!G40)</f>
        <v/>
      </c>
      <c r="H40" s="203" t="str">
        <f>IF('Frais de personnel'!$H40="","",'Frais de personnel'!$H40)</f>
        <v/>
      </c>
      <c r="I40" s="89" t="str">
        <f>IF('Frais de personnel'!$I40="","",'Frais de personnel'!$I40)</f>
        <v/>
      </c>
      <c r="J40" s="89" t="str">
        <f>IF('Frais de personnel'!$J40="","",'Frais de personnel'!$J40)</f>
        <v/>
      </c>
      <c r="K40" s="204" t="str">
        <f>IF('Frais de personnel'!$K40=0,"",'Frais de personnel'!$K40)</f>
        <v/>
      </c>
      <c r="L40" s="88"/>
      <c r="M40" s="69"/>
      <c r="N40" s="69"/>
      <c r="O40" s="69"/>
      <c r="P40" s="284" t="str">
        <f t="shared" si="4"/>
        <v/>
      </c>
      <c r="Q40" s="284" t="str">
        <f t="shared" si="5"/>
        <v/>
      </c>
      <c r="R40" s="84" t="str">
        <f t="shared" si="0"/>
        <v/>
      </c>
      <c r="S40" s="182" t="str">
        <f t="shared" si="1"/>
        <v/>
      </c>
      <c r="T40" s="196" t="str">
        <f t="shared" si="2"/>
        <v/>
      </c>
      <c r="U40" s="274" t="str">
        <f t="shared" si="6"/>
        <v/>
      </c>
      <c r="V40" s="185"/>
      <c r="W40" s="266"/>
      <c r="X40" s="90"/>
      <c r="Y40" s="158">
        <f t="shared" si="3"/>
        <v>0</v>
      </c>
    </row>
    <row r="41" spans="1:25" ht="20.100000000000001" customHeight="1" x14ac:dyDescent="0.25">
      <c r="A41" s="174">
        <v>35</v>
      </c>
      <c r="B41" s="201" t="str">
        <f>IF('Frais de personnel'!$B41="","",'Frais de personnel'!$B41)</f>
        <v/>
      </c>
      <c r="C41" s="201" t="str">
        <f>IF('Frais de personnel'!$C41="","",'Frais de personnel'!$C41)</f>
        <v/>
      </c>
      <c r="D41" s="202" t="str">
        <f>IF('Frais de personnel'!$D41="","",'Frais de personnel'!$D41)</f>
        <v/>
      </c>
      <c r="E41" s="180" t="str">
        <f>IF('Frais de personnel'!$E41="","",'Frais de personnel'!$E41)</f>
        <v/>
      </c>
      <c r="F41" s="273" t="str">
        <f>IF('Frais de personnel'!$H41="","",'Frais de personnel'!F41)</f>
        <v/>
      </c>
      <c r="G41" s="273" t="str">
        <f>IF('Frais de personnel'!$H41="","",'Frais de personnel'!G41)</f>
        <v/>
      </c>
      <c r="H41" s="203" t="str">
        <f>IF('Frais de personnel'!$H41="","",'Frais de personnel'!$H41)</f>
        <v/>
      </c>
      <c r="I41" s="89" t="str">
        <f>IF('Frais de personnel'!$I41="","",'Frais de personnel'!$I41)</f>
        <v/>
      </c>
      <c r="J41" s="89" t="str">
        <f>IF('Frais de personnel'!$J41="","",'Frais de personnel'!$J41)</f>
        <v/>
      </c>
      <c r="K41" s="204" t="str">
        <f>IF('Frais de personnel'!$K41=0,"",'Frais de personnel'!$K41)</f>
        <v/>
      </c>
      <c r="L41" s="88"/>
      <c r="M41" s="69"/>
      <c r="N41" s="69"/>
      <c r="O41" s="69"/>
      <c r="P41" s="284" t="str">
        <f t="shared" si="4"/>
        <v/>
      </c>
      <c r="Q41" s="284" t="str">
        <f t="shared" si="5"/>
        <v/>
      </c>
      <c r="R41" s="84" t="str">
        <f t="shared" si="0"/>
        <v/>
      </c>
      <c r="S41" s="182" t="str">
        <f t="shared" si="1"/>
        <v/>
      </c>
      <c r="T41" s="196" t="str">
        <f t="shared" si="2"/>
        <v/>
      </c>
      <c r="U41" s="274" t="str">
        <f t="shared" si="6"/>
        <v/>
      </c>
      <c r="V41" s="185"/>
      <c r="W41" s="266"/>
      <c r="X41" s="90"/>
      <c r="Y41" s="158">
        <f t="shared" si="3"/>
        <v>0</v>
      </c>
    </row>
    <row r="42" spans="1:25" ht="20.100000000000001" customHeight="1" x14ac:dyDescent="0.25">
      <c r="A42" s="174">
        <v>36</v>
      </c>
      <c r="B42" s="201" t="str">
        <f>IF('Frais de personnel'!$B42="","",'Frais de personnel'!$B42)</f>
        <v/>
      </c>
      <c r="C42" s="201" t="str">
        <f>IF('Frais de personnel'!$C42="","",'Frais de personnel'!$C42)</f>
        <v/>
      </c>
      <c r="D42" s="202" t="str">
        <f>IF('Frais de personnel'!$D42="","",'Frais de personnel'!$D42)</f>
        <v/>
      </c>
      <c r="E42" s="180" t="str">
        <f>IF('Frais de personnel'!$E42="","",'Frais de personnel'!$E42)</f>
        <v/>
      </c>
      <c r="F42" s="273" t="str">
        <f>IF('Frais de personnel'!$H42="","",'Frais de personnel'!F42)</f>
        <v/>
      </c>
      <c r="G42" s="273" t="str">
        <f>IF('Frais de personnel'!$H42="","",'Frais de personnel'!G42)</f>
        <v/>
      </c>
      <c r="H42" s="203" t="str">
        <f>IF('Frais de personnel'!$H42="","",'Frais de personnel'!$H42)</f>
        <v/>
      </c>
      <c r="I42" s="89" t="str">
        <f>IF('Frais de personnel'!$I42="","",'Frais de personnel'!$I42)</f>
        <v/>
      </c>
      <c r="J42" s="89" t="str">
        <f>IF('Frais de personnel'!$J42="","",'Frais de personnel'!$J42)</f>
        <v/>
      </c>
      <c r="K42" s="204" t="str">
        <f>IF('Frais de personnel'!$K42=0,"",'Frais de personnel'!$K42)</f>
        <v/>
      </c>
      <c r="L42" s="88"/>
      <c r="M42" s="69"/>
      <c r="N42" s="69"/>
      <c r="O42" s="69"/>
      <c r="P42" s="284" t="str">
        <f t="shared" si="4"/>
        <v/>
      </c>
      <c r="Q42" s="284" t="str">
        <f t="shared" si="5"/>
        <v/>
      </c>
      <c r="R42" s="84" t="str">
        <f t="shared" si="0"/>
        <v/>
      </c>
      <c r="S42" s="182" t="str">
        <f t="shared" si="1"/>
        <v/>
      </c>
      <c r="T42" s="196" t="str">
        <f t="shared" si="2"/>
        <v/>
      </c>
      <c r="U42" s="274" t="str">
        <f t="shared" si="6"/>
        <v/>
      </c>
      <c r="V42" s="185"/>
      <c r="W42" s="266"/>
      <c r="X42" s="90"/>
      <c r="Y42" s="158">
        <f t="shared" si="3"/>
        <v>0</v>
      </c>
    </row>
    <row r="43" spans="1:25" ht="20.100000000000001" customHeight="1" x14ac:dyDescent="0.25">
      <c r="A43" s="174">
        <v>37</v>
      </c>
      <c r="B43" s="201" t="str">
        <f>IF('Frais de personnel'!$B43="","",'Frais de personnel'!$B43)</f>
        <v/>
      </c>
      <c r="C43" s="201" t="str">
        <f>IF('Frais de personnel'!$C43="","",'Frais de personnel'!$C43)</f>
        <v/>
      </c>
      <c r="D43" s="202" t="str">
        <f>IF('Frais de personnel'!$D43="","",'Frais de personnel'!$D43)</f>
        <v/>
      </c>
      <c r="E43" s="180" t="str">
        <f>IF('Frais de personnel'!$E43="","",'Frais de personnel'!$E43)</f>
        <v/>
      </c>
      <c r="F43" s="273" t="str">
        <f>IF('Frais de personnel'!$H43="","",'Frais de personnel'!F43)</f>
        <v/>
      </c>
      <c r="G43" s="273" t="str">
        <f>IF('Frais de personnel'!$H43="","",'Frais de personnel'!G43)</f>
        <v/>
      </c>
      <c r="H43" s="203" t="str">
        <f>IF('Frais de personnel'!$H43="","",'Frais de personnel'!$H43)</f>
        <v/>
      </c>
      <c r="I43" s="89" t="str">
        <f>IF('Frais de personnel'!$I43="","",'Frais de personnel'!$I43)</f>
        <v/>
      </c>
      <c r="J43" s="89" t="str">
        <f>IF('Frais de personnel'!$J43="","",'Frais de personnel'!$J43)</f>
        <v/>
      </c>
      <c r="K43" s="204" t="str">
        <f>IF('Frais de personnel'!$K43=0,"",'Frais de personnel'!$K43)</f>
        <v/>
      </c>
      <c r="L43" s="88"/>
      <c r="M43" s="69"/>
      <c r="N43" s="69"/>
      <c r="O43" s="69"/>
      <c r="P43" s="284" t="str">
        <f t="shared" si="4"/>
        <v/>
      </c>
      <c r="Q43" s="284" t="str">
        <f t="shared" si="5"/>
        <v/>
      </c>
      <c r="R43" s="84" t="str">
        <f t="shared" si="0"/>
        <v/>
      </c>
      <c r="S43" s="182" t="str">
        <f t="shared" si="1"/>
        <v/>
      </c>
      <c r="T43" s="196" t="str">
        <f t="shared" si="2"/>
        <v/>
      </c>
      <c r="U43" s="274" t="str">
        <f t="shared" si="6"/>
        <v/>
      </c>
      <c r="V43" s="185"/>
      <c r="W43" s="266"/>
      <c r="X43" s="90"/>
      <c r="Y43" s="158">
        <f t="shared" si="3"/>
        <v>0</v>
      </c>
    </row>
    <row r="44" spans="1:25" ht="20.100000000000001" customHeight="1" x14ac:dyDescent="0.25">
      <c r="A44" s="174">
        <v>38</v>
      </c>
      <c r="B44" s="201" t="str">
        <f>IF('Frais de personnel'!$B44="","",'Frais de personnel'!$B44)</f>
        <v/>
      </c>
      <c r="C44" s="201" t="str">
        <f>IF('Frais de personnel'!$C44="","",'Frais de personnel'!$C44)</f>
        <v/>
      </c>
      <c r="D44" s="202" t="str">
        <f>IF('Frais de personnel'!$D44="","",'Frais de personnel'!$D44)</f>
        <v/>
      </c>
      <c r="E44" s="180" t="str">
        <f>IF('Frais de personnel'!$E44="","",'Frais de personnel'!$E44)</f>
        <v/>
      </c>
      <c r="F44" s="273" t="str">
        <f>IF('Frais de personnel'!$H44="","",'Frais de personnel'!F44)</f>
        <v/>
      </c>
      <c r="G44" s="273" t="str">
        <f>IF('Frais de personnel'!$H44="","",'Frais de personnel'!G44)</f>
        <v/>
      </c>
      <c r="H44" s="203" t="str">
        <f>IF('Frais de personnel'!$H44="","",'Frais de personnel'!$H44)</f>
        <v/>
      </c>
      <c r="I44" s="89" t="str">
        <f>IF('Frais de personnel'!$I44="","",'Frais de personnel'!$I44)</f>
        <v/>
      </c>
      <c r="J44" s="89" t="str">
        <f>IF('Frais de personnel'!$J44="","",'Frais de personnel'!$J44)</f>
        <v/>
      </c>
      <c r="K44" s="204" t="str">
        <f>IF('Frais de personnel'!$K44=0,"",'Frais de personnel'!$K44)</f>
        <v/>
      </c>
      <c r="L44" s="88"/>
      <c r="M44" s="69"/>
      <c r="N44" s="69"/>
      <c r="O44" s="69"/>
      <c r="P44" s="284" t="str">
        <f t="shared" si="4"/>
        <v/>
      </c>
      <c r="Q44" s="284" t="str">
        <f t="shared" si="5"/>
        <v/>
      </c>
      <c r="R44" s="84" t="str">
        <f t="shared" si="0"/>
        <v/>
      </c>
      <c r="S44" s="182" t="str">
        <f t="shared" si="1"/>
        <v/>
      </c>
      <c r="T44" s="196" t="str">
        <f t="shared" si="2"/>
        <v/>
      </c>
      <c r="U44" s="274" t="str">
        <f t="shared" si="6"/>
        <v/>
      </c>
      <c r="V44" s="185"/>
      <c r="W44" s="266"/>
      <c r="X44" s="90"/>
      <c r="Y44" s="158">
        <f t="shared" si="3"/>
        <v>0</v>
      </c>
    </row>
    <row r="45" spans="1:25" ht="20.100000000000001" customHeight="1" x14ac:dyDescent="0.25">
      <c r="A45" s="174">
        <v>39</v>
      </c>
      <c r="B45" s="201" t="str">
        <f>IF('Frais de personnel'!$B45="","",'Frais de personnel'!$B45)</f>
        <v/>
      </c>
      <c r="C45" s="201" t="str">
        <f>IF('Frais de personnel'!$C45="","",'Frais de personnel'!$C45)</f>
        <v/>
      </c>
      <c r="D45" s="202" t="str">
        <f>IF('Frais de personnel'!$D45="","",'Frais de personnel'!$D45)</f>
        <v/>
      </c>
      <c r="E45" s="180" t="str">
        <f>IF('Frais de personnel'!$E45="","",'Frais de personnel'!$E45)</f>
        <v/>
      </c>
      <c r="F45" s="273" t="str">
        <f>IF('Frais de personnel'!$H45="","",'Frais de personnel'!F45)</f>
        <v/>
      </c>
      <c r="G45" s="273" t="str">
        <f>IF('Frais de personnel'!$H45="","",'Frais de personnel'!G45)</f>
        <v/>
      </c>
      <c r="H45" s="203" t="str">
        <f>IF('Frais de personnel'!$H45="","",'Frais de personnel'!$H45)</f>
        <v/>
      </c>
      <c r="I45" s="89" t="str">
        <f>IF('Frais de personnel'!$I45="","",'Frais de personnel'!$I45)</f>
        <v/>
      </c>
      <c r="J45" s="89" t="str">
        <f>IF('Frais de personnel'!$J45="","",'Frais de personnel'!$J45)</f>
        <v/>
      </c>
      <c r="K45" s="204" t="str">
        <f>IF('Frais de personnel'!$K45=0,"",'Frais de personnel'!$K45)</f>
        <v/>
      </c>
      <c r="L45" s="88"/>
      <c r="M45" s="69"/>
      <c r="N45" s="69"/>
      <c r="O45" s="69"/>
      <c r="P45" s="284" t="str">
        <f t="shared" si="4"/>
        <v/>
      </c>
      <c r="Q45" s="284" t="str">
        <f t="shared" si="5"/>
        <v/>
      </c>
      <c r="R45" s="84" t="str">
        <f t="shared" si="0"/>
        <v/>
      </c>
      <c r="S45" s="182" t="str">
        <f t="shared" si="1"/>
        <v/>
      </c>
      <c r="T45" s="196" t="str">
        <f t="shared" si="2"/>
        <v/>
      </c>
      <c r="U45" s="274" t="str">
        <f t="shared" si="6"/>
        <v/>
      </c>
      <c r="V45" s="185"/>
      <c r="W45" s="266"/>
      <c r="X45" s="90"/>
      <c r="Y45" s="158">
        <f t="shared" si="3"/>
        <v>0</v>
      </c>
    </row>
    <row r="46" spans="1:25" ht="20.100000000000001" customHeight="1" x14ac:dyDescent="0.25">
      <c r="A46" s="174">
        <v>40</v>
      </c>
      <c r="B46" s="201" t="str">
        <f>IF('Frais de personnel'!$B46="","",'Frais de personnel'!$B46)</f>
        <v/>
      </c>
      <c r="C46" s="201" t="str">
        <f>IF('Frais de personnel'!$C46="","",'Frais de personnel'!$C46)</f>
        <v/>
      </c>
      <c r="D46" s="202" t="str">
        <f>IF('Frais de personnel'!$D46="","",'Frais de personnel'!$D46)</f>
        <v/>
      </c>
      <c r="E46" s="180" t="str">
        <f>IF('Frais de personnel'!$E46="","",'Frais de personnel'!$E46)</f>
        <v/>
      </c>
      <c r="F46" s="273" t="str">
        <f>IF('Frais de personnel'!$H46="","",'Frais de personnel'!F46)</f>
        <v/>
      </c>
      <c r="G46" s="273" t="str">
        <f>IF('Frais de personnel'!$H46="","",'Frais de personnel'!G46)</f>
        <v/>
      </c>
      <c r="H46" s="203" t="str">
        <f>IF('Frais de personnel'!$H46="","",'Frais de personnel'!$H46)</f>
        <v/>
      </c>
      <c r="I46" s="89" t="str">
        <f>IF('Frais de personnel'!$I46="","",'Frais de personnel'!$I46)</f>
        <v/>
      </c>
      <c r="J46" s="89" t="str">
        <f>IF('Frais de personnel'!$J46="","",'Frais de personnel'!$J46)</f>
        <v/>
      </c>
      <c r="K46" s="204" t="str">
        <f>IF('Frais de personnel'!$K46=0,"",'Frais de personnel'!$K46)</f>
        <v/>
      </c>
      <c r="L46" s="88"/>
      <c r="M46" s="69"/>
      <c r="N46" s="69"/>
      <c r="O46" s="69"/>
      <c r="P46" s="284" t="str">
        <f t="shared" si="4"/>
        <v/>
      </c>
      <c r="Q46" s="284" t="str">
        <f t="shared" si="5"/>
        <v/>
      </c>
      <c r="R46" s="84" t="str">
        <f t="shared" si="0"/>
        <v/>
      </c>
      <c r="S46" s="182" t="str">
        <f t="shared" si="1"/>
        <v/>
      </c>
      <c r="T46" s="196" t="str">
        <f t="shared" si="2"/>
        <v/>
      </c>
      <c r="U46" s="274" t="str">
        <f t="shared" si="6"/>
        <v/>
      </c>
      <c r="V46" s="185"/>
      <c r="W46" s="266"/>
      <c r="X46" s="90"/>
      <c r="Y46" s="158">
        <f t="shared" si="3"/>
        <v>0</v>
      </c>
    </row>
    <row r="47" spans="1:25" ht="20.100000000000001" customHeight="1" x14ac:dyDescent="0.25">
      <c r="A47" s="174">
        <v>41</v>
      </c>
      <c r="B47" s="201" t="str">
        <f>IF('Frais de personnel'!$B47="","",'Frais de personnel'!$B47)</f>
        <v/>
      </c>
      <c r="C47" s="201" t="str">
        <f>IF('Frais de personnel'!$C47="","",'Frais de personnel'!$C47)</f>
        <v/>
      </c>
      <c r="D47" s="202" t="str">
        <f>IF('Frais de personnel'!$D47="","",'Frais de personnel'!$D47)</f>
        <v/>
      </c>
      <c r="E47" s="180" t="str">
        <f>IF('Frais de personnel'!$E47="","",'Frais de personnel'!$E47)</f>
        <v/>
      </c>
      <c r="F47" s="273" t="str">
        <f>IF('Frais de personnel'!$H47="","",'Frais de personnel'!F47)</f>
        <v/>
      </c>
      <c r="G47" s="273" t="str">
        <f>IF('Frais de personnel'!$H47="","",'Frais de personnel'!G47)</f>
        <v/>
      </c>
      <c r="H47" s="203" t="str">
        <f>IF('Frais de personnel'!$H47="","",'Frais de personnel'!$H47)</f>
        <v/>
      </c>
      <c r="I47" s="89" t="str">
        <f>IF('Frais de personnel'!$I47="","",'Frais de personnel'!$I47)</f>
        <v/>
      </c>
      <c r="J47" s="89" t="str">
        <f>IF('Frais de personnel'!$J47="","",'Frais de personnel'!$J47)</f>
        <v/>
      </c>
      <c r="K47" s="204" t="str">
        <f>IF('Frais de personnel'!$K47=0,"",'Frais de personnel'!$K47)</f>
        <v/>
      </c>
      <c r="L47" s="88"/>
      <c r="M47" s="69"/>
      <c r="N47" s="69"/>
      <c r="O47" s="69"/>
      <c r="P47" s="284" t="str">
        <f t="shared" si="4"/>
        <v/>
      </c>
      <c r="Q47" s="284" t="str">
        <f t="shared" si="5"/>
        <v/>
      </c>
      <c r="R47" s="84" t="str">
        <f t="shared" si="0"/>
        <v/>
      </c>
      <c r="S47" s="182" t="str">
        <f t="shared" si="1"/>
        <v/>
      </c>
      <c r="T47" s="196" t="str">
        <f t="shared" si="2"/>
        <v/>
      </c>
      <c r="U47" s="274" t="str">
        <f t="shared" si="6"/>
        <v/>
      </c>
      <c r="V47" s="185"/>
      <c r="W47" s="266"/>
      <c r="X47" s="90"/>
      <c r="Y47" s="158">
        <f t="shared" si="3"/>
        <v>0</v>
      </c>
    </row>
    <row r="48" spans="1:25" ht="20.100000000000001" customHeight="1" x14ac:dyDescent="0.25">
      <c r="A48" s="174">
        <v>42</v>
      </c>
      <c r="B48" s="201" t="str">
        <f>IF('Frais de personnel'!$B48="","",'Frais de personnel'!$B48)</f>
        <v/>
      </c>
      <c r="C48" s="201" t="str">
        <f>IF('Frais de personnel'!$C48="","",'Frais de personnel'!$C48)</f>
        <v/>
      </c>
      <c r="D48" s="202" t="str">
        <f>IF('Frais de personnel'!$D48="","",'Frais de personnel'!$D48)</f>
        <v/>
      </c>
      <c r="E48" s="180" t="str">
        <f>IF('Frais de personnel'!$E48="","",'Frais de personnel'!$E48)</f>
        <v/>
      </c>
      <c r="F48" s="273" t="str">
        <f>IF('Frais de personnel'!$H48="","",'Frais de personnel'!F48)</f>
        <v/>
      </c>
      <c r="G48" s="273" t="str">
        <f>IF('Frais de personnel'!$H48="","",'Frais de personnel'!G48)</f>
        <v/>
      </c>
      <c r="H48" s="203" t="str">
        <f>IF('Frais de personnel'!$H48="","",'Frais de personnel'!$H48)</f>
        <v/>
      </c>
      <c r="I48" s="89" t="str">
        <f>IF('Frais de personnel'!$I48="","",'Frais de personnel'!$I48)</f>
        <v/>
      </c>
      <c r="J48" s="89" t="str">
        <f>IF('Frais de personnel'!$J48="","",'Frais de personnel'!$J48)</f>
        <v/>
      </c>
      <c r="K48" s="204" t="str">
        <f>IF('Frais de personnel'!$K48=0,"",'Frais de personnel'!$K48)</f>
        <v/>
      </c>
      <c r="L48" s="88"/>
      <c r="M48" s="69"/>
      <c r="N48" s="69"/>
      <c r="O48" s="69"/>
      <c r="P48" s="284" t="str">
        <f t="shared" si="4"/>
        <v/>
      </c>
      <c r="Q48" s="284" t="str">
        <f t="shared" si="5"/>
        <v/>
      </c>
      <c r="R48" s="84" t="str">
        <f t="shared" si="0"/>
        <v/>
      </c>
      <c r="S48" s="182" t="str">
        <f t="shared" si="1"/>
        <v/>
      </c>
      <c r="T48" s="196" t="str">
        <f t="shared" si="2"/>
        <v/>
      </c>
      <c r="U48" s="274" t="str">
        <f t="shared" si="6"/>
        <v/>
      </c>
      <c r="V48" s="185"/>
      <c r="W48" s="266"/>
      <c r="X48" s="90"/>
      <c r="Y48" s="158">
        <f t="shared" si="3"/>
        <v>0</v>
      </c>
    </row>
    <row r="49" spans="1:25" ht="20.100000000000001" customHeight="1" x14ac:dyDescent="0.25">
      <c r="A49" s="174">
        <v>43</v>
      </c>
      <c r="B49" s="201" t="str">
        <f>IF('Frais de personnel'!$B49="","",'Frais de personnel'!$B49)</f>
        <v/>
      </c>
      <c r="C49" s="201" t="str">
        <f>IF('Frais de personnel'!$C49="","",'Frais de personnel'!$C49)</f>
        <v/>
      </c>
      <c r="D49" s="202" t="str">
        <f>IF('Frais de personnel'!$D49="","",'Frais de personnel'!$D49)</f>
        <v/>
      </c>
      <c r="E49" s="180" t="str">
        <f>IF('Frais de personnel'!$E49="","",'Frais de personnel'!$E49)</f>
        <v/>
      </c>
      <c r="F49" s="273" t="str">
        <f>IF('Frais de personnel'!$H49="","",'Frais de personnel'!F49)</f>
        <v/>
      </c>
      <c r="G49" s="273" t="str">
        <f>IF('Frais de personnel'!$H49="","",'Frais de personnel'!G49)</f>
        <v/>
      </c>
      <c r="H49" s="203" t="str">
        <f>IF('Frais de personnel'!$H49="","",'Frais de personnel'!$H49)</f>
        <v/>
      </c>
      <c r="I49" s="89" t="str">
        <f>IF('Frais de personnel'!$I49="","",'Frais de personnel'!$I49)</f>
        <v/>
      </c>
      <c r="J49" s="89" t="str">
        <f>IF('Frais de personnel'!$J49="","",'Frais de personnel'!$J49)</f>
        <v/>
      </c>
      <c r="K49" s="204" t="str">
        <f>IF('Frais de personnel'!$K49=0,"",'Frais de personnel'!$K49)</f>
        <v/>
      </c>
      <c r="L49" s="88"/>
      <c r="M49" s="69"/>
      <c r="N49" s="69"/>
      <c r="O49" s="69"/>
      <c r="P49" s="284" t="str">
        <f t="shared" si="4"/>
        <v/>
      </c>
      <c r="Q49" s="284" t="str">
        <f t="shared" si="5"/>
        <v/>
      </c>
      <c r="R49" s="84" t="str">
        <f t="shared" si="0"/>
        <v/>
      </c>
      <c r="S49" s="182" t="str">
        <f t="shared" si="1"/>
        <v/>
      </c>
      <c r="T49" s="196" t="str">
        <f t="shared" si="2"/>
        <v/>
      </c>
      <c r="U49" s="274" t="str">
        <f t="shared" si="6"/>
        <v/>
      </c>
      <c r="V49" s="185"/>
      <c r="W49" s="266"/>
      <c r="X49" s="90"/>
      <c r="Y49" s="158">
        <f t="shared" si="3"/>
        <v>0</v>
      </c>
    </row>
    <row r="50" spans="1:25" ht="20.100000000000001" customHeight="1" x14ac:dyDescent="0.25">
      <c r="A50" s="174">
        <v>44</v>
      </c>
      <c r="B50" s="201" t="str">
        <f>IF('Frais de personnel'!$B50="","",'Frais de personnel'!$B50)</f>
        <v/>
      </c>
      <c r="C50" s="201" t="str">
        <f>IF('Frais de personnel'!$C50="","",'Frais de personnel'!$C50)</f>
        <v/>
      </c>
      <c r="D50" s="202" t="str">
        <f>IF('Frais de personnel'!$D50="","",'Frais de personnel'!$D50)</f>
        <v/>
      </c>
      <c r="E50" s="180" t="str">
        <f>IF('Frais de personnel'!$E50="","",'Frais de personnel'!$E50)</f>
        <v/>
      </c>
      <c r="F50" s="273" t="str">
        <f>IF('Frais de personnel'!$H50="","",'Frais de personnel'!F50)</f>
        <v/>
      </c>
      <c r="G50" s="273" t="str">
        <f>IF('Frais de personnel'!$H50="","",'Frais de personnel'!G50)</f>
        <v/>
      </c>
      <c r="H50" s="203" t="str">
        <f>IF('Frais de personnel'!$H50="","",'Frais de personnel'!$H50)</f>
        <v/>
      </c>
      <c r="I50" s="89" t="str">
        <f>IF('Frais de personnel'!$I50="","",'Frais de personnel'!$I50)</f>
        <v/>
      </c>
      <c r="J50" s="89" t="str">
        <f>IF('Frais de personnel'!$J50="","",'Frais de personnel'!$J50)</f>
        <v/>
      </c>
      <c r="K50" s="204" t="str">
        <f>IF('Frais de personnel'!$K50=0,"",'Frais de personnel'!$K50)</f>
        <v/>
      </c>
      <c r="L50" s="88"/>
      <c r="M50" s="69"/>
      <c r="N50" s="69"/>
      <c r="O50" s="69"/>
      <c r="P50" s="284" t="str">
        <f t="shared" si="4"/>
        <v/>
      </c>
      <c r="Q50" s="284" t="str">
        <f t="shared" si="5"/>
        <v/>
      </c>
      <c r="R50" s="84" t="str">
        <f t="shared" si="0"/>
        <v/>
      </c>
      <c r="S50" s="182" t="str">
        <f t="shared" si="1"/>
        <v/>
      </c>
      <c r="T50" s="196" t="str">
        <f t="shared" si="2"/>
        <v/>
      </c>
      <c r="U50" s="274" t="str">
        <f t="shared" si="6"/>
        <v/>
      </c>
      <c r="V50" s="185"/>
      <c r="W50" s="266"/>
      <c r="X50" s="90"/>
      <c r="Y50" s="158">
        <f t="shared" si="3"/>
        <v>0</v>
      </c>
    </row>
    <row r="51" spans="1:25" ht="20.100000000000001" customHeight="1" x14ac:dyDescent="0.25">
      <c r="A51" s="174">
        <v>45</v>
      </c>
      <c r="B51" s="201" t="str">
        <f>IF('Frais de personnel'!$B51="","",'Frais de personnel'!$B51)</f>
        <v/>
      </c>
      <c r="C51" s="201" t="str">
        <f>IF('Frais de personnel'!$C51="","",'Frais de personnel'!$C51)</f>
        <v/>
      </c>
      <c r="D51" s="202" t="str">
        <f>IF('Frais de personnel'!$D51="","",'Frais de personnel'!$D51)</f>
        <v/>
      </c>
      <c r="E51" s="180" t="str">
        <f>IF('Frais de personnel'!$E51="","",'Frais de personnel'!$E51)</f>
        <v/>
      </c>
      <c r="F51" s="273" t="str">
        <f>IF('Frais de personnel'!$H51="","",'Frais de personnel'!F51)</f>
        <v/>
      </c>
      <c r="G51" s="273" t="str">
        <f>IF('Frais de personnel'!$H51="","",'Frais de personnel'!G51)</f>
        <v/>
      </c>
      <c r="H51" s="203" t="str">
        <f>IF('Frais de personnel'!$H51="","",'Frais de personnel'!$H51)</f>
        <v/>
      </c>
      <c r="I51" s="89" t="str">
        <f>IF('Frais de personnel'!$I51="","",'Frais de personnel'!$I51)</f>
        <v/>
      </c>
      <c r="J51" s="89" t="str">
        <f>IF('Frais de personnel'!$J51="","",'Frais de personnel'!$J51)</f>
        <v/>
      </c>
      <c r="K51" s="204" t="str">
        <f>IF('Frais de personnel'!$K51=0,"",'Frais de personnel'!$K51)</f>
        <v/>
      </c>
      <c r="L51" s="88"/>
      <c r="M51" s="69"/>
      <c r="N51" s="69"/>
      <c r="O51" s="69"/>
      <c r="P51" s="284" t="str">
        <f t="shared" si="4"/>
        <v/>
      </c>
      <c r="Q51" s="284" t="str">
        <f t="shared" si="5"/>
        <v/>
      </c>
      <c r="R51" s="84" t="str">
        <f t="shared" si="0"/>
        <v/>
      </c>
      <c r="S51" s="182" t="str">
        <f t="shared" si="1"/>
        <v/>
      </c>
      <c r="T51" s="196" t="str">
        <f t="shared" si="2"/>
        <v/>
      </c>
      <c r="U51" s="274" t="str">
        <f t="shared" si="6"/>
        <v/>
      </c>
      <c r="V51" s="185"/>
      <c r="W51" s="266"/>
      <c r="X51" s="90"/>
      <c r="Y51" s="158">
        <f t="shared" si="3"/>
        <v>0</v>
      </c>
    </row>
    <row r="52" spans="1:25" ht="20.100000000000001" customHeight="1" x14ac:dyDescent="0.25">
      <c r="A52" s="174">
        <v>46</v>
      </c>
      <c r="B52" s="201" t="str">
        <f>IF('Frais de personnel'!$B52="","",'Frais de personnel'!$B52)</f>
        <v/>
      </c>
      <c r="C52" s="201" t="str">
        <f>IF('Frais de personnel'!$C52="","",'Frais de personnel'!$C52)</f>
        <v/>
      </c>
      <c r="D52" s="202" t="str">
        <f>IF('Frais de personnel'!$D52="","",'Frais de personnel'!$D52)</f>
        <v/>
      </c>
      <c r="E52" s="180" t="str">
        <f>IF('Frais de personnel'!$E52="","",'Frais de personnel'!$E52)</f>
        <v/>
      </c>
      <c r="F52" s="273" t="str">
        <f>IF('Frais de personnel'!$H52="","",'Frais de personnel'!F52)</f>
        <v/>
      </c>
      <c r="G52" s="273" t="str">
        <f>IF('Frais de personnel'!$H52="","",'Frais de personnel'!G52)</f>
        <v/>
      </c>
      <c r="H52" s="203" t="str">
        <f>IF('Frais de personnel'!$H52="","",'Frais de personnel'!$H52)</f>
        <v/>
      </c>
      <c r="I52" s="89" t="str">
        <f>IF('Frais de personnel'!$I52="","",'Frais de personnel'!$I52)</f>
        <v/>
      </c>
      <c r="J52" s="89" t="str">
        <f>IF('Frais de personnel'!$J52="","",'Frais de personnel'!$J52)</f>
        <v/>
      </c>
      <c r="K52" s="204" t="str">
        <f>IF('Frais de personnel'!$K52=0,"",'Frais de personnel'!$K52)</f>
        <v/>
      </c>
      <c r="L52" s="88"/>
      <c r="M52" s="69"/>
      <c r="N52" s="69"/>
      <c r="O52" s="69"/>
      <c r="P52" s="284" t="str">
        <f t="shared" si="4"/>
        <v/>
      </c>
      <c r="Q52" s="284" t="str">
        <f t="shared" si="5"/>
        <v/>
      </c>
      <c r="R52" s="84" t="str">
        <f t="shared" si="0"/>
        <v/>
      </c>
      <c r="S52" s="182" t="str">
        <f t="shared" si="1"/>
        <v/>
      </c>
      <c r="T52" s="196" t="str">
        <f t="shared" si="2"/>
        <v/>
      </c>
      <c r="U52" s="274" t="str">
        <f t="shared" si="6"/>
        <v/>
      </c>
      <c r="V52" s="185"/>
      <c r="W52" s="266"/>
      <c r="X52" s="90"/>
      <c r="Y52" s="158">
        <f t="shared" si="3"/>
        <v>0</v>
      </c>
    </row>
    <row r="53" spans="1:25" ht="20.100000000000001" customHeight="1" x14ac:dyDescent="0.25">
      <c r="A53" s="174">
        <v>47</v>
      </c>
      <c r="B53" s="201" t="str">
        <f>IF('Frais de personnel'!$B53="","",'Frais de personnel'!$B53)</f>
        <v/>
      </c>
      <c r="C53" s="201" t="str">
        <f>IF('Frais de personnel'!$C53="","",'Frais de personnel'!$C53)</f>
        <v/>
      </c>
      <c r="D53" s="202" t="str">
        <f>IF('Frais de personnel'!$D53="","",'Frais de personnel'!$D53)</f>
        <v/>
      </c>
      <c r="E53" s="180" t="str">
        <f>IF('Frais de personnel'!$E53="","",'Frais de personnel'!$E53)</f>
        <v/>
      </c>
      <c r="F53" s="273" t="str">
        <f>IF('Frais de personnel'!$H53="","",'Frais de personnel'!F53)</f>
        <v/>
      </c>
      <c r="G53" s="273" t="str">
        <f>IF('Frais de personnel'!$H53="","",'Frais de personnel'!G53)</f>
        <v/>
      </c>
      <c r="H53" s="203" t="str">
        <f>IF('Frais de personnel'!$H53="","",'Frais de personnel'!$H53)</f>
        <v/>
      </c>
      <c r="I53" s="89" t="str">
        <f>IF('Frais de personnel'!$I53="","",'Frais de personnel'!$I53)</f>
        <v/>
      </c>
      <c r="J53" s="89" t="str">
        <f>IF('Frais de personnel'!$J53="","",'Frais de personnel'!$J53)</f>
        <v/>
      </c>
      <c r="K53" s="204" t="str">
        <f>IF('Frais de personnel'!$K53=0,"",'Frais de personnel'!$K53)</f>
        <v/>
      </c>
      <c r="L53" s="88"/>
      <c r="M53" s="69"/>
      <c r="N53" s="69"/>
      <c r="O53" s="69"/>
      <c r="P53" s="284" t="str">
        <f t="shared" si="4"/>
        <v/>
      </c>
      <c r="Q53" s="284" t="str">
        <f t="shared" si="5"/>
        <v/>
      </c>
      <c r="R53" s="84" t="str">
        <f t="shared" si="0"/>
        <v/>
      </c>
      <c r="S53" s="182" t="str">
        <f t="shared" si="1"/>
        <v/>
      </c>
      <c r="T53" s="196" t="str">
        <f t="shared" si="2"/>
        <v/>
      </c>
      <c r="U53" s="274" t="str">
        <f t="shared" si="6"/>
        <v/>
      </c>
      <c r="V53" s="185"/>
      <c r="W53" s="266"/>
      <c r="X53" s="90"/>
      <c r="Y53" s="158">
        <f t="shared" si="3"/>
        <v>0</v>
      </c>
    </row>
    <row r="54" spans="1:25" ht="20.100000000000001" customHeight="1" x14ac:dyDescent="0.25">
      <c r="A54" s="174">
        <v>48</v>
      </c>
      <c r="B54" s="201" t="str">
        <f>IF('Frais de personnel'!$B54="","",'Frais de personnel'!$B54)</f>
        <v/>
      </c>
      <c r="C54" s="201" t="str">
        <f>IF('Frais de personnel'!$C54="","",'Frais de personnel'!$C54)</f>
        <v/>
      </c>
      <c r="D54" s="202" t="str">
        <f>IF('Frais de personnel'!$D54="","",'Frais de personnel'!$D54)</f>
        <v/>
      </c>
      <c r="E54" s="180" t="str">
        <f>IF('Frais de personnel'!$E54="","",'Frais de personnel'!$E54)</f>
        <v/>
      </c>
      <c r="F54" s="273" t="str">
        <f>IF('Frais de personnel'!$H54="","",'Frais de personnel'!F54)</f>
        <v/>
      </c>
      <c r="G54" s="273" t="str">
        <f>IF('Frais de personnel'!$H54="","",'Frais de personnel'!G54)</f>
        <v/>
      </c>
      <c r="H54" s="203" t="str">
        <f>IF('Frais de personnel'!$H54="","",'Frais de personnel'!$H54)</f>
        <v/>
      </c>
      <c r="I54" s="89" t="str">
        <f>IF('Frais de personnel'!$I54="","",'Frais de personnel'!$I54)</f>
        <v/>
      </c>
      <c r="J54" s="89" t="str">
        <f>IF('Frais de personnel'!$J54="","",'Frais de personnel'!$J54)</f>
        <v/>
      </c>
      <c r="K54" s="204" t="str">
        <f>IF('Frais de personnel'!$K54=0,"",'Frais de personnel'!$K54)</f>
        <v/>
      </c>
      <c r="L54" s="88"/>
      <c r="M54" s="69"/>
      <c r="N54" s="69"/>
      <c r="O54" s="69"/>
      <c r="P54" s="284" t="str">
        <f t="shared" si="4"/>
        <v/>
      </c>
      <c r="Q54" s="284" t="str">
        <f t="shared" si="5"/>
        <v/>
      </c>
      <c r="R54" s="84" t="str">
        <f t="shared" si="0"/>
        <v/>
      </c>
      <c r="S54" s="182" t="str">
        <f t="shared" si="1"/>
        <v/>
      </c>
      <c r="T54" s="196" t="str">
        <f t="shared" si="2"/>
        <v/>
      </c>
      <c r="U54" s="274" t="str">
        <f t="shared" si="6"/>
        <v/>
      </c>
      <c r="V54" s="185"/>
      <c r="W54" s="266"/>
      <c r="X54" s="90"/>
      <c r="Y54" s="158">
        <f t="shared" si="3"/>
        <v>0</v>
      </c>
    </row>
    <row r="55" spans="1:25" ht="20.100000000000001" customHeight="1" x14ac:dyDescent="0.25">
      <c r="A55" s="174">
        <v>49</v>
      </c>
      <c r="B55" s="201" t="str">
        <f>IF('Frais de personnel'!$B55="","",'Frais de personnel'!$B55)</f>
        <v/>
      </c>
      <c r="C55" s="201" t="str">
        <f>IF('Frais de personnel'!$C55="","",'Frais de personnel'!$C55)</f>
        <v/>
      </c>
      <c r="D55" s="202" t="str">
        <f>IF('Frais de personnel'!$D55="","",'Frais de personnel'!$D55)</f>
        <v/>
      </c>
      <c r="E55" s="180" t="str">
        <f>IF('Frais de personnel'!$E55="","",'Frais de personnel'!$E55)</f>
        <v/>
      </c>
      <c r="F55" s="273" t="str">
        <f>IF('Frais de personnel'!$H55="","",'Frais de personnel'!F55)</f>
        <v/>
      </c>
      <c r="G55" s="273" t="str">
        <f>IF('Frais de personnel'!$H55="","",'Frais de personnel'!G55)</f>
        <v/>
      </c>
      <c r="H55" s="203" t="str">
        <f>IF('Frais de personnel'!$H55="","",'Frais de personnel'!$H55)</f>
        <v/>
      </c>
      <c r="I55" s="89" t="str">
        <f>IF('Frais de personnel'!$I55="","",'Frais de personnel'!$I55)</f>
        <v/>
      </c>
      <c r="J55" s="89" t="str">
        <f>IF('Frais de personnel'!$J55="","",'Frais de personnel'!$J55)</f>
        <v/>
      </c>
      <c r="K55" s="204" t="str">
        <f>IF('Frais de personnel'!$K55=0,"",'Frais de personnel'!$K55)</f>
        <v/>
      </c>
      <c r="L55" s="88"/>
      <c r="M55" s="69"/>
      <c r="N55" s="69"/>
      <c r="O55" s="69"/>
      <c r="P55" s="284" t="str">
        <f t="shared" si="4"/>
        <v/>
      </c>
      <c r="Q55" s="284" t="str">
        <f t="shared" si="5"/>
        <v/>
      </c>
      <c r="R55" s="84" t="str">
        <f t="shared" si="0"/>
        <v/>
      </c>
      <c r="S55" s="182" t="str">
        <f t="shared" si="1"/>
        <v/>
      </c>
      <c r="T55" s="196" t="str">
        <f t="shared" si="2"/>
        <v/>
      </c>
      <c r="U55" s="274" t="str">
        <f t="shared" si="6"/>
        <v/>
      </c>
      <c r="V55" s="185"/>
      <c r="W55" s="266"/>
      <c r="X55" s="90"/>
      <c r="Y55" s="158">
        <f t="shared" si="3"/>
        <v>0</v>
      </c>
    </row>
    <row r="56" spans="1:25" ht="20.100000000000001" customHeight="1" x14ac:dyDescent="0.25">
      <c r="A56" s="174">
        <v>50</v>
      </c>
      <c r="B56" s="201" t="str">
        <f>IF('Frais de personnel'!$B56="","",'Frais de personnel'!$B56)</f>
        <v/>
      </c>
      <c r="C56" s="201" t="str">
        <f>IF('Frais de personnel'!$C56="","",'Frais de personnel'!$C56)</f>
        <v/>
      </c>
      <c r="D56" s="202" t="str">
        <f>IF('Frais de personnel'!$D56="","",'Frais de personnel'!$D56)</f>
        <v/>
      </c>
      <c r="E56" s="180" t="str">
        <f>IF('Frais de personnel'!$E56="","",'Frais de personnel'!$E56)</f>
        <v/>
      </c>
      <c r="F56" s="273" t="str">
        <f>IF('Frais de personnel'!$H56="","",'Frais de personnel'!F56)</f>
        <v/>
      </c>
      <c r="G56" s="273" t="str">
        <f>IF('Frais de personnel'!$H56="","",'Frais de personnel'!G56)</f>
        <v/>
      </c>
      <c r="H56" s="203" t="str">
        <f>IF('Frais de personnel'!$H56="","",'Frais de personnel'!$H56)</f>
        <v/>
      </c>
      <c r="I56" s="89" t="str">
        <f>IF('Frais de personnel'!$I56="","",'Frais de personnel'!$I56)</f>
        <v/>
      </c>
      <c r="J56" s="89" t="str">
        <f>IF('Frais de personnel'!$J56="","",'Frais de personnel'!$J56)</f>
        <v/>
      </c>
      <c r="K56" s="204" t="str">
        <f>IF('Frais de personnel'!$K56=0,"",'Frais de personnel'!$K56)</f>
        <v/>
      </c>
      <c r="L56" s="88"/>
      <c r="M56" s="69"/>
      <c r="N56" s="69"/>
      <c r="O56" s="69"/>
      <c r="P56" s="284" t="str">
        <f t="shared" si="4"/>
        <v/>
      </c>
      <c r="Q56" s="284" t="str">
        <f t="shared" si="5"/>
        <v/>
      </c>
      <c r="R56" s="84" t="str">
        <f t="shared" si="0"/>
        <v/>
      </c>
      <c r="S56" s="182" t="str">
        <f t="shared" si="1"/>
        <v/>
      </c>
      <c r="T56" s="196" t="str">
        <f t="shared" si="2"/>
        <v/>
      </c>
      <c r="U56" s="274" t="str">
        <f t="shared" si="6"/>
        <v/>
      </c>
      <c r="V56" s="185"/>
      <c r="W56" s="266"/>
      <c r="X56" s="90"/>
      <c r="Y56" s="158">
        <f t="shared" si="3"/>
        <v>0</v>
      </c>
    </row>
    <row r="57" spans="1:25" ht="20.100000000000001" customHeight="1" x14ac:dyDescent="0.25">
      <c r="A57" s="174">
        <v>51</v>
      </c>
      <c r="B57" s="201" t="str">
        <f>IF('Frais de personnel'!$B57="","",'Frais de personnel'!$B57)</f>
        <v/>
      </c>
      <c r="C57" s="201" t="str">
        <f>IF('Frais de personnel'!$C57="","",'Frais de personnel'!$C57)</f>
        <v/>
      </c>
      <c r="D57" s="202" t="str">
        <f>IF('Frais de personnel'!$D57="","",'Frais de personnel'!$D57)</f>
        <v/>
      </c>
      <c r="E57" s="180" t="str">
        <f>IF('Frais de personnel'!$E57="","",'Frais de personnel'!$E57)</f>
        <v/>
      </c>
      <c r="F57" s="273" t="str">
        <f>IF('Frais de personnel'!$H57="","",'Frais de personnel'!F57)</f>
        <v/>
      </c>
      <c r="G57" s="273" t="str">
        <f>IF('Frais de personnel'!$H57="","",'Frais de personnel'!G57)</f>
        <v/>
      </c>
      <c r="H57" s="203" t="str">
        <f>IF('Frais de personnel'!$H57="","",'Frais de personnel'!$H57)</f>
        <v/>
      </c>
      <c r="I57" s="89" t="str">
        <f>IF('Frais de personnel'!$I57="","",'Frais de personnel'!$I57)</f>
        <v/>
      </c>
      <c r="J57" s="89" t="str">
        <f>IF('Frais de personnel'!$J57="","",'Frais de personnel'!$J57)</f>
        <v/>
      </c>
      <c r="K57" s="204" t="str">
        <f>IF('Frais de personnel'!$K57=0,"",'Frais de personnel'!$K57)</f>
        <v/>
      </c>
      <c r="L57" s="88"/>
      <c r="M57" s="69"/>
      <c r="N57" s="69"/>
      <c r="O57" s="69"/>
      <c r="P57" s="284" t="str">
        <f t="shared" si="4"/>
        <v/>
      </c>
      <c r="Q57" s="284" t="str">
        <f t="shared" si="5"/>
        <v/>
      </c>
      <c r="R57" s="84" t="str">
        <f t="shared" si="0"/>
        <v/>
      </c>
      <c r="S57" s="182" t="str">
        <f t="shared" si="1"/>
        <v/>
      </c>
      <c r="T57" s="196" t="str">
        <f t="shared" si="2"/>
        <v/>
      </c>
      <c r="U57" s="274" t="str">
        <f t="shared" si="6"/>
        <v/>
      </c>
      <c r="V57" s="185"/>
      <c r="W57" s="266"/>
      <c r="X57" s="90"/>
      <c r="Y57" s="158">
        <f t="shared" si="3"/>
        <v>0</v>
      </c>
    </row>
    <row r="58" spans="1:25" ht="20.100000000000001" customHeight="1" x14ac:dyDescent="0.25">
      <c r="A58" s="174">
        <v>52</v>
      </c>
      <c r="B58" s="201" t="str">
        <f>IF('Frais de personnel'!$B58="","",'Frais de personnel'!$B58)</f>
        <v/>
      </c>
      <c r="C58" s="201" t="str">
        <f>IF('Frais de personnel'!$C58="","",'Frais de personnel'!$C58)</f>
        <v/>
      </c>
      <c r="D58" s="202" t="str">
        <f>IF('Frais de personnel'!$D58="","",'Frais de personnel'!$D58)</f>
        <v/>
      </c>
      <c r="E58" s="180" t="str">
        <f>IF('Frais de personnel'!$E58="","",'Frais de personnel'!$E58)</f>
        <v/>
      </c>
      <c r="F58" s="273" t="str">
        <f>IF('Frais de personnel'!$H58="","",'Frais de personnel'!F58)</f>
        <v/>
      </c>
      <c r="G58" s="273" t="str">
        <f>IF('Frais de personnel'!$H58="","",'Frais de personnel'!G58)</f>
        <v/>
      </c>
      <c r="H58" s="203" t="str">
        <f>IF('Frais de personnel'!$H58="","",'Frais de personnel'!$H58)</f>
        <v/>
      </c>
      <c r="I58" s="89" t="str">
        <f>IF('Frais de personnel'!$I58="","",'Frais de personnel'!$I58)</f>
        <v/>
      </c>
      <c r="J58" s="89" t="str">
        <f>IF('Frais de personnel'!$J58="","",'Frais de personnel'!$J58)</f>
        <v/>
      </c>
      <c r="K58" s="204" t="str">
        <f>IF('Frais de personnel'!$K58=0,"",'Frais de personnel'!$K58)</f>
        <v/>
      </c>
      <c r="L58" s="88"/>
      <c r="M58" s="69"/>
      <c r="N58" s="69"/>
      <c r="O58" s="69"/>
      <c r="P58" s="284" t="str">
        <f t="shared" si="4"/>
        <v/>
      </c>
      <c r="Q58" s="284" t="str">
        <f t="shared" si="5"/>
        <v/>
      </c>
      <c r="R58" s="84" t="str">
        <f t="shared" si="0"/>
        <v/>
      </c>
      <c r="S58" s="182" t="str">
        <f t="shared" si="1"/>
        <v/>
      </c>
      <c r="T58" s="196" t="str">
        <f t="shared" si="2"/>
        <v/>
      </c>
      <c r="U58" s="274" t="str">
        <f t="shared" si="6"/>
        <v/>
      </c>
      <c r="V58" s="185"/>
      <c r="W58" s="266"/>
      <c r="X58" s="90"/>
      <c r="Y58" s="158">
        <f t="shared" si="3"/>
        <v>0</v>
      </c>
    </row>
    <row r="59" spans="1:25" ht="20.100000000000001" customHeight="1" x14ac:dyDescent="0.25">
      <c r="A59" s="174">
        <v>53</v>
      </c>
      <c r="B59" s="201" t="str">
        <f>IF('Frais de personnel'!$B59="","",'Frais de personnel'!$B59)</f>
        <v/>
      </c>
      <c r="C59" s="201" t="str">
        <f>IF('Frais de personnel'!$C59="","",'Frais de personnel'!$C59)</f>
        <v/>
      </c>
      <c r="D59" s="202" t="str">
        <f>IF('Frais de personnel'!$D59="","",'Frais de personnel'!$D59)</f>
        <v/>
      </c>
      <c r="E59" s="180" t="str">
        <f>IF('Frais de personnel'!$E59="","",'Frais de personnel'!$E59)</f>
        <v/>
      </c>
      <c r="F59" s="273" t="str">
        <f>IF('Frais de personnel'!$H59="","",'Frais de personnel'!F59)</f>
        <v/>
      </c>
      <c r="G59" s="273" t="str">
        <f>IF('Frais de personnel'!$H59="","",'Frais de personnel'!G59)</f>
        <v/>
      </c>
      <c r="H59" s="203" t="str">
        <f>IF('Frais de personnel'!$H59="","",'Frais de personnel'!$H59)</f>
        <v/>
      </c>
      <c r="I59" s="89" t="str">
        <f>IF('Frais de personnel'!$I59="","",'Frais de personnel'!$I59)</f>
        <v/>
      </c>
      <c r="J59" s="89" t="str">
        <f>IF('Frais de personnel'!$J59="","",'Frais de personnel'!$J59)</f>
        <v/>
      </c>
      <c r="K59" s="204" t="str">
        <f>IF('Frais de personnel'!$K59=0,"",'Frais de personnel'!$K59)</f>
        <v/>
      </c>
      <c r="L59" s="88"/>
      <c r="M59" s="69"/>
      <c r="N59" s="69"/>
      <c r="O59" s="69"/>
      <c r="P59" s="284" t="str">
        <f t="shared" si="4"/>
        <v/>
      </c>
      <c r="Q59" s="284" t="str">
        <f t="shared" si="5"/>
        <v/>
      </c>
      <c r="R59" s="84" t="str">
        <f t="shared" si="0"/>
        <v/>
      </c>
      <c r="S59" s="182" t="str">
        <f t="shared" si="1"/>
        <v/>
      </c>
      <c r="T59" s="196" t="str">
        <f t="shared" si="2"/>
        <v/>
      </c>
      <c r="U59" s="274" t="str">
        <f t="shared" si="6"/>
        <v/>
      </c>
      <c r="V59" s="185"/>
      <c r="W59" s="266"/>
      <c r="X59" s="90"/>
      <c r="Y59" s="158">
        <f t="shared" si="3"/>
        <v>0</v>
      </c>
    </row>
    <row r="60" spans="1:25" ht="20.100000000000001" customHeight="1" x14ac:dyDescent="0.25">
      <c r="A60" s="174">
        <v>54</v>
      </c>
      <c r="B60" s="201" t="str">
        <f>IF('Frais de personnel'!$B60="","",'Frais de personnel'!$B60)</f>
        <v/>
      </c>
      <c r="C60" s="201" t="str">
        <f>IF('Frais de personnel'!$C60="","",'Frais de personnel'!$C60)</f>
        <v/>
      </c>
      <c r="D60" s="202" t="str">
        <f>IF('Frais de personnel'!$D60="","",'Frais de personnel'!$D60)</f>
        <v/>
      </c>
      <c r="E60" s="180" t="str">
        <f>IF('Frais de personnel'!$E60="","",'Frais de personnel'!$E60)</f>
        <v/>
      </c>
      <c r="F60" s="273" t="str">
        <f>IF('Frais de personnel'!$H60="","",'Frais de personnel'!F60)</f>
        <v/>
      </c>
      <c r="G60" s="273" t="str">
        <f>IF('Frais de personnel'!$H60="","",'Frais de personnel'!G60)</f>
        <v/>
      </c>
      <c r="H60" s="203" t="str">
        <f>IF('Frais de personnel'!$H60="","",'Frais de personnel'!$H60)</f>
        <v/>
      </c>
      <c r="I60" s="89" t="str">
        <f>IF('Frais de personnel'!$I60="","",'Frais de personnel'!$I60)</f>
        <v/>
      </c>
      <c r="J60" s="89" t="str">
        <f>IF('Frais de personnel'!$J60="","",'Frais de personnel'!$J60)</f>
        <v/>
      </c>
      <c r="K60" s="204" t="str">
        <f>IF('Frais de personnel'!$K60=0,"",'Frais de personnel'!$K60)</f>
        <v/>
      </c>
      <c r="L60" s="88"/>
      <c r="M60" s="69"/>
      <c r="N60" s="69"/>
      <c r="O60" s="69"/>
      <c r="P60" s="284" t="str">
        <f t="shared" si="4"/>
        <v/>
      </c>
      <c r="Q60" s="284" t="str">
        <f t="shared" si="5"/>
        <v/>
      </c>
      <c r="R60" s="84" t="str">
        <f t="shared" si="0"/>
        <v/>
      </c>
      <c r="S60" s="182" t="str">
        <f t="shared" si="1"/>
        <v/>
      </c>
      <c r="T60" s="196" t="str">
        <f t="shared" si="2"/>
        <v/>
      </c>
      <c r="U60" s="274" t="str">
        <f t="shared" si="6"/>
        <v/>
      </c>
      <c r="V60" s="185"/>
      <c r="W60" s="266"/>
      <c r="X60" s="90"/>
      <c r="Y60" s="158">
        <f t="shared" si="3"/>
        <v>0</v>
      </c>
    </row>
    <row r="61" spans="1:25" ht="20.100000000000001" customHeight="1" x14ac:dyDescent="0.25">
      <c r="A61" s="174">
        <v>55</v>
      </c>
      <c r="B61" s="201" t="str">
        <f>IF('Frais de personnel'!$B61="","",'Frais de personnel'!$B61)</f>
        <v/>
      </c>
      <c r="C61" s="201" t="str">
        <f>IF('Frais de personnel'!$C61="","",'Frais de personnel'!$C61)</f>
        <v/>
      </c>
      <c r="D61" s="202" t="str">
        <f>IF('Frais de personnel'!$D61="","",'Frais de personnel'!$D61)</f>
        <v/>
      </c>
      <c r="E61" s="180" t="str">
        <f>IF('Frais de personnel'!$E61="","",'Frais de personnel'!$E61)</f>
        <v/>
      </c>
      <c r="F61" s="273" t="str">
        <f>IF('Frais de personnel'!$H61="","",'Frais de personnel'!F61)</f>
        <v/>
      </c>
      <c r="G61" s="273" t="str">
        <f>IF('Frais de personnel'!$H61="","",'Frais de personnel'!G61)</f>
        <v/>
      </c>
      <c r="H61" s="203" t="str">
        <f>IF('Frais de personnel'!$H61="","",'Frais de personnel'!$H61)</f>
        <v/>
      </c>
      <c r="I61" s="89" t="str">
        <f>IF('Frais de personnel'!$I61="","",'Frais de personnel'!$I61)</f>
        <v/>
      </c>
      <c r="J61" s="89" t="str">
        <f>IF('Frais de personnel'!$J61="","",'Frais de personnel'!$J61)</f>
        <v/>
      </c>
      <c r="K61" s="204" t="str">
        <f>IF('Frais de personnel'!$K61=0,"",'Frais de personnel'!$K61)</f>
        <v/>
      </c>
      <c r="L61" s="88"/>
      <c r="M61" s="69"/>
      <c r="N61" s="69"/>
      <c r="O61" s="69"/>
      <c r="P61" s="284" t="str">
        <f t="shared" si="4"/>
        <v/>
      </c>
      <c r="Q61" s="284" t="str">
        <f t="shared" si="5"/>
        <v/>
      </c>
      <c r="R61" s="84" t="str">
        <f t="shared" si="0"/>
        <v/>
      </c>
      <c r="S61" s="182" t="str">
        <f t="shared" si="1"/>
        <v/>
      </c>
      <c r="T61" s="196" t="str">
        <f t="shared" si="2"/>
        <v/>
      </c>
      <c r="U61" s="274" t="str">
        <f t="shared" si="6"/>
        <v/>
      </c>
      <c r="V61" s="185"/>
      <c r="W61" s="266"/>
      <c r="X61" s="90"/>
      <c r="Y61" s="158">
        <f t="shared" si="3"/>
        <v>0</v>
      </c>
    </row>
    <row r="62" spans="1:25" ht="20.100000000000001" customHeight="1" x14ac:dyDescent="0.25">
      <c r="A62" s="174">
        <v>56</v>
      </c>
      <c r="B62" s="201" t="str">
        <f>IF('Frais de personnel'!$B62="","",'Frais de personnel'!$B62)</f>
        <v/>
      </c>
      <c r="C62" s="201" t="str">
        <f>IF('Frais de personnel'!$C62="","",'Frais de personnel'!$C62)</f>
        <v/>
      </c>
      <c r="D62" s="202" t="str">
        <f>IF('Frais de personnel'!$D62="","",'Frais de personnel'!$D62)</f>
        <v/>
      </c>
      <c r="E62" s="180" t="str">
        <f>IF('Frais de personnel'!$E62="","",'Frais de personnel'!$E62)</f>
        <v/>
      </c>
      <c r="F62" s="273" t="str">
        <f>IF('Frais de personnel'!$H62="","",'Frais de personnel'!F62)</f>
        <v/>
      </c>
      <c r="G62" s="273" t="str">
        <f>IF('Frais de personnel'!$H62="","",'Frais de personnel'!G62)</f>
        <v/>
      </c>
      <c r="H62" s="203" t="str">
        <f>IF('Frais de personnel'!$H62="","",'Frais de personnel'!$H62)</f>
        <v/>
      </c>
      <c r="I62" s="89" t="str">
        <f>IF('Frais de personnel'!$I62="","",'Frais de personnel'!$I62)</f>
        <v/>
      </c>
      <c r="J62" s="89" t="str">
        <f>IF('Frais de personnel'!$J62="","",'Frais de personnel'!$J62)</f>
        <v/>
      </c>
      <c r="K62" s="204" t="str">
        <f>IF('Frais de personnel'!$K62=0,"",'Frais de personnel'!$K62)</f>
        <v/>
      </c>
      <c r="L62" s="88"/>
      <c r="M62" s="69"/>
      <c r="N62" s="69"/>
      <c r="O62" s="69"/>
      <c r="P62" s="284" t="str">
        <f t="shared" si="4"/>
        <v/>
      </c>
      <c r="Q62" s="284" t="str">
        <f t="shared" si="5"/>
        <v/>
      </c>
      <c r="R62" s="84" t="str">
        <f t="shared" si="0"/>
        <v/>
      </c>
      <c r="S62" s="182" t="str">
        <f t="shared" si="1"/>
        <v/>
      </c>
      <c r="T62" s="196" t="str">
        <f t="shared" si="2"/>
        <v/>
      </c>
      <c r="U62" s="274" t="str">
        <f t="shared" si="6"/>
        <v/>
      </c>
      <c r="V62" s="185"/>
      <c r="W62" s="266"/>
      <c r="X62" s="90"/>
      <c r="Y62" s="158">
        <f t="shared" si="3"/>
        <v>0</v>
      </c>
    </row>
    <row r="63" spans="1:25" ht="20.100000000000001" customHeight="1" x14ac:dyDescent="0.25">
      <c r="A63" s="174">
        <v>57</v>
      </c>
      <c r="B63" s="201" t="str">
        <f>IF('Frais de personnel'!$B63="","",'Frais de personnel'!$B63)</f>
        <v/>
      </c>
      <c r="C63" s="201" t="str">
        <f>IF('Frais de personnel'!$C63="","",'Frais de personnel'!$C63)</f>
        <v/>
      </c>
      <c r="D63" s="202" t="str">
        <f>IF('Frais de personnel'!$D63="","",'Frais de personnel'!$D63)</f>
        <v/>
      </c>
      <c r="E63" s="180" t="str">
        <f>IF('Frais de personnel'!$E63="","",'Frais de personnel'!$E63)</f>
        <v/>
      </c>
      <c r="F63" s="273" t="str">
        <f>IF('Frais de personnel'!$H63="","",'Frais de personnel'!F63)</f>
        <v/>
      </c>
      <c r="G63" s="273" t="str">
        <f>IF('Frais de personnel'!$H63="","",'Frais de personnel'!G63)</f>
        <v/>
      </c>
      <c r="H63" s="203" t="str">
        <f>IF('Frais de personnel'!$H63="","",'Frais de personnel'!$H63)</f>
        <v/>
      </c>
      <c r="I63" s="89" t="str">
        <f>IF('Frais de personnel'!$I63="","",'Frais de personnel'!$I63)</f>
        <v/>
      </c>
      <c r="J63" s="89" t="str">
        <f>IF('Frais de personnel'!$J63="","",'Frais de personnel'!$J63)</f>
        <v/>
      </c>
      <c r="K63" s="204" t="str">
        <f>IF('Frais de personnel'!$K63=0,"",'Frais de personnel'!$K63)</f>
        <v/>
      </c>
      <c r="L63" s="88"/>
      <c r="M63" s="69"/>
      <c r="N63" s="69"/>
      <c r="O63" s="69"/>
      <c r="P63" s="284" t="str">
        <f t="shared" si="4"/>
        <v/>
      </c>
      <c r="Q63" s="284" t="str">
        <f t="shared" si="5"/>
        <v/>
      </c>
      <c r="R63" s="84" t="str">
        <f t="shared" si="0"/>
        <v/>
      </c>
      <c r="S63" s="182" t="str">
        <f t="shared" si="1"/>
        <v/>
      </c>
      <c r="T63" s="196" t="str">
        <f t="shared" si="2"/>
        <v/>
      </c>
      <c r="U63" s="274" t="str">
        <f t="shared" si="6"/>
        <v/>
      </c>
      <c r="V63" s="185"/>
      <c r="W63" s="266"/>
      <c r="X63" s="90"/>
      <c r="Y63" s="158">
        <f t="shared" si="3"/>
        <v>0</v>
      </c>
    </row>
    <row r="64" spans="1:25" ht="20.100000000000001" customHeight="1" x14ac:dyDescent="0.25">
      <c r="A64" s="174">
        <v>58</v>
      </c>
      <c r="B64" s="201" t="str">
        <f>IF('Frais de personnel'!$B64="","",'Frais de personnel'!$B64)</f>
        <v/>
      </c>
      <c r="C64" s="201" t="str">
        <f>IF('Frais de personnel'!$C64="","",'Frais de personnel'!$C64)</f>
        <v/>
      </c>
      <c r="D64" s="202" t="str">
        <f>IF('Frais de personnel'!$D64="","",'Frais de personnel'!$D64)</f>
        <v/>
      </c>
      <c r="E64" s="180" t="str">
        <f>IF('Frais de personnel'!$E64="","",'Frais de personnel'!$E64)</f>
        <v/>
      </c>
      <c r="F64" s="273" t="str">
        <f>IF('Frais de personnel'!$H64="","",'Frais de personnel'!F64)</f>
        <v/>
      </c>
      <c r="G64" s="273" t="str">
        <f>IF('Frais de personnel'!$H64="","",'Frais de personnel'!G64)</f>
        <v/>
      </c>
      <c r="H64" s="203" t="str">
        <f>IF('Frais de personnel'!$H64="","",'Frais de personnel'!$H64)</f>
        <v/>
      </c>
      <c r="I64" s="89" t="str">
        <f>IF('Frais de personnel'!$I64="","",'Frais de personnel'!$I64)</f>
        <v/>
      </c>
      <c r="J64" s="89" t="str">
        <f>IF('Frais de personnel'!$J64="","",'Frais de personnel'!$J64)</f>
        <v/>
      </c>
      <c r="K64" s="204" t="str">
        <f>IF('Frais de personnel'!$K64=0,"",'Frais de personnel'!$K64)</f>
        <v/>
      </c>
      <c r="L64" s="88"/>
      <c r="M64" s="69"/>
      <c r="N64" s="69"/>
      <c r="O64" s="69"/>
      <c r="P64" s="284" t="str">
        <f t="shared" si="4"/>
        <v/>
      </c>
      <c r="Q64" s="284" t="str">
        <f t="shared" si="5"/>
        <v/>
      </c>
      <c r="R64" s="84" t="str">
        <f t="shared" si="0"/>
        <v/>
      </c>
      <c r="S64" s="182" t="str">
        <f t="shared" si="1"/>
        <v/>
      </c>
      <c r="T64" s="196" t="str">
        <f t="shared" si="2"/>
        <v/>
      </c>
      <c r="U64" s="274" t="str">
        <f t="shared" si="6"/>
        <v/>
      </c>
      <c r="V64" s="185"/>
      <c r="W64" s="266"/>
      <c r="X64" s="90"/>
      <c r="Y64" s="158">
        <f t="shared" si="3"/>
        <v>0</v>
      </c>
    </row>
    <row r="65" spans="1:25" ht="20.100000000000001" customHeight="1" x14ac:dyDescent="0.25">
      <c r="A65" s="174">
        <v>59</v>
      </c>
      <c r="B65" s="201" t="str">
        <f>IF('Frais de personnel'!$B65="","",'Frais de personnel'!$B65)</f>
        <v/>
      </c>
      <c r="C65" s="201" t="str">
        <f>IF('Frais de personnel'!$C65="","",'Frais de personnel'!$C65)</f>
        <v/>
      </c>
      <c r="D65" s="202" t="str">
        <f>IF('Frais de personnel'!$D65="","",'Frais de personnel'!$D65)</f>
        <v/>
      </c>
      <c r="E65" s="180" t="str">
        <f>IF('Frais de personnel'!$E65="","",'Frais de personnel'!$E65)</f>
        <v/>
      </c>
      <c r="F65" s="273" t="str">
        <f>IF('Frais de personnel'!$H65="","",'Frais de personnel'!F65)</f>
        <v/>
      </c>
      <c r="G65" s="273" t="str">
        <f>IF('Frais de personnel'!$H65="","",'Frais de personnel'!G65)</f>
        <v/>
      </c>
      <c r="H65" s="203" t="str">
        <f>IF('Frais de personnel'!$H65="","",'Frais de personnel'!$H65)</f>
        <v/>
      </c>
      <c r="I65" s="89" t="str">
        <f>IF('Frais de personnel'!$I65="","",'Frais de personnel'!$I65)</f>
        <v/>
      </c>
      <c r="J65" s="89" t="str">
        <f>IF('Frais de personnel'!$J65="","",'Frais de personnel'!$J65)</f>
        <v/>
      </c>
      <c r="K65" s="204" t="str">
        <f>IF('Frais de personnel'!$K65=0,"",'Frais de personnel'!$K65)</f>
        <v/>
      </c>
      <c r="L65" s="88"/>
      <c r="M65" s="69"/>
      <c r="N65" s="69"/>
      <c r="O65" s="69"/>
      <c r="P65" s="284" t="str">
        <f t="shared" si="4"/>
        <v/>
      </c>
      <c r="Q65" s="284" t="str">
        <f t="shared" si="5"/>
        <v/>
      </c>
      <c r="R65" s="84" t="str">
        <f t="shared" si="0"/>
        <v/>
      </c>
      <c r="S65" s="182" t="str">
        <f t="shared" si="1"/>
        <v/>
      </c>
      <c r="T65" s="196" t="str">
        <f t="shared" si="2"/>
        <v/>
      </c>
      <c r="U65" s="274" t="str">
        <f t="shared" si="6"/>
        <v/>
      </c>
      <c r="V65" s="185"/>
      <c r="W65" s="266"/>
      <c r="X65" s="90"/>
      <c r="Y65" s="158">
        <f t="shared" si="3"/>
        <v>0</v>
      </c>
    </row>
    <row r="66" spans="1:25" ht="20.100000000000001" customHeight="1" x14ac:dyDescent="0.25">
      <c r="A66" s="174">
        <v>60</v>
      </c>
      <c r="B66" s="201" t="str">
        <f>IF('Frais de personnel'!$B66="","",'Frais de personnel'!$B66)</f>
        <v/>
      </c>
      <c r="C66" s="201" t="str">
        <f>IF('Frais de personnel'!$C66="","",'Frais de personnel'!$C66)</f>
        <v/>
      </c>
      <c r="D66" s="202" t="str">
        <f>IF('Frais de personnel'!$D66="","",'Frais de personnel'!$D66)</f>
        <v/>
      </c>
      <c r="E66" s="180" t="str">
        <f>IF('Frais de personnel'!$E66="","",'Frais de personnel'!$E66)</f>
        <v/>
      </c>
      <c r="F66" s="273" t="str">
        <f>IF('Frais de personnel'!$H66="","",'Frais de personnel'!F66)</f>
        <v/>
      </c>
      <c r="G66" s="273" t="str">
        <f>IF('Frais de personnel'!$H66="","",'Frais de personnel'!G66)</f>
        <v/>
      </c>
      <c r="H66" s="203" t="str">
        <f>IF('Frais de personnel'!$H66="","",'Frais de personnel'!$H66)</f>
        <v/>
      </c>
      <c r="I66" s="89" t="str">
        <f>IF('Frais de personnel'!$I66="","",'Frais de personnel'!$I66)</f>
        <v/>
      </c>
      <c r="J66" s="89" t="str">
        <f>IF('Frais de personnel'!$J66="","",'Frais de personnel'!$J66)</f>
        <v/>
      </c>
      <c r="K66" s="204" t="str">
        <f>IF('Frais de personnel'!$K66=0,"",'Frais de personnel'!$K66)</f>
        <v/>
      </c>
      <c r="L66" s="88"/>
      <c r="M66" s="69"/>
      <c r="N66" s="69"/>
      <c r="O66" s="69"/>
      <c r="P66" s="284" t="str">
        <f t="shared" si="4"/>
        <v/>
      </c>
      <c r="Q66" s="284" t="str">
        <f t="shared" si="5"/>
        <v/>
      </c>
      <c r="R66" s="84" t="str">
        <f t="shared" si="0"/>
        <v/>
      </c>
      <c r="S66" s="182" t="str">
        <f t="shared" si="1"/>
        <v/>
      </c>
      <c r="T66" s="196" t="str">
        <f t="shared" si="2"/>
        <v/>
      </c>
      <c r="U66" s="274" t="str">
        <f t="shared" si="6"/>
        <v/>
      </c>
      <c r="V66" s="185"/>
      <c r="W66" s="266"/>
      <c r="X66" s="90"/>
      <c r="Y66" s="158">
        <f t="shared" si="3"/>
        <v>0</v>
      </c>
    </row>
    <row r="67" spans="1:25" ht="20.100000000000001" customHeight="1" x14ac:dyDescent="0.25">
      <c r="A67" s="174">
        <v>61</v>
      </c>
      <c r="B67" s="201" t="str">
        <f>IF('Frais de personnel'!$B67="","",'Frais de personnel'!$B67)</f>
        <v/>
      </c>
      <c r="C67" s="201" t="str">
        <f>IF('Frais de personnel'!$C67="","",'Frais de personnel'!$C67)</f>
        <v/>
      </c>
      <c r="D67" s="202" t="str">
        <f>IF('Frais de personnel'!$D67="","",'Frais de personnel'!$D67)</f>
        <v/>
      </c>
      <c r="E67" s="180" t="str">
        <f>IF('Frais de personnel'!$E67="","",'Frais de personnel'!$E67)</f>
        <v/>
      </c>
      <c r="F67" s="273" t="str">
        <f>IF('Frais de personnel'!$H67="","",'Frais de personnel'!F67)</f>
        <v/>
      </c>
      <c r="G67" s="273" t="str">
        <f>IF('Frais de personnel'!$H67="","",'Frais de personnel'!G67)</f>
        <v/>
      </c>
      <c r="H67" s="203" t="str">
        <f>IF('Frais de personnel'!$H67="","",'Frais de personnel'!$H67)</f>
        <v/>
      </c>
      <c r="I67" s="89" t="str">
        <f>IF('Frais de personnel'!$I67="","",'Frais de personnel'!$I67)</f>
        <v/>
      </c>
      <c r="J67" s="89" t="str">
        <f>IF('Frais de personnel'!$J67="","",'Frais de personnel'!$J67)</f>
        <v/>
      </c>
      <c r="K67" s="204" t="str">
        <f>IF('Frais de personnel'!$K67=0,"",'Frais de personnel'!$K67)</f>
        <v/>
      </c>
      <c r="L67" s="88"/>
      <c r="M67" s="69"/>
      <c r="N67" s="69"/>
      <c r="O67" s="69"/>
      <c r="P67" s="284" t="str">
        <f t="shared" si="4"/>
        <v/>
      </c>
      <c r="Q67" s="284" t="str">
        <f t="shared" si="5"/>
        <v/>
      </c>
      <c r="R67" s="84" t="str">
        <f t="shared" si="0"/>
        <v/>
      </c>
      <c r="S67" s="182" t="str">
        <f t="shared" si="1"/>
        <v/>
      </c>
      <c r="T67" s="196" t="str">
        <f t="shared" si="2"/>
        <v/>
      </c>
      <c r="U67" s="274" t="str">
        <f t="shared" si="6"/>
        <v/>
      </c>
      <c r="V67" s="185"/>
      <c r="W67" s="266"/>
      <c r="X67" s="90"/>
      <c r="Y67" s="158">
        <f t="shared" si="3"/>
        <v>0</v>
      </c>
    </row>
    <row r="68" spans="1:25" ht="20.100000000000001" customHeight="1" x14ac:dyDescent="0.25">
      <c r="A68" s="174">
        <v>62</v>
      </c>
      <c r="B68" s="201" t="str">
        <f>IF('Frais de personnel'!$B68="","",'Frais de personnel'!$B68)</f>
        <v/>
      </c>
      <c r="C68" s="201" t="str">
        <f>IF('Frais de personnel'!$C68="","",'Frais de personnel'!$C68)</f>
        <v/>
      </c>
      <c r="D68" s="202" t="str">
        <f>IF('Frais de personnel'!$D68="","",'Frais de personnel'!$D68)</f>
        <v/>
      </c>
      <c r="E68" s="180" t="str">
        <f>IF('Frais de personnel'!$E68="","",'Frais de personnel'!$E68)</f>
        <v/>
      </c>
      <c r="F68" s="273" t="str">
        <f>IF('Frais de personnel'!$H68="","",'Frais de personnel'!F68)</f>
        <v/>
      </c>
      <c r="G68" s="273" t="str">
        <f>IF('Frais de personnel'!$H68="","",'Frais de personnel'!G68)</f>
        <v/>
      </c>
      <c r="H68" s="203" t="str">
        <f>IF('Frais de personnel'!$H68="","",'Frais de personnel'!$H68)</f>
        <v/>
      </c>
      <c r="I68" s="89" t="str">
        <f>IF('Frais de personnel'!$I68="","",'Frais de personnel'!$I68)</f>
        <v/>
      </c>
      <c r="J68" s="89" t="str">
        <f>IF('Frais de personnel'!$J68="","",'Frais de personnel'!$J68)</f>
        <v/>
      </c>
      <c r="K68" s="204" t="str">
        <f>IF('Frais de personnel'!$K68=0,"",'Frais de personnel'!$K68)</f>
        <v/>
      </c>
      <c r="L68" s="88"/>
      <c r="M68" s="69"/>
      <c r="N68" s="69"/>
      <c r="O68" s="69"/>
      <c r="P68" s="284" t="str">
        <f t="shared" si="4"/>
        <v/>
      </c>
      <c r="Q68" s="284" t="str">
        <f t="shared" si="5"/>
        <v/>
      </c>
      <c r="R68" s="84" t="str">
        <f t="shared" si="0"/>
        <v/>
      </c>
      <c r="S68" s="182" t="str">
        <f t="shared" si="1"/>
        <v/>
      </c>
      <c r="T68" s="196" t="str">
        <f t="shared" si="2"/>
        <v/>
      </c>
      <c r="U68" s="274" t="str">
        <f t="shared" si="6"/>
        <v/>
      </c>
      <c r="V68" s="185"/>
      <c r="W68" s="266"/>
      <c r="X68" s="90"/>
      <c r="Y68" s="158">
        <f t="shared" si="3"/>
        <v>0</v>
      </c>
    </row>
    <row r="69" spans="1:25" ht="20.100000000000001" customHeight="1" x14ac:dyDescent="0.25">
      <c r="A69" s="174">
        <v>63</v>
      </c>
      <c r="B69" s="201" t="str">
        <f>IF('Frais de personnel'!$B69="","",'Frais de personnel'!$B69)</f>
        <v/>
      </c>
      <c r="C69" s="201" t="str">
        <f>IF('Frais de personnel'!$C69="","",'Frais de personnel'!$C69)</f>
        <v/>
      </c>
      <c r="D69" s="202" t="str">
        <f>IF('Frais de personnel'!$D69="","",'Frais de personnel'!$D69)</f>
        <v/>
      </c>
      <c r="E69" s="180" t="str">
        <f>IF('Frais de personnel'!$E69="","",'Frais de personnel'!$E69)</f>
        <v/>
      </c>
      <c r="F69" s="273" t="str">
        <f>IF('Frais de personnel'!$H69="","",'Frais de personnel'!F69)</f>
        <v/>
      </c>
      <c r="G69" s="273" t="str">
        <f>IF('Frais de personnel'!$H69="","",'Frais de personnel'!G69)</f>
        <v/>
      </c>
      <c r="H69" s="203" t="str">
        <f>IF('Frais de personnel'!$H69="","",'Frais de personnel'!$H69)</f>
        <v/>
      </c>
      <c r="I69" s="89" t="str">
        <f>IF('Frais de personnel'!$I69="","",'Frais de personnel'!$I69)</f>
        <v/>
      </c>
      <c r="J69" s="89" t="str">
        <f>IF('Frais de personnel'!$J69="","",'Frais de personnel'!$J69)</f>
        <v/>
      </c>
      <c r="K69" s="204" t="str">
        <f>IF('Frais de personnel'!$K69=0,"",'Frais de personnel'!$K69)</f>
        <v/>
      </c>
      <c r="L69" s="88"/>
      <c r="M69" s="69"/>
      <c r="N69" s="69"/>
      <c r="O69" s="69"/>
      <c r="P69" s="284" t="str">
        <f t="shared" si="4"/>
        <v/>
      </c>
      <c r="Q69" s="284" t="str">
        <f t="shared" si="5"/>
        <v/>
      </c>
      <c r="R69" s="84" t="str">
        <f t="shared" si="0"/>
        <v/>
      </c>
      <c r="S69" s="182" t="str">
        <f t="shared" si="1"/>
        <v/>
      </c>
      <c r="T69" s="196" t="str">
        <f t="shared" si="2"/>
        <v/>
      </c>
      <c r="U69" s="274" t="str">
        <f t="shared" si="6"/>
        <v/>
      </c>
      <c r="V69" s="185"/>
      <c r="W69" s="266"/>
      <c r="X69" s="90"/>
      <c r="Y69" s="158">
        <f t="shared" si="3"/>
        <v>0</v>
      </c>
    </row>
    <row r="70" spans="1:25" ht="20.100000000000001" customHeight="1" x14ac:dyDescent="0.25">
      <c r="A70" s="174">
        <v>64</v>
      </c>
      <c r="B70" s="201" t="str">
        <f>IF('Frais de personnel'!$B70="","",'Frais de personnel'!$B70)</f>
        <v/>
      </c>
      <c r="C70" s="201" t="str">
        <f>IF('Frais de personnel'!$C70="","",'Frais de personnel'!$C70)</f>
        <v/>
      </c>
      <c r="D70" s="202" t="str">
        <f>IF('Frais de personnel'!$D70="","",'Frais de personnel'!$D70)</f>
        <v/>
      </c>
      <c r="E70" s="180" t="str">
        <f>IF('Frais de personnel'!$E70="","",'Frais de personnel'!$E70)</f>
        <v/>
      </c>
      <c r="F70" s="273" t="str">
        <f>IF('Frais de personnel'!$H70="","",'Frais de personnel'!F70)</f>
        <v/>
      </c>
      <c r="G70" s="273" t="str">
        <f>IF('Frais de personnel'!$H70="","",'Frais de personnel'!G70)</f>
        <v/>
      </c>
      <c r="H70" s="203" t="str">
        <f>IF('Frais de personnel'!$H70="","",'Frais de personnel'!$H70)</f>
        <v/>
      </c>
      <c r="I70" s="89" t="str">
        <f>IF('Frais de personnel'!$I70="","",'Frais de personnel'!$I70)</f>
        <v/>
      </c>
      <c r="J70" s="89" t="str">
        <f>IF('Frais de personnel'!$J70="","",'Frais de personnel'!$J70)</f>
        <v/>
      </c>
      <c r="K70" s="204" t="str">
        <f>IF('Frais de personnel'!$K70=0,"",'Frais de personnel'!$K70)</f>
        <v/>
      </c>
      <c r="L70" s="88"/>
      <c r="M70" s="69"/>
      <c r="N70" s="69"/>
      <c r="O70" s="69"/>
      <c r="P70" s="284" t="str">
        <f t="shared" si="4"/>
        <v/>
      </c>
      <c r="Q70" s="284" t="str">
        <f t="shared" si="5"/>
        <v/>
      </c>
      <c r="R70" s="84" t="str">
        <f t="shared" si="0"/>
        <v/>
      </c>
      <c r="S70" s="182" t="str">
        <f t="shared" si="1"/>
        <v/>
      </c>
      <c r="T70" s="196" t="str">
        <f t="shared" si="2"/>
        <v/>
      </c>
      <c r="U70" s="274" t="str">
        <f t="shared" si="6"/>
        <v/>
      </c>
      <c r="V70" s="185"/>
      <c r="W70" s="266"/>
      <c r="X70" s="90"/>
      <c r="Y70" s="158">
        <f t="shared" si="3"/>
        <v>0</v>
      </c>
    </row>
    <row r="71" spans="1:25" ht="20.100000000000001" customHeight="1" x14ac:dyDescent="0.25">
      <c r="A71" s="174">
        <v>65</v>
      </c>
      <c r="B71" s="201" t="str">
        <f>IF('Frais de personnel'!$B71="","",'Frais de personnel'!$B71)</f>
        <v/>
      </c>
      <c r="C71" s="201" t="str">
        <f>IF('Frais de personnel'!$C71="","",'Frais de personnel'!$C71)</f>
        <v/>
      </c>
      <c r="D71" s="202" t="str">
        <f>IF('Frais de personnel'!$D71="","",'Frais de personnel'!$D71)</f>
        <v/>
      </c>
      <c r="E71" s="180" t="str">
        <f>IF('Frais de personnel'!$E71="","",'Frais de personnel'!$E71)</f>
        <v/>
      </c>
      <c r="F71" s="273" t="str">
        <f>IF('Frais de personnel'!$H71="","",'Frais de personnel'!F71)</f>
        <v/>
      </c>
      <c r="G71" s="273" t="str">
        <f>IF('Frais de personnel'!$H71="","",'Frais de personnel'!G71)</f>
        <v/>
      </c>
      <c r="H71" s="203" t="str">
        <f>IF('Frais de personnel'!$H71="","",'Frais de personnel'!$H71)</f>
        <v/>
      </c>
      <c r="I71" s="89" t="str">
        <f>IF('Frais de personnel'!$I71="","",'Frais de personnel'!$I71)</f>
        <v/>
      </c>
      <c r="J71" s="89" t="str">
        <f>IF('Frais de personnel'!$J71="","",'Frais de personnel'!$J71)</f>
        <v/>
      </c>
      <c r="K71" s="204" t="str">
        <f>IF('Frais de personnel'!$K71=0,"",'Frais de personnel'!$K71)</f>
        <v/>
      </c>
      <c r="L71" s="88"/>
      <c r="M71" s="69"/>
      <c r="N71" s="69"/>
      <c r="O71" s="69"/>
      <c r="P71" s="284" t="str">
        <f t="shared" si="4"/>
        <v/>
      </c>
      <c r="Q71" s="284" t="str">
        <f t="shared" si="5"/>
        <v/>
      </c>
      <c r="R71" s="84" t="str">
        <f t="shared" ref="R71:R134" si="7">IF($E71="","",IF(OR(($L71=0),($M71=0)),0,$L71/$M71*$N71))</f>
        <v/>
      </c>
      <c r="S71" s="182" t="str">
        <f t="shared" ref="S71:S134" si="8">IF($K71="","",IF($R71&gt;$K71,"Le montant éligible ne peut etre supérieur au montant présenté",""))</f>
        <v/>
      </c>
      <c r="T71" s="196" t="str">
        <f t="shared" ref="T71:T134" si="9">IF(J71="","",IF(E71="Salaire technicien",MIN(60000/1607*N71,60000),IF(E71="Salaire ingénieur",MIN(80000/1607*N71,80000))))</f>
        <v/>
      </c>
      <c r="U71" s="274" t="str">
        <f t="shared" si="6"/>
        <v/>
      </c>
      <c r="V71" s="185"/>
      <c r="W71" s="266"/>
      <c r="X71" s="90"/>
      <c r="Y71" s="158">
        <f t="shared" ref="Y71:Y134" si="10">IF(AND(B71&lt;&gt;"",X71&lt;&gt;"Oui"),1,0)</f>
        <v>0</v>
      </c>
    </row>
    <row r="72" spans="1:25" ht="20.100000000000001" customHeight="1" x14ac:dyDescent="0.25">
      <c r="A72" s="174">
        <v>66</v>
      </c>
      <c r="B72" s="201" t="str">
        <f>IF('Frais de personnel'!$B72="","",'Frais de personnel'!$B72)</f>
        <v/>
      </c>
      <c r="C72" s="201" t="str">
        <f>IF('Frais de personnel'!$C72="","",'Frais de personnel'!$C72)</f>
        <v/>
      </c>
      <c r="D72" s="202" t="str">
        <f>IF('Frais de personnel'!$D72="","",'Frais de personnel'!$D72)</f>
        <v/>
      </c>
      <c r="E72" s="180" t="str">
        <f>IF('Frais de personnel'!$E72="","",'Frais de personnel'!$E72)</f>
        <v/>
      </c>
      <c r="F72" s="273" t="str">
        <f>IF('Frais de personnel'!$H72="","",'Frais de personnel'!F72)</f>
        <v/>
      </c>
      <c r="G72" s="273" t="str">
        <f>IF('Frais de personnel'!$H72="","",'Frais de personnel'!G72)</f>
        <v/>
      </c>
      <c r="H72" s="203" t="str">
        <f>IF('Frais de personnel'!$H72="","",'Frais de personnel'!$H72)</f>
        <v/>
      </c>
      <c r="I72" s="89" t="str">
        <f>IF('Frais de personnel'!$I72="","",'Frais de personnel'!$I72)</f>
        <v/>
      </c>
      <c r="J72" s="89" t="str">
        <f>IF('Frais de personnel'!$J72="","",'Frais de personnel'!$J72)</f>
        <v/>
      </c>
      <c r="K72" s="204" t="str">
        <f>IF('Frais de personnel'!$K72=0,"",'Frais de personnel'!$K72)</f>
        <v/>
      </c>
      <c r="L72" s="88"/>
      <c r="M72" s="69"/>
      <c r="N72" s="69"/>
      <c r="O72" s="69"/>
      <c r="P72" s="284" t="str">
        <f t="shared" ref="P72:P135" si="11">IF(O72="KO","",IF(K72="","",F72))</f>
        <v/>
      </c>
      <c r="Q72" s="284" t="str">
        <f t="shared" ref="Q72:Q135" si="12">IF(O72="KO","",IF(K72="","",G72))</f>
        <v/>
      </c>
      <c r="R72" s="84" t="str">
        <f t="shared" si="7"/>
        <v/>
      </c>
      <c r="S72" s="182" t="str">
        <f t="shared" si="8"/>
        <v/>
      </c>
      <c r="T72" s="196" t="str">
        <f t="shared" si="9"/>
        <v/>
      </c>
      <c r="U72" s="274" t="str">
        <f t="shared" ref="U72:U135" si="13">IF(MIN(R72,T72)=0,"",MIN(R72,T72))</f>
        <v/>
      </c>
      <c r="V72" s="185"/>
      <c r="W72" s="266"/>
      <c r="X72" s="90"/>
      <c r="Y72" s="158">
        <f t="shared" si="10"/>
        <v>0</v>
      </c>
    </row>
    <row r="73" spans="1:25" ht="20.100000000000001" customHeight="1" x14ac:dyDescent="0.25">
      <c r="A73" s="174">
        <v>67</v>
      </c>
      <c r="B73" s="201" t="str">
        <f>IF('Frais de personnel'!$B73="","",'Frais de personnel'!$B73)</f>
        <v/>
      </c>
      <c r="C73" s="201" t="str">
        <f>IF('Frais de personnel'!$C73="","",'Frais de personnel'!$C73)</f>
        <v/>
      </c>
      <c r="D73" s="202" t="str">
        <f>IF('Frais de personnel'!$D73="","",'Frais de personnel'!$D73)</f>
        <v/>
      </c>
      <c r="E73" s="180" t="str">
        <f>IF('Frais de personnel'!$E73="","",'Frais de personnel'!$E73)</f>
        <v/>
      </c>
      <c r="F73" s="273" t="str">
        <f>IF('Frais de personnel'!$H73="","",'Frais de personnel'!F73)</f>
        <v/>
      </c>
      <c r="G73" s="273" t="str">
        <f>IF('Frais de personnel'!$H73="","",'Frais de personnel'!G73)</f>
        <v/>
      </c>
      <c r="H73" s="203" t="str">
        <f>IF('Frais de personnel'!$H73="","",'Frais de personnel'!$H73)</f>
        <v/>
      </c>
      <c r="I73" s="89" t="str">
        <f>IF('Frais de personnel'!$I73="","",'Frais de personnel'!$I73)</f>
        <v/>
      </c>
      <c r="J73" s="89" t="str">
        <f>IF('Frais de personnel'!$J73="","",'Frais de personnel'!$J73)</f>
        <v/>
      </c>
      <c r="K73" s="204" t="str">
        <f>IF('Frais de personnel'!$K73=0,"",'Frais de personnel'!$K73)</f>
        <v/>
      </c>
      <c r="L73" s="88"/>
      <c r="M73" s="69"/>
      <c r="N73" s="69"/>
      <c r="O73" s="69"/>
      <c r="P73" s="284" t="str">
        <f t="shared" si="11"/>
        <v/>
      </c>
      <c r="Q73" s="284" t="str">
        <f t="shared" si="12"/>
        <v/>
      </c>
      <c r="R73" s="84" t="str">
        <f t="shared" si="7"/>
        <v/>
      </c>
      <c r="S73" s="182" t="str">
        <f t="shared" si="8"/>
        <v/>
      </c>
      <c r="T73" s="196" t="str">
        <f t="shared" si="9"/>
        <v/>
      </c>
      <c r="U73" s="274" t="str">
        <f t="shared" si="13"/>
        <v/>
      </c>
      <c r="V73" s="185"/>
      <c r="W73" s="266"/>
      <c r="X73" s="90"/>
      <c r="Y73" s="158">
        <f t="shared" si="10"/>
        <v>0</v>
      </c>
    </row>
    <row r="74" spans="1:25" ht="20.100000000000001" customHeight="1" x14ac:dyDescent="0.25">
      <c r="A74" s="174">
        <v>68</v>
      </c>
      <c r="B74" s="201" t="str">
        <f>IF('Frais de personnel'!$B74="","",'Frais de personnel'!$B74)</f>
        <v/>
      </c>
      <c r="C74" s="201" t="str">
        <f>IF('Frais de personnel'!$C74="","",'Frais de personnel'!$C74)</f>
        <v/>
      </c>
      <c r="D74" s="202" t="str">
        <f>IF('Frais de personnel'!$D74="","",'Frais de personnel'!$D74)</f>
        <v/>
      </c>
      <c r="E74" s="180" t="str">
        <f>IF('Frais de personnel'!$E74="","",'Frais de personnel'!$E74)</f>
        <v/>
      </c>
      <c r="F74" s="273" t="str">
        <f>IF('Frais de personnel'!$H74="","",'Frais de personnel'!F74)</f>
        <v/>
      </c>
      <c r="G74" s="273" t="str">
        <f>IF('Frais de personnel'!$H74="","",'Frais de personnel'!G74)</f>
        <v/>
      </c>
      <c r="H74" s="203" t="str">
        <f>IF('Frais de personnel'!$H74="","",'Frais de personnel'!$H74)</f>
        <v/>
      </c>
      <c r="I74" s="89" t="str">
        <f>IF('Frais de personnel'!$I74="","",'Frais de personnel'!$I74)</f>
        <v/>
      </c>
      <c r="J74" s="89" t="str">
        <f>IF('Frais de personnel'!$J74="","",'Frais de personnel'!$J74)</f>
        <v/>
      </c>
      <c r="K74" s="204" t="str">
        <f>IF('Frais de personnel'!$K74=0,"",'Frais de personnel'!$K74)</f>
        <v/>
      </c>
      <c r="L74" s="88"/>
      <c r="M74" s="69"/>
      <c r="N74" s="69"/>
      <c r="O74" s="69"/>
      <c r="P74" s="284" t="str">
        <f t="shared" si="11"/>
        <v/>
      </c>
      <c r="Q74" s="284" t="str">
        <f t="shared" si="12"/>
        <v/>
      </c>
      <c r="R74" s="84" t="str">
        <f t="shared" si="7"/>
        <v/>
      </c>
      <c r="S74" s="182" t="str">
        <f t="shared" si="8"/>
        <v/>
      </c>
      <c r="T74" s="196" t="str">
        <f t="shared" si="9"/>
        <v/>
      </c>
      <c r="U74" s="274" t="str">
        <f t="shared" si="13"/>
        <v/>
      </c>
      <c r="V74" s="185"/>
      <c r="W74" s="266"/>
      <c r="X74" s="90"/>
      <c r="Y74" s="158">
        <f t="shared" si="10"/>
        <v>0</v>
      </c>
    </row>
    <row r="75" spans="1:25" ht="20.100000000000001" customHeight="1" x14ac:dyDescent="0.25">
      <c r="A75" s="174">
        <v>69</v>
      </c>
      <c r="B75" s="201" t="str">
        <f>IF('Frais de personnel'!$B75="","",'Frais de personnel'!$B75)</f>
        <v/>
      </c>
      <c r="C75" s="201" t="str">
        <f>IF('Frais de personnel'!$C75="","",'Frais de personnel'!$C75)</f>
        <v/>
      </c>
      <c r="D75" s="202" t="str">
        <f>IF('Frais de personnel'!$D75="","",'Frais de personnel'!$D75)</f>
        <v/>
      </c>
      <c r="E75" s="180" t="str">
        <f>IF('Frais de personnel'!$E75="","",'Frais de personnel'!$E75)</f>
        <v/>
      </c>
      <c r="F75" s="273" t="str">
        <f>IF('Frais de personnel'!$H75="","",'Frais de personnel'!F75)</f>
        <v/>
      </c>
      <c r="G75" s="273" t="str">
        <f>IF('Frais de personnel'!$H75="","",'Frais de personnel'!G75)</f>
        <v/>
      </c>
      <c r="H75" s="203" t="str">
        <f>IF('Frais de personnel'!$H75="","",'Frais de personnel'!$H75)</f>
        <v/>
      </c>
      <c r="I75" s="89" t="str">
        <f>IF('Frais de personnel'!$I75="","",'Frais de personnel'!$I75)</f>
        <v/>
      </c>
      <c r="J75" s="89" t="str">
        <f>IF('Frais de personnel'!$J75="","",'Frais de personnel'!$J75)</f>
        <v/>
      </c>
      <c r="K75" s="204" t="str">
        <f>IF('Frais de personnel'!$K75=0,"",'Frais de personnel'!$K75)</f>
        <v/>
      </c>
      <c r="L75" s="88"/>
      <c r="M75" s="69"/>
      <c r="N75" s="69"/>
      <c r="O75" s="69"/>
      <c r="P75" s="284" t="str">
        <f t="shared" si="11"/>
        <v/>
      </c>
      <c r="Q75" s="284" t="str">
        <f t="shared" si="12"/>
        <v/>
      </c>
      <c r="R75" s="84" t="str">
        <f t="shared" si="7"/>
        <v/>
      </c>
      <c r="S75" s="182" t="str">
        <f t="shared" si="8"/>
        <v/>
      </c>
      <c r="T75" s="196" t="str">
        <f t="shared" si="9"/>
        <v/>
      </c>
      <c r="U75" s="274" t="str">
        <f t="shared" si="13"/>
        <v/>
      </c>
      <c r="V75" s="185"/>
      <c r="W75" s="266"/>
      <c r="X75" s="90"/>
      <c r="Y75" s="158">
        <f t="shared" si="10"/>
        <v>0</v>
      </c>
    </row>
    <row r="76" spans="1:25" ht="20.100000000000001" customHeight="1" x14ac:dyDescent="0.25">
      <c r="A76" s="174">
        <v>70</v>
      </c>
      <c r="B76" s="201" t="str">
        <f>IF('Frais de personnel'!$B76="","",'Frais de personnel'!$B76)</f>
        <v/>
      </c>
      <c r="C76" s="201" t="str">
        <f>IF('Frais de personnel'!$C76="","",'Frais de personnel'!$C76)</f>
        <v/>
      </c>
      <c r="D76" s="202" t="str">
        <f>IF('Frais de personnel'!$D76="","",'Frais de personnel'!$D76)</f>
        <v/>
      </c>
      <c r="E76" s="180" t="str">
        <f>IF('Frais de personnel'!$E76="","",'Frais de personnel'!$E76)</f>
        <v/>
      </c>
      <c r="F76" s="273" t="str">
        <f>IF('Frais de personnel'!$H76="","",'Frais de personnel'!F76)</f>
        <v/>
      </c>
      <c r="G76" s="273" t="str">
        <f>IF('Frais de personnel'!$H76="","",'Frais de personnel'!G76)</f>
        <v/>
      </c>
      <c r="H76" s="203" t="str">
        <f>IF('Frais de personnel'!$H76="","",'Frais de personnel'!$H76)</f>
        <v/>
      </c>
      <c r="I76" s="89" t="str">
        <f>IF('Frais de personnel'!$I76="","",'Frais de personnel'!$I76)</f>
        <v/>
      </c>
      <c r="J76" s="89" t="str">
        <f>IF('Frais de personnel'!$J76="","",'Frais de personnel'!$J76)</f>
        <v/>
      </c>
      <c r="K76" s="204" t="str">
        <f>IF('Frais de personnel'!$K76=0,"",'Frais de personnel'!$K76)</f>
        <v/>
      </c>
      <c r="L76" s="88"/>
      <c r="M76" s="69"/>
      <c r="N76" s="69"/>
      <c r="O76" s="69"/>
      <c r="P76" s="284" t="str">
        <f t="shared" si="11"/>
        <v/>
      </c>
      <c r="Q76" s="284" t="str">
        <f t="shared" si="12"/>
        <v/>
      </c>
      <c r="R76" s="84" t="str">
        <f t="shared" si="7"/>
        <v/>
      </c>
      <c r="S76" s="182" t="str">
        <f t="shared" si="8"/>
        <v/>
      </c>
      <c r="T76" s="196" t="str">
        <f t="shared" si="9"/>
        <v/>
      </c>
      <c r="U76" s="274" t="str">
        <f t="shared" si="13"/>
        <v/>
      </c>
      <c r="V76" s="185"/>
      <c r="W76" s="266"/>
      <c r="X76" s="90"/>
      <c r="Y76" s="158">
        <f t="shared" si="10"/>
        <v>0</v>
      </c>
    </row>
    <row r="77" spans="1:25" ht="20.100000000000001" customHeight="1" x14ac:dyDescent="0.25">
      <c r="A77" s="174">
        <v>71</v>
      </c>
      <c r="B77" s="201" t="str">
        <f>IF('Frais de personnel'!$B77="","",'Frais de personnel'!$B77)</f>
        <v/>
      </c>
      <c r="C77" s="201" t="str">
        <f>IF('Frais de personnel'!$C77="","",'Frais de personnel'!$C77)</f>
        <v/>
      </c>
      <c r="D77" s="202" t="str">
        <f>IF('Frais de personnel'!$D77="","",'Frais de personnel'!$D77)</f>
        <v/>
      </c>
      <c r="E77" s="180" t="str">
        <f>IF('Frais de personnel'!$E77="","",'Frais de personnel'!$E77)</f>
        <v/>
      </c>
      <c r="F77" s="273" t="str">
        <f>IF('Frais de personnel'!$H77="","",'Frais de personnel'!F77)</f>
        <v/>
      </c>
      <c r="G77" s="273" t="str">
        <f>IF('Frais de personnel'!$H77="","",'Frais de personnel'!G77)</f>
        <v/>
      </c>
      <c r="H77" s="203" t="str">
        <f>IF('Frais de personnel'!$H77="","",'Frais de personnel'!$H77)</f>
        <v/>
      </c>
      <c r="I77" s="89" t="str">
        <f>IF('Frais de personnel'!$I77="","",'Frais de personnel'!$I77)</f>
        <v/>
      </c>
      <c r="J77" s="89" t="str">
        <f>IF('Frais de personnel'!$J77="","",'Frais de personnel'!$J77)</f>
        <v/>
      </c>
      <c r="K77" s="204" t="str">
        <f>IF('Frais de personnel'!$K77=0,"",'Frais de personnel'!$K77)</f>
        <v/>
      </c>
      <c r="L77" s="88"/>
      <c r="M77" s="69"/>
      <c r="N77" s="69"/>
      <c r="O77" s="69"/>
      <c r="P77" s="284" t="str">
        <f t="shared" si="11"/>
        <v/>
      </c>
      <c r="Q77" s="284" t="str">
        <f t="shared" si="12"/>
        <v/>
      </c>
      <c r="R77" s="84" t="str">
        <f t="shared" si="7"/>
        <v/>
      </c>
      <c r="S77" s="182" t="str">
        <f t="shared" si="8"/>
        <v/>
      </c>
      <c r="T77" s="196" t="str">
        <f t="shared" si="9"/>
        <v/>
      </c>
      <c r="U77" s="274" t="str">
        <f t="shared" si="13"/>
        <v/>
      </c>
      <c r="V77" s="185"/>
      <c r="W77" s="266"/>
      <c r="X77" s="90"/>
      <c r="Y77" s="158">
        <f t="shared" si="10"/>
        <v>0</v>
      </c>
    </row>
    <row r="78" spans="1:25" ht="20.100000000000001" customHeight="1" x14ac:dyDescent="0.25">
      <c r="A78" s="174">
        <v>72</v>
      </c>
      <c r="B78" s="201" t="str">
        <f>IF('Frais de personnel'!$B78="","",'Frais de personnel'!$B78)</f>
        <v/>
      </c>
      <c r="C78" s="201" t="str">
        <f>IF('Frais de personnel'!$C78="","",'Frais de personnel'!$C78)</f>
        <v/>
      </c>
      <c r="D78" s="202" t="str">
        <f>IF('Frais de personnel'!$D78="","",'Frais de personnel'!$D78)</f>
        <v/>
      </c>
      <c r="E78" s="180" t="str">
        <f>IF('Frais de personnel'!$E78="","",'Frais de personnel'!$E78)</f>
        <v/>
      </c>
      <c r="F78" s="273" t="str">
        <f>IF('Frais de personnel'!$H78="","",'Frais de personnel'!F78)</f>
        <v/>
      </c>
      <c r="G78" s="273" t="str">
        <f>IF('Frais de personnel'!$H78="","",'Frais de personnel'!G78)</f>
        <v/>
      </c>
      <c r="H78" s="203" t="str">
        <f>IF('Frais de personnel'!$H78="","",'Frais de personnel'!$H78)</f>
        <v/>
      </c>
      <c r="I78" s="89" t="str">
        <f>IF('Frais de personnel'!$I78="","",'Frais de personnel'!$I78)</f>
        <v/>
      </c>
      <c r="J78" s="89" t="str">
        <f>IF('Frais de personnel'!$J78="","",'Frais de personnel'!$J78)</f>
        <v/>
      </c>
      <c r="K78" s="204" t="str">
        <f>IF('Frais de personnel'!$K78=0,"",'Frais de personnel'!$K78)</f>
        <v/>
      </c>
      <c r="L78" s="88"/>
      <c r="M78" s="69"/>
      <c r="N78" s="69"/>
      <c r="O78" s="69"/>
      <c r="P78" s="284" t="str">
        <f t="shared" si="11"/>
        <v/>
      </c>
      <c r="Q78" s="284" t="str">
        <f t="shared" si="12"/>
        <v/>
      </c>
      <c r="R78" s="84" t="str">
        <f t="shared" si="7"/>
        <v/>
      </c>
      <c r="S78" s="182" t="str">
        <f t="shared" si="8"/>
        <v/>
      </c>
      <c r="T78" s="196" t="str">
        <f t="shared" si="9"/>
        <v/>
      </c>
      <c r="U78" s="274" t="str">
        <f t="shared" si="13"/>
        <v/>
      </c>
      <c r="V78" s="185"/>
      <c r="W78" s="266"/>
      <c r="X78" s="90"/>
      <c r="Y78" s="158">
        <f t="shared" si="10"/>
        <v>0</v>
      </c>
    </row>
    <row r="79" spans="1:25" ht="20.100000000000001" customHeight="1" x14ac:dyDescent="0.25">
      <c r="A79" s="174">
        <v>73</v>
      </c>
      <c r="B79" s="201" t="str">
        <f>IF('Frais de personnel'!$B79="","",'Frais de personnel'!$B79)</f>
        <v/>
      </c>
      <c r="C79" s="201" t="str">
        <f>IF('Frais de personnel'!$C79="","",'Frais de personnel'!$C79)</f>
        <v/>
      </c>
      <c r="D79" s="202" t="str">
        <f>IF('Frais de personnel'!$D79="","",'Frais de personnel'!$D79)</f>
        <v/>
      </c>
      <c r="E79" s="180" t="str">
        <f>IF('Frais de personnel'!$E79="","",'Frais de personnel'!$E79)</f>
        <v/>
      </c>
      <c r="F79" s="273" t="str">
        <f>IF('Frais de personnel'!$H79="","",'Frais de personnel'!F79)</f>
        <v/>
      </c>
      <c r="G79" s="273" t="str">
        <f>IF('Frais de personnel'!$H79="","",'Frais de personnel'!G79)</f>
        <v/>
      </c>
      <c r="H79" s="203" t="str">
        <f>IF('Frais de personnel'!$H79="","",'Frais de personnel'!$H79)</f>
        <v/>
      </c>
      <c r="I79" s="89" t="str">
        <f>IF('Frais de personnel'!$I79="","",'Frais de personnel'!$I79)</f>
        <v/>
      </c>
      <c r="J79" s="89" t="str">
        <f>IF('Frais de personnel'!$J79="","",'Frais de personnel'!$J79)</f>
        <v/>
      </c>
      <c r="K79" s="204" t="str">
        <f>IF('Frais de personnel'!$K79=0,"",'Frais de personnel'!$K79)</f>
        <v/>
      </c>
      <c r="L79" s="88"/>
      <c r="M79" s="69"/>
      <c r="N79" s="69"/>
      <c r="O79" s="69"/>
      <c r="P79" s="284" t="str">
        <f t="shared" si="11"/>
        <v/>
      </c>
      <c r="Q79" s="284" t="str">
        <f t="shared" si="12"/>
        <v/>
      </c>
      <c r="R79" s="84" t="str">
        <f t="shared" si="7"/>
        <v/>
      </c>
      <c r="S79" s="182" t="str">
        <f t="shared" si="8"/>
        <v/>
      </c>
      <c r="T79" s="196" t="str">
        <f t="shared" si="9"/>
        <v/>
      </c>
      <c r="U79" s="274" t="str">
        <f t="shared" si="13"/>
        <v/>
      </c>
      <c r="V79" s="185"/>
      <c r="W79" s="266"/>
      <c r="X79" s="90"/>
      <c r="Y79" s="158">
        <f t="shared" si="10"/>
        <v>0</v>
      </c>
    </row>
    <row r="80" spans="1:25" ht="20.100000000000001" customHeight="1" x14ac:dyDescent="0.25">
      <c r="A80" s="174">
        <v>74</v>
      </c>
      <c r="B80" s="201" t="str">
        <f>IF('Frais de personnel'!$B80="","",'Frais de personnel'!$B80)</f>
        <v/>
      </c>
      <c r="C80" s="201" t="str">
        <f>IF('Frais de personnel'!$C80="","",'Frais de personnel'!$C80)</f>
        <v/>
      </c>
      <c r="D80" s="202" t="str">
        <f>IF('Frais de personnel'!$D80="","",'Frais de personnel'!$D80)</f>
        <v/>
      </c>
      <c r="E80" s="180" t="str">
        <f>IF('Frais de personnel'!$E80="","",'Frais de personnel'!$E80)</f>
        <v/>
      </c>
      <c r="F80" s="273" t="str">
        <f>IF('Frais de personnel'!$H80="","",'Frais de personnel'!F80)</f>
        <v/>
      </c>
      <c r="G80" s="273" t="str">
        <f>IF('Frais de personnel'!$H80="","",'Frais de personnel'!G80)</f>
        <v/>
      </c>
      <c r="H80" s="203" t="str">
        <f>IF('Frais de personnel'!$H80="","",'Frais de personnel'!$H80)</f>
        <v/>
      </c>
      <c r="I80" s="89" t="str">
        <f>IF('Frais de personnel'!$I80="","",'Frais de personnel'!$I80)</f>
        <v/>
      </c>
      <c r="J80" s="89" t="str">
        <f>IF('Frais de personnel'!$J80="","",'Frais de personnel'!$J80)</f>
        <v/>
      </c>
      <c r="K80" s="204" t="str">
        <f>IF('Frais de personnel'!$K80=0,"",'Frais de personnel'!$K80)</f>
        <v/>
      </c>
      <c r="L80" s="88"/>
      <c r="M80" s="69"/>
      <c r="N80" s="69"/>
      <c r="O80" s="69"/>
      <c r="P80" s="284" t="str">
        <f t="shared" si="11"/>
        <v/>
      </c>
      <c r="Q80" s="284" t="str">
        <f t="shared" si="12"/>
        <v/>
      </c>
      <c r="R80" s="84" t="str">
        <f t="shared" si="7"/>
        <v/>
      </c>
      <c r="S80" s="182" t="str">
        <f t="shared" si="8"/>
        <v/>
      </c>
      <c r="T80" s="196" t="str">
        <f t="shared" si="9"/>
        <v/>
      </c>
      <c r="U80" s="274" t="str">
        <f t="shared" si="13"/>
        <v/>
      </c>
      <c r="V80" s="185"/>
      <c r="W80" s="266"/>
      <c r="X80" s="90"/>
      <c r="Y80" s="158">
        <f t="shared" si="10"/>
        <v>0</v>
      </c>
    </row>
    <row r="81" spans="1:25" ht="20.100000000000001" customHeight="1" x14ac:dyDescent="0.25">
      <c r="A81" s="174">
        <v>75</v>
      </c>
      <c r="B81" s="201" t="str">
        <f>IF('Frais de personnel'!$B81="","",'Frais de personnel'!$B81)</f>
        <v/>
      </c>
      <c r="C81" s="201" t="str">
        <f>IF('Frais de personnel'!$C81="","",'Frais de personnel'!$C81)</f>
        <v/>
      </c>
      <c r="D81" s="202" t="str">
        <f>IF('Frais de personnel'!$D81="","",'Frais de personnel'!$D81)</f>
        <v/>
      </c>
      <c r="E81" s="180" t="str">
        <f>IF('Frais de personnel'!$E81="","",'Frais de personnel'!$E81)</f>
        <v/>
      </c>
      <c r="F81" s="273" t="str">
        <f>IF('Frais de personnel'!$H81="","",'Frais de personnel'!F81)</f>
        <v/>
      </c>
      <c r="G81" s="273" t="str">
        <f>IF('Frais de personnel'!$H81="","",'Frais de personnel'!G81)</f>
        <v/>
      </c>
      <c r="H81" s="203" t="str">
        <f>IF('Frais de personnel'!$H81="","",'Frais de personnel'!$H81)</f>
        <v/>
      </c>
      <c r="I81" s="89" t="str">
        <f>IF('Frais de personnel'!$I81="","",'Frais de personnel'!$I81)</f>
        <v/>
      </c>
      <c r="J81" s="89" t="str">
        <f>IF('Frais de personnel'!$J81="","",'Frais de personnel'!$J81)</f>
        <v/>
      </c>
      <c r="K81" s="204" t="str">
        <f>IF('Frais de personnel'!$K81=0,"",'Frais de personnel'!$K81)</f>
        <v/>
      </c>
      <c r="L81" s="88"/>
      <c r="M81" s="69"/>
      <c r="N81" s="69"/>
      <c r="O81" s="69"/>
      <c r="P81" s="284" t="str">
        <f t="shared" si="11"/>
        <v/>
      </c>
      <c r="Q81" s="284" t="str">
        <f t="shared" si="12"/>
        <v/>
      </c>
      <c r="R81" s="84" t="str">
        <f t="shared" si="7"/>
        <v/>
      </c>
      <c r="S81" s="182" t="str">
        <f t="shared" si="8"/>
        <v/>
      </c>
      <c r="T81" s="196" t="str">
        <f t="shared" si="9"/>
        <v/>
      </c>
      <c r="U81" s="274" t="str">
        <f t="shared" si="13"/>
        <v/>
      </c>
      <c r="V81" s="185"/>
      <c r="W81" s="266"/>
      <c r="X81" s="90"/>
      <c r="Y81" s="158">
        <f t="shared" si="10"/>
        <v>0</v>
      </c>
    </row>
    <row r="82" spans="1:25" ht="20.100000000000001" customHeight="1" x14ac:dyDescent="0.25">
      <c r="A82" s="174">
        <v>76</v>
      </c>
      <c r="B82" s="201" t="str">
        <f>IF('Frais de personnel'!$B82="","",'Frais de personnel'!$B82)</f>
        <v/>
      </c>
      <c r="C82" s="201" t="str">
        <f>IF('Frais de personnel'!$C82="","",'Frais de personnel'!$C82)</f>
        <v/>
      </c>
      <c r="D82" s="202" t="str">
        <f>IF('Frais de personnel'!$D82="","",'Frais de personnel'!$D82)</f>
        <v/>
      </c>
      <c r="E82" s="180" t="str">
        <f>IF('Frais de personnel'!$E82="","",'Frais de personnel'!$E82)</f>
        <v/>
      </c>
      <c r="F82" s="273" t="str">
        <f>IF('Frais de personnel'!$H82="","",'Frais de personnel'!F82)</f>
        <v/>
      </c>
      <c r="G82" s="273" t="str">
        <f>IF('Frais de personnel'!$H82="","",'Frais de personnel'!G82)</f>
        <v/>
      </c>
      <c r="H82" s="203" t="str">
        <f>IF('Frais de personnel'!$H82="","",'Frais de personnel'!$H82)</f>
        <v/>
      </c>
      <c r="I82" s="89" t="str">
        <f>IF('Frais de personnel'!$I82="","",'Frais de personnel'!$I82)</f>
        <v/>
      </c>
      <c r="J82" s="89" t="str">
        <f>IF('Frais de personnel'!$J82="","",'Frais de personnel'!$J82)</f>
        <v/>
      </c>
      <c r="K82" s="204" t="str">
        <f>IF('Frais de personnel'!$K82=0,"",'Frais de personnel'!$K82)</f>
        <v/>
      </c>
      <c r="L82" s="88"/>
      <c r="M82" s="69"/>
      <c r="N82" s="69"/>
      <c r="O82" s="69"/>
      <c r="P82" s="284" t="str">
        <f t="shared" si="11"/>
        <v/>
      </c>
      <c r="Q82" s="284" t="str">
        <f t="shared" si="12"/>
        <v/>
      </c>
      <c r="R82" s="84" t="str">
        <f t="shared" si="7"/>
        <v/>
      </c>
      <c r="S82" s="182" t="str">
        <f t="shared" si="8"/>
        <v/>
      </c>
      <c r="T82" s="196" t="str">
        <f t="shared" si="9"/>
        <v/>
      </c>
      <c r="U82" s="274" t="str">
        <f t="shared" si="13"/>
        <v/>
      </c>
      <c r="V82" s="185"/>
      <c r="W82" s="266"/>
      <c r="X82" s="90"/>
      <c r="Y82" s="158">
        <f t="shared" si="10"/>
        <v>0</v>
      </c>
    </row>
    <row r="83" spans="1:25" ht="20.100000000000001" customHeight="1" x14ac:dyDescent="0.25">
      <c r="A83" s="174">
        <v>77</v>
      </c>
      <c r="B83" s="201" t="str">
        <f>IF('Frais de personnel'!$B83="","",'Frais de personnel'!$B83)</f>
        <v/>
      </c>
      <c r="C83" s="201" t="str">
        <f>IF('Frais de personnel'!$C83="","",'Frais de personnel'!$C83)</f>
        <v/>
      </c>
      <c r="D83" s="202" t="str">
        <f>IF('Frais de personnel'!$D83="","",'Frais de personnel'!$D83)</f>
        <v/>
      </c>
      <c r="E83" s="180" t="str">
        <f>IF('Frais de personnel'!$E83="","",'Frais de personnel'!$E83)</f>
        <v/>
      </c>
      <c r="F83" s="273" t="str">
        <f>IF('Frais de personnel'!$H83="","",'Frais de personnel'!F83)</f>
        <v/>
      </c>
      <c r="G83" s="273" t="str">
        <f>IF('Frais de personnel'!$H83="","",'Frais de personnel'!G83)</f>
        <v/>
      </c>
      <c r="H83" s="203" t="str">
        <f>IF('Frais de personnel'!$H83="","",'Frais de personnel'!$H83)</f>
        <v/>
      </c>
      <c r="I83" s="89" t="str">
        <f>IF('Frais de personnel'!$I83="","",'Frais de personnel'!$I83)</f>
        <v/>
      </c>
      <c r="J83" s="89" t="str">
        <f>IF('Frais de personnel'!$J83="","",'Frais de personnel'!$J83)</f>
        <v/>
      </c>
      <c r="K83" s="204" t="str">
        <f>IF('Frais de personnel'!$K83=0,"",'Frais de personnel'!$K83)</f>
        <v/>
      </c>
      <c r="L83" s="88"/>
      <c r="M83" s="69"/>
      <c r="N83" s="69"/>
      <c r="O83" s="69"/>
      <c r="P83" s="284" t="str">
        <f t="shared" si="11"/>
        <v/>
      </c>
      <c r="Q83" s="284" t="str">
        <f t="shared" si="12"/>
        <v/>
      </c>
      <c r="R83" s="84" t="str">
        <f t="shared" si="7"/>
        <v/>
      </c>
      <c r="S83" s="182" t="str">
        <f t="shared" si="8"/>
        <v/>
      </c>
      <c r="T83" s="196" t="str">
        <f t="shared" si="9"/>
        <v/>
      </c>
      <c r="U83" s="274" t="str">
        <f t="shared" si="13"/>
        <v/>
      </c>
      <c r="V83" s="185"/>
      <c r="W83" s="266"/>
      <c r="X83" s="90"/>
      <c r="Y83" s="158">
        <f t="shared" si="10"/>
        <v>0</v>
      </c>
    </row>
    <row r="84" spans="1:25" ht="20.100000000000001" customHeight="1" x14ac:dyDescent="0.25">
      <c r="A84" s="174">
        <v>78</v>
      </c>
      <c r="B84" s="201" t="str">
        <f>IF('Frais de personnel'!$B84="","",'Frais de personnel'!$B84)</f>
        <v/>
      </c>
      <c r="C84" s="201" t="str">
        <f>IF('Frais de personnel'!$C84="","",'Frais de personnel'!$C84)</f>
        <v/>
      </c>
      <c r="D84" s="202" t="str">
        <f>IF('Frais de personnel'!$D84="","",'Frais de personnel'!$D84)</f>
        <v/>
      </c>
      <c r="E84" s="180" t="str">
        <f>IF('Frais de personnel'!$E84="","",'Frais de personnel'!$E84)</f>
        <v/>
      </c>
      <c r="F84" s="273" t="str">
        <f>IF('Frais de personnel'!$H84="","",'Frais de personnel'!F84)</f>
        <v/>
      </c>
      <c r="G84" s="273" t="str">
        <f>IF('Frais de personnel'!$H84="","",'Frais de personnel'!G84)</f>
        <v/>
      </c>
      <c r="H84" s="203" t="str">
        <f>IF('Frais de personnel'!$H84="","",'Frais de personnel'!$H84)</f>
        <v/>
      </c>
      <c r="I84" s="89" t="str">
        <f>IF('Frais de personnel'!$I84="","",'Frais de personnel'!$I84)</f>
        <v/>
      </c>
      <c r="J84" s="89" t="str">
        <f>IF('Frais de personnel'!$J84="","",'Frais de personnel'!$J84)</f>
        <v/>
      </c>
      <c r="K84" s="204" t="str">
        <f>IF('Frais de personnel'!$K84=0,"",'Frais de personnel'!$K84)</f>
        <v/>
      </c>
      <c r="L84" s="88"/>
      <c r="M84" s="69"/>
      <c r="N84" s="69"/>
      <c r="O84" s="69"/>
      <c r="P84" s="284" t="str">
        <f t="shared" si="11"/>
        <v/>
      </c>
      <c r="Q84" s="284" t="str">
        <f t="shared" si="12"/>
        <v/>
      </c>
      <c r="R84" s="84" t="str">
        <f t="shared" si="7"/>
        <v/>
      </c>
      <c r="S84" s="182" t="str">
        <f t="shared" si="8"/>
        <v/>
      </c>
      <c r="T84" s="196" t="str">
        <f t="shared" si="9"/>
        <v/>
      </c>
      <c r="U84" s="274" t="str">
        <f t="shared" si="13"/>
        <v/>
      </c>
      <c r="V84" s="185"/>
      <c r="W84" s="266"/>
      <c r="X84" s="90"/>
      <c r="Y84" s="158">
        <f t="shared" si="10"/>
        <v>0</v>
      </c>
    </row>
    <row r="85" spans="1:25" ht="20.100000000000001" customHeight="1" x14ac:dyDescent="0.25">
      <c r="A85" s="174">
        <v>79</v>
      </c>
      <c r="B85" s="201" t="str">
        <f>IF('Frais de personnel'!$B85="","",'Frais de personnel'!$B85)</f>
        <v/>
      </c>
      <c r="C85" s="201" t="str">
        <f>IF('Frais de personnel'!$C85="","",'Frais de personnel'!$C85)</f>
        <v/>
      </c>
      <c r="D85" s="202" t="str">
        <f>IF('Frais de personnel'!$D85="","",'Frais de personnel'!$D85)</f>
        <v/>
      </c>
      <c r="E85" s="180" t="str">
        <f>IF('Frais de personnel'!$E85="","",'Frais de personnel'!$E85)</f>
        <v/>
      </c>
      <c r="F85" s="273" t="str">
        <f>IF('Frais de personnel'!$H85="","",'Frais de personnel'!F85)</f>
        <v/>
      </c>
      <c r="G85" s="273" t="str">
        <f>IF('Frais de personnel'!$H85="","",'Frais de personnel'!G85)</f>
        <v/>
      </c>
      <c r="H85" s="203" t="str">
        <f>IF('Frais de personnel'!$H85="","",'Frais de personnel'!$H85)</f>
        <v/>
      </c>
      <c r="I85" s="89" t="str">
        <f>IF('Frais de personnel'!$I85="","",'Frais de personnel'!$I85)</f>
        <v/>
      </c>
      <c r="J85" s="89" t="str">
        <f>IF('Frais de personnel'!$J85="","",'Frais de personnel'!$J85)</f>
        <v/>
      </c>
      <c r="K85" s="204" t="str">
        <f>IF('Frais de personnel'!$K85=0,"",'Frais de personnel'!$K85)</f>
        <v/>
      </c>
      <c r="L85" s="88"/>
      <c r="M85" s="69"/>
      <c r="N85" s="69"/>
      <c r="O85" s="69"/>
      <c r="P85" s="284" t="str">
        <f t="shared" si="11"/>
        <v/>
      </c>
      <c r="Q85" s="284" t="str">
        <f t="shared" si="12"/>
        <v/>
      </c>
      <c r="R85" s="84" t="str">
        <f t="shared" si="7"/>
        <v/>
      </c>
      <c r="S85" s="182" t="str">
        <f t="shared" si="8"/>
        <v/>
      </c>
      <c r="T85" s="196" t="str">
        <f t="shared" si="9"/>
        <v/>
      </c>
      <c r="U85" s="274" t="str">
        <f t="shared" si="13"/>
        <v/>
      </c>
      <c r="V85" s="185"/>
      <c r="W85" s="266"/>
      <c r="X85" s="90"/>
      <c r="Y85" s="158">
        <f t="shared" si="10"/>
        <v>0</v>
      </c>
    </row>
    <row r="86" spans="1:25" ht="20.100000000000001" customHeight="1" x14ac:dyDescent="0.25">
      <c r="A86" s="174">
        <v>80</v>
      </c>
      <c r="B86" s="201" t="str">
        <f>IF('Frais de personnel'!$B86="","",'Frais de personnel'!$B86)</f>
        <v/>
      </c>
      <c r="C86" s="201" t="str">
        <f>IF('Frais de personnel'!$C86="","",'Frais de personnel'!$C86)</f>
        <v/>
      </c>
      <c r="D86" s="202" t="str">
        <f>IF('Frais de personnel'!$D86="","",'Frais de personnel'!$D86)</f>
        <v/>
      </c>
      <c r="E86" s="180" t="str">
        <f>IF('Frais de personnel'!$E86="","",'Frais de personnel'!$E86)</f>
        <v/>
      </c>
      <c r="F86" s="273" t="str">
        <f>IF('Frais de personnel'!$H86="","",'Frais de personnel'!F86)</f>
        <v/>
      </c>
      <c r="G86" s="273" t="str">
        <f>IF('Frais de personnel'!$H86="","",'Frais de personnel'!G86)</f>
        <v/>
      </c>
      <c r="H86" s="203" t="str">
        <f>IF('Frais de personnel'!$H86="","",'Frais de personnel'!$H86)</f>
        <v/>
      </c>
      <c r="I86" s="89" t="str">
        <f>IF('Frais de personnel'!$I86="","",'Frais de personnel'!$I86)</f>
        <v/>
      </c>
      <c r="J86" s="89" t="str">
        <f>IF('Frais de personnel'!$J86="","",'Frais de personnel'!$J86)</f>
        <v/>
      </c>
      <c r="K86" s="204" t="str">
        <f>IF('Frais de personnel'!$K86=0,"",'Frais de personnel'!$K86)</f>
        <v/>
      </c>
      <c r="L86" s="88"/>
      <c r="M86" s="69"/>
      <c r="N86" s="69"/>
      <c r="O86" s="69"/>
      <c r="P86" s="284" t="str">
        <f t="shared" si="11"/>
        <v/>
      </c>
      <c r="Q86" s="284" t="str">
        <f t="shared" si="12"/>
        <v/>
      </c>
      <c r="R86" s="84" t="str">
        <f t="shared" si="7"/>
        <v/>
      </c>
      <c r="S86" s="182" t="str">
        <f t="shared" si="8"/>
        <v/>
      </c>
      <c r="T86" s="196" t="str">
        <f t="shared" si="9"/>
        <v/>
      </c>
      <c r="U86" s="274" t="str">
        <f t="shared" si="13"/>
        <v/>
      </c>
      <c r="V86" s="185"/>
      <c r="W86" s="266"/>
      <c r="X86" s="90"/>
      <c r="Y86" s="158">
        <f t="shared" si="10"/>
        <v>0</v>
      </c>
    </row>
    <row r="87" spans="1:25" ht="20.100000000000001" customHeight="1" x14ac:dyDescent="0.25">
      <c r="A87" s="174">
        <v>81</v>
      </c>
      <c r="B87" s="201" t="str">
        <f>IF('Frais de personnel'!$B87="","",'Frais de personnel'!$B87)</f>
        <v/>
      </c>
      <c r="C87" s="201" t="str">
        <f>IF('Frais de personnel'!$C87="","",'Frais de personnel'!$C87)</f>
        <v/>
      </c>
      <c r="D87" s="202" t="str">
        <f>IF('Frais de personnel'!$D87="","",'Frais de personnel'!$D87)</f>
        <v/>
      </c>
      <c r="E87" s="180" t="str">
        <f>IF('Frais de personnel'!$E87="","",'Frais de personnel'!$E87)</f>
        <v/>
      </c>
      <c r="F87" s="273" t="str">
        <f>IF('Frais de personnel'!$H87="","",'Frais de personnel'!F87)</f>
        <v/>
      </c>
      <c r="G87" s="273" t="str">
        <f>IF('Frais de personnel'!$H87="","",'Frais de personnel'!G87)</f>
        <v/>
      </c>
      <c r="H87" s="203" t="str">
        <f>IF('Frais de personnel'!$H87="","",'Frais de personnel'!$H87)</f>
        <v/>
      </c>
      <c r="I87" s="89" t="str">
        <f>IF('Frais de personnel'!$I87="","",'Frais de personnel'!$I87)</f>
        <v/>
      </c>
      <c r="J87" s="89" t="str">
        <f>IF('Frais de personnel'!$J87="","",'Frais de personnel'!$J87)</f>
        <v/>
      </c>
      <c r="K87" s="204" t="str">
        <f>IF('Frais de personnel'!$K87=0,"",'Frais de personnel'!$K87)</f>
        <v/>
      </c>
      <c r="L87" s="88"/>
      <c r="M87" s="69"/>
      <c r="N87" s="69"/>
      <c r="O87" s="69"/>
      <c r="P87" s="284" t="str">
        <f t="shared" si="11"/>
        <v/>
      </c>
      <c r="Q87" s="284" t="str">
        <f t="shared" si="12"/>
        <v/>
      </c>
      <c r="R87" s="84" t="str">
        <f t="shared" si="7"/>
        <v/>
      </c>
      <c r="S87" s="182" t="str">
        <f t="shared" si="8"/>
        <v/>
      </c>
      <c r="T87" s="196" t="str">
        <f t="shared" si="9"/>
        <v/>
      </c>
      <c r="U87" s="274" t="str">
        <f t="shared" si="13"/>
        <v/>
      </c>
      <c r="V87" s="185"/>
      <c r="W87" s="266"/>
      <c r="X87" s="90"/>
      <c r="Y87" s="158">
        <f t="shared" si="10"/>
        <v>0</v>
      </c>
    </row>
    <row r="88" spans="1:25" ht="20.100000000000001" customHeight="1" x14ac:dyDescent="0.25">
      <c r="A88" s="174">
        <v>82</v>
      </c>
      <c r="B88" s="201" t="str">
        <f>IF('Frais de personnel'!$B88="","",'Frais de personnel'!$B88)</f>
        <v/>
      </c>
      <c r="C88" s="201" t="str">
        <f>IF('Frais de personnel'!$C88="","",'Frais de personnel'!$C88)</f>
        <v/>
      </c>
      <c r="D88" s="202" t="str">
        <f>IF('Frais de personnel'!$D88="","",'Frais de personnel'!$D88)</f>
        <v/>
      </c>
      <c r="E88" s="180" t="str">
        <f>IF('Frais de personnel'!$E88="","",'Frais de personnel'!$E88)</f>
        <v/>
      </c>
      <c r="F88" s="273" t="str">
        <f>IF('Frais de personnel'!$H88="","",'Frais de personnel'!F88)</f>
        <v/>
      </c>
      <c r="G88" s="273" t="str">
        <f>IF('Frais de personnel'!$H88="","",'Frais de personnel'!G88)</f>
        <v/>
      </c>
      <c r="H88" s="203" t="str">
        <f>IF('Frais de personnel'!$H88="","",'Frais de personnel'!$H88)</f>
        <v/>
      </c>
      <c r="I88" s="89" t="str">
        <f>IF('Frais de personnel'!$I88="","",'Frais de personnel'!$I88)</f>
        <v/>
      </c>
      <c r="J88" s="89" t="str">
        <f>IF('Frais de personnel'!$J88="","",'Frais de personnel'!$J88)</f>
        <v/>
      </c>
      <c r="K88" s="204" t="str">
        <f>IF('Frais de personnel'!$K88=0,"",'Frais de personnel'!$K88)</f>
        <v/>
      </c>
      <c r="L88" s="88"/>
      <c r="M88" s="69"/>
      <c r="N88" s="69"/>
      <c r="O88" s="69"/>
      <c r="P88" s="284" t="str">
        <f t="shared" si="11"/>
        <v/>
      </c>
      <c r="Q88" s="284" t="str">
        <f t="shared" si="12"/>
        <v/>
      </c>
      <c r="R88" s="84" t="str">
        <f t="shared" si="7"/>
        <v/>
      </c>
      <c r="S88" s="182" t="str">
        <f t="shared" si="8"/>
        <v/>
      </c>
      <c r="T88" s="196" t="str">
        <f t="shared" si="9"/>
        <v/>
      </c>
      <c r="U88" s="274" t="str">
        <f t="shared" si="13"/>
        <v/>
      </c>
      <c r="V88" s="185"/>
      <c r="W88" s="266"/>
      <c r="X88" s="90"/>
      <c r="Y88" s="158">
        <f t="shared" si="10"/>
        <v>0</v>
      </c>
    </row>
    <row r="89" spans="1:25" ht="20.100000000000001" customHeight="1" x14ac:dyDescent="0.25">
      <c r="A89" s="174">
        <v>83</v>
      </c>
      <c r="B89" s="201" t="str">
        <f>IF('Frais de personnel'!$B89="","",'Frais de personnel'!$B89)</f>
        <v/>
      </c>
      <c r="C89" s="201" t="str">
        <f>IF('Frais de personnel'!$C89="","",'Frais de personnel'!$C89)</f>
        <v/>
      </c>
      <c r="D89" s="202" t="str">
        <f>IF('Frais de personnel'!$D89="","",'Frais de personnel'!$D89)</f>
        <v/>
      </c>
      <c r="E89" s="180" t="str">
        <f>IF('Frais de personnel'!$E89="","",'Frais de personnel'!$E89)</f>
        <v/>
      </c>
      <c r="F89" s="273" t="str">
        <f>IF('Frais de personnel'!$H89="","",'Frais de personnel'!F89)</f>
        <v/>
      </c>
      <c r="G89" s="273" t="str">
        <f>IF('Frais de personnel'!$H89="","",'Frais de personnel'!G89)</f>
        <v/>
      </c>
      <c r="H89" s="203" t="str">
        <f>IF('Frais de personnel'!$H89="","",'Frais de personnel'!$H89)</f>
        <v/>
      </c>
      <c r="I89" s="89" t="str">
        <f>IF('Frais de personnel'!$I89="","",'Frais de personnel'!$I89)</f>
        <v/>
      </c>
      <c r="J89" s="89" t="str">
        <f>IF('Frais de personnel'!$J89="","",'Frais de personnel'!$J89)</f>
        <v/>
      </c>
      <c r="K89" s="204" t="str">
        <f>IF('Frais de personnel'!$K89=0,"",'Frais de personnel'!$K89)</f>
        <v/>
      </c>
      <c r="L89" s="88"/>
      <c r="M89" s="69"/>
      <c r="N89" s="69"/>
      <c r="O89" s="69"/>
      <c r="P89" s="284" t="str">
        <f t="shared" si="11"/>
        <v/>
      </c>
      <c r="Q89" s="284" t="str">
        <f t="shared" si="12"/>
        <v/>
      </c>
      <c r="R89" s="84" t="str">
        <f t="shared" si="7"/>
        <v/>
      </c>
      <c r="S89" s="182" t="str">
        <f t="shared" si="8"/>
        <v/>
      </c>
      <c r="T89" s="196" t="str">
        <f t="shared" si="9"/>
        <v/>
      </c>
      <c r="U89" s="274" t="str">
        <f t="shared" si="13"/>
        <v/>
      </c>
      <c r="V89" s="185"/>
      <c r="W89" s="266"/>
      <c r="X89" s="90"/>
      <c r="Y89" s="158">
        <f t="shared" si="10"/>
        <v>0</v>
      </c>
    </row>
    <row r="90" spans="1:25" ht="20.100000000000001" customHeight="1" x14ac:dyDescent="0.25">
      <c r="A90" s="174">
        <v>84</v>
      </c>
      <c r="B90" s="201" t="str">
        <f>IF('Frais de personnel'!$B90="","",'Frais de personnel'!$B90)</f>
        <v/>
      </c>
      <c r="C90" s="201" t="str">
        <f>IF('Frais de personnel'!$C90="","",'Frais de personnel'!$C90)</f>
        <v/>
      </c>
      <c r="D90" s="202" t="str">
        <f>IF('Frais de personnel'!$D90="","",'Frais de personnel'!$D90)</f>
        <v/>
      </c>
      <c r="E90" s="180" t="str">
        <f>IF('Frais de personnel'!$E90="","",'Frais de personnel'!$E90)</f>
        <v/>
      </c>
      <c r="F90" s="273" t="str">
        <f>IF('Frais de personnel'!$H90="","",'Frais de personnel'!F90)</f>
        <v/>
      </c>
      <c r="G90" s="273" t="str">
        <f>IF('Frais de personnel'!$H90="","",'Frais de personnel'!G90)</f>
        <v/>
      </c>
      <c r="H90" s="203" t="str">
        <f>IF('Frais de personnel'!$H90="","",'Frais de personnel'!$H90)</f>
        <v/>
      </c>
      <c r="I90" s="89" t="str">
        <f>IF('Frais de personnel'!$I90="","",'Frais de personnel'!$I90)</f>
        <v/>
      </c>
      <c r="J90" s="89" t="str">
        <f>IF('Frais de personnel'!$J90="","",'Frais de personnel'!$J90)</f>
        <v/>
      </c>
      <c r="K90" s="204" t="str">
        <f>IF('Frais de personnel'!$K90=0,"",'Frais de personnel'!$K90)</f>
        <v/>
      </c>
      <c r="L90" s="88"/>
      <c r="M90" s="69"/>
      <c r="N90" s="69"/>
      <c r="O90" s="69"/>
      <c r="P90" s="284" t="str">
        <f t="shared" si="11"/>
        <v/>
      </c>
      <c r="Q90" s="284" t="str">
        <f t="shared" si="12"/>
        <v/>
      </c>
      <c r="R90" s="84" t="str">
        <f t="shared" si="7"/>
        <v/>
      </c>
      <c r="S90" s="182" t="str">
        <f t="shared" si="8"/>
        <v/>
      </c>
      <c r="T90" s="196" t="str">
        <f t="shared" si="9"/>
        <v/>
      </c>
      <c r="U90" s="274" t="str">
        <f t="shared" si="13"/>
        <v/>
      </c>
      <c r="V90" s="185"/>
      <c r="W90" s="266"/>
      <c r="X90" s="90"/>
      <c r="Y90" s="158">
        <f t="shared" si="10"/>
        <v>0</v>
      </c>
    </row>
    <row r="91" spans="1:25" ht="20.100000000000001" customHeight="1" x14ac:dyDescent="0.25">
      <c r="A91" s="174">
        <v>85</v>
      </c>
      <c r="B91" s="201" t="str">
        <f>IF('Frais de personnel'!$B91="","",'Frais de personnel'!$B91)</f>
        <v/>
      </c>
      <c r="C91" s="201" t="str">
        <f>IF('Frais de personnel'!$C91="","",'Frais de personnel'!$C91)</f>
        <v/>
      </c>
      <c r="D91" s="202" t="str">
        <f>IF('Frais de personnel'!$D91="","",'Frais de personnel'!$D91)</f>
        <v/>
      </c>
      <c r="E91" s="180" t="str">
        <f>IF('Frais de personnel'!$E91="","",'Frais de personnel'!$E91)</f>
        <v/>
      </c>
      <c r="F91" s="273" t="str">
        <f>IF('Frais de personnel'!$H91="","",'Frais de personnel'!F91)</f>
        <v/>
      </c>
      <c r="G91" s="273" t="str">
        <f>IF('Frais de personnel'!$H91="","",'Frais de personnel'!G91)</f>
        <v/>
      </c>
      <c r="H91" s="203" t="str">
        <f>IF('Frais de personnel'!$H91="","",'Frais de personnel'!$H91)</f>
        <v/>
      </c>
      <c r="I91" s="89" t="str">
        <f>IF('Frais de personnel'!$I91="","",'Frais de personnel'!$I91)</f>
        <v/>
      </c>
      <c r="J91" s="89" t="str">
        <f>IF('Frais de personnel'!$J91="","",'Frais de personnel'!$J91)</f>
        <v/>
      </c>
      <c r="K91" s="204" t="str">
        <f>IF('Frais de personnel'!$K91=0,"",'Frais de personnel'!$K91)</f>
        <v/>
      </c>
      <c r="L91" s="88"/>
      <c r="M91" s="69"/>
      <c r="N91" s="69"/>
      <c r="O91" s="69"/>
      <c r="P91" s="284" t="str">
        <f t="shared" si="11"/>
        <v/>
      </c>
      <c r="Q91" s="284" t="str">
        <f t="shared" si="12"/>
        <v/>
      </c>
      <c r="R91" s="84" t="str">
        <f t="shared" si="7"/>
        <v/>
      </c>
      <c r="S91" s="182" t="str">
        <f t="shared" si="8"/>
        <v/>
      </c>
      <c r="T91" s="196" t="str">
        <f t="shared" si="9"/>
        <v/>
      </c>
      <c r="U91" s="274" t="str">
        <f t="shared" si="13"/>
        <v/>
      </c>
      <c r="V91" s="185"/>
      <c r="W91" s="266"/>
      <c r="X91" s="90"/>
      <c r="Y91" s="158">
        <f t="shared" si="10"/>
        <v>0</v>
      </c>
    </row>
    <row r="92" spans="1:25" ht="20.100000000000001" customHeight="1" x14ac:dyDescent="0.25">
      <c r="A92" s="174">
        <v>86</v>
      </c>
      <c r="B92" s="201" t="str">
        <f>IF('Frais de personnel'!$B92="","",'Frais de personnel'!$B92)</f>
        <v/>
      </c>
      <c r="C92" s="201" t="str">
        <f>IF('Frais de personnel'!$C92="","",'Frais de personnel'!$C92)</f>
        <v/>
      </c>
      <c r="D92" s="202" t="str">
        <f>IF('Frais de personnel'!$D92="","",'Frais de personnel'!$D92)</f>
        <v/>
      </c>
      <c r="E92" s="180" t="str">
        <f>IF('Frais de personnel'!$E92="","",'Frais de personnel'!$E92)</f>
        <v/>
      </c>
      <c r="F92" s="273" t="str">
        <f>IF('Frais de personnel'!$H92="","",'Frais de personnel'!F92)</f>
        <v/>
      </c>
      <c r="G92" s="273" t="str">
        <f>IF('Frais de personnel'!$H92="","",'Frais de personnel'!G92)</f>
        <v/>
      </c>
      <c r="H92" s="203" t="str">
        <f>IF('Frais de personnel'!$H92="","",'Frais de personnel'!$H92)</f>
        <v/>
      </c>
      <c r="I92" s="89" t="str">
        <f>IF('Frais de personnel'!$I92="","",'Frais de personnel'!$I92)</f>
        <v/>
      </c>
      <c r="J92" s="89" t="str">
        <f>IF('Frais de personnel'!$J92="","",'Frais de personnel'!$J92)</f>
        <v/>
      </c>
      <c r="K92" s="204" t="str">
        <f>IF('Frais de personnel'!$K92=0,"",'Frais de personnel'!$K92)</f>
        <v/>
      </c>
      <c r="L92" s="88"/>
      <c r="M92" s="69"/>
      <c r="N92" s="69"/>
      <c r="O92" s="69"/>
      <c r="P92" s="284" t="str">
        <f t="shared" si="11"/>
        <v/>
      </c>
      <c r="Q92" s="284" t="str">
        <f t="shared" si="12"/>
        <v/>
      </c>
      <c r="R92" s="84" t="str">
        <f t="shared" si="7"/>
        <v/>
      </c>
      <c r="S92" s="182" t="str">
        <f t="shared" si="8"/>
        <v/>
      </c>
      <c r="T92" s="196" t="str">
        <f t="shared" si="9"/>
        <v/>
      </c>
      <c r="U92" s="274" t="str">
        <f t="shared" si="13"/>
        <v/>
      </c>
      <c r="V92" s="185"/>
      <c r="W92" s="266"/>
      <c r="X92" s="90"/>
      <c r="Y92" s="158">
        <f t="shared" si="10"/>
        <v>0</v>
      </c>
    </row>
    <row r="93" spans="1:25" ht="20.100000000000001" customHeight="1" x14ac:dyDescent="0.25">
      <c r="A93" s="174">
        <v>87</v>
      </c>
      <c r="B93" s="201" t="str">
        <f>IF('Frais de personnel'!$B93="","",'Frais de personnel'!$B93)</f>
        <v/>
      </c>
      <c r="C93" s="201" t="str">
        <f>IF('Frais de personnel'!$C93="","",'Frais de personnel'!$C93)</f>
        <v/>
      </c>
      <c r="D93" s="202" t="str">
        <f>IF('Frais de personnel'!$D93="","",'Frais de personnel'!$D93)</f>
        <v/>
      </c>
      <c r="E93" s="180" t="str">
        <f>IF('Frais de personnel'!$E93="","",'Frais de personnel'!$E93)</f>
        <v/>
      </c>
      <c r="F93" s="273" t="str">
        <f>IF('Frais de personnel'!$H93="","",'Frais de personnel'!F93)</f>
        <v/>
      </c>
      <c r="G93" s="273" t="str">
        <f>IF('Frais de personnel'!$H93="","",'Frais de personnel'!G93)</f>
        <v/>
      </c>
      <c r="H93" s="203" t="str">
        <f>IF('Frais de personnel'!$H93="","",'Frais de personnel'!$H93)</f>
        <v/>
      </c>
      <c r="I93" s="89" t="str">
        <f>IF('Frais de personnel'!$I93="","",'Frais de personnel'!$I93)</f>
        <v/>
      </c>
      <c r="J93" s="89" t="str">
        <f>IF('Frais de personnel'!$J93="","",'Frais de personnel'!$J93)</f>
        <v/>
      </c>
      <c r="K93" s="204" t="str">
        <f>IF('Frais de personnel'!$K93=0,"",'Frais de personnel'!$K93)</f>
        <v/>
      </c>
      <c r="L93" s="88"/>
      <c r="M93" s="69"/>
      <c r="N93" s="69"/>
      <c r="O93" s="69"/>
      <c r="P93" s="284" t="str">
        <f t="shared" si="11"/>
        <v/>
      </c>
      <c r="Q93" s="284" t="str">
        <f t="shared" si="12"/>
        <v/>
      </c>
      <c r="R93" s="84" t="str">
        <f t="shared" si="7"/>
        <v/>
      </c>
      <c r="S93" s="182" t="str">
        <f t="shared" si="8"/>
        <v/>
      </c>
      <c r="T93" s="196" t="str">
        <f t="shared" si="9"/>
        <v/>
      </c>
      <c r="U93" s="274" t="str">
        <f t="shared" si="13"/>
        <v/>
      </c>
      <c r="V93" s="185"/>
      <c r="W93" s="266"/>
      <c r="X93" s="90"/>
      <c r="Y93" s="158">
        <f t="shared" si="10"/>
        <v>0</v>
      </c>
    </row>
    <row r="94" spans="1:25" ht="20.100000000000001" customHeight="1" x14ac:dyDescent="0.25">
      <c r="A94" s="174">
        <v>88</v>
      </c>
      <c r="B94" s="201" t="str">
        <f>IF('Frais de personnel'!$B94="","",'Frais de personnel'!$B94)</f>
        <v/>
      </c>
      <c r="C94" s="201" t="str">
        <f>IF('Frais de personnel'!$C94="","",'Frais de personnel'!$C94)</f>
        <v/>
      </c>
      <c r="D94" s="202" t="str">
        <f>IF('Frais de personnel'!$D94="","",'Frais de personnel'!$D94)</f>
        <v/>
      </c>
      <c r="E94" s="180" t="str">
        <f>IF('Frais de personnel'!$E94="","",'Frais de personnel'!$E94)</f>
        <v/>
      </c>
      <c r="F94" s="273" t="str">
        <f>IF('Frais de personnel'!$H94="","",'Frais de personnel'!F94)</f>
        <v/>
      </c>
      <c r="G94" s="273" t="str">
        <f>IF('Frais de personnel'!$H94="","",'Frais de personnel'!G94)</f>
        <v/>
      </c>
      <c r="H94" s="203" t="str">
        <f>IF('Frais de personnel'!$H94="","",'Frais de personnel'!$H94)</f>
        <v/>
      </c>
      <c r="I94" s="89" t="str">
        <f>IF('Frais de personnel'!$I94="","",'Frais de personnel'!$I94)</f>
        <v/>
      </c>
      <c r="J94" s="89" t="str">
        <f>IF('Frais de personnel'!$J94="","",'Frais de personnel'!$J94)</f>
        <v/>
      </c>
      <c r="K94" s="204" t="str">
        <f>IF('Frais de personnel'!$K94=0,"",'Frais de personnel'!$K94)</f>
        <v/>
      </c>
      <c r="L94" s="88"/>
      <c r="M94" s="69"/>
      <c r="N94" s="69"/>
      <c r="O94" s="69"/>
      <c r="P94" s="284" t="str">
        <f t="shared" si="11"/>
        <v/>
      </c>
      <c r="Q94" s="284" t="str">
        <f t="shared" si="12"/>
        <v/>
      </c>
      <c r="R94" s="84" t="str">
        <f t="shared" si="7"/>
        <v/>
      </c>
      <c r="S94" s="182" t="str">
        <f t="shared" si="8"/>
        <v/>
      </c>
      <c r="T94" s="196" t="str">
        <f t="shared" si="9"/>
        <v/>
      </c>
      <c r="U94" s="274" t="str">
        <f t="shared" si="13"/>
        <v/>
      </c>
      <c r="V94" s="185"/>
      <c r="W94" s="266"/>
      <c r="X94" s="90"/>
      <c r="Y94" s="158">
        <f t="shared" si="10"/>
        <v>0</v>
      </c>
    </row>
    <row r="95" spans="1:25" ht="20.100000000000001" customHeight="1" x14ac:dyDescent="0.25">
      <c r="A95" s="174">
        <v>89</v>
      </c>
      <c r="B95" s="201" t="str">
        <f>IF('Frais de personnel'!$B95="","",'Frais de personnel'!$B95)</f>
        <v/>
      </c>
      <c r="C95" s="201" t="str">
        <f>IF('Frais de personnel'!$C95="","",'Frais de personnel'!$C95)</f>
        <v/>
      </c>
      <c r="D95" s="202" t="str">
        <f>IF('Frais de personnel'!$D95="","",'Frais de personnel'!$D95)</f>
        <v/>
      </c>
      <c r="E95" s="180" t="str">
        <f>IF('Frais de personnel'!$E95="","",'Frais de personnel'!$E95)</f>
        <v/>
      </c>
      <c r="F95" s="273" t="str">
        <f>IF('Frais de personnel'!$H95="","",'Frais de personnel'!F95)</f>
        <v/>
      </c>
      <c r="G95" s="273" t="str">
        <f>IF('Frais de personnel'!$H95="","",'Frais de personnel'!G95)</f>
        <v/>
      </c>
      <c r="H95" s="203" t="str">
        <f>IF('Frais de personnel'!$H95="","",'Frais de personnel'!$H95)</f>
        <v/>
      </c>
      <c r="I95" s="89" t="str">
        <f>IF('Frais de personnel'!$I95="","",'Frais de personnel'!$I95)</f>
        <v/>
      </c>
      <c r="J95" s="89" t="str">
        <f>IF('Frais de personnel'!$J95="","",'Frais de personnel'!$J95)</f>
        <v/>
      </c>
      <c r="K95" s="204" t="str">
        <f>IF('Frais de personnel'!$K95=0,"",'Frais de personnel'!$K95)</f>
        <v/>
      </c>
      <c r="L95" s="88"/>
      <c r="M95" s="69"/>
      <c r="N95" s="69"/>
      <c r="O95" s="69"/>
      <c r="P95" s="284" t="str">
        <f t="shared" si="11"/>
        <v/>
      </c>
      <c r="Q95" s="284" t="str">
        <f t="shared" si="12"/>
        <v/>
      </c>
      <c r="R95" s="84" t="str">
        <f t="shared" si="7"/>
        <v/>
      </c>
      <c r="S95" s="182" t="str">
        <f t="shared" si="8"/>
        <v/>
      </c>
      <c r="T95" s="196" t="str">
        <f t="shared" si="9"/>
        <v/>
      </c>
      <c r="U95" s="274" t="str">
        <f t="shared" si="13"/>
        <v/>
      </c>
      <c r="V95" s="185"/>
      <c r="W95" s="266"/>
      <c r="X95" s="90"/>
      <c r="Y95" s="158">
        <f t="shared" si="10"/>
        <v>0</v>
      </c>
    </row>
    <row r="96" spans="1:25" ht="20.100000000000001" customHeight="1" x14ac:dyDescent="0.25">
      <c r="A96" s="174">
        <v>90</v>
      </c>
      <c r="B96" s="201" t="str">
        <f>IF('Frais de personnel'!$B96="","",'Frais de personnel'!$B96)</f>
        <v/>
      </c>
      <c r="C96" s="201" t="str">
        <f>IF('Frais de personnel'!$C96="","",'Frais de personnel'!$C96)</f>
        <v/>
      </c>
      <c r="D96" s="202" t="str">
        <f>IF('Frais de personnel'!$D96="","",'Frais de personnel'!$D96)</f>
        <v/>
      </c>
      <c r="E96" s="180" t="str">
        <f>IF('Frais de personnel'!$E96="","",'Frais de personnel'!$E96)</f>
        <v/>
      </c>
      <c r="F96" s="273" t="str">
        <f>IF('Frais de personnel'!$H96="","",'Frais de personnel'!F96)</f>
        <v/>
      </c>
      <c r="G96" s="273" t="str">
        <f>IF('Frais de personnel'!$H96="","",'Frais de personnel'!G96)</f>
        <v/>
      </c>
      <c r="H96" s="203" t="str">
        <f>IF('Frais de personnel'!$H96="","",'Frais de personnel'!$H96)</f>
        <v/>
      </c>
      <c r="I96" s="89" t="str">
        <f>IF('Frais de personnel'!$I96="","",'Frais de personnel'!$I96)</f>
        <v/>
      </c>
      <c r="J96" s="89" t="str">
        <f>IF('Frais de personnel'!$J96="","",'Frais de personnel'!$J96)</f>
        <v/>
      </c>
      <c r="K96" s="204" t="str">
        <f>IF('Frais de personnel'!$K96=0,"",'Frais de personnel'!$K96)</f>
        <v/>
      </c>
      <c r="L96" s="88"/>
      <c r="M96" s="69"/>
      <c r="N96" s="69"/>
      <c r="O96" s="69"/>
      <c r="P96" s="284" t="str">
        <f t="shared" si="11"/>
        <v/>
      </c>
      <c r="Q96" s="284" t="str">
        <f t="shared" si="12"/>
        <v/>
      </c>
      <c r="R96" s="84" t="str">
        <f t="shared" si="7"/>
        <v/>
      </c>
      <c r="S96" s="182" t="str">
        <f t="shared" si="8"/>
        <v/>
      </c>
      <c r="T96" s="196" t="str">
        <f t="shared" si="9"/>
        <v/>
      </c>
      <c r="U96" s="274" t="str">
        <f t="shared" si="13"/>
        <v/>
      </c>
      <c r="V96" s="185"/>
      <c r="W96" s="266"/>
      <c r="X96" s="90"/>
      <c r="Y96" s="158">
        <f t="shared" si="10"/>
        <v>0</v>
      </c>
    </row>
    <row r="97" spans="1:25" ht="20.100000000000001" customHeight="1" x14ac:dyDescent="0.25">
      <c r="A97" s="174">
        <v>91</v>
      </c>
      <c r="B97" s="201" t="str">
        <f>IF('Frais de personnel'!$B97="","",'Frais de personnel'!$B97)</f>
        <v/>
      </c>
      <c r="C97" s="201" t="str">
        <f>IF('Frais de personnel'!$C97="","",'Frais de personnel'!$C97)</f>
        <v/>
      </c>
      <c r="D97" s="202" t="str">
        <f>IF('Frais de personnel'!$D97="","",'Frais de personnel'!$D97)</f>
        <v/>
      </c>
      <c r="E97" s="180" t="str">
        <f>IF('Frais de personnel'!$E97="","",'Frais de personnel'!$E97)</f>
        <v/>
      </c>
      <c r="F97" s="273" t="str">
        <f>IF('Frais de personnel'!$H97="","",'Frais de personnel'!F97)</f>
        <v/>
      </c>
      <c r="G97" s="273" t="str">
        <f>IF('Frais de personnel'!$H97="","",'Frais de personnel'!G97)</f>
        <v/>
      </c>
      <c r="H97" s="203" t="str">
        <f>IF('Frais de personnel'!$H97="","",'Frais de personnel'!$H97)</f>
        <v/>
      </c>
      <c r="I97" s="89" t="str">
        <f>IF('Frais de personnel'!$I97="","",'Frais de personnel'!$I97)</f>
        <v/>
      </c>
      <c r="J97" s="89" t="str">
        <f>IF('Frais de personnel'!$J97="","",'Frais de personnel'!$J97)</f>
        <v/>
      </c>
      <c r="K97" s="204" t="str">
        <f>IF('Frais de personnel'!$K97=0,"",'Frais de personnel'!$K97)</f>
        <v/>
      </c>
      <c r="L97" s="88"/>
      <c r="M97" s="69"/>
      <c r="N97" s="69"/>
      <c r="O97" s="69"/>
      <c r="P97" s="284" t="str">
        <f t="shared" si="11"/>
        <v/>
      </c>
      <c r="Q97" s="284" t="str">
        <f t="shared" si="12"/>
        <v/>
      </c>
      <c r="R97" s="84" t="str">
        <f t="shared" si="7"/>
        <v/>
      </c>
      <c r="S97" s="182" t="str">
        <f t="shared" si="8"/>
        <v/>
      </c>
      <c r="T97" s="196" t="str">
        <f t="shared" si="9"/>
        <v/>
      </c>
      <c r="U97" s="274" t="str">
        <f t="shared" si="13"/>
        <v/>
      </c>
      <c r="V97" s="185"/>
      <c r="W97" s="266"/>
      <c r="X97" s="90"/>
      <c r="Y97" s="158">
        <f t="shared" si="10"/>
        <v>0</v>
      </c>
    </row>
    <row r="98" spans="1:25" ht="20.100000000000001" customHeight="1" x14ac:dyDescent="0.25">
      <c r="A98" s="174">
        <v>92</v>
      </c>
      <c r="B98" s="201" t="str">
        <f>IF('Frais de personnel'!$B98="","",'Frais de personnel'!$B98)</f>
        <v/>
      </c>
      <c r="C98" s="201" t="str">
        <f>IF('Frais de personnel'!$C98="","",'Frais de personnel'!$C98)</f>
        <v/>
      </c>
      <c r="D98" s="202" t="str">
        <f>IF('Frais de personnel'!$D98="","",'Frais de personnel'!$D98)</f>
        <v/>
      </c>
      <c r="E98" s="180" t="str">
        <f>IF('Frais de personnel'!$E98="","",'Frais de personnel'!$E98)</f>
        <v/>
      </c>
      <c r="F98" s="273" t="str">
        <f>IF('Frais de personnel'!$H98="","",'Frais de personnel'!F98)</f>
        <v/>
      </c>
      <c r="G98" s="273" t="str">
        <f>IF('Frais de personnel'!$H98="","",'Frais de personnel'!G98)</f>
        <v/>
      </c>
      <c r="H98" s="203" t="str">
        <f>IF('Frais de personnel'!$H98="","",'Frais de personnel'!$H98)</f>
        <v/>
      </c>
      <c r="I98" s="89" t="str">
        <f>IF('Frais de personnel'!$I98="","",'Frais de personnel'!$I98)</f>
        <v/>
      </c>
      <c r="J98" s="89" t="str">
        <f>IF('Frais de personnel'!$J98="","",'Frais de personnel'!$J98)</f>
        <v/>
      </c>
      <c r="K98" s="204" t="str">
        <f>IF('Frais de personnel'!$K98=0,"",'Frais de personnel'!$K98)</f>
        <v/>
      </c>
      <c r="L98" s="88"/>
      <c r="M98" s="69"/>
      <c r="N98" s="69"/>
      <c r="O98" s="69"/>
      <c r="P98" s="284" t="str">
        <f t="shared" si="11"/>
        <v/>
      </c>
      <c r="Q98" s="284" t="str">
        <f t="shared" si="12"/>
        <v/>
      </c>
      <c r="R98" s="84" t="str">
        <f t="shared" si="7"/>
        <v/>
      </c>
      <c r="S98" s="182" t="str">
        <f t="shared" si="8"/>
        <v/>
      </c>
      <c r="T98" s="196" t="str">
        <f t="shared" si="9"/>
        <v/>
      </c>
      <c r="U98" s="274" t="str">
        <f t="shared" si="13"/>
        <v/>
      </c>
      <c r="V98" s="185"/>
      <c r="W98" s="266"/>
      <c r="X98" s="90"/>
      <c r="Y98" s="158">
        <f t="shared" si="10"/>
        <v>0</v>
      </c>
    </row>
    <row r="99" spans="1:25" ht="20.100000000000001" customHeight="1" x14ac:dyDescent="0.25">
      <c r="A99" s="174">
        <v>93</v>
      </c>
      <c r="B99" s="201" t="str">
        <f>IF('Frais de personnel'!$B99="","",'Frais de personnel'!$B99)</f>
        <v/>
      </c>
      <c r="C99" s="201" t="str">
        <f>IF('Frais de personnel'!$C99="","",'Frais de personnel'!$C99)</f>
        <v/>
      </c>
      <c r="D99" s="202" t="str">
        <f>IF('Frais de personnel'!$D99="","",'Frais de personnel'!$D99)</f>
        <v/>
      </c>
      <c r="E99" s="180" t="str">
        <f>IF('Frais de personnel'!$E99="","",'Frais de personnel'!$E99)</f>
        <v/>
      </c>
      <c r="F99" s="273" t="str">
        <f>IF('Frais de personnel'!$H99="","",'Frais de personnel'!F99)</f>
        <v/>
      </c>
      <c r="G99" s="273" t="str">
        <f>IF('Frais de personnel'!$H99="","",'Frais de personnel'!G99)</f>
        <v/>
      </c>
      <c r="H99" s="203" t="str">
        <f>IF('Frais de personnel'!$H99="","",'Frais de personnel'!$H99)</f>
        <v/>
      </c>
      <c r="I99" s="89" t="str">
        <f>IF('Frais de personnel'!$I99="","",'Frais de personnel'!$I99)</f>
        <v/>
      </c>
      <c r="J99" s="89" t="str">
        <f>IF('Frais de personnel'!$J99="","",'Frais de personnel'!$J99)</f>
        <v/>
      </c>
      <c r="K99" s="204" t="str">
        <f>IF('Frais de personnel'!$K99=0,"",'Frais de personnel'!$K99)</f>
        <v/>
      </c>
      <c r="L99" s="88"/>
      <c r="M99" s="69"/>
      <c r="N99" s="69"/>
      <c r="O99" s="69"/>
      <c r="P99" s="284" t="str">
        <f t="shared" si="11"/>
        <v/>
      </c>
      <c r="Q99" s="284" t="str">
        <f t="shared" si="12"/>
        <v/>
      </c>
      <c r="R99" s="84" t="str">
        <f t="shared" si="7"/>
        <v/>
      </c>
      <c r="S99" s="182" t="str">
        <f t="shared" si="8"/>
        <v/>
      </c>
      <c r="T99" s="196" t="str">
        <f t="shared" si="9"/>
        <v/>
      </c>
      <c r="U99" s="274" t="str">
        <f t="shared" si="13"/>
        <v/>
      </c>
      <c r="V99" s="185"/>
      <c r="W99" s="266"/>
      <c r="X99" s="90"/>
      <c r="Y99" s="158">
        <f t="shared" si="10"/>
        <v>0</v>
      </c>
    </row>
    <row r="100" spans="1:25" ht="20.100000000000001" customHeight="1" x14ac:dyDescent="0.25">
      <c r="A100" s="174">
        <v>94</v>
      </c>
      <c r="B100" s="201" t="str">
        <f>IF('Frais de personnel'!$B100="","",'Frais de personnel'!$B100)</f>
        <v/>
      </c>
      <c r="C100" s="201" t="str">
        <f>IF('Frais de personnel'!$C100="","",'Frais de personnel'!$C100)</f>
        <v/>
      </c>
      <c r="D100" s="202" t="str">
        <f>IF('Frais de personnel'!$D100="","",'Frais de personnel'!$D100)</f>
        <v/>
      </c>
      <c r="E100" s="180" t="str">
        <f>IF('Frais de personnel'!$E100="","",'Frais de personnel'!$E100)</f>
        <v/>
      </c>
      <c r="F100" s="273" t="str">
        <f>IF('Frais de personnel'!$H100="","",'Frais de personnel'!F100)</f>
        <v/>
      </c>
      <c r="G100" s="273" t="str">
        <f>IF('Frais de personnel'!$H100="","",'Frais de personnel'!G100)</f>
        <v/>
      </c>
      <c r="H100" s="203" t="str">
        <f>IF('Frais de personnel'!$H100="","",'Frais de personnel'!$H100)</f>
        <v/>
      </c>
      <c r="I100" s="89" t="str">
        <f>IF('Frais de personnel'!$I100="","",'Frais de personnel'!$I100)</f>
        <v/>
      </c>
      <c r="J100" s="89" t="str">
        <f>IF('Frais de personnel'!$J100="","",'Frais de personnel'!$J100)</f>
        <v/>
      </c>
      <c r="K100" s="204" t="str">
        <f>IF('Frais de personnel'!$K100=0,"",'Frais de personnel'!$K100)</f>
        <v/>
      </c>
      <c r="L100" s="88"/>
      <c r="M100" s="69"/>
      <c r="N100" s="69"/>
      <c r="O100" s="69"/>
      <c r="P100" s="284" t="str">
        <f t="shared" si="11"/>
        <v/>
      </c>
      <c r="Q100" s="284" t="str">
        <f t="shared" si="12"/>
        <v/>
      </c>
      <c r="R100" s="84" t="str">
        <f t="shared" si="7"/>
        <v/>
      </c>
      <c r="S100" s="182" t="str">
        <f t="shared" si="8"/>
        <v/>
      </c>
      <c r="T100" s="196" t="str">
        <f t="shared" si="9"/>
        <v/>
      </c>
      <c r="U100" s="274" t="str">
        <f t="shared" si="13"/>
        <v/>
      </c>
      <c r="V100" s="185"/>
      <c r="W100" s="266"/>
      <c r="X100" s="90"/>
      <c r="Y100" s="158">
        <f t="shared" si="10"/>
        <v>0</v>
      </c>
    </row>
    <row r="101" spans="1:25" ht="20.100000000000001" customHeight="1" x14ac:dyDescent="0.25">
      <c r="A101" s="174">
        <v>95</v>
      </c>
      <c r="B101" s="201" t="str">
        <f>IF('Frais de personnel'!$B101="","",'Frais de personnel'!$B101)</f>
        <v/>
      </c>
      <c r="C101" s="201" t="str">
        <f>IF('Frais de personnel'!$C101="","",'Frais de personnel'!$C101)</f>
        <v/>
      </c>
      <c r="D101" s="202" t="str">
        <f>IF('Frais de personnel'!$D101="","",'Frais de personnel'!$D101)</f>
        <v/>
      </c>
      <c r="E101" s="180" t="str">
        <f>IF('Frais de personnel'!$E101="","",'Frais de personnel'!$E101)</f>
        <v/>
      </c>
      <c r="F101" s="273" t="str">
        <f>IF('Frais de personnel'!$H101="","",'Frais de personnel'!F101)</f>
        <v/>
      </c>
      <c r="G101" s="273" t="str">
        <f>IF('Frais de personnel'!$H101="","",'Frais de personnel'!G101)</f>
        <v/>
      </c>
      <c r="H101" s="203" t="str">
        <f>IF('Frais de personnel'!$H101="","",'Frais de personnel'!$H101)</f>
        <v/>
      </c>
      <c r="I101" s="89" t="str">
        <f>IF('Frais de personnel'!$I101="","",'Frais de personnel'!$I101)</f>
        <v/>
      </c>
      <c r="J101" s="89" t="str">
        <f>IF('Frais de personnel'!$J101="","",'Frais de personnel'!$J101)</f>
        <v/>
      </c>
      <c r="K101" s="204" t="str">
        <f>IF('Frais de personnel'!$K101=0,"",'Frais de personnel'!$K101)</f>
        <v/>
      </c>
      <c r="L101" s="88"/>
      <c r="M101" s="69"/>
      <c r="N101" s="69"/>
      <c r="O101" s="69"/>
      <c r="P101" s="284" t="str">
        <f t="shared" si="11"/>
        <v/>
      </c>
      <c r="Q101" s="284" t="str">
        <f t="shared" si="12"/>
        <v/>
      </c>
      <c r="R101" s="84" t="str">
        <f t="shared" si="7"/>
        <v/>
      </c>
      <c r="S101" s="182" t="str">
        <f t="shared" si="8"/>
        <v/>
      </c>
      <c r="T101" s="196" t="str">
        <f t="shared" si="9"/>
        <v/>
      </c>
      <c r="U101" s="274" t="str">
        <f t="shared" si="13"/>
        <v/>
      </c>
      <c r="V101" s="185"/>
      <c r="W101" s="266"/>
      <c r="X101" s="90"/>
      <c r="Y101" s="158">
        <f t="shared" si="10"/>
        <v>0</v>
      </c>
    </row>
    <row r="102" spans="1:25" ht="20.100000000000001" customHeight="1" x14ac:dyDescent="0.25">
      <c r="A102" s="174">
        <v>96</v>
      </c>
      <c r="B102" s="201" t="str">
        <f>IF('Frais de personnel'!$B102="","",'Frais de personnel'!$B102)</f>
        <v/>
      </c>
      <c r="C102" s="201" t="str">
        <f>IF('Frais de personnel'!$C102="","",'Frais de personnel'!$C102)</f>
        <v/>
      </c>
      <c r="D102" s="202" t="str">
        <f>IF('Frais de personnel'!$D102="","",'Frais de personnel'!$D102)</f>
        <v/>
      </c>
      <c r="E102" s="180" t="str">
        <f>IF('Frais de personnel'!$E102="","",'Frais de personnel'!$E102)</f>
        <v/>
      </c>
      <c r="F102" s="273" t="str">
        <f>IF('Frais de personnel'!$H102="","",'Frais de personnel'!F102)</f>
        <v/>
      </c>
      <c r="G102" s="273" t="str">
        <f>IF('Frais de personnel'!$H102="","",'Frais de personnel'!G102)</f>
        <v/>
      </c>
      <c r="H102" s="203" t="str">
        <f>IF('Frais de personnel'!$H102="","",'Frais de personnel'!$H102)</f>
        <v/>
      </c>
      <c r="I102" s="89" t="str">
        <f>IF('Frais de personnel'!$I102="","",'Frais de personnel'!$I102)</f>
        <v/>
      </c>
      <c r="J102" s="89" t="str">
        <f>IF('Frais de personnel'!$J102="","",'Frais de personnel'!$J102)</f>
        <v/>
      </c>
      <c r="K102" s="204" t="str">
        <f>IF('Frais de personnel'!$K102=0,"",'Frais de personnel'!$K102)</f>
        <v/>
      </c>
      <c r="L102" s="88"/>
      <c r="M102" s="69"/>
      <c r="N102" s="69"/>
      <c r="O102" s="69"/>
      <c r="P102" s="284" t="str">
        <f t="shared" si="11"/>
        <v/>
      </c>
      <c r="Q102" s="284" t="str">
        <f t="shared" si="12"/>
        <v/>
      </c>
      <c r="R102" s="84" t="str">
        <f t="shared" si="7"/>
        <v/>
      </c>
      <c r="S102" s="182" t="str">
        <f t="shared" si="8"/>
        <v/>
      </c>
      <c r="T102" s="196" t="str">
        <f t="shared" si="9"/>
        <v/>
      </c>
      <c r="U102" s="274" t="str">
        <f t="shared" si="13"/>
        <v/>
      </c>
      <c r="V102" s="185"/>
      <c r="W102" s="266"/>
      <c r="X102" s="90"/>
      <c r="Y102" s="158">
        <f t="shared" si="10"/>
        <v>0</v>
      </c>
    </row>
    <row r="103" spans="1:25" ht="20.100000000000001" customHeight="1" x14ac:dyDescent="0.25">
      <c r="A103" s="174">
        <v>97</v>
      </c>
      <c r="B103" s="201" t="str">
        <f>IF('Frais de personnel'!$B103="","",'Frais de personnel'!$B103)</f>
        <v/>
      </c>
      <c r="C103" s="201" t="str">
        <f>IF('Frais de personnel'!$C103="","",'Frais de personnel'!$C103)</f>
        <v/>
      </c>
      <c r="D103" s="202" t="str">
        <f>IF('Frais de personnel'!$D103="","",'Frais de personnel'!$D103)</f>
        <v/>
      </c>
      <c r="E103" s="180" t="str">
        <f>IF('Frais de personnel'!$E103="","",'Frais de personnel'!$E103)</f>
        <v/>
      </c>
      <c r="F103" s="273" t="str">
        <f>IF('Frais de personnel'!$H103="","",'Frais de personnel'!F103)</f>
        <v/>
      </c>
      <c r="G103" s="273" t="str">
        <f>IF('Frais de personnel'!$H103="","",'Frais de personnel'!G103)</f>
        <v/>
      </c>
      <c r="H103" s="203" t="str">
        <f>IF('Frais de personnel'!$H103="","",'Frais de personnel'!$H103)</f>
        <v/>
      </c>
      <c r="I103" s="89" t="str">
        <f>IF('Frais de personnel'!$I103="","",'Frais de personnel'!$I103)</f>
        <v/>
      </c>
      <c r="J103" s="89" t="str">
        <f>IF('Frais de personnel'!$J103="","",'Frais de personnel'!$J103)</f>
        <v/>
      </c>
      <c r="K103" s="204" t="str">
        <f>IF('Frais de personnel'!$K103=0,"",'Frais de personnel'!$K103)</f>
        <v/>
      </c>
      <c r="L103" s="88"/>
      <c r="M103" s="69"/>
      <c r="N103" s="69"/>
      <c r="O103" s="69"/>
      <c r="P103" s="284" t="str">
        <f t="shared" si="11"/>
        <v/>
      </c>
      <c r="Q103" s="284" t="str">
        <f t="shared" si="12"/>
        <v/>
      </c>
      <c r="R103" s="84" t="str">
        <f t="shared" si="7"/>
        <v/>
      </c>
      <c r="S103" s="182" t="str">
        <f t="shared" si="8"/>
        <v/>
      </c>
      <c r="T103" s="196" t="str">
        <f t="shared" si="9"/>
        <v/>
      </c>
      <c r="U103" s="274" t="str">
        <f t="shared" si="13"/>
        <v/>
      </c>
      <c r="V103" s="185"/>
      <c r="W103" s="266"/>
      <c r="X103" s="90"/>
      <c r="Y103" s="158">
        <f t="shared" si="10"/>
        <v>0</v>
      </c>
    </row>
    <row r="104" spans="1:25" ht="20.100000000000001" customHeight="1" x14ac:dyDescent="0.25">
      <c r="A104" s="174">
        <v>98</v>
      </c>
      <c r="B104" s="201" t="str">
        <f>IF('Frais de personnel'!$B104="","",'Frais de personnel'!$B104)</f>
        <v/>
      </c>
      <c r="C104" s="201" t="str">
        <f>IF('Frais de personnel'!$C104="","",'Frais de personnel'!$C104)</f>
        <v/>
      </c>
      <c r="D104" s="202" t="str">
        <f>IF('Frais de personnel'!$D104="","",'Frais de personnel'!$D104)</f>
        <v/>
      </c>
      <c r="E104" s="180" t="str">
        <f>IF('Frais de personnel'!$E104="","",'Frais de personnel'!$E104)</f>
        <v/>
      </c>
      <c r="F104" s="273" t="str">
        <f>IF('Frais de personnel'!$H104="","",'Frais de personnel'!F104)</f>
        <v/>
      </c>
      <c r="G104" s="273" t="str">
        <f>IF('Frais de personnel'!$H104="","",'Frais de personnel'!G104)</f>
        <v/>
      </c>
      <c r="H104" s="203" t="str">
        <f>IF('Frais de personnel'!$H104="","",'Frais de personnel'!$H104)</f>
        <v/>
      </c>
      <c r="I104" s="89" t="str">
        <f>IF('Frais de personnel'!$I104="","",'Frais de personnel'!$I104)</f>
        <v/>
      </c>
      <c r="J104" s="89" t="str">
        <f>IF('Frais de personnel'!$J104="","",'Frais de personnel'!$J104)</f>
        <v/>
      </c>
      <c r="K104" s="204" t="str">
        <f>IF('Frais de personnel'!$K104=0,"",'Frais de personnel'!$K104)</f>
        <v/>
      </c>
      <c r="L104" s="88"/>
      <c r="M104" s="69"/>
      <c r="N104" s="69"/>
      <c r="O104" s="69"/>
      <c r="P104" s="284" t="str">
        <f t="shared" si="11"/>
        <v/>
      </c>
      <c r="Q104" s="284" t="str">
        <f t="shared" si="12"/>
        <v/>
      </c>
      <c r="R104" s="84" t="str">
        <f t="shared" si="7"/>
        <v/>
      </c>
      <c r="S104" s="182" t="str">
        <f t="shared" si="8"/>
        <v/>
      </c>
      <c r="T104" s="196" t="str">
        <f t="shared" si="9"/>
        <v/>
      </c>
      <c r="U104" s="274" t="str">
        <f t="shared" si="13"/>
        <v/>
      </c>
      <c r="V104" s="185"/>
      <c r="W104" s="266"/>
      <c r="X104" s="90"/>
      <c r="Y104" s="158">
        <f t="shared" si="10"/>
        <v>0</v>
      </c>
    </row>
    <row r="105" spans="1:25" ht="20.100000000000001" customHeight="1" x14ac:dyDescent="0.25">
      <c r="A105" s="174">
        <v>99</v>
      </c>
      <c r="B105" s="201" t="str">
        <f>IF('Frais de personnel'!$B105="","",'Frais de personnel'!$B105)</f>
        <v/>
      </c>
      <c r="C105" s="201" t="str">
        <f>IF('Frais de personnel'!$C105="","",'Frais de personnel'!$C105)</f>
        <v/>
      </c>
      <c r="D105" s="202" t="str">
        <f>IF('Frais de personnel'!$D105="","",'Frais de personnel'!$D105)</f>
        <v/>
      </c>
      <c r="E105" s="180" t="str">
        <f>IF('Frais de personnel'!$E105="","",'Frais de personnel'!$E105)</f>
        <v/>
      </c>
      <c r="F105" s="273" t="str">
        <f>IF('Frais de personnel'!$H105="","",'Frais de personnel'!F105)</f>
        <v/>
      </c>
      <c r="G105" s="273" t="str">
        <f>IF('Frais de personnel'!$H105="","",'Frais de personnel'!G105)</f>
        <v/>
      </c>
      <c r="H105" s="203" t="str">
        <f>IF('Frais de personnel'!$H105="","",'Frais de personnel'!$H105)</f>
        <v/>
      </c>
      <c r="I105" s="89" t="str">
        <f>IF('Frais de personnel'!$I105="","",'Frais de personnel'!$I105)</f>
        <v/>
      </c>
      <c r="J105" s="89" t="str">
        <f>IF('Frais de personnel'!$J105="","",'Frais de personnel'!$J105)</f>
        <v/>
      </c>
      <c r="K105" s="204" t="str">
        <f>IF('Frais de personnel'!$K105=0,"",'Frais de personnel'!$K105)</f>
        <v/>
      </c>
      <c r="L105" s="88"/>
      <c r="M105" s="69"/>
      <c r="N105" s="69"/>
      <c r="O105" s="69"/>
      <c r="P105" s="284" t="str">
        <f t="shared" si="11"/>
        <v/>
      </c>
      <c r="Q105" s="284" t="str">
        <f t="shared" si="12"/>
        <v/>
      </c>
      <c r="R105" s="84" t="str">
        <f t="shared" si="7"/>
        <v/>
      </c>
      <c r="S105" s="182" t="str">
        <f t="shared" si="8"/>
        <v/>
      </c>
      <c r="T105" s="196" t="str">
        <f t="shared" si="9"/>
        <v/>
      </c>
      <c r="U105" s="274" t="str">
        <f t="shared" si="13"/>
        <v/>
      </c>
      <c r="V105" s="185"/>
      <c r="W105" s="266"/>
      <c r="X105" s="90"/>
      <c r="Y105" s="158">
        <f t="shared" si="10"/>
        <v>0</v>
      </c>
    </row>
    <row r="106" spans="1:25" ht="20.100000000000001" customHeight="1" x14ac:dyDescent="0.25">
      <c r="A106" s="174">
        <v>100</v>
      </c>
      <c r="B106" s="201" t="str">
        <f>IF('Frais de personnel'!$B106="","",'Frais de personnel'!$B106)</f>
        <v/>
      </c>
      <c r="C106" s="201" t="str">
        <f>IF('Frais de personnel'!$C106="","",'Frais de personnel'!$C106)</f>
        <v/>
      </c>
      <c r="D106" s="202" t="str">
        <f>IF('Frais de personnel'!$D106="","",'Frais de personnel'!$D106)</f>
        <v/>
      </c>
      <c r="E106" s="180" t="str">
        <f>IF('Frais de personnel'!$E106="","",'Frais de personnel'!$E106)</f>
        <v/>
      </c>
      <c r="F106" s="273" t="str">
        <f>IF('Frais de personnel'!$H106="","",'Frais de personnel'!F106)</f>
        <v/>
      </c>
      <c r="G106" s="273" t="str">
        <f>IF('Frais de personnel'!$H106="","",'Frais de personnel'!G106)</f>
        <v/>
      </c>
      <c r="H106" s="203" t="str">
        <f>IF('Frais de personnel'!$H106="","",'Frais de personnel'!$H106)</f>
        <v/>
      </c>
      <c r="I106" s="89" t="str">
        <f>IF('Frais de personnel'!$I106="","",'Frais de personnel'!$I106)</f>
        <v/>
      </c>
      <c r="J106" s="89" t="str">
        <f>IF('Frais de personnel'!$J106="","",'Frais de personnel'!$J106)</f>
        <v/>
      </c>
      <c r="K106" s="204" t="str">
        <f>IF('Frais de personnel'!$K106=0,"",'Frais de personnel'!$K106)</f>
        <v/>
      </c>
      <c r="L106" s="88"/>
      <c r="M106" s="69"/>
      <c r="N106" s="69"/>
      <c r="O106" s="69"/>
      <c r="P106" s="284" t="str">
        <f t="shared" si="11"/>
        <v/>
      </c>
      <c r="Q106" s="284" t="str">
        <f t="shared" si="12"/>
        <v/>
      </c>
      <c r="R106" s="84" t="str">
        <f t="shared" si="7"/>
        <v/>
      </c>
      <c r="S106" s="182" t="str">
        <f t="shared" si="8"/>
        <v/>
      </c>
      <c r="T106" s="196" t="str">
        <f t="shared" si="9"/>
        <v/>
      </c>
      <c r="U106" s="274" t="str">
        <f t="shared" si="13"/>
        <v/>
      </c>
      <c r="V106" s="185"/>
      <c r="W106" s="266"/>
      <c r="X106" s="90"/>
      <c r="Y106" s="158">
        <f t="shared" si="10"/>
        <v>0</v>
      </c>
    </row>
    <row r="107" spans="1:25" ht="20.100000000000001" customHeight="1" x14ac:dyDescent="0.25">
      <c r="A107" s="174">
        <v>101</v>
      </c>
      <c r="B107" s="201" t="str">
        <f>IF('Frais de personnel'!$B107="","",'Frais de personnel'!$B107)</f>
        <v/>
      </c>
      <c r="C107" s="201" t="str">
        <f>IF('Frais de personnel'!$C107="","",'Frais de personnel'!$C107)</f>
        <v/>
      </c>
      <c r="D107" s="202" t="str">
        <f>IF('Frais de personnel'!$D107="","",'Frais de personnel'!$D107)</f>
        <v/>
      </c>
      <c r="E107" s="180" t="str">
        <f>IF('Frais de personnel'!$E107="","",'Frais de personnel'!$E107)</f>
        <v/>
      </c>
      <c r="F107" s="273" t="str">
        <f>IF('Frais de personnel'!$H107="","",'Frais de personnel'!F107)</f>
        <v/>
      </c>
      <c r="G107" s="273" t="str">
        <f>IF('Frais de personnel'!$H107="","",'Frais de personnel'!G107)</f>
        <v/>
      </c>
      <c r="H107" s="203" t="str">
        <f>IF('Frais de personnel'!$H107="","",'Frais de personnel'!$H107)</f>
        <v/>
      </c>
      <c r="I107" s="89" t="str">
        <f>IF('Frais de personnel'!$I107="","",'Frais de personnel'!$I107)</f>
        <v/>
      </c>
      <c r="J107" s="89" t="str">
        <f>IF('Frais de personnel'!$J107="","",'Frais de personnel'!$J107)</f>
        <v/>
      </c>
      <c r="K107" s="204" t="str">
        <f>IF('Frais de personnel'!$K107=0,"",'Frais de personnel'!$K107)</f>
        <v/>
      </c>
      <c r="L107" s="88"/>
      <c r="M107" s="69"/>
      <c r="N107" s="69"/>
      <c r="O107" s="69"/>
      <c r="P107" s="284" t="str">
        <f t="shared" si="11"/>
        <v/>
      </c>
      <c r="Q107" s="284" t="str">
        <f t="shared" si="12"/>
        <v/>
      </c>
      <c r="R107" s="84" t="str">
        <f t="shared" si="7"/>
        <v/>
      </c>
      <c r="S107" s="182" t="str">
        <f t="shared" si="8"/>
        <v/>
      </c>
      <c r="T107" s="196" t="str">
        <f t="shared" si="9"/>
        <v/>
      </c>
      <c r="U107" s="274" t="str">
        <f t="shared" si="13"/>
        <v/>
      </c>
      <c r="V107" s="185"/>
      <c r="W107" s="266"/>
      <c r="X107" s="90"/>
      <c r="Y107" s="158">
        <f t="shared" si="10"/>
        <v>0</v>
      </c>
    </row>
    <row r="108" spans="1:25" ht="20.100000000000001" customHeight="1" x14ac:dyDescent="0.25">
      <c r="A108" s="174">
        <v>102</v>
      </c>
      <c r="B108" s="201" t="str">
        <f>IF('Frais de personnel'!$B108="","",'Frais de personnel'!$B108)</f>
        <v/>
      </c>
      <c r="C108" s="201" t="str">
        <f>IF('Frais de personnel'!$C108="","",'Frais de personnel'!$C108)</f>
        <v/>
      </c>
      <c r="D108" s="202" t="str">
        <f>IF('Frais de personnel'!$D108="","",'Frais de personnel'!$D108)</f>
        <v/>
      </c>
      <c r="E108" s="180" t="str">
        <f>IF('Frais de personnel'!$E108="","",'Frais de personnel'!$E108)</f>
        <v/>
      </c>
      <c r="F108" s="273" t="str">
        <f>IF('Frais de personnel'!$H108="","",'Frais de personnel'!F108)</f>
        <v/>
      </c>
      <c r="G108" s="273" t="str">
        <f>IF('Frais de personnel'!$H108="","",'Frais de personnel'!G108)</f>
        <v/>
      </c>
      <c r="H108" s="203" t="str">
        <f>IF('Frais de personnel'!$H108="","",'Frais de personnel'!$H108)</f>
        <v/>
      </c>
      <c r="I108" s="89" t="str">
        <f>IF('Frais de personnel'!$I108="","",'Frais de personnel'!$I108)</f>
        <v/>
      </c>
      <c r="J108" s="89" t="str">
        <f>IF('Frais de personnel'!$J108="","",'Frais de personnel'!$J108)</f>
        <v/>
      </c>
      <c r="K108" s="204" t="str">
        <f>IF('Frais de personnel'!$K108=0,"",'Frais de personnel'!$K108)</f>
        <v/>
      </c>
      <c r="L108" s="88"/>
      <c r="M108" s="69"/>
      <c r="N108" s="69"/>
      <c r="O108" s="69"/>
      <c r="P108" s="284" t="str">
        <f t="shared" si="11"/>
        <v/>
      </c>
      <c r="Q108" s="284" t="str">
        <f t="shared" si="12"/>
        <v/>
      </c>
      <c r="R108" s="84" t="str">
        <f t="shared" si="7"/>
        <v/>
      </c>
      <c r="S108" s="182" t="str">
        <f t="shared" si="8"/>
        <v/>
      </c>
      <c r="T108" s="196" t="str">
        <f t="shared" si="9"/>
        <v/>
      </c>
      <c r="U108" s="274" t="str">
        <f t="shared" si="13"/>
        <v/>
      </c>
      <c r="V108" s="185"/>
      <c r="W108" s="266"/>
      <c r="X108" s="90"/>
      <c r="Y108" s="158">
        <f t="shared" si="10"/>
        <v>0</v>
      </c>
    </row>
    <row r="109" spans="1:25" ht="20.100000000000001" customHeight="1" x14ac:dyDescent="0.25">
      <c r="A109" s="174">
        <v>103</v>
      </c>
      <c r="B109" s="201" t="str">
        <f>IF('Frais de personnel'!$B109="","",'Frais de personnel'!$B109)</f>
        <v/>
      </c>
      <c r="C109" s="201" t="str">
        <f>IF('Frais de personnel'!$C109="","",'Frais de personnel'!$C109)</f>
        <v/>
      </c>
      <c r="D109" s="202" t="str">
        <f>IF('Frais de personnel'!$D109="","",'Frais de personnel'!$D109)</f>
        <v/>
      </c>
      <c r="E109" s="180" t="str">
        <f>IF('Frais de personnel'!$E109="","",'Frais de personnel'!$E109)</f>
        <v/>
      </c>
      <c r="F109" s="273" t="str">
        <f>IF('Frais de personnel'!$H109="","",'Frais de personnel'!F109)</f>
        <v/>
      </c>
      <c r="G109" s="273" t="str">
        <f>IF('Frais de personnel'!$H109="","",'Frais de personnel'!G109)</f>
        <v/>
      </c>
      <c r="H109" s="203" t="str">
        <f>IF('Frais de personnel'!$H109="","",'Frais de personnel'!$H109)</f>
        <v/>
      </c>
      <c r="I109" s="89" t="str">
        <f>IF('Frais de personnel'!$I109="","",'Frais de personnel'!$I109)</f>
        <v/>
      </c>
      <c r="J109" s="89" t="str">
        <f>IF('Frais de personnel'!$J109="","",'Frais de personnel'!$J109)</f>
        <v/>
      </c>
      <c r="K109" s="204" t="str">
        <f>IF('Frais de personnel'!$K109=0,"",'Frais de personnel'!$K109)</f>
        <v/>
      </c>
      <c r="L109" s="88"/>
      <c r="M109" s="69"/>
      <c r="N109" s="69"/>
      <c r="O109" s="69"/>
      <c r="P109" s="284" t="str">
        <f t="shared" si="11"/>
        <v/>
      </c>
      <c r="Q109" s="284" t="str">
        <f t="shared" si="12"/>
        <v/>
      </c>
      <c r="R109" s="84" t="str">
        <f t="shared" si="7"/>
        <v/>
      </c>
      <c r="S109" s="182" t="str">
        <f t="shared" si="8"/>
        <v/>
      </c>
      <c r="T109" s="196" t="str">
        <f t="shared" si="9"/>
        <v/>
      </c>
      <c r="U109" s="274" t="str">
        <f t="shared" si="13"/>
        <v/>
      </c>
      <c r="V109" s="185"/>
      <c r="W109" s="266"/>
      <c r="X109" s="90"/>
      <c r="Y109" s="158">
        <f t="shared" si="10"/>
        <v>0</v>
      </c>
    </row>
    <row r="110" spans="1:25" ht="20.100000000000001" customHeight="1" x14ac:dyDescent="0.25">
      <c r="A110" s="174">
        <v>104</v>
      </c>
      <c r="B110" s="201" t="str">
        <f>IF('Frais de personnel'!$B110="","",'Frais de personnel'!$B110)</f>
        <v/>
      </c>
      <c r="C110" s="201" t="str">
        <f>IF('Frais de personnel'!$C110="","",'Frais de personnel'!$C110)</f>
        <v/>
      </c>
      <c r="D110" s="202" t="str">
        <f>IF('Frais de personnel'!$D110="","",'Frais de personnel'!$D110)</f>
        <v/>
      </c>
      <c r="E110" s="180" t="str">
        <f>IF('Frais de personnel'!$E110="","",'Frais de personnel'!$E110)</f>
        <v/>
      </c>
      <c r="F110" s="273" t="str">
        <f>IF('Frais de personnel'!$H110="","",'Frais de personnel'!F110)</f>
        <v/>
      </c>
      <c r="G110" s="273" t="str">
        <f>IF('Frais de personnel'!$H110="","",'Frais de personnel'!G110)</f>
        <v/>
      </c>
      <c r="H110" s="203" t="str">
        <f>IF('Frais de personnel'!$H110="","",'Frais de personnel'!$H110)</f>
        <v/>
      </c>
      <c r="I110" s="89" t="str">
        <f>IF('Frais de personnel'!$I110="","",'Frais de personnel'!$I110)</f>
        <v/>
      </c>
      <c r="J110" s="89" t="str">
        <f>IF('Frais de personnel'!$J110="","",'Frais de personnel'!$J110)</f>
        <v/>
      </c>
      <c r="K110" s="204" t="str">
        <f>IF('Frais de personnel'!$K110=0,"",'Frais de personnel'!$K110)</f>
        <v/>
      </c>
      <c r="L110" s="88"/>
      <c r="M110" s="69"/>
      <c r="N110" s="69"/>
      <c r="O110" s="69"/>
      <c r="P110" s="284" t="str">
        <f t="shared" si="11"/>
        <v/>
      </c>
      <c r="Q110" s="284" t="str">
        <f t="shared" si="12"/>
        <v/>
      </c>
      <c r="R110" s="84" t="str">
        <f t="shared" si="7"/>
        <v/>
      </c>
      <c r="S110" s="182" t="str">
        <f t="shared" si="8"/>
        <v/>
      </c>
      <c r="T110" s="196" t="str">
        <f t="shared" si="9"/>
        <v/>
      </c>
      <c r="U110" s="274" t="str">
        <f t="shared" si="13"/>
        <v/>
      </c>
      <c r="V110" s="185"/>
      <c r="W110" s="266"/>
      <c r="X110" s="90"/>
      <c r="Y110" s="158">
        <f t="shared" si="10"/>
        <v>0</v>
      </c>
    </row>
    <row r="111" spans="1:25" ht="20.100000000000001" customHeight="1" x14ac:dyDescent="0.25">
      <c r="A111" s="174">
        <v>105</v>
      </c>
      <c r="B111" s="201" t="str">
        <f>IF('Frais de personnel'!$B111="","",'Frais de personnel'!$B111)</f>
        <v/>
      </c>
      <c r="C111" s="201" t="str">
        <f>IF('Frais de personnel'!$C111="","",'Frais de personnel'!$C111)</f>
        <v/>
      </c>
      <c r="D111" s="202" t="str">
        <f>IF('Frais de personnel'!$D111="","",'Frais de personnel'!$D111)</f>
        <v/>
      </c>
      <c r="E111" s="180" t="str">
        <f>IF('Frais de personnel'!$E111="","",'Frais de personnel'!$E111)</f>
        <v/>
      </c>
      <c r="F111" s="273" t="str">
        <f>IF('Frais de personnel'!$H111="","",'Frais de personnel'!F111)</f>
        <v/>
      </c>
      <c r="G111" s="273" t="str">
        <f>IF('Frais de personnel'!$H111="","",'Frais de personnel'!G111)</f>
        <v/>
      </c>
      <c r="H111" s="203" t="str">
        <f>IF('Frais de personnel'!$H111="","",'Frais de personnel'!$H111)</f>
        <v/>
      </c>
      <c r="I111" s="89" t="str">
        <f>IF('Frais de personnel'!$I111="","",'Frais de personnel'!$I111)</f>
        <v/>
      </c>
      <c r="J111" s="89" t="str">
        <f>IF('Frais de personnel'!$J111="","",'Frais de personnel'!$J111)</f>
        <v/>
      </c>
      <c r="K111" s="204" t="str">
        <f>IF('Frais de personnel'!$K111=0,"",'Frais de personnel'!$K111)</f>
        <v/>
      </c>
      <c r="L111" s="88"/>
      <c r="M111" s="69"/>
      <c r="N111" s="69"/>
      <c r="O111" s="69"/>
      <c r="P111" s="284" t="str">
        <f t="shared" si="11"/>
        <v/>
      </c>
      <c r="Q111" s="284" t="str">
        <f t="shared" si="12"/>
        <v/>
      </c>
      <c r="R111" s="84" t="str">
        <f t="shared" si="7"/>
        <v/>
      </c>
      <c r="S111" s="182" t="str">
        <f t="shared" si="8"/>
        <v/>
      </c>
      <c r="T111" s="196" t="str">
        <f t="shared" si="9"/>
        <v/>
      </c>
      <c r="U111" s="274" t="str">
        <f t="shared" si="13"/>
        <v/>
      </c>
      <c r="V111" s="185"/>
      <c r="W111" s="266"/>
      <c r="X111" s="90"/>
      <c r="Y111" s="158">
        <f t="shared" si="10"/>
        <v>0</v>
      </c>
    </row>
    <row r="112" spans="1:25" ht="20.100000000000001" customHeight="1" x14ac:dyDescent="0.25">
      <c r="A112" s="174">
        <v>106</v>
      </c>
      <c r="B112" s="201" t="str">
        <f>IF('Frais de personnel'!$B112="","",'Frais de personnel'!$B112)</f>
        <v/>
      </c>
      <c r="C112" s="201" t="str">
        <f>IF('Frais de personnel'!$C112="","",'Frais de personnel'!$C112)</f>
        <v/>
      </c>
      <c r="D112" s="202" t="str">
        <f>IF('Frais de personnel'!$D112="","",'Frais de personnel'!$D112)</f>
        <v/>
      </c>
      <c r="E112" s="180" t="str">
        <f>IF('Frais de personnel'!$E112="","",'Frais de personnel'!$E112)</f>
        <v/>
      </c>
      <c r="F112" s="273" t="str">
        <f>IF('Frais de personnel'!$H112="","",'Frais de personnel'!F112)</f>
        <v/>
      </c>
      <c r="G112" s="273" t="str">
        <f>IF('Frais de personnel'!$H112="","",'Frais de personnel'!G112)</f>
        <v/>
      </c>
      <c r="H112" s="203" t="str">
        <f>IF('Frais de personnel'!$H112="","",'Frais de personnel'!$H112)</f>
        <v/>
      </c>
      <c r="I112" s="89" t="str">
        <f>IF('Frais de personnel'!$I112="","",'Frais de personnel'!$I112)</f>
        <v/>
      </c>
      <c r="J112" s="89" t="str">
        <f>IF('Frais de personnel'!$J112="","",'Frais de personnel'!$J112)</f>
        <v/>
      </c>
      <c r="K112" s="204" t="str">
        <f>IF('Frais de personnel'!$K112=0,"",'Frais de personnel'!$K112)</f>
        <v/>
      </c>
      <c r="L112" s="88"/>
      <c r="M112" s="69"/>
      <c r="N112" s="69"/>
      <c r="O112" s="69"/>
      <c r="P112" s="284" t="str">
        <f t="shared" si="11"/>
        <v/>
      </c>
      <c r="Q112" s="284" t="str">
        <f t="shared" si="12"/>
        <v/>
      </c>
      <c r="R112" s="84" t="str">
        <f t="shared" si="7"/>
        <v/>
      </c>
      <c r="S112" s="182" t="str">
        <f t="shared" si="8"/>
        <v/>
      </c>
      <c r="T112" s="196" t="str">
        <f t="shared" si="9"/>
        <v/>
      </c>
      <c r="U112" s="274" t="str">
        <f t="shared" si="13"/>
        <v/>
      </c>
      <c r="V112" s="185"/>
      <c r="W112" s="266"/>
      <c r="X112" s="90"/>
      <c r="Y112" s="158">
        <f t="shared" si="10"/>
        <v>0</v>
      </c>
    </row>
    <row r="113" spans="1:25" ht="20.100000000000001" customHeight="1" x14ac:dyDescent="0.25">
      <c r="A113" s="174">
        <v>107</v>
      </c>
      <c r="B113" s="201" t="str">
        <f>IF('Frais de personnel'!$B113="","",'Frais de personnel'!$B113)</f>
        <v/>
      </c>
      <c r="C113" s="201" t="str">
        <f>IF('Frais de personnel'!$C113="","",'Frais de personnel'!$C113)</f>
        <v/>
      </c>
      <c r="D113" s="202" t="str">
        <f>IF('Frais de personnel'!$D113="","",'Frais de personnel'!$D113)</f>
        <v/>
      </c>
      <c r="E113" s="180" t="str">
        <f>IF('Frais de personnel'!$E113="","",'Frais de personnel'!$E113)</f>
        <v/>
      </c>
      <c r="F113" s="273" t="str">
        <f>IF('Frais de personnel'!$H113="","",'Frais de personnel'!F113)</f>
        <v/>
      </c>
      <c r="G113" s="273" t="str">
        <f>IF('Frais de personnel'!$H113="","",'Frais de personnel'!G113)</f>
        <v/>
      </c>
      <c r="H113" s="203" t="str">
        <f>IF('Frais de personnel'!$H113="","",'Frais de personnel'!$H113)</f>
        <v/>
      </c>
      <c r="I113" s="89" t="str">
        <f>IF('Frais de personnel'!$I113="","",'Frais de personnel'!$I113)</f>
        <v/>
      </c>
      <c r="J113" s="89" t="str">
        <f>IF('Frais de personnel'!$J113="","",'Frais de personnel'!$J113)</f>
        <v/>
      </c>
      <c r="K113" s="204" t="str">
        <f>IF('Frais de personnel'!$K113=0,"",'Frais de personnel'!$K113)</f>
        <v/>
      </c>
      <c r="L113" s="88"/>
      <c r="M113" s="69"/>
      <c r="N113" s="69"/>
      <c r="O113" s="69"/>
      <c r="P113" s="284" t="str">
        <f t="shared" si="11"/>
        <v/>
      </c>
      <c r="Q113" s="284" t="str">
        <f t="shared" si="12"/>
        <v/>
      </c>
      <c r="R113" s="84" t="str">
        <f t="shared" si="7"/>
        <v/>
      </c>
      <c r="S113" s="182" t="str">
        <f t="shared" si="8"/>
        <v/>
      </c>
      <c r="T113" s="196" t="str">
        <f t="shared" si="9"/>
        <v/>
      </c>
      <c r="U113" s="274" t="str">
        <f t="shared" si="13"/>
        <v/>
      </c>
      <c r="V113" s="185"/>
      <c r="W113" s="266"/>
      <c r="X113" s="90"/>
      <c r="Y113" s="158">
        <f t="shared" si="10"/>
        <v>0</v>
      </c>
    </row>
    <row r="114" spans="1:25" ht="20.100000000000001" customHeight="1" x14ac:dyDescent="0.25">
      <c r="A114" s="174">
        <v>108</v>
      </c>
      <c r="B114" s="201" t="str">
        <f>IF('Frais de personnel'!$B114="","",'Frais de personnel'!$B114)</f>
        <v/>
      </c>
      <c r="C114" s="201" t="str">
        <f>IF('Frais de personnel'!$C114="","",'Frais de personnel'!$C114)</f>
        <v/>
      </c>
      <c r="D114" s="202" t="str">
        <f>IF('Frais de personnel'!$D114="","",'Frais de personnel'!$D114)</f>
        <v/>
      </c>
      <c r="E114" s="180" t="str">
        <f>IF('Frais de personnel'!$E114="","",'Frais de personnel'!$E114)</f>
        <v/>
      </c>
      <c r="F114" s="273" t="str">
        <f>IF('Frais de personnel'!$H114="","",'Frais de personnel'!F114)</f>
        <v/>
      </c>
      <c r="G114" s="273" t="str">
        <f>IF('Frais de personnel'!$H114="","",'Frais de personnel'!G114)</f>
        <v/>
      </c>
      <c r="H114" s="203" t="str">
        <f>IF('Frais de personnel'!$H114="","",'Frais de personnel'!$H114)</f>
        <v/>
      </c>
      <c r="I114" s="89" t="str">
        <f>IF('Frais de personnel'!$I114="","",'Frais de personnel'!$I114)</f>
        <v/>
      </c>
      <c r="J114" s="89" t="str">
        <f>IF('Frais de personnel'!$J114="","",'Frais de personnel'!$J114)</f>
        <v/>
      </c>
      <c r="K114" s="204" t="str">
        <f>IF('Frais de personnel'!$K114=0,"",'Frais de personnel'!$K114)</f>
        <v/>
      </c>
      <c r="L114" s="88"/>
      <c r="M114" s="69"/>
      <c r="N114" s="69"/>
      <c r="O114" s="69"/>
      <c r="P114" s="284" t="str">
        <f t="shared" si="11"/>
        <v/>
      </c>
      <c r="Q114" s="284" t="str">
        <f t="shared" si="12"/>
        <v/>
      </c>
      <c r="R114" s="84" t="str">
        <f t="shared" si="7"/>
        <v/>
      </c>
      <c r="S114" s="182" t="str">
        <f t="shared" si="8"/>
        <v/>
      </c>
      <c r="T114" s="196" t="str">
        <f t="shared" si="9"/>
        <v/>
      </c>
      <c r="U114" s="274" t="str">
        <f t="shared" si="13"/>
        <v/>
      </c>
      <c r="V114" s="185"/>
      <c r="W114" s="266"/>
      <c r="X114" s="90"/>
      <c r="Y114" s="158">
        <f t="shared" si="10"/>
        <v>0</v>
      </c>
    </row>
    <row r="115" spans="1:25" ht="20.100000000000001" customHeight="1" x14ac:dyDescent="0.25">
      <c r="A115" s="174">
        <v>109</v>
      </c>
      <c r="B115" s="201" t="str">
        <f>IF('Frais de personnel'!$B115="","",'Frais de personnel'!$B115)</f>
        <v/>
      </c>
      <c r="C115" s="201" t="str">
        <f>IF('Frais de personnel'!$C115="","",'Frais de personnel'!$C115)</f>
        <v/>
      </c>
      <c r="D115" s="202" t="str">
        <f>IF('Frais de personnel'!$D115="","",'Frais de personnel'!$D115)</f>
        <v/>
      </c>
      <c r="E115" s="180" t="str">
        <f>IF('Frais de personnel'!$E115="","",'Frais de personnel'!$E115)</f>
        <v/>
      </c>
      <c r="F115" s="273" t="str">
        <f>IF('Frais de personnel'!$H115="","",'Frais de personnel'!F115)</f>
        <v/>
      </c>
      <c r="G115" s="273" t="str">
        <f>IF('Frais de personnel'!$H115="","",'Frais de personnel'!G115)</f>
        <v/>
      </c>
      <c r="H115" s="203" t="str">
        <f>IF('Frais de personnel'!$H115="","",'Frais de personnel'!$H115)</f>
        <v/>
      </c>
      <c r="I115" s="89" t="str">
        <f>IF('Frais de personnel'!$I115="","",'Frais de personnel'!$I115)</f>
        <v/>
      </c>
      <c r="J115" s="89" t="str">
        <f>IF('Frais de personnel'!$J115="","",'Frais de personnel'!$J115)</f>
        <v/>
      </c>
      <c r="K115" s="204" t="str">
        <f>IF('Frais de personnel'!$K115=0,"",'Frais de personnel'!$K115)</f>
        <v/>
      </c>
      <c r="L115" s="88"/>
      <c r="M115" s="69"/>
      <c r="N115" s="69"/>
      <c r="O115" s="69"/>
      <c r="P115" s="284" t="str">
        <f t="shared" si="11"/>
        <v/>
      </c>
      <c r="Q115" s="284" t="str">
        <f t="shared" si="12"/>
        <v/>
      </c>
      <c r="R115" s="84" t="str">
        <f t="shared" si="7"/>
        <v/>
      </c>
      <c r="S115" s="182" t="str">
        <f t="shared" si="8"/>
        <v/>
      </c>
      <c r="T115" s="196" t="str">
        <f t="shared" si="9"/>
        <v/>
      </c>
      <c r="U115" s="274" t="str">
        <f t="shared" si="13"/>
        <v/>
      </c>
      <c r="V115" s="185"/>
      <c r="W115" s="266"/>
      <c r="X115" s="90"/>
      <c r="Y115" s="158">
        <f t="shared" si="10"/>
        <v>0</v>
      </c>
    </row>
    <row r="116" spans="1:25" ht="20.100000000000001" customHeight="1" x14ac:dyDescent="0.25">
      <c r="A116" s="174">
        <v>110</v>
      </c>
      <c r="B116" s="201" t="str">
        <f>IF('Frais de personnel'!$B116="","",'Frais de personnel'!$B116)</f>
        <v/>
      </c>
      <c r="C116" s="201" t="str">
        <f>IF('Frais de personnel'!$C116="","",'Frais de personnel'!$C116)</f>
        <v/>
      </c>
      <c r="D116" s="202" t="str">
        <f>IF('Frais de personnel'!$D116="","",'Frais de personnel'!$D116)</f>
        <v/>
      </c>
      <c r="E116" s="180" t="str">
        <f>IF('Frais de personnel'!$E116="","",'Frais de personnel'!$E116)</f>
        <v/>
      </c>
      <c r="F116" s="273" t="str">
        <f>IF('Frais de personnel'!$H116="","",'Frais de personnel'!F116)</f>
        <v/>
      </c>
      <c r="G116" s="273" t="str">
        <f>IF('Frais de personnel'!$H116="","",'Frais de personnel'!G116)</f>
        <v/>
      </c>
      <c r="H116" s="203" t="str">
        <f>IF('Frais de personnel'!$H116="","",'Frais de personnel'!$H116)</f>
        <v/>
      </c>
      <c r="I116" s="89" t="str">
        <f>IF('Frais de personnel'!$I116="","",'Frais de personnel'!$I116)</f>
        <v/>
      </c>
      <c r="J116" s="89" t="str">
        <f>IF('Frais de personnel'!$J116="","",'Frais de personnel'!$J116)</f>
        <v/>
      </c>
      <c r="K116" s="204" t="str">
        <f>IF('Frais de personnel'!$K116=0,"",'Frais de personnel'!$K116)</f>
        <v/>
      </c>
      <c r="L116" s="88"/>
      <c r="M116" s="69"/>
      <c r="N116" s="69"/>
      <c r="O116" s="69"/>
      <c r="P116" s="284" t="str">
        <f t="shared" si="11"/>
        <v/>
      </c>
      <c r="Q116" s="284" t="str">
        <f t="shared" si="12"/>
        <v/>
      </c>
      <c r="R116" s="84" t="str">
        <f t="shared" si="7"/>
        <v/>
      </c>
      <c r="S116" s="182" t="str">
        <f t="shared" si="8"/>
        <v/>
      </c>
      <c r="T116" s="196" t="str">
        <f t="shared" si="9"/>
        <v/>
      </c>
      <c r="U116" s="274" t="str">
        <f t="shared" si="13"/>
        <v/>
      </c>
      <c r="V116" s="185"/>
      <c r="W116" s="266"/>
      <c r="X116" s="90"/>
      <c r="Y116" s="158">
        <f t="shared" si="10"/>
        <v>0</v>
      </c>
    </row>
    <row r="117" spans="1:25" ht="20.100000000000001" customHeight="1" x14ac:dyDescent="0.25">
      <c r="A117" s="174">
        <v>111</v>
      </c>
      <c r="B117" s="201" t="str">
        <f>IF('Frais de personnel'!$B117="","",'Frais de personnel'!$B117)</f>
        <v/>
      </c>
      <c r="C117" s="201" t="str">
        <f>IF('Frais de personnel'!$C117="","",'Frais de personnel'!$C117)</f>
        <v/>
      </c>
      <c r="D117" s="202" t="str">
        <f>IF('Frais de personnel'!$D117="","",'Frais de personnel'!$D117)</f>
        <v/>
      </c>
      <c r="E117" s="180" t="str">
        <f>IF('Frais de personnel'!$E117="","",'Frais de personnel'!$E117)</f>
        <v/>
      </c>
      <c r="F117" s="273" t="str">
        <f>IF('Frais de personnel'!$H117="","",'Frais de personnel'!F117)</f>
        <v/>
      </c>
      <c r="G117" s="273" t="str">
        <f>IF('Frais de personnel'!$H117="","",'Frais de personnel'!G117)</f>
        <v/>
      </c>
      <c r="H117" s="203" t="str">
        <f>IF('Frais de personnel'!$H117="","",'Frais de personnel'!$H117)</f>
        <v/>
      </c>
      <c r="I117" s="89" t="str">
        <f>IF('Frais de personnel'!$I117="","",'Frais de personnel'!$I117)</f>
        <v/>
      </c>
      <c r="J117" s="89" t="str">
        <f>IF('Frais de personnel'!$J117="","",'Frais de personnel'!$J117)</f>
        <v/>
      </c>
      <c r="K117" s="204" t="str">
        <f>IF('Frais de personnel'!$K117=0,"",'Frais de personnel'!$K117)</f>
        <v/>
      </c>
      <c r="L117" s="88"/>
      <c r="M117" s="69"/>
      <c r="N117" s="69"/>
      <c r="O117" s="69"/>
      <c r="P117" s="284" t="str">
        <f t="shared" si="11"/>
        <v/>
      </c>
      <c r="Q117" s="284" t="str">
        <f t="shared" si="12"/>
        <v/>
      </c>
      <c r="R117" s="84" t="str">
        <f t="shared" si="7"/>
        <v/>
      </c>
      <c r="S117" s="182" t="str">
        <f t="shared" si="8"/>
        <v/>
      </c>
      <c r="T117" s="196" t="str">
        <f t="shared" si="9"/>
        <v/>
      </c>
      <c r="U117" s="274" t="str">
        <f t="shared" si="13"/>
        <v/>
      </c>
      <c r="V117" s="185"/>
      <c r="W117" s="266"/>
      <c r="X117" s="90"/>
      <c r="Y117" s="158">
        <f t="shared" si="10"/>
        <v>0</v>
      </c>
    </row>
    <row r="118" spans="1:25" ht="20.100000000000001" customHeight="1" x14ac:dyDescent="0.25">
      <c r="A118" s="174">
        <v>112</v>
      </c>
      <c r="B118" s="201" t="str">
        <f>IF('Frais de personnel'!$B118="","",'Frais de personnel'!$B118)</f>
        <v/>
      </c>
      <c r="C118" s="201" t="str">
        <f>IF('Frais de personnel'!$C118="","",'Frais de personnel'!$C118)</f>
        <v/>
      </c>
      <c r="D118" s="202" t="str">
        <f>IF('Frais de personnel'!$D118="","",'Frais de personnel'!$D118)</f>
        <v/>
      </c>
      <c r="E118" s="180" t="str">
        <f>IF('Frais de personnel'!$E118="","",'Frais de personnel'!$E118)</f>
        <v/>
      </c>
      <c r="F118" s="273" t="str">
        <f>IF('Frais de personnel'!$H118="","",'Frais de personnel'!F118)</f>
        <v/>
      </c>
      <c r="G118" s="273" t="str">
        <f>IF('Frais de personnel'!$H118="","",'Frais de personnel'!G118)</f>
        <v/>
      </c>
      <c r="H118" s="203" t="str">
        <f>IF('Frais de personnel'!$H118="","",'Frais de personnel'!$H118)</f>
        <v/>
      </c>
      <c r="I118" s="89" t="str">
        <f>IF('Frais de personnel'!$I118="","",'Frais de personnel'!$I118)</f>
        <v/>
      </c>
      <c r="J118" s="89" t="str">
        <f>IF('Frais de personnel'!$J118="","",'Frais de personnel'!$J118)</f>
        <v/>
      </c>
      <c r="K118" s="204" t="str">
        <f>IF('Frais de personnel'!$K118=0,"",'Frais de personnel'!$K118)</f>
        <v/>
      </c>
      <c r="L118" s="88"/>
      <c r="M118" s="69"/>
      <c r="N118" s="69"/>
      <c r="O118" s="69"/>
      <c r="P118" s="284" t="str">
        <f t="shared" si="11"/>
        <v/>
      </c>
      <c r="Q118" s="284" t="str">
        <f t="shared" si="12"/>
        <v/>
      </c>
      <c r="R118" s="84" t="str">
        <f t="shared" si="7"/>
        <v/>
      </c>
      <c r="S118" s="182" t="str">
        <f t="shared" si="8"/>
        <v/>
      </c>
      <c r="T118" s="196" t="str">
        <f t="shared" si="9"/>
        <v/>
      </c>
      <c r="U118" s="274" t="str">
        <f t="shared" si="13"/>
        <v/>
      </c>
      <c r="V118" s="185"/>
      <c r="W118" s="266"/>
      <c r="X118" s="90"/>
      <c r="Y118" s="158">
        <f t="shared" si="10"/>
        <v>0</v>
      </c>
    </row>
    <row r="119" spans="1:25" ht="20.100000000000001" customHeight="1" x14ac:dyDescent="0.25">
      <c r="A119" s="174">
        <v>113</v>
      </c>
      <c r="B119" s="201" t="str">
        <f>IF('Frais de personnel'!$B119="","",'Frais de personnel'!$B119)</f>
        <v/>
      </c>
      <c r="C119" s="201" t="str">
        <f>IF('Frais de personnel'!$C119="","",'Frais de personnel'!$C119)</f>
        <v/>
      </c>
      <c r="D119" s="202" t="str">
        <f>IF('Frais de personnel'!$D119="","",'Frais de personnel'!$D119)</f>
        <v/>
      </c>
      <c r="E119" s="180" t="str">
        <f>IF('Frais de personnel'!$E119="","",'Frais de personnel'!$E119)</f>
        <v/>
      </c>
      <c r="F119" s="273" t="str">
        <f>IF('Frais de personnel'!$H119="","",'Frais de personnel'!F119)</f>
        <v/>
      </c>
      <c r="G119" s="273" t="str">
        <f>IF('Frais de personnel'!$H119="","",'Frais de personnel'!G119)</f>
        <v/>
      </c>
      <c r="H119" s="203" t="str">
        <f>IF('Frais de personnel'!$H119="","",'Frais de personnel'!$H119)</f>
        <v/>
      </c>
      <c r="I119" s="89" t="str">
        <f>IF('Frais de personnel'!$I119="","",'Frais de personnel'!$I119)</f>
        <v/>
      </c>
      <c r="J119" s="89" t="str">
        <f>IF('Frais de personnel'!$J119="","",'Frais de personnel'!$J119)</f>
        <v/>
      </c>
      <c r="K119" s="204" t="str">
        <f>IF('Frais de personnel'!$K119=0,"",'Frais de personnel'!$K119)</f>
        <v/>
      </c>
      <c r="L119" s="88"/>
      <c r="M119" s="69"/>
      <c r="N119" s="69"/>
      <c r="O119" s="69"/>
      <c r="P119" s="284" t="str">
        <f t="shared" si="11"/>
        <v/>
      </c>
      <c r="Q119" s="284" t="str">
        <f t="shared" si="12"/>
        <v/>
      </c>
      <c r="R119" s="84" t="str">
        <f t="shared" si="7"/>
        <v/>
      </c>
      <c r="S119" s="182" t="str">
        <f t="shared" si="8"/>
        <v/>
      </c>
      <c r="T119" s="196" t="str">
        <f t="shared" si="9"/>
        <v/>
      </c>
      <c r="U119" s="274" t="str">
        <f t="shared" si="13"/>
        <v/>
      </c>
      <c r="V119" s="185"/>
      <c r="W119" s="266"/>
      <c r="X119" s="90"/>
      <c r="Y119" s="158">
        <f t="shared" si="10"/>
        <v>0</v>
      </c>
    </row>
    <row r="120" spans="1:25" ht="20.100000000000001" customHeight="1" x14ac:dyDescent="0.25">
      <c r="A120" s="174">
        <v>114</v>
      </c>
      <c r="B120" s="201" t="str">
        <f>IF('Frais de personnel'!$B120="","",'Frais de personnel'!$B120)</f>
        <v/>
      </c>
      <c r="C120" s="201" t="str">
        <f>IF('Frais de personnel'!$C120="","",'Frais de personnel'!$C120)</f>
        <v/>
      </c>
      <c r="D120" s="202" t="str">
        <f>IF('Frais de personnel'!$D120="","",'Frais de personnel'!$D120)</f>
        <v/>
      </c>
      <c r="E120" s="180" t="str">
        <f>IF('Frais de personnel'!$E120="","",'Frais de personnel'!$E120)</f>
        <v/>
      </c>
      <c r="F120" s="273" t="str">
        <f>IF('Frais de personnel'!$H120="","",'Frais de personnel'!F120)</f>
        <v/>
      </c>
      <c r="G120" s="273" t="str">
        <f>IF('Frais de personnel'!$H120="","",'Frais de personnel'!G120)</f>
        <v/>
      </c>
      <c r="H120" s="203" t="str">
        <f>IF('Frais de personnel'!$H120="","",'Frais de personnel'!$H120)</f>
        <v/>
      </c>
      <c r="I120" s="89" t="str">
        <f>IF('Frais de personnel'!$I120="","",'Frais de personnel'!$I120)</f>
        <v/>
      </c>
      <c r="J120" s="89" t="str">
        <f>IF('Frais de personnel'!$J120="","",'Frais de personnel'!$J120)</f>
        <v/>
      </c>
      <c r="K120" s="204" t="str">
        <f>IF('Frais de personnel'!$K120=0,"",'Frais de personnel'!$K120)</f>
        <v/>
      </c>
      <c r="L120" s="88"/>
      <c r="M120" s="69"/>
      <c r="N120" s="69"/>
      <c r="O120" s="69"/>
      <c r="P120" s="284" t="str">
        <f t="shared" si="11"/>
        <v/>
      </c>
      <c r="Q120" s="284" t="str">
        <f t="shared" si="12"/>
        <v/>
      </c>
      <c r="R120" s="84" t="str">
        <f t="shared" si="7"/>
        <v/>
      </c>
      <c r="S120" s="182" t="str">
        <f t="shared" si="8"/>
        <v/>
      </c>
      <c r="T120" s="196" t="str">
        <f t="shared" si="9"/>
        <v/>
      </c>
      <c r="U120" s="274" t="str">
        <f t="shared" si="13"/>
        <v/>
      </c>
      <c r="V120" s="185"/>
      <c r="W120" s="266"/>
      <c r="X120" s="90"/>
      <c r="Y120" s="158">
        <f t="shared" si="10"/>
        <v>0</v>
      </c>
    </row>
    <row r="121" spans="1:25" ht="20.100000000000001" customHeight="1" x14ac:dyDescent="0.25">
      <c r="A121" s="174">
        <v>115</v>
      </c>
      <c r="B121" s="201" t="str">
        <f>IF('Frais de personnel'!$B121="","",'Frais de personnel'!$B121)</f>
        <v/>
      </c>
      <c r="C121" s="201" t="str">
        <f>IF('Frais de personnel'!$C121="","",'Frais de personnel'!$C121)</f>
        <v/>
      </c>
      <c r="D121" s="202" t="str">
        <f>IF('Frais de personnel'!$D121="","",'Frais de personnel'!$D121)</f>
        <v/>
      </c>
      <c r="E121" s="180" t="str">
        <f>IF('Frais de personnel'!$E121="","",'Frais de personnel'!$E121)</f>
        <v/>
      </c>
      <c r="F121" s="273" t="str">
        <f>IF('Frais de personnel'!$H121="","",'Frais de personnel'!F121)</f>
        <v/>
      </c>
      <c r="G121" s="273" t="str">
        <f>IF('Frais de personnel'!$H121="","",'Frais de personnel'!G121)</f>
        <v/>
      </c>
      <c r="H121" s="203" t="str">
        <f>IF('Frais de personnel'!$H121="","",'Frais de personnel'!$H121)</f>
        <v/>
      </c>
      <c r="I121" s="89" t="str">
        <f>IF('Frais de personnel'!$I121="","",'Frais de personnel'!$I121)</f>
        <v/>
      </c>
      <c r="J121" s="89" t="str">
        <f>IF('Frais de personnel'!$J121="","",'Frais de personnel'!$J121)</f>
        <v/>
      </c>
      <c r="K121" s="204" t="str">
        <f>IF('Frais de personnel'!$K121=0,"",'Frais de personnel'!$K121)</f>
        <v/>
      </c>
      <c r="L121" s="88"/>
      <c r="M121" s="69"/>
      <c r="N121" s="69"/>
      <c r="O121" s="69"/>
      <c r="P121" s="284" t="str">
        <f t="shared" si="11"/>
        <v/>
      </c>
      <c r="Q121" s="284" t="str">
        <f t="shared" si="12"/>
        <v/>
      </c>
      <c r="R121" s="84" t="str">
        <f t="shared" si="7"/>
        <v/>
      </c>
      <c r="S121" s="182" t="str">
        <f t="shared" si="8"/>
        <v/>
      </c>
      <c r="T121" s="196" t="str">
        <f t="shared" si="9"/>
        <v/>
      </c>
      <c r="U121" s="274" t="str">
        <f t="shared" si="13"/>
        <v/>
      </c>
      <c r="V121" s="185"/>
      <c r="W121" s="266"/>
      <c r="X121" s="90"/>
      <c r="Y121" s="158">
        <f t="shared" si="10"/>
        <v>0</v>
      </c>
    </row>
    <row r="122" spans="1:25" ht="20.100000000000001" customHeight="1" x14ac:dyDescent="0.25">
      <c r="A122" s="174">
        <v>116</v>
      </c>
      <c r="B122" s="201" t="str">
        <f>IF('Frais de personnel'!$B122="","",'Frais de personnel'!$B122)</f>
        <v/>
      </c>
      <c r="C122" s="201" t="str">
        <f>IF('Frais de personnel'!$C122="","",'Frais de personnel'!$C122)</f>
        <v/>
      </c>
      <c r="D122" s="202" t="str">
        <f>IF('Frais de personnel'!$D122="","",'Frais de personnel'!$D122)</f>
        <v/>
      </c>
      <c r="E122" s="180" t="str">
        <f>IF('Frais de personnel'!$E122="","",'Frais de personnel'!$E122)</f>
        <v/>
      </c>
      <c r="F122" s="273" t="str">
        <f>IF('Frais de personnel'!$H122="","",'Frais de personnel'!F122)</f>
        <v/>
      </c>
      <c r="G122" s="273" t="str">
        <f>IF('Frais de personnel'!$H122="","",'Frais de personnel'!G122)</f>
        <v/>
      </c>
      <c r="H122" s="203" t="str">
        <f>IF('Frais de personnel'!$H122="","",'Frais de personnel'!$H122)</f>
        <v/>
      </c>
      <c r="I122" s="89" t="str">
        <f>IF('Frais de personnel'!$I122="","",'Frais de personnel'!$I122)</f>
        <v/>
      </c>
      <c r="J122" s="89" t="str">
        <f>IF('Frais de personnel'!$J122="","",'Frais de personnel'!$J122)</f>
        <v/>
      </c>
      <c r="K122" s="204" t="str">
        <f>IF('Frais de personnel'!$K122=0,"",'Frais de personnel'!$K122)</f>
        <v/>
      </c>
      <c r="L122" s="88"/>
      <c r="M122" s="69"/>
      <c r="N122" s="69"/>
      <c r="O122" s="69"/>
      <c r="P122" s="284" t="str">
        <f t="shared" si="11"/>
        <v/>
      </c>
      <c r="Q122" s="284" t="str">
        <f t="shared" si="12"/>
        <v/>
      </c>
      <c r="R122" s="84" t="str">
        <f t="shared" si="7"/>
        <v/>
      </c>
      <c r="S122" s="182" t="str">
        <f t="shared" si="8"/>
        <v/>
      </c>
      <c r="T122" s="196" t="str">
        <f t="shared" si="9"/>
        <v/>
      </c>
      <c r="U122" s="274" t="str">
        <f t="shared" si="13"/>
        <v/>
      </c>
      <c r="V122" s="185"/>
      <c r="W122" s="266"/>
      <c r="X122" s="90"/>
      <c r="Y122" s="158">
        <f t="shared" si="10"/>
        <v>0</v>
      </c>
    </row>
    <row r="123" spans="1:25" ht="20.100000000000001" customHeight="1" x14ac:dyDescent="0.25">
      <c r="A123" s="174">
        <v>117</v>
      </c>
      <c r="B123" s="201" t="str">
        <f>IF('Frais de personnel'!$B123="","",'Frais de personnel'!$B123)</f>
        <v/>
      </c>
      <c r="C123" s="201" t="str">
        <f>IF('Frais de personnel'!$C123="","",'Frais de personnel'!$C123)</f>
        <v/>
      </c>
      <c r="D123" s="202" t="str">
        <f>IF('Frais de personnel'!$D123="","",'Frais de personnel'!$D123)</f>
        <v/>
      </c>
      <c r="E123" s="180" t="str">
        <f>IF('Frais de personnel'!$E123="","",'Frais de personnel'!$E123)</f>
        <v/>
      </c>
      <c r="F123" s="273" t="str">
        <f>IF('Frais de personnel'!$H123="","",'Frais de personnel'!F123)</f>
        <v/>
      </c>
      <c r="G123" s="273" t="str">
        <f>IF('Frais de personnel'!$H123="","",'Frais de personnel'!G123)</f>
        <v/>
      </c>
      <c r="H123" s="203" t="str">
        <f>IF('Frais de personnel'!$H123="","",'Frais de personnel'!$H123)</f>
        <v/>
      </c>
      <c r="I123" s="89" t="str">
        <f>IF('Frais de personnel'!$I123="","",'Frais de personnel'!$I123)</f>
        <v/>
      </c>
      <c r="J123" s="89" t="str">
        <f>IF('Frais de personnel'!$J123="","",'Frais de personnel'!$J123)</f>
        <v/>
      </c>
      <c r="K123" s="204" t="str">
        <f>IF('Frais de personnel'!$K123=0,"",'Frais de personnel'!$K123)</f>
        <v/>
      </c>
      <c r="L123" s="88"/>
      <c r="M123" s="69"/>
      <c r="N123" s="69"/>
      <c r="O123" s="69"/>
      <c r="P123" s="284" t="str">
        <f t="shared" si="11"/>
        <v/>
      </c>
      <c r="Q123" s="284" t="str">
        <f t="shared" si="12"/>
        <v/>
      </c>
      <c r="R123" s="84" t="str">
        <f t="shared" si="7"/>
        <v/>
      </c>
      <c r="S123" s="182" t="str">
        <f t="shared" si="8"/>
        <v/>
      </c>
      <c r="T123" s="196" t="str">
        <f t="shared" si="9"/>
        <v/>
      </c>
      <c r="U123" s="274" t="str">
        <f t="shared" si="13"/>
        <v/>
      </c>
      <c r="V123" s="185"/>
      <c r="W123" s="266"/>
      <c r="X123" s="90"/>
      <c r="Y123" s="158">
        <f t="shared" si="10"/>
        <v>0</v>
      </c>
    </row>
    <row r="124" spans="1:25" ht="20.100000000000001" customHeight="1" x14ac:dyDescent="0.25">
      <c r="A124" s="174">
        <v>118</v>
      </c>
      <c r="B124" s="201" t="str">
        <f>IF('Frais de personnel'!$B124="","",'Frais de personnel'!$B124)</f>
        <v/>
      </c>
      <c r="C124" s="201" t="str">
        <f>IF('Frais de personnel'!$C124="","",'Frais de personnel'!$C124)</f>
        <v/>
      </c>
      <c r="D124" s="202" t="str">
        <f>IF('Frais de personnel'!$D124="","",'Frais de personnel'!$D124)</f>
        <v/>
      </c>
      <c r="E124" s="180" t="str">
        <f>IF('Frais de personnel'!$E124="","",'Frais de personnel'!$E124)</f>
        <v/>
      </c>
      <c r="F124" s="273" t="str">
        <f>IF('Frais de personnel'!$H124="","",'Frais de personnel'!F124)</f>
        <v/>
      </c>
      <c r="G124" s="273" t="str">
        <f>IF('Frais de personnel'!$H124="","",'Frais de personnel'!G124)</f>
        <v/>
      </c>
      <c r="H124" s="203" t="str">
        <f>IF('Frais de personnel'!$H124="","",'Frais de personnel'!$H124)</f>
        <v/>
      </c>
      <c r="I124" s="89" t="str">
        <f>IF('Frais de personnel'!$I124="","",'Frais de personnel'!$I124)</f>
        <v/>
      </c>
      <c r="J124" s="89" t="str">
        <f>IF('Frais de personnel'!$J124="","",'Frais de personnel'!$J124)</f>
        <v/>
      </c>
      <c r="K124" s="204" t="str">
        <f>IF('Frais de personnel'!$K124=0,"",'Frais de personnel'!$K124)</f>
        <v/>
      </c>
      <c r="L124" s="88"/>
      <c r="M124" s="69"/>
      <c r="N124" s="69"/>
      <c r="O124" s="69"/>
      <c r="P124" s="284" t="str">
        <f t="shared" si="11"/>
        <v/>
      </c>
      <c r="Q124" s="284" t="str">
        <f t="shared" si="12"/>
        <v/>
      </c>
      <c r="R124" s="84" t="str">
        <f t="shared" si="7"/>
        <v/>
      </c>
      <c r="S124" s="182" t="str">
        <f t="shared" si="8"/>
        <v/>
      </c>
      <c r="T124" s="196" t="str">
        <f t="shared" si="9"/>
        <v/>
      </c>
      <c r="U124" s="274" t="str">
        <f t="shared" si="13"/>
        <v/>
      </c>
      <c r="V124" s="185"/>
      <c r="W124" s="266"/>
      <c r="X124" s="90"/>
      <c r="Y124" s="158">
        <f t="shared" si="10"/>
        <v>0</v>
      </c>
    </row>
    <row r="125" spans="1:25" ht="20.100000000000001" customHeight="1" x14ac:dyDescent="0.25">
      <c r="A125" s="174">
        <v>119</v>
      </c>
      <c r="B125" s="201" t="str">
        <f>IF('Frais de personnel'!$B125="","",'Frais de personnel'!$B125)</f>
        <v/>
      </c>
      <c r="C125" s="201" t="str">
        <f>IF('Frais de personnel'!$C125="","",'Frais de personnel'!$C125)</f>
        <v/>
      </c>
      <c r="D125" s="202" t="str">
        <f>IF('Frais de personnel'!$D125="","",'Frais de personnel'!$D125)</f>
        <v/>
      </c>
      <c r="E125" s="180" t="str">
        <f>IF('Frais de personnel'!$E125="","",'Frais de personnel'!$E125)</f>
        <v/>
      </c>
      <c r="F125" s="273" t="str">
        <f>IF('Frais de personnel'!$H125="","",'Frais de personnel'!F125)</f>
        <v/>
      </c>
      <c r="G125" s="273" t="str">
        <f>IF('Frais de personnel'!$H125="","",'Frais de personnel'!G125)</f>
        <v/>
      </c>
      <c r="H125" s="203" t="str">
        <f>IF('Frais de personnel'!$H125="","",'Frais de personnel'!$H125)</f>
        <v/>
      </c>
      <c r="I125" s="89" t="str">
        <f>IF('Frais de personnel'!$I125="","",'Frais de personnel'!$I125)</f>
        <v/>
      </c>
      <c r="J125" s="89" t="str">
        <f>IF('Frais de personnel'!$J125="","",'Frais de personnel'!$J125)</f>
        <v/>
      </c>
      <c r="K125" s="204" t="str">
        <f>IF('Frais de personnel'!$K125=0,"",'Frais de personnel'!$K125)</f>
        <v/>
      </c>
      <c r="L125" s="88"/>
      <c r="M125" s="69"/>
      <c r="N125" s="69"/>
      <c r="O125" s="69"/>
      <c r="P125" s="284" t="str">
        <f t="shared" si="11"/>
        <v/>
      </c>
      <c r="Q125" s="284" t="str">
        <f t="shared" si="12"/>
        <v/>
      </c>
      <c r="R125" s="84" t="str">
        <f t="shared" si="7"/>
        <v/>
      </c>
      <c r="S125" s="182" t="str">
        <f t="shared" si="8"/>
        <v/>
      </c>
      <c r="T125" s="196" t="str">
        <f t="shared" si="9"/>
        <v/>
      </c>
      <c r="U125" s="274" t="str">
        <f t="shared" si="13"/>
        <v/>
      </c>
      <c r="V125" s="185"/>
      <c r="W125" s="266"/>
      <c r="X125" s="90"/>
      <c r="Y125" s="158">
        <f t="shared" si="10"/>
        <v>0</v>
      </c>
    </row>
    <row r="126" spans="1:25" ht="20.100000000000001" customHeight="1" x14ac:dyDescent="0.25">
      <c r="A126" s="174">
        <v>120</v>
      </c>
      <c r="B126" s="201" t="str">
        <f>IF('Frais de personnel'!$B126="","",'Frais de personnel'!$B126)</f>
        <v/>
      </c>
      <c r="C126" s="201" t="str">
        <f>IF('Frais de personnel'!$C126="","",'Frais de personnel'!$C126)</f>
        <v/>
      </c>
      <c r="D126" s="202" t="str">
        <f>IF('Frais de personnel'!$D126="","",'Frais de personnel'!$D126)</f>
        <v/>
      </c>
      <c r="E126" s="180" t="str">
        <f>IF('Frais de personnel'!$E126="","",'Frais de personnel'!$E126)</f>
        <v/>
      </c>
      <c r="F126" s="273" t="str">
        <f>IF('Frais de personnel'!$H126="","",'Frais de personnel'!F126)</f>
        <v/>
      </c>
      <c r="G126" s="273" t="str">
        <f>IF('Frais de personnel'!$H126="","",'Frais de personnel'!G126)</f>
        <v/>
      </c>
      <c r="H126" s="203" t="str">
        <f>IF('Frais de personnel'!$H126="","",'Frais de personnel'!$H126)</f>
        <v/>
      </c>
      <c r="I126" s="89" t="str">
        <f>IF('Frais de personnel'!$I126="","",'Frais de personnel'!$I126)</f>
        <v/>
      </c>
      <c r="J126" s="89" t="str">
        <f>IF('Frais de personnel'!$J126="","",'Frais de personnel'!$J126)</f>
        <v/>
      </c>
      <c r="K126" s="204" t="str">
        <f>IF('Frais de personnel'!$K126=0,"",'Frais de personnel'!$K126)</f>
        <v/>
      </c>
      <c r="L126" s="88"/>
      <c r="M126" s="69"/>
      <c r="N126" s="69"/>
      <c r="O126" s="69"/>
      <c r="P126" s="284" t="str">
        <f t="shared" si="11"/>
        <v/>
      </c>
      <c r="Q126" s="284" t="str">
        <f t="shared" si="12"/>
        <v/>
      </c>
      <c r="R126" s="84" t="str">
        <f t="shared" si="7"/>
        <v/>
      </c>
      <c r="S126" s="182" t="str">
        <f t="shared" si="8"/>
        <v/>
      </c>
      <c r="T126" s="196" t="str">
        <f t="shared" si="9"/>
        <v/>
      </c>
      <c r="U126" s="274" t="str">
        <f t="shared" si="13"/>
        <v/>
      </c>
      <c r="V126" s="185"/>
      <c r="W126" s="266"/>
      <c r="X126" s="90"/>
      <c r="Y126" s="158">
        <f t="shared" si="10"/>
        <v>0</v>
      </c>
    </row>
    <row r="127" spans="1:25" ht="20.100000000000001" customHeight="1" x14ac:dyDescent="0.25">
      <c r="A127" s="174">
        <v>121</v>
      </c>
      <c r="B127" s="201" t="str">
        <f>IF('Frais de personnel'!$B127="","",'Frais de personnel'!$B127)</f>
        <v/>
      </c>
      <c r="C127" s="201" t="str">
        <f>IF('Frais de personnel'!$C127="","",'Frais de personnel'!$C127)</f>
        <v/>
      </c>
      <c r="D127" s="202" t="str">
        <f>IF('Frais de personnel'!$D127="","",'Frais de personnel'!$D127)</f>
        <v/>
      </c>
      <c r="E127" s="180" t="str">
        <f>IF('Frais de personnel'!$E127="","",'Frais de personnel'!$E127)</f>
        <v/>
      </c>
      <c r="F127" s="273" t="str">
        <f>IF('Frais de personnel'!$H127="","",'Frais de personnel'!F127)</f>
        <v/>
      </c>
      <c r="G127" s="273" t="str">
        <f>IF('Frais de personnel'!$H127="","",'Frais de personnel'!G127)</f>
        <v/>
      </c>
      <c r="H127" s="203" t="str">
        <f>IF('Frais de personnel'!$H127="","",'Frais de personnel'!$H127)</f>
        <v/>
      </c>
      <c r="I127" s="89" t="str">
        <f>IF('Frais de personnel'!$I127="","",'Frais de personnel'!$I127)</f>
        <v/>
      </c>
      <c r="J127" s="89" t="str">
        <f>IF('Frais de personnel'!$J127="","",'Frais de personnel'!$J127)</f>
        <v/>
      </c>
      <c r="K127" s="204" t="str">
        <f>IF('Frais de personnel'!$K127=0,"",'Frais de personnel'!$K127)</f>
        <v/>
      </c>
      <c r="L127" s="88"/>
      <c r="M127" s="69"/>
      <c r="N127" s="69"/>
      <c r="O127" s="69"/>
      <c r="P127" s="284" t="str">
        <f t="shared" si="11"/>
        <v/>
      </c>
      <c r="Q127" s="284" t="str">
        <f t="shared" si="12"/>
        <v/>
      </c>
      <c r="R127" s="84" t="str">
        <f t="shared" si="7"/>
        <v/>
      </c>
      <c r="S127" s="182" t="str">
        <f t="shared" si="8"/>
        <v/>
      </c>
      <c r="T127" s="196" t="str">
        <f t="shared" si="9"/>
        <v/>
      </c>
      <c r="U127" s="274" t="str">
        <f t="shared" si="13"/>
        <v/>
      </c>
      <c r="V127" s="185"/>
      <c r="W127" s="266"/>
      <c r="X127" s="90"/>
      <c r="Y127" s="158">
        <f t="shared" si="10"/>
        <v>0</v>
      </c>
    </row>
    <row r="128" spans="1:25" ht="20.100000000000001" customHeight="1" x14ac:dyDescent="0.25">
      <c r="A128" s="174">
        <v>122</v>
      </c>
      <c r="B128" s="201" t="str">
        <f>IF('Frais de personnel'!$B128="","",'Frais de personnel'!$B128)</f>
        <v/>
      </c>
      <c r="C128" s="201" t="str">
        <f>IF('Frais de personnel'!$C128="","",'Frais de personnel'!$C128)</f>
        <v/>
      </c>
      <c r="D128" s="202" t="str">
        <f>IF('Frais de personnel'!$D128="","",'Frais de personnel'!$D128)</f>
        <v/>
      </c>
      <c r="E128" s="180" t="str">
        <f>IF('Frais de personnel'!$E128="","",'Frais de personnel'!$E128)</f>
        <v/>
      </c>
      <c r="F128" s="273" t="str">
        <f>IF('Frais de personnel'!$H128="","",'Frais de personnel'!F128)</f>
        <v/>
      </c>
      <c r="G128" s="273" t="str">
        <f>IF('Frais de personnel'!$H128="","",'Frais de personnel'!G128)</f>
        <v/>
      </c>
      <c r="H128" s="203" t="str">
        <f>IF('Frais de personnel'!$H128="","",'Frais de personnel'!$H128)</f>
        <v/>
      </c>
      <c r="I128" s="89" t="str">
        <f>IF('Frais de personnel'!$I128="","",'Frais de personnel'!$I128)</f>
        <v/>
      </c>
      <c r="J128" s="89" t="str">
        <f>IF('Frais de personnel'!$J128="","",'Frais de personnel'!$J128)</f>
        <v/>
      </c>
      <c r="K128" s="204" t="str">
        <f>IF('Frais de personnel'!$K128=0,"",'Frais de personnel'!$K128)</f>
        <v/>
      </c>
      <c r="L128" s="88"/>
      <c r="M128" s="69"/>
      <c r="N128" s="69"/>
      <c r="O128" s="69"/>
      <c r="P128" s="284" t="str">
        <f t="shared" si="11"/>
        <v/>
      </c>
      <c r="Q128" s="284" t="str">
        <f t="shared" si="12"/>
        <v/>
      </c>
      <c r="R128" s="84" t="str">
        <f t="shared" si="7"/>
        <v/>
      </c>
      <c r="S128" s="182" t="str">
        <f t="shared" si="8"/>
        <v/>
      </c>
      <c r="T128" s="196" t="str">
        <f t="shared" si="9"/>
        <v/>
      </c>
      <c r="U128" s="274" t="str">
        <f t="shared" si="13"/>
        <v/>
      </c>
      <c r="V128" s="185"/>
      <c r="W128" s="266"/>
      <c r="X128" s="90"/>
      <c r="Y128" s="158">
        <f t="shared" si="10"/>
        <v>0</v>
      </c>
    </row>
    <row r="129" spans="1:25" ht="20.100000000000001" customHeight="1" x14ac:dyDescent="0.25">
      <c r="A129" s="174">
        <v>123</v>
      </c>
      <c r="B129" s="201" t="str">
        <f>IF('Frais de personnel'!$B129="","",'Frais de personnel'!$B129)</f>
        <v/>
      </c>
      <c r="C129" s="201" t="str">
        <f>IF('Frais de personnel'!$C129="","",'Frais de personnel'!$C129)</f>
        <v/>
      </c>
      <c r="D129" s="202" t="str">
        <f>IF('Frais de personnel'!$D129="","",'Frais de personnel'!$D129)</f>
        <v/>
      </c>
      <c r="E129" s="180" t="str">
        <f>IF('Frais de personnel'!$E129="","",'Frais de personnel'!$E129)</f>
        <v/>
      </c>
      <c r="F129" s="273" t="str">
        <f>IF('Frais de personnel'!$H129="","",'Frais de personnel'!F129)</f>
        <v/>
      </c>
      <c r="G129" s="273" t="str">
        <f>IF('Frais de personnel'!$H129="","",'Frais de personnel'!G129)</f>
        <v/>
      </c>
      <c r="H129" s="203" t="str">
        <f>IF('Frais de personnel'!$H129="","",'Frais de personnel'!$H129)</f>
        <v/>
      </c>
      <c r="I129" s="89" t="str">
        <f>IF('Frais de personnel'!$I129="","",'Frais de personnel'!$I129)</f>
        <v/>
      </c>
      <c r="J129" s="89" t="str">
        <f>IF('Frais de personnel'!$J129="","",'Frais de personnel'!$J129)</f>
        <v/>
      </c>
      <c r="K129" s="204" t="str">
        <f>IF('Frais de personnel'!$K129=0,"",'Frais de personnel'!$K129)</f>
        <v/>
      </c>
      <c r="L129" s="88"/>
      <c r="M129" s="69"/>
      <c r="N129" s="69"/>
      <c r="O129" s="69"/>
      <c r="P129" s="284" t="str">
        <f t="shared" si="11"/>
        <v/>
      </c>
      <c r="Q129" s="284" t="str">
        <f t="shared" si="12"/>
        <v/>
      </c>
      <c r="R129" s="84" t="str">
        <f t="shared" si="7"/>
        <v/>
      </c>
      <c r="S129" s="182" t="str">
        <f t="shared" si="8"/>
        <v/>
      </c>
      <c r="T129" s="196" t="str">
        <f t="shared" si="9"/>
        <v/>
      </c>
      <c r="U129" s="274" t="str">
        <f t="shared" si="13"/>
        <v/>
      </c>
      <c r="V129" s="185"/>
      <c r="W129" s="266"/>
      <c r="X129" s="90"/>
      <c r="Y129" s="158">
        <f t="shared" si="10"/>
        <v>0</v>
      </c>
    </row>
    <row r="130" spans="1:25" ht="20.100000000000001" customHeight="1" x14ac:dyDescent="0.25">
      <c r="A130" s="174">
        <v>124</v>
      </c>
      <c r="B130" s="201" t="str">
        <f>IF('Frais de personnel'!$B130="","",'Frais de personnel'!$B130)</f>
        <v/>
      </c>
      <c r="C130" s="201" t="str">
        <f>IF('Frais de personnel'!$C130="","",'Frais de personnel'!$C130)</f>
        <v/>
      </c>
      <c r="D130" s="202" t="str">
        <f>IF('Frais de personnel'!$D130="","",'Frais de personnel'!$D130)</f>
        <v/>
      </c>
      <c r="E130" s="180" t="str">
        <f>IF('Frais de personnel'!$E130="","",'Frais de personnel'!$E130)</f>
        <v/>
      </c>
      <c r="F130" s="273" t="str">
        <f>IF('Frais de personnel'!$H130="","",'Frais de personnel'!F130)</f>
        <v/>
      </c>
      <c r="G130" s="273" t="str">
        <f>IF('Frais de personnel'!$H130="","",'Frais de personnel'!G130)</f>
        <v/>
      </c>
      <c r="H130" s="203" t="str">
        <f>IF('Frais de personnel'!$H130="","",'Frais de personnel'!$H130)</f>
        <v/>
      </c>
      <c r="I130" s="89" t="str">
        <f>IF('Frais de personnel'!$I130="","",'Frais de personnel'!$I130)</f>
        <v/>
      </c>
      <c r="J130" s="89" t="str">
        <f>IF('Frais de personnel'!$J130="","",'Frais de personnel'!$J130)</f>
        <v/>
      </c>
      <c r="K130" s="204" t="str">
        <f>IF('Frais de personnel'!$K130=0,"",'Frais de personnel'!$K130)</f>
        <v/>
      </c>
      <c r="L130" s="88"/>
      <c r="M130" s="69"/>
      <c r="N130" s="69"/>
      <c r="O130" s="69"/>
      <c r="P130" s="284" t="str">
        <f t="shared" si="11"/>
        <v/>
      </c>
      <c r="Q130" s="284" t="str">
        <f t="shared" si="12"/>
        <v/>
      </c>
      <c r="R130" s="84" t="str">
        <f t="shared" si="7"/>
        <v/>
      </c>
      <c r="S130" s="182" t="str">
        <f t="shared" si="8"/>
        <v/>
      </c>
      <c r="T130" s="196" t="str">
        <f t="shared" si="9"/>
        <v/>
      </c>
      <c r="U130" s="274" t="str">
        <f t="shared" si="13"/>
        <v/>
      </c>
      <c r="V130" s="185"/>
      <c r="W130" s="266"/>
      <c r="X130" s="90"/>
      <c r="Y130" s="158">
        <f t="shared" si="10"/>
        <v>0</v>
      </c>
    </row>
    <row r="131" spans="1:25" ht="20.100000000000001" customHeight="1" x14ac:dyDescent="0.25">
      <c r="A131" s="174">
        <v>125</v>
      </c>
      <c r="B131" s="201" t="str">
        <f>IF('Frais de personnel'!$B131="","",'Frais de personnel'!$B131)</f>
        <v/>
      </c>
      <c r="C131" s="201" t="str">
        <f>IF('Frais de personnel'!$C131="","",'Frais de personnel'!$C131)</f>
        <v/>
      </c>
      <c r="D131" s="202" t="str">
        <f>IF('Frais de personnel'!$D131="","",'Frais de personnel'!$D131)</f>
        <v/>
      </c>
      <c r="E131" s="180" t="str">
        <f>IF('Frais de personnel'!$E131="","",'Frais de personnel'!$E131)</f>
        <v/>
      </c>
      <c r="F131" s="273" t="str">
        <f>IF('Frais de personnel'!$H131="","",'Frais de personnel'!F131)</f>
        <v/>
      </c>
      <c r="G131" s="273" t="str">
        <f>IF('Frais de personnel'!$H131="","",'Frais de personnel'!G131)</f>
        <v/>
      </c>
      <c r="H131" s="203" t="str">
        <f>IF('Frais de personnel'!$H131="","",'Frais de personnel'!$H131)</f>
        <v/>
      </c>
      <c r="I131" s="89" t="str">
        <f>IF('Frais de personnel'!$I131="","",'Frais de personnel'!$I131)</f>
        <v/>
      </c>
      <c r="J131" s="89" t="str">
        <f>IF('Frais de personnel'!$J131="","",'Frais de personnel'!$J131)</f>
        <v/>
      </c>
      <c r="K131" s="204" t="str">
        <f>IF('Frais de personnel'!$K131=0,"",'Frais de personnel'!$K131)</f>
        <v/>
      </c>
      <c r="L131" s="88"/>
      <c r="M131" s="69"/>
      <c r="N131" s="69"/>
      <c r="O131" s="69"/>
      <c r="P131" s="284" t="str">
        <f t="shared" si="11"/>
        <v/>
      </c>
      <c r="Q131" s="284" t="str">
        <f t="shared" si="12"/>
        <v/>
      </c>
      <c r="R131" s="84" t="str">
        <f t="shared" si="7"/>
        <v/>
      </c>
      <c r="S131" s="182" t="str">
        <f t="shared" si="8"/>
        <v/>
      </c>
      <c r="T131" s="196" t="str">
        <f t="shared" si="9"/>
        <v/>
      </c>
      <c r="U131" s="274" t="str">
        <f t="shared" si="13"/>
        <v/>
      </c>
      <c r="V131" s="185"/>
      <c r="W131" s="266"/>
      <c r="X131" s="90"/>
      <c r="Y131" s="158">
        <f t="shared" si="10"/>
        <v>0</v>
      </c>
    </row>
    <row r="132" spans="1:25" ht="20.100000000000001" customHeight="1" x14ac:dyDescent="0.25">
      <c r="A132" s="174">
        <v>126</v>
      </c>
      <c r="B132" s="201" t="str">
        <f>IF('Frais de personnel'!$B132="","",'Frais de personnel'!$B132)</f>
        <v/>
      </c>
      <c r="C132" s="201" t="str">
        <f>IF('Frais de personnel'!$C132="","",'Frais de personnel'!$C132)</f>
        <v/>
      </c>
      <c r="D132" s="202" t="str">
        <f>IF('Frais de personnel'!$D132="","",'Frais de personnel'!$D132)</f>
        <v/>
      </c>
      <c r="E132" s="180" t="str">
        <f>IF('Frais de personnel'!$E132="","",'Frais de personnel'!$E132)</f>
        <v/>
      </c>
      <c r="F132" s="273" t="str">
        <f>IF('Frais de personnel'!$H132="","",'Frais de personnel'!F132)</f>
        <v/>
      </c>
      <c r="G132" s="273" t="str">
        <f>IF('Frais de personnel'!$H132="","",'Frais de personnel'!G132)</f>
        <v/>
      </c>
      <c r="H132" s="203" t="str">
        <f>IF('Frais de personnel'!$H132="","",'Frais de personnel'!$H132)</f>
        <v/>
      </c>
      <c r="I132" s="89" t="str">
        <f>IF('Frais de personnel'!$I132="","",'Frais de personnel'!$I132)</f>
        <v/>
      </c>
      <c r="J132" s="89" t="str">
        <f>IF('Frais de personnel'!$J132="","",'Frais de personnel'!$J132)</f>
        <v/>
      </c>
      <c r="K132" s="204" t="str">
        <f>IF('Frais de personnel'!$K132=0,"",'Frais de personnel'!$K132)</f>
        <v/>
      </c>
      <c r="L132" s="88"/>
      <c r="M132" s="69"/>
      <c r="N132" s="69"/>
      <c r="O132" s="69"/>
      <c r="P132" s="284" t="str">
        <f t="shared" si="11"/>
        <v/>
      </c>
      <c r="Q132" s="284" t="str">
        <f t="shared" si="12"/>
        <v/>
      </c>
      <c r="R132" s="84" t="str">
        <f t="shared" si="7"/>
        <v/>
      </c>
      <c r="S132" s="182" t="str">
        <f t="shared" si="8"/>
        <v/>
      </c>
      <c r="T132" s="196" t="str">
        <f t="shared" si="9"/>
        <v/>
      </c>
      <c r="U132" s="274" t="str">
        <f t="shared" si="13"/>
        <v/>
      </c>
      <c r="V132" s="185"/>
      <c r="W132" s="266"/>
      <c r="X132" s="90"/>
      <c r="Y132" s="158">
        <f t="shared" si="10"/>
        <v>0</v>
      </c>
    </row>
    <row r="133" spans="1:25" ht="20.100000000000001" customHeight="1" x14ac:dyDescent="0.25">
      <c r="A133" s="174">
        <v>127</v>
      </c>
      <c r="B133" s="201" t="str">
        <f>IF('Frais de personnel'!$B133="","",'Frais de personnel'!$B133)</f>
        <v/>
      </c>
      <c r="C133" s="201" t="str">
        <f>IF('Frais de personnel'!$C133="","",'Frais de personnel'!$C133)</f>
        <v/>
      </c>
      <c r="D133" s="202" t="str">
        <f>IF('Frais de personnel'!$D133="","",'Frais de personnel'!$D133)</f>
        <v/>
      </c>
      <c r="E133" s="180" t="str">
        <f>IF('Frais de personnel'!$E133="","",'Frais de personnel'!$E133)</f>
        <v/>
      </c>
      <c r="F133" s="273" t="str">
        <f>IF('Frais de personnel'!$H133="","",'Frais de personnel'!F133)</f>
        <v/>
      </c>
      <c r="G133" s="273" t="str">
        <f>IF('Frais de personnel'!$H133="","",'Frais de personnel'!G133)</f>
        <v/>
      </c>
      <c r="H133" s="203" t="str">
        <f>IF('Frais de personnel'!$H133="","",'Frais de personnel'!$H133)</f>
        <v/>
      </c>
      <c r="I133" s="89" t="str">
        <f>IF('Frais de personnel'!$I133="","",'Frais de personnel'!$I133)</f>
        <v/>
      </c>
      <c r="J133" s="89" t="str">
        <f>IF('Frais de personnel'!$J133="","",'Frais de personnel'!$J133)</f>
        <v/>
      </c>
      <c r="K133" s="204" t="str">
        <f>IF('Frais de personnel'!$K133=0,"",'Frais de personnel'!$K133)</f>
        <v/>
      </c>
      <c r="L133" s="88"/>
      <c r="M133" s="69"/>
      <c r="N133" s="69"/>
      <c r="O133" s="69"/>
      <c r="P133" s="284" t="str">
        <f t="shared" si="11"/>
        <v/>
      </c>
      <c r="Q133" s="284" t="str">
        <f t="shared" si="12"/>
        <v/>
      </c>
      <c r="R133" s="84" t="str">
        <f t="shared" si="7"/>
        <v/>
      </c>
      <c r="S133" s="182" t="str">
        <f t="shared" si="8"/>
        <v/>
      </c>
      <c r="T133" s="196" t="str">
        <f t="shared" si="9"/>
        <v/>
      </c>
      <c r="U133" s="274" t="str">
        <f t="shared" si="13"/>
        <v/>
      </c>
      <c r="V133" s="185"/>
      <c r="W133" s="266"/>
      <c r="X133" s="90"/>
      <c r="Y133" s="158">
        <f t="shared" si="10"/>
        <v>0</v>
      </c>
    </row>
    <row r="134" spans="1:25" ht="20.100000000000001" customHeight="1" x14ac:dyDescent="0.25">
      <c r="A134" s="174">
        <v>128</v>
      </c>
      <c r="B134" s="201" t="str">
        <f>IF('Frais de personnel'!$B134="","",'Frais de personnel'!$B134)</f>
        <v/>
      </c>
      <c r="C134" s="201" t="str">
        <f>IF('Frais de personnel'!$C134="","",'Frais de personnel'!$C134)</f>
        <v/>
      </c>
      <c r="D134" s="202" t="str">
        <f>IF('Frais de personnel'!$D134="","",'Frais de personnel'!$D134)</f>
        <v/>
      </c>
      <c r="E134" s="180" t="str">
        <f>IF('Frais de personnel'!$E134="","",'Frais de personnel'!$E134)</f>
        <v/>
      </c>
      <c r="F134" s="273" t="str">
        <f>IF('Frais de personnel'!$H134="","",'Frais de personnel'!F134)</f>
        <v/>
      </c>
      <c r="G134" s="273" t="str">
        <f>IF('Frais de personnel'!$H134="","",'Frais de personnel'!G134)</f>
        <v/>
      </c>
      <c r="H134" s="203" t="str">
        <f>IF('Frais de personnel'!$H134="","",'Frais de personnel'!$H134)</f>
        <v/>
      </c>
      <c r="I134" s="89" t="str">
        <f>IF('Frais de personnel'!$I134="","",'Frais de personnel'!$I134)</f>
        <v/>
      </c>
      <c r="J134" s="89" t="str">
        <f>IF('Frais de personnel'!$J134="","",'Frais de personnel'!$J134)</f>
        <v/>
      </c>
      <c r="K134" s="204" t="str">
        <f>IF('Frais de personnel'!$K134=0,"",'Frais de personnel'!$K134)</f>
        <v/>
      </c>
      <c r="L134" s="88"/>
      <c r="M134" s="69"/>
      <c r="N134" s="69"/>
      <c r="O134" s="69"/>
      <c r="P134" s="284" t="str">
        <f t="shared" si="11"/>
        <v/>
      </c>
      <c r="Q134" s="284" t="str">
        <f t="shared" si="12"/>
        <v/>
      </c>
      <c r="R134" s="84" t="str">
        <f t="shared" si="7"/>
        <v/>
      </c>
      <c r="S134" s="182" t="str">
        <f t="shared" si="8"/>
        <v/>
      </c>
      <c r="T134" s="196" t="str">
        <f t="shared" si="9"/>
        <v/>
      </c>
      <c r="U134" s="274" t="str">
        <f t="shared" si="13"/>
        <v/>
      </c>
      <c r="V134" s="185"/>
      <c r="W134" s="266"/>
      <c r="X134" s="90"/>
      <c r="Y134" s="158">
        <f t="shared" si="10"/>
        <v>0</v>
      </c>
    </row>
    <row r="135" spans="1:25" ht="20.100000000000001" customHeight="1" x14ac:dyDescent="0.25">
      <c r="A135" s="174">
        <v>129</v>
      </c>
      <c r="B135" s="201" t="str">
        <f>IF('Frais de personnel'!$B135="","",'Frais de personnel'!$B135)</f>
        <v/>
      </c>
      <c r="C135" s="201" t="str">
        <f>IF('Frais de personnel'!$C135="","",'Frais de personnel'!$C135)</f>
        <v/>
      </c>
      <c r="D135" s="202" t="str">
        <f>IF('Frais de personnel'!$D135="","",'Frais de personnel'!$D135)</f>
        <v/>
      </c>
      <c r="E135" s="180" t="str">
        <f>IF('Frais de personnel'!$E135="","",'Frais de personnel'!$E135)</f>
        <v/>
      </c>
      <c r="F135" s="273" t="str">
        <f>IF('Frais de personnel'!$H135="","",'Frais de personnel'!F135)</f>
        <v/>
      </c>
      <c r="G135" s="273" t="str">
        <f>IF('Frais de personnel'!$H135="","",'Frais de personnel'!G135)</f>
        <v/>
      </c>
      <c r="H135" s="203" t="str">
        <f>IF('Frais de personnel'!$H135="","",'Frais de personnel'!$H135)</f>
        <v/>
      </c>
      <c r="I135" s="89" t="str">
        <f>IF('Frais de personnel'!$I135="","",'Frais de personnel'!$I135)</f>
        <v/>
      </c>
      <c r="J135" s="89" t="str">
        <f>IF('Frais de personnel'!$J135="","",'Frais de personnel'!$J135)</f>
        <v/>
      </c>
      <c r="K135" s="204" t="str">
        <f>IF('Frais de personnel'!$K135=0,"",'Frais de personnel'!$K135)</f>
        <v/>
      </c>
      <c r="L135" s="88"/>
      <c r="M135" s="69"/>
      <c r="N135" s="69"/>
      <c r="O135" s="69"/>
      <c r="P135" s="284" t="str">
        <f t="shared" si="11"/>
        <v/>
      </c>
      <c r="Q135" s="284" t="str">
        <f t="shared" si="12"/>
        <v/>
      </c>
      <c r="R135" s="84" t="str">
        <f t="shared" ref="R135:R198" si="14">IF($E135="","",IF(OR(($L135=0),($M135=0)),0,$L135/$M135*$N135))</f>
        <v/>
      </c>
      <c r="S135" s="182" t="str">
        <f t="shared" ref="S135:S198" si="15">IF($K135="","",IF($R135&gt;$K135,"Le montant éligible ne peut etre supérieur au montant présenté",""))</f>
        <v/>
      </c>
      <c r="T135" s="196" t="str">
        <f t="shared" ref="T135:T198" si="16">IF(J135="","",IF(E135="Salaire technicien",MIN(60000/1607*N135,60000),IF(E135="Salaire ingénieur",MIN(80000/1607*N135,80000))))</f>
        <v/>
      </c>
      <c r="U135" s="274" t="str">
        <f t="shared" si="13"/>
        <v/>
      </c>
      <c r="V135" s="185"/>
      <c r="W135" s="266"/>
      <c r="X135" s="90"/>
      <c r="Y135" s="158">
        <f t="shared" ref="Y135:Y198" si="17">IF(AND(B135&lt;&gt;"",X135&lt;&gt;"Oui"),1,0)</f>
        <v>0</v>
      </c>
    </row>
    <row r="136" spans="1:25" ht="20.100000000000001" customHeight="1" x14ac:dyDescent="0.25">
      <c r="A136" s="174">
        <v>130</v>
      </c>
      <c r="B136" s="201" t="str">
        <f>IF('Frais de personnel'!$B136="","",'Frais de personnel'!$B136)</f>
        <v/>
      </c>
      <c r="C136" s="201" t="str">
        <f>IF('Frais de personnel'!$C136="","",'Frais de personnel'!$C136)</f>
        <v/>
      </c>
      <c r="D136" s="202" t="str">
        <f>IF('Frais de personnel'!$D136="","",'Frais de personnel'!$D136)</f>
        <v/>
      </c>
      <c r="E136" s="180" t="str">
        <f>IF('Frais de personnel'!$E136="","",'Frais de personnel'!$E136)</f>
        <v/>
      </c>
      <c r="F136" s="273" t="str">
        <f>IF('Frais de personnel'!$H136="","",'Frais de personnel'!F136)</f>
        <v/>
      </c>
      <c r="G136" s="273" t="str">
        <f>IF('Frais de personnel'!$H136="","",'Frais de personnel'!G136)</f>
        <v/>
      </c>
      <c r="H136" s="203" t="str">
        <f>IF('Frais de personnel'!$H136="","",'Frais de personnel'!$H136)</f>
        <v/>
      </c>
      <c r="I136" s="89" t="str">
        <f>IF('Frais de personnel'!$I136="","",'Frais de personnel'!$I136)</f>
        <v/>
      </c>
      <c r="J136" s="89" t="str">
        <f>IF('Frais de personnel'!$J136="","",'Frais de personnel'!$J136)</f>
        <v/>
      </c>
      <c r="K136" s="204" t="str">
        <f>IF('Frais de personnel'!$K136=0,"",'Frais de personnel'!$K136)</f>
        <v/>
      </c>
      <c r="L136" s="88"/>
      <c r="M136" s="69"/>
      <c r="N136" s="69"/>
      <c r="O136" s="69"/>
      <c r="P136" s="284" t="str">
        <f t="shared" ref="P136:P199" si="18">IF(O136="KO","",IF(K136="","",F136))</f>
        <v/>
      </c>
      <c r="Q136" s="284" t="str">
        <f t="shared" ref="Q136:Q199" si="19">IF(O136="KO","",IF(K136="","",G136))</f>
        <v/>
      </c>
      <c r="R136" s="84" t="str">
        <f t="shared" si="14"/>
        <v/>
      </c>
      <c r="S136" s="182" t="str">
        <f t="shared" si="15"/>
        <v/>
      </c>
      <c r="T136" s="196" t="str">
        <f t="shared" si="16"/>
        <v/>
      </c>
      <c r="U136" s="274" t="str">
        <f t="shared" ref="U136:U199" si="20">IF(MIN(R136,T136)=0,"",MIN(R136,T136))</f>
        <v/>
      </c>
      <c r="V136" s="185"/>
      <c r="W136" s="266"/>
      <c r="X136" s="90"/>
      <c r="Y136" s="158">
        <f t="shared" si="17"/>
        <v>0</v>
      </c>
    </row>
    <row r="137" spans="1:25" ht="20.100000000000001" customHeight="1" x14ac:dyDescent="0.25">
      <c r="A137" s="174">
        <v>131</v>
      </c>
      <c r="B137" s="201" t="str">
        <f>IF('Frais de personnel'!$B137="","",'Frais de personnel'!$B137)</f>
        <v/>
      </c>
      <c r="C137" s="201" t="str">
        <f>IF('Frais de personnel'!$C137="","",'Frais de personnel'!$C137)</f>
        <v/>
      </c>
      <c r="D137" s="202" t="str">
        <f>IF('Frais de personnel'!$D137="","",'Frais de personnel'!$D137)</f>
        <v/>
      </c>
      <c r="E137" s="180" t="str">
        <f>IF('Frais de personnel'!$E137="","",'Frais de personnel'!$E137)</f>
        <v/>
      </c>
      <c r="F137" s="273" t="str">
        <f>IF('Frais de personnel'!$H137="","",'Frais de personnel'!F137)</f>
        <v/>
      </c>
      <c r="G137" s="273" t="str">
        <f>IF('Frais de personnel'!$H137="","",'Frais de personnel'!G137)</f>
        <v/>
      </c>
      <c r="H137" s="203" t="str">
        <f>IF('Frais de personnel'!$H137="","",'Frais de personnel'!$H137)</f>
        <v/>
      </c>
      <c r="I137" s="89" t="str">
        <f>IF('Frais de personnel'!$I137="","",'Frais de personnel'!$I137)</f>
        <v/>
      </c>
      <c r="J137" s="89" t="str">
        <f>IF('Frais de personnel'!$J137="","",'Frais de personnel'!$J137)</f>
        <v/>
      </c>
      <c r="K137" s="204" t="str">
        <f>IF('Frais de personnel'!$K137=0,"",'Frais de personnel'!$K137)</f>
        <v/>
      </c>
      <c r="L137" s="88"/>
      <c r="M137" s="69"/>
      <c r="N137" s="69"/>
      <c r="O137" s="69"/>
      <c r="P137" s="284" t="str">
        <f t="shared" si="18"/>
        <v/>
      </c>
      <c r="Q137" s="284" t="str">
        <f t="shared" si="19"/>
        <v/>
      </c>
      <c r="R137" s="84" t="str">
        <f t="shared" si="14"/>
        <v/>
      </c>
      <c r="S137" s="182" t="str">
        <f t="shared" si="15"/>
        <v/>
      </c>
      <c r="T137" s="196" t="str">
        <f t="shared" si="16"/>
        <v/>
      </c>
      <c r="U137" s="274" t="str">
        <f t="shared" si="20"/>
        <v/>
      </c>
      <c r="V137" s="185"/>
      <c r="W137" s="266"/>
      <c r="X137" s="90"/>
      <c r="Y137" s="158">
        <f t="shared" si="17"/>
        <v>0</v>
      </c>
    </row>
    <row r="138" spans="1:25" ht="20.100000000000001" customHeight="1" x14ac:dyDescent="0.25">
      <c r="A138" s="174">
        <v>132</v>
      </c>
      <c r="B138" s="201" t="str">
        <f>IF('Frais de personnel'!$B138="","",'Frais de personnel'!$B138)</f>
        <v/>
      </c>
      <c r="C138" s="201" t="str">
        <f>IF('Frais de personnel'!$C138="","",'Frais de personnel'!$C138)</f>
        <v/>
      </c>
      <c r="D138" s="202" t="str">
        <f>IF('Frais de personnel'!$D138="","",'Frais de personnel'!$D138)</f>
        <v/>
      </c>
      <c r="E138" s="180" t="str">
        <f>IF('Frais de personnel'!$E138="","",'Frais de personnel'!$E138)</f>
        <v/>
      </c>
      <c r="F138" s="273" t="str">
        <f>IF('Frais de personnel'!$H138="","",'Frais de personnel'!F138)</f>
        <v/>
      </c>
      <c r="G138" s="273" t="str">
        <f>IF('Frais de personnel'!$H138="","",'Frais de personnel'!G138)</f>
        <v/>
      </c>
      <c r="H138" s="203" t="str">
        <f>IF('Frais de personnel'!$H138="","",'Frais de personnel'!$H138)</f>
        <v/>
      </c>
      <c r="I138" s="89" t="str">
        <f>IF('Frais de personnel'!$I138="","",'Frais de personnel'!$I138)</f>
        <v/>
      </c>
      <c r="J138" s="89" t="str">
        <f>IF('Frais de personnel'!$J138="","",'Frais de personnel'!$J138)</f>
        <v/>
      </c>
      <c r="K138" s="204" t="str">
        <f>IF('Frais de personnel'!$K138=0,"",'Frais de personnel'!$K138)</f>
        <v/>
      </c>
      <c r="L138" s="88"/>
      <c r="M138" s="69"/>
      <c r="N138" s="69"/>
      <c r="O138" s="69"/>
      <c r="P138" s="284" t="str">
        <f t="shared" si="18"/>
        <v/>
      </c>
      <c r="Q138" s="284" t="str">
        <f t="shared" si="19"/>
        <v/>
      </c>
      <c r="R138" s="84" t="str">
        <f t="shared" si="14"/>
        <v/>
      </c>
      <c r="S138" s="182" t="str">
        <f t="shared" si="15"/>
        <v/>
      </c>
      <c r="T138" s="196" t="str">
        <f t="shared" si="16"/>
        <v/>
      </c>
      <c r="U138" s="274" t="str">
        <f t="shared" si="20"/>
        <v/>
      </c>
      <c r="V138" s="185"/>
      <c r="W138" s="266"/>
      <c r="X138" s="90"/>
      <c r="Y138" s="158">
        <f t="shared" si="17"/>
        <v>0</v>
      </c>
    </row>
    <row r="139" spans="1:25" ht="20.100000000000001" customHeight="1" x14ac:dyDescent="0.25">
      <c r="A139" s="174">
        <v>133</v>
      </c>
      <c r="B139" s="201" t="str">
        <f>IF('Frais de personnel'!$B139="","",'Frais de personnel'!$B139)</f>
        <v/>
      </c>
      <c r="C139" s="201" t="str">
        <f>IF('Frais de personnel'!$C139="","",'Frais de personnel'!$C139)</f>
        <v/>
      </c>
      <c r="D139" s="202" t="str">
        <f>IF('Frais de personnel'!$D139="","",'Frais de personnel'!$D139)</f>
        <v/>
      </c>
      <c r="E139" s="180" t="str">
        <f>IF('Frais de personnel'!$E139="","",'Frais de personnel'!$E139)</f>
        <v/>
      </c>
      <c r="F139" s="273" t="str">
        <f>IF('Frais de personnel'!$H139="","",'Frais de personnel'!F139)</f>
        <v/>
      </c>
      <c r="G139" s="273" t="str">
        <f>IF('Frais de personnel'!$H139="","",'Frais de personnel'!G139)</f>
        <v/>
      </c>
      <c r="H139" s="203" t="str">
        <f>IF('Frais de personnel'!$H139="","",'Frais de personnel'!$H139)</f>
        <v/>
      </c>
      <c r="I139" s="89" t="str">
        <f>IF('Frais de personnel'!$I139="","",'Frais de personnel'!$I139)</f>
        <v/>
      </c>
      <c r="J139" s="89" t="str">
        <f>IF('Frais de personnel'!$J139="","",'Frais de personnel'!$J139)</f>
        <v/>
      </c>
      <c r="K139" s="204" t="str">
        <f>IF('Frais de personnel'!$K139=0,"",'Frais de personnel'!$K139)</f>
        <v/>
      </c>
      <c r="L139" s="88"/>
      <c r="M139" s="69"/>
      <c r="N139" s="69"/>
      <c r="O139" s="69"/>
      <c r="P139" s="284" t="str">
        <f t="shared" si="18"/>
        <v/>
      </c>
      <c r="Q139" s="284" t="str">
        <f t="shared" si="19"/>
        <v/>
      </c>
      <c r="R139" s="84" t="str">
        <f t="shared" si="14"/>
        <v/>
      </c>
      <c r="S139" s="182" t="str">
        <f t="shared" si="15"/>
        <v/>
      </c>
      <c r="T139" s="196" t="str">
        <f t="shared" si="16"/>
        <v/>
      </c>
      <c r="U139" s="274" t="str">
        <f t="shared" si="20"/>
        <v/>
      </c>
      <c r="V139" s="185"/>
      <c r="W139" s="266"/>
      <c r="X139" s="90"/>
      <c r="Y139" s="158">
        <f t="shared" si="17"/>
        <v>0</v>
      </c>
    </row>
    <row r="140" spans="1:25" ht="20.100000000000001" customHeight="1" x14ac:dyDescent="0.25">
      <c r="A140" s="174">
        <v>134</v>
      </c>
      <c r="B140" s="201" t="str">
        <f>IF('Frais de personnel'!$B140="","",'Frais de personnel'!$B140)</f>
        <v/>
      </c>
      <c r="C140" s="201" t="str">
        <f>IF('Frais de personnel'!$C140="","",'Frais de personnel'!$C140)</f>
        <v/>
      </c>
      <c r="D140" s="202" t="str">
        <f>IF('Frais de personnel'!$D140="","",'Frais de personnel'!$D140)</f>
        <v/>
      </c>
      <c r="E140" s="180" t="str">
        <f>IF('Frais de personnel'!$E140="","",'Frais de personnel'!$E140)</f>
        <v/>
      </c>
      <c r="F140" s="273" t="str">
        <f>IF('Frais de personnel'!$H140="","",'Frais de personnel'!F140)</f>
        <v/>
      </c>
      <c r="G140" s="273" t="str">
        <f>IF('Frais de personnel'!$H140="","",'Frais de personnel'!G140)</f>
        <v/>
      </c>
      <c r="H140" s="203" t="str">
        <f>IF('Frais de personnel'!$H140="","",'Frais de personnel'!$H140)</f>
        <v/>
      </c>
      <c r="I140" s="89" t="str">
        <f>IF('Frais de personnel'!$I140="","",'Frais de personnel'!$I140)</f>
        <v/>
      </c>
      <c r="J140" s="89" t="str">
        <f>IF('Frais de personnel'!$J140="","",'Frais de personnel'!$J140)</f>
        <v/>
      </c>
      <c r="K140" s="204" t="str">
        <f>IF('Frais de personnel'!$K140=0,"",'Frais de personnel'!$K140)</f>
        <v/>
      </c>
      <c r="L140" s="88"/>
      <c r="M140" s="69"/>
      <c r="N140" s="69"/>
      <c r="O140" s="69"/>
      <c r="P140" s="284" t="str">
        <f t="shared" si="18"/>
        <v/>
      </c>
      <c r="Q140" s="284" t="str">
        <f t="shared" si="19"/>
        <v/>
      </c>
      <c r="R140" s="84" t="str">
        <f t="shared" si="14"/>
        <v/>
      </c>
      <c r="S140" s="182" t="str">
        <f t="shared" si="15"/>
        <v/>
      </c>
      <c r="T140" s="196" t="str">
        <f t="shared" si="16"/>
        <v/>
      </c>
      <c r="U140" s="274" t="str">
        <f t="shared" si="20"/>
        <v/>
      </c>
      <c r="V140" s="185"/>
      <c r="W140" s="266"/>
      <c r="X140" s="90"/>
      <c r="Y140" s="158">
        <f t="shared" si="17"/>
        <v>0</v>
      </c>
    </row>
    <row r="141" spans="1:25" ht="20.100000000000001" customHeight="1" x14ac:dyDescent="0.25">
      <c r="A141" s="174">
        <v>135</v>
      </c>
      <c r="B141" s="201" t="str">
        <f>IF('Frais de personnel'!$B141="","",'Frais de personnel'!$B141)</f>
        <v/>
      </c>
      <c r="C141" s="201" t="str">
        <f>IF('Frais de personnel'!$C141="","",'Frais de personnel'!$C141)</f>
        <v/>
      </c>
      <c r="D141" s="202" t="str">
        <f>IF('Frais de personnel'!$D141="","",'Frais de personnel'!$D141)</f>
        <v/>
      </c>
      <c r="E141" s="180" t="str">
        <f>IF('Frais de personnel'!$E141="","",'Frais de personnel'!$E141)</f>
        <v/>
      </c>
      <c r="F141" s="273" t="str">
        <f>IF('Frais de personnel'!$H141="","",'Frais de personnel'!F141)</f>
        <v/>
      </c>
      <c r="G141" s="273" t="str">
        <f>IF('Frais de personnel'!$H141="","",'Frais de personnel'!G141)</f>
        <v/>
      </c>
      <c r="H141" s="203" t="str">
        <f>IF('Frais de personnel'!$H141="","",'Frais de personnel'!$H141)</f>
        <v/>
      </c>
      <c r="I141" s="89" t="str">
        <f>IF('Frais de personnel'!$I141="","",'Frais de personnel'!$I141)</f>
        <v/>
      </c>
      <c r="J141" s="89" t="str">
        <f>IF('Frais de personnel'!$J141="","",'Frais de personnel'!$J141)</f>
        <v/>
      </c>
      <c r="K141" s="204" t="str">
        <f>IF('Frais de personnel'!$K141=0,"",'Frais de personnel'!$K141)</f>
        <v/>
      </c>
      <c r="L141" s="88"/>
      <c r="M141" s="69"/>
      <c r="N141" s="69"/>
      <c r="O141" s="69"/>
      <c r="P141" s="284" t="str">
        <f t="shared" si="18"/>
        <v/>
      </c>
      <c r="Q141" s="284" t="str">
        <f t="shared" si="19"/>
        <v/>
      </c>
      <c r="R141" s="84" t="str">
        <f t="shared" si="14"/>
        <v/>
      </c>
      <c r="S141" s="182" t="str">
        <f t="shared" si="15"/>
        <v/>
      </c>
      <c r="T141" s="196" t="str">
        <f t="shared" si="16"/>
        <v/>
      </c>
      <c r="U141" s="274" t="str">
        <f t="shared" si="20"/>
        <v/>
      </c>
      <c r="V141" s="185"/>
      <c r="W141" s="266"/>
      <c r="X141" s="90"/>
      <c r="Y141" s="158">
        <f t="shared" si="17"/>
        <v>0</v>
      </c>
    </row>
    <row r="142" spans="1:25" ht="20.100000000000001" customHeight="1" x14ac:dyDescent="0.25">
      <c r="A142" s="174">
        <v>136</v>
      </c>
      <c r="B142" s="201" t="str">
        <f>IF('Frais de personnel'!$B142="","",'Frais de personnel'!$B142)</f>
        <v/>
      </c>
      <c r="C142" s="201" t="str">
        <f>IF('Frais de personnel'!$C142="","",'Frais de personnel'!$C142)</f>
        <v/>
      </c>
      <c r="D142" s="202" t="str">
        <f>IF('Frais de personnel'!$D142="","",'Frais de personnel'!$D142)</f>
        <v/>
      </c>
      <c r="E142" s="180" t="str">
        <f>IF('Frais de personnel'!$E142="","",'Frais de personnel'!$E142)</f>
        <v/>
      </c>
      <c r="F142" s="273" t="str">
        <f>IF('Frais de personnel'!$H142="","",'Frais de personnel'!F142)</f>
        <v/>
      </c>
      <c r="G142" s="273" t="str">
        <f>IF('Frais de personnel'!$H142="","",'Frais de personnel'!G142)</f>
        <v/>
      </c>
      <c r="H142" s="203" t="str">
        <f>IF('Frais de personnel'!$H142="","",'Frais de personnel'!$H142)</f>
        <v/>
      </c>
      <c r="I142" s="89" t="str">
        <f>IF('Frais de personnel'!$I142="","",'Frais de personnel'!$I142)</f>
        <v/>
      </c>
      <c r="J142" s="89" t="str">
        <f>IF('Frais de personnel'!$J142="","",'Frais de personnel'!$J142)</f>
        <v/>
      </c>
      <c r="K142" s="204" t="str">
        <f>IF('Frais de personnel'!$K142=0,"",'Frais de personnel'!$K142)</f>
        <v/>
      </c>
      <c r="L142" s="88"/>
      <c r="M142" s="69"/>
      <c r="N142" s="69"/>
      <c r="O142" s="69"/>
      <c r="P142" s="284" t="str">
        <f t="shared" si="18"/>
        <v/>
      </c>
      <c r="Q142" s="284" t="str">
        <f t="shared" si="19"/>
        <v/>
      </c>
      <c r="R142" s="84" t="str">
        <f t="shared" si="14"/>
        <v/>
      </c>
      <c r="S142" s="182" t="str">
        <f t="shared" si="15"/>
        <v/>
      </c>
      <c r="T142" s="196" t="str">
        <f t="shared" si="16"/>
        <v/>
      </c>
      <c r="U142" s="274" t="str">
        <f t="shared" si="20"/>
        <v/>
      </c>
      <c r="V142" s="185"/>
      <c r="W142" s="266"/>
      <c r="X142" s="90"/>
      <c r="Y142" s="158">
        <f t="shared" si="17"/>
        <v>0</v>
      </c>
    </row>
    <row r="143" spans="1:25" ht="20.100000000000001" customHeight="1" x14ac:dyDescent="0.25">
      <c r="A143" s="174">
        <v>137</v>
      </c>
      <c r="B143" s="201" t="str">
        <f>IF('Frais de personnel'!$B143="","",'Frais de personnel'!$B143)</f>
        <v/>
      </c>
      <c r="C143" s="201" t="str">
        <f>IF('Frais de personnel'!$C143="","",'Frais de personnel'!$C143)</f>
        <v/>
      </c>
      <c r="D143" s="202" t="str">
        <f>IF('Frais de personnel'!$D143="","",'Frais de personnel'!$D143)</f>
        <v/>
      </c>
      <c r="E143" s="180" t="str">
        <f>IF('Frais de personnel'!$E143="","",'Frais de personnel'!$E143)</f>
        <v/>
      </c>
      <c r="F143" s="273" t="str">
        <f>IF('Frais de personnel'!$H143="","",'Frais de personnel'!F143)</f>
        <v/>
      </c>
      <c r="G143" s="273" t="str">
        <f>IF('Frais de personnel'!$H143="","",'Frais de personnel'!G143)</f>
        <v/>
      </c>
      <c r="H143" s="203" t="str">
        <f>IF('Frais de personnel'!$H143="","",'Frais de personnel'!$H143)</f>
        <v/>
      </c>
      <c r="I143" s="89" t="str">
        <f>IF('Frais de personnel'!$I143="","",'Frais de personnel'!$I143)</f>
        <v/>
      </c>
      <c r="J143" s="89" t="str">
        <f>IF('Frais de personnel'!$J143="","",'Frais de personnel'!$J143)</f>
        <v/>
      </c>
      <c r="K143" s="204" t="str">
        <f>IF('Frais de personnel'!$K143=0,"",'Frais de personnel'!$K143)</f>
        <v/>
      </c>
      <c r="L143" s="88"/>
      <c r="M143" s="69"/>
      <c r="N143" s="69"/>
      <c r="O143" s="69"/>
      <c r="P143" s="284" t="str">
        <f t="shared" si="18"/>
        <v/>
      </c>
      <c r="Q143" s="284" t="str">
        <f t="shared" si="19"/>
        <v/>
      </c>
      <c r="R143" s="84" t="str">
        <f t="shared" si="14"/>
        <v/>
      </c>
      <c r="S143" s="182" t="str">
        <f t="shared" si="15"/>
        <v/>
      </c>
      <c r="T143" s="196" t="str">
        <f t="shared" si="16"/>
        <v/>
      </c>
      <c r="U143" s="274" t="str">
        <f t="shared" si="20"/>
        <v/>
      </c>
      <c r="V143" s="185"/>
      <c r="W143" s="266"/>
      <c r="X143" s="90"/>
      <c r="Y143" s="158">
        <f t="shared" si="17"/>
        <v>0</v>
      </c>
    </row>
    <row r="144" spans="1:25" ht="20.100000000000001" customHeight="1" x14ac:dyDescent="0.25">
      <c r="A144" s="174">
        <v>138</v>
      </c>
      <c r="B144" s="201" t="str">
        <f>IF('Frais de personnel'!$B144="","",'Frais de personnel'!$B144)</f>
        <v/>
      </c>
      <c r="C144" s="201" t="str">
        <f>IF('Frais de personnel'!$C144="","",'Frais de personnel'!$C144)</f>
        <v/>
      </c>
      <c r="D144" s="202" t="str">
        <f>IF('Frais de personnel'!$D144="","",'Frais de personnel'!$D144)</f>
        <v/>
      </c>
      <c r="E144" s="180" t="str">
        <f>IF('Frais de personnel'!$E144="","",'Frais de personnel'!$E144)</f>
        <v/>
      </c>
      <c r="F144" s="273" t="str">
        <f>IF('Frais de personnel'!$H144="","",'Frais de personnel'!F144)</f>
        <v/>
      </c>
      <c r="G144" s="273" t="str">
        <f>IF('Frais de personnel'!$H144="","",'Frais de personnel'!G144)</f>
        <v/>
      </c>
      <c r="H144" s="203" t="str">
        <f>IF('Frais de personnel'!$H144="","",'Frais de personnel'!$H144)</f>
        <v/>
      </c>
      <c r="I144" s="89" t="str">
        <f>IF('Frais de personnel'!$I144="","",'Frais de personnel'!$I144)</f>
        <v/>
      </c>
      <c r="J144" s="89" t="str">
        <f>IF('Frais de personnel'!$J144="","",'Frais de personnel'!$J144)</f>
        <v/>
      </c>
      <c r="K144" s="204" t="str">
        <f>IF('Frais de personnel'!$K144=0,"",'Frais de personnel'!$K144)</f>
        <v/>
      </c>
      <c r="L144" s="88"/>
      <c r="M144" s="69"/>
      <c r="N144" s="69"/>
      <c r="O144" s="69"/>
      <c r="P144" s="284" t="str">
        <f t="shared" si="18"/>
        <v/>
      </c>
      <c r="Q144" s="284" t="str">
        <f t="shared" si="19"/>
        <v/>
      </c>
      <c r="R144" s="84" t="str">
        <f t="shared" si="14"/>
        <v/>
      </c>
      <c r="S144" s="182" t="str">
        <f t="shared" si="15"/>
        <v/>
      </c>
      <c r="T144" s="196" t="str">
        <f t="shared" si="16"/>
        <v/>
      </c>
      <c r="U144" s="274" t="str">
        <f t="shared" si="20"/>
        <v/>
      </c>
      <c r="V144" s="185"/>
      <c r="W144" s="266"/>
      <c r="X144" s="90"/>
      <c r="Y144" s="158">
        <f t="shared" si="17"/>
        <v>0</v>
      </c>
    </row>
    <row r="145" spans="1:25" ht="20.100000000000001" customHeight="1" x14ac:dyDescent="0.25">
      <c r="A145" s="174">
        <v>139</v>
      </c>
      <c r="B145" s="201" t="str">
        <f>IF('Frais de personnel'!$B145="","",'Frais de personnel'!$B145)</f>
        <v/>
      </c>
      <c r="C145" s="201" t="str">
        <f>IF('Frais de personnel'!$C145="","",'Frais de personnel'!$C145)</f>
        <v/>
      </c>
      <c r="D145" s="202" t="str">
        <f>IF('Frais de personnel'!$D145="","",'Frais de personnel'!$D145)</f>
        <v/>
      </c>
      <c r="E145" s="180" t="str">
        <f>IF('Frais de personnel'!$E145="","",'Frais de personnel'!$E145)</f>
        <v/>
      </c>
      <c r="F145" s="273" t="str">
        <f>IF('Frais de personnel'!$H145="","",'Frais de personnel'!F145)</f>
        <v/>
      </c>
      <c r="G145" s="273" t="str">
        <f>IF('Frais de personnel'!$H145="","",'Frais de personnel'!G145)</f>
        <v/>
      </c>
      <c r="H145" s="203" t="str">
        <f>IF('Frais de personnel'!$H145="","",'Frais de personnel'!$H145)</f>
        <v/>
      </c>
      <c r="I145" s="89" t="str">
        <f>IF('Frais de personnel'!$I145="","",'Frais de personnel'!$I145)</f>
        <v/>
      </c>
      <c r="J145" s="89" t="str">
        <f>IF('Frais de personnel'!$J145="","",'Frais de personnel'!$J145)</f>
        <v/>
      </c>
      <c r="K145" s="204" t="str">
        <f>IF('Frais de personnel'!$K145=0,"",'Frais de personnel'!$K145)</f>
        <v/>
      </c>
      <c r="L145" s="88"/>
      <c r="M145" s="69"/>
      <c r="N145" s="69"/>
      <c r="O145" s="69"/>
      <c r="P145" s="284" t="str">
        <f t="shared" si="18"/>
        <v/>
      </c>
      <c r="Q145" s="284" t="str">
        <f t="shared" si="19"/>
        <v/>
      </c>
      <c r="R145" s="84" t="str">
        <f t="shared" si="14"/>
        <v/>
      </c>
      <c r="S145" s="182" t="str">
        <f t="shared" si="15"/>
        <v/>
      </c>
      <c r="T145" s="196" t="str">
        <f t="shared" si="16"/>
        <v/>
      </c>
      <c r="U145" s="274" t="str">
        <f t="shared" si="20"/>
        <v/>
      </c>
      <c r="V145" s="185"/>
      <c r="W145" s="266"/>
      <c r="X145" s="90"/>
      <c r="Y145" s="158">
        <f t="shared" si="17"/>
        <v>0</v>
      </c>
    </row>
    <row r="146" spans="1:25" ht="20.100000000000001" customHeight="1" x14ac:dyDescent="0.25">
      <c r="A146" s="174">
        <v>140</v>
      </c>
      <c r="B146" s="201" t="str">
        <f>IF('Frais de personnel'!$B146="","",'Frais de personnel'!$B146)</f>
        <v/>
      </c>
      <c r="C146" s="201" t="str">
        <f>IF('Frais de personnel'!$C146="","",'Frais de personnel'!$C146)</f>
        <v/>
      </c>
      <c r="D146" s="202" t="str">
        <f>IF('Frais de personnel'!$D146="","",'Frais de personnel'!$D146)</f>
        <v/>
      </c>
      <c r="E146" s="180" t="str">
        <f>IF('Frais de personnel'!$E146="","",'Frais de personnel'!$E146)</f>
        <v/>
      </c>
      <c r="F146" s="273" t="str">
        <f>IF('Frais de personnel'!$H146="","",'Frais de personnel'!F146)</f>
        <v/>
      </c>
      <c r="G146" s="273" t="str">
        <f>IF('Frais de personnel'!$H146="","",'Frais de personnel'!G146)</f>
        <v/>
      </c>
      <c r="H146" s="203" t="str">
        <f>IF('Frais de personnel'!$H146="","",'Frais de personnel'!$H146)</f>
        <v/>
      </c>
      <c r="I146" s="89" t="str">
        <f>IF('Frais de personnel'!$I146="","",'Frais de personnel'!$I146)</f>
        <v/>
      </c>
      <c r="J146" s="89" t="str">
        <f>IF('Frais de personnel'!$J146="","",'Frais de personnel'!$J146)</f>
        <v/>
      </c>
      <c r="K146" s="204" t="str">
        <f>IF('Frais de personnel'!$K146=0,"",'Frais de personnel'!$K146)</f>
        <v/>
      </c>
      <c r="L146" s="88"/>
      <c r="M146" s="69"/>
      <c r="N146" s="69"/>
      <c r="O146" s="69"/>
      <c r="P146" s="284" t="str">
        <f t="shared" si="18"/>
        <v/>
      </c>
      <c r="Q146" s="284" t="str">
        <f t="shared" si="19"/>
        <v/>
      </c>
      <c r="R146" s="84" t="str">
        <f t="shared" si="14"/>
        <v/>
      </c>
      <c r="S146" s="182" t="str">
        <f t="shared" si="15"/>
        <v/>
      </c>
      <c r="T146" s="196" t="str">
        <f t="shared" si="16"/>
        <v/>
      </c>
      <c r="U146" s="274" t="str">
        <f t="shared" si="20"/>
        <v/>
      </c>
      <c r="V146" s="185"/>
      <c r="W146" s="266"/>
      <c r="X146" s="90"/>
      <c r="Y146" s="158">
        <f t="shared" si="17"/>
        <v>0</v>
      </c>
    </row>
    <row r="147" spans="1:25" ht="20.100000000000001" customHeight="1" x14ac:dyDescent="0.25">
      <c r="A147" s="174">
        <v>141</v>
      </c>
      <c r="B147" s="201" t="str">
        <f>IF('Frais de personnel'!$B147="","",'Frais de personnel'!$B147)</f>
        <v/>
      </c>
      <c r="C147" s="201" t="str">
        <f>IF('Frais de personnel'!$C147="","",'Frais de personnel'!$C147)</f>
        <v/>
      </c>
      <c r="D147" s="202" t="str">
        <f>IF('Frais de personnel'!$D147="","",'Frais de personnel'!$D147)</f>
        <v/>
      </c>
      <c r="E147" s="180" t="str">
        <f>IF('Frais de personnel'!$E147="","",'Frais de personnel'!$E147)</f>
        <v/>
      </c>
      <c r="F147" s="273" t="str">
        <f>IF('Frais de personnel'!$H147="","",'Frais de personnel'!F147)</f>
        <v/>
      </c>
      <c r="G147" s="273" t="str">
        <f>IF('Frais de personnel'!$H147="","",'Frais de personnel'!G147)</f>
        <v/>
      </c>
      <c r="H147" s="203" t="str">
        <f>IF('Frais de personnel'!$H147="","",'Frais de personnel'!$H147)</f>
        <v/>
      </c>
      <c r="I147" s="89" t="str">
        <f>IF('Frais de personnel'!$I147="","",'Frais de personnel'!$I147)</f>
        <v/>
      </c>
      <c r="J147" s="89" t="str">
        <f>IF('Frais de personnel'!$J147="","",'Frais de personnel'!$J147)</f>
        <v/>
      </c>
      <c r="K147" s="204" t="str">
        <f>IF('Frais de personnel'!$K147=0,"",'Frais de personnel'!$K147)</f>
        <v/>
      </c>
      <c r="L147" s="88"/>
      <c r="M147" s="69"/>
      <c r="N147" s="69"/>
      <c r="O147" s="69"/>
      <c r="P147" s="284" t="str">
        <f t="shared" si="18"/>
        <v/>
      </c>
      <c r="Q147" s="284" t="str">
        <f t="shared" si="19"/>
        <v/>
      </c>
      <c r="R147" s="84" t="str">
        <f t="shared" si="14"/>
        <v/>
      </c>
      <c r="S147" s="182" t="str">
        <f t="shared" si="15"/>
        <v/>
      </c>
      <c r="T147" s="196" t="str">
        <f t="shared" si="16"/>
        <v/>
      </c>
      <c r="U147" s="274" t="str">
        <f t="shared" si="20"/>
        <v/>
      </c>
      <c r="V147" s="185"/>
      <c r="W147" s="266"/>
      <c r="X147" s="90"/>
      <c r="Y147" s="158">
        <f t="shared" si="17"/>
        <v>0</v>
      </c>
    </row>
    <row r="148" spans="1:25" ht="20.100000000000001" customHeight="1" x14ac:dyDescent="0.25">
      <c r="A148" s="174">
        <v>142</v>
      </c>
      <c r="B148" s="201" t="str">
        <f>IF('Frais de personnel'!$B148="","",'Frais de personnel'!$B148)</f>
        <v/>
      </c>
      <c r="C148" s="201" t="str">
        <f>IF('Frais de personnel'!$C148="","",'Frais de personnel'!$C148)</f>
        <v/>
      </c>
      <c r="D148" s="202" t="str">
        <f>IF('Frais de personnel'!$D148="","",'Frais de personnel'!$D148)</f>
        <v/>
      </c>
      <c r="E148" s="180" t="str">
        <f>IF('Frais de personnel'!$E148="","",'Frais de personnel'!$E148)</f>
        <v/>
      </c>
      <c r="F148" s="273" t="str">
        <f>IF('Frais de personnel'!$H148="","",'Frais de personnel'!F148)</f>
        <v/>
      </c>
      <c r="G148" s="273" t="str">
        <f>IF('Frais de personnel'!$H148="","",'Frais de personnel'!G148)</f>
        <v/>
      </c>
      <c r="H148" s="203" t="str">
        <f>IF('Frais de personnel'!$H148="","",'Frais de personnel'!$H148)</f>
        <v/>
      </c>
      <c r="I148" s="89" t="str">
        <f>IF('Frais de personnel'!$I148="","",'Frais de personnel'!$I148)</f>
        <v/>
      </c>
      <c r="J148" s="89" t="str">
        <f>IF('Frais de personnel'!$J148="","",'Frais de personnel'!$J148)</f>
        <v/>
      </c>
      <c r="K148" s="204" t="str">
        <f>IF('Frais de personnel'!$K148=0,"",'Frais de personnel'!$K148)</f>
        <v/>
      </c>
      <c r="L148" s="88"/>
      <c r="M148" s="69"/>
      <c r="N148" s="69"/>
      <c r="O148" s="69"/>
      <c r="P148" s="284" t="str">
        <f t="shared" si="18"/>
        <v/>
      </c>
      <c r="Q148" s="284" t="str">
        <f t="shared" si="19"/>
        <v/>
      </c>
      <c r="R148" s="84" t="str">
        <f t="shared" si="14"/>
        <v/>
      </c>
      <c r="S148" s="182" t="str">
        <f t="shared" si="15"/>
        <v/>
      </c>
      <c r="T148" s="196" t="str">
        <f t="shared" si="16"/>
        <v/>
      </c>
      <c r="U148" s="274" t="str">
        <f t="shared" si="20"/>
        <v/>
      </c>
      <c r="V148" s="185"/>
      <c r="W148" s="266"/>
      <c r="X148" s="90"/>
      <c r="Y148" s="158">
        <f t="shared" si="17"/>
        <v>0</v>
      </c>
    </row>
    <row r="149" spans="1:25" ht="20.100000000000001" customHeight="1" x14ac:dyDescent="0.25">
      <c r="A149" s="174">
        <v>143</v>
      </c>
      <c r="B149" s="201" t="str">
        <f>IF('Frais de personnel'!$B149="","",'Frais de personnel'!$B149)</f>
        <v/>
      </c>
      <c r="C149" s="201" t="str">
        <f>IF('Frais de personnel'!$C149="","",'Frais de personnel'!$C149)</f>
        <v/>
      </c>
      <c r="D149" s="202" t="str">
        <f>IF('Frais de personnel'!$D149="","",'Frais de personnel'!$D149)</f>
        <v/>
      </c>
      <c r="E149" s="180" t="str">
        <f>IF('Frais de personnel'!$E149="","",'Frais de personnel'!$E149)</f>
        <v/>
      </c>
      <c r="F149" s="273" t="str">
        <f>IF('Frais de personnel'!$H149="","",'Frais de personnel'!F149)</f>
        <v/>
      </c>
      <c r="G149" s="273" t="str">
        <f>IF('Frais de personnel'!$H149="","",'Frais de personnel'!G149)</f>
        <v/>
      </c>
      <c r="H149" s="203" t="str">
        <f>IF('Frais de personnel'!$H149="","",'Frais de personnel'!$H149)</f>
        <v/>
      </c>
      <c r="I149" s="89" t="str">
        <f>IF('Frais de personnel'!$I149="","",'Frais de personnel'!$I149)</f>
        <v/>
      </c>
      <c r="J149" s="89" t="str">
        <f>IF('Frais de personnel'!$J149="","",'Frais de personnel'!$J149)</f>
        <v/>
      </c>
      <c r="K149" s="204" t="str">
        <f>IF('Frais de personnel'!$K149=0,"",'Frais de personnel'!$K149)</f>
        <v/>
      </c>
      <c r="L149" s="88"/>
      <c r="M149" s="69"/>
      <c r="N149" s="69"/>
      <c r="O149" s="69"/>
      <c r="P149" s="284" t="str">
        <f t="shared" si="18"/>
        <v/>
      </c>
      <c r="Q149" s="284" t="str">
        <f t="shared" si="19"/>
        <v/>
      </c>
      <c r="R149" s="84" t="str">
        <f t="shared" si="14"/>
        <v/>
      </c>
      <c r="S149" s="182" t="str">
        <f t="shared" si="15"/>
        <v/>
      </c>
      <c r="T149" s="196" t="str">
        <f t="shared" si="16"/>
        <v/>
      </c>
      <c r="U149" s="274" t="str">
        <f t="shared" si="20"/>
        <v/>
      </c>
      <c r="V149" s="185"/>
      <c r="W149" s="266"/>
      <c r="X149" s="90"/>
      <c r="Y149" s="158">
        <f t="shared" si="17"/>
        <v>0</v>
      </c>
    </row>
    <row r="150" spans="1:25" ht="20.100000000000001" customHeight="1" x14ac:dyDescent="0.25">
      <c r="A150" s="174">
        <v>144</v>
      </c>
      <c r="B150" s="201" t="str">
        <f>IF('Frais de personnel'!$B150="","",'Frais de personnel'!$B150)</f>
        <v/>
      </c>
      <c r="C150" s="201" t="str">
        <f>IF('Frais de personnel'!$C150="","",'Frais de personnel'!$C150)</f>
        <v/>
      </c>
      <c r="D150" s="202" t="str">
        <f>IF('Frais de personnel'!$D150="","",'Frais de personnel'!$D150)</f>
        <v/>
      </c>
      <c r="E150" s="180" t="str">
        <f>IF('Frais de personnel'!$E150="","",'Frais de personnel'!$E150)</f>
        <v/>
      </c>
      <c r="F150" s="273" t="str">
        <f>IF('Frais de personnel'!$H150="","",'Frais de personnel'!F150)</f>
        <v/>
      </c>
      <c r="G150" s="273" t="str">
        <f>IF('Frais de personnel'!$H150="","",'Frais de personnel'!G150)</f>
        <v/>
      </c>
      <c r="H150" s="203" t="str">
        <f>IF('Frais de personnel'!$H150="","",'Frais de personnel'!$H150)</f>
        <v/>
      </c>
      <c r="I150" s="89" t="str">
        <f>IF('Frais de personnel'!$I150="","",'Frais de personnel'!$I150)</f>
        <v/>
      </c>
      <c r="J150" s="89" t="str">
        <f>IF('Frais de personnel'!$J150="","",'Frais de personnel'!$J150)</f>
        <v/>
      </c>
      <c r="K150" s="204" t="str">
        <f>IF('Frais de personnel'!$K150=0,"",'Frais de personnel'!$K150)</f>
        <v/>
      </c>
      <c r="L150" s="88"/>
      <c r="M150" s="69"/>
      <c r="N150" s="69"/>
      <c r="O150" s="69"/>
      <c r="P150" s="284" t="str">
        <f t="shared" si="18"/>
        <v/>
      </c>
      <c r="Q150" s="284" t="str">
        <f t="shared" si="19"/>
        <v/>
      </c>
      <c r="R150" s="84" t="str">
        <f t="shared" si="14"/>
        <v/>
      </c>
      <c r="S150" s="182" t="str">
        <f t="shared" si="15"/>
        <v/>
      </c>
      <c r="T150" s="196" t="str">
        <f t="shared" si="16"/>
        <v/>
      </c>
      <c r="U150" s="274" t="str">
        <f t="shared" si="20"/>
        <v/>
      </c>
      <c r="V150" s="185"/>
      <c r="W150" s="266"/>
      <c r="X150" s="90"/>
      <c r="Y150" s="158">
        <f t="shared" si="17"/>
        <v>0</v>
      </c>
    </row>
    <row r="151" spans="1:25" ht="20.100000000000001" customHeight="1" x14ac:dyDescent="0.25">
      <c r="A151" s="174">
        <v>145</v>
      </c>
      <c r="B151" s="201" t="str">
        <f>IF('Frais de personnel'!$B151="","",'Frais de personnel'!$B151)</f>
        <v/>
      </c>
      <c r="C151" s="201" t="str">
        <f>IF('Frais de personnel'!$C151="","",'Frais de personnel'!$C151)</f>
        <v/>
      </c>
      <c r="D151" s="202" t="str">
        <f>IF('Frais de personnel'!$D151="","",'Frais de personnel'!$D151)</f>
        <v/>
      </c>
      <c r="E151" s="180" t="str">
        <f>IF('Frais de personnel'!$E151="","",'Frais de personnel'!$E151)</f>
        <v/>
      </c>
      <c r="F151" s="273" t="str">
        <f>IF('Frais de personnel'!$H151="","",'Frais de personnel'!F151)</f>
        <v/>
      </c>
      <c r="G151" s="273" t="str">
        <f>IF('Frais de personnel'!$H151="","",'Frais de personnel'!G151)</f>
        <v/>
      </c>
      <c r="H151" s="203" t="str">
        <f>IF('Frais de personnel'!$H151="","",'Frais de personnel'!$H151)</f>
        <v/>
      </c>
      <c r="I151" s="89" t="str">
        <f>IF('Frais de personnel'!$I151="","",'Frais de personnel'!$I151)</f>
        <v/>
      </c>
      <c r="J151" s="89" t="str">
        <f>IF('Frais de personnel'!$J151="","",'Frais de personnel'!$J151)</f>
        <v/>
      </c>
      <c r="K151" s="204" t="str">
        <f>IF('Frais de personnel'!$K151=0,"",'Frais de personnel'!$K151)</f>
        <v/>
      </c>
      <c r="L151" s="88"/>
      <c r="M151" s="69"/>
      <c r="N151" s="69"/>
      <c r="O151" s="69"/>
      <c r="P151" s="284" t="str">
        <f t="shared" si="18"/>
        <v/>
      </c>
      <c r="Q151" s="284" t="str">
        <f t="shared" si="19"/>
        <v/>
      </c>
      <c r="R151" s="84" t="str">
        <f t="shared" si="14"/>
        <v/>
      </c>
      <c r="S151" s="182" t="str">
        <f t="shared" si="15"/>
        <v/>
      </c>
      <c r="T151" s="196" t="str">
        <f t="shared" si="16"/>
        <v/>
      </c>
      <c r="U151" s="274" t="str">
        <f t="shared" si="20"/>
        <v/>
      </c>
      <c r="V151" s="185"/>
      <c r="W151" s="266"/>
      <c r="X151" s="90"/>
      <c r="Y151" s="158">
        <f t="shared" si="17"/>
        <v>0</v>
      </c>
    </row>
    <row r="152" spans="1:25" ht="20.100000000000001" customHeight="1" x14ac:dyDescent="0.25">
      <c r="A152" s="174">
        <v>146</v>
      </c>
      <c r="B152" s="201" t="str">
        <f>IF('Frais de personnel'!$B152="","",'Frais de personnel'!$B152)</f>
        <v/>
      </c>
      <c r="C152" s="201" t="str">
        <f>IF('Frais de personnel'!$C152="","",'Frais de personnel'!$C152)</f>
        <v/>
      </c>
      <c r="D152" s="202" t="str">
        <f>IF('Frais de personnel'!$D152="","",'Frais de personnel'!$D152)</f>
        <v/>
      </c>
      <c r="E152" s="180" t="str">
        <f>IF('Frais de personnel'!$E152="","",'Frais de personnel'!$E152)</f>
        <v/>
      </c>
      <c r="F152" s="273" t="str">
        <f>IF('Frais de personnel'!$H152="","",'Frais de personnel'!F152)</f>
        <v/>
      </c>
      <c r="G152" s="273" t="str">
        <f>IF('Frais de personnel'!$H152="","",'Frais de personnel'!G152)</f>
        <v/>
      </c>
      <c r="H152" s="203" t="str">
        <f>IF('Frais de personnel'!$H152="","",'Frais de personnel'!$H152)</f>
        <v/>
      </c>
      <c r="I152" s="89" t="str">
        <f>IF('Frais de personnel'!$I152="","",'Frais de personnel'!$I152)</f>
        <v/>
      </c>
      <c r="J152" s="89" t="str">
        <f>IF('Frais de personnel'!$J152="","",'Frais de personnel'!$J152)</f>
        <v/>
      </c>
      <c r="K152" s="204" t="str">
        <f>IF('Frais de personnel'!$K152=0,"",'Frais de personnel'!$K152)</f>
        <v/>
      </c>
      <c r="L152" s="88"/>
      <c r="M152" s="69"/>
      <c r="N152" s="69"/>
      <c r="O152" s="69"/>
      <c r="P152" s="284" t="str">
        <f t="shared" si="18"/>
        <v/>
      </c>
      <c r="Q152" s="284" t="str">
        <f t="shared" si="19"/>
        <v/>
      </c>
      <c r="R152" s="84" t="str">
        <f t="shared" si="14"/>
        <v/>
      </c>
      <c r="S152" s="182" t="str">
        <f t="shared" si="15"/>
        <v/>
      </c>
      <c r="T152" s="196" t="str">
        <f t="shared" si="16"/>
        <v/>
      </c>
      <c r="U152" s="274" t="str">
        <f t="shared" si="20"/>
        <v/>
      </c>
      <c r="V152" s="185"/>
      <c r="W152" s="266"/>
      <c r="X152" s="90"/>
      <c r="Y152" s="158">
        <f t="shared" si="17"/>
        <v>0</v>
      </c>
    </row>
    <row r="153" spans="1:25" ht="20.100000000000001" customHeight="1" x14ac:dyDescent="0.25">
      <c r="A153" s="174">
        <v>147</v>
      </c>
      <c r="B153" s="201" t="str">
        <f>IF('Frais de personnel'!$B153="","",'Frais de personnel'!$B153)</f>
        <v/>
      </c>
      <c r="C153" s="201" t="str">
        <f>IF('Frais de personnel'!$C153="","",'Frais de personnel'!$C153)</f>
        <v/>
      </c>
      <c r="D153" s="202" t="str">
        <f>IF('Frais de personnel'!$D153="","",'Frais de personnel'!$D153)</f>
        <v/>
      </c>
      <c r="E153" s="180" t="str">
        <f>IF('Frais de personnel'!$E153="","",'Frais de personnel'!$E153)</f>
        <v/>
      </c>
      <c r="F153" s="273" t="str">
        <f>IF('Frais de personnel'!$H153="","",'Frais de personnel'!F153)</f>
        <v/>
      </c>
      <c r="G153" s="273" t="str">
        <f>IF('Frais de personnel'!$H153="","",'Frais de personnel'!G153)</f>
        <v/>
      </c>
      <c r="H153" s="203" t="str">
        <f>IF('Frais de personnel'!$H153="","",'Frais de personnel'!$H153)</f>
        <v/>
      </c>
      <c r="I153" s="89" t="str">
        <f>IF('Frais de personnel'!$I153="","",'Frais de personnel'!$I153)</f>
        <v/>
      </c>
      <c r="J153" s="89" t="str">
        <f>IF('Frais de personnel'!$J153="","",'Frais de personnel'!$J153)</f>
        <v/>
      </c>
      <c r="K153" s="204" t="str">
        <f>IF('Frais de personnel'!$K153=0,"",'Frais de personnel'!$K153)</f>
        <v/>
      </c>
      <c r="L153" s="88"/>
      <c r="M153" s="69"/>
      <c r="N153" s="69"/>
      <c r="O153" s="69"/>
      <c r="P153" s="284" t="str">
        <f t="shared" si="18"/>
        <v/>
      </c>
      <c r="Q153" s="284" t="str">
        <f t="shared" si="19"/>
        <v/>
      </c>
      <c r="R153" s="84" t="str">
        <f t="shared" si="14"/>
        <v/>
      </c>
      <c r="S153" s="182" t="str">
        <f t="shared" si="15"/>
        <v/>
      </c>
      <c r="T153" s="196" t="str">
        <f t="shared" si="16"/>
        <v/>
      </c>
      <c r="U153" s="274" t="str">
        <f t="shared" si="20"/>
        <v/>
      </c>
      <c r="V153" s="185"/>
      <c r="W153" s="266"/>
      <c r="X153" s="90"/>
      <c r="Y153" s="158">
        <f t="shared" si="17"/>
        <v>0</v>
      </c>
    </row>
    <row r="154" spans="1:25" ht="20.100000000000001" customHeight="1" x14ac:dyDescent="0.25">
      <c r="A154" s="174">
        <v>148</v>
      </c>
      <c r="B154" s="201" t="str">
        <f>IF('Frais de personnel'!$B154="","",'Frais de personnel'!$B154)</f>
        <v/>
      </c>
      <c r="C154" s="201" t="str">
        <f>IF('Frais de personnel'!$C154="","",'Frais de personnel'!$C154)</f>
        <v/>
      </c>
      <c r="D154" s="202" t="str">
        <f>IF('Frais de personnel'!$D154="","",'Frais de personnel'!$D154)</f>
        <v/>
      </c>
      <c r="E154" s="180" t="str">
        <f>IF('Frais de personnel'!$E154="","",'Frais de personnel'!$E154)</f>
        <v/>
      </c>
      <c r="F154" s="273" t="str">
        <f>IF('Frais de personnel'!$H154="","",'Frais de personnel'!F154)</f>
        <v/>
      </c>
      <c r="G154" s="273" t="str">
        <f>IF('Frais de personnel'!$H154="","",'Frais de personnel'!G154)</f>
        <v/>
      </c>
      <c r="H154" s="203" t="str">
        <f>IF('Frais de personnel'!$H154="","",'Frais de personnel'!$H154)</f>
        <v/>
      </c>
      <c r="I154" s="89" t="str">
        <f>IF('Frais de personnel'!$I154="","",'Frais de personnel'!$I154)</f>
        <v/>
      </c>
      <c r="J154" s="89" t="str">
        <f>IF('Frais de personnel'!$J154="","",'Frais de personnel'!$J154)</f>
        <v/>
      </c>
      <c r="K154" s="204" t="str">
        <f>IF('Frais de personnel'!$K154=0,"",'Frais de personnel'!$K154)</f>
        <v/>
      </c>
      <c r="L154" s="88"/>
      <c r="M154" s="69"/>
      <c r="N154" s="69"/>
      <c r="O154" s="69"/>
      <c r="P154" s="284" t="str">
        <f t="shared" si="18"/>
        <v/>
      </c>
      <c r="Q154" s="284" t="str">
        <f t="shared" si="19"/>
        <v/>
      </c>
      <c r="R154" s="84" t="str">
        <f t="shared" si="14"/>
        <v/>
      </c>
      <c r="S154" s="182" t="str">
        <f t="shared" si="15"/>
        <v/>
      </c>
      <c r="T154" s="196" t="str">
        <f t="shared" si="16"/>
        <v/>
      </c>
      <c r="U154" s="274" t="str">
        <f t="shared" si="20"/>
        <v/>
      </c>
      <c r="V154" s="185"/>
      <c r="W154" s="266"/>
      <c r="X154" s="90"/>
      <c r="Y154" s="158">
        <f t="shared" si="17"/>
        <v>0</v>
      </c>
    </row>
    <row r="155" spans="1:25" ht="20.100000000000001" customHeight="1" x14ac:dyDescent="0.25">
      <c r="A155" s="174">
        <v>149</v>
      </c>
      <c r="B155" s="201" t="str">
        <f>IF('Frais de personnel'!$B155="","",'Frais de personnel'!$B155)</f>
        <v/>
      </c>
      <c r="C155" s="201" t="str">
        <f>IF('Frais de personnel'!$C155="","",'Frais de personnel'!$C155)</f>
        <v/>
      </c>
      <c r="D155" s="202" t="str">
        <f>IF('Frais de personnel'!$D155="","",'Frais de personnel'!$D155)</f>
        <v/>
      </c>
      <c r="E155" s="180" t="str">
        <f>IF('Frais de personnel'!$E155="","",'Frais de personnel'!$E155)</f>
        <v/>
      </c>
      <c r="F155" s="273" t="str">
        <f>IF('Frais de personnel'!$H155="","",'Frais de personnel'!F155)</f>
        <v/>
      </c>
      <c r="G155" s="273" t="str">
        <f>IF('Frais de personnel'!$H155="","",'Frais de personnel'!G155)</f>
        <v/>
      </c>
      <c r="H155" s="203" t="str">
        <f>IF('Frais de personnel'!$H155="","",'Frais de personnel'!$H155)</f>
        <v/>
      </c>
      <c r="I155" s="89" t="str">
        <f>IF('Frais de personnel'!$I155="","",'Frais de personnel'!$I155)</f>
        <v/>
      </c>
      <c r="J155" s="89" t="str">
        <f>IF('Frais de personnel'!$J155="","",'Frais de personnel'!$J155)</f>
        <v/>
      </c>
      <c r="K155" s="204" t="str">
        <f>IF('Frais de personnel'!$K155=0,"",'Frais de personnel'!$K155)</f>
        <v/>
      </c>
      <c r="L155" s="88"/>
      <c r="M155" s="69"/>
      <c r="N155" s="69"/>
      <c r="O155" s="69"/>
      <c r="P155" s="284" t="str">
        <f t="shared" si="18"/>
        <v/>
      </c>
      <c r="Q155" s="284" t="str">
        <f t="shared" si="19"/>
        <v/>
      </c>
      <c r="R155" s="84" t="str">
        <f t="shared" si="14"/>
        <v/>
      </c>
      <c r="S155" s="182" t="str">
        <f t="shared" si="15"/>
        <v/>
      </c>
      <c r="T155" s="196" t="str">
        <f t="shared" si="16"/>
        <v/>
      </c>
      <c r="U155" s="274" t="str">
        <f t="shared" si="20"/>
        <v/>
      </c>
      <c r="V155" s="185"/>
      <c r="W155" s="266"/>
      <c r="X155" s="90"/>
      <c r="Y155" s="158">
        <f t="shared" si="17"/>
        <v>0</v>
      </c>
    </row>
    <row r="156" spans="1:25" ht="20.100000000000001" customHeight="1" x14ac:dyDescent="0.25">
      <c r="A156" s="174">
        <v>150</v>
      </c>
      <c r="B156" s="201" t="str">
        <f>IF('Frais de personnel'!$B156="","",'Frais de personnel'!$B156)</f>
        <v/>
      </c>
      <c r="C156" s="201" t="str">
        <f>IF('Frais de personnel'!$C156="","",'Frais de personnel'!$C156)</f>
        <v/>
      </c>
      <c r="D156" s="202" t="str">
        <f>IF('Frais de personnel'!$D156="","",'Frais de personnel'!$D156)</f>
        <v/>
      </c>
      <c r="E156" s="180" t="str">
        <f>IF('Frais de personnel'!$E156="","",'Frais de personnel'!$E156)</f>
        <v/>
      </c>
      <c r="F156" s="273" t="str">
        <f>IF('Frais de personnel'!$H156="","",'Frais de personnel'!F156)</f>
        <v/>
      </c>
      <c r="G156" s="273" t="str">
        <f>IF('Frais de personnel'!$H156="","",'Frais de personnel'!G156)</f>
        <v/>
      </c>
      <c r="H156" s="203" t="str">
        <f>IF('Frais de personnel'!$H156="","",'Frais de personnel'!$H156)</f>
        <v/>
      </c>
      <c r="I156" s="89" t="str">
        <f>IF('Frais de personnel'!$I156="","",'Frais de personnel'!$I156)</f>
        <v/>
      </c>
      <c r="J156" s="89" t="str">
        <f>IF('Frais de personnel'!$J156="","",'Frais de personnel'!$J156)</f>
        <v/>
      </c>
      <c r="K156" s="204" t="str">
        <f>IF('Frais de personnel'!$K156=0,"",'Frais de personnel'!$K156)</f>
        <v/>
      </c>
      <c r="L156" s="88"/>
      <c r="M156" s="69"/>
      <c r="N156" s="69"/>
      <c r="O156" s="69"/>
      <c r="P156" s="284" t="str">
        <f t="shared" si="18"/>
        <v/>
      </c>
      <c r="Q156" s="284" t="str">
        <f t="shared" si="19"/>
        <v/>
      </c>
      <c r="R156" s="84" t="str">
        <f t="shared" si="14"/>
        <v/>
      </c>
      <c r="S156" s="182" t="str">
        <f t="shared" si="15"/>
        <v/>
      </c>
      <c r="T156" s="196" t="str">
        <f t="shared" si="16"/>
        <v/>
      </c>
      <c r="U156" s="274" t="str">
        <f t="shared" si="20"/>
        <v/>
      </c>
      <c r="V156" s="185"/>
      <c r="W156" s="266"/>
      <c r="X156" s="90"/>
      <c r="Y156" s="158">
        <f t="shared" si="17"/>
        <v>0</v>
      </c>
    </row>
    <row r="157" spans="1:25" ht="20.100000000000001" customHeight="1" x14ac:dyDescent="0.25">
      <c r="A157" s="174">
        <v>151</v>
      </c>
      <c r="B157" s="201" t="str">
        <f>IF('Frais de personnel'!$B157="","",'Frais de personnel'!$B157)</f>
        <v/>
      </c>
      <c r="C157" s="201" t="str">
        <f>IF('Frais de personnel'!$C157="","",'Frais de personnel'!$C157)</f>
        <v/>
      </c>
      <c r="D157" s="202" t="str">
        <f>IF('Frais de personnel'!$D157="","",'Frais de personnel'!$D157)</f>
        <v/>
      </c>
      <c r="E157" s="180" t="str">
        <f>IF('Frais de personnel'!$E157="","",'Frais de personnel'!$E157)</f>
        <v/>
      </c>
      <c r="F157" s="273" t="str">
        <f>IF('Frais de personnel'!$H157="","",'Frais de personnel'!F157)</f>
        <v/>
      </c>
      <c r="G157" s="273" t="str">
        <f>IF('Frais de personnel'!$H157="","",'Frais de personnel'!G157)</f>
        <v/>
      </c>
      <c r="H157" s="203" t="str">
        <f>IF('Frais de personnel'!$H157="","",'Frais de personnel'!$H157)</f>
        <v/>
      </c>
      <c r="I157" s="89" t="str">
        <f>IF('Frais de personnel'!$I157="","",'Frais de personnel'!$I157)</f>
        <v/>
      </c>
      <c r="J157" s="89" t="str">
        <f>IF('Frais de personnel'!$J157="","",'Frais de personnel'!$J157)</f>
        <v/>
      </c>
      <c r="K157" s="204" t="str">
        <f>IF('Frais de personnel'!$K157=0,"",'Frais de personnel'!$K157)</f>
        <v/>
      </c>
      <c r="L157" s="88"/>
      <c r="M157" s="69"/>
      <c r="N157" s="69"/>
      <c r="O157" s="69"/>
      <c r="P157" s="284" t="str">
        <f t="shared" si="18"/>
        <v/>
      </c>
      <c r="Q157" s="284" t="str">
        <f t="shared" si="19"/>
        <v/>
      </c>
      <c r="R157" s="84" t="str">
        <f t="shared" si="14"/>
        <v/>
      </c>
      <c r="S157" s="182" t="str">
        <f t="shared" si="15"/>
        <v/>
      </c>
      <c r="T157" s="196" t="str">
        <f t="shared" si="16"/>
        <v/>
      </c>
      <c r="U157" s="274" t="str">
        <f t="shared" si="20"/>
        <v/>
      </c>
      <c r="V157" s="185"/>
      <c r="W157" s="266"/>
      <c r="X157" s="90"/>
      <c r="Y157" s="158">
        <f t="shared" si="17"/>
        <v>0</v>
      </c>
    </row>
    <row r="158" spans="1:25" ht="20.100000000000001" customHeight="1" x14ac:dyDescent="0.25">
      <c r="A158" s="174">
        <v>152</v>
      </c>
      <c r="B158" s="201" t="str">
        <f>IF('Frais de personnel'!$B158="","",'Frais de personnel'!$B158)</f>
        <v/>
      </c>
      <c r="C158" s="201" t="str">
        <f>IF('Frais de personnel'!$C158="","",'Frais de personnel'!$C158)</f>
        <v/>
      </c>
      <c r="D158" s="202" t="str">
        <f>IF('Frais de personnel'!$D158="","",'Frais de personnel'!$D158)</f>
        <v/>
      </c>
      <c r="E158" s="180" t="str">
        <f>IF('Frais de personnel'!$E158="","",'Frais de personnel'!$E158)</f>
        <v/>
      </c>
      <c r="F158" s="273" t="str">
        <f>IF('Frais de personnel'!$H158="","",'Frais de personnel'!F158)</f>
        <v/>
      </c>
      <c r="G158" s="273" t="str">
        <f>IF('Frais de personnel'!$H158="","",'Frais de personnel'!G158)</f>
        <v/>
      </c>
      <c r="H158" s="203" t="str">
        <f>IF('Frais de personnel'!$H158="","",'Frais de personnel'!$H158)</f>
        <v/>
      </c>
      <c r="I158" s="89" t="str">
        <f>IF('Frais de personnel'!$I158="","",'Frais de personnel'!$I158)</f>
        <v/>
      </c>
      <c r="J158" s="89" t="str">
        <f>IF('Frais de personnel'!$J158="","",'Frais de personnel'!$J158)</f>
        <v/>
      </c>
      <c r="K158" s="204" t="str">
        <f>IF('Frais de personnel'!$K158=0,"",'Frais de personnel'!$K158)</f>
        <v/>
      </c>
      <c r="L158" s="88"/>
      <c r="M158" s="69"/>
      <c r="N158" s="69"/>
      <c r="O158" s="69"/>
      <c r="P158" s="284" t="str">
        <f t="shared" si="18"/>
        <v/>
      </c>
      <c r="Q158" s="284" t="str">
        <f t="shared" si="19"/>
        <v/>
      </c>
      <c r="R158" s="84" t="str">
        <f t="shared" si="14"/>
        <v/>
      </c>
      <c r="S158" s="182" t="str">
        <f t="shared" si="15"/>
        <v/>
      </c>
      <c r="T158" s="196" t="str">
        <f t="shared" si="16"/>
        <v/>
      </c>
      <c r="U158" s="274" t="str">
        <f t="shared" si="20"/>
        <v/>
      </c>
      <c r="V158" s="185"/>
      <c r="W158" s="266"/>
      <c r="X158" s="90"/>
      <c r="Y158" s="158">
        <f t="shared" si="17"/>
        <v>0</v>
      </c>
    </row>
    <row r="159" spans="1:25" ht="20.100000000000001" customHeight="1" x14ac:dyDescent="0.25">
      <c r="A159" s="174">
        <v>153</v>
      </c>
      <c r="B159" s="201" t="str">
        <f>IF('Frais de personnel'!$B159="","",'Frais de personnel'!$B159)</f>
        <v/>
      </c>
      <c r="C159" s="201" t="str">
        <f>IF('Frais de personnel'!$C159="","",'Frais de personnel'!$C159)</f>
        <v/>
      </c>
      <c r="D159" s="202" t="str">
        <f>IF('Frais de personnel'!$D159="","",'Frais de personnel'!$D159)</f>
        <v/>
      </c>
      <c r="E159" s="180" t="str">
        <f>IF('Frais de personnel'!$E159="","",'Frais de personnel'!$E159)</f>
        <v/>
      </c>
      <c r="F159" s="273" t="str">
        <f>IF('Frais de personnel'!$H159="","",'Frais de personnel'!F159)</f>
        <v/>
      </c>
      <c r="G159" s="273" t="str">
        <f>IF('Frais de personnel'!$H159="","",'Frais de personnel'!G159)</f>
        <v/>
      </c>
      <c r="H159" s="203" t="str">
        <f>IF('Frais de personnel'!$H159="","",'Frais de personnel'!$H159)</f>
        <v/>
      </c>
      <c r="I159" s="89" t="str">
        <f>IF('Frais de personnel'!$I159="","",'Frais de personnel'!$I159)</f>
        <v/>
      </c>
      <c r="J159" s="89" t="str">
        <f>IF('Frais de personnel'!$J159="","",'Frais de personnel'!$J159)</f>
        <v/>
      </c>
      <c r="K159" s="204" t="str">
        <f>IF('Frais de personnel'!$K159=0,"",'Frais de personnel'!$K159)</f>
        <v/>
      </c>
      <c r="L159" s="88"/>
      <c r="M159" s="69"/>
      <c r="N159" s="69"/>
      <c r="O159" s="69"/>
      <c r="P159" s="284" t="str">
        <f t="shared" si="18"/>
        <v/>
      </c>
      <c r="Q159" s="284" t="str">
        <f t="shared" si="19"/>
        <v/>
      </c>
      <c r="R159" s="84" t="str">
        <f t="shared" si="14"/>
        <v/>
      </c>
      <c r="S159" s="182" t="str">
        <f t="shared" si="15"/>
        <v/>
      </c>
      <c r="T159" s="196" t="str">
        <f t="shared" si="16"/>
        <v/>
      </c>
      <c r="U159" s="274" t="str">
        <f t="shared" si="20"/>
        <v/>
      </c>
      <c r="V159" s="185"/>
      <c r="W159" s="266"/>
      <c r="X159" s="90"/>
      <c r="Y159" s="158">
        <f t="shared" si="17"/>
        <v>0</v>
      </c>
    </row>
    <row r="160" spans="1:25" ht="20.100000000000001" customHeight="1" x14ac:dyDescent="0.25">
      <c r="A160" s="174">
        <v>154</v>
      </c>
      <c r="B160" s="201" t="str">
        <f>IF('Frais de personnel'!$B160="","",'Frais de personnel'!$B160)</f>
        <v/>
      </c>
      <c r="C160" s="201" t="str">
        <f>IF('Frais de personnel'!$C160="","",'Frais de personnel'!$C160)</f>
        <v/>
      </c>
      <c r="D160" s="202" t="str">
        <f>IF('Frais de personnel'!$D160="","",'Frais de personnel'!$D160)</f>
        <v/>
      </c>
      <c r="E160" s="180" t="str">
        <f>IF('Frais de personnel'!$E160="","",'Frais de personnel'!$E160)</f>
        <v/>
      </c>
      <c r="F160" s="273" t="str">
        <f>IF('Frais de personnel'!$H160="","",'Frais de personnel'!F160)</f>
        <v/>
      </c>
      <c r="G160" s="273" t="str">
        <f>IF('Frais de personnel'!$H160="","",'Frais de personnel'!G160)</f>
        <v/>
      </c>
      <c r="H160" s="203" t="str">
        <f>IF('Frais de personnel'!$H160="","",'Frais de personnel'!$H160)</f>
        <v/>
      </c>
      <c r="I160" s="89" t="str">
        <f>IF('Frais de personnel'!$I160="","",'Frais de personnel'!$I160)</f>
        <v/>
      </c>
      <c r="J160" s="89" t="str">
        <f>IF('Frais de personnel'!$J160="","",'Frais de personnel'!$J160)</f>
        <v/>
      </c>
      <c r="K160" s="204" t="str">
        <f>IF('Frais de personnel'!$K160=0,"",'Frais de personnel'!$K160)</f>
        <v/>
      </c>
      <c r="L160" s="88"/>
      <c r="M160" s="69"/>
      <c r="N160" s="69"/>
      <c r="O160" s="69"/>
      <c r="P160" s="284" t="str">
        <f t="shared" si="18"/>
        <v/>
      </c>
      <c r="Q160" s="284" t="str">
        <f t="shared" si="19"/>
        <v/>
      </c>
      <c r="R160" s="84" t="str">
        <f t="shared" si="14"/>
        <v/>
      </c>
      <c r="S160" s="182" t="str">
        <f t="shared" si="15"/>
        <v/>
      </c>
      <c r="T160" s="196" t="str">
        <f t="shared" si="16"/>
        <v/>
      </c>
      <c r="U160" s="274" t="str">
        <f t="shared" si="20"/>
        <v/>
      </c>
      <c r="V160" s="185"/>
      <c r="W160" s="266"/>
      <c r="X160" s="90"/>
      <c r="Y160" s="158">
        <f t="shared" si="17"/>
        <v>0</v>
      </c>
    </row>
    <row r="161" spans="1:25" ht="20.100000000000001" customHeight="1" x14ac:dyDescent="0.25">
      <c r="A161" s="174">
        <v>155</v>
      </c>
      <c r="B161" s="201" t="str">
        <f>IF('Frais de personnel'!$B161="","",'Frais de personnel'!$B161)</f>
        <v/>
      </c>
      <c r="C161" s="201" t="str">
        <f>IF('Frais de personnel'!$C161="","",'Frais de personnel'!$C161)</f>
        <v/>
      </c>
      <c r="D161" s="202" t="str">
        <f>IF('Frais de personnel'!$D161="","",'Frais de personnel'!$D161)</f>
        <v/>
      </c>
      <c r="E161" s="180" t="str">
        <f>IF('Frais de personnel'!$E161="","",'Frais de personnel'!$E161)</f>
        <v/>
      </c>
      <c r="F161" s="273" t="str">
        <f>IF('Frais de personnel'!$H161="","",'Frais de personnel'!F161)</f>
        <v/>
      </c>
      <c r="G161" s="273" t="str">
        <f>IF('Frais de personnel'!$H161="","",'Frais de personnel'!G161)</f>
        <v/>
      </c>
      <c r="H161" s="203" t="str">
        <f>IF('Frais de personnel'!$H161="","",'Frais de personnel'!$H161)</f>
        <v/>
      </c>
      <c r="I161" s="89" t="str">
        <f>IF('Frais de personnel'!$I161="","",'Frais de personnel'!$I161)</f>
        <v/>
      </c>
      <c r="J161" s="89" t="str">
        <f>IF('Frais de personnel'!$J161="","",'Frais de personnel'!$J161)</f>
        <v/>
      </c>
      <c r="K161" s="204" t="str">
        <f>IF('Frais de personnel'!$K161=0,"",'Frais de personnel'!$K161)</f>
        <v/>
      </c>
      <c r="L161" s="88"/>
      <c r="M161" s="69"/>
      <c r="N161" s="69"/>
      <c r="O161" s="69"/>
      <c r="P161" s="284" t="str">
        <f t="shared" si="18"/>
        <v/>
      </c>
      <c r="Q161" s="284" t="str">
        <f t="shared" si="19"/>
        <v/>
      </c>
      <c r="R161" s="84" t="str">
        <f t="shared" si="14"/>
        <v/>
      </c>
      <c r="S161" s="182" t="str">
        <f t="shared" si="15"/>
        <v/>
      </c>
      <c r="T161" s="196" t="str">
        <f t="shared" si="16"/>
        <v/>
      </c>
      <c r="U161" s="274" t="str">
        <f t="shared" si="20"/>
        <v/>
      </c>
      <c r="V161" s="185"/>
      <c r="W161" s="266"/>
      <c r="X161" s="90"/>
      <c r="Y161" s="158">
        <f t="shared" si="17"/>
        <v>0</v>
      </c>
    </row>
    <row r="162" spans="1:25" ht="20.100000000000001" customHeight="1" x14ac:dyDescent="0.25">
      <c r="A162" s="174">
        <v>156</v>
      </c>
      <c r="B162" s="201" t="str">
        <f>IF('Frais de personnel'!$B162="","",'Frais de personnel'!$B162)</f>
        <v/>
      </c>
      <c r="C162" s="201" t="str">
        <f>IF('Frais de personnel'!$C162="","",'Frais de personnel'!$C162)</f>
        <v/>
      </c>
      <c r="D162" s="202" t="str">
        <f>IF('Frais de personnel'!$D162="","",'Frais de personnel'!$D162)</f>
        <v/>
      </c>
      <c r="E162" s="180" t="str">
        <f>IF('Frais de personnel'!$E162="","",'Frais de personnel'!$E162)</f>
        <v/>
      </c>
      <c r="F162" s="273" t="str">
        <f>IF('Frais de personnel'!$H162="","",'Frais de personnel'!F162)</f>
        <v/>
      </c>
      <c r="G162" s="273" t="str">
        <f>IF('Frais de personnel'!$H162="","",'Frais de personnel'!G162)</f>
        <v/>
      </c>
      <c r="H162" s="203" t="str">
        <f>IF('Frais de personnel'!$H162="","",'Frais de personnel'!$H162)</f>
        <v/>
      </c>
      <c r="I162" s="89" t="str">
        <f>IF('Frais de personnel'!$I162="","",'Frais de personnel'!$I162)</f>
        <v/>
      </c>
      <c r="J162" s="89" t="str">
        <f>IF('Frais de personnel'!$J162="","",'Frais de personnel'!$J162)</f>
        <v/>
      </c>
      <c r="K162" s="204" t="str">
        <f>IF('Frais de personnel'!$K162=0,"",'Frais de personnel'!$K162)</f>
        <v/>
      </c>
      <c r="L162" s="88"/>
      <c r="M162" s="69"/>
      <c r="N162" s="69"/>
      <c r="O162" s="69"/>
      <c r="P162" s="284" t="str">
        <f t="shared" si="18"/>
        <v/>
      </c>
      <c r="Q162" s="284" t="str">
        <f t="shared" si="19"/>
        <v/>
      </c>
      <c r="R162" s="84" t="str">
        <f t="shared" si="14"/>
        <v/>
      </c>
      <c r="S162" s="182" t="str">
        <f t="shared" si="15"/>
        <v/>
      </c>
      <c r="T162" s="196" t="str">
        <f t="shared" si="16"/>
        <v/>
      </c>
      <c r="U162" s="274" t="str">
        <f t="shared" si="20"/>
        <v/>
      </c>
      <c r="V162" s="185"/>
      <c r="W162" s="266"/>
      <c r="X162" s="90"/>
      <c r="Y162" s="158">
        <f t="shared" si="17"/>
        <v>0</v>
      </c>
    </row>
    <row r="163" spans="1:25" ht="20.100000000000001" customHeight="1" x14ac:dyDescent="0.25">
      <c r="A163" s="174">
        <v>157</v>
      </c>
      <c r="B163" s="201" t="str">
        <f>IF('Frais de personnel'!$B163="","",'Frais de personnel'!$B163)</f>
        <v/>
      </c>
      <c r="C163" s="201" t="str">
        <f>IF('Frais de personnel'!$C163="","",'Frais de personnel'!$C163)</f>
        <v/>
      </c>
      <c r="D163" s="202" t="str">
        <f>IF('Frais de personnel'!$D163="","",'Frais de personnel'!$D163)</f>
        <v/>
      </c>
      <c r="E163" s="180" t="str">
        <f>IF('Frais de personnel'!$E163="","",'Frais de personnel'!$E163)</f>
        <v/>
      </c>
      <c r="F163" s="273" t="str">
        <f>IF('Frais de personnel'!$H163="","",'Frais de personnel'!F163)</f>
        <v/>
      </c>
      <c r="G163" s="273" t="str">
        <f>IF('Frais de personnel'!$H163="","",'Frais de personnel'!G163)</f>
        <v/>
      </c>
      <c r="H163" s="203" t="str">
        <f>IF('Frais de personnel'!$H163="","",'Frais de personnel'!$H163)</f>
        <v/>
      </c>
      <c r="I163" s="89" t="str">
        <f>IF('Frais de personnel'!$I163="","",'Frais de personnel'!$I163)</f>
        <v/>
      </c>
      <c r="J163" s="89" t="str">
        <f>IF('Frais de personnel'!$J163="","",'Frais de personnel'!$J163)</f>
        <v/>
      </c>
      <c r="K163" s="204" t="str">
        <f>IF('Frais de personnel'!$K163=0,"",'Frais de personnel'!$K163)</f>
        <v/>
      </c>
      <c r="L163" s="88"/>
      <c r="M163" s="69"/>
      <c r="N163" s="69"/>
      <c r="O163" s="69"/>
      <c r="P163" s="284" t="str">
        <f t="shared" si="18"/>
        <v/>
      </c>
      <c r="Q163" s="284" t="str">
        <f t="shared" si="19"/>
        <v/>
      </c>
      <c r="R163" s="84" t="str">
        <f t="shared" si="14"/>
        <v/>
      </c>
      <c r="S163" s="182" t="str">
        <f t="shared" si="15"/>
        <v/>
      </c>
      <c r="T163" s="196" t="str">
        <f t="shared" si="16"/>
        <v/>
      </c>
      <c r="U163" s="274" t="str">
        <f t="shared" si="20"/>
        <v/>
      </c>
      <c r="V163" s="185"/>
      <c r="W163" s="266"/>
      <c r="X163" s="90"/>
      <c r="Y163" s="158">
        <f t="shared" si="17"/>
        <v>0</v>
      </c>
    </row>
    <row r="164" spans="1:25" ht="20.100000000000001" customHeight="1" x14ac:dyDescent="0.25">
      <c r="A164" s="174">
        <v>158</v>
      </c>
      <c r="B164" s="201" t="str">
        <f>IF('Frais de personnel'!$B164="","",'Frais de personnel'!$B164)</f>
        <v/>
      </c>
      <c r="C164" s="201" t="str">
        <f>IF('Frais de personnel'!$C164="","",'Frais de personnel'!$C164)</f>
        <v/>
      </c>
      <c r="D164" s="202" t="str">
        <f>IF('Frais de personnel'!$D164="","",'Frais de personnel'!$D164)</f>
        <v/>
      </c>
      <c r="E164" s="180" t="str">
        <f>IF('Frais de personnel'!$E164="","",'Frais de personnel'!$E164)</f>
        <v/>
      </c>
      <c r="F164" s="273" t="str">
        <f>IF('Frais de personnel'!$H164="","",'Frais de personnel'!F164)</f>
        <v/>
      </c>
      <c r="G164" s="273" t="str">
        <f>IF('Frais de personnel'!$H164="","",'Frais de personnel'!G164)</f>
        <v/>
      </c>
      <c r="H164" s="203" t="str">
        <f>IF('Frais de personnel'!$H164="","",'Frais de personnel'!$H164)</f>
        <v/>
      </c>
      <c r="I164" s="89" t="str">
        <f>IF('Frais de personnel'!$I164="","",'Frais de personnel'!$I164)</f>
        <v/>
      </c>
      <c r="J164" s="89" t="str">
        <f>IF('Frais de personnel'!$J164="","",'Frais de personnel'!$J164)</f>
        <v/>
      </c>
      <c r="K164" s="204" t="str">
        <f>IF('Frais de personnel'!$K164=0,"",'Frais de personnel'!$K164)</f>
        <v/>
      </c>
      <c r="L164" s="88"/>
      <c r="M164" s="69"/>
      <c r="N164" s="69"/>
      <c r="O164" s="69"/>
      <c r="P164" s="284" t="str">
        <f t="shared" si="18"/>
        <v/>
      </c>
      <c r="Q164" s="284" t="str">
        <f t="shared" si="19"/>
        <v/>
      </c>
      <c r="R164" s="84" t="str">
        <f t="shared" si="14"/>
        <v/>
      </c>
      <c r="S164" s="182" t="str">
        <f t="shared" si="15"/>
        <v/>
      </c>
      <c r="T164" s="196" t="str">
        <f t="shared" si="16"/>
        <v/>
      </c>
      <c r="U164" s="274" t="str">
        <f t="shared" si="20"/>
        <v/>
      </c>
      <c r="V164" s="185"/>
      <c r="W164" s="266"/>
      <c r="X164" s="90"/>
      <c r="Y164" s="158">
        <f t="shared" si="17"/>
        <v>0</v>
      </c>
    </row>
    <row r="165" spans="1:25" ht="20.100000000000001" customHeight="1" x14ac:dyDescent="0.25">
      <c r="A165" s="174">
        <v>159</v>
      </c>
      <c r="B165" s="201" t="str">
        <f>IF('Frais de personnel'!$B165="","",'Frais de personnel'!$B165)</f>
        <v/>
      </c>
      <c r="C165" s="201" t="str">
        <f>IF('Frais de personnel'!$C165="","",'Frais de personnel'!$C165)</f>
        <v/>
      </c>
      <c r="D165" s="202" t="str">
        <f>IF('Frais de personnel'!$D165="","",'Frais de personnel'!$D165)</f>
        <v/>
      </c>
      <c r="E165" s="180" t="str">
        <f>IF('Frais de personnel'!$E165="","",'Frais de personnel'!$E165)</f>
        <v/>
      </c>
      <c r="F165" s="273" t="str">
        <f>IF('Frais de personnel'!$H165="","",'Frais de personnel'!F165)</f>
        <v/>
      </c>
      <c r="G165" s="273" t="str">
        <f>IF('Frais de personnel'!$H165="","",'Frais de personnel'!G165)</f>
        <v/>
      </c>
      <c r="H165" s="203" t="str">
        <f>IF('Frais de personnel'!$H165="","",'Frais de personnel'!$H165)</f>
        <v/>
      </c>
      <c r="I165" s="89" t="str">
        <f>IF('Frais de personnel'!$I165="","",'Frais de personnel'!$I165)</f>
        <v/>
      </c>
      <c r="J165" s="89" t="str">
        <f>IF('Frais de personnel'!$J165="","",'Frais de personnel'!$J165)</f>
        <v/>
      </c>
      <c r="K165" s="204" t="str">
        <f>IF('Frais de personnel'!$K165=0,"",'Frais de personnel'!$K165)</f>
        <v/>
      </c>
      <c r="L165" s="88"/>
      <c r="M165" s="69"/>
      <c r="N165" s="69"/>
      <c r="O165" s="69"/>
      <c r="P165" s="284" t="str">
        <f t="shared" si="18"/>
        <v/>
      </c>
      <c r="Q165" s="284" t="str">
        <f t="shared" si="19"/>
        <v/>
      </c>
      <c r="R165" s="84" t="str">
        <f t="shared" si="14"/>
        <v/>
      </c>
      <c r="S165" s="182" t="str">
        <f t="shared" si="15"/>
        <v/>
      </c>
      <c r="T165" s="196" t="str">
        <f t="shared" si="16"/>
        <v/>
      </c>
      <c r="U165" s="274" t="str">
        <f t="shared" si="20"/>
        <v/>
      </c>
      <c r="V165" s="185"/>
      <c r="W165" s="266"/>
      <c r="X165" s="90"/>
      <c r="Y165" s="158">
        <f t="shared" si="17"/>
        <v>0</v>
      </c>
    </row>
    <row r="166" spans="1:25" ht="20.100000000000001" customHeight="1" x14ac:dyDescent="0.25">
      <c r="A166" s="174">
        <v>160</v>
      </c>
      <c r="B166" s="201" t="str">
        <f>IF('Frais de personnel'!$B166="","",'Frais de personnel'!$B166)</f>
        <v/>
      </c>
      <c r="C166" s="201" t="str">
        <f>IF('Frais de personnel'!$C166="","",'Frais de personnel'!$C166)</f>
        <v/>
      </c>
      <c r="D166" s="202" t="str">
        <f>IF('Frais de personnel'!$D166="","",'Frais de personnel'!$D166)</f>
        <v/>
      </c>
      <c r="E166" s="180" t="str">
        <f>IF('Frais de personnel'!$E166="","",'Frais de personnel'!$E166)</f>
        <v/>
      </c>
      <c r="F166" s="273" t="str">
        <f>IF('Frais de personnel'!$H166="","",'Frais de personnel'!F166)</f>
        <v/>
      </c>
      <c r="G166" s="273" t="str">
        <f>IF('Frais de personnel'!$H166="","",'Frais de personnel'!G166)</f>
        <v/>
      </c>
      <c r="H166" s="203" t="str">
        <f>IF('Frais de personnel'!$H166="","",'Frais de personnel'!$H166)</f>
        <v/>
      </c>
      <c r="I166" s="89" t="str">
        <f>IF('Frais de personnel'!$I166="","",'Frais de personnel'!$I166)</f>
        <v/>
      </c>
      <c r="J166" s="89" t="str">
        <f>IF('Frais de personnel'!$J166="","",'Frais de personnel'!$J166)</f>
        <v/>
      </c>
      <c r="K166" s="204" t="str">
        <f>IF('Frais de personnel'!$K166=0,"",'Frais de personnel'!$K166)</f>
        <v/>
      </c>
      <c r="L166" s="88"/>
      <c r="M166" s="69"/>
      <c r="N166" s="69"/>
      <c r="O166" s="69"/>
      <c r="P166" s="284" t="str">
        <f t="shared" si="18"/>
        <v/>
      </c>
      <c r="Q166" s="284" t="str">
        <f t="shared" si="19"/>
        <v/>
      </c>
      <c r="R166" s="84" t="str">
        <f t="shared" si="14"/>
        <v/>
      </c>
      <c r="S166" s="182" t="str">
        <f t="shared" si="15"/>
        <v/>
      </c>
      <c r="T166" s="196" t="str">
        <f t="shared" si="16"/>
        <v/>
      </c>
      <c r="U166" s="274" t="str">
        <f t="shared" si="20"/>
        <v/>
      </c>
      <c r="V166" s="185"/>
      <c r="W166" s="266"/>
      <c r="X166" s="90"/>
      <c r="Y166" s="158">
        <f t="shared" si="17"/>
        <v>0</v>
      </c>
    </row>
    <row r="167" spans="1:25" ht="20.100000000000001" customHeight="1" x14ac:dyDescent="0.25">
      <c r="A167" s="174">
        <v>161</v>
      </c>
      <c r="B167" s="201" t="str">
        <f>IF('Frais de personnel'!$B167="","",'Frais de personnel'!$B167)</f>
        <v/>
      </c>
      <c r="C167" s="201" t="str">
        <f>IF('Frais de personnel'!$C167="","",'Frais de personnel'!$C167)</f>
        <v/>
      </c>
      <c r="D167" s="202" t="str">
        <f>IF('Frais de personnel'!$D167="","",'Frais de personnel'!$D167)</f>
        <v/>
      </c>
      <c r="E167" s="180" t="str">
        <f>IF('Frais de personnel'!$E167="","",'Frais de personnel'!$E167)</f>
        <v/>
      </c>
      <c r="F167" s="273" t="str">
        <f>IF('Frais de personnel'!$H167="","",'Frais de personnel'!F167)</f>
        <v/>
      </c>
      <c r="G167" s="273" t="str">
        <f>IF('Frais de personnel'!$H167="","",'Frais de personnel'!G167)</f>
        <v/>
      </c>
      <c r="H167" s="203" t="str">
        <f>IF('Frais de personnel'!$H167="","",'Frais de personnel'!$H167)</f>
        <v/>
      </c>
      <c r="I167" s="89" t="str">
        <f>IF('Frais de personnel'!$I167="","",'Frais de personnel'!$I167)</f>
        <v/>
      </c>
      <c r="J167" s="89" t="str">
        <f>IF('Frais de personnel'!$J167="","",'Frais de personnel'!$J167)</f>
        <v/>
      </c>
      <c r="K167" s="204" t="str">
        <f>IF('Frais de personnel'!$K167=0,"",'Frais de personnel'!$K167)</f>
        <v/>
      </c>
      <c r="L167" s="88"/>
      <c r="M167" s="69"/>
      <c r="N167" s="69"/>
      <c r="O167" s="69"/>
      <c r="P167" s="284" t="str">
        <f t="shared" si="18"/>
        <v/>
      </c>
      <c r="Q167" s="284" t="str">
        <f t="shared" si="19"/>
        <v/>
      </c>
      <c r="R167" s="84" t="str">
        <f t="shared" si="14"/>
        <v/>
      </c>
      <c r="S167" s="182" t="str">
        <f t="shared" si="15"/>
        <v/>
      </c>
      <c r="T167" s="196" t="str">
        <f t="shared" si="16"/>
        <v/>
      </c>
      <c r="U167" s="274" t="str">
        <f t="shared" si="20"/>
        <v/>
      </c>
      <c r="V167" s="185"/>
      <c r="W167" s="266"/>
      <c r="X167" s="90"/>
      <c r="Y167" s="158">
        <f t="shared" si="17"/>
        <v>0</v>
      </c>
    </row>
    <row r="168" spans="1:25" ht="20.100000000000001" customHeight="1" x14ac:dyDescent="0.25">
      <c r="A168" s="174">
        <v>162</v>
      </c>
      <c r="B168" s="201" t="str">
        <f>IF('Frais de personnel'!$B168="","",'Frais de personnel'!$B168)</f>
        <v/>
      </c>
      <c r="C168" s="201" t="str">
        <f>IF('Frais de personnel'!$C168="","",'Frais de personnel'!$C168)</f>
        <v/>
      </c>
      <c r="D168" s="202" t="str">
        <f>IF('Frais de personnel'!$D168="","",'Frais de personnel'!$D168)</f>
        <v/>
      </c>
      <c r="E168" s="180" t="str">
        <f>IF('Frais de personnel'!$E168="","",'Frais de personnel'!$E168)</f>
        <v/>
      </c>
      <c r="F168" s="273" t="str">
        <f>IF('Frais de personnel'!$H168="","",'Frais de personnel'!F168)</f>
        <v/>
      </c>
      <c r="G168" s="273" t="str">
        <f>IF('Frais de personnel'!$H168="","",'Frais de personnel'!G168)</f>
        <v/>
      </c>
      <c r="H168" s="203" t="str">
        <f>IF('Frais de personnel'!$H168="","",'Frais de personnel'!$H168)</f>
        <v/>
      </c>
      <c r="I168" s="89" t="str">
        <f>IF('Frais de personnel'!$I168="","",'Frais de personnel'!$I168)</f>
        <v/>
      </c>
      <c r="J168" s="89" t="str">
        <f>IF('Frais de personnel'!$J168="","",'Frais de personnel'!$J168)</f>
        <v/>
      </c>
      <c r="K168" s="204" t="str">
        <f>IF('Frais de personnel'!$K168=0,"",'Frais de personnel'!$K168)</f>
        <v/>
      </c>
      <c r="L168" s="88"/>
      <c r="M168" s="69"/>
      <c r="N168" s="69"/>
      <c r="O168" s="69"/>
      <c r="P168" s="284" t="str">
        <f t="shared" si="18"/>
        <v/>
      </c>
      <c r="Q168" s="284" t="str">
        <f t="shared" si="19"/>
        <v/>
      </c>
      <c r="R168" s="84" t="str">
        <f t="shared" si="14"/>
        <v/>
      </c>
      <c r="S168" s="182" t="str">
        <f t="shared" si="15"/>
        <v/>
      </c>
      <c r="T168" s="196" t="str">
        <f t="shared" si="16"/>
        <v/>
      </c>
      <c r="U168" s="274" t="str">
        <f t="shared" si="20"/>
        <v/>
      </c>
      <c r="V168" s="185"/>
      <c r="W168" s="266"/>
      <c r="X168" s="90"/>
      <c r="Y168" s="158">
        <f t="shared" si="17"/>
        <v>0</v>
      </c>
    </row>
    <row r="169" spans="1:25" ht="20.100000000000001" customHeight="1" x14ac:dyDescent="0.25">
      <c r="A169" s="174">
        <v>163</v>
      </c>
      <c r="B169" s="201" t="str">
        <f>IF('Frais de personnel'!$B169="","",'Frais de personnel'!$B169)</f>
        <v/>
      </c>
      <c r="C169" s="201" t="str">
        <f>IF('Frais de personnel'!$C169="","",'Frais de personnel'!$C169)</f>
        <v/>
      </c>
      <c r="D169" s="202" t="str">
        <f>IF('Frais de personnel'!$D169="","",'Frais de personnel'!$D169)</f>
        <v/>
      </c>
      <c r="E169" s="180" t="str">
        <f>IF('Frais de personnel'!$E169="","",'Frais de personnel'!$E169)</f>
        <v/>
      </c>
      <c r="F169" s="273" t="str">
        <f>IF('Frais de personnel'!$H169="","",'Frais de personnel'!F169)</f>
        <v/>
      </c>
      <c r="G169" s="273" t="str">
        <f>IF('Frais de personnel'!$H169="","",'Frais de personnel'!G169)</f>
        <v/>
      </c>
      <c r="H169" s="203" t="str">
        <f>IF('Frais de personnel'!$H169="","",'Frais de personnel'!$H169)</f>
        <v/>
      </c>
      <c r="I169" s="89" t="str">
        <f>IF('Frais de personnel'!$I169="","",'Frais de personnel'!$I169)</f>
        <v/>
      </c>
      <c r="J169" s="89" t="str">
        <f>IF('Frais de personnel'!$J169="","",'Frais de personnel'!$J169)</f>
        <v/>
      </c>
      <c r="K169" s="204" t="str">
        <f>IF('Frais de personnel'!$K169=0,"",'Frais de personnel'!$K169)</f>
        <v/>
      </c>
      <c r="L169" s="88"/>
      <c r="M169" s="69"/>
      <c r="N169" s="69"/>
      <c r="O169" s="69"/>
      <c r="P169" s="284" t="str">
        <f t="shared" si="18"/>
        <v/>
      </c>
      <c r="Q169" s="284" t="str">
        <f t="shared" si="19"/>
        <v/>
      </c>
      <c r="R169" s="84" t="str">
        <f t="shared" si="14"/>
        <v/>
      </c>
      <c r="S169" s="182" t="str">
        <f t="shared" si="15"/>
        <v/>
      </c>
      <c r="T169" s="196" t="str">
        <f t="shared" si="16"/>
        <v/>
      </c>
      <c r="U169" s="274" t="str">
        <f t="shared" si="20"/>
        <v/>
      </c>
      <c r="V169" s="185"/>
      <c r="W169" s="266"/>
      <c r="X169" s="90"/>
      <c r="Y169" s="158">
        <f t="shared" si="17"/>
        <v>0</v>
      </c>
    </row>
    <row r="170" spans="1:25" ht="20.100000000000001" customHeight="1" x14ac:dyDescent="0.25">
      <c r="A170" s="174">
        <v>164</v>
      </c>
      <c r="B170" s="201" t="str">
        <f>IF('Frais de personnel'!$B170="","",'Frais de personnel'!$B170)</f>
        <v/>
      </c>
      <c r="C170" s="201" t="str">
        <f>IF('Frais de personnel'!$C170="","",'Frais de personnel'!$C170)</f>
        <v/>
      </c>
      <c r="D170" s="202" t="str">
        <f>IF('Frais de personnel'!$D170="","",'Frais de personnel'!$D170)</f>
        <v/>
      </c>
      <c r="E170" s="180" t="str">
        <f>IF('Frais de personnel'!$E170="","",'Frais de personnel'!$E170)</f>
        <v/>
      </c>
      <c r="F170" s="273" t="str">
        <f>IF('Frais de personnel'!$H170="","",'Frais de personnel'!F170)</f>
        <v/>
      </c>
      <c r="G170" s="273" t="str">
        <f>IF('Frais de personnel'!$H170="","",'Frais de personnel'!G170)</f>
        <v/>
      </c>
      <c r="H170" s="203" t="str">
        <f>IF('Frais de personnel'!$H170="","",'Frais de personnel'!$H170)</f>
        <v/>
      </c>
      <c r="I170" s="89" t="str">
        <f>IF('Frais de personnel'!$I170="","",'Frais de personnel'!$I170)</f>
        <v/>
      </c>
      <c r="J170" s="89" t="str">
        <f>IF('Frais de personnel'!$J170="","",'Frais de personnel'!$J170)</f>
        <v/>
      </c>
      <c r="K170" s="204" t="str">
        <f>IF('Frais de personnel'!$K170=0,"",'Frais de personnel'!$K170)</f>
        <v/>
      </c>
      <c r="L170" s="88"/>
      <c r="M170" s="69"/>
      <c r="N170" s="69"/>
      <c r="O170" s="69"/>
      <c r="P170" s="284" t="str">
        <f t="shared" si="18"/>
        <v/>
      </c>
      <c r="Q170" s="284" t="str">
        <f t="shared" si="19"/>
        <v/>
      </c>
      <c r="R170" s="84" t="str">
        <f t="shared" si="14"/>
        <v/>
      </c>
      <c r="S170" s="182" t="str">
        <f t="shared" si="15"/>
        <v/>
      </c>
      <c r="T170" s="196" t="str">
        <f t="shared" si="16"/>
        <v/>
      </c>
      <c r="U170" s="274" t="str">
        <f t="shared" si="20"/>
        <v/>
      </c>
      <c r="V170" s="185"/>
      <c r="W170" s="266"/>
      <c r="X170" s="90"/>
      <c r="Y170" s="158">
        <f t="shared" si="17"/>
        <v>0</v>
      </c>
    </row>
    <row r="171" spans="1:25" ht="20.100000000000001" customHeight="1" x14ac:dyDescent="0.25">
      <c r="A171" s="174">
        <v>165</v>
      </c>
      <c r="B171" s="201" t="str">
        <f>IF('Frais de personnel'!$B171="","",'Frais de personnel'!$B171)</f>
        <v/>
      </c>
      <c r="C171" s="201" t="str">
        <f>IF('Frais de personnel'!$C171="","",'Frais de personnel'!$C171)</f>
        <v/>
      </c>
      <c r="D171" s="202" t="str">
        <f>IF('Frais de personnel'!$D171="","",'Frais de personnel'!$D171)</f>
        <v/>
      </c>
      <c r="E171" s="180" t="str">
        <f>IF('Frais de personnel'!$E171="","",'Frais de personnel'!$E171)</f>
        <v/>
      </c>
      <c r="F171" s="273" t="str">
        <f>IF('Frais de personnel'!$H171="","",'Frais de personnel'!F171)</f>
        <v/>
      </c>
      <c r="G171" s="273" t="str">
        <f>IF('Frais de personnel'!$H171="","",'Frais de personnel'!G171)</f>
        <v/>
      </c>
      <c r="H171" s="203" t="str">
        <f>IF('Frais de personnel'!$H171="","",'Frais de personnel'!$H171)</f>
        <v/>
      </c>
      <c r="I171" s="89" t="str">
        <f>IF('Frais de personnel'!$I171="","",'Frais de personnel'!$I171)</f>
        <v/>
      </c>
      <c r="J171" s="89" t="str">
        <f>IF('Frais de personnel'!$J171="","",'Frais de personnel'!$J171)</f>
        <v/>
      </c>
      <c r="K171" s="204" t="str">
        <f>IF('Frais de personnel'!$K171=0,"",'Frais de personnel'!$K171)</f>
        <v/>
      </c>
      <c r="L171" s="88"/>
      <c r="M171" s="69"/>
      <c r="N171" s="69"/>
      <c r="O171" s="69"/>
      <c r="P171" s="284" t="str">
        <f t="shared" si="18"/>
        <v/>
      </c>
      <c r="Q171" s="284" t="str">
        <f t="shared" si="19"/>
        <v/>
      </c>
      <c r="R171" s="84" t="str">
        <f t="shared" si="14"/>
        <v/>
      </c>
      <c r="S171" s="182" t="str">
        <f t="shared" si="15"/>
        <v/>
      </c>
      <c r="T171" s="196" t="str">
        <f t="shared" si="16"/>
        <v/>
      </c>
      <c r="U171" s="274" t="str">
        <f t="shared" si="20"/>
        <v/>
      </c>
      <c r="V171" s="185"/>
      <c r="W171" s="266"/>
      <c r="X171" s="90"/>
      <c r="Y171" s="158">
        <f t="shared" si="17"/>
        <v>0</v>
      </c>
    </row>
    <row r="172" spans="1:25" ht="20.100000000000001" customHeight="1" x14ac:dyDescent="0.25">
      <c r="A172" s="174">
        <v>166</v>
      </c>
      <c r="B172" s="201" t="str">
        <f>IF('Frais de personnel'!$B172="","",'Frais de personnel'!$B172)</f>
        <v/>
      </c>
      <c r="C172" s="201" t="str">
        <f>IF('Frais de personnel'!$C172="","",'Frais de personnel'!$C172)</f>
        <v/>
      </c>
      <c r="D172" s="202" t="str">
        <f>IF('Frais de personnel'!$D172="","",'Frais de personnel'!$D172)</f>
        <v/>
      </c>
      <c r="E172" s="180" t="str">
        <f>IF('Frais de personnel'!$E172="","",'Frais de personnel'!$E172)</f>
        <v/>
      </c>
      <c r="F172" s="273" t="str">
        <f>IF('Frais de personnel'!$H172="","",'Frais de personnel'!F172)</f>
        <v/>
      </c>
      <c r="G172" s="273" t="str">
        <f>IF('Frais de personnel'!$H172="","",'Frais de personnel'!G172)</f>
        <v/>
      </c>
      <c r="H172" s="203" t="str">
        <f>IF('Frais de personnel'!$H172="","",'Frais de personnel'!$H172)</f>
        <v/>
      </c>
      <c r="I172" s="89" t="str">
        <f>IF('Frais de personnel'!$I172="","",'Frais de personnel'!$I172)</f>
        <v/>
      </c>
      <c r="J172" s="89" t="str">
        <f>IF('Frais de personnel'!$J172="","",'Frais de personnel'!$J172)</f>
        <v/>
      </c>
      <c r="K172" s="204" t="str">
        <f>IF('Frais de personnel'!$K172=0,"",'Frais de personnel'!$K172)</f>
        <v/>
      </c>
      <c r="L172" s="88"/>
      <c r="M172" s="69"/>
      <c r="N172" s="69"/>
      <c r="O172" s="69"/>
      <c r="P172" s="284" t="str">
        <f t="shared" si="18"/>
        <v/>
      </c>
      <c r="Q172" s="284" t="str">
        <f t="shared" si="19"/>
        <v/>
      </c>
      <c r="R172" s="84" t="str">
        <f t="shared" si="14"/>
        <v/>
      </c>
      <c r="S172" s="182" t="str">
        <f t="shared" si="15"/>
        <v/>
      </c>
      <c r="T172" s="196" t="str">
        <f t="shared" si="16"/>
        <v/>
      </c>
      <c r="U172" s="274" t="str">
        <f t="shared" si="20"/>
        <v/>
      </c>
      <c r="V172" s="185"/>
      <c r="W172" s="266"/>
      <c r="X172" s="90"/>
      <c r="Y172" s="158">
        <f t="shared" si="17"/>
        <v>0</v>
      </c>
    </row>
    <row r="173" spans="1:25" ht="20.100000000000001" customHeight="1" x14ac:dyDescent="0.25">
      <c r="A173" s="174">
        <v>167</v>
      </c>
      <c r="B173" s="201" t="str">
        <f>IF('Frais de personnel'!$B173="","",'Frais de personnel'!$B173)</f>
        <v/>
      </c>
      <c r="C173" s="201" t="str">
        <f>IF('Frais de personnel'!$C173="","",'Frais de personnel'!$C173)</f>
        <v/>
      </c>
      <c r="D173" s="202" t="str">
        <f>IF('Frais de personnel'!$D173="","",'Frais de personnel'!$D173)</f>
        <v/>
      </c>
      <c r="E173" s="180" t="str">
        <f>IF('Frais de personnel'!$E173="","",'Frais de personnel'!$E173)</f>
        <v/>
      </c>
      <c r="F173" s="273" t="str">
        <f>IF('Frais de personnel'!$H173="","",'Frais de personnel'!F173)</f>
        <v/>
      </c>
      <c r="G173" s="273" t="str">
        <f>IF('Frais de personnel'!$H173="","",'Frais de personnel'!G173)</f>
        <v/>
      </c>
      <c r="H173" s="203" t="str">
        <f>IF('Frais de personnel'!$H173="","",'Frais de personnel'!$H173)</f>
        <v/>
      </c>
      <c r="I173" s="89" t="str">
        <f>IF('Frais de personnel'!$I173="","",'Frais de personnel'!$I173)</f>
        <v/>
      </c>
      <c r="J173" s="89" t="str">
        <f>IF('Frais de personnel'!$J173="","",'Frais de personnel'!$J173)</f>
        <v/>
      </c>
      <c r="K173" s="204" t="str">
        <f>IF('Frais de personnel'!$K173=0,"",'Frais de personnel'!$K173)</f>
        <v/>
      </c>
      <c r="L173" s="88"/>
      <c r="M173" s="69"/>
      <c r="N173" s="69"/>
      <c r="O173" s="69"/>
      <c r="P173" s="284" t="str">
        <f t="shared" si="18"/>
        <v/>
      </c>
      <c r="Q173" s="284" t="str">
        <f t="shared" si="19"/>
        <v/>
      </c>
      <c r="R173" s="84" t="str">
        <f t="shared" si="14"/>
        <v/>
      </c>
      <c r="S173" s="182" t="str">
        <f t="shared" si="15"/>
        <v/>
      </c>
      <c r="T173" s="196" t="str">
        <f t="shared" si="16"/>
        <v/>
      </c>
      <c r="U173" s="274" t="str">
        <f t="shared" si="20"/>
        <v/>
      </c>
      <c r="V173" s="185"/>
      <c r="W173" s="266"/>
      <c r="X173" s="90"/>
      <c r="Y173" s="158">
        <f t="shared" si="17"/>
        <v>0</v>
      </c>
    </row>
    <row r="174" spans="1:25" ht="20.100000000000001" customHeight="1" x14ac:dyDescent="0.25">
      <c r="A174" s="174">
        <v>168</v>
      </c>
      <c r="B174" s="201" t="str">
        <f>IF('Frais de personnel'!$B174="","",'Frais de personnel'!$B174)</f>
        <v/>
      </c>
      <c r="C174" s="201" t="str">
        <f>IF('Frais de personnel'!$C174="","",'Frais de personnel'!$C174)</f>
        <v/>
      </c>
      <c r="D174" s="202" t="str">
        <f>IF('Frais de personnel'!$D174="","",'Frais de personnel'!$D174)</f>
        <v/>
      </c>
      <c r="E174" s="180" t="str">
        <f>IF('Frais de personnel'!$E174="","",'Frais de personnel'!$E174)</f>
        <v/>
      </c>
      <c r="F174" s="273" t="str">
        <f>IF('Frais de personnel'!$H174="","",'Frais de personnel'!F174)</f>
        <v/>
      </c>
      <c r="G174" s="273" t="str">
        <f>IF('Frais de personnel'!$H174="","",'Frais de personnel'!G174)</f>
        <v/>
      </c>
      <c r="H174" s="203" t="str">
        <f>IF('Frais de personnel'!$H174="","",'Frais de personnel'!$H174)</f>
        <v/>
      </c>
      <c r="I174" s="89" t="str">
        <f>IF('Frais de personnel'!$I174="","",'Frais de personnel'!$I174)</f>
        <v/>
      </c>
      <c r="J174" s="89" t="str">
        <f>IF('Frais de personnel'!$J174="","",'Frais de personnel'!$J174)</f>
        <v/>
      </c>
      <c r="K174" s="204" t="str">
        <f>IF('Frais de personnel'!$K174=0,"",'Frais de personnel'!$K174)</f>
        <v/>
      </c>
      <c r="L174" s="88"/>
      <c r="M174" s="69"/>
      <c r="N174" s="69"/>
      <c r="O174" s="69"/>
      <c r="P174" s="284" t="str">
        <f t="shared" si="18"/>
        <v/>
      </c>
      <c r="Q174" s="284" t="str">
        <f t="shared" si="19"/>
        <v/>
      </c>
      <c r="R174" s="84" t="str">
        <f t="shared" si="14"/>
        <v/>
      </c>
      <c r="S174" s="182" t="str">
        <f t="shared" si="15"/>
        <v/>
      </c>
      <c r="T174" s="196" t="str">
        <f t="shared" si="16"/>
        <v/>
      </c>
      <c r="U174" s="274" t="str">
        <f t="shared" si="20"/>
        <v/>
      </c>
      <c r="V174" s="185"/>
      <c r="W174" s="266"/>
      <c r="X174" s="90"/>
      <c r="Y174" s="158">
        <f t="shared" si="17"/>
        <v>0</v>
      </c>
    </row>
    <row r="175" spans="1:25" ht="20.100000000000001" customHeight="1" x14ac:dyDescent="0.25">
      <c r="A175" s="174">
        <v>169</v>
      </c>
      <c r="B175" s="201" t="str">
        <f>IF('Frais de personnel'!$B175="","",'Frais de personnel'!$B175)</f>
        <v/>
      </c>
      <c r="C175" s="201" t="str">
        <f>IF('Frais de personnel'!$C175="","",'Frais de personnel'!$C175)</f>
        <v/>
      </c>
      <c r="D175" s="202" t="str">
        <f>IF('Frais de personnel'!$D175="","",'Frais de personnel'!$D175)</f>
        <v/>
      </c>
      <c r="E175" s="180" t="str">
        <f>IF('Frais de personnel'!$E175="","",'Frais de personnel'!$E175)</f>
        <v/>
      </c>
      <c r="F175" s="273" t="str">
        <f>IF('Frais de personnel'!$H175="","",'Frais de personnel'!F175)</f>
        <v/>
      </c>
      <c r="G175" s="273" t="str">
        <f>IF('Frais de personnel'!$H175="","",'Frais de personnel'!G175)</f>
        <v/>
      </c>
      <c r="H175" s="203" t="str">
        <f>IF('Frais de personnel'!$H175="","",'Frais de personnel'!$H175)</f>
        <v/>
      </c>
      <c r="I175" s="89" t="str">
        <f>IF('Frais de personnel'!$I175="","",'Frais de personnel'!$I175)</f>
        <v/>
      </c>
      <c r="J175" s="89" t="str">
        <f>IF('Frais de personnel'!$J175="","",'Frais de personnel'!$J175)</f>
        <v/>
      </c>
      <c r="K175" s="204" t="str">
        <f>IF('Frais de personnel'!$K175=0,"",'Frais de personnel'!$K175)</f>
        <v/>
      </c>
      <c r="L175" s="88"/>
      <c r="M175" s="69"/>
      <c r="N175" s="69"/>
      <c r="O175" s="69"/>
      <c r="P175" s="284" t="str">
        <f t="shared" si="18"/>
        <v/>
      </c>
      <c r="Q175" s="284" t="str">
        <f t="shared" si="19"/>
        <v/>
      </c>
      <c r="R175" s="84" t="str">
        <f t="shared" si="14"/>
        <v/>
      </c>
      <c r="S175" s="182" t="str">
        <f t="shared" si="15"/>
        <v/>
      </c>
      <c r="T175" s="196" t="str">
        <f t="shared" si="16"/>
        <v/>
      </c>
      <c r="U175" s="274" t="str">
        <f t="shared" si="20"/>
        <v/>
      </c>
      <c r="V175" s="185"/>
      <c r="W175" s="266"/>
      <c r="X175" s="90"/>
      <c r="Y175" s="158">
        <f t="shared" si="17"/>
        <v>0</v>
      </c>
    </row>
    <row r="176" spans="1:25" ht="20.100000000000001" customHeight="1" x14ac:dyDescent="0.25">
      <c r="A176" s="174">
        <v>170</v>
      </c>
      <c r="B176" s="201" t="str">
        <f>IF('Frais de personnel'!$B176="","",'Frais de personnel'!$B176)</f>
        <v/>
      </c>
      <c r="C176" s="201" t="str">
        <f>IF('Frais de personnel'!$C176="","",'Frais de personnel'!$C176)</f>
        <v/>
      </c>
      <c r="D176" s="202" t="str">
        <f>IF('Frais de personnel'!$D176="","",'Frais de personnel'!$D176)</f>
        <v/>
      </c>
      <c r="E176" s="180" t="str">
        <f>IF('Frais de personnel'!$E176="","",'Frais de personnel'!$E176)</f>
        <v/>
      </c>
      <c r="F176" s="273" t="str">
        <f>IF('Frais de personnel'!$H176="","",'Frais de personnel'!F176)</f>
        <v/>
      </c>
      <c r="G176" s="273" t="str">
        <f>IF('Frais de personnel'!$H176="","",'Frais de personnel'!G176)</f>
        <v/>
      </c>
      <c r="H176" s="203" t="str">
        <f>IF('Frais de personnel'!$H176="","",'Frais de personnel'!$H176)</f>
        <v/>
      </c>
      <c r="I176" s="89" t="str">
        <f>IF('Frais de personnel'!$I176="","",'Frais de personnel'!$I176)</f>
        <v/>
      </c>
      <c r="J176" s="89" t="str">
        <f>IF('Frais de personnel'!$J176="","",'Frais de personnel'!$J176)</f>
        <v/>
      </c>
      <c r="K176" s="204" t="str">
        <f>IF('Frais de personnel'!$K176=0,"",'Frais de personnel'!$K176)</f>
        <v/>
      </c>
      <c r="L176" s="88"/>
      <c r="M176" s="69"/>
      <c r="N176" s="69"/>
      <c r="O176" s="69"/>
      <c r="P176" s="284" t="str">
        <f t="shared" si="18"/>
        <v/>
      </c>
      <c r="Q176" s="284" t="str">
        <f t="shared" si="19"/>
        <v/>
      </c>
      <c r="R176" s="84" t="str">
        <f t="shared" si="14"/>
        <v/>
      </c>
      <c r="S176" s="182" t="str">
        <f t="shared" si="15"/>
        <v/>
      </c>
      <c r="T176" s="196" t="str">
        <f t="shared" si="16"/>
        <v/>
      </c>
      <c r="U176" s="274" t="str">
        <f t="shared" si="20"/>
        <v/>
      </c>
      <c r="V176" s="185"/>
      <c r="W176" s="266"/>
      <c r="X176" s="90"/>
      <c r="Y176" s="158">
        <f t="shared" si="17"/>
        <v>0</v>
      </c>
    </row>
    <row r="177" spans="1:25" ht="20.100000000000001" customHeight="1" x14ac:dyDescent="0.25">
      <c r="A177" s="174">
        <v>171</v>
      </c>
      <c r="B177" s="201" t="str">
        <f>IF('Frais de personnel'!$B177="","",'Frais de personnel'!$B177)</f>
        <v/>
      </c>
      <c r="C177" s="201" t="str">
        <f>IF('Frais de personnel'!$C177="","",'Frais de personnel'!$C177)</f>
        <v/>
      </c>
      <c r="D177" s="202" t="str">
        <f>IF('Frais de personnel'!$D177="","",'Frais de personnel'!$D177)</f>
        <v/>
      </c>
      <c r="E177" s="180" t="str">
        <f>IF('Frais de personnel'!$E177="","",'Frais de personnel'!$E177)</f>
        <v/>
      </c>
      <c r="F177" s="273" t="str">
        <f>IF('Frais de personnel'!$H177="","",'Frais de personnel'!F177)</f>
        <v/>
      </c>
      <c r="G177" s="273" t="str">
        <f>IF('Frais de personnel'!$H177="","",'Frais de personnel'!G177)</f>
        <v/>
      </c>
      <c r="H177" s="203" t="str">
        <f>IF('Frais de personnel'!$H177="","",'Frais de personnel'!$H177)</f>
        <v/>
      </c>
      <c r="I177" s="89" t="str">
        <f>IF('Frais de personnel'!$I177="","",'Frais de personnel'!$I177)</f>
        <v/>
      </c>
      <c r="J177" s="89" t="str">
        <f>IF('Frais de personnel'!$J177="","",'Frais de personnel'!$J177)</f>
        <v/>
      </c>
      <c r="K177" s="204" t="str">
        <f>IF('Frais de personnel'!$K177=0,"",'Frais de personnel'!$K177)</f>
        <v/>
      </c>
      <c r="L177" s="88"/>
      <c r="M177" s="69"/>
      <c r="N177" s="69"/>
      <c r="O177" s="69"/>
      <c r="P177" s="284" t="str">
        <f t="shared" si="18"/>
        <v/>
      </c>
      <c r="Q177" s="284" t="str">
        <f t="shared" si="19"/>
        <v/>
      </c>
      <c r="R177" s="84" t="str">
        <f t="shared" si="14"/>
        <v/>
      </c>
      <c r="S177" s="182" t="str">
        <f t="shared" si="15"/>
        <v/>
      </c>
      <c r="T177" s="196" t="str">
        <f t="shared" si="16"/>
        <v/>
      </c>
      <c r="U177" s="274" t="str">
        <f t="shared" si="20"/>
        <v/>
      </c>
      <c r="V177" s="185"/>
      <c r="W177" s="266"/>
      <c r="X177" s="90"/>
      <c r="Y177" s="158">
        <f t="shared" si="17"/>
        <v>0</v>
      </c>
    </row>
    <row r="178" spans="1:25" ht="20.100000000000001" customHeight="1" x14ac:dyDescent="0.25">
      <c r="A178" s="174">
        <v>172</v>
      </c>
      <c r="B178" s="201" t="str">
        <f>IF('Frais de personnel'!$B178="","",'Frais de personnel'!$B178)</f>
        <v/>
      </c>
      <c r="C178" s="201" t="str">
        <f>IF('Frais de personnel'!$C178="","",'Frais de personnel'!$C178)</f>
        <v/>
      </c>
      <c r="D178" s="202" t="str">
        <f>IF('Frais de personnel'!$D178="","",'Frais de personnel'!$D178)</f>
        <v/>
      </c>
      <c r="E178" s="180" t="str">
        <f>IF('Frais de personnel'!$E178="","",'Frais de personnel'!$E178)</f>
        <v/>
      </c>
      <c r="F178" s="273" t="str">
        <f>IF('Frais de personnel'!$H178="","",'Frais de personnel'!F178)</f>
        <v/>
      </c>
      <c r="G178" s="273" t="str">
        <f>IF('Frais de personnel'!$H178="","",'Frais de personnel'!G178)</f>
        <v/>
      </c>
      <c r="H178" s="203" t="str">
        <f>IF('Frais de personnel'!$H178="","",'Frais de personnel'!$H178)</f>
        <v/>
      </c>
      <c r="I178" s="89" t="str">
        <f>IF('Frais de personnel'!$I178="","",'Frais de personnel'!$I178)</f>
        <v/>
      </c>
      <c r="J178" s="89" t="str">
        <f>IF('Frais de personnel'!$J178="","",'Frais de personnel'!$J178)</f>
        <v/>
      </c>
      <c r="K178" s="204" t="str">
        <f>IF('Frais de personnel'!$K178=0,"",'Frais de personnel'!$K178)</f>
        <v/>
      </c>
      <c r="L178" s="88"/>
      <c r="M178" s="69"/>
      <c r="N178" s="69"/>
      <c r="O178" s="69"/>
      <c r="P178" s="284" t="str">
        <f t="shared" si="18"/>
        <v/>
      </c>
      <c r="Q178" s="284" t="str">
        <f t="shared" si="19"/>
        <v/>
      </c>
      <c r="R178" s="84" t="str">
        <f t="shared" si="14"/>
        <v/>
      </c>
      <c r="S178" s="182" t="str">
        <f t="shared" si="15"/>
        <v/>
      </c>
      <c r="T178" s="196" t="str">
        <f t="shared" si="16"/>
        <v/>
      </c>
      <c r="U178" s="274" t="str">
        <f t="shared" si="20"/>
        <v/>
      </c>
      <c r="V178" s="185"/>
      <c r="W178" s="266"/>
      <c r="X178" s="90"/>
      <c r="Y178" s="158">
        <f t="shared" si="17"/>
        <v>0</v>
      </c>
    </row>
    <row r="179" spans="1:25" ht="20.100000000000001" customHeight="1" x14ac:dyDescent="0.25">
      <c r="A179" s="174">
        <v>173</v>
      </c>
      <c r="B179" s="201" t="str">
        <f>IF('Frais de personnel'!$B179="","",'Frais de personnel'!$B179)</f>
        <v/>
      </c>
      <c r="C179" s="201" t="str">
        <f>IF('Frais de personnel'!$C179="","",'Frais de personnel'!$C179)</f>
        <v/>
      </c>
      <c r="D179" s="202" t="str">
        <f>IF('Frais de personnel'!$D179="","",'Frais de personnel'!$D179)</f>
        <v/>
      </c>
      <c r="E179" s="180" t="str">
        <f>IF('Frais de personnel'!$E179="","",'Frais de personnel'!$E179)</f>
        <v/>
      </c>
      <c r="F179" s="273" t="str">
        <f>IF('Frais de personnel'!$H179="","",'Frais de personnel'!F179)</f>
        <v/>
      </c>
      <c r="G179" s="273" t="str">
        <f>IF('Frais de personnel'!$H179="","",'Frais de personnel'!G179)</f>
        <v/>
      </c>
      <c r="H179" s="203" t="str">
        <f>IF('Frais de personnel'!$H179="","",'Frais de personnel'!$H179)</f>
        <v/>
      </c>
      <c r="I179" s="89" t="str">
        <f>IF('Frais de personnel'!$I179="","",'Frais de personnel'!$I179)</f>
        <v/>
      </c>
      <c r="J179" s="89" t="str">
        <f>IF('Frais de personnel'!$J179="","",'Frais de personnel'!$J179)</f>
        <v/>
      </c>
      <c r="K179" s="204" t="str">
        <f>IF('Frais de personnel'!$K179=0,"",'Frais de personnel'!$K179)</f>
        <v/>
      </c>
      <c r="L179" s="88"/>
      <c r="M179" s="69"/>
      <c r="N179" s="69"/>
      <c r="O179" s="69"/>
      <c r="P179" s="284" t="str">
        <f t="shared" si="18"/>
        <v/>
      </c>
      <c r="Q179" s="284" t="str">
        <f t="shared" si="19"/>
        <v/>
      </c>
      <c r="R179" s="84" t="str">
        <f t="shared" si="14"/>
        <v/>
      </c>
      <c r="S179" s="182" t="str">
        <f t="shared" si="15"/>
        <v/>
      </c>
      <c r="T179" s="196" t="str">
        <f t="shared" si="16"/>
        <v/>
      </c>
      <c r="U179" s="274" t="str">
        <f t="shared" si="20"/>
        <v/>
      </c>
      <c r="V179" s="185"/>
      <c r="W179" s="266"/>
      <c r="X179" s="90"/>
      <c r="Y179" s="158">
        <f t="shared" si="17"/>
        <v>0</v>
      </c>
    </row>
    <row r="180" spans="1:25" ht="20.100000000000001" customHeight="1" x14ac:dyDescent="0.25">
      <c r="A180" s="174">
        <v>174</v>
      </c>
      <c r="B180" s="201" t="str">
        <f>IF('Frais de personnel'!$B180="","",'Frais de personnel'!$B180)</f>
        <v/>
      </c>
      <c r="C180" s="201" t="str">
        <f>IF('Frais de personnel'!$C180="","",'Frais de personnel'!$C180)</f>
        <v/>
      </c>
      <c r="D180" s="202" t="str">
        <f>IF('Frais de personnel'!$D180="","",'Frais de personnel'!$D180)</f>
        <v/>
      </c>
      <c r="E180" s="180" t="str">
        <f>IF('Frais de personnel'!$E180="","",'Frais de personnel'!$E180)</f>
        <v/>
      </c>
      <c r="F180" s="273" t="str">
        <f>IF('Frais de personnel'!$H180="","",'Frais de personnel'!F180)</f>
        <v/>
      </c>
      <c r="G180" s="273" t="str">
        <f>IF('Frais de personnel'!$H180="","",'Frais de personnel'!G180)</f>
        <v/>
      </c>
      <c r="H180" s="203" t="str">
        <f>IF('Frais de personnel'!$H180="","",'Frais de personnel'!$H180)</f>
        <v/>
      </c>
      <c r="I180" s="89" t="str">
        <f>IF('Frais de personnel'!$I180="","",'Frais de personnel'!$I180)</f>
        <v/>
      </c>
      <c r="J180" s="89" t="str">
        <f>IF('Frais de personnel'!$J180="","",'Frais de personnel'!$J180)</f>
        <v/>
      </c>
      <c r="K180" s="204" t="str">
        <f>IF('Frais de personnel'!$K180=0,"",'Frais de personnel'!$K180)</f>
        <v/>
      </c>
      <c r="L180" s="88"/>
      <c r="M180" s="69"/>
      <c r="N180" s="69"/>
      <c r="O180" s="69"/>
      <c r="P180" s="284" t="str">
        <f t="shared" si="18"/>
        <v/>
      </c>
      <c r="Q180" s="284" t="str">
        <f t="shared" si="19"/>
        <v/>
      </c>
      <c r="R180" s="84" t="str">
        <f t="shared" si="14"/>
        <v/>
      </c>
      <c r="S180" s="182" t="str">
        <f t="shared" si="15"/>
        <v/>
      </c>
      <c r="T180" s="196" t="str">
        <f t="shared" si="16"/>
        <v/>
      </c>
      <c r="U180" s="274" t="str">
        <f t="shared" si="20"/>
        <v/>
      </c>
      <c r="V180" s="185"/>
      <c r="W180" s="266"/>
      <c r="X180" s="90"/>
      <c r="Y180" s="158">
        <f t="shared" si="17"/>
        <v>0</v>
      </c>
    </row>
    <row r="181" spans="1:25" ht="20.100000000000001" customHeight="1" x14ac:dyDescent="0.25">
      <c r="A181" s="174">
        <v>175</v>
      </c>
      <c r="B181" s="201" t="str">
        <f>IF('Frais de personnel'!$B181="","",'Frais de personnel'!$B181)</f>
        <v/>
      </c>
      <c r="C181" s="201" t="str">
        <f>IF('Frais de personnel'!$C181="","",'Frais de personnel'!$C181)</f>
        <v/>
      </c>
      <c r="D181" s="202" t="str">
        <f>IF('Frais de personnel'!$D181="","",'Frais de personnel'!$D181)</f>
        <v/>
      </c>
      <c r="E181" s="180" t="str">
        <f>IF('Frais de personnel'!$E181="","",'Frais de personnel'!$E181)</f>
        <v/>
      </c>
      <c r="F181" s="273" t="str">
        <f>IF('Frais de personnel'!$H181="","",'Frais de personnel'!F181)</f>
        <v/>
      </c>
      <c r="G181" s="273" t="str">
        <f>IF('Frais de personnel'!$H181="","",'Frais de personnel'!G181)</f>
        <v/>
      </c>
      <c r="H181" s="203" t="str">
        <f>IF('Frais de personnel'!$H181="","",'Frais de personnel'!$H181)</f>
        <v/>
      </c>
      <c r="I181" s="89" t="str">
        <f>IF('Frais de personnel'!$I181="","",'Frais de personnel'!$I181)</f>
        <v/>
      </c>
      <c r="J181" s="89" t="str">
        <f>IF('Frais de personnel'!$J181="","",'Frais de personnel'!$J181)</f>
        <v/>
      </c>
      <c r="K181" s="204" t="str">
        <f>IF('Frais de personnel'!$K181=0,"",'Frais de personnel'!$K181)</f>
        <v/>
      </c>
      <c r="L181" s="88"/>
      <c r="M181" s="69"/>
      <c r="N181" s="69"/>
      <c r="O181" s="69"/>
      <c r="P181" s="284" t="str">
        <f t="shared" si="18"/>
        <v/>
      </c>
      <c r="Q181" s="284" t="str">
        <f t="shared" si="19"/>
        <v/>
      </c>
      <c r="R181" s="84" t="str">
        <f t="shared" si="14"/>
        <v/>
      </c>
      <c r="S181" s="182" t="str">
        <f t="shared" si="15"/>
        <v/>
      </c>
      <c r="T181" s="196" t="str">
        <f t="shared" si="16"/>
        <v/>
      </c>
      <c r="U181" s="274" t="str">
        <f t="shared" si="20"/>
        <v/>
      </c>
      <c r="V181" s="185"/>
      <c r="W181" s="266"/>
      <c r="X181" s="90"/>
      <c r="Y181" s="158">
        <f t="shared" si="17"/>
        <v>0</v>
      </c>
    </row>
    <row r="182" spans="1:25" ht="20.100000000000001" customHeight="1" x14ac:dyDescent="0.25">
      <c r="A182" s="174">
        <v>176</v>
      </c>
      <c r="B182" s="201" t="str">
        <f>IF('Frais de personnel'!$B182="","",'Frais de personnel'!$B182)</f>
        <v/>
      </c>
      <c r="C182" s="201" t="str">
        <f>IF('Frais de personnel'!$C182="","",'Frais de personnel'!$C182)</f>
        <v/>
      </c>
      <c r="D182" s="202" t="str">
        <f>IF('Frais de personnel'!$D182="","",'Frais de personnel'!$D182)</f>
        <v/>
      </c>
      <c r="E182" s="180" t="str">
        <f>IF('Frais de personnel'!$E182="","",'Frais de personnel'!$E182)</f>
        <v/>
      </c>
      <c r="F182" s="273" t="str">
        <f>IF('Frais de personnel'!$H182="","",'Frais de personnel'!F182)</f>
        <v/>
      </c>
      <c r="G182" s="273" t="str">
        <f>IF('Frais de personnel'!$H182="","",'Frais de personnel'!G182)</f>
        <v/>
      </c>
      <c r="H182" s="203" t="str">
        <f>IF('Frais de personnel'!$H182="","",'Frais de personnel'!$H182)</f>
        <v/>
      </c>
      <c r="I182" s="89" t="str">
        <f>IF('Frais de personnel'!$I182="","",'Frais de personnel'!$I182)</f>
        <v/>
      </c>
      <c r="J182" s="89" t="str">
        <f>IF('Frais de personnel'!$J182="","",'Frais de personnel'!$J182)</f>
        <v/>
      </c>
      <c r="K182" s="204" t="str">
        <f>IF('Frais de personnel'!$K182=0,"",'Frais de personnel'!$K182)</f>
        <v/>
      </c>
      <c r="L182" s="88"/>
      <c r="M182" s="69"/>
      <c r="N182" s="69"/>
      <c r="O182" s="69"/>
      <c r="P182" s="284" t="str">
        <f t="shared" si="18"/>
        <v/>
      </c>
      <c r="Q182" s="284" t="str">
        <f t="shared" si="19"/>
        <v/>
      </c>
      <c r="R182" s="84" t="str">
        <f t="shared" si="14"/>
        <v/>
      </c>
      <c r="S182" s="182" t="str">
        <f t="shared" si="15"/>
        <v/>
      </c>
      <c r="T182" s="196" t="str">
        <f t="shared" si="16"/>
        <v/>
      </c>
      <c r="U182" s="274" t="str">
        <f t="shared" si="20"/>
        <v/>
      </c>
      <c r="V182" s="185"/>
      <c r="W182" s="266"/>
      <c r="X182" s="90"/>
      <c r="Y182" s="158">
        <f t="shared" si="17"/>
        <v>0</v>
      </c>
    </row>
    <row r="183" spans="1:25" ht="20.100000000000001" customHeight="1" x14ac:dyDescent="0.25">
      <c r="A183" s="174">
        <v>177</v>
      </c>
      <c r="B183" s="201" t="str">
        <f>IF('Frais de personnel'!$B183="","",'Frais de personnel'!$B183)</f>
        <v/>
      </c>
      <c r="C183" s="201" t="str">
        <f>IF('Frais de personnel'!$C183="","",'Frais de personnel'!$C183)</f>
        <v/>
      </c>
      <c r="D183" s="202" t="str">
        <f>IF('Frais de personnel'!$D183="","",'Frais de personnel'!$D183)</f>
        <v/>
      </c>
      <c r="E183" s="180" t="str">
        <f>IF('Frais de personnel'!$E183="","",'Frais de personnel'!$E183)</f>
        <v/>
      </c>
      <c r="F183" s="273" t="str">
        <f>IF('Frais de personnel'!$H183="","",'Frais de personnel'!F183)</f>
        <v/>
      </c>
      <c r="G183" s="273" t="str">
        <f>IF('Frais de personnel'!$H183="","",'Frais de personnel'!G183)</f>
        <v/>
      </c>
      <c r="H183" s="203" t="str">
        <f>IF('Frais de personnel'!$H183="","",'Frais de personnel'!$H183)</f>
        <v/>
      </c>
      <c r="I183" s="89" t="str">
        <f>IF('Frais de personnel'!$I183="","",'Frais de personnel'!$I183)</f>
        <v/>
      </c>
      <c r="J183" s="89" t="str">
        <f>IF('Frais de personnel'!$J183="","",'Frais de personnel'!$J183)</f>
        <v/>
      </c>
      <c r="K183" s="204" t="str">
        <f>IF('Frais de personnel'!$K183=0,"",'Frais de personnel'!$K183)</f>
        <v/>
      </c>
      <c r="L183" s="88"/>
      <c r="M183" s="69"/>
      <c r="N183" s="69"/>
      <c r="O183" s="69"/>
      <c r="P183" s="284" t="str">
        <f t="shared" si="18"/>
        <v/>
      </c>
      <c r="Q183" s="284" t="str">
        <f t="shared" si="19"/>
        <v/>
      </c>
      <c r="R183" s="84" t="str">
        <f t="shared" si="14"/>
        <v/>
      </c>
      <c r="S183" s="182" t="str">
        <f t="shared" si="15"/>
        <v/>
      </c>
      <c r="T183" s="196" t="str">
        <f t="shared" si="16"/>
        <v/>
      </c>
      <c r="U183" s="274" t="str">
        <f t="shared" si="20"/>
        <v/>
      </c>
      <c r="V183" s="185"/>
      <c r="W183" s="266"/>
      <c r="X183" s="90"/>
      <c r="Y183" s="158">
        <f t="shared" si="17"/>
        <v>0</v>
      </c>
    </row>
    <row r="184" spans="1:25" ht="20.100000000000001" customHeight="1" x14ac:dyDescent="0.25">
      <c r="A184" s="174">
        <v>178</v>
      </c>
      <c r="B184" s="201" t="str">
        <f>IF('Frais de personnel'!$B184="","",'Frais de personnel'!$B184)</f>
        <v/>
      </c>
      <c r="C184" s="201" t="str">
        <f>IF('Frais de personnel'!$C184="","",'Frais de personnel'!$C184)</f>
        <v/>
      </c>
      <c r="D184" s="202" t="str">
        <f>IF('Frais de personnel'!$D184="","",'Frais de personnel'!$D184)</f>
        <v/>
      </c>
      <c r="E184" s="180" t="str">
        <f>IF('Frais de personnel'!$E184="","",'Frais de personnel'!$E184)</f>
        <v/>
      </c>
      <c r="F184" s="273" t="str">
        <f>IF('Frais de personnel'!$H184="","",'Frais de personnel'!F184)</f>
        <v/>
      </c>
      <c r="G184" s="273" t="str">
        <f>IF('Frais de personnel'!$H184="","",'Frais de personnel'!G184)</f>
        <v/>
      </c>
      <c r="H184" s="203" t="str">
        <f>IF('Frais de personnel'!$H184="","",'Frais de personnel'!$H184)</f>
        <v/>
      </c>
      <c r="I184" s="89" t="str">
        <f>IF('Frais de personnel'!$I184="","",'Frais de personnel'!$I184)</f>
        <v/>
      </c>
      <c r="J184" s="89" t="str">
        <f>IF('Frais de personnel'!$J184="","",'Frais de personnel'!$J184)</f>
        <v/>
      </c>
      <c r="K184" s="204" t="str">
        <f>IF('Frais de personnel'!$K184=0,"",'Frais de personnel'!$K184)</f>
        <v/>
      </c>
      <c r="L184" s="88"/>
      <c r="M184" s="69"/>
      <c r="N184" s="69"/>
      <c r="O184" s="69"/>
      <c r="P184" s="284" t="str">
        <f t="shared" si="18"/>
        <v/>
      </c>
      <c r="Q184" s="284" t="str">
        <f t="shared" si="19"/>
        <v/>
      </c>
      <c r="R184" s="84" t="str">
        <f t="shared" si="14"/>
        <v/>
      </c>
      <c r="S184" s="182" t="str">
        <f t="shared" si="15"/>
        <v/>
      </c>
      <c r="T184" s="196" t="str">
        <f t="shared" si="16"/>
        <v/>
      </c>
      <c r="U184" s="274" t="str">
        <f t="shared" si="20"/>
        <v/>
      </c>
      <c r="V184" s="185"/>
      <c r="W184" s="266"/>
      <c r="X184" s="90"/>
      <c r="Y184" s="158">
        <f t="shared" si="17"/>
        <v>0</v>
      </c>
    </row>
    <row r="185" spans="1:25" ht="20.100000000000001" customHeight="1" x14ac:dyDescent="0.25">
      <c r="A185" s="174">
        <v>179</v>
      </c>
      <c r="B185" s="201" t="str">
        <f>IF('Frais de personnel'!$B185="","",'Frais de personnel'!$B185)</f>
        <v/>
      </c>
      <c r="C185" s="201" t="str">
        <f>IF('Frais de personnel'!$C185="","",'Frais de personnel'!$C185)</f>
        <v/>
      </c>
      <c r="D185" s="202" t="str">
        <f>IF('Frais de personnel'!$D185="","",'Frais de personnel'!$D185)</f>
        <v/>
      </c>
      <c r="E185" s="180" t="str">
        <f>IF('Frais de personnel'!$E185="","",'Frais de personnel'!$E185)</f>
        <v/>
      </c>
      <c r="F185" s="273" t="str">
        <f>IF('Frais de personnel'!$H185="","",'Frais de personnel'!F185)</f>
        <v/>
      </c>
      <c r="G185" s="273" t="str">
        <f>IF('Frais de personnel'!$H185="","",'Frais de personnel'!G185)</f>
        <v/>
      </c>
      <c r="H185" s="203" t="str">
        <f>IF('Frais de personnel'!$H185="","",'Frais de personnel'!$H185)</f>
        <v/>
      </c>
      <c r="I185" s="89" t="str">
        <f>IF('Frais de personnel'!$I185="","",'Frais de personnel'!$I185)</f>
        <v/>
      </c>
      <c r="J185" s="89" t="str">
        <f>IF('Frais de personnel'!$J185="","",'Frais de personnel'!$J185)</f>
        <v/>
      </c>
      <c r="K185" s="204" t="str">
        <f>IF('Frais de personnel'!$K185=0,"",'Frais de personnel'!$K185)</f>
        <v/>
      </c>
      <c r="L185" s="88"/>
      <c r="M185" s="69"/>
      <c r="N185" s="69"/>
      <c r="O185" s="69"/>
      <c r="P185" s="284" t="str">
        <f t="shared" si="18"/>
        <v/>
      </c>
      <c r="Q185" s="284" t="str">
        <f t="shared" si="19"/>
        <v/>
      </c>
      <c r="R185" s="84" t="str">
        <f t="shared" si="14"/>
        <v/>
      </c>
      <c r="S185" s="182" t="str">
        <f t="shared" si="15"/>
        <v/>
      </c>
      <c r="T185" s="196" t="str">
        <f t="shared" si="16"/>
        <v/>
      </c>
      <c r="U185" s="274" t="str">
        <f t="shared" si="20"/>
        <v/>
      </c>
      <c r="V185" s="185"/>
      <c r="W185" s="266"/>
      <c r="X185" s="90"/>
      <c r="Y185" s="158">
        <f t="shared" si="17"/>
        <v>0</v>
      </c>
    </row>
    <row r="186" spans="1:25" ht="20.100000000000001" customHeight="1" x14ac:dyDescent="0.25">
      <c r="A186" s="174">
        <v>180</v>
      </c>
      <c r="B186" s="201" t="str">
        <f>IF('Frais de personnel'!$B186="","",'Frais de personnel'!$B186)</f>
        <v/>
      </c>
      <c r="C186" s="201" t="str">
        <f>IF('Frais de personnel'!$C186="","",'Frais de personnel'!$C186)</f>
        <v/>
      </c>
      <c r="D186" s="202" t="str">
        <f>IF('Frais de personnel'!$D186="","",'Frais de personnel'!$D186)</f>
        <v/>
      </c>
      <c r="E186" s="180" t="str">
        <f>IF('Frais de personnel'!$E186="","",'Frais de personnel'!$E186)</f>
        <v/>
      </c>
      <c r="F186" s="273" t="str">
        <f>IF('Frais de personnel'!$H186="","",'Frais de personnel'!F186)</f>
        <v/>
      </c>
      <c r="G186" s="273" t="str">
        <f>IF('Frais de personnel'!$H186="","",'Frais de personnel'!G186)</f>
        <v/>
      </c>
      <c r="H186" s="203" t="str">
        <f>IF('Frais de personnel'!$H186="","",'Frais de personnel'!$H186)</f>
        <v/>
      </c>
      <c r="I186" s="89" t="str">
        <f>IF('Frais de personnel'!$I186="","",'Frais de personnel'!$I186)</f>
        <v/>
      </c>
      <c r="J186" s="89" t="str">
        <f>IF('Frais de personnel'!$J186="","",'Frais de personnel'!$J186)</f>
        <v/>
      </c>
      <c r="K186" s="204" t="str">
        <f>IF('Frais de personnel'!$K186=0,"",'Frais de personnel'!$K186)</f>
        <v/>
      </c>
      <c r="L186" s="88"/>
      <c r="M186" s="69"/>
      <c r="N186" s="69"/>
      <c r="O186" s="69"/>
      <c r="P186" s="284" t="str">
        <f t="shared" si="18"/>
        <v/>
      </c>
      <c r="Q186" s="284" t="str">
        <f t="shared" si="19"/>
        <v/>
      </c>
      <c r="R186" s="84" t="str">
        <f t="shared" si="14"/>
        <v/>
      </c>
      <c r="S186" s="182" t="str">
        <f t="shared" si="15"/>
        <v/>
      </c>
      <c r="T186" s="196" t="str">
        <f t="shared" si="16"/>
        <v/>
      </c>
      <c r="U186" s="274" t="str">
        <f t="shared" si="20"/>
        <v/>
      </c>
      <c r="V186" s="185"/>
      <c r="W186" s="266"/>
      <c r="X186" s="90"/>
      <c r="Y186" s="158">
        <f t="shared" si="17"/>
        <v>0</v>
      </c>
    </row>
    <row r="187" spans="1:25" ht="20.100000000000001" customHeight="1" x14ac:dyDescent="0.25">
      <c r="A187" s="174">
        <v>181</v>
      </c>
      <c r="B187" s="201" t="str">
        <f>IF('Frais de personnel'!$B187="","",'Frais de personnel'!$B187)</f>
        <v/>
      </c>
      <c r="C187" s="201" t="str">
        <f>IF('Frais de personnel'!$C187="","",'Frais de personnel'!$C187)</f>
        <v/>
      </c>
      <c r="D187" s="202" t="str">
        <f>IF('Frais de personnel'!$D187="","",'Frais de personnel'!$D187)</f>
        <v/>
      </c>
      <c r="E187" s="180" t="str">
        <f>IF('Frais de personnel'!$E187="","",'Frais de personnel'!$E187)</f>
        <v/>
      </c>
      <c r="F187" s="273" t="str">
        <f>IF('Frais de personnel'!$H187="","",'Frais de personnel'!F187)</f>
        <v/>
      </c>
      <c r="G187" s="273" t="str">
        <f>IF('Frais de personnel'!$H187="","",'Frais de personnel'!G187)</f>
        <v/>
      </c>
      <c r="H187" s="203" t="str">
        <f>IF('Frais de personnel'!$H187="","",'Frais de personnel'!$H187)</f>
        <v/>
      </c>
      <c r="I187" s="89" t="str">
        <f>IF('Frais de personnel'!$I187="","",'Frais de personnel'!$I187)</f>
        <v/>
      </c>
      <c r="J187" s="89" t="str">
        <f>IF('Frais de personnel'!$J187="","",'Frais de personnel'!$J187)</f>
        <v/>
      </c>
      <c r="K187" s="204" t="str">
        <f>IF('Frais de personnel'!$K187=0,"",'Frais de personnel'!$K187)</f>
        <v/>
      </c>
      <c r="L187" s="88"/>
      <c r="M187" s="69"/>
      <c r="N187" s="69"/>
      <c r="O187" s="69"/>
      <c r="P187" s="284" t="str">
        <f t="shared" si="18"/>
        <v/>
      </c>
      <c r="Q187" s="284" t="str">
        <f t="shared" si="19"/>
        <v/>
      </c>
      <c r="R187" s="84" t="str">
        <f t="shared" si="14"/>
        <v/>
      </c>
      <c r="S187" s="182" t="str">
        <f t="shared" si="15"/>
        <v/>
      </c>
      <c r="T187" s="196" t="str">
        <f t="shared" si="16"/>
        <v/>
      </c>
      <c r="U187" s="274" t="str">
        <f t="shared" si="20"/>
        <v/>
      </c>
      <c r="V187" s="185"/>
      <c r="W187" s="266"/>
      <c r="X187" s="90"/>
      <c r="Y187" s="158">
        <f t="shared" si="17"/>
        <v>0</v>
      </c>
    </row>
    <row r="188" spans="1:25" ht="20.100000000000001" customHeight="1" x14ac:dyDescent="0.25">
      <c r="A188" s="174">
        <v>182</v>
      </c>
      <c r="B188" s="201" t="str">
        <f>IF('Frais de personnel'!$B188="","",'Frais de personnel'!$B188)</f>
        <v/>
      </c>
      <c r="C188" s="201" t="str">
        <f>IF('Frais de personnel'!$C188="","",'Frais de personnel'!$C188)</f>
        <v/>
      </c>
      <c r="D188" s="202" t="str">
        <f>IF('Frais de personnel'!$D188="","",'Frais de personnel'!$D188)</f>
        <v/>
      </c>
      <c r="E188" s="180" t="str">
        <f>IF('Frais de personnel'!$E188="","",'Frais de personnel'!$E188)</f>
        <v/>
      </c>
      <c r="F188" s="273" t="str">
        <f>IF('Frais de personnel'!$H188="","",'Frais de personnel'!F188)</f>
        <v/>
      </c>
      <c r="G188" s="273" t="str">
        <f>IF('Frais de personnel'!$H188="","",'Frais de personnel'!G188)</f>
        <v/>
      </c>
      <c r="H188" s="203" t="str">
        <f>IF('Frais de personnel'!$H188="","",'Frais de personnel'!$H188)</f>
        <v/>
      </c>
      <c r="I188" s="89" t="str">
        <f>IF('Frais de personnel'!$I188="","",'Frais de personnel'!$I188)</f>
        <v/>
      </c>
      <c r="J188" s="89" t="str">
        <f>IF('Frais de personnel'!$J188="","",'Frais de personnel'!$J188)</f>
        <v/>
      </c>
      <c r="K188" s="204" t="str">
        <f>IF('Frais de personnel'!$K188=0,"",'Frais de personnel'!$K188)</f>
        <v/>
      </c>
      <c r="L188" s="88"/>
      <c r="M188" s="69"/>
      <c r="N188" s="69"/>
      <c r="O188" s="69"/>
      <c r="P188" s="284" t="str">
        <f t="shared" si="18"/>
        <v/>
      </c>
      <c r="Q188" s="284" t="str">
        <f t="shared" si="19"/>
        <v/>
      </c>
      <c r="R188" s="84" t="str">
        <f t="shared" si="14"/>
        <v/>
      </c>
      <c r="S188" s="182" t="str">
        <f t="shared" si="15"/>
        <v/>
      </c>
      <c r="T188" s="196" t="str">
        <f t="shared" si="16"/>
        <v/>
      </c>
      <c r="U188" s="274" t="str">
        <f t="shared" si="20"/>
        <v/>
      </c>
      <c r="V188" s="185"/>
      <c r="W188" s="266"/>
      <c r="X188" s="90"/>
      <c r="Y188" s="158">
        <f t="shared" si="17"/>
        <v>0</v>
      </c>
    </row>
    <row r="189" spans="1:25" ht="20.100000000000001" customHeight="1" x14ac:dyDescent="0.25">
      <c r="A189" s="174">
        <v>183</v>
      </c>
      <c r="B189" s="201" t="str">
        <f>IF('Frais de personnel'!$B189="","",'Frais de personnel'!$B189)</f>
        <v/>
      </c>
      <c r="C189" s="201" t="str">
        <f>IF('Frais de personnel'!$C189="","",'Frais de personnel'!$C189)</f>
        <v/>
      </c>
      <c r="D189" s="202" t="str">
        <f>IF('Frais de personnel'!$D189="","",'Frais de personnel'!$D189)</f>
        <v/>
      </c>
      <c r="E189" s="180" t="str">
        <f>IF('Frais de personnel'!$E189="","",'Frais de personnel'!$E189)</f>
        <v/>
      </c>
      <c r="F189" s="273" t="str">
        <f>IF('Frais de personnel'!$H189="","",'Frais de personnel'!F189)</f>
        <v/>
      </c>
      <c r="G189" s="273" t="str">
        <f>IF('Frais de personnel'!$H189="","",'Frais de personnel'!G189)</f>
        <v/>
      </c>
      <c r="H189" s="203" t="str">
        <f>IF('Frais de personnel'!$H189="","",'Frais de personnel'!$H189)</f>
        <v/>
      </c>
      <c r="I189" s="89" t="str">
        <f>IF('Frais de personnel'!$I189="","",'Frais de personnel'!$I189)</f>
        <v/>
      </c>
      <c r="J189" s="89" t="str">
        <f>IF('Frais de personnel'!$J189="","",'Frais de personnel'!$J189)</f>
        <v/>
      </c>
      <c r="K189" s="204" t="str">
        <f>IF('Frais de personnel'!$K189=0,"",'Frais de personnel'!$K189)</f>
        <v/>
      </c>
      <c r="L189" s="88"/>
      <c r="M189" s="69"/>
      <c r="N189" s="69"/>
      <c r="O189" s="69"/>
      <c r="P189" s="284" t="str">
        <f t="shared" si="18"/>
        <v/>
      </c>
      <c r="Q189" s="284" t="str">
        <f t="shared" si="19"/>
        <v/>
      </c>
      <c r="R189" s="84" t="str">
        <f t="shared" si="14"/>
        <v/>
      </c>
      <c r="S189" s="182" t="str">
        <f t="shared" si="15"/>
        <v/>
      </c>
      <c r="T189" s="196" t="str">
        <f t="shared" si="16"/>
        <v/>
      </c>
      <c r="U189" s="274" t="str">
        <f t="shared" si="20"/>
        <v/>
      </c>
      <c r="V189" s="185"/>
      <c r="W189" s="266"/>
      <c r="X189" s="90"/>
      <c r="Y189" s="158">
        <f t="shared" si="17"/>
        <v>0</v>
      </c>
    </row>
    <row r="190" spans="1:25" ht="20.100000000000001" customHeight="1" x14ac:dyDescent="0.25">
      <c r="A190" s="174">
        <v>184</v>
      </c>
      <c r="B190" s="201" t="str">
        <f>IF('Frais de personnel'!$B190="","",'Frais de personnel'!$B190)</f>
        <v/>
      </c>
      <c r="C190" s="201" t="str">
        <f>IF('Frais de personnel'!$C190="","",'Frais de personnel'!$C190)</f>
        <v/>
      </c>
      <c r="D190" s="202" t="str">
        <f>IF('Frais de personnel'!$D190="","",'Frais de personnel'!$D190)</f>
        <v/>
      </c>
      <c r="E190" s="180" t="str">
        <f>IF('Frais de personnel'!$E190="","",'Frais de personnel'!$E190)</f>
        <v/>
      </c>
      <c r="F190" s="273" t="str">
        <f>IF('Frais de personnel'!$H190="","",'Frais de personnel'!F190)</f>
        <v/>
      </c>
      <c r="G190" s="273" t="str">
        <f>IF('Frais de personnel'!$H190="","",'Frais de personnel'!G190)</f>
        <v/>
      </c>
      <c r="H190" s="203" t="str">
        <f>IF('Frais de personnel'!$H190="","",'Frais de personnel'!$H190)</f>
        <v/>
      </c>
      <c r="I190" s="89" t="str">
        <f>IF('Frais de personnel'!$I190="","",'Frais de personnel'!$I190)</f>
        <v/>
      </c>
      <c r="J190" s="89" t="str">
        <f>IF('Frais de personnel'!$J190="","",'Frais de personnel'!$J190)</f>
        <v/>
      </c>
      <c r="K190" s="204" t="str">
        <f>IF('Frais de personnel'!$K190=0,"",'Frais de personnel'!$K190)</f>
        <v/>
      </c>
      <c r="L190" s="88"/>
      <c r="M190" s="69"/>
      <c r="N190" s="69"/>
      <c r="O190" s="69"/>
      <c r="P190" s="284" t="str">
        <f t="shared" si="18"/>
        <v/>
      </c>
      <c r="Q190" s="284" t="str">
        <f t="shared" si="19"/>
        <v/>
      </c>
      <c r="R190" s="84" t="str">
        <f t="shared" si="14"/>
        <v/>
      </c>
      <c r="S190" s="182" t="str">
        <f t="shared" si="15"/>
        <v/>
      </c>
      <c r="T190" s="196" t="str">
        <f t="shared" si="16"/>
        <v/>
      </c>
      <c r="U190" s="274" t="str">
        <f t="shared" si="20"/>
        <v/>
      </c>
      <c r="V190" s="185"/>
      <c r="W190" s="266"/>
      <c r="X190" s="90"/>
      <c r="Y190" s="158">
        <f t="shared" si="17"/>
        <v>0</v>
      </c>
    </row>
    <row r="191" spans="1:25" ht="20.100000000000001" customHeight="1" x14ac:dyDescent="0.25">
      <c r="A191" s="174">
        <v>185</v>
      </c>
      <c r="B191" s="201" t="str">
        <f>IF('Frais de personnel'!$B191="","",'Frais de personnel'!$B191)</f>
        <v/>
      </c>
      <c r="C191" s="201" t="str">
        <f>IF('Frais de personnel'!$C191="","",'Frais de personnel'!$C191)</f>
        <v/>
      </c>
      <c r="D191" s="202" t="str">
        <f>IF('Frais de personnel'!$D191="","",'Frais de personnel'!$D191)</f>
        <v/>
      </c>
      <c r="E191" s="180" t="str">
        <f>IF('Frais de personnel'!$E191="","",'Frais de personnel'!$E191)</f>
        <v/>
      </c>
      <c r="F191" s="273" t="str">
        <f>IF('Frais de personnel'!$H191="","",'Frais de personnel'!F191)</f>
        <v/>
      </c>
      <c r="G191" s="273" t="str">
        <f>IF('Frais de personnel'!$H191="","",'Frais de personnel'!G191)</f>
        <v/>
      </c>
      <c r="H191" s="203" t="str">
        <f>IF('Frais de personnel'!$H191="","",'Frais de personnel'!$H191)</f>
        <v/>
      </c>
      <c r="I191" s="89" t="str">
        <f>IF('Frais de personnel'!$I191="","",'Frais de personnel'!$I191)</f>
        <v/>
      </c>
      <c r="J191" s="89" t="str">
        <f>IF('Frais de personnel'!$J191="","",'Frais de personnel'!$J191)</f>
        <v/>
      </c>
      <c r="K191" s="204" t="str">
        <f>IF('Frais de personnel'!$K191=0,"",'Frais de personnel'!$K191)</f>
        <v/>
      </c>
      <c r="L191" s="88"/>
      <c r="M191" s="69"/>
      <c r="N191" s="69"/>
      <c r="O191" s="69"/>
      <c r="P191" s="284" t="str">
        <f t="shared" si="18"/>
        <v/>
      </c>
      <c r="Q191" s="284" t="str">
        <f t="shared" si="19"/>
        <v/>
      </c>
      <c r="R191" s="84" t="str">
        <f t="shared" si="14"/>
        <v/>
      </c>
      <c r="S191" s="182" t="str">
        <f t="shared" si="15"/>
        <v/>
      </c>
      <c r="T191" s="196" t="str">
        <f t="shared" si="16"/>
        <v/>
      </c>
      <c r="U191" s="274" t="str">
        <f t="shared" si="20"/>
        <v/>
      </c>
      <c r="V191" s="185"/>
      <c r="W191" s="266"/>
      <c r="X191" s="90"/>
      <c r="Y191" s="158">
        <f t="shared" si="17"/>
        <v>0</v>
      </c>
    </row>
    <row r="192" spans="1:25" ht="20.100000000000001" customHeight="1" x14ac:dyDescent="0.25">
      <c r="A192" s="174">
        <v>186</v>
      </c>
      <c r="B192" s="201" t="str">
        <f>IF('Frais de personnel'!$B192="","",'Frais de personnel'!$B192)</f>
        <v/>
      </c>
      <c r="C192" s="201" t="str">
        <f>IF('Frais de personnel'!$C192="","",'Frais de personnel'!$C192)</f>
        <v/>
      </c>
      <c r="D192" s="202" t="str">
        <f>IF('Frais de personnel'!$D192="","",'Frais de personnel'!$D192)</f>
        <v/>
      </c>
      <c r="E192" s="180" t="str">
        <f>IF('Frais de personnel'!$E192="","",'Frais de personnel'!$E192)</f>
        <v/>
      </c>
      <c r="F192" s="273" t="str">
        <f>IF('Frais de personnel'!$H192="","",'Frais de personnel'!F192)</f>
        <v/>
      </c>
      <c r="G192" s="273" t="str">
        <f>IF('Frais de personnel'!$H192="","",'Frais de personnel'!G192)</f>
        <v/>
      </c>
      <c r="H192" s="203" t="str">
        <f>IF('Frais de personnel'!$H192="","",'Frais de personnel'!$H192)</f>
        <v/>
      </c>
      <c r="I192" s="89" t="str">
        <f>IF('Frais de personnel'!$I192="","",'Frais de personnel'!$I192)</f>
        <v/>
      </c>
      <c r="J192" s="89" t="str">
        <f>IF('Frais de personnel'!$J192="","",'Frais de personnel'!$J192)</f>
        <v/>
      </c>
      <c r="K192" s="204" t="str">
        <f>IF('Frais de personnel'!$K192=0,"",'Frais de personnel'!$K192)</f>
        <v/>
      </c>
      <c r="L192" s="88"/>
      <c r="M192" s="69"/>
      <c r="N192" s="69"/>
      <c r="O192" s="69"/>
      <c r="P192" s="284" t="str">
        <f t="shared" si="18"/>
        <v/>
      </c>
      <c r="Q192" s="284" t="str">
        <f t="shared" si="19"/>
        <v/>
      </c>
      <c r="R192" s="84" t="str">
        <f t="shared" si="14"/>
        <v/>
      </c>
      <c r="S192" s="182" t="str">
        <f t="shared" si="15"/>
        <v/>
      </c>
      <c r="T192" s="196" t="str">
        <f t="shared" si="16"/>
        <v/>
      </c>
      <c r="U192" s="274" t="str">
        <f t="shared" si="20"/>
        <v/>
      </c>
      <c r="V192" s="185"/>
      <c r="W192" s="266"/>
      <c r="X192" s="90"/>
      <c r="Y192" s="158">
        <f t="shared" si="17"/>
        <v>0</v>
      </c>
    </row>
    <row r="193" spans="1:25" ht="20.100000000000001" customHeight="1" x14ac:dyDescent="0.25">
      <c r="A193" s="174">
        <v>187</v>
      </c>
      <c r="B193" s="201" t="str">
        <f>IF('Frais de personnel'!$B193="","",'Frais de personnel'!$B193)</f>
        <v/>
      </c>
      <c r="C193" s="201" t="str">
        <f>IF('Frais de personnel'!$C193="","",'Frais de personnel'!$C193)</f>
        <v/>
      </c>
      <c r="D193" s="202" t="str">
        <f>IF('Frais de personnel'!$D193="","",'Frais de personnel'!$D193)</f>
        <v/>
      </c>
      <c r="E193" s="180" t="str">
        <f>IF('Frais de personnel'!$E193="","",'Frais de personnel'!$E193)</f>
        <v/>
      </c>
      <c r="F193" s="273" t="str">
        <f>IF('Frais de personnel'!$H193="","",'Frais de personnel'!F193)</f>
        <v/>
      </c>
      <c r="G193" s="273" t="str">
        <f>IF('Frais de personnel'!$H193="","",'Frais de personnel'!G193)</f>
        <v/>
      </c>
      <c r="H193" s="203" t="str">
        <f>IF('Frais de personnel'!$H193="","",'Frais de personnel'!$H193)</f>
        <v/>
      </c>
      <c r="I193" s="89" t="str">
        <f>IF('Frais de personnel'!$I193="","",'Frais de personnel'!$I193)</f>
        <v/>
      </c>
      <c r="J193" s="89" t="str">
        <f>IF('Frais de personnel'!$J193="","",'Frais de personnel'!$J193)</f>
        <v/>
      </c>
      <c r="K193" s="204" t="str">
        <f>IF('Frais de personnel'!$K193=0,"",'Frais de personnel'!$K193)</f>
        <v/>
      </c>
      <c r="L193" s="88"/>
      <c r="M193" s="69"/>
      <c r="N193" s="69"/>
      <c r="O193" s="69"/>
      <c r="P193" s="284" t="str">
        <f t="shared" si="18"/>
        <v/>
      </c>
      <c r="Q193" s="284" t="str">
        <f t="shared" si="19"/>
        <v/>
      </c>
      <c r="R193" s="84" t="str">
        <f t="shared" si="14"/>
        <v/>
      </c>
      <c r="S193" s="182" t="str">
        <f t="shared" si="15"/>
        <v/>
      </c>
      <c r="T193" s="196" t="str">
        <f t="shared" si="16"/>
        <v/>
      </c>
      <c r="U193" s="274" t="str">
        <f t="shared" si="20"/>
        <v/>
      </c>
      <c r="V193" s="185"/>
      <c r="W193" s="266"/>
      <c r="X193" s="90"/>
      <c r="Y193" s="158">
        <f t="shared" si="17"/>
        <v>0</v>
      </c>
    </row>
    <row r="194" spans="1:25" ht="20.100000000000001" customHeight="1" x14ac:dyDescent="0.25">
      <c r="A194" s="174">
        <v>188</v>
      </c>
      <c r="B194" s="201" t="str">
        <f>IF('Frais de personnel'!$B194="","",'Frais de personnel'!$B194)</f>
        <v/>
      </c>
      <c r="C194" s="201" t="str">
        <f>IF('Frais de personnel'!$C194="","",'Frais de personnel'!$C194)</f>
        <v/>
      </c>
      <c r="D194" s="202" t="str">
        <f>IF('Frais de personnel'!$D194="","",'Frais de personnel'!$D194)</f>
        <v/>
      </c>
      <c r="E194" s="180" t="str">
        <f>IF('Frais de personnel'!$E194="","",'Frais de personnel'!$E194)</f>
        <v/>
      </c>
      <c r="F194" s="273" t="str">
        <f>IF('Frais de personnel'!$H194="","",'Frais de personnel'!F194)</f>
        <v/>
      </c>
      <c r="G194" s="273" t="str">
        <f>IF('Frais de personnel'!$H194="","",'Frais de personnel'!G194)</f>
        <v/>
      </c>
      <c r="H194" s="203" t="str">
        <f>IF('Frais de personnel'!$H194="","",'Frais de personnel'!$H194)</f>
        <v/>
      </c>
      <c r="I194" s="89" t="str">
        <f>IF('Frais de personnel'!$I194="","",'Frais de personnel'!$I194)</f>
        <v/>
      </c>
      <c r="J194" s="89" t="str">
        <f>IF('Frais de personnel'!$J194="","",'Frais de personnel'!$J194)</f>
        <v/>
      </c>
      <c r="K194" s="204" t="str">
        <f>IF('Frais de personnel'!$K194=0,"",'Frais de personnel'!$K194)</f>
        <v/>
      </c>
      <c r="L194" s="88"/>
      <c r="M194" s="69"/>
      <c r="N194" s="69"/>
      <c r="O194" s="69"/>
      <c r="P194" s="284" t="str">
        <f t="shared" si="18"/>
        <v/>
      </c>
      <c r="Q194" s="284" t="str">
        <f t="shared" si="19"/>
        <v/>
      </c>
      <c r="R194" s="84" t="str">
        <f t="shared" si="14"/>
        <v/>
      </c>
      <c r="S194" s="182" t="str">
        <f t="shared" si="15"/>
        <v/>
      </c>
      <c r="T194" s="196" t="str">
        <f t="shared" si="16"/>
        <v/>
      </c>
      <c r="U194" s="274" t="str">
        <f t="shared" si="20"/>
        <v/>
      </c>
      <c r="V194" s="185"/>
      <c r="W194" s="266"/>
      <c r="X194" s="90"/>
      <c r="Y194" s="158">
        <f t="shared" si="17"/>
        <v>0</v>
      </c>
    </row>
    <row r="195" spans="1:25" ht="20.100000000000001" customHeight="1" x14ac:dyDescent="0.25">
      <c r="A195" s="174">
        <v>189</v>
      </c>
      <c r="B195" s="201" t="str">
        <f>IF('Frais de personnel'!$B195="","",'Frais de personnel'!$B195)</f>
        <v/>
      </c>
      <c r="C195" s="201" t="str">
        <f>IF('Frais de personnel'!$C195="","",'Frais de personnel'!$C195)</f>
        <v/>
      </c>
      <c r="D195" s="202" t="str">
        <f>IF('Frais de personnel'!$D195="","",'Frais de personnel'!$D195)</f>
        <v/>
      </c>
      <c r="E195" s="180" t="str">
        <f>IF('Frais de personnel'!$E195="","",'Frais de personnel'!$E195)</f>
        <v/>
      </c>
      <c r="F195" s="273" t="str">
        <f>IF('Frais de personnel'!$H195="","",'Frais de personnel'!F195)</f>
        <v/>
      </c>
      <c r="G195" s="273" t="str">
        <f>IF('Frais de personnel'!$H195="","",'Frais de personnel'!G195)</f>
        <v/>
      </c>
      <c r="H195" s="203" t="str">
        <f>IF('Frais de personnel'!$H195="","",'Frais de personnel'!$H195)</f>
        <v/>
      </c>
      <c r="I195" s="89" t="str">
        <f>IF('Frais de personnel'!$I195="","",'Frais de personnel'!$I195)</f>
        <v/>
      </c>
      <c r="J195" s="89" t="str">
        <f>IF('Frais de personnel'!$J195="","",'Frais de personnel'!$J195)</f>
        <v/>
      </c>
      <c r="K195" s="204" t="str">
        <f>IF('Frais de personnel'!$K195=0,"",'Frais de personnel'!$K195)</f>
        <v/>
      </c>
      <c r="L195" s="88"/>
      <c r="M195" s="69"/>
      <c r="N195" s="69"/>
      <c r="O195" s="69"/>
      <c r="P195" s="284" t="str">
        <f t="shared" si="18"/>
        <v/>
      </c>
      <c r="Q195" s="284" t="str">
        <f t="shared" si="19"/>
        <v/>
      </c>
      <c r="R195" s="84" t="str">
        <f t="shared" si="14"/>
        <v/>
      </c>
      <c r="S195" s="182" t="str">
        <f t="shared" si="15"/>
        <v/>
      </c>
      <c r="T195" s="196" t="str">
        <f t="shared" si="16"/>
        <v/>
      </c>
      <c r="U195" s="274" t="str">
        <f t="shared" si="20"/>
        <v/>
      </c>
      <c r="V195" s="185"/>
      <c r="W195" s="266"/>
      <c r="X195" s="90"/>
      <c r="Y195" s="158">
        <f t="shared" si="17"/>
        <v>0</v>
      </c>
    </row>
    <row r="196" spans="1:25" ht="20.100000000000001" customHeight="1" x14ac:dyDescent="0.25">
      <c r="A196" s="174">
        <v>190</v>
      </c>
      <c r="B196" s="201" t="str">
        <f>IF('Frais de personnel'!$B196="","",'Frais de personnel'!$B196)</f>
        <v/>
      </c>
      <c r="C196" s="201" t="str">
        <f>IF('Frais de personnel'!$C196="","",'Frais de personnel'!$C196)</f>
        <v/>
      </c>
      <c r="D196" s="202" t="str">
        <f>IF('Frais de personnel'!$D196="","",'Frais de personnel'!$D196)</f>
        <v/>
      </c>
      <c r="E196" s="180" t="str">
        <f>IF('Frais de personnel'!$E196="","",'Frais de personnel'!$E196)</f>
        <v/>
      </c>
      <c r="F196" s="273" t="str">
        <f>IF('Frais de personnel'!$H196="","",'Frais de personnel'!F196)</f>
        <v/>
      </c>
      <c r="G196" s="273" t="str">
        <f>IF('Frais de personnel'!$H196="","",'Frais de personnel'!G196)</f>
        <v/>
      </c>
      <c r="H196" s="203" t="str">
        <f>IF('Frais de personnel'!$H196="","",'Frais de personnel'!$H196)</f>
        <v/>
      </c>
      <c r="I196" s="89" t="str">
        <f>IF('Frais de personnel'!$I196="","",'Frais de personnel'!$I196)</f>
        <v/>
      </c>
      <c r="J196" s="89" t="str">
        <f>IF('Frais de personnel'!$J196="","",'Frais de personnel'!$J196)</f>
        <v/>
      </c>
      <c r="K196" s="204" t="str">
        <f>IF('Frais de personnel'!$K196=0,"",'Frais de personnel'!$K196)</f>
        <v/>
      </c>
      <c r="L196" s="88"/>
      <c r="M196" s="69"/>
      <c r="N196" s="69"/>
      <c r="O196" s="69"/>
      <c r="P196" s="284" t="str">
        <f t="shared" si="18"/>
        <v/>
      </c>
      <c r="Q196" s="284" t="str">
        <f t="shared" si="19"/>
        <v/>
      </c>
      <c r="R196" s="84" t="str">
        <f t="shared" si="14"/>
        <v/>
      </c>
      <c r="S196" s="182" t="str">
        <f t="shared" si="15"/>
        <v/>
      </c>
      <c r="T196" s="196" t="str">
        <f t="shared" si="16"/>
        <v/>
      </c>
      <c r="U196" s="274" t="str">
        <f t="shared" si="20"/>
        <v/>
      </c>
      <c r="V196" s="185"/>
      <c r="W196" s="266"/>
      <c r="X196" s="90"/>
      <c r="Y196" s="158">
        <f t="shared" si="17"/>
        <v>0</v>
      </c>
    </row>
    <row r="197" spans="1:25" ht="20.100000000000001" customHeight="1" x14ac:dyDescent="0.25">
      <c r="A197" s="174">
        <v>191</v>
      </c>
      <c r="B197" s="201" t="str">
        <f>IF('Frais de personnel'!$B197="","",'Frais de personnel'!$B197)</f>
        <v/>
      </c>
      <c r="C197" s="201" t="str">
        <f>IF('Frais de personnel'!$C197="","",'Frais de personnel'!$C197)</f>
        <v/>
      </c>
      <c r="D197" s="202" t="str">
        <f>IF('Frais de personnel'!$D197="","",'Frais de personnel'!$D197)</f>
        <v/>
      </c>
      <c r="E197" s="180" t="str">
        <f>IF('Frais de personnel'!$E197="","",'Frais de personnel'!$E197)</f>
        <v/>
      </c>
      <c r="F197" s="273" t="str">
        <f>IF('Frais de personnel'!$H197="","",'Frais de personnel'!F197)</f>
        <v/>
      </c>
      <c r="G197" s="273" t="str">
        <f>IF('Frais de personnel'!$H197="","",'Frais de personnel'!G197)</f>
        <v/>
      </c>
      <c r="H197" s="203" t="str">
        <f>IF('Frais de personnel'!$H197="","",'Frais de personnel'!$H197)</f>
        <v/>
      </c>
      <c r="I197" s="89" t="str">
        <f>IF('Frais de personnel'!$I197="","",'Frais de personnel'!$I197)</f>
        <v/>
      </c>
      <c r="J197" s="89" t="str">
        <f>IF('Frais de personnel'!$J197="","",'Frais de personnel'!$J197)</f>
        <v/>
      </c>
      <c r="K197" s="204" t="str">
        <f>IF('Frais de personnel'!$K197=0,"",'Frais de personnel'!$K197)</f>
        <v/>
      </c>
      <c r="L197" s="88"/>
      <c r="M197" s="69"/>
      <c r="N197" s="69"/>
      <c r="O197" s="69"/>
      <c r="P197" s="284" t="str">
        <f t="shared" si="18"/>
        <v/>
      </c>
      <c r="Q197" s="284" t="str">
        <f t="shared" si="19"/>
        <v/>
      </c>
      <c r="R197" s="84" t="str">
        <f t="shared" si="14"/>
        <v/>
      </c>
      <c r="S197" s="182" t="str">
        <f t="shared" si="15"/>
        <v/>
      </c>
      <c r="T197" s="196" t="str">
        <f t="shared" si="16"/>
        <v/>
      </c>
      <c r="U197" s="274" t="str">
        <f t="shared" si="20"/>
        <v/>
      </c>
      <c r="V197" s="185"/>
      <c r="W197" s="266"/>
      <c r="X197" s="90"/>
      <c r="Y197" s="158">
        <f t="shared" si="17"/>
        <v>0</v>
      </c>
    </row>
    <row r="198" spans="1:25" ht="20.100000000000001" customHeight="1" x14ac:dyDescent="0.25">
      <c r="A198" s="174">
        <v>192</v>
      </c>
      <c r="B198" s="201" t="str">
        <f>IF('Frais de personnel'!$B198="","",'Frais de personnel'!$B198)</f>
        <v/>
      </c>
      <c r="C198" s="201" t="str">
        <f>IF('Frais de personnel'!$C198="","",'Frais de personnel'!$C198)</f>
        <v/>
      </c>
      <c r="D198" s="202" t="str">
        <f>IF('Frais de personnel'!$D198="","",'Frais de personnel'!$D198)</f>
        <v/>
      </c>
      <c r="E198" s="180" t="str">
        <f>IF('Frais de personnel'!$E198="","",'Frais de personnel'!$E198)</f>
        <v/>
      </c>
      <c r="F198" s="273" t="str">
        <f>IF('Frais de personnel'!$H198="","",'Frais de personnel'!F198)</f>
        <v/>
      </c>
      <c r="G198" s="273" t="str">
        <f>IF('Frais de personnel'!$H198="","",'Frais de personnel'!G198)</f>
        <v/>
      </c>
      <c r="H198" s="203" t="str">
        <f>IF('Frais de personnel'!$H198="","",'Frais de personnel'!$H198)</f>
        <v/>
      </c>
      <c r="I198" s="89" t="str">
        <f>IF('Frais de personnel'!$I198="","",'Frais de personnel'!$I198)</f>
        <v/>
      </c>
      <c r="J198" s="89" t="str">
        <f>IF('Frais de personnel'!$J198="","",'Frais de personnel'!$J198)</f>
        <v/>
      </c>
      <c r="K198" s="204" t="str">
        <f>IF('Frais de personnel'!$K198=0,"",'Frais de personnel'!$K198)</f>
        <v/>
      </c>
      <c r="L198" s="88"/>
      <c r="M198" s="69"/>
      <c r="N198" s="69"/>
      <c r="O198" s="69"/>
      <c r="P198" s="284" t="str">
        <f t="shared" si="18"/>
        <v/>
      </c>
      <c r="Q198" s="284" t="str">
        <f t="shared" si="19"/>
        <v/>
      </c>
      <c r="R198" s="84" t="str">
        <f t="shared" si="14"/>
        <v/>
      </c>
      <c r="S198" s="182" t="str">
        <f t="shared" si="15"/>
        <v/>
      </c>
      <c r="T198" s="196" t="str">
        <f t="shared" si="16"/>
        <v/>
      </c>
      <c r="U198" s="274" t="str">
        <f t="shared" si="20"/>
        <v/>
      </c>
      <c r="V198" s="185"/>
      <c r="W198" s="266"/>
      <c r="X198" s="90"/>
      <c r="Y198" s="158">
        <f t="shared" si="17"/>
        <v>0</v>
      </c>
    </row>
    <row r="199" spans="1:25" ht="20.100000000000001" customHeight="1" x14ac:dyDescent="0.25">
      <c r="A199" s="174">
        <v>193</v>
      </c>
      <c r="B199" s="201" t="str">
        <f>IF('Frais de personnel'!$B199="","",'Frais de personnel'!$B199)</f>
        <v/>
      </c>
      <c r="C199" s="201" t="str">
        <f>IF('Frais de personnel'!$C199="","",'Frais de personnel'!$C199)</f>
        <v/>
      </c>
      <c r="D199" s="202" t="str">
        <f>IF('Frais de personnel'!$D199="","",'Frais de personnel'!$D199)</f>
        <v/>
      </c>
      <c r="E199" s="180" t="str">
        <f>IF('Frais de personnel'!$E199="","",'Frais de personnel'!$E199)</f>
        <v/>
      </c>
      <c r="F199" s="273" t="str">
        <f>IF('Frais de personnel'!$H199="","",'Frais de personnel'!F199)</f>
        <v/>
      </c>
      <c r="G199" s="273" t="str">
        <f>IF('Frais de personnel'!$H199="","",'Frais de personnel'!G199)</f>
        <v/>
      </c>
      <c r="H199" s="203" t="str">
        <f>IF('Frais de personnel'!$H199="","",'Frais de personnel'!$H199)</f>
        <v/>
      </c>
      <c r="I199" s="89" t="str">
        <f>IF('Frais de personnel'!$I199="","",'Frais de personnel'!$I199)</f>
        <v/>
      </c>
      <c r="J199" s="89" t="str">
        <f>IF('Frais de personnel'!$J199="","",'Frais de personnel'!$J199)</f>
        <v/>
      </c>
      <c r="K199" s="204" t="str">
        <f>IF('Frais de personnel'!$K199=0,"",'Frais de personnel'!$K199)</f>
        <v/>
      </c>
      <c r="L199" s="88"/>
      <c r="M199" s="69"/>
      <c r="N199" s="69"/>
      <c r="O199" s="69"/>
      <c r="P199" s="284" t="str">
        <f t="shared" si="18"/>
        <v/>
      </c>
      <c r="Q199" s="284" t="str">
        <f t="shared" si="19"/>
        <v/>
      </c>
      <c r="R199" s="84" t="str">
        <f t="shared" ref="R199:R262" si="21">IF($E199="","",IF(OR(($L199=0),($M199=0)),0,$L199/$M199*$N199))</f>
        <v/>
      </c>
      <c r="S199" s="182" t="str">
        <f t="shared" ref="S199:S262" si="22">IF($K199="","",IF($R199&gt;$K199,"Le montant éligible ne peut etre supérieur au montant présenté",""))</f>
        <v/>
      </c>
      <c r="T199" s="196" t="str">
        <f t="shared" ref="T199:T262" si="23">IF(J199="","",IF(E199="Salaire technicien",MIN(60000/1607*N199,60000),IF(E199="Salaire ingénieur",MIN(80000/1607*N199,80000))))</f>
        <v/>
      </c>
      <c r="U199" s="274" t="str">
        <f t="shared" si="20"/>
        <v/>
      </c>
      <c r="V199" s="185"/>
      <c r="W199" s="266"/>
      <c r="X199" s="90"/>
      <c r="Y199" s="158">
        <f t="shared" ref="Y199:Y262" si="24">IF(AND(B199&lt;&gt;"",X199&lt;&gt;"Oui"),1,0)</f>
        <v>0</v>
      </c>
    </row>
    <row r="200" spans="1:25" ht="20.100000000000001" customHeight="1" x14ac:dyDescent="0.25">
      <c r="A200" s="174">
        <v>194</v>
      </c>
      <c r="B200" s="201" t="str">
        <f>IF('Frais de personnel'!$B200="","",'Frais de personnel'!$B200)</f>
        <v/>
      </c>
      <c r="C200" s="201" t="str">
        <f>IF('Frais de personnel'!$C200="","",'Frais de personnel'!$C200)</f>
        <v/>
      </c>
      <c r="D200" s="202" t="str">
        <f>IF('Frais de personnel'!$D200="","",'Frais de personnel'!$D200)</f>
        <v/>
      </c>
      <c r="E200" s="180" t="str">
        <f>IF('Frais de personnel'!$E200="","",'Frais de personnel'!$E200)</f>
        <v/>
      </c>
      <c r="F200" s="273" t="str">
        <f>IF('Frais de personnel'!$H200="","",'Frais de personnel'!F200)</f>
        <v/>
      </c>
      <c r="G200" s="273" t="str">
        <f>IF('Frais de personnel'!$H200="","",'Frais de personnel'!G200)</f>
        <v/>
      </c>
      <c r="H200" s="203" t="str">
        <f>IF('Frais de personnel'!$H200="","",'Frais de personnel'!$H200)</f>
        <v/>
      </c>
      <c r="I200" s="89" t="str">
        <f>IF('Frais de personnel'!$I200="","",'Frais de personnel'!$I200)</f>
        <v/>
      </c>
      <c r="J200" s="89" t="str">
        <f>IF('Frais de personnel'!$J200="","",'Frais de personnel'!$J200)</f>
        <v/>
      </c>
      <c r="K200" s="204" t="str">
        <f>IF('Frais de personnel'!$K200=0,"",'Frais de personnel'!$K200)</f>
        <v/>
      </c>
      <c r="L200" s="88"/>
      <c r="M200" s="69"/>
      <c r="N200" s="69"/>
      <c r="O200" s="69"/>
      <c r="P200" s="284" t="str">
        <f t="shared" ref="P200:P263" si="25">IF(O200="KO","",IF(K200="","",F200))</f>
        <v/>
      </c>
      <c r="Q200" s="284" t="str">
        <f t="shared" ref="Q200:Q263" si="26">IF(O200="KO","",IF(K200="","",G200))</f>
        <v/>
      </c>
      <c r="R200" s="84" t="str">
        <f t="shared" si="21"/>
        <v/>
      </c>
      <c r="S200" s="182" t="str">
        <f t="shared" si="22"/>
        <v/>
      </c>
      <c r="T200" s="196" t="str">
        <f t="shared" si="23"/>
        <v/>
      </c>
      <c r="U200" s="274" t="str">
        <f t="shared" ref="U200:U263" si="27">IF(MIN(R200,T200)=0,"",MIN(R200,T200))</f>
        <v/>
      </c>
      <c r="V200" s="185"/>
      <c r="W200" s="266"/>
      <c r="X200" s="90"/>
      <c r="Y200" s="158">
        <f t="shared" si="24"/>
        <v>0</v>
      </c>
    </row>
    <row r="201" spans="1:25" ht="20.100000000000001" customHeight="1" x14ac:dyDescent="0.25">
      <c r="A201" s="174">
        <v>195</v>
      </c>
      <c r="B201" s="201" t="str">
        <f>IF('Frais de personnel'!$B201="","",'Frais de personnel'!$B201)</f>
        <v/>
      </c>
      <c r="C201" s="201" t="str">
        <f>IF('Frais de personnel'!$C201="","",'Frais de personnel'!$C201)</f>
        <v/>
      </c>
      <c r="D201" s="202" t="str">
        <f>IF('Frais de personnel'!$D201="","",'Frais de personnel'!$D201)</f>
        <v/>
      </c>
      <c r="E201" s="180" t="str">
        <f>IF('Frais de personnel'!$E201="","",'Frais de personnel'!$E201)</f>
        <v/>
      </c>
      <c r="F201" s="273" t="str">
        <f>IF('Frais de personnel'!$H201="","",'Frais de personnel'!F201)</f>
        <v/>
      </c>
      <c r="G201" s="273" t="str">
        <f>IF('Frais de personnel'!$H201="","",'Frais de personnel'!G201)</f>
        <v/>
      </c>
      <c r="H201" s="203" t="str">
        <f>IF('Frais de personnel'!$H201="","",'Frais de personnel'!$H201)</f>
        <v/>
      </c>
      <c r="I201" s="89" t="str">
        <f>IF('Frais de personnel'!$I201="","",'Frais de personnel'!$I201)</f>
        <v/>
      </c>
      <c r="J201" s="89" t="str">
        <f>IF('Frais de personnel'!$J201="","",'Frais de personnel'!$J201)</f>
        <v/>
      </c>
      <c r="K201" s="204" t="str">
        <f>IF('Frais de personnel'!$K201=0,"",'Frais de personnel'!$K201)</f>
        <v/>
      </c>
      <c r="L201" s="88"/>
      <c r="M201" s="69"/>
      <c r="N201" s="69"/>
      <c r="O201" s="69"/>
      <c r="P201" s="284" t="str">
        <f t="shared" si="25"/>
        <v/>
      </c>
      <c r="Q201" s="284" t="str">
        <f t="shared" si="26"/>
        <v/>
      </c>
      <c r="R201" s="84" t="str">
        <f t="shared" si="21"/>
        <v/>
      </c>
      <c r="S201" s="182" t="str">
        <f t="shared" si="22"/>
        <v/>
      </c>
      <c r="T201" s="196" t="str">
        <f t="shared" si="23"/>
        <v/>
      </c>
      <c r="U201" s="274" t="str">
        <f t="shared" si="27"/>
        <v/>
      </c>
      <c r="V201" s="185"/>
      <c r="W201" s="266"/>
      <c r="X201" s="90"/>
      <c r="Y201" s="158">
        <f t="shared" si="24"/>
        <v>0</v>
      </c>
    </row>
    <row r="202" spans="1:25" ht="20.100000000000001" customHeight="1" x14ac:dyDescent="0.25">
      <c r="A202" s="174">
        <v>196</v>
      </c>
      <c r="B202" s="201" t="str">
        <f>IF('Frais de personnel'!$B202="","",'Frais de personnel'!$B202)</f>
        <v/>
      </c>
      <c r="C202" s="201" t="str">
        <f>IF('Frais de personnel'!$C202="","",'Frais de personnel'!$C202)</f>
        <v/>
      </c>
      <c r="D202" s="202" t="str">
        <f>IF('Frais de personnel'!$D202="","",'Frais de personnel'!$D202)</f>
        <v/>
      </c>
      <c r="E202" s="180" t="str">
        <f>IF('Frais de personnel'!$E202="","",'Frais de personnel'!$E202)</f>
        <v/>
      </c>
      <c r="F202" s="273" t="str">
        <f>IF('Frais de personnel'!$H202="","",'Frais de personnel'!F202)</f>
        <v/>
      </c>
      <c r="G202" s="273" t="str">
        <f>IF('Frais de personnel'!$H202="","",'Frais de personnel'!G202)</f>
        <v/>
      </c>
      <c r="H202" s="203" t="str">
        <f>IF('Frais de personnel'!$H202="","",'Frais de personnel'!$H202)</f>
        <v/>
      </c>
      <c r="I202" s="89" t="str">
        <f>IF('Frais de personnel'!$I202="","",'Frais de personnel'!$I202)</f>
        <v/>
      </c>
      <c r="J202" s="89" t="str">
        <f>IF('Frais de personnel'!$J202="","",'Frais de personnel'!$J202)</f>
        <v/>
      </c>
      <c r="K202" s="204" t="str">
        <f>IF('Frais de personnel'!$K202=0,"",'Frais de personnel'!$K202)</f>
        <v/>
      </c>
      <c r="L202" s="88"/>
      <c r="M202" s="69"/>
      <c r="N202" s="69"/>
      <c r="O202" s="69"/>
      <c r="P202" s="284" t="str">
        <f t="shared" si="25"/>
        <v/>
      </c>
      <c r="Q202" s="284" t="str">
        <f t="shared" si="26"/>
        <v/>
      </c>
      <c r="R202" s="84" t="str">
        <f t="shared" si="21"/>
        <v/>
      </c>
      <c r="S202" s="182" t="str">
        <f t="shared" si="22"/>
        <v/>
      </c>
      <c r="T202" s="196" t="str">
        <f t="shared" si="23"/>
        <v/>
      </c>
      <c r="U202" s="274" t="str">
        <f t="shared" si="27"/>
        <v/>
      </c>
      <c r="V202" s="185"/>
      <c r="W202" s="266"/>
      <c r="X202" s="90"/>
      <c r="Y202" s="158">
        <f t="shared" si="24"/>
        <v>0</v>
      </c>
    </row>
    <row r="203" spans="1:25" ht="20.100000000000001" customHeight="1" x14ac:dyDescent="0.25">
      <c r="A203" s="174">
        <v>197</v>
      </c>
      <c r="B203" s="201" t="str">
        <f>IF('Frais de personnel'!$B203="","",'Frais de personnel'!$B203)</f>
        <v/>
      </c>
      <c r="C203" s="201" t="str">
        <f>IF('Frais de personnel'!$C203="","",'Frais de personnel'!$C203)</f>
        <v/>
      </c>
      <c r="D203" s="202" t="str">
        <f>IF('Frais de personnel'!$D203="","",'Frais de personnel'!$D203)</f>
        <v/>
      </c>
      <c r="E203" s="180" t="str">
        <f>IF('Frais de personnel'!$E203="","",'Frais de personnel'!$E203)</f>
        <v/>
      </c>
      <c r="F203" s="273" t="str">
        <f>IF('Frais de personnel'!$H203="","",'Frais de personnel'!F203)</f>
        <v/>
      </c>
      <c r="G203" s="273" t="str">
        <f>IF('Frais de personnel'!$H203="","",'Frais de personnel'!G203)</f>
        <v/>
      </c>
      <c r="H203" s="203" t="str">
        <f>IF('Frais de personnel'!$H203="","",'Frais de personnel'!$H203)</f>
        <v/>
      </c>
      <c r="I203" s="89" t="str">
        <f>IF('Frais de personnel'!$I203="","",'Frais de personnel'!$I203)</f>
        <v/>
      </c>
      <c r="J203" s="89" t="str">
        <f>IF('Frais de personnel'!$J203="","",'Frais de personnel'!$J203)</f>
        <v/>
      </c>
      <c r="K203" s="204" t="str">
        <f>IF('Frais de personnel'!$K203=0,"",'Frais de personnel'!$K203)</f>
        <v/>
      </c>
      <c r="L203" s="88"/>
      <c r="M203" s="69"/>
      <c r="N203" s="69"/>
      <c r="O203" s="69"/>
      <c r="P203" s="284" t="str">
        <f t="shared" si="25"/>
        <v/>
      </c>
      <c r="Q203" s="284" t="str">
        <f t="shared" si="26"/>
        <v/>
      </c>
      <c r="R203" s="84" t="str">
        <f t="shared" si="21"/>
        <v/>
      </c>
      <c r="S203" s="182" t="str">
        <f t="shared" si="22"/>
        <v/>
      </c>
      <c r="T203" s="196" t="str">
        <f t="shared" si="23"/>
        <v/>
      </c>
      <c r="U203" s="274" t="str">
        <f t="shared" si="27"/>
        <v/>
      </c>
      <c r="V203" s="185"/>
      <c r="W203" s="266"/>
      <c r="X203" s="90"/>
      <c r="Y203" s="158">
        <f t="shared" si="24"/>
        <v>0</v>
      </c>
    </row>
    <row r="204" spans="1:25" ht="20.100000000000001" customHeight="1" x14ac:dyDescent="0.25">
      <c r="A204" s="174">
        <v>198</v>
      </c>
      <c r="B204" s="201" t="str">
        <f>IF('Frais de personnel'!$B204="","",'Frais de personnel'!$B204)</f>
        <v/>
      </c>
      <c r="C204" s="201" t="str">
        <f>IF('Frais de personnel'!$C204="","",'Frais de personnel'!$C204)</f>
        <v/>
      </c>
      <c r="D204" s="202" t="str">
        <f>IF('Frais de personnel'!$D204="","",'Frais de personnel'!$D204)</f>
        <v/>
      </c>
      <c r="E204" s="180" t="str">
        <f>IF('Frais de personnel'!$E204="","",'Frais de personnel'!$E204)</f>
        <v/>
      </c>
      <c r="F204" s="273" t="str">
        <f>IF('Frais de personnel'!$H204="","",'Frais de personnel'!F204)</f>
        <v/>
      </c>
      <c r="G204" s="273" t="str">
        <f>IF('Frais de personnel'!$H204="","",'Frais de personnel'!G204)</f>
        <v/>
      </c>
      <c r="H204" s="203" t="str">
        <f>IF('Frais de personnel'!$H204="","",'Frais de personnel'!$H204)</f>
        <v/>
      </c>
      <c r="I204" s="89" t="str">
        <f>IF('Frais de personnel'!$I204="","",'Frais de personnel'!$I204)</f>
        <v/>
      </c>
      <c r="J204" s="89" t="str">
        <f>IF('Frais de personnel'!$J204="","",'Frais de personnel'!$J204)</f>
        <v/>
      </c>
      <c r="K204" s="204" t="str">
        <f>IF('Frais de personnel'!$K204=0,"",'Frais de personnel'!$K204)</f>
        <v/>
      </c>
      <c r="L204" s="88"/>
      <c r="M204" s="69"/>
      <c r="N204" s="69"/>
      <c r="O204" s="69"/>
      <c r="P204" s="284" t="str">
        <f t="shared" si="25"/>
        <v/>
      </c>
      <c r="Q204" s="284" t="str">
        <f t="shared" si="26"/>
        <v/>
      </c>
      <c r="R204" s="84" t="str">
        <f t="shared" si="21"/>
        <v/>
      </c>
      <c r="S204" s="182" t="str">
        <f t="shared" si="22"/>
        <v/>
      </c>
      <c r="T204" s="196" t="str">
        <f t="shared" si="23"/>
        <v/>
      </c>
      <c r="U204" s="274" t="str">
        <f t="shared" si="27"/>
        <v/>
      </c>
      <c r="V204" s="185"/>
      <c r="W204" s="266"/>
      <c r="X204" s="90"/>
      <c r="Y204" s="158">
        <f t="shared" si="24"/>
        <v>0</v>
      </c>
    </row>
    <row r="205" spans="1:25" ht="20.100000000000001" customHeight="1" x14ac:dyDescent="0.25">
      <c r="A205" s="174">
        <v>199</v>
      </c>
      <c r="B205" s="201" t="str">
        <f>IF('Frais de personnel'!$B205="","",'Frais de personnel'!$B205)</f>
        <v/>
      </c>
      <c r="C205" s="201" t="str">
        <f>IF('Frais de personnel'!$C205="","",'Frais de personnel'!$C205)</f>
        <v/>
      </c>
      <c r="D205" s="202" t="str">
        <f>IF('Frais de personnel'!$D205="","",'Frais de personnel'!$D205)</f>
        <v/>
      </c>
      <c r="E205" s="180" t="str">
        <f>IF('Frais de personnel'!$E205="","",'Frais de personnel'!$E205)</f>
        <v/>
      </c>
      <c r="F205" s="273" t="str">
        <f>IF('Frais de personnel'!$H205="","",'Frais de personnel'!F205)</f>
        <v/>
      </c>
      <c r="G205" s="273" t="str">
        <f>IF('Frais de personnel'!$H205="","",'Frais de personnel'!G205)</f>
        <v/>
      </c>
      <c r="H205" s="203" t="str">
        <f>IF('Frais de personnel'!$H205="","",'Frais de personnel'!$H205)</f>
        <v/>
      </c>
      <c r="I205" s="89" t="str">
        <f>IF('Frais de personnel'!$I205="","",'Frais de personnel'!$I205)</f>
        <v/>
      </c>
      <c r="J205" s="89" t="str">
        <f>IF('Frais de personnel'!$J205="","",'Frais de personnel'!$J205)</f>
        <v/>
      </c>
      <c r="K205" s="204" t="str">
        <f>IF('Frais de personnel'!$K205=0,"",'Frais de personnel'!$K205)</f>
        <v/>
      </c>
      <c r="L205" s="88"/>
      <c r="M205" s="69"/>
      <c r="N205" s="69"/>
      <c r="O205" s="69"/>
      <c r="P205" s="284" t="str">
        <f t="shared" si="25"/>
        <v/>
      </c>
      <c r="Q205" s="284" t="str">
        <f t="shared" si="26"/>
        <v/>
      </c>
      <c r="R205" s="84" t="str">
        <f t="shared" si="21"/>
        <v/>
      </c>
      <c r="S205" s="182" t="str">
        <f t="shared" si="22"/>
        <v/>
      </c>
      <c r="T205" s="196" t="str">
        <f t="shared" si="23"/>
        <v/>
      </c>
      <c r="U205" s="274" t="str">
        <f t="shared" si="27"/>
        <v/>
      </c>
      <c r="V205" s="185"/>
      <c r="W205" s="266"/>
      <c r="X205" s="90"/>
      <c r="Y205" s="158">
        <f t="shared" si="24"/>
        <v>0</v>
      </c>
    </row>
    <row r="206" spans="1:25" ht="20.100000000000001" customHeight="1" x14ac:dyDescent="0.25">
      <c r="A206" s="174">
        <v>200</v>
      </c>
      <c r="B206" s="201" t="str">
        <f>IF('Frais de personnel'!$B206="","",'Frais de personnel'!$B206)</f>
        <v/>
      </c>
      <c r="C206" s="201" t="str">
        <f>IF('Frais de personnel'!$C206="","",'Frais de personnel'!$C206)</f>
        <v/>
      </c>
      <c r="D206" s="202" t="str">
        <f>IF('Frais de personnel'!$D206="","",'Frais de personnel'!$D206)</f>
        <v/>
      </c>
      <c r="E206" s="180" t="str">
        <f>IF('Frais de personnel'!$E206="","",'Frais de personnel'!$E206)</f>
        <v/>
      </c>
      <c r="F206" s="273" t="str">
        <f>IF('Frais de personnel'!$H206="","",'Frais de personnel'!F206)</f>
        <v/>
      </c>
      <c r="G206" s="273" t="str">
        <f>IF('Frais de personnel'!$H206="","",'Frais de personnel'!G206)</f>
        <v/>
      </c>
      <c r="H206" s="203" t="str">
        <f>IF('Frais de personnel'!$H206="","",'Frais de personnel'!$H206)</f>
        <v/>
      </c>
      <c r="I206" s="89" t="str">
        <f>IF('Frais de personnel'!$I206="","",'Frais de personnel'!$I206)</f>
        <v/>
      </c>
      <c r="J206" s="89" t="str">
        <f>IF('Frais de personnel'!$J206="","",'Frais de personnel'!$J206)</f>
        <v/>
      </c>
      <c r="K206" s="204" t="str">
        <f>IF('Frais de personnel'!$K206=0,"",'Frais de personnel'!$K206)</f>
        <v/>
      </c>
      <c r="L206" s="88"/>
      <c r="M206" s="69"/>
      <c r="N206" s="69"/>
      <c r="O206" s="69"/>
      <c r="P206" s="284" t="str">
        <f t="shared" si="25"/>
        <v/>
      </c>
      <c r="Q206" s="284" t="str">
        <f t="shared" si="26"/>
        <v/>
      </c>
      <c r="R206" s="84" t="str">
        <f t="shared" si="21"/>
        <v/>
      </c>
      <c r="S206" s="182" t="str">
        <f t="shared" si="22"/>
        <v/>
      </c>
      <c r="T206" s="196" t="str">
        <f t="shared" si="23"/>
        <v/>
      </c>
      <c r="U206" s="274" t="str">
        <f t="shared" si="27"/>
        <v/>
      </c>
      <c r="V206" s="185"/>
      <c r="W206" s="266"/>
      <c r="X206" s="90"/>
      <c r="Y206" s="158">
        <f t="shared" si="24"/>
        <v>0</v>
      </c>
    </row>
    <row r="207" spans="1:25" ht="20.100000000000001" customHeight="1" x14ac:dyDescent="0.25">
      <c r="A207" s="174">
        <v>201</v>
      </c>
      <c r="B207" s="201" t="str">
        <f>IF('Frais de personnel'!$B207="","",'Frais de personnel'!$B207)</f>
        <v/>
      </c>
      <c r="C207" s="201" t="str">
        <f>IF('Frais de personnel'!$C207="","",'Frais de personnel'!$C207)</f>
        <v/>
      </c>
      <c r="D207" s="202" t="str">
        <f>IF('Frais de personnel'!$D207="","",'Frais de personnel'!$D207)</f>
        <v/>
      </c>
      <c r="E207" s="180" t="str">
        <f>IF('Frais de personnel'!$E207="","",'Frais de personnel'!$E207)</f>
        <v/>
      </c>
      <c r="F207" s="273" t="str">
        <f>IF('Frais de personnel'!$H207="","",'Frais de personnel'!F207)</f>
        <v/>
      </c>
      <c r="G207" s="273" t="str">
        <f>IF('Frais de personnel'!$H207="","",'Frais de personnel'!G207)</f>
        <v/>
      </c>
      <c r="H207" s="203" t="str">
        <f>IF('Frais de personnel'!$H207="","",'Frais de personnel'!$H207)</f>
        <v/>
      </c>
      <c r="I207" s="89" t="str">
        <f>IF('Frais de personnel'!$I207="","",'Frais de personnel'!$I207)</f>
        <v/>
      </c>
      <c r="J207" s="89" t="str">
        <f>IF('Frais de personnel'!$J207="","",'Frais de personnel'!$J207)</f>
        <v/>
      </c>
      <c r="K207" s="204" t="str">
        <f>IF('Frais de personnel'!$K207=0,"",'Frais de personnel'!$K207)</f>
        <v/>
      </c>
      <c r="L207" s="88"/>
      <c r="M207" s="69"/>
      <c r="N207" s="69"/>
      <c r="O207" s="69"/>
      <c r="P207" s="284" t="str">
        <f t="shared" si="25"/>
        <v/>
      </c>
      <c r="Q207" s="284" t="str">
        <f t="shared" si="26"/>
        <v/>
      </c>
      <c r="R207" s="84" t="str">
        <f t="shared" si="21"/>
        <v/>
      </c>
      <c r="S207" s="182" t="str">
        <f t="shared" si="22"/>
        <v/>
      </c>
      <c r="T207" s="196" t="str">
        <f t="shared" si="23"/>
        <v/>
      </c>
      <c r="U207" s="274" t="str">
        <f t="shared" si="27"/>
        <v/>
      </c>
      <c r="V207" s="185"/>
      <c r="W207" s="266"/>
      <c r="X207" s="90"/>
      <c r="Y207" s="158">
        <f t="shared" si="24"/>
        <v>0</v>
      </c>
    </row>
    <row r="208" spans="1:25" ht="20.100000000000001" customHeight="1" x14ac:dyDescent="0.25">
      <c r="A208" s="174">
        <v>202</v>
      </c>
      <c r="B208" s="201" t="str">
        <f>IF('Frais de personnel'!$B208="","",'Frais de personnel'!$B208)</f>
        <v/>
      </c>
      <c r="C208" s="201" t="str">
        <f>IF('Frais de personnel'!$C208="","",'Frais de personnel'!$C208)</f>
        <v/>
      </c>
      <c r="D208" s="202" t="str">
        <f>IF('Frais de personnel'!$D208="","",'Frais de personnel'!$D208)</f>
        <v/>
      </c>
      <c r="E208" s="180" t="str">
        <f>IF('Frais de personnel'!$E208="","",'Frais de personnel'!$E208)</f>
        <v/>
      </c>
      <c r="F208" s="273" t="str">
        <f>IF('Frais de personnel'!$H208="","",'Frais de personnel'!F208)</f>
        <v/>
      </c>
      <c r="G208" s="273" t="str">
        <f>IF('Frais de personnel'!$H208="","",'Frais de personnel'!G208)</f>
        <v/>
      </c>
      <c r="H208" s="203" t="str">
        <f>IF('Frais de personnel'!$H208="","",'Frais de personnel'!$H208)</f>
        <v/>
      </c>
      <c r="I208" s="89" t="str">
        <f>IF('Frais de personnel'!$I208="","",'Frais de personnel'!$I208)</f>
        <v/>
      </c>
      <c r="J208" s="89" t="str">
        <f>IF('Frais de personnel'!$J208="","",'Frais de personnel'!$J208)</f>
        <v/>
      </c>
      <c r="K208" s="204" t="str">
        <f>IF('Frais de personnel'!$K208=0,"",'Frais de personnel'!$K208)</f>
        <v/>
      </c>
      <c r="L208" s="88"/>
      <c r="M208" s="69"/>
      <c r="N208" s="69"/>
      <c r="O208" s="69"/>
      <c r="P208" s="284" t="str">
        <f t="shared" si="25"/>
        <v/>
      </c>
      <c r="Q208" s="284" t="str">
        <f t="shared" si="26"/>
        <v/>
      </c>
      <c r="R208" s="84" t="str">
        <f t="shared" si="21"/>
        <v/>
      </c>
      <c r="S208" s="182" t="str">
        <f t="shared" si="22"/>
        <v/>
      </c>
      <c r="T208" s="196" t="str">
        <f t="shared" si="23"/>
        <v/>
      </c>
      <c r="U208" s="274" t="str">
        <f t="shared" si="27"/>
        <v/>
      </c>
      <c r="V208" s="185"/>
      <c r="W208" s="266"/>
      <c r="X208" s="90"/>
      <c r="Y208" s="158">
        <f t="shared" si="24"/>
        <v>0</v>
      </c>
    </row>
    <row r="209" spans="1:25" ht="20.100000000000001" customHeight="1" x14ac:dyDescent="0.25">
      <c r="A209" s="174">
        <v>203</v>
      </c>
      <c r="B209" s="201" t="str">
        <f>IF('Frais de personnel'!$B209="","",'Frais de personnel'!$B209)</f>
        <v/>
      </c>
      <c r="C209" s="201" t="str">
        <f>IF('Frais de personnel'!$C209="","",'Frais de personnel'!$C209)</f>
        <v/>
      </c>
      <c r="D209" s="202" t="str">
        <f>IF('Frais de personnel'!$D209="","",'Frais de personnel'!$D209)</f>
        <v/>
      </c>
      <c r="E209" s="180" t="str">
        <f>IF('Frais de personnel'!$E209="","",'Frais de personnel'!$E209)</f>
        <v/>
      </c>
      <c r="F209" s="273" t="str">
        <f>IF('Frais de personnel'!$H209="","",'Frais de personnel'!F209)</f>
        <v/>
      </c>
      <c r="G209" s="273" t="str">
        <f>IF('Frais de personnel'!$H209="","",'Frais de personnel'!G209)</f>
        <v/>
      </c>
      <c r="H209" s="203" t="str">
        <f>IF('Frais de personnel'!$H209="","",'Frais de personnel'!$H209)</f>
        <v/>
      </c>
      <c r="I209" s="89" t="str">
        <f>IF('Frais de personnel'!$I209="","",'Frais de personnel'!$I209)</f>
        <v/>
      </c>
      <c r="J209" s="89" t="str">
        <f>IF('Frais de personnel'!$J209="","",'Frais de personnel'!$J209)</f>
        <v/>
      </c>
      <c r="K209" s="204" t="str">
        <f>IF('Frais de personnel'!$K209=0,"",'Frais de personnel'!$K209)</f>
        <v/>
      </c>
      <c r="L209" s="88"/>
      <c r="M209" s="69"/>
      <c r="N209" s="69"/>
      <c r="O209" s="69"/>
      <c r="P209" s="284" t="str">
        <f t="shared" si="25"/>
        <v/>
      </c>
      <c r="Q209" s="284" t="str">
        <f t="shared" si="26"/>
        <v/>
      </c>
      <c r="R209" s="84" t="str">
        <f t="shared" si="21"/>
        <v/>
      </c>
      <c r="S209" s="182" t="str">
        <f t="shared" si="22"/>
        <v/>
      </c>
      <c r="T209" s="196" t="str">
        <f t="shared" si="23"/>
        <v/>
      </c>
      <c r="U209" s="274" t="str">
        <f t="shared" si="27"/>
        <v/>
      </c>
      <c r="V209" s="185"/>
      <c r="W209" s="266"/>
      <c r="X209" s="90"/>
      <c r="Y209" s="158">
        <f t="shared" si="24"/>
        <v>0</v>
      </c>
    </row>
    <row r="210" spans="1:25" ht="20.100000000000001" customHeight="1" x14ac:dyDescent="0.25">
      <c r="A210" s="174">
        <v>204</v>
      </c>
      <c r="B210" s="201" t="str">
        <f>IF('Frais de personnel'!$B210="","",'Frais de personnel'!$B210)</f>
        <v/>
      </c>
      <c r="C210" s="201" t="str">
        <f>IF('Frais de personnel'!$C210="","",'Frais de personnel'!$C210)</f>
        <v/>
      </c>
      <c r="D210" s="202" t="str">
        <f>IF('Frais de personnel'!$D210="","",'Frais de personnel'!$D210)</f>
        <v/>
      </c>
      <c r="E210" s="180" t="str">
        <f>IF('Frais de personnel'!$E210="","",'Frais de personnel'!$E210)</f>
        <v/>
      </c>
      <c r="F210" s="273" t="str">
        <f>IF('Frais de personnel'!$H210="","",'Frais de personnel'!F210)</f>
        <v/>
      </c>
      <c r="G210" s="273" t="str">
        <f>IF('Frais de personnel'!$H210="","",'Frais de personnel'!G210)</f>
        <v/>
      </c>
      <c r="H210" s="203" t="str">
        <f>IF('Frais de personnel'!$H210="","",'Frais de personnel'!$H210)</f>
        <v/>
      </c>
      <c r="I210" s="89" t="str">
        <f>IF('Frais de personnel'!$I210="","",'Frais de personnel'!$I210)</f>
        <v/>
      </c>
      <c r="J210" s="89" t="str">
        <f>IF('Frais de personnel'!$J210="","",'Frais de personnel'!$J210)</f>
        <v/>
      </c>
      <c r="K210" s="204" t="str">
        <f>IF('Frais de personnel'!$K210=0,"",'Frais de personnel'!$K210)</f>
        <v/>
      </c>
      <c r="L210" s="88"/>
      <c r="M210" s="69"/>
      <c r="N210" s="69"/>
      <c r="O210" s="69"/>
      <c r="P210" s="284" t="str">
        <f t="shared" si="25"/>
        <v/>
      </c>
      <c r="Q210" s="284" t="str">
        <f t="shared" si="26"/>
        <v/>
      </c>
      <c r="R210" s="84" t="str">
        <f t="shared" si="21"/>
        <v/>
      </c>
      <c r="S210" s="182" t="str">
        <f t="shared" si="22"/>
        <v/>
      </c>
      <c r="T210" s="196" t="str">
        <f t="shared" si="23"/>
        <v/>
      </c>
      <c r="U210" s="274" t="str">
        <f t="shared" si="27"/>
        <v/>
      </c>
      <c r="V210" s="185"/>
      <c r="W210" s="266"/>
      <c r="X210" s="90"/>
      <c r="Y210" s="158">
        <f t="shared" si="24"/>
        <v>0</v>
      </c>
    </row>
    <row r="211" spans="1:25" ht="20.100000000000001" customHeight="1" x14ac:dyDescent="0.25">
      <c r="A211" s="174">
        <v>205</v>
      </c>
      <c r="B211" s="201" t="str">
        <f>IF('Frais de personnel'!$B211="","",'Frais de personnel'!$B211)</f>
        <v/>
      </c>
      <c r="C211" s="201" t="str">
        <f>IF('Frais de personnel'!$C211="","",'Frais de personnel'!$C211)</f>
        <v/>
      </c>
      <c r="D211" s="202" t="str">
        <f>IF('Frais de personnel'!$D211="","",'Frais de personnel'!$D211)</f>
        <v/>
      </c>
      <c r="E211" s="180" t="str">
        <f>IF('Frais de personnel'!$E211="","",'Frais de personnel'!$E211)</f>
        <v/>
      </c>
      <c r="F211" s="273" t="str">
        <f>IF('Frais de personnel'!$H211="","",'Frais de personnel'!F211)</f>
        <v/>
      </c>
      <c r="G211" s="273" t="str">
        <f>IF('Frais de personnel'!$H211="","",'Frais de personnel'!G211)</f>
        <v/>
      </c>
      <c r="H211" s="203" t="str">
        <f>IF('Frais de personnel'!$H211="","",'Frais de personnel'!$H211)</f>
        <v/>
      </c>
      <c r="I211" s="89" t="str">
        <f>IF('Frais de personnel'!$I211="","",'Frais de personnel'!$I211)</f>
        <v/>
      </c>
      <c r="J211" s="89" t="str">
        <f>IF('Frais de personnel'!$J211="","",'Frais de personnel'!$J211)</f>
        <v/>
      </c>
      <c r="K211" s="204" t="str">
        <f>IF('Frais de personnel'!$K211=0,"",'Frais de personnel'!$K211)</f>
        <v/>
      </c>
      <c r="L211" s="88"/>
      <c r="M211" s="69"/>
      <c r="N211" s="69"/>
      <c r="O211" s="69"/>
      <c r="P211" s="284" t="str">
        <f t="shared" si="25"/>
        <v/>
      </c>
      <c r="Q211" s="284" t="str">
        <f t="shared" si="26"/>
        <v/>
      </c>
      <c r="R211" s="84" t="str">
        <f t="shared" si="21"/>
        <v/>
      </c>
      <c r="S211" s="182" t="str">
        <f t="shared" si="22"/>
        <v/>
      </c>
      <c r="T211" s="196" t="str">
        <f t="shared" si="23"/>
        <v/>
      </c>
      <c r="U211" s="274" t="str">
        <f t="shared" si="27"/>
        <v/>
      </c>
      <c r="V211" s="185"/>
      <c r="W211" s="266"/>
      <c r="X211" s="90"/>
      <c r="Y211" s="158">
        <f t="shared" si="24"/>
        <v>0</v>
      </c>
    </row>
    <row r="212" spans="1:25" ht="20.100000000000001" customHeight="1" x14ac:dyDescent="0.25">
      <c r="A212" s="174">
        <v>206</v>
      </c>
      <c r="B212" s="201" t="str">
        <f>IF('Frais de personnel'!$B212="","",'Frais de personnel'!$B212)</f>
        <v/>
      </c>
      <c r="C212" s="201" t="str">
        <f>IF('Frais de personnel'!$C212="","",'Frais de personnel'!$C212)</f>
        <v/>
      </c>
      <c r="D212" s="202" t="str">
        <f>IF('Frais de personnel'!$D212="","",'Frais de personnel'!$D212)</f>
        <v/>
      </c>
      <c r="E212" s="180" t="str">
        <f>IF('Frais de personnel'!$E212="","",'Frais de personnel'!$E212)</f>
        <v/>
      </c>
      <c r="F212" s="273" t="str">
        <f>IF('Frais de personnel'!$H212="","",'Frais de personnel'!F212)</f>
        <v/>
      </c>
      <c r="G212" s="273" t="str">
        <f>IF('Frais de personnel'!$H212="","",'Frais de personnel'!G212)</f>
        <v/>
      </c>
      <c r="H212" s="203" t="str">
        <f>IF('Frais de personnel'!$H212="","",'Frais de personnel'!$H212)</f>
        <v/>
      </c>
      <c r="I212" s="89" t="str">
        <f>IF('Frais de personnel'!$I212="","",'Frais de personnel'!$I212)</f>
        <v/>
      </c>
      <c r="J212" s="89" t="str">
        <f>IF('Frais de personnel'!$J212="","",'Frais de personnel'!$J212)</f>
        <v/>
      </c>
      <c r="K212" s="204" t="str">
        <f>IF('Frais de personnel'!$K212=0,"",'Frais de personnel'!$K212)</f>
        <v/>
      </c>
      <c r="L212" s="88"/>
      <c r="M212" s="69"/>
      <c r="N212" s="69"/>
      <c r="O212" s="69"/>
      <c r="P212" s="284" t="str">
        <f t="shared" si="25"/>
        <v/>
      </c>
      <c r="Q212" s="284" t="str">
        <f t="shared" si="26"/>
        <v/>
      </c>
      <c r="R212" s="84" t="str">
        <f t="shared" si="21"/>
        <v/>
      </c>
      <c r="S212" s="182" t="str">
        <f t="shared" si="22"/>
        <v/>
      </c>
      <c r="T212" s="196" t="str">
        <f t="shared" si="23"/>
        <v/>
      </c>
      <c r="U212" s="274" t="str">
        <f t="shared" si="27"/>
        <v/>
      </c>
      <c r="V212" s="185"/>
      <c r="W212" s="266"/>
      <c r="X212" s="90"/>
      <c r="Y212" s="158">
        <f t="shared" si="24"/>
        <v>0</v>
      </c>
    </row>
    <row r="213" spans="1:25" ht="20.100000000000001" customHeight="1" x14ac:dyDescent="0.25">
      <c r="A213" s="174">
        <v>207</v>
      </c>
      <c r="B213" s="201" t="str">
        <f>IF('Frais de personnel'!$B213="","",'Frais de personnel'!$B213)</f>
        <v/>
      </c>
      <c r="C213" s="201" t="str">
        <f>IF('Frais de personnel'!$C213="","",'Frais de personnel'!$C213)</f>
        <v/>
      </c>
      <c r="D213" s="202" t="str">
        <f>IF('Frais de personnel'!$D213="","",'Frais de personnel'!$D213)</f>
        <v/>
      </c>
      <c r="E213" s="180" t="str">
        <f>IF('Frais de personnel'!$E213="","",'Frais de personnel'!$E213)</f>
        <v/>
      </c>
      <c r="F213" s="273" t="str">
        <f>IF('Frais de personnel'!$H213="","",'Frais de personnel'!F213)</f>
        <v/>
      </c>
      <c r="G213" s="273" t="str">
        <f>IF('Frais de personnel'!$H213="","",'Frais de personnel'!G213)</f>
        <v/>
      </c>
      <c r="H213" s="203" t="str">
        <f>IF('Frais de personnel'!$H213="","",'Frais de personnel'!$H213)</f>
        <v/>
      </c>
      <c r="I213" s="89" t="str">
        <f>IF('Frais de personnel'!$I213="","",'Frais de personnel'!$I213)</f>
        <v/>
      </c>
      <c r="J213" s="89" t="str">
        <f>IF('Frais de personnel'!$J213="","",'Frais de personnel'!$J213)</f>
        <v/>
      </c>
      <c r="K213" s="204" t="str">
        <f>IF('Frais de personnel'!$K213=0,"",'Frais de personnel'!$K213)</f>
        <v/>
      </c>
      <c r="L213" s="88"/>
      <c r="M213" s="69"/>
      <c r="N213" s="69"/>
      <c r="O213" s="69"/>
      <c r="P213" s="284" t="str">
        <f t="shared" si="25"/>
        <v/>
      </c>
      <c r="Q213" s="284" t="str">
        <f t="shared" si="26"/>
        <v/>
      </c>
      <c r="R213" s="84" t="str">
        <f t="shared" si="21"/>
        <v/>
      </c>
      <c r="S213" s="182" t="str">
        <f t="shared" si="22"/>
        <v/>
      </c>
      <c r="T213" s="196" t="str">
        <f t="shared" si="23"/>
        <v/>
      </c>
      <c r="U213" s="274" t="str">
        <f t="shared" si="27"/>
        <v/>
      </c>
      <c r="V213" s="185"/>
      <c r="W213" s="266"/>
      <c r="X213" s="90"/>
      <c r="Y213" s="158">
        <f t="shared" si="24"/>
        <v>0</v>
      </c>
    </row>
    <row r="214" spans="1:25" ht="20.100000000000001" customHeight="1" x14ac:dyDescent="0.25">
      <c r="A214" s="174">
        <v>208</v>
      </c>
      <c r="B214" s="201" t="str">
        <f>IF('Frais de personnel'!$B214="","",'Frais de personnel'!$B214)</f>
        <v/>
      </c>
      <c r="C214" s="201" t="str">
        <f>IF('Frais de personnel'!$C214="","",'Frais de personnel'!$C214)</f>
        <v/>
      </c>
      <c r="D214" s="202" t="str">
        <f>IF('Frais de personnel'!$D214="","",'Frais de personnel'!$D214)</f>
        <v/>
      </c>
      <c r="E214" s="180" t="str">
        <f>IF('Frais de personnel'!$E214="","",'Frais de personnel'!$E214)</f>
        <v/>
      </c>
      <c r="F214" s="273" t="str">
        <f>IF('Frais de personnel'!$H214="","",'Frais de personnel'!F214)</f>
        <v/>
      </c>
      <c r="G214" s="273" t="str">
        <f>IF('Frais de personnel'!$H214="","",'Frais de personnel'!G214)</f>
        <v/>
      </c>
      <c r="H214" s="203" t="str">
        <f>IF('Frais de personnel'!$H214="","",'Frais de personnel'!$H214)</f>
        <v/>
      </c>
      <c r="I214" s="89" t="str">
        <f>IF('Frais de personnel'!$I214="","",'Frais de personnel'!$I214)</f>
        <v/>
      </c>
      <c r="J214" s="89" t="str">
        <f>IF('Frais de personnel'!$J214="","",'Frais de personnel'!$J214)</f>
        <v/>
      </c>
      <c r="K214" s="204" t="str">
        <f>IF('Frais de personnel'!$K214=0,"",'Frais de personnel'!$K214)</f>
        <v/>
      </c>
      <c r="L214" s="88"/>
      <c r="M214" s="69"/>
      <c r="N214" s="69"/>
      <c r="O214" s="69"/>
      <c r="P214" s="284" t="str">
        <f t="shared" si="25"/>
        <v/>
      </c>
      <c r="Q214" s="284" t="str">
        <f t="shared" si="26"/>
        <v/>
      </c>
      <c r="R214" s="84" t="str">
        <f t="shared" si="21"/>
        <v/>
      </c>
      <c r="S214" s="182" t="str">
        <f t="shared" si="22"/>
        <v/>
      </c>
      <c r="T214" s="196" t="str">
        <f t="shared" si="23"/>
        <v/>
      </c>
      <c r="U214" s="274" t="str">
        <f t="shared" si="27"/>
        <v/>
      </c>
      <c r="V214" s="185"/>
      <c r="W214" s="266"/>
      <c r="X214" s="90"/>
      <c r="Y214" s="158">
        <f t="shared" si="24"/>
        <v>0</v>
      </c>
    </row>
    <row r="215" spans="1:25" ht="20.100000000000001" customHeight="1" x14ac:dyDescent="0.25">
      <c r="A215" s="174">
        <v>209</v>
      </c>
      <c r="B215" s="201" t="str">
        <f>IF('Frais de personnel'!$B215="","",'Frais de personnel'!$B215)</f>
        <v/>
      </c>
      <c r="C215" s="201" t="str">
        <f>IF('Frais de personnel'!$C215="","",'Frais de personnel'!$C215)</f>
        <v/>
      </c>
      <c r="D215" s="202" t="str">
        <f>IF('Frais de personnel'!$D215="","",'Frais de personnel'!$D215)</f>
        <v/>
      </c>
      <c r="E215" s="180" t="str">
        <f>IF('Frais de personnel'!$E215="","",'Frais de personnel'!$E215)</f>
        <v/>
      </c>
      <c r="F215" s="273" t="str">
        <f>IF('Frais de personnel'!$H215="","",'Frais de personnel'!F215)</f>
        <v/>
      </c>
      <c r="G215" s="273" t="str">
        <f>IF('Frais de personnel'!$H215="","",'Frais de personnel'!G215)</f>
        <v/>
      </c>
      <c r="H215" s="203" t="str">
        <f>IF('Frais de personnel'!$H215="","",'Frais de personnel'!$H215)</f>
        <v/>
      </c>
      <c r="I215" s="89" t="str">
        <f>IF('Frais de personnel'!$I215="","",'Frais de personnel'!$I215)</f>
        <v/>
      </c>
      <c r="J215" s="89" t="str">
        <f>IF('Frais de personnel'!$J215="","",'Frais de personnel'!$J215)</f>
        <v/>
      </c>
      <c r="K215" s="204" t="str">
        <f>IF('Frais de personnel'!$K215=0,"",'Frais de personnel'!$K215)</f>
        <v/>
      </c>
      <c r="L215" s="88"/>
      <c r="M215" s="69"/>
      <c r="N215" s="69"/>
      <c r="O215" s="69"/>
      <c r="P215" s="284" t="str">
        <f t="shared" si="25"/>
        <v/>
      </c>
      <c r="Q215" s="284" t="str">
        <f t="shared" si="26"/>
        <v/>
      </c>
      <c r="R215" s="84" t="str">
        <f t="shared" si="21"/>
        <v/>
      </c>
      <c r="S215" s="182" t="str">
        <f t="shared" si="22"/>
        <v/>
      </c>
      <c r="T215" s="196" t="str">
        <f t="shared" si="23"/>
        <v/>
      </c>
      <c r="U215" s="274" t="str">
        <f t="shared" si="27"/>
        <v/>
      </c>
      <c r="V215" s="185"/>
      <c r="W215" s="266"/>
      <c r="X215" s="90"/>
      <c r="Y215" s="158">
        <f t="shared" si="24"/>
        <v>0</v>
      </c>
    </row>
    <row r="216" spans="1:25" ht="20.100000000000001" customHeight="1" x14ac:dyDescent="0.25">
      <c r="A216" s="174">
        <v>210</v>
      </c>
      <c r="B216" s="201" t="str">
        <f>IF('Frais de personnel'!$B216="","",'Frais de personnel'!$B216)</f>
        <v/>
      </c>
      <c r="C216" s="201" t="str">
        <f>IF('Frais de personnel'!$C216="","",'Frais de personnel'!$C216)</f>
        <v/>
      </c>
      <c r="D216" s="202" t="str">
        <f>IF('Frais de personnel'!$D216="","",'Frais de personnel'!$D216)</f>
        <v/>
      </c>
      <c r="E216" s="180" t="str">
        <f>IF('Frais de personnel'!$E216="","",'Frais de personnel'!$E216)</f>
        <v/>
      </c>
      <c r="F216" s="273" t="str">
        <f>IF('Frais de personnel'!$H216="","",'Frais de personnel'!F216)</f>
        <v/>
      </c>
      <c r="G216" s="273" t="str">
        <f>IF('Frais de personnel'!$H216="","",'Frais de personnel'!G216)</f>
        <v/>
      </c>
      <c r="H216" s="203" t="str">
        <f>IF('Frais de personnel'!$H216="","",'Frais de personnel'!$H216)</f>
        <v/>
      </c>
      <c r="I216" s="89" t="str">
        <f>IF('Frais de personnel'!$I216="","",'Frais de personnel'!$I216)</f>
        <v/>
      </c>
      <c r="J216" s="89" t="str">
        <f>IF('Frais de personnel'!$J216="","",'Frais de personnel'!$J216)</f>
        <v/>
      </c>
      <c r="K216" s="204" t="str">
        <f>IF('Frais de personnel'!$K216=0,"",'Frais de personnel'!$K216)</f>
        <v/>
      </c>
      <c r="L216" s="88"/>
      <c r="M216" s="69"/>
      <c r="N216" s="69"/>
      <c r="O216" s="69"/>
      <c r="P216" s="284" t="str">
        <f t="shared" si="25"/>
        <v/>
      </c>
      <c r="Q216" s="284" t="str">
        <f t="shared" si="26"/>
        <v/>
      </c>
      <c r="R216" s="84" t="str">
        <f t="shared" si="21"/>
        <v/>
      </c>
      <c r="S216" s="182" t="str">
        <f t="shared" si="22"/>
        <v/>
      </c>
      <c r="T216" s="196" t="str">
        <f t="shared" si="23"/>
        <v/>
      </c>
      <c r="U216" s="274" t="str">
        <f t="shared" si="27"/>
        <v/>
      </c>
      <c r="V216" s="185"/>
      <c r="W216" s="266"/>
      <c r="X216" s="90"/>
      <c r="Y216" s="158">
        <f t="shared" si="24"/>
        <v>0</v>
      </c>
    </row>
    <row r="217" spans="1:25" ht="20.100000000000001" customHeight="1" x14ac:dyDescent="0.25">
      <c r="A217" s="174">
        <v>211</v>
      </c>
      <c r="B217" s="201" t="str">
        <f>IF('Frais de personnel'!$B217="","",'Frais de personnel'!$B217)</f>
        <v/>
      </c>
      <c r="C217" s="201" t="str">
        <f>IF('Frais de personnel'!$C217="","",'Frais de personnel'!$C217)</f>
        <v/>
      </c>
      <c r="D217" s="202" t="str">
        <f>IF('Frais de personnel'!$D217="","",'Frais de personnel'!$D217)</f>
        <v/>
      </c>
      <c r="E217" s="180" t="str">
        <f>IF('Frais de personnel'!$E217="","",'Frais de personnel'!$E217)</f>
        <v/>
      </c>
      <c r="F217" s="273" t="str">
        <f>IF('Frais de personnel'!$H217="","",'Frais de personnel'!F217)</f>
        <v/>
      </c>
      <c r="G217" s="273" t="str">
        <f>IF('Frais de personnel'!$H217="","",'Frais de personnel'!G217)</f>
        <v/>
      </c>
      <c r="H217" s="203" t="str">
        <f>IF('Frais de personnel'!$H217="","",'Frais de personnel'!$H217)</f>
        <v/>
      </c>
      <c r="I217" s="89" t="str">
        <f>IF('Frais de personnel'!$I217="","",'Frais de personnel'!$I217)</f>
        <v/>
      </c>
      <c r="J217" s="89" t="str">
        <f>IF('Frais de personnel'!$J217="","",'Frais de personnel'!$J217)</f>
        <v/>
      </c>
      <c r="K217" s="204" t="str">
        <f>IF('Frais de personnel'!$K217=0,"",'Frais de personnel'!$K217)</f>
        <v/>
      </c>
      <c r="L217" s="88"/>
      <c r="M217" s="69"/>
      <c r="N217" s="69"/>
      <c r="O217" s="69"/>
      <c r="P217" s="284" t="str">
        <f t="shared" si="25"/>
        <v/>
      </c>
      <c r="Q217" s="284" t="str">
        <f t="shared" si="26"/>
        <v/>
      </c>
      <c r="R217" s="84" t="str">
        <f t="shared" si="21"/>
        <v/>
      </c>
      <c r="S217" s="182" t="str">
        <f t="shared" si="22"/>
        <v/>
      </c>
      <c r="T217" s="196" t="str">
        <f t="shared" si="23"/>
        <v/>
      </c>
      <c r="U217" s="274" t="str">
        <f t="shared" si="27"/>
        <v/>
      </c>
      <c r="V217" s="185"/>
      <c r="W217" s="266"/>
      <c r="X217" s="90"/>
      <c r="Y217" s="158">
        <f t="shared" si="24"/>
        <v>0</v>
      </c>
    </row>
    <row r="218" spans="1:25" ht="20.100000000000001" customHeight="1" x14ac:dyDescent="0.25">
      <c r="A218" s="174">
        <v>212</v>
      </c>
      <c r="B218" s="201" t="str">
        <f>IF('Frais de personnel'!$B218="","",'Frais de personnel'!$B218)</f>
        <v/>
      </c>
      <c r="C218" s="201" t="str">
        <f>IF('Frais de personnel'!$C218="","",'Frais de personnel'!$C218)</f>
        <v/>
      </c>
      <c r="D218" s="202" t="str">
        <f>IF('Frais de personnel'!$D218="","",'Frais de personnel'!$D218)</f>
        <v/>
      </c>
      <c r="E218" s="180" t="str">
        <f>IF('Frais de personnel'!$E218="","",'Frais de personnel'!$E218)</f>
        <v/>
      </c>
      <c r="F218" s="273" t="str">
        <f>IF('Frais de personnel'!$H218="","",'Frais de personnel'!F218)</f>
        <v/>
      </c>
      <c r="G218" s="273" t="str">
        <f>IF('Frais de personnel'!$H218="","",'Frais de personnel'!G218)</f>
        <v/>
      </c>
      <c r="H218" s="203" t="str">
        <f>IF('Frais de personnel'!$H218="","",'Frais de personnel'!$H218)</f>
        <v/>
      </c>
      <c r="I218" s="89" t="str">
        <f>IF('Frais de personnel'!$I218="","",'Frais de personnel'!$I218)</f>
        <v/>
      </c>
      <c r="J218" s="89" t="str">
        <f>IF('Frais de personnel'!$J218="","",'Frais de personnel'!$J218)</f>
        <v/>
      </c>
      <c r="K218" s="204" t="str">
        <f>IF('Frais de personnel'!$K218=0,"",'Frais de personnel'!$K218)</f>
        <v/>
      </c>
      <c r="L218" s="88"/>
      <c r="M218" s="69"/>
      <c r="N218" s="69"/>
      <c r="O218" s="69"/>
      <c r="P218" s="284" t="str">
        <f t="shared" si="25"/>
        <v/>
      </c>
      <c r="Q218" s="284" t="str">
        <f t="shared" si="26"/>
        <v/>
      </c>
      <c r="R218" s="84" t="str">
        <f t="shared" si="21"/>
        <v/>
      </c>
      <c r="S218" s="182" t="str">
        <f t="shared" si="22"/>
        <v/>
      </c>
      <c r="T218" s="196" t="str">
        <f t="shared" si="23"/>
        <v/>
      </c>
      <c r="U218" s="274" t="str">
        <f t="shared" si="27"/>
        <v/>
      </c>
      <c r="V218" s="185"/>
      <c r="W218" s="266"/>
      <c r="X218" s="90"/>
      <c r="Y218" s="158">
        <f t="shared" si="24"/>
        <v>0</v>
      </c>
    </row>
    <row r="219" spans="1:25" ht="20.100000000000001" customHeight="1" x14ac:dyDescent="0.25">
      <c r="A219" s="174">
        <v>213</v>
      </c>
      <c r="B219" s="201" t="str">
        <f>IF('Frais de personnel'!$B219="","",'Frais de personnel'!$B219)</f>
        <v/>
      </c>
      <c r="C219" s="201" t="str">
        <f>IF('Frais de personnel'!$C219="","",'Frais de personnel'!$C219)</f>
        <v/>
      </c>
      <c r="D219" s="202" t="str">
        <f>IF('Frais de personnel'!$D219="","",'Frais de personnel'!$D219)</f>
        <v/>
      </c>
      <c r="E219" s="180" t="str">
        <f>IF('Frais de personnel'!$E219="","",'Frais de personnel'!$E219)</f>
        <v/>
      </c>
      <c r="F219" s="273" t="str">
        <f>IF('Frais de personnel'!$H219="","",'Frais de personnel'!F219)</f>
        <v/>
      </c>
      <c r="G219" s="273" t="str">
        <f>IF('Frais de personnel'!$H219="","",'Frais de personnel'!G219)</f>
        <v/>
      </c>
      <c r="H219" s="203" t="str">
        <f>IF('Frais de personnel'!$H219="","",'Frais de personnel'!$H219)</f>
        <v/>
      </c>
      <c r="I219" s="89" t="str">
        <f>IF('Frais de personnel'!$I219="","",'Frais de personnel'!$I219)</f>
        <v/>
      </c>
      <c r="J219" s="89" t="str">
        <f>IF('Frais de personnel'!$J219="","",'Frais de personnel'!$J219)</f>
        <v/>
      </c>
      <c r="K219" s="204" t="str">
        <f>IF('Frais de personnel'!$K219=0,"",'Frais de personnel'!$K219)</f>
        <v/>
      </c>
      <c r="L219" s="88"/>
      <c r="M219" s="69"/>
      <c r="N219" s="69"/>
      <c r="O219" s="69"/>
      <c r="P219" s="284" t="str">
        <f t="shared" si="25"/>
        <v/>
      </c>
      <c r="Q219" s="284" t="str">
        <f t="shared" si="26"/>
        <v/>
      </c>
      <c r="R219" s="84" t="str">
        <f t="shared" si="21"/>
        <v/>
      </c>
      <c r="S219" s="182" t="str">
        <f t="shared" si="22"/>
        <v/>
      </c>
      <c r="T219" s="196" t="str">
        <f t="shared" si="23"/>
        <v/>
      </c>
      <c r="U219" s="274" t="str">
        <f t="shared" si="27"/>
        <v/>
      </c>
      <c r="V219" s="185"/>
      <c r="W219" s="266"/>
      <c r="X219" s="90"/>
      <c r="Y219" s="158">
        <f t="shared" si="24"/>
        <v>0</v>
      </c>
    </row>
    <row r="220" spans="1:25" ht="20.100000000000001" customHeight="1" x14ac:dyDescent="0.25">
      <c r="A220" s="174">
        <v>214</v>
      </c>
      <c r="B220" s="201" t="str">
        <f>IF('Frais de personnel'!$B220="","",'Frais de personnel'!$B220)</f>
        <v/>
      </c>
      <c r="C220" s="201" t="str">
        <f>IF('Frais de personnel'!$C220="","",'Frais de personnel'!$C220)</f>
        <v/>
      </c>
      <c r="D220" s="202" t="str">
        <f>IF('Frais de personnel'!$D220="","",'Frais de personnel'!$D220)</f>
        <v/>
      </c>
      <c r="E220" s="180" t="str">
        <f>IF('Frais de personnel'!$E220="","",'Frais de personnel'!$E220)</f>
        <v/>
      </c>
      <c r="F220" s="273" t="str">
        <f>IF('Frais de personnel'!$H220="","",'Frais de personnel'!F220)</f>
        <v/>
      </c>
      <c r="G220" s="273" t="str">
        <f>IF('Frais de personnel'!$H220="","",'Frais de personnel'!G220)</f>
        <v/>
      </c>
      <c r="H220" s="203" t="str">
        <f>IF('Frais de personnel'!$H220="","",'Frais de personnel'!$H220)</f>
        <v/>
      </c>
      <c r="I220" s="89" t="str">
        <f>IF('Frais de personnel'!$I220="","",'Frais de personnel'!$I220)</f>
        <v/>
      </c>
      <c r="J220" s="89" t="str">
        <f>IF('Frais de personnel'!$J220="","",'Frais de personnel'!$J220)</f>
        <v/>
      </c>
      <c r="K220" s="204" t="str">
        <f>IF('Frais de personnel'!$K220=0,"",'Frais de personnel'!$K220)</f>
        <v/>
      </c>
      <c r="L220" s="88"/>
      <c r="M220" s="69"/>
      <c r="N220" s="69"/>
      <c r="O220" s="69"/>
      <c r="P220" s="284" t="str">
        <f t="shared" si="25"/>
        <v/>
      </c>
      <c r="Q220" s="284" t="str">
        <f t="shared" si="26"/>
        <v/>
      </c>
      <c r="R220" s="84" t="str">
        <f t="shared" si="21"/>
        <v/>
      </c>
      <c r="S220" s="182" t="str">
        <f t="shared" si="22"/>
        <v/>
      </c>
      <c r="T220" s="196" t="str">
        <f t="shared" si="23"/>
        <v/>
      </c>
      <c r="U220" s="274" t="str">
        <f t="shared" si="27"/>
        <v/>
      </c>
      <c r="V220" s="185"/>
      <c r="W220" s="266"/>
      <c r="X220" s="90"/>
      <c r="Y220" s="158">
        <f t="shared" si="24"/>
        <v>0</v>
      </c>
    </row>
    <row r="221" spans="1:25" ht="20.100000000000001" customHeight="1" x14ac:dyDescent="0.25">
      <c r="A221" s="174">
        <v>215</v>
      </c>
      <c r="B221" s="201" t="str">
        <f>IF('Frais de personnel'!$B221="","",'Frais de personnel'!$B221)</f>
        <v/>
      </c>
      <c r="C221" s="201" t="str">
        <f>IF('Frais de personnel'!$C221="","",'Frais de personnel'!$C221)</f>
        <v/>
      </c>
      <c r="D221" s="202" t="str">
        <f>IF('Frais de personnel'!$D221="","",'Frais de personnel'!$D221)</f>
        <v/>
      </c>
      <c r="E221" s="180" t="str">
        <f>IF('Frais de personnel'!$E221="","",'Frais de personnel'!$E221)</f>
        <v/>
      </c>
      <c r="F221" s="273" t="str">
        <f>IF('Frais de personnel'!$H221="","",'Frais de personnel'!F221)</f>
        <v/>
      </c>
      <c r="G221" s="273" t="str">
        <f>IF('Frais de personnel'!$H221="","",'Frais de personnel'!G221)</f>
        <v/>
      </c>
      <c r="H221" s="203" t="str">
        <f>IF('Frais de personnel'!$H221="","",'Frais de personnel'!$H221)</f>
        <v/>
      </c>
      <c r="I221" s="89" t="str">
        <f>IF('Frais de personnel'!$I221="","",'Frais de personnel'!$I221)</f>
        <v/>
      </c>
      <c r="J221" s="89" t="str">
        <f>IF('Frais de personnel'!$J221="","",'Frais de personnel'!$J221)</f>
        <v/>
      </c>
      <c r="K221" s="204" t="str">
        <f>IF('Frais de personnel'!$K221=0,"",'Frais de personnel'!$K221)</f>
        <v/>
      </c>
      <c r="L221" s="88"/>
      <c r="M221" s="69"/>
      <c r="N221" s="69"/>
      <c r="O221" s="69"/>
      <c r="P221" s="284" t="str">
        <f t="shared" si="25"/>
        <v/>
      </c>
      <c r="Q221" s="284" t="str">
        <f t="shared" si="26"/>
        <v/>
      </c>
      <c r="R221" s="84" t="str">
        <f t="shared" si="21"/>
        <v/>
      </c>
      <c r="S221" s="182" t="str">
        <f t="shared" si="22"/>
        <v/>
      </c>
      <c r="T221" s="196" t="str">
        <f t="shared" si="23"/>
        <v/>
      </c>
      <c r="U221" s="274" t="str">
        <f t="shared" si="27"/>
        <v/>
      </c>
      <c r="V221" s="185"/>
      <c r="W221" s="266"/>
      <c r="X221" s="90"/>
      <c r="Y221" s="158">
        <f t="shared" si="24"/>
        <v>0</v>
      </c>
    </row>
    <row r="222" spans="1:25" ht="20.100000000000001" customHeight="1" x14ac:dyDescent="0.25">
      <c r="A222" s="174">
        <v>216</v>
      </c>
      <c r="B222" s="201" t="str">
        <f>IF('Frais de personnel'!$B222="","",'Frais de personnel'!$B222)</f>
        <v/>
      </c>
      <c r="C222" s="201" t="str">
        <f>IF('Frais de personnel'!$C222="","",'Frais de personnel'!$C222)</f>
        <v/>
      </c>
      <c r="D222" s="202" t="str">
        <f>IF('Frais de personnel'!$D222="","",'Frais de personnel'!$D222)</f>
        <v/>
      </c>
      <c r="E222" s="180" t="str">
        <f>IF('Frais de personnel'!$E222="","",'Frais de personnel'!$E222)</f>
        <v/>
      </c>
      <c r="F222" s="273" t="str">
        <f>IF('Frais de personnel'!$H222="","",'Frais de personnel'!F222)</f>
        <v/>
      </c>
      <c r="G222" s="273" t="str">
        <f>IF('Frais de personnel'!$H222="","",'Frais de personnel'!G222)</f>
        <v/>
      </c>
      <c r="H222" s="203" t="str">
        <f>IF('Frais de personnel'!$H222="","",'Frais de personnel'!$H222)</f>
        <v/>
      </c>
      <c r="I222" s="89" t="str">
        <f>IF('Frais de personnel'!$I222="","",'Frais de personnel'!$I222)</f>
        <v/>
      </c>
      <c r="J222" s="89" t="str">
        <f>IF('Frais de personnel'!$J222="","",'Frais de personnel'!$J222)</f>
        <v/>
      </c>
      <c r="K222" s="204" t="str">
        <f>IF('Frais de personnel'!$K222=0,"",'Frais de personnel'!$K222)</f>
        <v/>
      </c>
      <c r="L222" s="88"/>
      <c r="M222" s="69"/>
      <c r="N222" s="69"/>
      <c r="O222" s="69"/>
      <c r="P222" s="284" t="str">
        <f t="shared" si="25"/>
        <v/>
      </c>
      <c r="Q222" s="284" t="str">
        <f t="shared" si="26"/>
        <v/>
      </c>
      <c r="R222" s="84" t="str">
        <f t="shared" si="21"/>
        <v/>
      </c>
      <c r="S222" s="182" t="str">
        <f t="shared" si="22"/>
        <v/>
      </c>
      <c r="T222" s="196" t="str">
        <f t="shared" si="23"/>
        <v/>
      </c>
      <c r="U222" s="274" t="str">
        <f t="shared" si="27"/>
        <v/>
      </c>
      <c r="V222" s="185"/>
      <c r="W222" s="266"/>
      <c r="X222" s="90"/>
      <c r="Y222" s="158">
        <f t="shared" si="24"/>
        <v>0</v>
      </c>
    </row>
    <row r="223" spans="1:25" ht="20.100000000000001" customHeight="1" x14ac:dyDescent="0.25">
      <c r="A223" s="174">
        <v>217</v>
      </c>
      <c r="B223" s="201" t="str">
        <f>IF('Frais de personnel'!$B223="","",'Frais de personnel'!$B223)</f>
        <v/>
      </c>
      <c r="C223" s="201" t="str">
        <f>IF('Frais de personnel'!$C223="","",'Frais de personnel'!$C223)</f>
        <v/>
      </c>
      <c r="D223" s="202" t="str">
        <f>IF('Frais de personnel'!$D223="","",'Frais de personnel'!$D223)</f>
        <v/>
      </c>
      <c r="E223" s="180" t="str">
        <f>IF('Frais de personnel'!$E223="","",'Frais de personnel'!$E223)</f>
        <v/>
      </c>
      <c r="F223" s="273" t="str">
        <f>IF('Frais de personnel'!$H223="","",'Frais de personnel'!F223)</f>
        <v/>
      </c>
      <c r="G223" s="273" t="str">
        <f>IF('Frais de personnel'!$H223="","",'Frais de personnel'!G223)</f>
        <v/>
      </c>
      <c r="H223" s="203" t="str">
        <f>IF('Frais de personnel'!$H223="","",'Frais de personnel'!$H223)</f>
        <v/>
      </c>
      <c r="I223" s="89" t="str">
        <f>IF('Frais de personnel'!$I223="","",'Frais de personnel'!$I223)</f>
        <v/>
      </c>
      <c r="J223" s="89" t="str">
        <f>IF('Frais de personnel'!$J223="","",'Frais de personnel'!$J223)</f>
        <v/>
      </c>
      <c r="K223" s="204" t="str">
        <f>IF('Frais de personnel'!$K223=0,"",'Frais de personnel'!$K223)</f>
        <v/>
      </c>
      <c r="L223" s="88"/>
      <c r="M223" s="69"/>
      <c r="N223" s="69"/>
      <c r="O223" s="69"/>
      <c r="P223" s="284" t="str">
        <f t="shared" si="25"/>
        <v/>
      </c>
      <c r="Q223" s="284" t="str">
        <f t="shared" si="26"/>
        <v/>
      </c>
      <c r="R223" s="84" t="str">
        <f t="shared" si="21"/>
        <v/>
      </c>
      <c r="S223" s="182" t="str">
        <f t="shared" si="22"/>
        <v/>
      </c>
      <c r="T223" s="196" t="str">
        <f t="shared" si="23"/>
        <v/>
      </c>
      <c r="U223" s="274" t="str">
        <f t="shared" si="27"/>
        <v/>
      </c>
      <c r="V223" s="185"/>
      <c r="W223" s="266"/>
      <c r="X223" s="90"/>
      <c r="Y223" s="158">
        <f t="shared" si="24"/>
        <v>0</v>
      </c>
    </row>
    <row r="224" spans="1:25" ht="20.100000000000001" customHeight="1" x14ac:dyDescent="0.25">
      <c r="A224" s="174">
        <v>218</v>
      </c>
      <c r="B224" s="201" t="str">
        <f>IF('Frais de personnel'!$B224="","",'Frais de personnel'!$B224)</f>
        <v/>
      </c>
      <c r="C224" s="201" t="str">
        <f>IF('Frais de personnel'!$C224="","",'Frais de personnel'!$C224)</f>
        <v/>
      </c>
      <c r="D224" s="202" t="str">
        <f>IF('Frais de personnel'!$D224="","",'Frais de personnel'!$D224)</f>
        <v/>
      </c>
      <c r="E224" s="180" t="str">
        <f>IF('Frais de personnel'!$E224="","",'Frais de personnel'!$E224)</f>
        <v/>
      </c>
      <c r="F224" s="273" t="str">
        <f>IF('Frais de personnel'!$H224="","",'Frais de personnel'!F224)</f>
        <v/>
      </c>
      <c r="G224" s="273" t="str">
        <f>IF('Frais de personnel'!$H224="","",'Frais de personnel'!G224)</f>
        <v/>
      </c>
      <c r="H224" s="203" t="str">
        <f>IF('Frais de personnel'!$H224="","",'Frais de personnel'!$H224)</f>
        <v/>
      </c>
      <c r="I224" s="89" t="str">
        <f>IF('Frais de personnel'!$I224="","",'Frais de personnel'!$I224)</f>
        <v/>
      </c>
      <c r="J224" s="89" t="str">
        <f>IF('Frais de personnel'!$J224="","",'Frais de personnel'!$J224)</f>
        <v/>
      </c>
      <c r="K224" s="204" t="str">
        <f>IF('Frais de personnel'!$K224=0,"",'Frais de personnel'!$K224)</f>
        <v/>
      </c>
      <c r="L224" s="88"/>
      <c r="M224" s="69"/>
      <c r="N224" s="69"/>
      <c r="O224" s="69"/>
      <c r="P224" s="284" t="str">
        <f t="shared" si="25"/>
        <v/>
      </c>
      <c r="Q224" s="284" t="str">
        <f t="shared" si="26"/>
        <v/>
      </c>
      <c r="R224" s="84" t="str">
        <f t="shared" si="21"/>
        <v/>
      </c>
      <c r="S224" s="182" t="str">
        <f t="shared" si="22"/>
        <v/>
      </c>
      <c r="T224" s="196" t="str">
        <f t="shared" si="23"/>
        <v/>
      </c>
      <c r="U224" s="274" t="str">
        <f t="shared" si="27"/>
        <v/>
      </c>
      <c r="V224" s="185"/>
      <c r="W224" s="266"/>
      <c r="X224" s="90"/>
      <c r="Y224" s="158">
        <f t="shared" si="24"/>
        <v>0</v>
      </c>
    </row>
    <row r="225" spans="1:25" ht="20.100000000000001" customHeight="1" x14ac:dyDescent="0.25">
      <c r="A225" s="174">
        <v>219</v>
      </c>
      <c r="B225" s="201" t="str">
        <f>IF('Frais de personnel'!$B225="","",'Frais de personnel'!$B225)</f>
        <v/>
      </c>
      <c r="C225" s="201" t="str">
        <f>IF('Frais de personnel'!$C225="","",'Frais de personnel'!$C225)</f>
        <v/>
      </c>
      <c r="D225" s="202" t="str">
        <f>IF('Frais de personnel'!$D225="","",'Frais de personnel'!$D225)</f>
        <v/>
      </c>
      <c r="E225" s="180" t="str">
        <f>IF('Frais de personnel'!$E225="","",'Frais de personnel'!$E225)</f>
        <v/>
      </c>
      <c r="F225" s="273" t="str">
        <f>IF('Frais de personnel'!$H225="","",'Frais de personnel'!F225)</f>
        <v/>
      </c>
      <c r="G225" s="273" t="str">
        <f>IF('Frais de personnel'!$H225="","",'Frais de personnel'!G225)</f>
        <v/>
      </c>
      <c r="H225" s="203" t="str">
        <f>IF('Frais de personnel'!$H225="","",'Frais de personnel'!$H225)</f>
        <v/>
      </c>
      <c r="I225" s="89" t="str">
        <f>IF('Frais de personnel'!$I225="","",'Frais de personnel'!$I225)</f>
        <v/>
      </c>
      <c r="J225" s="89" t="str">
        <f>IF('Frais de personnel'!$J225="","",'Frais de personnel'!$J225)</f>
        <v/>
      </c>
      <c r="K225" s="204" t="str">
        <f>IF('Frais de personnel'!$K225=0,"",'Frais de personnel'!$K225)</f>
        <v/>
      </c>
      <c r="L225" s="88"/>
      <c r="M225" s="69"/>
      <c r="N225" s="69"/>
      <c r="O225" s="69"/>
      <c r="P225" s="284" t="str">
        <f t="shared" si="25"/>
        <v/>
      </c>
      <c r="Q225" s="284" t="str">
        <f t="shared" si="26"/>
        <v/>
      </c>
      <c r="R225" s="84" t="str">
        <f t="shared" si="21"/>
        <v/>
      </c>
      <c r="S225" s="182" t="str">
        <f t="shared" si="22"/>
        <v/>
      </c>
      <c r="T225" s="196" t="str">
        <f t="shared" si="23"/>
        <v/>
      </c>
      <c r="U225" s="274" t="str">
        <f t="shared" si="27"/>
        <v/>
      </c>
      <c r="V225" s="185"/>
      <c r="W225" s="266"/>
      <c r="X225" s="90"/>
      <c r="Y225" s="158">
        <f t="shared" si="24"/>
        <v>0</v>
      </c>
    </row>
    <row r="226" spans="1:25" ht="20.100000000000001" customHeight="1" x14ac:dyDescent="0.25">
      <c r="A226" s="174">
        <v>220</v>
      </c>
      <c r="B226" s="201" t="str">
        <f>IF('Frais de personnel'!$B226="","",'Frais de personnel'!$B226)</f>
        <v/>
      </c>
      <c r="C226" s="201" t="str">
        <f>IF('Frais de personnel'!$C226="","",'Frais de personnel'!$C226)</f>
        <v/>
      </c>
      <c r="D226" s="202" t="str">
        <f>IF('Frais de personnel'!$D226="","",'Frais de personnel'!$D226)</f>
        <v/>
      </c>
      <c r="E226" s="180" t="str">
        <f>IF('Frais de personnel'!$E226="","",'Frais de personnel'!$E226)</f>
        <v/>
      </c>
      <c r="F226" s="273" t="str">
        <f>IF('Frais de personnel'!$H226="","",'Frais de personnel'!F226)</f>
        <v/>
      </c>
      <c r="G226" s="273" t="str">
        <f>IF('Frais de personnel'!$H226="","",'Frais de personnel'!G226)</f>
        <v/>
      </c>
      <c r="H226" s="203" t="str">
        <f>IF('Frais de personnel'!$H226="","",'Frais de personnel'!$H226)</f>
        <v/>
      </c>
      <c r="I226" s="89" t="str">
        <f>IF('Frais de personnel'!$I226="","",'Frais de personnel'!$I226)</f>
        <v/>
      </c>
      <c r="J226" s="89" t="str">
        <f>IF('Frais de personnel'!$J226="","",'Frais de personnel'!$J226)</f>
        <v/>
      </c>
      <c r="K226" s="204" t="str">
        <f>IF('Frais de personnel'!$K226=0,"",'Frais de personnel'!$K226)</f>
        <v/>
      </c>
      <c r="L226" s="88"/>
      <c r="M226" s="69"/>
      <c r="N226" s="69"/>
      <c r="O226" s="69"/>
      <c r="P226" s="284" t="str">
        <f t="shared" si="25"/>
        <v/>
      </c>
      <c r="Q226" s="284" t="str">
        <f t="shared" si="26"/>
        <v/>
      </c>
      <c r="R226" s="84" t="str">
        <f t="shared" si="21"/>
        <v/>
      </c>
      <c r="S226" s="182" t="str">
        <f t="shared" si="22"/>
        <v/>
      </c>
      <c r="T226" s="196" t="str">
        <f t="shared" si="23"/>
        <v/>
      </c>
      <c r="U226" s="274" t="str">
        <f t="shared" si="27"/>
        <v/>
      </c>
      <c r="V226" s="185"/>
      <c r="W226" s="266"/>
      <c r="X226" s="90"/>
      <c r="Y226" s="158">
        <f t="shared" si="24"/>
        <v>0</v>
      </c>
    </row>
    <row r="227" spans="1:25" ht="20.100000000000001" customHeight="1" x14ac:dyDescent="0.25">
      <c r="A227" s="174">
        <v>221</v>
      </c>
      <c r="B227" s="201" t="str">
        <f>IF('Frais de personnel'!$B227="","",'Frais de personnel'!$B227)</f>
        <v/>
      </c>
      <c r="C227" s="201" t="str">
        <f>IF('Frais de personnel'!$C227="","",'Frais de personnel'!$C227)</f>
        <v/>
      </c>
      <c r="D227" s="202" t="str">
        <f>IF('Frais de personnel'!$D227="","",'Frais de personnel'!$D227)</f>
        <v/>
      </c>
      <c r="E227" s="180" t="str">
        <f>IF('Frais de personnel'!$E227="","",'Frais de personnel'!$E227)</f>
        <v/>
      </c>
      <c r="F227" s="273" t="str">
        <f>IF('Frais de personnel'!$H227="","",'Frais de personnel'!F227)</f>
        <v/>
      </c>
      <c r="G227" s="273" t="str">
        <f>IF('Frais de personnel'!$H227="","",'Frais de personnel'!G227)</f>
        <v/>
      </c>
      <c r="H227" s="203" t="str">
        <f>IF('Frais de personnel'!$H227="","",'Frais de personnel'!$H227)</f>
        <v/>
      </c>
      <c r="I227" s="89" t="str">
        <f>IF('Frais de personnel'!$I227="","",'Frais de personnel'!$I227)</f>
        <v/>
      </c>
      <c r="J227" s="89" t="str">
        <f>IF('Frais de personnel'!$J227="","",'Frais de personnel'!$J227)</f>
        <v/>
      </c>
      <c r="K227" s="204" t="str">
        <f>IF('Frais de personnel'!$K227=0,"",'Frais de personnel'!$K227)</f>
        <v/>
      </c>
      <c r="L227" s="88"/>
      <c r="M227" s="69"/>
      <c r="N227" s="69"/>
      <c r="O227" s="69"/>
      <c r="P227" s="284" t="str">
        <f t="shared" si="25"/>
        <v/>
      </c>
      <c r="Q227" s="284" t="str">
        <f t="shared" si="26"/>
        <v/>
      </c>
      <c r="R227" s="84" t="str">
        <f t="shared" si="21"/>
        <v/>
      </c>
      <c r="S227" s="182" t="str">
        <f t="shared" si="22"/>
        <v/>
      </c>
      <c r="T227" s="196" t="str">
        <f t="shared" si="23"/>
        <v/>
      </c>
      <c r="U227" s="274" t="str">
        <f t="shared" si="27"/>
        <v/>
      </c>
      <c r="V227" s="185"/>
      <c r="W227" s="266"/>
      <c r="X227" s="90"/>
      <c r="Y227" s="158">
        <f t="shared" si="24"/>
        <v>0</v>
      </c>
    </row>
    <row r="228" spans="1:25" ht="20.100000000000001" customHeight="1" x14ac:dyDescent="0.25">
      <c r="A228" s="174">
        <v>222</v>
      </c>
      <c r="B228" s="201" t="str">
        <f>IF('Frais de personnel'!$B228="","",'Frais de personnel'!$B228)</f>
        <v/>
      </c>
      <c r="C228" s="201" t="str">
        <f>IF('Frais de personnel'!$C228="","",'Frais de personnel'!$C228)</f>
        <v/>
      </c>
      <c r="D228" s="202" t="str">
        <f>IF('Frais de personnel'!$D228="","",'Frais de personnel'!$D228)</f>
        <v/>
      </c>
      <c r="E228" s="180" t="str">
        <f>IF('Frais de personnel'!$E228="","",'Frais de personnel'!$E228)</f>
        <v/>
      </c>
      <c r="F228" s="273" t="str">
        <f>IF('Frais de personnel'!$H228="","",'Frais de personnel'!F228)</f>
        <v/>
      </c>
      <c r="G228" s="273" t="str">
        <f>IF('Frais de personnel'!$H228="","",'Frais de personnel'!G228)</f>
        <v/>
      </c>
      <c r="H228" s="203" t="str">
        <f>IF('Frais de personnel'!$H228="","",'Frais de personnel'!$H228)</f>
        <v/>
      </c>
      <c r="I228" s="89" t="str">
        <f>IF('Frais de personnel'!$I228="","",'Frais de personnel'!$I228)</f>
        <v/>
      </c>
      <c r="J228" s="89" t="str">
        <f>IF('Frais de personnel'!$J228="","",'Frais de personnel'!$J228)</f>
        <v/>
      </c>
      <c r="K228" s="204" t="str">
        <f>IF('Frais de personnel'!$K228=0,"",'Frais de personnel'!$K228)</f>
        <v/>
      </c>
      <c r="L228" s="88"/>
      <c r="M228" s="69"/>
      <c r="N228" s="69"/>
      <c r="O228" s="69"/>
      <c r="P228" s="284" t="str">
        <f t="shared" si="25"/>
        <v/>
      </c>
      <c r="Q228" s="284" t="str">
        <f t="shared" si="26"/>
        <v/>
      </c>
      <c r="R228" s="84" t="str">
        <f t="shared" si="21"/>
        <v/>
      </c>
      <c r="S228" s="182" t="str">
        <f t="shared" si="22"/>
        <v/>
      </c>
      <c r="T228" s="196" t="str">
        <f t="shared" si="23"/>
        <v/>
      </c>
      <c r="U228" s="274" t="str">
        <f t="shared" si="27"/>
        <v/>
      </c>
      <c r="V228" s="185"/>
      <c r="W228" s="266"/>
      <c r="X228" s="90"/>
      <c r="Y228" s="158">
        <f t="shared" si="24"/>
        <v>0</v>
      </c>
    </row>
    <row r="229" spans="1:25" ht="20.100000000000001" customHeight="1" x14ac:dyDescent="0.25">
      <c r="A229" s="174">
        <v>223</v>
      </c>
      <c r="B229" s="201" t="str">
        <f>IF('Frais de personnel'!$B229="","",'Frais de personnel'!$B229)</f>
        <v/>
      </c>
      <c r="C229" s="201" t="str">
        <f>IF('Frais de personnel'!$C229="","",'Frais de personnel'!$C229)</f>
        <v/>
      </c>
      <c r="D229" s="202" t="str">
        <f>IF('Frais de personnel'!$D229="","",'Frais de personnel'!$D229)</f>
        <v/>
      </c>
      <c r="E229" s="180" t="str">
        <f>IF('Frais de personnel'!$E229="","",'Frais de personnel'!$E229)</f>
        <v/>
      </c>
      <c r="F229" s="273" t="str">
        <f>IF('Frais de personnel'!$H229="","",'Frais de personnel'!F229)</f>
        <v/>
      </c>
      <c r="G229" s="273" t="str">
        <f>IF('Frais de personnel'!$H229="","",'Frais de personnel'!G229)</f>
        <v/>
      </c>
      <c r="H229" s="203" t="str">
        <f>IF('Frais de personnel'!$H229="","",'Frais de personnel'!$H229)</f>
        <v/>
      </c>
      <c r="I229" s="89" t="str">
        <f>IF('Frais de personnel'!$I229="","",'Frais de personnel'!$I229)</f>
        <v/>
      </c>
      <c r="J229" s="89" t="str">
        <f>IF('Frais de personnel'!$J229="","",'Frais de personnel'!$J229)</f>
        <v/>
      </c>
      <c r="K229" s="204" t="str">
        <f>IF('Frais de personnel'!$K229=0,"",'Frais de personnel'!$K229)</f>
        <v/>
      </c>
      <c r="L229" s="88"/>
      <c r="M229" s="69"/>
      <c r="N229" s="69"/>
      <c r="O229" s="69"/>
      <c r="P229" s="284" t="str">
        <f t="shared" si="25"/>
        <v/>
      </c>
      <c r="Q229" s="284" t="str">
        <f t="shared" si="26"/>
        <v/>
      </c>
      <c r="R229" s="84" t="str">
        <f t="shared" si="21"/>
        <v/>
      </c>
      <c r="S229" s="182" t="str">
        <f t="shared" si="22"/>
        <v/>
      </c>
      <c r="T229" s="196" t="str">
        <f t="shared" si="23"/>
        <v/>
      </c>
      <c r="U229" s="274" t="str">
        <f t="shared" si="27"/>
        <v/>
      </c>
      <c r="V229" s="185"/>
      <c r="W229" s="266"/>
      <c r="X229" s="90"/>
      <c r="Y229" s="158">
        <f t="shared" si="24"/>
        <v>0</v>
      </c>
    </row>
    <row r="230" spans="1:25" ht="20.100000000000001" customHeight="1" x14ac:dyDescent="0.25">
      <c r="A230" s="174">
        <v>224</v>
      </c>
      <c r="B230" s="201" t="str">
        <f>IF('Frais de personnel'!$B230="","",'Frais de personnel'!$B230)</f>
        <v/>
      </c>
      <c r="C230" s="201" t="str">
        <f>IF('Frais de personnel'!$C230="","",'Frais de personnel'!$C230)</f>
        <v/>
      </c>
      <c r="D230" s="202" t="str">
        <f>IF('Frais de personnel'!$D230="","",'Frais de personnel'!$D230)</f>
        <v/>
      </c>
      <c r="E230" s="180" t="str">
        <f>IF('Frais de personnel'!$E230="","",'Frais de personnel'!$E230)</f>
        <v/>
      </c>
      <c r="F230" s="273" t="str">
        <f>IF('Frais de personnel'!$H230="","",'Frais de personnel'!F230)</f>
        <v/>
      </c>
      <c r="G230" s="273" t="str">
        <f>IF('Frais de personnel'!$H230="","",'Frais de personnel'!G230)</f>
        <v/>
      </c>
      <c r="H230" s="203" t="str">
        <f>IF('Frais de personnel'!$H230="","",'Frais de personnel'!$H230)</f>
        <v/>
      </c>
      <c r="I230" s="89" t="str">
        <f>IF('Frais de personnel'!$I230="","",'Frais de personnel'!$I230)</f>
        <v/>
      </c>
      <c r="J230" s="89" t="str">
        <f>IF('Frais de personnel'!$J230="","",'Frais de personnel'!$J230)</f>
        <v/>
      </c>
      <c r="K230" s="204" t="str">
        <f>IF('Frais de personnel'!$K230=0,"",'Frais de personnel'!$K230)</f>
        <v/>
      </c>
      <c r="L230" s="88"/>
      <c r="M230" s="69"/>
      <c r="N230" s="69"/>
      <c r="O230" s="69"/>
      <c r="P230" s="284" t="str">
        <f t="shared" si="25"/>
        <v/>
      </c>
      <c r="Q230" s="284" t="str">
        <f t="shared" si="26"/>
        <v/>
      </c>
      <c r="R230" s="84" t="str">
        <f t="shared" si="21"/>
        <v/>
      </c>
      <c r="S230" s="182" t="str">
        <f t="shared" si="22"/>
        <v/>
      </c>
      <c r="T230" s="196" t="str">
        <f t="shared" si="23"/>
        <v/>
      </c>
      <c r="U230" s="274" t="str">
        <f t="shared" si="27"/>
        <v/>
      </c>
      <c r="V230" s="185"/>
      <c r="W230" s="266"/>
      <c r="X230" s="90"/>
      <c r="Y230" s="158">
        <f t="shared" si="24"/>
        <v>0</v>
      </c>
    </row>
    <row r="231" spans="1:25" ht="20.100000000000001" customHeight="1" x14ac:dyDescent="0.25">
      <c r="A231" s="174">
        <v>225</v>
      </c>
      <c r="B231" s="201" t="str">
        <f>IF('Frais de personnel'!$B231="","",'Frais de personnel'!$B231)</f>
        <v/>
      </c>
      <c r="C231" s="201" t="str">
        <f>IF('Frais de personnel'!$C231="","",'Frais de personnel'!$C231)</f>
        <v/>
      </c>
      <c r="D231" s="202" t="str">
        <f>IF('Frais de personnel'!$D231="","",'Frais de personnel'!$D231)</f>
        <v/>
      </c>
      <c r="E231" s="180" t="str">
        <f>IF('Frais de personnel'!$E231="","",'Frais de personnel'!$E231)</f>
        <v/>
      </c>
      <c r="F231" s="273" t="str">
        <f>IF('Frais de personnel'!$H231="","",'Frais de personnel'!F231)</f>
        <v/>
      </c>
      <c r="G231" s="273" t="str">
        <f>IF('Frais de personnel'!$H231="","",'Frais de personnel'!G231)</f>
        <v/>
      </c>
      <c r="H231" s="203" t="str">
        <f>IF('Frais de personnel'!$H231="","",'Frais de personnel'!$H231)</f>
        <v/>
      </c>
      <c r="I231" s="89" t="str">
        <f>IF('Frais de personnel'!$I231="","",'Frais de personnel'!$I231)</f>
        <v/>
      </c>
      <c r="J231" s="89" t="str">
        <f>IF('Frais de personnel'!$J231="","",'Frais de personnel'!$J231)</f>
        <v/>
      </c>
      <c r="K231" s="204" t="str">
        <f>IF('Frais de personnel'!$K231=0,"",'Frais de personnel'!$K231)</f>
        <v/>
      </c>
      <c r="L231" s="88"/>
      <c r="M231" s="69"/>
      <c r="N231" s="69"/>
      <c r="O231" s="69"/>
      <c r="P231" s="284" t="str">
        <f t="shared" si="25"/>
        <v/>
      </c>
      <c r="Q231" s="284" t="str">
        <f t="shared" si="26"/>
        <v/>
      </c>
      <c r="R231" s="84" t="str">
        <f t="shared" si="21"/>
        <v/>
      </c>
      <c r="S231" s="182" t="str">
        <f t="shared" si="22"/>
        <v/>
      </c>
      <c r="T231" s="196" t="str">
        <f t="shared" si="23"/>
        <v/>
      </c>
      <c r="U231" s="274" t="str">
        <f t="shared" si="27"/>
        <v/>
      </c>
      <c r="V231" s="185"/>
      <c r="W231" s="266"/>
      <c r="X231" s="90"/>
      <c r="Y231" s="158">
        <f t="shared" si="24"/>
        <v>0</v>
      </c>
    </row>
    <row r="232" spans="1:25" ht="20.100000000000001" customHeight="1" x14ac:dyDescent="0.25">
      <c r="A232" s="174">
        <v>226</v>
      </c>
      <c r="B232" s="201" t="str">
        <f>IF('Frais de personnel'!$B232="","",'Frais de personnel'!$B232)</f>
        <v/>
      </c>
      <c r="C232" s="201" t="str">
        <f>IF('Frais de personnel'!$C232="","",'Frais de personnel'!$C232)</f>
        <v/>
      </c>
      <c r="D232" s="202" t="str">
        <f>IF('Frais de personnel'!$D232="","",'Frais de personnel'!$D232)</f>
        <v/>
      </c>
      <c r="E232" s="180" t="str">
        <f>IF('Frais de personnel'!$E232="","",'Frais de personnel'!$E232)</f>
        <v/>
      </c>
      <c r="F232" s="273" t="str">
        <f>IF('Frais de personnel'!$H232="","",'Frais de personnel'!F232)</f>
        <v/>
      </c>
      <c r="G232" s="273" t="str">
        <f>IF('Frais de personnel'!$H232="","",'Frais de personnel'!G232)</f>
        <v/>
      </c>
      <c r="H232" s="203" t="str">
        <f>IF('Frais de personnel'!$H232="","",'Frais de personnel'!$H232)</f>
        <v/>
      </c>
      <c r="I232" s="89" t="str">
        <f>IF('Frais de personnel'!$I232="","",'Frais de personnel'!$I232)</f>
        <v/>
      </c>
      <c r="J232" s="89" t="str">
        <f>IF('Frais de personnel'!$J232="","",'Frais de personnel'!$J232)</f>
        <v/>
      </c>
      <c r="K232" s="204" t="str">
        <f>IF('Frais de personnel'!$K232=0,"",'Frais de personnel'!$K232)</f>
        <v/>
      </c>
      <c r="L232" s="88"/>
      <c r="M232" s="69"/>
      <c r="N232" s="69"/>
      <c r="O232" s="69"/>
      <c r="P232" s="284" t="str">
        <f t="shared" si="25"/>
        <v/>
      </c>
      <c r="Q232" s="284" t="str">
        <f t="shared" si="26"/>
        <v/>
      </c>
      <c r="R232" s="84" t="str">
        <f t="shared" si="21"/>
        <v/>
      </c>
      <c r="S232" s="182" t="str">
        <f t="shared" si="22"/>
        <v/>
      </c>
      <c r="T232" s="196" t="str">
        <f t="shared" si="23"/>
        <v/>
      </c>
      <c r="U232" s="274" t="str">
        <f t="shared" si="27"/>
        <v/>
      </c>
      <c r="V232" s="185"/>
      <c r="W232" s="266"/>
      <c r="X232" s="90"/>
      <c r="Y232" s="158">
        <f t="shared" si="24"/>
        <v>0</v>
      </c>
    </row>
    <row r="233" spans="1:25" ht="20.100000000000001" customHeight="1" x14ac:dyDescent="0.25">
      <c r="A233" s="174">
        <v>227</v>
      </c>
      <c r="B233" s="201" t="str">
        <f>IF('Frais de personnel'!$B233="","",'Frais de personnel'!$B233)</f>
        <v/>
      </c>
      <c r="C233" s="201" t="str">
        <f>IF('Frais de personnel'!$C233="","",'Frais de personnel'!$C233)</f>
        <v/>
      </c>
      <c r="D233" s="202" t="str">
        <f>IF('Frais de personnel'!$D233="","",'Frais de personnel'!$D233)</f>
        <v/>
      </c>
      <c r="E233" s="180" t="str">
        <f>IF('Frais de personnel'!$E233="","",'Frais de personnel'!$E233)</f>
        <v/>
      </c>
      <c r="F233" s="273" t="str">
        <f>IF('Frais de personnel'!$H233="","",'Frais de personnel'!F233)</f>
        <v/>
      </c>
      <c r="G233" s="273" t="str">
        <f>IF('Frais de personnel'!$H233="","",'Frais de personnel'!G233)</f>
        <v/>
      </c>
      <c r="H233" s="203" t="str">
        <f>IF('Frais de personnel'!$H233="","",'Frais de personnel'!$H233)</f>
        <v/>
      </c>
      <c r="I233" s="89" t="str">
        <f>IF('Frais de personnel'!$I233="","",'Frais de personnel'!$I233)</f>
        <v/>
      </c>
      <c r="J233" s="89" t="str">
        <f>IF('Frais de personnel'!$J233="","",'Frais de personnel'!$J233)</f>
        <v/>
      </c>
      <c r="K233" s="204" t="str">
        <f>IF('Frais de personnel'!$K233=0,"",'Frais de personnel'!$K233)</f>
        <v/>
      </c>
      <c r="L233" s="88"/>
      <c r="M233" s="69"/>
      <c r="N233" s="69"/>
      <c r="O233" s="69"/>
      <c r="P233" s="284" t="str">
        <f t="shared" si="25"/>
        <v/>
      </c>
      <c r="Q233" s="284" t="str">
        <f t="shared" si="26"/>
        <v/>
      </c>
      <c r="R233" s="84" t="str">
        <f t="shared" si="21"/>
        <v/>
      </c>
      <c r="S233" s="182" t="str">
        <f t="shared" si="22"/>
        <v/>
      </c>
      <c r="T233" s="196" t="str">
        <f t="shared" si="23"/>
        <v/>
      </c>
      <c r="U233" s="274" t="str">
        <f t="shared" si="27"/>
        <v/>
      </c>
      <c r="V233" s="185"/>
      <c r="W233" s="266"/>
      <c r="X233" s="90"/>
      <c r="Y233" s="158">
        <f t="shared" si="24"/>
        <v>0</v>
      </c>
    </row>
    <row r="234" spans="1:25" ht="20.100000000000001" customHeight="1" x14ac:dyDescent="0.25">
      <c r="A234" s="174">
        <v>228</v>
      </c>
      <c r="B234" s="201" t="str">
        <f>IF('Frais de personnel'!$B234="","",'Frais de personnel'!$B234)</f>
        <v/>
      </c>
      <c r="C234" s="201" t="str">
        <f>IF('Frais de personnel'!$C234="","",'Frais de personnel'!$C234)</f>
        <v/>
      </c>
      <c r="D234" s="202" t="str">
        <f>IF('Frais de personnel'!$D234="","",'Frais de personnel'!$D234)</f>
        <v/>
      </c>
      <c r="E234" s="180" t="str">
        <f>IF('Frais de personnel'!$E234="","",'Frais de personnel'!$E234)</f>
        <v/>
      </c>
      <c r="F234" s="273" t="str">
        <f>IF('Frais de personnel'!$H234="","",'Frais de personnel'!F234)</f>
        <v/>
      </c>
      <c r="G234" s="273" t="str">
        <f>IF('Frais de personnel'!$H234="","",'Frais de personnel'!G234)</f>
        <v/>
      </c>
      <c r="H234" s="203" t="str">
        <f>IF('Frais de personnel'!$H234="","",'Frais de personnel'!$H234)</f>
        <v/>
      </c>
      <c r="I234" s="89" t="str">
        <f>IF('Frais de personnel'!$I234="","",'Frais de personnel'!$I234)</f>
        <v/>
      </c>
      <c r="J234" s="89" t="str">
        <f>IF('Frais de personnel'!$J234="","",'Frais de personnel'!$J234)</f>
        <v/>
      </c>
      <c r="K234" s="204" t="str">
        <f>IF('Frais de personnel'!$K234=0,"",'Frais de personnel'!$K234)</f>
        <v/>
      </c>
      <c r="L234" s="88"/>
      <c r="M234" s="69"/>
      <c r="N234" s="69"/>
      <c r="O234" s="69"/>
      <c r="P234" s="284" t="str">
        <f t="shared" si="25"/>
        <v/>
      </c>
      <c r="Q234" s="284" t="str">
        <f t="shared" si="26"/>
        <v/>
      </c>
      <c r="R234" s="84" t="str">
        <f t="shared" si="21"/>
        <v/>
      </c>
      <c r="S234" s="182" t="str">
        <f t="shared" si="22"/>
        <v/>
      </c>
      <c r="T234" s="196" t="str">
        <f t="shared" si="23"/>
        <v/>
      </c>
      <c r="U234" s="274" t="str">
        <f t="shared" si="27"/>
        <v/>
      </c>
      <c r="V234" s="185"/>
      <c r="W234" s="266"/>
      <c r="X234" s="90"/>
      <c r="Y234" s="158">
        <f t="shared" si="24"/>
        <v>0</v>
      </c>
    </row>
    <row r="235" spans="1:25" ht="20.100000000000001" customHeight="1" x14ac:dyDescent="0.25">
      <c r="A235" s="174">
        <v>229</v>
      </c>
      <c r="B235" s="201" t="str">
        <f>IF('Frais de personnel'!$B235="","",'Frais de personnel'!$B235)</f>
        <v/>
      </c>
      <c r="C235" s="201" t="str">
        <f>IF('Frais de personnel'!$C235="","",'Frais de personnel'!$C235)</f>
        <v/>
      </c>
      <c r="D235" s="202" t="str">
        <f>IF('Frais de personnel'!$D235="","",'Frais de personnel'!$D235)</f>
        <v/>
      </c>
      <c r="E235" s="180" t="str">
        <f>IF('Frais de personnel'!$E235="","",'Frais de personnel'!$E235)</f>
        <v/>
      </c>
      <c r="F235" s="273" t="str">
        <f>IF('Frais de personnel'!$H235="","",'Frais de personnel'!F235)</f>
        <v/>
      </c>
      <c r="G235" s="273" t="str">
        <f>IF('Frais de personnel'!$H235="","",'Frais de personnel'!G235)</f>
        <v/>
      </c>
      <c r="H235" s="203" t="str">
        <f>IF('Frais de personnel'!$H235="","",'Frais de personnel'!$H235)</f>
        <v/>
      </c>
      <c r="I235" s="89" t="str">
        <f>IF('Frais de personnel'!$I235="","",'Frais de personnel'!$I235)</f>
        <v/>
      </c>
      <c r="J235" s="89" t="str">
        <f>IF('Frais de personnel'!$J235="","",'Frais de personnel'!$J235)</f>
        <v/>
      </c>
      <c r="K235" s="204" t="str">
        <f>IF('Frais de personnel'!$K235=0,"",'Frais de personnel'!$K235)</f>
        <v/>
      </c>
      <c r="L235" s="88"/>
      <c r="M235" s="69"/>
      <c r="N235" s="69"/>
      <c r="O235" s="69"/>
      <c r="P235" s="284" t="str">
        <f t="shared" si="25"/>
        <v/>
      </c>
      <c r="Q235" s="284" t="str">
        <f t="shared" si="26"/>
        <v/>
      </c>
      <c r="R235" s="84" t="str">
        <f t="shared" si="21"/>
        <v/>
      </c>
      <c r="S235" s="182" t="str">
        <f t="shared" si="22"/>
        <v/>
      </c>
      <c r="T235" s="196" t="str">
        <f t="shared" si="23"/>
        <v/>
      </c>
      <c r="U235" s="274" t="str">
        <f t="shared" si="27"/>
        <v/>
      </c>
      <c r="V235" s="185"/>
      <c r="W235" s="266"/>
      <c r="X235" s="90"/>
      <c r="Y235" s="158">
        <f t="shared" si="24"/>
        <v>0</v>
      </c>
    </row>
    <row r="236" spans="1:25" ht="20.100000000000001" customHeight="1" x14ac:dyDescent="0.25">
      <c r="A236" s="174">
        <v>230</v>
      </c>
      <c r="B236" s="201" t="str">
        <f>IF('Frais de personnel'!$B236="","",'Frais de personnel'!$B236)</f>
        <v/>
      </c>
      <c r="C236" s="201" t="str">
        <f>IF('Frais de personnel'!$C236="","",'Frais de personnel'!$C236)</f>
        <v/>
      </c>
      <c r="D236" s="202" t="str">
        <f>IF('Frais de personnel'!$D236="","",'Frais de personnel'!$D236)</f>
        <v/>
      </c>
      <c r="E236" s="180" t="str">
        <f>IF('Frais de personnel'!$E236="","",'Frais de personnel'!$E236)</f>
        <v/>
      </c>
      <c r="F236" s="273" t="str">
        <f>IF('Frais de personnel'!$H236="","",'Frais de personnel'!F236)</f>
        <v/>
      </c>
      <c r="G236" s="273" t="str">
        <f>IF('Frais de personnel'!$H236="","",'Frais de personnel'!G236)</f>
        <v/>
      </c>
      <c r="H236" s="203" t="str">
        <f>IF('Frais de personnel'!$H236="","",'Frais de personnel'!$H236)</f>
        <v/>
      </c>
      <c r="I236" s="89" t="str">
        <f>IF('Frais de personnel'!$I236="","",'Frais de personnel'!$I236)</f>
        <v/>
      </c>
      <c r="J236" s="89" t="str">
        <f>IF('Frais de personnel'!$J236="","",'Frais de personnel'!$J236)</f>
        <v/>
      </c>
      <c r="K236" s="204" t="str">
        <f>IF('Frais de personnel'!$K236=0,"",'Frais de personnel'!$K236)</f>
        <v/>
      </c>
      <c r="L236" s="88"/>
      <c r="M236" s="69"/>
      <c r="N236" s="69"/>
      <c r="O236" s="69"/>
      <c r="P236" s="284" t="str">
        <f t="shared" si="25"/>
        <v/>
      </c>
      <c r="Q236" s="284" t="str">
        <f t="shared" si="26"/>
        <v/>
      </c>
      <c r="R236" s="84" t="str">
        <f t="shared" si="21"/>
        <v/>
      </c>
      <c r="S236" s="182" t="str">
        <f t="shared" si="22"/>
        <v/>
      </c>
      <c r="T236" s="196" t="str">
        <f t="shared" si="23"/>
        <v/>
      </c>
      <c r="U236" s="274" t="str">
        <f t="shared" si="27"/>
        <v/>
      </c>
      <c r="V236" s="185"/>
      <c r="W236" s="266"/>
      <c r="X236" s="90"/>
      <c r="Y236" s="158">
        <f t="shared" si="24"/>
        <v>0</v>
      </c>
    </row>
    <row r="237" spans="1:25" ht="20.100000000000001" customHeight="1" x14ac:dyDescent="0.25">
      <c r="A237" s="174">
        <v>231</v>
      </c>
      <c r="B237" s="201" t="str">
        <f>IF('Frais de personnel'!$B237="","",'Frais de personnel'!$B237)</f>
        <v/>
      </c>
      <c r="C237" s="201" t="str">
        <f>IF('Frais de personnel'!$C237="","",'Frais de personnel'!$C237)</f>
        <v/>
      </c>
      <c r="D237" s="202" t="str">
        <f>IF('Frais de personnel'!$D237="","",'Frais de personnel'!$D237)</f>
        <v/>
      </c>
      <c r="E237" s="180" t="str">
        <f>IF('Frais de personnel'!$E237="","",'Frais de personnel'!$E237)</f>
        <v/>
      </c>
      <c r="F237" s="273" t="str">
        <f>IF('Frais de personnel'!$H237="","",'Frais de personnel'!F237)</f>
        <v/>
      </c>
      <c r="G237" s="273" t="str">
        <f>IF('Frais de personnel'!$H237="","",'Frais de personnel'!G237)</f>
        <v/>
      </c>
      <c r="H237" s="203" t="str">
        <f>IF('Frais de personnel'!$H237="","",'Frais de personnel'!$H237)</f>
        <v/>
      </c>
      <c r="I237" s="89" t="str">
        <f>IF('Frais de personnel'!$I237="","",'Frais de personnel'!$I237)</f>
        <v/>
      </c>
      <c r="J237" s="89" t="str">
        <f>IF('Frais de personnel'!$J237="","",'Frais de personnel'!$J237)</f>
        <v/>
      </c>
      <c r="K237" s="204" t="str">
        <f>IF('Frais de personnel'!$K237=0,"",'Frais de personnel'!$K237)</f>
        <v/>
      </c>
      <c r="L237" s="88"/>
      <c r="M237" s="69"/>
      <c r="N237" s="69"/>
      <c r="O237" s="69"/>
      <c r="P237" s="284" t="str">
        <f t="shared" si="25"/>
        <v/>
      </c>
      <c r="Q237" s="284" t="str">
        <f t="shared" si="26"/>
        <v/>
      </c>
      <c r="R237" s="84" t="str">
        <f t="shared" si="21"/>
        <v/>
      </c>
      <c r="S237" s="182" t="str">
        <f t="shared" si="22"/>
        <v/>
      </c>
      <c r="T237" s="196" t="str">
        <f t="shared" si="23"/>
        <v/>
      </c>
      <c r="U237" s="274" t="str">
        <f t="shared" si="27"/>
        <v/>
      </c>
      <c r="V237" s="185"/>
      <c r="W237" s="266"/>
      <c r="X237" s="90"/>
      <c r="Y237" s="158">
        <f t="shared" si="24"/>
        <v>0</v>
      </c>
    </row>
    <row r="238" spans="1:25" ht="20.100000000000001" customHeight="1" x14ac:dyDescent="0.25">
      <c r="A238" s="174">
        <v>232</v>
      </c>
      <c r="B238" s="201" t="str">
        <f>IF('Frais de personnel'!$B238="","",'Frais de personnel'!$B238)</f>
        <v/>
      </c>
      <c r="C238" s="201" t="str">
        <f>IF('Frais de personnel'!$C238="","",'Frais de personnel'!$C238)</f>
        <v/>
      </c>
      <c r="D238" s="202" t="str">
        <f>IF('Frais de personnel'!$D238="","",'Frais de personnel'!$D238)</f>
        <v/>
      </c>
      <c r="E238" s="180" t="str">
        <f>IF('Frais de personnel'!$E238="","",'Frais de personnel'!$E238)</f>
        <v/>
      </c>
      <c r="F238" s="273" t="str">
        <f>IF('Frais de personnel'!$H238="","",'Frais de personnel'!F238)</f>
        <v/>
      </c>
      <c r="G238" s="273" t="str">
        <f>IF('Frais de personnel'!$H238="","",'Frais de personnel'!G238)</f>
        <v/>
      </c>
      <c r="H238" s="203" t="str">
        <f>IF('Frais de personnel'!$H238="","",'Frais de personnel'!$H238)</f>
        <v/>
      </c>
      <c r="I238" s="89" t="str">
        <f>IF('Frais de personnel'!$I238="","",'Frais de personnel'!$I238)</f>
        <v/>
      </c>
      <c r="J238" s="89" t="str">
        <f>IF('Frais de personnel'!$J238="","",'Frais de personnel'!$J238)</f>
        <v/>
      </c>
      <c r="K238" s="204" t="str">
        <f>IF('Frais de personnel'!$K238=0,"",'Frais de personnel'!$K238)</f>
        <v/>
      </c>
      <c r="L238" s="88"/>
      <c r="M238" s="69"/>
      <c r="N238" s="69"/>
      <c r="O238" s="69"/>
      <c r="P238" s="284" t="str">
        <f t="shared" si="25"/>
        <v/>
      </c>
      <c r="Q238" s="284" t="str">
        <f t="shared" si="26"/>
        <v/>
      </c>
      <c r="R238" s="84" t="str">
        <f t="shared" si="21"/>
        <v/>
      </c>
      <c r="S238" s="182" t="str">
        <f t="shared" si="22"/>
        <v/>
      </c>
      <c r="T238" s="196" t="str">
        <f t="shared" si="23"/>
        <v/>
      </c>
      <c r="U238" s="274" t="str">
        <f t="shared" si="27"/>
        <v/>
      </c>
      <c r="V238" s="185"/>
      <c r="W238" s="266"/>
      <c r="X238" s="90"/>
      <c r="Y238" s="158">
        <f t="shared" si="24"/>
        <v>0</v>
      </c>
    </row>
    <row r="239" spans="1:25" ht="20.100000000000001" customHeight="1" x14ac:dyDescent="0.25">
      <c r="A239" s="174">
        <v>233</v>
      </c>
      <c r="B239" s="201" t="str">
        <f>IF('Frais de personnel'!$B239="","",'Frais de personnel'!$B239)</f>
        <v/>
      </c>
      <c r="C239" s="201" t="str">
        <f>IF('Frais de personnel'!$C239="","",'Frais de personnel'!$C239)</f>
        <v/>
      </c>
      <c r="D239" s="202" t="str">
        <f>IF('Frais de personnel'!$D239="","",'Frais de personnel'!$D239)</f>
        <v/>
      </c>
      <c r="E239" s="180" t="str">
        <f>IF('Frais de personnel'!$E239="","",'Frais de personnel'!$E239)</f>
        <v/>
      </c>
      <c r="F239" s="273" t="str">
        <f>IF('Frais de personnel'!$H239="","",'Frais de personnel'!F239)</f>
        <v/>
      </c>
      <c r="G239" s="273" t="str">
        <f>IF('Frais de personnel'!$H239="","",'Frais de personnel'!G239)</f>
        <v/>
      </c>
      <c r="H239" s="203" t="str">
        <f>IF('Frais de personnel'!$H239="","",'Frais de personnel'!$H239)</f>
        <v/>
      </c>
      <c r="I239" s="89" t="str">
        <f>IF('Frais de personnel'!$I239="","",'Frais de personnel'!$I239)</f>
        <v/>
      </c>
      <c r="J239" s="89" t="str">
        <f>IF('Frais de personnel'!$J239="","",'Frais de personnel'!$J239)</f>
        <v/>
      </c>
      <c r="K239" s="204" t="str">
        <f>IF('Frais de personnel'!$K239=0,"",'Frais de personnel'!$K239)</f>
        <v/>
      </c>
      <c r="L239" s="88"/>
      <c r="M239" s="69"/>
      <c r="N239" s="69"/>
      <c r="O239" s="69"/>
      <c r="P239" s="284" t="str">
        <f t="shared" si="25"/>
        <v/>
      </c>
      <c r="Q239" s="284" t="str">
        <f t="shared" si="26"/>
        <v/>
      </c>
      <c r="R239" s="84" t="str">
        <f t="shared" si="21"/>
        <v/>
      </c>
      <c r="S239" s="182" t="str">
        <f t="shared" si="22"/>
        <v/>
      </c>
      <c r="T239" s="196" t="str">
        <f t="shared" si="23"/>
        <v/>
      </c>
      <c r="U239" s="274" t="str">
        <f t="shared" si="27"/>
        <v/>
      </c>
      <c r="V239" s="185"/>
      <c r="W239" s="266"/>
      <c r="X239" s="90"/>
      <c r="Y239" s="158">
        <f t="shared" si="24"/>
        <v>0</v>
      </c>
    </row>
    <row r="240" spans="1:25" ht="20.100000000000001" customHeight="1" x14ac:dyDescent="0.25">
      <c r="A240" s="174">
        <v>234</v>
      </c>
      <c r="B240" s="201" t="str">
        <f>IF('Frais de personnel'!$B240="","",'Frais de personnel'!$B240)</f>
        <v/>
      </c>
      <c r="C240" s="201" t="str">
        <f>IF('Frais de personnel'!$C240="","",'Frais de personnel'!$C240)</f>
        <v/>
      </c>
      <c r="D240" s="202" t="str">
        <f>IF('Frais de personnel'!$D240="","",'Frais de personnel'!$D240)</f>
        <v/>
      </c>
      <c r="E240" s="180" t="str">
        <f>IF('Frais de personnel'!$E240="","",'Frais de personnel'!$E240)</f>
        <v/>
      </c>
      <c r="F240" s="273" t="str">
        <f>IF('Frais de personnel'!$H240="","",'Frais de personnel'!F240)</f>
        <v/>
      </c>
      <c r="G240" s="273" t="str">
        <f>IF('Frais de personnel'!$H240="","",'Frais de personnel'!G240)</f>
        <v/>
      </c>
      <c r="H240" s="203" t="str">
        <f>IF('Frais de personnel'!$H240="","",'Frais de personnel'!$H240)</f>
        <v/>
      </c>
      <c r="I240" s="89" t="str">
        <f>IF('Frais de personnel'!$I240="","",'Frais de personnel'!$I240)</f>
        <v/>
      </c>
      <c r="J240" s="89" t="str">
        <f>IF('Frais de personnel'!$J240="","",'Frais de personnel'!$J240)</f>
        <v/>
      </c>
      <c r="K240" s="204" t="str">
        <f>IF('Frais de personnel'!$K240=0,"",'Frais de personnel'!$K240)</f>
        <v/>
      </c>
      <c r="L240" s="88"/>
      <c r="M240" s="69"/>
      <c r="N240" s="69"/>
      <c r="O240" s="69"/>
      <c r="P240" s="284" t="str">
        <f t="shared" si="25"/>
        <v/>
      </c>
      <c r="Q240" s="284" t="str">
        <f t="shared" si="26"/>
        <v/>
      </c>
      <c r="R240" s="84" t="str">
        <f t="shared" si="21"/>
        <v/>
      </c>
      <c r="S240" s="182" t="str">
        <f t="shared" si="22"/>
        <v/>
      </c>
      <c r="T240" s="196" t="str">
        <f t="shared" si="23"/>
        <v/>
      </c>
      <c r="U240" s="274" t="str">
        <f t="shared" si="27"/>
        <v/>
      </c>
      <c r="V240" s="185"/>
      <c r="W240" s="266"/>
      <c r="X240" s="90"/>
      <c r="Y240" s="158">
        <f t="shared" si="24"/>
        <v>0</v>
      </c>
    </row>
    <row r="241" spans="1:25" ht="20.100000000000001" customHeight="1" x14ac:dyDescent="0.25">
      <c r="A241" s="174">
        <v>235</v>
      </c>
      <c r="B241" s="201" t="str">
        <f>IF('Frais de personnel'!$B241="","",'Frais de personnel'!$B241)</f>
        <v/>
      </c>
      <c r="C241" s="201" t="str">
        <f>IF('Frais de personnel'!$C241="","",'Frais de personnel'!$C241)</f>
        <v/>
      </c>
      <c r="D241" s="202" t="str">
        <f>IF('Frais de personnel'!$D241="","",'Frais de personnel'!$D241)</f>
        <v/>
      </c>
      <c r="E241" s="180" t="str">
        <f>IF('Frais de personnel'!$E241="","",'Frais de personnel'!$E241)</f>
        <v/>
      </c>
      <c r="F241" s="273" t="str">
        <f>IF('Frais de personnel'!$H241="","",'Frais de personnel'!F241)</f>
        <v/>
      </c>
      <c r="G241" s="273" t="str">
        <f>IF('Frais de personnel'!$H241="","",'Frais de personnel'!G241)</f>
        <v/>
      </c>
      <c r="H241" s="203" t="str">
        <f>IF('Frais de personnel'!$H241="","",'Frais de personnel'!$H241)</f>
        <v/>
      </c>
      <c r="I241" s="89" t="str">
        <f>IF('Frais de personnel'!$I241="","",'Frais de personnel'!$I241)</f>
        <v/>
      </c>
      <c r="J241" s="89" t="str">
        <f>IF('Frais de personnel'!$J241="","",'Frais de personnel'!$J241)</f>
        <v/>
      </c>
      <c r="K241" s="204" t="str">
        <f>IF('Frais de personnel'!$K241=0,"",'Frais de personnel'!$K241)</f>
        <v/>
      </c>
      <c r="L241" s="88"/>
      <c r="M241" s="69"/>
      <c r="N241" s="69"/>
      <c r="O241" s="69"/>
      <c r="P241" s="284" t="str">
        <f t="shared" si="25"/>
        <v/>
      </c>
      <c r="Q241" s="284" t="str">
        <f t="shared" si="26"/>
        <v/>
      </c>
      <c r="R241" s="84" t="str">
        <f t="shared" si="21"/>
        <v/>
      </c>
      <c r="S241" s="182" t="str">
        <f t="shared" si="22"/>
        <v/>
      </c>
      <c r="T241" s="196" t="str">
        <f t="shared" si="23"/>
        <v/>
      </c>
      <c r="U241" s="274" t="str">
        <f t="shared" si="27"/>
        <v/>
      </c>
      <c r="V241" s="185"/>
      <c r="W241" s="266"/>
      <c r="X241" s="90"/>
      <c r="Y241" s="158">
        <f t="shared" si="24"/>
        <v>0</v>
      </c>
    </row>
    <row r="242" spans="1:25" ht="20.100000000000001" customHeight="1" x14ac:dyDescent="0.25">
      <c r="A242" s="174">
        <v>236</v>
      </c>
      <c r="B242" s="201" t="str">
        <f>IF('Frais de personnel'!$B242="","",'Frais de personnel'!$B242)</f>
        <v/>
      </c>
      <c r="C242" s="201" t="str">
        <f>IF('Frais de personnel'!$C242="","",'Frais de personnel'!$C242)</f>
        <v/>
      </c>
      <c r="D242" s="202" t="str">
        <f>IF('Frais de personnel'!$D242="","",'Frais de personnel'!$D242)</f>
        <v/>
      </c>
      <c r="E242" s="180" t="str">
        <f>IF('Frais de personnel'!$E242="","",'Frais de personnel'!$E242)</f>
        <v/>
      </c>
      <c r="F242" s="273" t="str">
        <f>IF('Frais de personnel'!$H242="","",'Frais de personnel'!F242)</f>
        <v/>
      </c>
      <c r="G242" s="273" t="str">
        <f>IF('Frais de personnel'!$H242="","",'Frais de personnel'!G242)</f>
        <v/>
      </c>
      <c r="H242" s="203" t="str">
        <f>IF('Frais de personnel'!$H242="","",'Frais de personnel'!$H242)</f>
        <v/>
      </c>
      <c r="I242" s="89" t="str">
        <f>IF('Frais de personnel'!$I242="","",'Frais de personnel'!$I242)</f>
        <v/>
      </c>
      <c r="J242" s="89" t="str">
        <f>IF('Frais de personnel'!$J242="","",'Frais de personnel'!$J242)</f>
        <v/>
      </c>
      <c r="K242" s="204" t="str">
        <f>IF('Frais de personnel'!$K242=0,"",'Frais de personnel'!$K242)</f>
        <v/>
      </c>
      <c r="L242" s="88"/>
      <c r="M242" s="69"/>
      <c r="N242" s="69"/>
      <c r="O242" s="69"/>
      <c r="P242" s="284" t="str">
        <f t="shared" si="25"/>
        <v/>
      </c>
      <c r="Q242" s="284" t="str">
        <f t="shared" si="26"/>
        <v/>
      </c>
      <c r="R242" s="84" t="str">
        <f t="shared" si="21"/>
        <v/>
      </c>
      <c r="S242" s="182" t="str">
        <f t="shared" si="22"/>
        <v/>
      </c>
      <c r="T242" s="196" t="str">
        <f t="shared" si="23"/>
        <v/>
      </c>
      <c r="U242" s="274" t="str">
        <f t="shared" si="27"/>
        <v/>
      </c>
      <c r="V242" s="185"/>
      <c r="W242" s="266"/>
      <c r="X242" s="90"/>
      <c r="Y242" s="158">
        <f t="shared" si="24"/>
        <v>0</v>
      </c>
    </row>
    <row r="243" spans="1:25" ht="20.100000000000001" customHeight="1" x14ac:dyDescent="0.25">
      <c r="A243" s="174">
        <v>237</v>
      </c>
      <c r="B243" s="201" t="str">
        <f>IF('Frais de personnel'!$B243="","",'Frais de personnel'!$B243)</f>
        <v/>
      </c>
      <c r="C243" s="201" t="str">
        <f>IF('Frais de personnel'!$C243="","",'Frais de personnel'!$C243)</f>
        <v/>
      </c>
      <c r="D243" s="202" t="str">
        <f>IF('Frais de personnel'!$D243="","",'Frais de personnel'!$D243)</f>
        <v/>
      </c>
      <c r="E243" s="180" t="str">
        <f>IF('Frais de personnel'!$E243="","",'Frais de personnel'!$E243)</f>
        <v/>
      </c>
      <c r="F243" s="273" t="str">
        <f>IF('Frais de personnel'!$H243="","",'Frais de personnel'!F243)</f>
        <v/>
      </c>
      <c r="G243" s="273" t="str">
        <f>IF('Frais de personnel'!$H243="","",'Frais de personnel'!G243)</f>
        <v/>
      </c>
      <c r="H243" s="203" t="str">
        <f>IF('Frais de personnel'!$H243="","",'Frais de personnel'!$H243)</f>
        <v/>
      </c>
      <c r="I243" s="89" t="str">
        <f>IF('Frais de personnel'!$I243="","",'Frais de personnel'!$I243)</f>
        <v/>
      </c>
      <c r="J243" s="89" t="str">
        <f>IF('Frais de personnel'!$J243="","",'Frais de personnel'!$J243)</f>
        <v/>
      </c>
      <c r="K243" s="204" t="str">
        <f>IF('Frais de personnel'!$K243=0,"",'Frais de personnel'!$K243)</f>
        <v/>
      </c>
      <c r="L243" s="88"/>
      <c r="M243" s="69"/>
      <c r="N243" s="69"/>
      <c r="O243" s="69"/>
      <c r="P243" s="284" t="str">
        <f t="shared" si="25"/>
        <v/>
      </c>
      <c r="Q243" s="284" t="str">
        <f t="shared" si="26"/>
        <v/>
      </c>
      <c r="R243" s="84" t="str">
        <f t="shared" si="21"/>
        <v/>
      </c>
      <c r="S243" s="182" t="str">
        <f t="shared" si="22"/>
        <v/>
      </c>
      <c r="T243" s="196" t="str">
        <f t="shared" si="23"/>
        <v/>
      </c>
      <c r="U243" s="274" t="str">
        <f t="shared" si="27"/>
        <v/>
      </c>
      <c r="V243" s="185"/>
      <c r="W243" s="266"/>
      <c r="X243" s="90"/>
      <c r="Y243" s="158">
        <f t="shared" si="24"/>
        <v>0</v>
      </c>
    </row>
    <row r="244" spans="1:25" ht="20.100000000000001" customHeight="1" x14ac:dyDescent="0.25">
      <c r="A244" s="174">
        <v>238</v>
      </c>
      <c r="B244" s="201" t="str">
        <f>IF('Frais de personnel'!$B244="","",'Frais de personnel'!$B244)</f>
        <v/>
      </c>
      <c r="C244" s="201" t="str">
        <f>IF('Frais de personnel'!$C244="","",'Frais de personnel'!$C244)</f>
        <v/>
      </c>
      <c r="D244" s="202" t="str">
        <f>IF('Frais de personnel'!$D244="","",'Frais de personnel'!$D244)</f>
        <v/>
      </c>
      <c r="E244" s="180" t="str">
        <f>IF('Frais de personnel'!$E244="","",'Frais de personnel'!$E244)</f>
        <v/>
      </c>
      <c r="F244" s="273" t="str">
        <f>IF('Frais de personnel'!$H244="","",'Frais de personnel'!F244)</f>
        <v/>
      </c>
      <c r="G244" s="273" t="str">
        <f>IF('Frais de personnel'!$H244="","",'Frais de personnel'!G244)</f>
        <v/>
      </c>
      <c r="H244" s="203" t="str">
        <f>IF('Frais de personnel'!$H244="","",'Frais de personnel'!$H244)</f>
        <v/>
      </c>
      <c r="I244" s="89" t="str">
        <f>IF('Frais de personnel'!$I244="","",'Frais de personnel'!$I244)</f>
        <v/>
      </c>
      <c r="J244" s="89" t="str">
        <f>IF('Frais de personnel'!$J244="","",'Frais de personnel'!$J244)</f>
        <v/>
      </c>
      <c r="K244" s="204" t="str">
        <f>IF('Frais de personnel'!$K244=0,"",'Frais de personnel'!$K244)</f>
        <v/>
      </c>
      <c r="L244" s="88"/>
      <c r="M244" s="69"/>
      <c r="N244" s="69"/>
      <c r="O244" s="69"/>
      <c r="P244" s="284" t="str">
        <f t="shared" si="25"/>
        <v/>
      </c>
      <c r="Q244" s="284" t="str">
        <f t="shared" si="26"/>
        <v/>
      </c>
      <c r="R244" s="84" t="str">
        <f t="shared" si="21"/>
        <v/>
      </c>
      <c r="S244" s="182" t="str">
        <f t="shared" si="22"/>
        <v/>
      </c>
      <c r="T244" s="196" t="str">
        <f t="shared" si="23"/>
        <v/>
      </c>
      <c r="U244" s="274" t="str">
        <f t="shared" si="27"/>
        <v/>
      </c>
      <c r="V244" s="185"/>
      <c r="W244" s="266"/>
      <c r="X244" s="90"/>
      <c r="Y244" s="158">
        <f t="shared" si="24"/>
        <v>0</v>
      </c>
    </row>
    <row r="245" spans="1:25" ht="20.100000000000001" customHeight="1" x14ac:dyDescent="0.25">
      <c r="A245" s="174">
        <v>239</v>
      </c>
      <c r="B245" s="201" t="str">
        <f>IF('Frais de personnel'!$B245="","",'Frais de personnel'!$B245)</f>
        <v/>
      </c>
      <c r="C245" s="201" t="str">
        <f>IF('Frais de personnel'!$C245="","",'Frais de personnel'!$C245)</f>
        <v/>
      </c>
      <c r="D245" s="202" t="str">
        <f>IF('Frais de personnel'!$D245="","",'Frais de personnel'!$D245)</f>
        <v/>
      </c>
      <c r="E245" s="180" t="str">
        <f>IF('Frais de personnel'!$E245="","",'Frais de personnel'!$E245)</f>
        <v/>
      </c>
      <c r="F245" s="273" t="str">
        <f>IF('Frais de personnel'!$H245="","",'Frais de personnel'!F245)</f>
        <v/>
      </c>
      <c r="G245" s="273" t="str">
        <f>IF('Frais de personnel'!$H245="","",'Frais de personnel'!G245)</f>
        <v/>
      </c>
      <c r="H245" s="203" t="str">
        <f>IF('Frais de personnel'!$H245="","",'Frais de personnel'!$H245)</f>
        <v/>
      </c>
      <c r="I245" s="89" t="str">
        <f>IF('Frais de personnel'!$I245="","",'Frais de personnel'!$I245)</f>
        <v/>
      </c>
      <c r="J245" s="89" t="str">
        <f>IF('Frais de personnel'!$J245="","",'Frais de personnel'!$J245)</f>
        <v/>
      </c>
      <c r="K245" s="204" t="str">
        <f>IF('Frais de personnel'!$K245=0,"",'Frais de personnel'!$K245)</f>
        <v/>
      </c>
      <c r="L245" s="88"/>
      <c r="M245" s="69"/>
      <c r="N245" s="69"/>
      <c r="O245" s="69"/>
      <c r="P245" s="284" t="str">
        <f t="shared" si="25"/>
        <v/>
      </c>
      <c r="Q245" s="284" t="str">
        <f t="shared" si="26"/>
        <v/>
      </c>
      <c r="R245" s="84" t="str">
        <f t="shared" si="21"/>
        <v/>
      </c>
      <c r="S245" s="182" t="str">
        <f t="shared" si="22"/>
        <v/>
      </c>
      <c r="T245" s="196" t="str">
        <f t="shared" si="23"/>
        <v/>
      </c>
      <c r="U245" s="274" t="str">
        <f t="shared" si="27"/>
        <v/>
      </c>
      <c r="V245" s="185"/>
      <c r="W245" s="266"/>
      <c r="X245" s="90"/>
      <c r="Y245" s="158">
        <f t="shared" si="24"/>
        <v>0</v>
      </c>
    </row>
    <row r="246" spans="1:25" ht="20.100000000000001" customHeight="1" x14ac:dyDescent="0.25">
      <c r="A246" s="174">
        <v>240</v>
      </c>
      <c r="B246" s="201" t="str">
        <f>IF('Frais de personnel'!$B246="","",'Frais de personnel'!$B246)</f>
        <v/>
      </c>
      <c r="C246" s="201" t="str">
        <f>IF('Frais de personnel'!$C246="","",'Frais de personnel'!$C246)</f>
        <v/>
      </c>
      <c r="D246" s="202" t="str">
        <f>IF('Frais de personnel'!$D246="","",'Frais de personnel'!$D246)</f>
        <v/>
      </c>
      <c r="E246" s="180" t="str">
        <f>IF('Frais de personnel'!$E246="","",'Frais de personnel'!$E246)</f>
        <v/>
      </c>
      <c r="F246" s="273" t="str">
        <f>IF('Frais de personnel'!$H246="","",'Frais de personnel'!F246)</f>
        <v/>
      </c>
      <c r="G246" s="273" t="str">
        <f>IF('Frais de personnel'!$H246="","",'Frais de personnel'!G246)</f>
        <v/>
      </c>
      <c r="H246" s="203" t="str">
        <f>IF('Frais de personnel'!$H246="","",'Frais de personnel'!$H246)</f>
        <v/>
      </c>
      <c r="I246" s="89" t="str">
        <f>IF('Frais de personnel'!$I246="","",'Frais de personnel'!$I246)</f>
        <v/>
      </c>
      <c r="J246" s="89" t="str">
        <f>IF('Frais de personnel'!$J246="","",'Frais de personnel'!$J246)</f>
        <v/>
      </c>
      <c r="K246" s="204" t="str">
        <f>IF('Frais de personnel'!$K246=0,"",'Frais de personnel'!$K246)</f>
        <v/>
      </c>
      <c r="L246" s="88"/>
      <c r="M246" s="69"/>
      <c r="N246" s="69"/>
      <c r="O246" s="69"/>
      <c r="P246" s="284" t="str">
        <f t="shared" si="25"/>
        <v/>
      </c>
      <c r="Q246" s="284" t="str">
        <f t="shared" si="26"/>
        <v/>
      </c>
      <c r="R246" s="84" t="str">
        <f t="shared" si="21"/>
        <v/>
      </c>
      <c r="S246" s="182" t="str">
        <f t="shared" si="22"/>
        <v/>
      </c>
      <c r="T246" s="196" t="str">
        <f t="shared" si="23"/>
        <v/>
      </c>
      <c r="U246" s="274" t="str">
        <f t="shared" si="27"/>
        <v/>
      </c>
      <c r="V246" s="185"/>
      <c r="W246" s="266"/>
      <c r="X246" s="90"/>
      <c r="Y246" s="158">
        <f t="shared" si="24"/>
        <v>0</v>
      </c>
    </row>
    <row r="247" spans="1:25" ht="20.100000000000001" customHeight="1" x14ac:dyDescent="0.25">
      <c r="A247" s="174">
        <v>241</v>
      </c>
      <c r="B247" s="201" t="str">
        <f>IF('Frais de personnel'!$B247="","",'Frais de personnel'!$B247)</f>
        <v/>
      </c>
      <c r="C247" s="201" t="str">
        <f>IF('Frais de personnel'!$C247="","",'Frais de personnel'!$C247)</f>
        <v/>
      </c>
      <c r="D247" s="202" t="str">
        <f>IF('Frais de personnel'!$D247="","",'Frais de personnel'!$D247)</f>
        <v/>
      </c>
      <c r="E247" s="180" t="str">
        <f>IF('Frais de personnel'!$E247="","",'Frais de personnel'!$E247)</f>
        <v/>
      </c>
      <c r="F247" s="273" t="str">
        <f>IF('Frais de personnel'!$H247="","",'Frais de personnel'!F247)</f>
        <v/>
      </c>
      <c r="G247" s="273" t="str">
        <f>IF('Frais de personnel'!$H247="","",'Frais de personnel'!G247)</f>
        <v/>
      </c>
      <c r="H247" s="203" t="str">
        <f>IF('Frais de personnel'!$H247="","",'Frais de personnel'!$H247)</f>
        <v/>
      </c>
      <c r="I247" s="89" t="str">
        <f>IF('Frais de personnel'!$I247="","",'Frais de personnel'!$I247)</f>
        <v/>
      </c>
      <c r="J247" s="89" t="str">
        <f>IF('Frais de personnel'!$J247="","",'Frais de personnel'!$J247)</f>
        <v/>
      </c>
      <c r="K247" s="204" t="str">
        <f>IF('Frais de personnel'!$K247=0,"",'Frais de personnel'!$K247)</f>
        <v/>
      </c>
      <c r="L247" s="88"/>
      <c r="M247" s="69"/>
      <c r="N247" s="69"/>
      <c r="O247" s="69"/>
      <c r="P247" s="284" t="str">
        <f t="shared" si="25"/>
        <v/>
      </c>
      <c r="Q247" s="284" t="str">
        <f t="shared" si="26"/>
        <v/>
      </c>
      <c r="R247" s="84" t="str">
        <f t="shared" si="21"/>
        <v/>
      </c>
      <c r="S247" s="182" t="str">
        <f t="shared" si="22"/>
        <v/>
      </c>
      <c r="T247" s="196" t="str">
        <f t="shared" si="23"/>
        <v/>
      </c>
      <c r="U247" s="274" t="str">
        <f t="shared" si="27"/>
        <v/>
      </c>
      <c r="V247" s="185"/>
      <c r="W247" s="266"/>
      <c r="X247" s="90"/>
      <c r="Y247" s="158">
        <f t="shared" si="24"/>
        <v>0</v>
      </c>
    </row>
    <row r="248" spans="1:25" ht="20.100000000000001" customHeight="1" x14ac:dyDescent="0.25">
      <c r="A248" s="174">
        <v>242</v>
      </c>
      <c r="B248" s="201" t="str">
        <f>IF('Frais de personnel'!$B248="","",'Frais de personnel'!$B248)</f>
        <v/>
      </c>
      <c r="C248" s="201" t="str">
        <f>IF('Frais de personnel'!$C248="","",'Frais de personnel'!$C248)</f>
        <v/>
      </c>
      <c r="D248" s="202" t="str">
        <f>IF('Frais de personnel'!$D248="","",'Frais de personnel'!$D248)</f>
        <v/>
      </c>
      <c r="E248" s="180" t="str">
        <f>IF('Frais de personnel'!$E248="","",'Frais de personnel'!$E248)</f>
        <v/>
      </c>
      <c r="F248" s="273" t="str">
        <f>IF('Frais de personnel'!$H248="","",'Frais de personnel'!F248)</f>
        <v/>
      </c>
      <c r="G248" s="273" t="str">
        <f>IF('Frais de personnel'!$H248="","",'Frais de personnel'!G248)</f>
        <v/>
      </c>
      <c r="H248" s="203" t="str">
        <f>IF('Frais de personnel'!$H248="","",'Frais de personnel'!$H248)</f>
        <v/>
      </c>
      <c r="I248" s="89" t="str">
        <f>IF('Frais de personnel'!$I248="","",'Frais de personnel'!$I248)</f>
        <v/>
      </c>
      <c r="J248" s="89" t="str">
        <f>IF('Frais de personnel'!$J248="","",'Frais de personnel'!$J248)</f>
        <v/>
      </c>
      <c r="K248" s="204" t="str">
        <f>IF('Frais de personnel'!$K248=0,"",'Frais de personnel'!$K248)</f>
        <v/>
      </c>
      <c r="L248" s="88"/>
      <c r="M248" s="69"/>
      <c r="N248" s="69"/>
      <c r="O248" s="69"/>
      <c r="P248" s="284" t="str">
        <f t="shared" si="25"/>
        <v/>
      </c>
      <c r="Q248" s="284" t="str">
        <f t="shared" si="26"/>
        <v/>
      </c>
      <c r="R248" s="84" t="str">
        <f t="shared" si="21"/>
        <v/>
      </c>
      <c r="S248" s="182" t="str">
        <f t="shared" si="22"/>
        <v/>
      </c>
      <c r="T248" s="196" t="str">
        <f t="shared" si="23"/>
        <v/>
      </c>
      <c r="U248" s="274" t="str">
        <f t="shared" si="27"/>
        <v/>
      </c>
      <c r="V248" s="185"/>
      <c r="W248" s="266"/>
      <c r="X248" s="90"/>
      <c r="Y248" s="158">
        <f t="shared" si="24"/>
        <v>0</v>
      </c>
    </row>
    <row r="249" spans="1:25" ht="20.100000000000001" customHeight="1" x14ac:dyDescent="0.25">
      <c r="A249" s="174">
        <v>243</v>
      </c>
      <c r="B249" s="201" t="str">
        <f>IF('Frais de personnel'!$B249="","",'Frais de personnel'!$B249)</f>
        <v/>
      </c>
      <c r="C249" s="201" t="str">
        <f>IF('Frais de personnel'!$C249="","",'Frais de personnel'!$C249)</f>
        <v/>
      </c>
      <c r="D249" s="202" t="str">
        <f>IF('Frais de personnel'!$D249="","",'Frais de personnel'!$D249)</f>
        <v/>
      </c>
      <c r="E249" s="180" t="str">
        <f>IF('Frais de personnel'!$E249="","",'Frais de personnel'!$E249)</f>
        <v/>
      </c>
      <c r="F249" s="273" t="str">
        <f>IF('Frais de personnel'!$H249="","",'Frais de personnel'!F249)</f>
        <v/>
      </c>
      <c r="G249" s="273" t="str">
        <f>IF('Frais de personnel'!$H249="","",'Frais de personnel'!G249)</f>
        <v/>
      </c>
      <c r="H249" s="203" t="str">
        <f>IF('Frais de personnel'!$H249="","",'Frais de personnel'!$H249)</f>
        <v/>
      </c>
      <c r="I249" s="89" t="str">
        <f>IF('Frais de personnel'!$I249="","",'Frais de personnel'!$I249)</f>
        <v/>
      </c>
      <c r="J249" s="89" t="str">
        <f>IF('Frais de personnel'!$J249="","",'Frais de personnel'!$J249)</f>
        <v/>
      </c>
      <c r="K249" s="204" t="str">
        <f>IF('Frais de personnel'!$K249=0,"",'Frais de personnel'!$K249)</f>
        <v/>
      </c>
      <c r="L249" s="88"/>
      <c r="M249" s="69"/>
      <c r="N249" s="69"/>
      <c r="O249" s="69"/>
      <c r="P249" s="284" t="str">
        <f t="shared" si="25"/>
        <v/>
      </c>
      <c r="Q249" s="284" t="str">
        <f t="shared" si="26"/>
        <v/>
      </c>
      <c r="R249" s="84" t="str">
        <f t="shared" si="21"/>
        <v/>
      </c>
      <c r="S249" s="182" t="str">
        <f t="shared" si="22"/>
        <v/>
      </c>
      <c r="T249" s="196" t="str">
        <f t="shared" si="23"/>
        <v/>
      </c>
      <c r="U249" s="274" t="str">
        <f t="shared" si="27"/>
        <v/>
      </c>
      <c r="V249" s="185"/>
      <c r="W249" s="266"/>
      <c r="X249" s="90"/>
      <c r="Y249" s="158">
        <f t="shared" si="24"/>
        <v>0</v>
      </c>
    </row>
    <row r="250" spans="1:25" ht="20.100000000000001" customHeight="1" x14ac:dyDescent="0.25">
      <c r="A250" s="174">
        <v>244</v>
      </c>
      <c r="B250" s="201" t="str">
        <f>IF('Frais de personnel'!$B250="","",'Frais de personnel'!$B250)</f>
        <v/>
      </c>
      <c r="C250" s="201" t="str">
        <f>IF('Frais de personnel'!$C250="","",'Frais de personnel'!$C250)</f>
        <v/>
      </c>
      <c r="D250" s="202" t="str">
        <f>IF('Frais de personnel'!$D250="","",'Frais de personnel'!$D250)</f>
        <v/>
      </c>
      <c r="E250" s="180" t="str">
        <f>IF('Frais de personnel'!$E250="","",'Frais de personnel'!$E250)</f>
        <v/>
      </c>
      <c r="F250" s="273" t="str">
        <f>IF('Frais de personnel'!$H250="","",'Frais de personnel'!F250)</f>
        <v/>
      </c>
      <c r="G250" s="273" t="str">
        <f>IF('Frais de personnel'!$H250="","",'Frais de personnel'!G250)</f>
        <v/>
      </c>
      <c r="H250" s="203" t="str">
        <f>IF('Frais de personnel'!$H250="","",'Frais de personnel'!$H250)</f>
        <v/>
      </c>
      <c r="I250" s="89" t="str">
        <f>IF('Frais de personnel'!$I250="","",'Frais de personnel'!$I250)</f>
        <v/>
      </c>
      <c r="J250" s="89" t="str">
        <f>IF('Frais de personnel'!$J250="","",'Frais de personnel'!$J250)</f>
        <v/>
      </c>
      <c r="K250" s="204" t="str">
        <f>IF('Frais de personnel'!$K250=0,"",'Frais de personnel'!$K250)</f>
        <v/>
      </c>
      <c r="L250" s="88"/>
      <c r="M250" s="69"/>
      <c r="N250" s="69"/>
      <c r="O250" s="69"/>
      <c r="P250" s="284" t="str">
        <f t="shared" si="25"/>
        <v/>
      </c>
      <c r="Q250" s="284" t="str">
        <f t="shared" si="26"/>
        <v/>
      </c>
      <c r="R250" s="84" t="str">
        <f t="shared" si="21"/>
        <v/>
      </c>
      <c r="S250" s="182" t="str">
        <f t="shared" si="22"/>
        <v/>
      </c>
      <c r="T250" s="196" t="str">
        <f t="shared" si="23"/>
        <v/>
      </c>
      <c r="U250" s="274" t="str">
        <f t="shared" si="27"/>
        <v/>
      </c>
      <c r="V250" s="185"/>
      <c r="W250" s="266"/>
      <c r="X250" s="90"/>
      <c r="Y250" s="158">
        <f t="shared" si="24"/>
        <v>0</v>
      </c>
    </row>
    <row r="251" spans="1:25" ht="20.100000000000001" customHeight="1" x14ac:dyDescent="0.25">
      <c r="A251" s="174">
        <v>245</v>
      </c>
      <c r="B251" s="201" t="str">
        <f>IF('Frais de personnel'!$B251="","",'Frais de personnel'!$B251)</f>
        <v/>
      </c>
      <c r="C251" s="201" t="str">
        <f>IF('Frais de personnel'!$C251="","",'Frais de personnel'!$C251)</f>
        <v/>
      </c>
      <c r="D251" s="202" t="str">
        <f>IF('Frais de personnel'!$D251="","",'Frais de personnel'!$D251)</f>
        <v/>
      </c>
      <c r="E251" s="180" t="str">
        <f>IF('Frais de personnel'!$E251="","",'Frais de personnel'!$E251)</f>
        <v/>
      </c>
      <c r="F251" s="273" t="str">
        <f>IF('Frais de personnel'!$H251="","",'Frais de personnel'!F251)</f>
        <v/>
      </c>
      <c r="G251" s="273" t="str">
        <f>IF('Frais de personnel'!$H251="","",'Frais de personnel'!G251)</f>
        <v/>
      </c>
      <c r="H251" s="203" t="str">
        <f>IF('Frais de personnel'!$H251="","",'Frais de personnel'!$H251)</f>
        <v/>
      </c>
      <c r="I251" s="89" t="str">
        <f>IF('Frais de personnel'!$I251="","",'Frais de personnel'!$I251)</f>
        <v/>
      </c>
      <c r="J251" s="89" t="str">
        <f>IF('Frais de personnel'!$J251="","",'Frais de personnel'!$J251)</f>
        <v/>
      </c>
      <c r="K251" s="204" t="str">
        <f>IF('Frais de personnel'!$K251=0,"",'Frais de personnel'!$K251)</f>
        <v/>
      </c>
      <c r="L251" s="88"/>
      <c r="M251" s="69"/>
      <c r="N251" s="69"/>
      <c r="O251" s="69"/>
      <c r="P251" s="284" t="str">
        <f t="shared" si="25"/>
        <v/>
      </c>
      <c r="Q251" s="284" t="str">
        <f t="shared" si="26"/>
        <v/>
      </c>
      <c r="R251" s="84" t="str">
        <f t="shared" si="21"/>
        <v/>
      </c>
      <c r="S251" s="182" t="str">
        <f t="shared" si="22"/>
        <v/>
      </c>
      <c r="T251" s="196" t="str">
        <f t="shared" si="23"/>
        <v/>
      </c>
      <c r="U251" s="274" t="str">
        <f t="shared" si="27"/>
        <v/>
      </c>
      <c r="V251" s="185"/>
      <c r="W251" s="266"/>
      <c r="X251" s="90"/>
      <c r="Y251" s="158">
        <f t="shared" si="24"/>
        <v>0</v>
      </c>
    </row>
    <row r="252" spans="1:25" ht="20.100000000000001" customHeight="1" x14ac:dyDescent="0.25">
      <c r="A252" s="174">
        <v>246</v>
      </c>
      <c r="B252" s="201" t="str">
        <f>IF('Frais de personnel'!$B252="","",'Frais de personnel'!$B252)</f>
        <v/>
      </c>
      <c r="C252" s="201" t="str">
        <f>IF('Frais de personnel'!$C252="","",'Frais de personnel'!$C252)</f>
        <v/>
      </c>
      <c r="D252" s="202" t="str">
        <f>IF('Frais de personnel'!$D252="","",'Frais de personnel'!$D252)</f>
        <v/>
      </c>
      <c r="E252" s="180" t="str">
        <f>IF('Frais de personnel'!$E252="","",'Frais de personnel'!$E252)</f>
        <v/>
      </c>
      <c r="F252" s="273" t="str">
        <f>IF('Frais de personnel'!$H252="","",'Frais de personnel'!F252)</f>
        <v/>
      </c>
      <c r="G252" s="273" t="str">
        <f>IF('Frais de personnel'!$H252="","",'Frais de personnel'!G252)</f>
        <v/>
      </c>
      <c r="H252" s="203" t="str">
        <f>IF('Frais de personnel'!$H252="","",'Frais de personnel'!$H252)</f>
        <v/>
      </c>
      <c r="I252" s="89" t="str">
        <f>IF('Frais de personnel'!$I252="","",'Frais de personnel'!$I252)</f>
        <v/>
      </c>
      <c r="J252" s="89" t="str">
        <f>IF('Frais de personnel'!$J252="","",'Frais de personnel'!$J252)</f>
        <v/>
      </c>
      <c r="K252" s="204" t="str">
        <f>IF('Frais de personnel'!$K252=0,"",'Frais de personnel'!$K252)</f>
        <v/>
      </c>
      <c r="L252" s="88"/>
      <c r="M252" s="69"/>
      <c r="N252" s="69"/>
      <c r="O252" s="69"/>
      <c r="P252" s="284" t="str">
        <f t="shared" si="25"/>
        <v/>
      </c>
      <c r="Q252" s="284" t="str">
        <f t="shared" si="26"/>
        <v/>
      </c>
      <c r="R252" s="84" t="str">
        <f t="shared" si="21"/>
        <v/>
      </c>
      <c r="S252" s="182" t="str">
        <f t="shared" si="22"/>
        <v/>
      </c>
      <c r="T252" s="196" t="str">
        <f t="shared" si="23"/>
        <v/>
      </c>
      <c r="U252" s="274" t="str">
        <f t="shared" si="27"/>
        <v/>
      </c>
      <c r="V252" s="185"/>
      <c r="W252" s="266"/>
      <c r="X252" s="90"/>
      <c r="Y252" s="158">
        <f t="shared" si="24"/>
        <v>0</v>
      </c>
    </row>
    <row r="253" spans="1:25" ht="20.100000000000001" customHeight="1" x14ac:dyDescent="0.25">
      <c r="A253" s="174">
        <v>247</v>
      </c>
      <c r="B253" s="201" t="str">
        <f>IF('Frais de personnel'!$B253="","",'Frais de personnel'!$B253)</f>
        <v/>
      </c>
      <c r="C253" s="201" t="str">
        <f>IF('Frais de personnel'!$C253="","",'Frais de personnel'!$C253)</f>
        <v/>
      </c>
      <c r="D253" s="202" t="str">
        <f>IF('Frais de personnel'!$D253="","",'Frais de personnel'!$D253)</f>
        <v/>
      </c>
      <c r="E253" s="180" t="str">
        <f>IF('Frais de personnel'!$E253="","",'Frais de personnel'!$E253)</f>
        <v/>
      </c>
      <c r="F253" s="273" t="str">
        <f>IF('Frais de personnel'!$H253="","",'Frais de personnel'!F253)</f>
        <v/>
      </c>
      <c r="G253" s="273" t="str">
        <f>IF('Frais de personnel'!$H253="","",'Frais de personnel'!G253)</f>
        <v/>
      </c>
      <c r="H253" s="203" t="str">
        <f>IF('Frais de personnel'!$H253="","",'Frais de personnel'!$H253)</f>
        <v/>
      </c>
      <c r="I253" s="89" t="str">
        <f>IF('Frais de personnel'!$I253="","",'Frais de personnel'!$I253)</f>
        <v/>
      </c>
      <c r="J253" s="89" t="str">
        <f>IF('Frais de personnel'!$J253="","",'Frais de personnel'!$J253)</f>
        <v/>
      </c>
      <c r="K253" s="204" t="str">
        <f>IF('Frais de personnel'!$K253=0,"",'Frais de personnel'!$K253)</f>
        <v/>
      </c>
      <c r="L253" s="88"/>
      <c r="M253" s="69"/>
      <c r="N253" s="69"/>
      <c r="O253" s="69"/>
      <c r="P253" s="284" t="str">
        <f t="shared" si="25"/>
        <v/>
      </c>
      <c r="Q253" s="284" t="str">
        <f t="shared" si="26"/>
        <v/>
      </c>
      <c r="R253" s="84" t="str">
        <f t="shared" si="21"/>
        <v/>
      </c>
      <c r="S253" s="182" t="str">
        <f t="shared" si="22"/>
        <v/>
      </c>
      <c r="T253" s="196" t="str">
        <f t="shared" si="23"/>
        <v/>
      </c>
      <c r="U253" s="274" t="str">
        <f t="shared" si="27"/>
        <v/>
      </c>
      <c r="V253" s="185"/>
      <c r="W253" s="266"/>
      <c r="X253" s="90"/>
      <c r="Y253" s="158">
        <f t="shared" si="24"/>
        <v>0</v>
      </c>
    </row>
    <row r="254" spans="1:25" ht="20.100000000000001" customHeight="1" x14ac:dyDescent="0.25">
      <c r="A254" s="174">
        <v>248</v>
      </c>
      <c r="B254" s="201" t="str">
        <f>IF('Frais de personnel'!$B254="","",'Frais de personnel'!$B254)</f>
        <v/>
      </c>
      <c r="C254" s="201" t="str">
        <f>IF('Frais de personnel'!$C254="","",'Frais de personnel'!$C254)</f>
        <v/>
      </c>
      <c r="D254" s="202" t="str">
        <f>IF('Frais de personnel'!$D254="","",'Frais de personnel'!$D254)</f>
        <v/>
      </c>
      <c r="E254" s="180" t="str">
        <f>IF('Frais de personnel'!$E254="","",'Frais de personnel'!$E254)</f>
        <v/>
      </c>
      <c r="F254" s="273" t="str">
        <f>IF('Frais de personnel'!$H254="","",'Frais de personnel'!F254)</f>
        <v/>
      </c>
      <c r="G254" s="273" t="str">
        <f>IF('Frais de personnel'!$H254="","",'Frais de personnel'!G254)</f>
        <v/>
      </c>
      <c r="H254" s="203" t="str">
        <f>IF('Frais de personnel'!$H254="","",'Frais de personnel'!$H254)</f>
        <v/>
      </c>
      <c r="I254" s="89" t="str">
        <f>IF('Frais de personnel'!$I254="","",'Frais de personnel'!$I254)</f>
        <v/>
      </c>
      <c r="J254" s="89" t="str">
        <f>IF('Frais de personnel'!$J254="","",'Frais de personnel'!$J254)</f>
        <v/>
      </c>
      <c r="K254" s="204" t="str">
        <f>IF('Frais de personnel'!$K254=0,"",'Frais de personnel'!$K254)</f>
        <v/>
      </c>
      <c r="L254" s="88"/>
      <c r="M254" s="69"/>
      <c r="N254" s="69"/>
      <c r="O254" s="69"/>
      <c r="P254" s="284" t="str">
        <f t="shared" si="25"/>
        <v/>
      </c>
      <c r="Q254" s="284" t="str">
        <f t="shared" si="26"/>
        <v/>
      </c>
      <c r="R254" s="84" t="str">
        <f t="shared" si="21"/>
        <v/>
      </c>
      <c r="S254" s="182" t="str">
        <f t="shared" si="22"/>
        <v/>
      </c>
      <c r="T254" s="196" t="str">
        <f t="shared" si="23"/>
        <v/>
      </c>
      <c r="U254" s="274" t="str">
        <f t="shared" si="27"/>
        <v/>
      </c>
      <c r="V254" s="185"/>
      <c r="W254" s="266"/>
      <c r="X254" s="90"/>
      <c r="Y254" s="158">
        <f t="shared" si="24"/>
        <v>0</v>
      </c>
    </row>
    <row r="255" spans="1:25" ht="20.100000000000001" customHeight="1" x14ac:dyDescent="0.25">
      <c r="A255" s="174">
        <v>249</v>
      </c>
      <c r="B255" s="201" t="str">
        <f>IF('Frais de personnel'!$B255="","",'Frais de personnel'!$B255)</f>
        <v/>
      </c>
      <c r="C255" s="201" t="str">
        <f>IF('Frais de personnel'!$C255="","",'Frais de personnel'!$C255)</f>
        <v/>
      </c>
      <c r="D255" s="202" t="str">
        <f>IF('Frais de personnel'!$D255="","",'Frais de personnel'!$D255)</f>
        <v/>
      </c>
      <c r="E255" s="180" t="str">
        <f>IF('Frais de personnel'!$E255="","",'Frais de personnel'!$E255)</f>
        <v/>
      </c>
      <c r="F255" s="273" t="str">
        <f>IF('Frais de personnel'!$H255="","",'Frais de personnel'!F255)</f>
        <v/>
      </c>
      <c r="G255" s="273" t="str">
        <f>IF('Frais de personnel'!$H255="","",'Frais de personnel'!G255)</f>
        <v/>
      </c>
      <c r="H255" s="203" t="str">
        <f>IF('Frais de personnel'!$H255="","",'Frais de personnel'!$H255)</f>
        <v/>
      </c>
      <c r="I255" s="89" t="str">
        <f>IF('Frais de personnel'!$I255="","",'Frais de personnel'!$I255)</f>
        <v/>
      </c>
      <c r="J255" s="89" t="str">
        <f>IF('Frais de personnel'!$J255="","",'Frais de personnel'!$J255)</f>
        <v/>
      </c>
      <c r="K255" s="204" t="str">
        <f>IF('Frais de personnel'!$K255=0,"",'Frais de personnel'!$K255)</f>
        <v/>
      </c>
      <c r="L255" s="88"/>
      <c r="M255" s="69"/>
      <c r="N255" s="69"/>
      <c r="O255" s="69"/>
      <c r="P255" s="284" t="str">
        <f t="shared" si="25"/>
        <v/>
      </c>
      <c r="Q255" s="284" t="str">
        <f t="shared" si="26"/>
        <v/>
      </c>
      <c r="R255" s="84" t="str">
        <f t="shared" si="21"/>
        <v/>
      </c>
      <c r="S255" s="182" t="str">
        <f t="shared" si="22"/>
        <v/>
      </c>
      <c r="T255" s="196" t="str">
        <f t="shared" si="23"/>
        <v/>
      </c>
      <c r="U255" s="274" t="str">
        <f t="shared" si="27"/>
        <v/>
      </c>
      <c r="V255" s="185"/>
      <c r="W255" s="266"/>
      <c r="X255" s="90"/>
      <c r="Y255" s="158">
        <f t="shared" si="24"/>
        <v>0</v>
      </c>
    </row>
    <row r="256" spans="1:25" ht="20.100000000000001" customHeight="1" x14ac:dyDescent="0.25">
      <c r="A256" s="174">
        <v>250</v>
      </c>
      <c r="B256" s="201" t="str">
        <f>IF('Frais de personnel'!$B256="","",'Frais de personnel'!$B256)</f>
        <v/>
      </c>
      <c r="C256" s="201" t="str">
        <f>IF('Frais de personnel'!$C256="","",'Frais de personnel'!$C256)</f>
        <v/>
      </c>
      <c r="D256" s="202" t="str">
        <f>IF('Frais de personnel'!$D256="","",'Frais de personnel'!$D256)</f>
        <v/>
      </c>
      <c r="E256" s="180" t="str">
        <f>IF('Frais de personnel'!$E256="","",'Frais de personnel'!$E256)</f>
        <v/>
      </c>
      <c r="F256" s="273" t="str">
        <f>IF('Frais de personnel'!$H256="","",'Frais de personnel'!F256)</f>
        <v/>
      </c>
      <c r="G256" s="273" t="str">
        <f>IF('Frais de personnel'!$H256="","",'Frais de personnel'!G256)</f>
        <v/>
      </c>
      <c r="H256" s="203" t="str">
        <f>IF('Frais de personnel'!$H256="","",'Frais de personnel'!$H256)</f>
        <v/>
      </c>
      <c r="I256" s="89" t="str">
        <f>IF('Frais de personnel'!$I256="","",'Frais de personnel'!$I256)</f>
        <v/>
      </c>
      <c r="J256" s="89" t="str">
        <f>IF('Frais de personnel'!$J256="","",'Frais de personnel'!$J256)</f>
        <v/>
      </c>
      <c r="K256" s="204" t="str">
        <f>IF('Frais de personnel'!$K256=0,"",'Frais de personnel'!$K256)</f>
        <v/>
      </c>
      <c r="L256" s="88"/>
      <c r="M256" s="69"/>
      <c r="N256" s="69"/>
      <c r="O256" s="69"/>
      <c r="P256" s="284" t="str">
        <f t="shared" si="25"/>
        <v/>
      </c>
      <c r="Q256" s="284" t="str">
        <f t="shared" si="26"/>
        <v/>
      </c>
      <c r="R256" s="84" t="str">
        <f t="shared" si="21"/>
        <v/>
      </c>
      <c r="S256" s="182" t="str">
        <f t="shared" si="22"/>
        <v/>
      </c>
      <c r="T256" s="196" t="str">
        <f t="shared" si="23"/>
        <v/>
      </c>
      <c r="U256" s="274" t="str">
        <f t="shared" si="27"/>
        <v/>
      </c>
      <c r="V256" s="185"/>
      <c r="W256" s="266"/>
      <c r="X256" s="90"/>
      <c r="Y256" s="158">
        <f t="shared" si="24"/>
        <v>0</v>
      </c>
    </row>
    <row r="257" spans="1:25" ht="20.100000000000001" customHeight="1" x14ac:dyDescent="0.25">
      <c r="A257" s="174">
        <v>251</v>
      </c>
      <c r="B257" s="201" t="str">
        <f>IF('Frais de personnel'!$B257="","",'Frais de personnel'!$B257)</f>
        <v/>
      </c>
      <c r="C257" s="201" t="str">
        <f>IF('Frais de personnel'!$C257="","",'Frais de personnel'!$C257)</f>
        <v/>
      </c>
      <c r="D257" s="202" t="str">
        <f>IF('Frais de personnel'!$D257="","",'Frais de personnel'!$D257)</f>
        <v/>
      </c>
      <c r="E257" s="180" t="str">
        <f>IF('Frais de personnel'!$E257="","",'Frais de personnel'!$E257)</f>
        <v/>
      </c>
      <c r="F257" s="273" t="str">
        <f>IF('Frais de personnel'!$H257="","",'Frais de personnel'!F257)</f>
        <v/>
      </c>
      <c r="G257" s="273" t="str">
        <f>IF('Frais de personnel'!$H257="","",'Frais de personnel'!G257)</f>
        <v/>
      </c>
      <c r="H257" s="203" t="str">
        <f>IF('Frais de personnel'!$H257="","",'Frais de personnel'!$H257)</f>
        <v/>
      </c>
      <c r="I257" s="89" t="str">
        <f>IF('Frais de personnel'!$I257="","",'Frais de personnel'!$I257)</f>
        <v/>
      </c>
      <c r="J257" s="89" t="str">
        <f>IF('Frais de personnel'!$J257="","",'Frais de personnel'!$J257)</f>
        <v/>
      </c>
      <c r="K257" s="204" t="str">
        <f>IF('Frais de personnel'!$K257=0,"",'Frais de personnel'!$K257)</f>
        <v/>
      </c>
      <c r="L257" s="88"/>
      <c r="M257" s="69"/>
      <c r="N257" s="69"/>
      <c r="O257" s="69"/>
      <c r="P257" s="284" t="str">
        <f t="shared" si="25"/>
        <v/>
      </c>
      <c r="Q257" s="284" t="str">
        <f t="shared" si="26"/>
        <v/>
      </c>
      <c r="R257" s="84" t="str">
        <f t="shared" si="21"/>
        <v/>
      </c>
      <c r="S257" s="182" t="str">
        <f t="shared" si="22"/>
        <v/>
      </c>
      <c r="T257" s="196" t="str">
        <f t="shared" si="23"/>
        <v/>
      </c>
      <c r="U257" s="274" t="str">
        <f t="shared" si="27"/>
        <v/>
      </c>
      <c r="V257" s="185"/>
      <c r="W257" s="266"/>
      <c r="X257" s="90"/>
      <c r="Y257" s="158">
        <f t="shared" si="24"/>
        <v>0</v>
      </c>
    </row>
    <row r="258" spans="1:25" ht="20.100000000000001" customHeight="1" x14ac:dyDescent="0.25">
      <c r="A258" s="174">
        <v>252</v>
      </c>
      <c r="B258" s="201" t="str">
        <f>IF('Frais de personnel'!$B258="","",'Frais de personnel'!$B258)</f>
        <v/>
      </c>
      <c r="C258" s="201" t="str">
        <f>IF('Frais de personnel'!$C258="","",'Frais de personnel'!$C258)</f>
        <v/>
      </c>
      <c r="D258" s="202" t="str">
        <f>IF('Frais de personnel'!$D258="","",'Frais de personnel'!$D258)</f>
        <v/>
      </c>
      <c r="E258" s="180" t="str">
        <f>IF('Frais de personnel'!$E258="","",'Frais de personnel'!$E258)</f>
        <v/>
      </c>
      <c r="F258" s="273" t="str">
        <f>IF('Frais de personnel'!$H258="","",'Frais de personnel'!F258)</f>
        <v/>
      </c>
      <c r="G258" s="273" t="str">
        <f>IF('Frais de personnel'!$H258="","",'Frais de personnel'!G258)</f>
        <v/>
      </c>
      <c r="H258" s="203" t="str">
        <f>IF('Frais de personnel'!$H258="","",'Frais de personnel'!$H258)</f>
        <v/>
      </c>
      <c r="I258" s="89" t="str">
        <f>IF('Frais de personnel'!$I258="","",'Frais de personnel'!$I258)</f>
        <v/>
      </c>
      <c r="J258" s="89" t="str">
        <f>IF('Frais de personnel'!$J258="","",'Frais de personnel'!$J258)</f>
        <v/>
      </c>
      <c r="K258" s="204" t="str">
        <f>IF('Frais de personnel'!$K258=0,"",'Frais de personnel'!$K258)</f>
        <v/>
      </c>
      <c r="L258" s="88"/>
      <c r="M258" s="69"/>
      <c r="N258" s="69"/>
      <c r="O258" s="69"/>
      <c r="P258" s="284" t="str">
        <f t="shared" si="25"/>
        <v/>
      </c>
      <c r="Q258" s="284" t="str">
        <f t="shared" si="26"/>
        <v/>
      </c>
      <c r="R258" s="84" t="str">
        <f t="shared" si="21"/>
        <v/>
      </c>
      <c r="S258" s="182" t="str">
        <f t="shared" si="22"/>
        <v/>
      </c>
      <c r="T258" s="196" t="str">
        <f t="shared" si="23"/>
        <v/>
      </c>
      <c r="U258" s="274" t="str">
        <f t="shared" si="27"/>
        <v/>
      </c>
      <c r="V258" s="185"/>
      <c r="W258" s="266"/>
      <c r="X258" s="90"/>
      <c r="Y258" s="158">
        <f t="shared" si="24"/>
        <v>0</v>
      </c>
    </row>
    <row r="259" spans="1:25" ht="20.100000000000001" customHeight="1" x14ac:dyDescent="0.25">
      <c r="A259" s="174">
        <v>253</v>
      </c>
      <c r="B259" s="201" t="str">
        <f>IF('Frais de personnel'!$B259="","",'Frais de personnel'!$B259)</f>
        <v/>
      </c>
      <c r="C259" s="201" t="str">
        <f>IF('Frais de personnel'!$C259="","",'Frais de personnel'!$C259)</f>
        <v/>
      </c>
      <c r="D259" s="202" t="str">
        <f>IF('Frais de personnel'!$D259="","",'Frais de personnel'!$D259)</f>
        <v/>
      </c>
      <c r="E259" s="180" t="str">
        <f>IF('Frais de personnel'!$E259="","",'Frais de personnel'!$E259)</f>
        <v/>
      </c>
      <c r="F259" s="273" t="str">
        <f>IF('Frais de personnel'!$H259="","",'Frais de personnel'!F259)</f>
        <v/>
      </c>
      <c r="G259" s="273" t="str">
        <f>IF('Frais de personnel'!$H259="","",'Frais de personnel'!G259)</f>
        <v/>
      </c>
      <c r="H259" s="203" t="str">
        <f>IF('Frais de personnel'!$H259="","",'Frais de personnel'!$H259)</f>
        <v/>
      </c>
      <c r="I259" s="89" t="str">
        <f>IF('Frais de personnel'!$I259="","",'Frais de personnel'!$I259)</f>
        <v/>
      </c>
      <c r="J259" s="89" t="str">
        <f>IF('Frais de personnel'!$J259="","",'Frais de personnel'!$J259)</f>
        <v/>
      </c>
      <c r="K259" s="204" t="str">
        <f>IF('Frais de personnel'!$K259=0,"",'Frais de personnel'!$K259)</f>
        <v/>
      </c>
      <c r="L259" s="88"/>
      <c r="M259" s="69"/>
      <c r="N259" s="69"/>
      <c r="O259" s="69"/>
      <c r="P259" s="284" t="str">
        <f t="shared" si="25"/>
        <v/>
      </c>
      <c r="Q259" s="284" t="str">
        <f t="shared" si="26"/>
        <v/>
      </c>
      <c r="R259" s="84" t="str">
        <f t="shared" si="21"/>
        <v/>
      </c>
      <c r="S259" s="182" t="str">
        <f t="shared" si="22"/>
        <v/>
      </c>
      <c r="T259" s="196" t="str">
        <f t="shared" si="23"/>
        <v/>
      </c>
      <c r="U259" s="274" t="str">
        <f t="shared" si="27"/>
        <v/>
      </c>
      <c r="V259" s="185"/>
      <c r="W259" s="266"/>
      <c r="X259" s="90"/>
      <c r="Y259" s="158">
        <f t="shared" si="24"/>
        <v>0</v>
      </c>
    </row>
    <row r="260" spans="1:25" ht="20.100000000000001" customHeight="1" x14ac:dyDescent="0.25">
      <c r="A260" s="174">
        <v>254</v>
      </c>
      <c r="B260" s="201" t="str">
        <f>IF('Frais de personnel'!$B260="","",'Frais de personnel'!$B260)</f>
        <v/>
      </c>
      <c r="C260" s="201" t="str">
        <f>IF('Frais de personnel'!$C260="","",'Frais de personnel'!$C260)</f>
        <v/>
      </c>
      <c r="D260" s="202" t="str">
        <f>IF('Frais de personnel'!$D260="","",'Frais de personnel'!$D260)</f>
        <v/>
      </c>
      <c r="E260" s="180" t="str">
        <f>IF('Frais de personnel'!$E260="","",'Frais de personnel'!$E260)</f>
        <v/>
      </c>
      <c r="F260" s="273" t="str">
        <f>IF('Frais de personnel'!$H260="","",'Frais de personnel'!F260)</f>
        <v/>
      </c>
      <c r="G260" s="273" t="str">
        <f>IF('Frais de personnel'!$H260="","",'Frais de personnel'!G260)</f>
        <v/>
      </c>
      <c r="H260" s="203" t="str">
        <f>IF('Frais de personnel'!$H260="","",'Frais de personnel'!$H260)</f>
        <v/>
      </c>
      <c r="I260" s="89" t="str">
        <f>IF('Frais de personnel'!$I260="","",'Frais de personnel'!$I260)</f>
        <v/>
      </c>
      <c r="J260" s="89" t="str">
        <f>IF('Frais de personnel'!$J260="","",'Frais de personnel'!$J260)</f>
        <v/>
      </c>
      <c r="K260" s="204" t="str">
        <f>IF('Frais de personnel'!$K260=0,"",'Frais de personnel'!$K260)</f>
        <v/>
      </c>
      <c r="L260" s="88"/>
      <c r="M260" s="69"/>
      <c r="N260" s="69"/>
      <c r="O260" s="69"/>
      <c r="P260" s="284" t="str">
        <f t="shared" si="25"/>
        <v/>
      </c>
      <c r="Q260" s="284" t="str">
        <f t="shared" si="26"/>
        <v/>
      </c>
      <c r="R260" s="84" t="str">
        <f t="shared" si="21"/>
        <v/>
      </c>
      <c r="S260" s="182" t="str">
        <f t="shared" si="22"/>
        <v/>
      </c>
      <c r="T260" s="196" t="str">
        <f t="shared" si="23"/>
        <v/>
      </c>
      <c r="U260" s="274" t="str">
        <f t="shared" si="27"/>
        <v/>
      </c>
      <c r="V260" s="185"/>
      <c r="W260" s="266"/>
      <c r="X260" s="90"/>
      <c r="Y260" s="158">
        <f t="shared" si="24"/>
        <v>0</v>
      </c>
    </row>
    <row r="261" spans="1:25" ht="20.100000000000001" customHeight="1" x14ac:dyDescent="0.25">
      <c r="A261" s="174">
        <v>255</v>
      </c>
      <c r="B261" s="201" t="str">
        <f>IF('Frais de personnel'!$B261="","",'Frais de personnel'!$B261)</f>
        <v/>
      </c>
      <c r="C261" s="201" t="str">
        <f>IF('Frais de personnel'!$C261="","",'Frais de personnel'!$C261)</f>
        <v/>
      </c>
      <c r="D261" s="202" t="str">
        <f>IF('Frais de personnel'!$D261="","",'Frais de personnel'!$D261)</f>
        <v/>
      </c>
      <c r="E261" s="180" t="str">
        <f>IF('Frais de personnel'!$E261="","",'Frais de personnel'!$E261)</f>
        <v/>
      </c>
      <c r="F261" s="273" t="str">
        <f>IF('Frais de personnel'!$H261="","",'Frais de personnel'!F261)</f>
        <v/>
      </c>
      <c r="G261" s="273" t="str">
        <f>IF('Frais de personnel'!$H261="","",'Frais de personnel'!G261)</f>
        <v/>
      </c>
      <c r="H261" s="203" t="str">
        <f>IF('Frais de personnel'!$H261="","",'Frais de personnel'!$H261)</f>
        <v/>
      </c>
      <c r="I261" s="89" t="str">
        <f>IF('Frais de personnel'!$I261="","",'Frais de personnel'!$I261)</f>
        <v/>
      </c>
      <c r="J261" s="89" t="str">
        <f>IF('Frais de personnel'!$J261="","",'Frais de personnel'!$J261)</f>
        <v/>
      </c>
      <c r="K261" s="204" t="str">
        <f>IF('Frais de personnel'!$K261=0,"",'Frais de personnel'!$K261)</f>
        <v/>
      </c>
      <c r="L261" s="88"/>
      <c r="M261" s="69"/>
      <c r="N261" s="69"/>
      <c r="O261" s="69"/>
      <c r="P261" s="284" t="str">
        <f t="shared" si="25"/>
        <v/>
      </c>
      <c r="Q261" s="284" t="str">
        <f t="shared" si="26"/>
        <v/>
      </c>
      <c r="R261" s="84" t="str">
        <f t="shared" si="21"/>
        <v/>
      </c>
      <c r="S261" s="182" t="str">
        <f t="shared" si="22"/>
        <v/>
      </c>
      <c r="T261" s="196" t="str">
        <f t="shared" si="23"/>
        <v/>
      </c>
      <c r="U261" s="274" t="str">
        <f t="shared" si="27"/>
        <v/>
      </c>
      <c r="V261" s="185"/>
      <c r="W261" s="266"/>
      <c r="X261" s="90"/>
      <c r="Y261" s="158">
        <f t="shared" si="24"/>
        <v>0</v>
      </c>
    </row>
    <row r="262" spans="1:25" ht="20.100000000000001" customHeight="1" x14ac:dyDescent="0.25">
      <c r="A262" s="174">
        <v>256</v>
      </c>
      <c r="B262" s="201" t="str">
        <f>IF('Frais de personnel'!$B262="","",'Frais de personnel'!$B262)</f>
        <v/>
      </c>
      <c r="C262" s="201" t="str">
        <f>IF('Frais de personnel'!$C262="","",'Frais de personnel'!$C262)</f>
        <v/>
      </c>
      <c r="D262" s="202" t="str">
        <f>IF('Frais de personnel'!$D262="","",'Frais de personnel'!$D262)</f>
        <v/>
      </c>
      <c r="E262" s="180" t="str">
        <f>IF('Frais de personnel'!$E262="","",'Frais de personnel'!$E262)</f>
        <v/>
      </c>
      <c r="F262" s="273" t="str">
        <f>IF('Frais de personnel'!$H262="","",'Frais de personnel'!F262)</f>
        <v/>
      </c>
      <c r="G262" s="273" t="str">
        <f>IF('Frais de personnel'!$H262="","",'Frais de personnel'!G262)</f>
        <v/>
      </c>
      <c r="H262" s="203" t="str">
        <f>IF('Frais de personnel'!$H262="","",'Frais de personnel'!$H262)</f>
        <v/>
      </c>
      <c r="I262" s="89" t="str">
        <f>IF('Frais de personnel'!$I262="","",'Frais de personnel'!$I262)</f>
        <v/>
      </c>
      <c r="J262" s="89" t="str">
        <f>IF('Frais de personnel'!$J262="","",'Frais de personnel'!$J262)</f>
        <v/>
      </c>
      <c r="K262" s="204" t="str">
        <f>IF('Frais de personnel'!$K262=0,"",'Frais de personnel'!$K262)</f>
        <v/>
      </c>
      <c r="L262" s="88"/>
      <c r="M262" s="69"/>
      <c r="N262" s="69"/>
      <c r="O262" s="69"/>
      <c r="P262" s="284" t="str">
        <f t="shared" si="25"/>
        <v/>
      </c>
      <c r="Q262" s="284" t="str">
        <f t="shared" si="26"/>
        <v/>
      </c>
      <c r="R262" s="84" t="str">
        <f t="shared" si="21"/>
        <v/>
      </c>
      <c r="S262" s="182" t="str">
        <f t="shared" si="22"/>
        <v/>
      </c>
      <c r="T262" s="196" t="str">
        <f t="shared" si="23"/>
        <v/>
      </c>
      <c r="U262" s="274" t="str">
        <f t="shared" si="27"/>
        <v/>
      </c>
      <c r="V262" s="185"/>
      <c r="W262" s="266"/>
      <c r="X262" s="90"/>
      <c r="Y262" s="158">
        <f t="shared" si="24"/>
        <v>0</v>
      </c>
    </row>
    <row r="263" spans="1:25" ht="20.100000000000001" customHeight="1" x14ac:dyDescent="0.25">
      <c r="A263" s="174">
        <v>257</v>
      </c>
      <c r="B263" s="201" t="str">
        <f>IF('Frais de personnel'!$B263="","",'Frais de personnel'!$B263)</f>
        <v/>
      </c>
      <c r="C263" s="201" t="str">
        <f>IF('Frais de personnel'!$C263="","",'Frais de personnel'!$C263)</f>
        <v/>
      </c>
      <c r="D263" s="202" t="str">
        <f>IF('Frais de personnel'!$D263="","",'Frais de personnel'!$D263)</f>
        <v/>
      </c>
      <c r="E263" s="180" t="str">
        <f>IF('Frais de personnel'!$E263="","",'Frais de personnel'!$E263)</f>
        <v/>
      </c>
      <c r="F263" s="273" t="str">
        <f>IF('Frais de personnel'!$H263="","",'Frais de personnel'!F263)</f>
        <v/>
      </c>
      <c r="G263" s="273" t="str">
        <f>IF('Frais de personnel'!$H263="","",'Frais de personnel'!G263)</f>
        <v/>
      </c>
      <c r="H263" s="203" t="str">
        <f>IF('Frais de personnel'!$H263="","",'Frais de personnel'!$H263)</f>
        <v/>
      </c>
      <c r="I263" s="89" t="str">
        <f>IF('Frais de personnel'!$I263="","",'Frais de personnel'!$I263)</f>
        <v/>
      </c>
      <c r="J263" s="89" t="str">
        <f>IF('Frais de personnel'!$J263="","",'Frais de personnel'!$J263)</f>
        <v/>
      </c>
      <c r="K263" s="204" t="str">
        <f>IF('Frais de personnel'!$K263=0,"",'Frais de personnel'!$K263)</f>
        <v/>
      </c>
      <c r="L263" s="88"/>
      <c r="M263" s="69"/>
      <c r="N263" s="69"/>
      <c r="O263" s="69"/>
      <c r="P263" s="284" t="str">
        <f t="shared" si="25"/>
        <v/>
      </c>
      <c r="Q263" s="284" t="str">
        <f t="shared" si="26"/>
        <v/>
      </c>
      <c r="R263" s="84" t="str">
        <f t="shared" ref="R263:R326" si="28">IF($E263="","",IF(OR(($L263=0),($M263=0)),0,$L263/$M263*$N263))</f>
        <v/>
      </c>
      <c r="S263" s="182" t="str">
        <f t="shared" ref="S263:S326" si="29">IF($K263="","",IF($R263&gt;$K263,"Le montant éligible ne peut etre supérieur au montant présenté",""))</f>
        <v/>
      </c>
      <c r="T263" s="196" t="str">
        <f t="shared" ref="T263:T326" si="30">IF(J263="","",IF(E263="Salaire technicien",MIN(60000/1607*N263,60000),IF(E263="Salaire ingénieur",MIN(80000/1607*N263,80000))))</f>
        <v/>
      </c>
      <c r="U263" s="274" t="str">
        <f t="shared" si="27"/>
        <v/>
      </c>
      <c r="V263" s="185"/>
      <c r="W263" s="266"/>
      <c r="X263" s="90"/>
      <c r="Y263" s="158">
        <f t="shared" ref="Y263:Y326" si="31">IF(AND(B263&lt;&gt;"",X263&lt;&gt;"Oui"),1,0)</f>
        <v>0</v>
      </c>
    </row>
    <row r="264" spans="1:25" ht="20.100000000000001" customHeight="1" x14ac:dyDescent="0.25">
      <c r="A264" s="174">
        <v>258</v>
      </c>
      <c r="B264" s="201" t="str">
        <f>IF('Frais de personnel'!$B264="","",'Frais de personnel'!$B264)</f>
        <v/>
      </c>
      <c r="C264" s="201" t="str">
        <f>IF('Frais de personnel'!$C264="","",'Frais de personnel'!$C264)</f>
        <v/>
      </c>
      <c r="D264" s="202" t="str">
        <f>IF('Frais de personnel'!$D264="","",'Frais de personnel'!$D264)</f>
        <v/>
      </c>
      <c r="E264" s="180" t="str">
        <f>IF('Frais de personnel'!$E264="","",'Frais de personnel'!$E264)</f>
        <v/>
      </c>
      <c r="F264" s="273" t="str">
        <f>IF('Frais de personnel'!$H264="","",'Frais de personnel'!F264)</f>
        <v/>
      </c>
      <c r="G264" s="273" t="str">
        <f>IF('Frais de personnel'!$H264="","",'Frais de personnel'!G264)</f>
        <v/>
      </c>
      <c r="H264" s="203" t="str">
        <f>IF('Frais de personnel'!$H264="","",'Frais de personnel'!$H264)</f>
        <v/>
      </c>
      <c r="I264" s="89" t="str">
        <f>IF('Frais de personnel'!$I264="","",'Frais de personnel'!$I264)</f>
        <v/>
      </c>
      <c r="J264" s="89" t="str">
        <f>IF('Frais de personnel'!$J264="","",'Frais de personnel'!$J264)</f>
        <v/>
      </c>
      <c r="K264" s="204" t="str">
        <f>IF('Frais de personnel'!$K264=0,"",'Frais de personnel'!$K264)</f>
        <v/>
      </c>
      <c r="L264" s="88"/>
      <c r="M264" s="69"/>
      <c r="N264" s="69"/>
      <c r="O264" s="69"/>
      <c r="P264" s="284" t="str">
        <f t="shared" ref="P264:P327" si="32">IF(O264="KO","",IF(K264="","",F264))</f>
        <v/>
      </c>
      <c r="Q264" s="284" t="str">
        <f t="shared" ref="Q264:Q327" si="33">IF(O264="KO","",IF(K264="","",G264))</f>
        <v/>
      </c>
      <c r="R264" s="84" t="str">
        <f t="shared" si="28"/>
        <v/>
      </c>
      <c r="S264" s="182" t="str">
        <f t="shared" si="29"/>
        <v/>
      </c>
      <c r="T264" s="196" t="str">
        <f t="shared" si="30"/>
        <v/>
      </c>
      <c r="U264" s="274" t="str">
        <f t="shared" ref="U264:U327" si="34">IF(MIN(R264,T264)=0,"",MIN(R264,T264))</f>
        <v/>
      </c>
      <c r="V264" s="185"/>
      <c r="W264" s="266"/>
      <c r="X264" s="90"/>
      <c r="Y264" s="158">
        <f t="shared" si="31"/>
        <v>0</v>
      </c>
    </row>
    <row r="265" spans="1:25" ht="20.100000000000001" customHeight="1" x14ac:dyDescent="0.25">
      <c r="A265" s="174">
        <v>259</v>
      </c>
      <c r="B265" s="201" t="str">
        <f>IF('Frais de personnel'!$B265="","",'Frais de personnel'!$B265)</f>
        <v/>
      </c>
      <c r="C265" s="201" t="str">
        <f>IF('Frais de personnel'!$C265="","",'Frais de personnel'!$C265)</f>
        <v/>
      </c>
      <c r="D265" s="202" t="str">
        <f>IF('Frais de personnel'!$D265="","",'Frais de personnel'!$D265)</f>
        <v/>
      </c>
      <c r="E265" s="180" t="str">
        <f>IF('Frais de personnel'!$E265="","",'Frais de personnel'!$E265)</f>
        <v/>
      </c>
      <c r="F265" s="273" t="str">
        <f>IF('Frais de personnel'!$H265="","",'Frais de personnel'!F265)</f>
        <v/>
      </c>
      <c r="G265" s="273" t="str">
        <f>IF('Frais de personnel'!$H265="","",'Frais de personnel'!G265)</f>
        <v/>
      </c>
      <c r="H265" s="203" t="str">
        <f>IF('Frais de personnel'!$H265="","",'Frais de personnel'!$H265)</f>
        <v/>
      </c>
      <c r="I265" s="89" t="str">
        <f>IF('Frais de personnel'!$I265="","",'Frais de personnel'!$I265)</f>
        <v/>
      </c>
      <c r="J265" s="89" t="str">
        <f>IF('Frais de personnel'!$J265="","",'Frais de personnel'!$J265)</f>
        <v/>
      </c>
      <c r="K265" s="204" t="str">
        <f>IF('Frais de personnel'!$K265=0,"",'Frais de personnel'!$K265)</f>
        <v/>
      </c>
      <c r="L265" s="88"/>
      <c r="M265" s="69"/>
      <c r="N265" s="69"/>
      <c r="O265" s="69"/>
      <c r="P265" s="284" t="str">
        <f t="shared" si="32"/>
        <v/>
      </c>
      <c r="Q265" s="284" t="str">
        <f t="shared" si="33"/>
        <v/>
      </c>
      <c r="R265" s="84" t="str">
        <f t="shared" si="28"/>
        <v/>
      </c>
      <c r="S265" s="182" t="str">
        <f t="shared" si="29"/>
        <v/>
      </c>
      <c r="T265" s="196" t="str">
        <f t="shared" si="30"/>
        <v/>
      </c>
      <c r="U265" s="274" t="str">
        <f t="shared" si="34"/>
        <v/>
      </c>
      <c r="V265" s="185"/>
      <c r="W265" s="266"/>
      <c r="X265" s="90"/>
      <c r="Y265" s="158">
        <f t="shared" si="31"/>
        <v>0</v>
      </c>
    </row>
    <row r="266" spans="1:25" ht="20.100000000000001" customHeight="1" x14ac:dyDescent="0.25">
      <c r="A266" s="174">
        <v>260</v>
      </c>
      <c r="B266" s="201" t="str">
        <f>IF('Frais de personnel'!$B266="","",'Frais de personnel'!$B266)</f>
        <v/>
      </c>
      <c r="C266" s="201" t="str">
        <f>IF('Frais de personnel'!$C266="","",'Frais de personnel'!$C266)</f>
        <v/>
      </c>
      <c r="D266" s="202" t="str">
        <f>IF('Frais de personnel'!$D266="","",'Frais de personnel'!$D266)</f>
        <v/>
      </c>
      <c r="E266" s="180" t="str">
        <f>IF('Frais de personnel'!$E266="","",'Frais de personnel'!$E266)</f>
        <v/>
      </c>
      <c r="F266" s="273" t="str">
        <f>IF('Frais de personnel'!$H266="","",'Frais de personnel'!F266)</f>
        <v/>
      </c>
      <c r="G266" s="273" t="str">
        <f>IF('Frais de personnel'!$H266="","",'Frais de personnel'!G266)</f>
        <v/>
      </c>
      <c r="H266" s="203" t="str">
        <f>IF('Frais de personnel'!$H266="","",'Frais de personnel'!$H266)</f>
        <v/>
      </c>
      <c r="I266" s="89" t="str">
        <f>IF('Frais de personnel'!$I266="","",'Frais de personnel'!$I266)</f>
        <v/>
      </c>
      <c r="J266" s="89" t="str">
        <f>IF('Frais de personnel'!$J266="","",'Frais de personnel'!$J266)</f>
        <v/>
      </c>
      <c r="K266" s="204" t="str">
        <f>IF('Frais de personnel'!$K266=0,"",'Frais de personnel'!$K266)</f>
        <v/>
      </c>
      <c r="L266" s="88"/>
      <c r="M266" s="69"/>
      <c r="N266" s="69"/>
      <c r="O266" s="69"/>
      <c r="P266" s="284" t="str">
        <f t="shared" si="32"/>
        <v/>
      </c>
      <c r="Q266" s="284" t="str">
        <f t="shared" si="33"/>
        <v/>
      </c>
      <c r="R266" s="84" t="str">
        <f t="shared" si="28"/>
        <v/>
      </c>
      <c r="S266" s="182" t="str">
        <f t="shared" si="29"/>
        <v/>
      </c>
      <c r="T266" s="196" t="str">
        <f t="shared" si="30"/>
        <v/>
      </c>
      <c r="U266" s="274" t="str">
        <f t="shared" si="34"/>
        <v/>
      </c>
      <c r="V266" s="185"/>
      <c r="W266" s="266"/>
      <c r="X266" s="90"/>
      <c r="Y266" s="158">
        <f t="shared" si="31"/>
        <v>0</v>
      </c>
    </row>
    <row r="267" spans="1:25" ht="20.100000000000001" customHeight="1" x14ac:dyDescent="0.25">
      <c r="A267" s="174">
        <v>261</v>
      </c>
      <c r="B267" s="201" t="str">
        <f>IF('Frais de personnel'!$B267="","",'Frais de personnel'!$B267)</f>
        <v/>
      </c>
      <c r="C267" s="201" t="str">
        <f>IF('Frais de personnel'!$C267="","",'Frais de personnel'!$C267)</f>
        <v/>
      </c>
      <c r="D267" s="202" t="str">
        <f>IF('Frais de personnel'!$D267="","",'Frais de personnel'!$D267)</f>
        <v/>
      </c>
      <c r="E267" s="180" t="str">
        <f>IF('Frais de personnel'!$E267="","",'Frais de personnel'!$E267)</f>
        <v/>
      </c>
      <c r="F267" s="273" t="str">
        <f>IF('Frais de personnel'!$H267="","",'Frais de personnel'!F267)</f>
        <v/>
      </c>
      <c r="G267" s="273" t="str">
        <f>IF('Frais de personnel'!$H267="","",'Frais de personnel'!G267)</f>
        <v/>
      </c>
      <c r="H267" s="203" t="str">
        <f>IF('Frais de personnel'!$H267="","",'Frais de personnel'!$H267)</f>
        <v/>
      </c>
      <c r="I267" s="89" t="str">
        <f>IF('Frais de personnel'!$I267="","",'Frais de personnel'!$I267)</f>
        <v/>
      </c>
      <c r="J267" s="89" t="str">
        <f>IF('Frais de personnel'!$J267="","",'Frais de personnel'!$J267)</f>
        <v/>
      </c>
      <c r="K267" s="204" t="str">
        <f>IF('Frais de personnel'!$K267=0,"",'Frais de personnel'!$K267)</f>
        <v/>
      </c>
      <c r="L267" s="88"/>
      <c r="M267" s="69"/>
      <c r="N267" s="69"/>
      <c r="O267" s="69"/>
      <c r="P267" s="284" t="str">
        <f t="shared" si="32"/>
        <v/>
      </c>
      <c r="Q267" s="284" t="str">
        <f t="shared" si="33"/>
        <v/>
      </c>
      <c r="R267" s="84" t="str">
        <f t="shared" si="28"/>
        <v/>
      </c>
      <c r="S267" s="182" t="str">
        <f t="shared" si="29"/>
        <v/>
      </c>
      <c r="T267" s="196" t="str">
        <f t="shared" si="30"/>
        <v/>
      </c>
      <c r="U267" s="274" t="str">
        <f t="shared" si="34"/>
        <v/>
      </c>
      <c r="V267" s="185"/>
      <c r="W267" s="266"/>
      <c r="X267" s="90"/>
      <c r="Y267" s="158">
        <f t="shared" si="31"/>
        <v>0</v>
      </c>
    </row>
    <row r="268" spans="1:25" ht="20.100000000000001" customHeight="1" x14ac:dyDescent="0.25">
      <c r="A268" s="174">
        <v>262</v>
      </c>
      <c r="B268" s="201" t="str">
        <f>IF('Frais de personnel'!$B268="","",'Frais de personnel'!$B268)</f>
        <v/>
      </c>
      <c r="C268" s="201" t="str">
        <f>IF('Frais de personnel'!$C268="","",'Frais de personnel'!$C268)</f>
        <v/>
      </c>
      <c r="D268" s="202" t="str">
        <f>IF('Frais de personnel'!$D268="","",'Frais de personnel'!$D268)</f>
        <v/>
      </c>
      <c r="E268" s="180" t="str">
        <f>IF('Frais de personnel'!$E268="","",'Frais de personnel'!$E268)</f>
        <v/>
      </c>
      <c r="F268" s="273" t="str">
        <f>IF('Frais de personnel'!$H268="","",'Frais de personnel'!F268)</f>
        <v/>
      </c>
      <c r="G268" s="273" t="str">
        <f>IF('Frais de personnel'!$H268="","",'Frais de personnel'!G268)</f>
        <v/>
      </c>
      <c r="H268" s="203" t="str">
        <f>IF('Frais de personnel'!$H268="","",'Frais de personnel'!$H268)</f>
        <v/>
      </c>
      <c r="I268" s="89" t="str">
        <f>IF('Frais de personnel'!$I268="","",'Frais de personnel'!$I268)</f>
        <v/>
      </c>
      <c r="J268" s="89" t="str">
        <f>IF('Frais de personnel'!$J268="","",'Frais de personnel'!$J268)</f>
        <v/>
      </c>
      <c r="K268" s="204" t="str">
        <f>IF('Frais de personnel'!$K268=0,"",'Frais de personnel'!$K268)</f>
        <v/>
      </c>
      <c r="L268" s="88"/>
      <c r="M268" s="69"/>
      <c r="N268" s="69"/>
      <c r="O268" s="69"/>
      <c r="P268" s="284" t="str">
        <f t="shared" si="32"/>
        <v/>
      </c>
      <c r="Q268" s="284" t="str">
        <f t="shared" si="33"/>
        <v/>
      </c>
      <c r="R268" s="84" t="str">
        <f t="shared" si="28"/>
        <v/>
      </c>
      <c r="S268" s="182" t="str">
        <f t="shared" si="29"/>
        <v/>
      </c>
      <c r="T268" s="196" t="str">
        <f t="shared" si="30"/>
        <v/>
      </c>
      <c r="U268" s="274" t="str">
        <f t="shared" si="34"/>
        <v/>
      </c>
      <c r="V268" s="185"/>
      <c r="W268" s="266"/>
      <c r="X268" s="90"/>
      <c r="Y268" s="158">
        <f t="shared" si="31"/>
        <v>0</v>
      </c>
    </row>
    <row r="269" spans="1:25" ht="20.100000000000001" customHeight="1" x14ac:dyDescent="0.25">
      <c r="A269" s="174">
        <v>263</v>
      </c>
      <c r="B269" s="201" t="str">
        <f>IF('Frais de personnel'!$B269="","",'Frais de personnel'!$B269)</f>
        <v/>
      </c>
      <c r="C269" s="201" t="str">
        <f>IF('Frais de personnel'!$C269="","",'Frais de personnel'!$C269)</f>
        <v/>
      </c>
      <c r="D269" s="202" t="str">
        <f>IF('Frais de personnel'!$D269="","",'Frais de personnel'!$D269)</f>
        <v/>
      </c>
      <c r="E269" s="180" t="str">
        <f>IF('Frais de personnel'!$E269="","",'Frais de personnel'!$E269)</f>
        <v/>
      </c>
      <c r="F269" s="273" t="str">
        <f>IF('Frais de personnel'!$H269="","",'Frais de personnel'!F269)</f>
        <v/>
      </c>
      <c r="G269" s="273" t="str">
        <f>IF('Frais de personnel'!$H269="","",'Frais de personnel'!G269)</f>
        <v/>
      </c>
      <c r="H269" s="203" t="str">
        <f>IF('Frais de personnel'!$H269="","",'Frais de personnel'!$H269)</f>
        <v/>
      </c>
      <c r="I269" s="89" t="str">
        <f>IF('Frais de personnel'!$I269="","",'Frais de personnel'!$I269)</f>
        <v/>
      </c>
      <c r="J269" s="89" t="str">
        <f>IF('Frais de personnel'!$J269="","",'Frais de personnel'!$J269)</f>
        <v/>
      </c>
      <c r="K269" s="204" t="str">
        <f>IF('Frais de personnel'!$K269=0,"",'Frais de personnel'!$K269)</f>
        <v/>
      </c>
      <c r="L269" s="88"/>
      <c r="M269" s="69"/>
      <c r="N269" s="69"/>
      <c r="O269" s="69"/>
      <c r="P269" s="284" t="str">
        <f t="shared" si="32"/>
        <v/>
      </c>
      <c r="Q269" s="284" t="str">
        <f t="shared" si="33"/>
        <v/>
      </c>
      <c r="R269" s="84" t="str">
        <f t="shared" si="28"/>
        <v/>
      </c>
      <c r="S269" s="182" t="str">
        <f t="shared" si="29"/>
        <v/>
      </c>
      <c r="T269" s="196" t="str">
        <f t="shared" si="30"/>
        <v/>
      </c>
      <c r="U269" s="274" t="str">
        <f t="shared" si="34"/>
        <v/>
      </c>
      <c r="V269" s="185"/>
      <c r="W269" s="266"/>
      <c r="X269" s="90"/>
      <c r="Y269" s="158">
        <f t="shared" si="31"/>
        <v>0</v>
      </c>
    </row>
    <row r="270" spans="1:25" ht="20.100000000000001" customHeight="1" x14ac:dyDescent="0.25">
      <c r="A270" s="174">
        <v>264</v>
      </c>
      <c r="B270" s="201" t="str">
        <f>IF('Frais de personnel'!$B270="","",'Frais de personnel'!$B270)</f>
        <v/>
      </c>
      <c r="C270" s="201" t="str">
        <f>IF('Frais de personnel'!$C270="","",'Frais de personnel'!$C270)</f>
        <v/>
      </c>
      <c r="D270" s="202" t="str">
        <f>IF('Frais de personnel'!$D270="","",'Frais de personnel'!$D270)</f>
        <v/>
      </c>
      <c r="E270" s="180" t="str">
        <f>IF('Frais de personnel'!$E270="","",'Frais de personnel'!$E270)</f>
        <v/>
      </c>
      <c r="F270" s="273" t="str">
        <f>IF('Frais de personnel'!$H270="","",'Frais de personnel'!F270)</f>
        <v/>
      </c>
      <c r="G270" s="273" t="str">
        <f>IF('Frais de personnel'!$H270="","",'Frais de personnel'!G270)</f>
        <v/>
      </c>
      <c r="H270" s="203" t="str">
        <f>IF('Frais de personnel'!$H270="","",'Frais de personnel'!$H270)</f>
        <v/>
      </c>
      <c r="I270" s="89" t="str">
        <f>IF('Frais de personnel'!$I270="","",'Frais de personnel'!$I270)</f>
        <v/>
      </c>
      <c r="J270" s="89" t="str">
        <f>IF('Frais de personnel'!$J270="","",'Frais de personnel'!$J270)</f>
        <v/>
      </c>
      <c r="K270" s="204" t="str">
        <f>IF('Frais de personnel'!$K270=0,"",'Frais de personnel'!$K270)</f>
        <v/>
      </c>
      <c r="L270" s="88"/>
      <c r="M270" s="69"/>
      <c r="N270" s="69"/>
      <c r="O270" s="69"/>
      <c r="P270" s="284" t="str">
        <f t="shared" si="32"/>
        <v/>
      </c>
      <c r="Q270" s="284" t="str">
        <f t="shared" si="33"/>
        <v/>
      </c>
      <c r="R270" s="84" t="str">
        <f t="shared" si="28"/>
        <v/>
      </c>
      <c r="S270" s="182" t="str">
        <f t="shared" si="29"/>
        <v/>
      </c>
      <c r="T270" s="196" t="str">
        <f t="shared" si="30"/>
        <v/>
      </c>
      <c r="U270" s="274" t="str">
        <f t="shared" si="34"/>
        <v/>
      </c>
      <c r="V270" s="185"/>
      <c r="W270" s="266"/>
      <c r="X270" s="90"/>
      <c r="Y270" s="158">
        <f t="shared" si="31"/>
        <v>0</v>
      </c>
    </row>
    <row r="271" spans="1:25" ht="20.100000000000001" customHeight="1" x14ac:dyDescent="0.25">
      <c r="A271" s="174">
        <v>265</v>
      </c>
      <c r="B271" s="201" t="str">
        <f>IF('Frais de personnel'!$B271="","",'Frais de personnel'!$B271)</f>
        <v/>
      </c>
      <c r="C271" s="201" t="str">
        <f>IF('Frais de personnel'!$C271="","",'Frais de personnel'!$C271)</f>
        <v/>
      </c>
      <c r="D271" s="202" t="str">
        <f>IF('Frais de personnel'!$D271="","",'Frais de personnel'!$D271)</f>
        <v/>
      </c>
      <c r="E271" s="180" t="str">
        <f>IF('Frais de personnel'!$E271="","",'Frais de personnel'!$E271)</f>
        <v/>
      </c>
      <c r="F271" s="273" t="str">
        <f>IF('Frais de personnel'!$H271="","",'Frais de personnel'!F271)</f>
        <v/>
      </c>
      <c r="G271" s="273" t="str">
        <f>IF('Frais de personnel'!$H271="","",'Frais de personnel'!G271)</f>
        <v/>
      </c>
      <c r="H271" s="203" t="str">
        <f>IF('Frais de personnel'!$H271="","",'Frais de personnel'!$H271)</f>
        <v/>
      </c>
      <c r="I271" s="89" t="str">
        <f>IF('Frais de personnel'!$I271="","",'Frais de personnel'!$I271)</f>
        <v/>
      </c>
      <c r="J271" s="89" t="str">
        <f>IF('Frais de personnel'!$J271="","",'Frais de personnel'!$J271)</f>
        <v/>
      </c>
      <c r="K271" s="204" t="str">
        <f>IF('Frais de personnel'!$K271=0,"",'Frais de personnel'!$K271)</f>
        <v/>
      </c>
      <c r="L271" s="88"/>
      <c r="M271" s="69"/>
      <c r="N271" s="69"/>
      <c r="O271" s="69"/>
      <c r="P271" s="284" t="str">
        <f t="shared" si="32"/>
        <v/>
      </c>
      <c r="Q271" s="284" t="str">
        <f t="shared" si="33"/>
        <v/>
      </c>
      <c r="R271" s="84" t="str">
        <f t="shared" si="28"/>
        <v/>
      </c>
      <c r="S271" s="182" t="str">
        <f t="shared" si="29"/>
        <v/>
      </c>
      <c r="T271" s="196" t="str">
        <f t="shared" si="30"/>
        <v/>
      </c>
      <c r="U271" s="274" t="str">
        <f t="shared" si="34"/>
        <v/>
      </c>
      <c r="V271" s="185"/>
      <c r="W271" s="266"/>
      <c r="X271" s="90"/>
      <c r="Y271" s="158">
        <f t="shared" si="31"/>
        <v>0</v>
      </c>
    </row>
    <row r="272" spans="1:25" ht="20.100000000000001" customHeight="1" x14ac:dyDescent="0.25">
      <c r="A272" s="174">
        <v>266</v>
      </c>
      <c r="B272" s="201" t="str">
        <f>IF('Frais de personnel'!$B272="","",'Frais de personnel'!$B272)</f>
        <v/>
      </c>
      <c r="C272" s="201" t="str">
        <f>IF('Frais de personnel'!$C272="","",'Frais de personnel'!$C272)</f>
        <v/>
      </c>
      <c r="D272" s="202" t="str">
        <f>IF('Frais de personnel'!$D272="","",'Frais de personnel'!$D272)</f>
        <v/>
      </c>
      <c r="E272" s="180" t="str">
        <f>IF('Frais de personnel'!$E272="","",'Frais de personnel'!$E272)</f>
        <v/>
      </c>
      <c r="F272" s="273" t="str">
        <f>IF('Frais de personnel'!$H272="","",'Frais de personnel'!F272)</f>
        <v/>
      </c>
      <c r="G272" s="273" t="str">
        <f>IF('Frais de personnel'!$H272="","",'Frais de personnel'!G272)</f>
        <v/>
      </c>
      <c r="H272" s="203" t="str">
        <f>IF('Frais de personnel'!$H272="","",'Frais de personnel'!$H272)</f>
        <v/>
      </c>
      <c r="I272" s="89" t="str">
        <f>IF('Frais de personnel'!$I272="","",'Frais de personnel'!$I272)</f>
        <v/>
      </c>
      <c r="J272" s="89" t="str">
        <f>IF('Frais de personnel'!$J272="","",'Frais de personnel'!$J272)</f>
        <v/>
      </c>
      <c r="K272" s="204" t="str">
        <f>IF('Frais de personnel'!$K272=0,"",'Frais de personnel'!$K272)</f>
        <v/>
      </c>
      <c r="L272" s="88"/>
      <c r="M272" s="69"/>
      <c r="N272" s="69"/>
      <c r="O272" s="69"/>
      <c r="P272" s="284" t="str">
        <f t="shared" si="32"/>
        <v/>
      </c>
      <c r="Q272" s="284" t="str">
        <f t="shared" si="33"/>
        <v/>
      </c>
      <c r="R272" s="84" t="str">
        <f t="shared" si="28"/>
        <v/>
      </c>
      <c r="S272" s="182" t="str">
        <f t="shared" si="29"/>
        <v/>
      </c>
      <c r="T272" s="196" t="str">
        <f t="shared" si="30"/>
        <v/>
      </c>
      <c r="U272" s="274" t="str">
        <f t="shared" si="34"/>
        <v/>
      </c>
      <c r="V272" s="185"/>
      <c r="W272" s="266"/>
      <c r="X272" s="90"/>
      <c r="Y272" s="158">
        <f t="shared" si="31"/>
        <v>0</v>
      </c>
    </row>
    <row r="273" spans="1:25" ht="20.100000000000001" customHeight="1" x14ac:dyDescent="0.25">
      <c r="A273" s="174">
        <v>267</v>
      </c>
      <c r="B273" s="201" t="str">
        <f>IF('Frais de personnel'!$B273="","",'Frais de personnel'!$B273)</f>
        <v/>
      </c>
      <c r="C273" s="201" t="str">
        <f>IF('Frais de personnel'!$C273="","",'Frais de personnel'!$C273)</f>
        <v/>
      </c>
      <c r="D273" s="202" t="str">
        <f>IF('Frais de personnel'!$D273="","",'Frais de personnel'!$D273)</f>
        <v/>
      </c>
      <c r="E273" s="180" t="str">
        <f>IF('Frais de personnel'!$E273="","",'Frais de personnel'!$E273)</f>
        <v/>
      </c>
      <c r="F273" s="273" t="str">
        <f>IF('Frais de personnel'!$H273="","",'Frais de personnel'!F273)</f>
        <v/>
      </c>
      <c r="G273" s="273" t="str">
        <f>IF('Frais de personnel'!$H273="","",'Frais de personnel'!G273)</f>
        <v/>
      </c>
      <c r="H273" s="203" t="str">
        <f>IF('Frais de personnel'!$H273="","",'Frais de personnel'!$H273)</f>
        <v/>
      </c>
      <c r="I273" s="89" t="str">
        <f>IF('Frais de personnel'!$I273="","",'Frais de personnel'!$I273)</f>
        <v/>
      </c>
      <c r="J273" s="89" t="str">
        <f>IF('Frais de personnel'!$J273="","",'Frais de personnel'!$J273)</f>
        <v/>
      </c>
      <c r="K273" s="204" t="str">
        <f>IF('Frais de personnel'!$K273=0,"",'Frais de personnel'!$K273)</f>
        <v/>
      </c>
      <c r="L273" s="88"/>
      <c r="M273" s="69"/>
      <c r="N273" s="69"/>
      <c r="O273" s="69"/>
      <c r="P273" s="284" t="str">
        <f t="shared" si="32"/>
        <v/>
      </c>
      <c r="Q273" s="284" t="str">
        <f t="shared" si="33"/>
        <v/>
      </c>
      <c r="R273" s="84" t="str">
        <f t="shared" si="28"/>
        <v/>
      </c>
      <c r="S273" s="182" t="str">
        <f t="shared" si="29"/>
        <v/>
      </c>
      <c r="T273" s="196" t="str">
        <f t="shared" si="30"/>
        <v/>
      </c>
      <c r="U273" s="274" t="str">
        <f t="shared" si="34"/>
        <v/>
      </c>
      <c r="V273" s="185"/>
      <c r="W273" s="266"/>
      <c r="X273" s="90"/>
      <c r="Y273" s="158">
        <f t="shared" si="31"/>
        <v>0</v>
      </c>
    </row>
    <row r="274" spans="1:25" ht="20.100000000000001" customHeight="1" x14ac:dyDescent="0.25">
      <c r="A274" s="174">
        <v>268</v>
      </c>
      <c r="B274" s="201" t="str">
        <f>IF('Frais de personnel'!$B274="","",'Frais de personnel'!$B274)</f>
        <v/>
      </c>
      <c r="C274" s="201" t="str">
        <f>IF('Frais de personnel'!$C274="","",'Frais de personnel'!$C274)</f>
        <v/>
      </c>
      <c r="D274" s="202" t="str">
        <f>IF('Frais de personnel'!$D274="","",'Frais de personnel'!$D274)</f>
        <v/>
      </c>
      <c r="E274" s="180" t="str">
        <f>IF('Frais de personnel'!$E274="","",'Frais de personnel'!$E274)</f>
        <v/>
      </c>
      <c r="F274" s="273" t="str">
        <f>IF('Frais de personnel'!$H274="","",'Frais de personnel'!F274)</f>
        <v/>
      </c>
      <c r="G274" s="273" t="str">
        <f>IF('Frais de personnel'!$H274="","",'Frais de personnel'!G274)</f>
        <v/>
      </c>
      <c r="H274" s="203" t="str">
        <f>IF('Frais de personnel'!$H274="","",'Frais de personnel'!$H274)</f>
        <v/>
      </c>
      <c r="I274" s="89" t="str">
        <f>IF('Frais de personnel'!$I274="","",'Frais de personnel'!$I274)</f>
        <v/>
      </c>
      <c r="J274" s="89" t="str">
        <f>IF('Frais de personnel'!$J274="","",'Frais de personnel'!$J274)</f>
        <v/>
      </c>
      <c r="K274" s="204" t="str">
        <f>IF('Frais de personnel'!$K274=0,"",'Frais de personnel'!$K274)</f>
        <v/>
      </c>
      <c r="L274" s="88"/>
      <c r="M274" s="69"/>
      <c r="N274" s="69"/>
      <c r="O274" s="69"/>
      <c r="P274" s="284" t="str">
        <f t="shared" si="32"/>
        <v/>
      </c>
      <c r="Q274" s="284" t="str">
        <f t="shared" si="33"/>
        <v/>
      </c>
      <c r="R274" s="84" t="str">
        <f t="shared" si="28"/>
        <v/>
      </c>
      <c r="S274" s="182" t="str">
        <f t="shared" si="29"/>
        <v/>
      </c>
      <c r="T274" s="196" t="str">
        <f t="shared" si="30"/>
        <v/>
      </c>
      <c r="U274" s="274" t="str">
        <f t="shared" si="34"/>
        <v/>
      </c>
      <c r="V274" s="185"/>
      <c r="W274" s="266"/>
      <c r="X274" s="90"/>
      <c r="Y274" s="158">
        <f t="shared" si="31"/>
        <v>0</v>
      </c>
    </row>
    <row r="275" spans="1:25" ht="20.100000000000001" customHeight="1" x14ac:dyDescent="0.25">
      <c r="A275" s="174">
        <v>269</v>
      </c>
      <c r="B275" s="201" t="str">
        <f>IF('Frais de personnel'!$B275="","",'Frais de personnel'!$B275)</f>
        <v/>
      </c>
      <c r="C275" s="201" t="str">
        <f>IF('Frais de personnel'!$C275="","",'Frais de personnel'!$C275)</f>
        <v/>
      </c>
      <c r="D275" s="202" t="str">
        <f>IF('Frais de personnel'!$D275="","",'Frais de personnel'!$D275)</f>
        <v/>
      </c>
      <c r="E275" s="180" t="str">
        <f>IF('Frais de personnel'!$E275="","",'Frais de personnel'!$E275)</f>
        <v/>
      </c>
      <c r="F275" s="273" t="str">
        <f>IF('Frais de personnel'!$H275="","",'Frais de personnel'!F275)</f>
        <v/>
      </c>
      <c r="G275" s="273" t="str">
        <f>IF('Frais de personnel'!$H275="","",'Frais de personnel'!G275)</f>
        <v/>
      </c>
      <c r="H275" s="203" t="str">
        <f>IF('Frais de personnel'!$H275="","",'Frais de personnel'!$H275)</f>
        <v/>
      </c>
      <c r="I275" s="89" t="str">
        <f>IF('Frais de personnel'!$I275="","",'Frais de personnel'!$I275)</f>
        <v/>
      </c>
      <c r="J275" s="89" t="str">
        <f>IF('Frais de personnel'!$J275="","",'Frais de personnel'!$J275)</f>
        <v/>
      </c>
      <c r="K275" s="204" t="str">
        <f>IF('Frais de personnel'!$K275=0,"",'Frais de personnel'!$K275)</f>
        <v/>
      </c>
      <c r="L275" s="88"/>
      <c r="M275" s="69"/>
      <c r="N275" s="69"/>
      <c r="O275" s="69"/>
      <c r="P275" s="284" t="str">
        <f t="shared" si="32"/>
        <v/>
      </c>
      <c r="Q275" s="284" t="str">
        <f t="shared" si="33"/>
        <v/>
      </c>
      <c r="R275" s="84" t="str">
        <f t="shared" si="28"/>
        <v/>
      </c>
      <c r="S275" s="182" t="str">
        <f t="shared" si="29"/>
        <v/>
      </c>
      <c r="T275" s="196" t="str">
        <f t="shared" si="30"/>
        <v/>
      </c>
      <c r="U275" s="274" t="str">
        <f t="shared" si="34"/>
        <v/>
      </c>
      <c r="V275" s="185"/>
      <c r="W275" s="266"/>
      <c r="X275" s="90"/>
      <c r="Y275" s="158">
        <f t="shared" si="31"/>
        <v>0</v>
      </c>
    </row>
    <row r="276" spans="1:25" ht="20.100000000000001" customHeight="1" x14ac:dyDescent="0.25">
      <c r="A276" s="174">
        <v>270</v>
      </c>
      <c r="B276" s="201" t="str">
        <f>IF('Frais de personnel'!$B276="","",'Frais de personnel'!$B276)</f>
        <v/>
      </c>
      <c r="C276" s="201" t="str">
        <f>IF('Frais de personnel'!$C276="","",'Frais de personnel'!$C276)</f>
        <v/>
      </c>
      <c r="D276" s="202" t="str">
        <f>IF('Frais de personnel'!$D276="","",'Frais de personnel'!$D276)</f>
        <v/>
      </c>
      <c r="E276" s="180" t="str">
        <f>IF('Frais de personnel'!$E276="","",'Frais de personnel'!$E276)</f>
        <v/>
      </c>
      <c r="F276" s="273" t="str">
        <f>IF('Frais de personnel'!$H276="","",'Frais de personnel'!F276)</f>
        <v/>
      </c>
      <c r="G276" s="273" t="str">
        <f>IF('Frais de personnel'!$H276="","",'Frais de personnel'!G276)</f>
        <v/>
      </c>
      <c r="H276" s="203" t="str">
        <f>IF('Frais de personnel'!$H276="","",'Frais de personnel'!$H276)</f>
        <v/>
      </c>
      <c r="I276" s="89" t="str">
        <f>IF('Frais de personnel'!$I276="","",'Frais de personnel'!$I276)</f>
        <v/>
      </c>
      <c r="J276" s="89" t="str">
        <f>IF('Frais de personnel'!$J276="","",'Frais de personnel'!$J276)</f>
        <v/>
      </c>
      <c r="K276" s="204" t="str">
        <f>IF('Frais de personnel'!$K276=0,"",'Frais de personnel'!$K276)</f>
        <v/>
      </c>
      <c r="L276" s="88"/>
      <c r="M276" s="69"/>
      <c r="N276" s="69"/>
      <c r="O276" s="69"/>
      <c r="P276" s="284" t="str">
        <f t="shared" si="32"/>
        <v/>
      </c>
      <c r="Q276" s="284" t="str">
        <f t="shared" si="33"/>
        <v/>
      </c>
      <c r="R276" s="84" t="str">
        <f t="shared" si="28"/>
        <v/>
      </c>
      <c r="S276" s="182" t="str">
        <f t="shared" si="29"/>
        <v/>
      </c>
      <c r="T276" s="196" t="str">
        <f t="shared" si="30"/>
        <v/>
      </c>
      <c r="U276" s="274" t="str">
        <f t="shared" si="34"/>
        <v/>
      </c>
      <c r="V276" s="185"/>
      <c r="W276" s="266"/>
      <c r="X276" s="90"/>
      <c r="Y276" s="158">
        <f t="shared" si="31"/>
        <v>0</v>
      </c>
    </row>
    <row r="277" spans="1:25" ht="20.100000000000001" customHeight="1" x14ac:dyDescent="0.25">
      <c r="A277" s="174">
        <v>271</v>
      </c>
      <c r="B277" s="201" t="str">
        <f>IF('Frais de personnel'!$B277="","",'Frais de personnel'!$B277)</f>
        <v/>
      </c>
      <c r="C277" s="201" t="str">
        <f>IF('Frais de personnel'!$C277="","",'Frais de personnel'!$C277)</f>
        <v/>
      </c>
      <c r="D277" s="202" t="str">
        <f>IF('Frais de personnel'!$D277="","",'Frais de personnel'!$D277)</f>
        <v/>
      </c>
      <c r="E277" s="180" t="str">
        <f>IF('Frais de personnel'!$E277="","",'Frais de personnel'!$E277)</f>
        <v/>
      </c>
      <c r="F277" s="273" t="str">
        <f>IF('Frais de personnel'!$H277="","",'Frais de personnel'!F277)</f>
        <v/>
      </c>
      <c r="G277" s="273" t="str">
        <f>IF('Frais de personnel'!$H277="","",'Frais de personnel'!G277)</f>
        <v/>
      </c>
      <c r="H277" s="203" t="str">
        <f>IF('Frais de personnel'!$H277="","",'Frais de personnel'!$H277)</f>
        <v/>
      </c>
      <c r="I277" s="89" t="str">
        <f>IF('Frais de personnel'!$I277="","",'Frais de personnel'!$I277)</f>
        <v/>
      </c>
      <c r="J277" s="89" t="str">
        <f>IF('Frais de personnel'!$J277="","",'Frais de personnel'!$J277)</f>
        <v/>
      </c>
      <c r="K277" s="204" t="str">
        <f>IF('Frais de personnel'!$K277=0,"",'Frais de personnel'!$K277)</f>
        <v/>
      </c>
      <c r="L277" s="88"/>
      <c r="M277" s="69"/>
      <c r="N277" s="69"/>
      <c r="O277" s="69"/>
      <c r="P277" s="284" t="str">
        <f t="shared" si="32"/>
        <v/>
      </c>
      <c r="Q277" s="284" t="str">
        <f t="shared" si="33"/>
        <v/>
      </c>
      <c r="R277" s="84" t="str">
        <f t="shared" si="28"/>
        <v/>
      </c>
      <c r="S277" s="182" t="str">
        <f t="shared" si="29"/>
        <v/>
      </c>
      <c r="T277" s="196" t="str">
        <f t="shared" si="30"/>
        <v/>
      </c>
      <c r="U277" s="274" t="str">
        <f t="shared" si="34"/>
        <v/>
      </c>
      <c r="V277" s="185"/>
      <c r="W277" s="266"/>
      <c r="X277" s="90"/>
      <c r="Y277" s="158">
        <f t="shared" si="31"/>
        <v>0</v>
      </c>
    </row>
    <row r="278" spans="1:25" ht="20.100000000000001" customHeight="1" x14ac:dyDescent="0.25">
      <c r="A278" s="174">
        <v>272</v>
      </c>
      <c r="B278" s="201" t="str">
        <f>IF('Frais de personnel'!$B278="","",'Frais de personnel'!$B278)</f>
        <v/>
      </c>
      <c r="C278" s="201" t="str">
        <f>IF('Frais de personnel'!$C278="","",'Frais de personnel'!$C278)</f>
        <v/>
      </c>
      <c r="D278" s="202" t="str">
        <f>IF('Frais de personnel'!$D278="","",'Frais de personnel'!$D278)</f>
        <v/>
      </c>
      <c r="E278" s="180" t="str">
        <f>IF('Frais de personnel'!$E278="","",'Frais de personnel'!$E278)</f>
        <v/>
      </c>
      <c r="F278" s="273" t="str">
        <f>IF('Frais de personnel'!$H278="","",'Frais de personnel'!F278)</f>
        <v/>
      </c>
      <c r="G278" s="273" t="str">
        <f>IF('Frais de personnel'!$H278="","",'Frais de personnel'!G278)</f>
        <v/>
      </c>
      <c r="H278" s="203" t="str">
        <f>IF('Frais de personnel'!$H278="","",'Frais de personnel'!$H278)</f>
        <v/>
      </c>
      <c r="I278" s="89" t="str">
        <f>IF('Frais de personnel'!$I278="","",'Frais de personnel'!$I278)</f>
        <v/>
      </c>
      <c r="J278" s="89" t="str">
        <f>IF('Frais de personnel'!$J278="","",'Frais de personnel'!$J278)</f>
        <v/>
      </c>
      <c r="K278" s="204" t="str">
        <f>IF('Frais de personnel'!$K278=0,"",'Frais de personnel'!$K278)</f>
        <v/>
      </c>
      <c r="L278" s="88"/>
      <c r="M278" s="69"/>
      <c r="N278" s="69"/>
      <c r="O278" s="69"/>
      <c r="P278" s="284" t="str">
        <f t="shared" si="32"/>
        <v/>
      </c>
      <c r="Q278" s="284" t="str">
        <f t="shared" si="33"/>
        <v/>
      </c>
      <c r="R278" s="84" t="str">
        <f t="shared" si="28"/>
        <v/>
      </c>
      <c r="S278" s="182" t="str">
        <f t="shared" si="29"/>
        <v/>
      </c>
      <c r="T278" s="196" t="str">
        <f t="shared" si="30"/>
        <v/>
      </c>
      <c r="U278" s="274" t="str">
        <f t="shared" si="34"/>
        <v/>
      </c>
      <c r="V278" s="185"/>
      <c r="W278" s="266"/>
      <c r="X278" s="90"/>
      <c r="Y278" s="158">
        <f t="shared" si="31"/>
        <v>0</v>
      </c>
    </row>
    <row r="279" spans="1:25" ht="20.100000000000001" customHeight="1" x14ac:dyDescent="0.25">
      <c r="A279" s="174">
        <v>273</v>
      </c>
      <c r="B279" s="201" t="str">
        <f>IF('Frais de personnel'!$B279="","",'Frais de personnel'!$B279)</f>
        <v/>
      </c>
      <c r="C279" s="201" t="str">
        <f>IF('Frais de personnel'!$C279="","",'Frais de personnel'!$C279)</f>
        <v/>
      </c>
      <c r="D279" s="202" t="str">
        <f>IF('Frais de personnel'!$D279="","",'Frais de personnel'!$D279)</f>
        <v/>
      </c>
      <c r="E279" s="180" t="str">
        <f>IF('Frais de personnel'!$E279="","",'Frais de personnel'!$E279)</f>
        <v/>
      </c>
      <c r="F279" s="273" t="str">
        <f>IF('Frais de personnel'!$H279="","",'Frais de personnel'!F279)</f>
        <v/>
      </c>
      <c r="G279" s="273" t="str">
        <f>IF('Frais de personnel'!$H279="","",'Frais de personnel'!G279)</f>
        <v/>
      </c>
      <c r="H279" s="203" t="str">
        <f>IF('Frais de personnel'!$H279="","",'Frais de personnel'!$H279)</f>
        <v/>
      </c>
      <c r="I279" s="89" t="str">
        <f>IF('Frais de personnel'!$I279="","",'Frais de personnel'!$I279)</f>
        <v/>
      </c>
      <c r="J279" s="89" t="str">
        <f>IF('Frais de personnel'!$J279="","",'Frais de personnel'!$J279)</f>
        <v/>
      </c>
      <c r="K279" s="204" t="str">
        <f>IF('Frais de personnel'!$K279=0,"",'Frais de personnel'!$K279)</f>
        <v/>
      </c>
      <c r="L279" s="88"/>
      <c r="M279" s="69"/>
      <c r="N279" s="69"/>
      <c r="O279" s="69"/>
      <c r="P279" s="284" t="str">
        <f t="shared" si="32"/>
        <v/>
      </c>
      <c r="Q279" s="284" t="str">
        <f t="shared" si="33"/>
        <v/>
      </c>
      <c r="R279" s="84" t="str">
        <f t="shared" si="28"/>
        <v/>
      </c>
      <c r="S279" s="182" t="str">
        <f t="shared" si="29"/>
        <v/>
      </c>
      <c r="T279" s="196" t="str">
        <f t="shared" si="30"/>
        <v/>
      </c>
      <c r="U279" s="274" t="str">
        <f t="shared" si="34"/>
        <v/>
      </c>
      <c r="V279" s="185"/>
      <c r="W279" s="266"/>
      <c r="X279" s="90"/>
      <c r="Y279" s="158">
        <f t="shared" si="31"/>
        <v>0</v>
      </c>
    </row>
    <row r="280" spans="1:25" ht="20.100000000000001" customHeight="1" x14ac:dyDescent="0.25">
      <c r="A280" s="174">
        <v>274</v>
      </c>
      <c r="B280" s="201" t="str">
        <f>IF('Frais de personnel'!$B280="","",'Frais de personnel'!$B280)</f>
        <v/>
      </c>
      <c r="C280" s="201" t="str">
        <f>IF('Frais de personnel'!$C280="","",'Frais de personnel'!$C280)</f>
        <v/>
      </c>
      <c r="D280" s="202" t="str">
        <f>IF('Frais de personnel'!$D280="","",'Frais de personnel'!$D280)</f>
        <v/>
      </c>
      <c r="E280" s="180" t="str">
        <f>IF('Frais de personnel'!$E280="","",'Frais de personnel'!$E280)</f>
        <v/>
      </c>
      <c r="F280" s="273" t="str">
        <f>IF('Frais de personnel'!$H280="","",'Frais de personnel'!F280)</f>
        <v/>
      </c>
      <c r="G280" s="273" t="str">
        <f>IF('Frais de personnel'!$H280="","",'Frais de personnel'!G280)</f>
        <v/>
      </c>
      <c r="H280" s="203" t="str">
        <f>IF('Frais de personnel'!$H280="","",'Frais de personnel'!$H280)</f>
        <v/>
      </c>
      <c r="I280" s="89" t="str">
        <f>IF('Frais de personnel'!$I280="","",'Frais de personnel'!$I280)</f>
        <v/>
      </c>
      <c r="J280" s="89" t="str">
        <f>IF('Frais de personnel'!$J280="","",'Frais de personnel'!$J280)</f>
        <v/>
      </c>
      <c r="K280" s="204" t="str">
        <f>IF('Frais de personnel'!$K280=0,"",'Frais de personnel'!$K280)</f>
        <v/>
      </c>
      <c r="L280" s="88"/>
      <c r="M280" s="69"/>
      <c r="N280" s="69"/>
      <c r="O280" s="69"/>
      <c r="P280" s="284" t="str">
        <f t="shared" si="32"/>
        <v/>
      </c>
      <c r="Q280" s="284" t="str">
        <f t="shared" si="33"/>
        <v/>
      </c>
      <c r="R280" s="84" t="str">
        <f t="shared" si="28"/>
        <v/>
      </c>
      <c r="S280" s="182" t="str">
        <f t="shared" si="29"/>
        <v/>
      </c>
      <c r="T280" s="196" t="str">
        <f t="shared" si="30"/>
        <v/>
      </c>
      <c r="U280" s="274" t="str">
        <f t="shared" si="34"/>
        <v/>
      </c>
      <c r="V280" s="185"/>
      <c r="W280" s="266"/>
      <c r="X280" s="90"/>
      <c r="Y280" s="158">
        <f t="shared" si="31"/>
        <v>0</v>
      </c>
    </row>
    <row r="281" spans="1:25" ht="20.100000000000001" customHeight="1" x14ac:dyDescent="0.25">
      <c r="A281" s="174">
        <v>275</v>
      </c>
      <c r="B281" s="201" t="str">
        <f>IF('Frais de personnel'!$B281="","",'Frais de personnel'!$B281)</f>
        <v/>
      </c>
      <c r="C281" s="201" t="str">
        <f>IF('Frais de personnel'!$C281="","",'Frais de personnel'!$C281)</f>
        <v/>
      </c>
      <c r="D281" s="202" t="str">
        <f>IF('Frais de personnel'!$D281="","",'Frais de personnel'!$D281)</f>
        <v/>
      </c>
      <c r="E281" s="180" t="str">
        <f>IF('Frais de personnel'!$E281="","",'Frais de personnel'!$E281)</f>
        <v/>
      </c>
      <c r="F281" s="273" t="str">
        <f>IF('Frais de personnel'!$H281="","",'Frais de personnel'!F281)</f>
        <v/>
      </c>
      <c r="G281" s="273" t="str">
        <f>IF('Frais de personnel'!$H281="","",'Frais de personnel'!G281)</f>
        <v/>
      </c>
      <c r="H281" s="203" t="str">
        <f>IF('Frais de personnel'!$H281="","",'Frais de personnel'!$H281)</f>
        <v/>
      </c>
      <c r="I281" s="89" t="str">
        <f>IF('Frais de personnel'!$I281="","",'Frais de personnel'!$I281)</f>
        <v/>
      </c>
      <c r="J281" s="89" t="str">
        <f>IF('Frais de personnel'!$J281="","",'Frais de personnel'!$J281)</f>
        <v/>
      </c>
      <c r="K281" s="204" t="str">
        <f>IF('Frais de personnel'!$K281=0,"",'Frais de personnel'!$K281)</f>
        <v/>
      </c>
      <c r="L281" s="88"/>
      <c r="M281" s="69"/>
      <c r="N281" s="69"/>
      <c r="O281" s="69"/>
      <c r="P281" s="284" t="str">
        <f t="shared" si="32"/>
        <v/>
      </c>
      <c r="Q281" s="284" t="str">
        <f t="shared" si="33"/>
        <v/>
      </c>
      <c r="R281" s="84" t="str">
        <f t="shared" si="28"/>
        <v/>
      </c>
      <c r="S281" s="182" t="str">
        <f t="shared" si="29"/>
        <v/>
      </c>
      <c r="T281" s="196" t="str">
        <f t="shared" si="30"/>
        <v/>
      </c>
      <c r="U281" s="274" t="str">
        <f t="shared" si="34"/>
        <v/>
      </c>
      <c r="V281" s="185"/>
      <c r="W281" s="266"/>
      <c r="X281" s="90"/>
      <c r="Y281" s="158">
        <f t="shared" si="31"/>
        <v>0</v>
      </c>
    </row>
    <row r="282" spans="1:25" ht="20.100000000000001" customHeight="1" x14ac:dyDescent="0.25">
      <c r="A282" s="174">
        <v>276</v>
      </c>
      <c r="B282" s="201" t="str">
        <f>IF('Frais de personnel'!$B282="","",'Frais de personnel'!$B282)</f>
        <v/>
      </c>
      <c r="C282" s="201" t="str">
        <f>IF('Frais de personnel'!$C282="","",'Frais de personnel'!$C282)</f>
        <v/>
      </c>
      <c r="D282" s="202" t="str">
        <f>IF('Frais de personnel'!$D282="","",'Frais de personnel'!$D282)</f>
        <v/>
      </c>
      <c r="E282" s="180" t="str">
        <f>IF('Frais de personnel'!$E282="","",'Frais de personnel'!$E282)</f>
        <v/>
      </c>
      <c r="F282" s="273" t="str">
        <f>IF('Frais de personnel'!$H282="","",'Frais de personnel'!F282)</f>
        <v/>
      </c>
      <c r="G282" s="273" t="str">
        <f>IF('Frais de personnel'!$H282="","",'Frais de personnel'!G282)</f>
        <v/>
      </c>
      <c r="H282" s="203" t="str">
        <f>IF('Frais de personnel'!$H282="","",'Frais de personnel'!$H282)</f>
        <v/>
      </c>
      <c r="I282" s="89" t="str">
        <f>IF('Frais de personnel'!$I282="","",'Frais de personnel'!$I282)</f>
        <v/>
      </c>
      <c r="J282" s="89" t="str">
        <f>IF('Frais de personnel'!$J282="","",'Frais de personnel'!$J282)</f>
        <v/>
      </c>
      <c r="K282" s="204" t="str">
        <f>IF('Frais de personnel'!$K282=0,"",'Frais de personnel'!$K282)</f>
        <v/>
      </c>
      <c r="L282" s="88"/>
      <c r="M282" s="69"/>
      <c r="N282" s="69"/>
      <c r="O282" s="69"/>
      <c r="P282" s="284" t="str">
        <f t="shared" si="32"/>
        <v/>
      </c>
      <c r="Q282" s="284" t="str">
        <f t="shared" si="33"/>
        <v/>
      </c>
      <c r="R282" s="84" t="str">
        <f t="shared" si="28"/>
        <v/>
      </c>
      <c r="S282" s="182" t="str">
        <f t="shared" si="29"/>
        <v/>
      </c>
      <c r="T282" s="196" t="str">
        <f t="shared" si="30"/>
        <v/>
      </c>
      <c r="U282" s="274" t="str">
        <f t="shared" si="34"/>
        <v/>
      </c>
      <c r="V282" s="185"/>
      <c r="W282" s="266"/>
      <c r="X282" s="90"/>
      <c r="Y282" s="158">
        <f t="shared" si="31"/>
        <v>0</v>
      </c>
    </row>
    <row r="283" spans="1:25" ht="20.100000000000001" customHeight="1" x14ac:dyDescent="0.25">
      <c r="A283" s="174">
        <v>277</v>
      </c>
      <c r="B283" s="201" t="str">
        <f>IF('Frais de personnel'!$B283="","",'Frais de personnel'!$B283)</f>
        <v/>
      </c>
      <c r="C283" s="201" t="str">
        <f>IF('Frais de personnel'!$C283="","",'Frais de personnel'!$C283)</f>
        <v/>
      </c>
      <c r="D283" s="202" t="str">
        <f>IF('Frais de personnel'!$D283="","",'Frais de personnel'!$D283)</f>
        <v/>
      </c>
      <c r="E283" s="180" t="str">
        <f>IF('Frais de personnel'!$E283="","",'Frais de personnel'!$E283)</f>
        <v/>
      </c>
      <c r="F283" s="273" t="str">
        <f>IF('Frais de personnel'!$H283="","",'Frais de personnel'!F283)</f>
        <v/>
      </c>
      <c r="G283" s="273" t="str">
        <f>IF('Frais de personnel'!$H283="","",'Frais de personnel'!G283)</f>
        <v/>
      </c>
      <c r="H283" s="203" t="str">
        <f>IF('Frais de personnel'!$H283="","",'Frais de personnel'!$H283)</f>
        <v/>
      </c>
      <c r="I283" s="89" t="str">
        <f>IF('Frais de personnel'!$I283="","",'Frais de personnel'!$I283)</f>
        <v/>
      </c>
      <c r="J283" s="89" t="str">
        <f>IF('Frais de personnel'!$J283="","",'Frais de personnel'!$J283)</f>
        <v/>
      </c>
      <c r="K283" s="204" t="str">
        <f>IF('Frais de personnel'!$K283=0,"",'Frais de personnel'!$K283)</f>
        <v/>
      </c>
      <c r="L283" s="88"/>
      <c r="M283" s="69"/>
      <c r="N283" s="69"/>
      <c r="O283" s="69"/>
      <c r="P283" s="284" t="str">
        <f t="shared" si="32"/>
        <v/>
      </c>
      <c r="Q283" s="284" t="str">
        <f t="shared" si="33"/>
        <v/>
      </c>
      <c r="R283" s="84" t="str">
        <f t="shared" si="28"/>
        <v/>
      </c>
      <c r="S283" s="182" t="str">
        <f t="shared" si="29"/>
        <v/>
      </c>
      <c r="T283" s="196" t="str">
        <f t="shared" si="30"/>
        <v/>
      </c>
      <c r="U283" s="274" t="str">
        <f t="shared" si="34"/>
        <v/>
      </c>
      <c r="V283" s="185"/>
      <c r="W283" s="266"/>
      <c r="X283" s="90"/>
      <c r="Y283" s="158">
        <f t="shared" si="31"/>
        <v>0</v>
      </c>
    </row>
    <row r="284" spans="1:25" ht="20.100000000000001" customHeight="1" x14ac:dyDescent="0.25">
      <c r="A284" s="174">
        <v>278</v>
      </c>
      <c r="B284" s="201" t="str">
        <f>IF('Frais de personnel'!$B284="","",'Frais de personnel'!$B284)</f>
        <v/>
      </c>
      <c r="C284" s="201" t="str">
        <f>IF('Frais de personnel'!$C284="","",'Frais de personnel'!$C284)</f>
        <v/>
      </c>
      <c r="D284" s="202" t="str">
        <f>IF('Frais de personnel'!$D284="","",'Frais de personnel'!$D284)</f>
        <v/>
      </c>
      <c r="E284" s="180" t="str">
        <f>IF('Frais de personnel'!$E284="","",'Frais de personnel'!$E284)</f>
        <v/>
      </c>
      <c r="F284" s="273" t="str">
        <f>IF('Frais de personnel'!$H284="","",'Frais de personnel'!F284)</f>
        <v/>
      </c>
      <c r="G284" s="273" t="str">
        <f>IF('Frais de personnel'!$H284="","",'Frais de personnel'!G284)</f>
        <v/>
      </c>
      <c r="H284" s="203" t="str">
        <f>IF('Frais de personnel'!$H284="","",'Frais de personnel'!$H284)</f>
        <v/>
      </c>
      <c r="I284" s="89" t="str">
        <f>IF('Frais de personnel'!$I284="","",'Frais de personnel'!$I284)</f>
        <v/>
      </c>
      <c r="J284" s="89" t="str">
        <f>IF('Frais de personnel'!$J284="","",'Frais de personnel'!$J284)</f>
        <v/>
      </c>
      <c r="K284" s="204" t="str">
        <f>IF('Frais de personnel'!$K284=0,"",'Frais de personnel'!$K284)</f>
        <v/>
      </c>
      <c r="L284" s="88"/>
      <c r="M284" s="69"/>
      <c r="N284" s="69"/>
      <c r="O284" s="69"/>
      <c r="P284" s="284" t="str">
        <f t="shared" si="32"/>
        <v/>
      </c>
      <c r="Q284" s="284" t="str">
        <f t="shared" si="33"/>
        <v/>
      </c>
      <c r="R284" s="84" t="str">
        <f t="shared" si="28"/>
        <v/>
      </c>
      <c r="S284" s="182" t="str">
        <f t="shared" si="29"/>
        <v/>
      </c>
      <c r="T284" s="196" t="str">
        <f t="shared" si="30"/>
        <v/>
      </c>
      <c r="U284" s="274" t="str">
        <f t="shared" si="34"/>
        <v/>
      </c>
      <c r="V284" s="185"/>
      <c r="W284" s="266"/>
      <c r="X284" s="90"/>
      <c r="Y284" s="158">
        <f t="shared" si="31"/>
        <v>0</v>
      </c>
    </row>
    <row r="285" spans="1:25" ht="20.100000000000001" customHeight="1" x14ac:dyDescent="0.25">
      <c r="A285" s="174">
        <v>279</v>
      </c>
      <c r="B285" s="201" t="str">
        <f>IF('Frais de personnel'!$B285="","",'Frais de personnel'!$B285)</f>
        <v/>
      </c>
      <c r="C285" s="201" t="str">
        <f>IF('Frais de personnel'!$C285="","",'Frais de personnel'!$C285)</f>
        <v/>
      </c>
      <c r="D285" s="202" t="str">
        <f>IF('Frais de personnel'!$D285="","",'Frais de personnel'!$D285)</f>
        <v/>
      </c>
      <c r="E285" s="180" t="str">
        <f>IF('Frais de personnel'!$E285="","",'Frais de personnel'!$E285)</f>
        <v/>
      </c>
      <c r="F285" s="273" t="str">
        <f>IF('Frais de personnel'!$H285="","",'Frais de personnel'!F285)</f>
        <v/>
      </c>
      <c r="G285" s="273" t="str">
        <f>IF('Frais de personnel'!$H285="","",'Frais de personnel'!G285)</f>
        <v/>
      </c>
      <c r="H285" s="203" t="str">
        <f>IF('Frais de personnel'!$H285="","",'Frais de personnel'!$H285)</f>
        <v/>
      </c>
      <c r="I285" s="89" t="str">
        <f>IF('Frais de personnel'!$I285="","",'Frais de personnel'!$I285)</f>
        <v/>
      </c>
      <c r="J285" s="89" t="str">
        <f>IF('Frais de personnel'!$J285="","",'Frais de personnel'!$J285)</f>
        <v/>
      </c>
      <c r="K285" s="204" t="str">
        <f>IF('Frais de personnel'!$K285=0,"",'Frais de personnel'!$K285)</f>
        <v/>
      </c>
      <c r="L285" s="88"/>
      <c r="M285" s="69"/>
      <c r="N285" s="69"/>
      <c r="O285" s="69"/>
      <c r="P285" s="284" t="str">
        <f t="shared" si="32"/>
        <v/>
      </c>
      <c r="Q285" s="284" t="str">
        <f t="shared" si="33"/>
        <v/>
      </c>
      <c r="R285" s="84" t="str">
        <f t="shared" si="28"/>
        <v/>
      </c>
      <c r="S285" s="182" t="str">
        <f t="shared" si="29"/>
        <v/>
      </c>
      <c r="T285" s="196" t="str">
        <f t="shared" si="30"/>
        <v/>
      </c>
      <c r="U285" s="274" t="str">
        <f t="shared" si="34"/>
        <v/>
      </c>
      <c r="V285" s="185"/>
      <c r="W285" s="266"/>
      <c r="X285" s="90"/>
      <c r="Y285" s="158">
        <f t="shared" si="31"/>
        <v>0</v>
      </c>
    </row>
    <row r="286" spans="1:25" ht="20.100000000000001" customHeight="1" x14ac:dyDescent="0.25">
      <c r="A286" s="174">
        <v>280</v>
      </c>
      <c r="B286" s="201" t="str">
        <f>IF('Frais de personnel'!$B286="","",'Frais de personnel'!$B286)</f>
        <v/>
      </c>
      <c r="C286" s="201" t="str">
        <f>IF('Frais de personnel'!$C286="","",'Frais de personnel'!$C286)</f>
        <v/>
      </c>
      <c r="D286" s="202" t="str">
        <f>IF('Frais de personnel'!$D286="","",'Frais de personnel'!$D286)</f>
        <v/>
      </c>
      <c r="E286" s="180" t="str">
        <f>IF('Frais de personnel'!$E286="","",'Frais de personnel'!$E286)</f>
        <v/>
      </c>
      <c r="F286" s="273" t="str">
        <f>IF('Frais de personnel'!$H286="","",'Frais de personnel'!F286)</f>
        <v/>
      </c>
      <c r="G286" s="273" t="str">
        <f>IF('Frais de personnel'!$H286="","",'Frais de personnel'!G286)</f>
        <v/>
      </c>
      <c r="H286" s="203" t="str">
        <f>IF('Frais de personnel'!$H286="","",'Frais de personnel'!$H286)</f>
        <v/>
      </c>
      <c r="I286" s="89" t="str">
        <f>IF('Frais de personnel'!$I286="","",'Frais de personnel'!$I286)</f>
        <v/>
      </c>
      <c r="J286" s="89" t="str">
        <f>IF('Frais de personnel'!$J286="","",'Frais de personnel'!$J286)</f>
        <v/>
      </c>
      <c r="K286" s="204" t="str">
        <f>IF('Frais de personnel'!$K286=0,"",'Frais de personnel'!$K286)</f>
        <v/>
      </c>
      <c r="L286" s="88"/>
      <c r="M286" s="69"/>
      <c r="N286" s="69"/>
      <c r="O286" s="69"/>
      <c r="P286" s="284" t="str">
        <f t="shared" si="32"/>
        <v/>
      </c>
      <c r="Q286" s="284" t="str">
        <f t="shared" si="33"/>
        <v/>
      </c>
      <c r="R286" s="84" t="str">
        <f t="shared" si="28"/>
        <v/>
      </c>
      <c r="S286" s="182" t="str">
        <f t="shared" si="29"/>
        <v/>
      </c>
      <c r="T286" s="196" t="str">
        <f t="shared" si="30"/>
        <v/>
      </c>
      <c r="U286" s="274" t="str">
        <f t="shared" si="34"/>
        <v/>
      </c>
      <c r="V286" s="185"/>
      <c r="W286" s="266"/>
      <c r="X286" s="90"/>
      <c r="Y286" s="158">
        <f t="shared" si="31"/>
        <v>0</v>
      </c>
    </row>
    <row r="287" spans="1:25" ht="20.100000000000001" customHeight="1" x14ac:dyDescent="0.25">
      <c r="A287" s="174">
        <v>281</v>
      </c>
      <c r="B287" s="201" t="str">
        <f>IF('Frais de personnel'!$B287="","",'Frais de personnel'!$B287)</f>
        <v/>
      </c>
      <c r="C287" s="201" t="str">
        <f>IF('Frais de personnel'!$C287="","",'Frais de personnel'!$C287)</f>
        <v/>
      </c>
      <c r="D287" s="202" t="str">
        <f>IF('Frais de personnel'!$D287="","",'Frais de personnel'!$D287)</f>
        <v/>
      </c>
      <c r="E287" s="180" t="str">
        <f>IF('Frais de personnel'!$E287="","",'Frais de personnel'!$E287)</f>
        <v/>
      </c>
      <c r="F287" s="273" t="str">
        <f>IF('Frais de personnel'!$H287="","",'Frais de personnel'!F287)</f>
        <v/>
      </c>
      <c r="G287" s="273" t="str">
        <f>IF('Frais de personnel'!$H287="","",'Frais de personnel'!G287)</f>
        <v/>
      </c>
      <c r="H287" s="203" t="str">
        <f>IF('Frais de personnel'!$H287="","",'Frais de personnel'!$H287)</f>
        <v/>
      </c>
      <c r="I287" s="89" t="str">
        <f>IF('Frais de personnel'!$I287="","",'Frais de personnel'!$I287)</f>
        <v/>
      </c>
      <c r="J287" s="89" t="str">
        <f>IF('Frais de personnel'!$J287="","",'Frais de personnel'!$J287)</f>
        <v/>
      </c>
      <c r="K287" s="204" t="str">
        <f>IF('Frais de personnel'!$K287=0,"",'Frais de personnel'!$K287)</f>
        <v/>
      </c>
      <c r="L287" s="88"/>
      <c r="M287" s="69"/>
      <c r="N287" s="69"/>
      <c r="O287" s="69"/>
      <c r="P287" s="284" t="str">
        <f t="shared" si="32"/>
        <v/>
      </c>
      <c r="Q287" s="284" t="str">
        <f t="shared" si="33"/>
        <v/>
      </c>
      <c r="R287" s="84" t="str">
        <f t="shared" si="28"/>
        <v/>
      </c>
      <c r="S287" s="182" t="str">
        <f t="shared" si="29"/>
        <v/>
      </c>
      <c r="T287" s="196" t="str">
        <f t="shared" si="30"/>
        <v/>
      </c>
      <c r="U287" s="274" t="str">
        <f t="shared" si="34"/>
        <v/>
      </c>
      <c r="V287" s="185"/>
      <c r="W287" s="266"/>
      <c r="X287" s="90"/>
      <c r="Y287" s="158">
        <f t="shared" si="31"/>
        <v>0</v>
      </c>
    </row>
    <row r="288" spans="1:25" ht="20.100000000000001" customHeight="1" x14ac:dyDescent="0.25">
      <c r="A288" s="174">
        <v>282</v>
      </c>
      <c r="B288" s="201" t="str">
        <f>IF('Frais de personnel'!$B288="","",'Frais de personnel'!$B288)</f>
        <v/>
      </c>
      <c r="C288" s="201" t="str">
        <f>IF('Frais de personnel'!$C288="","",'Frais de personnel'!$C288)</f>
        <v/>
      </c>
      <c r="D288" s="202" t="str">
        <f>IF('Frais de personnel'!$D288="","",'Frais de personnel'!$D288)</f>
        <v/>
      </c>
      <c r="E288" s="180" t="str">
        <f>IF('Frais de personnel'!$E288="","",'Frais de personnel'!$E288)</f>
        <v/>
      </c>
      <c r="F288" s="273" t="str">
        <f>IF('Frais de personnel'!$H288="","",'Frais de personnel'!F288)</f>
        <v/>
      </c>
      <c r="G288" s="273" t="str">
        <f>IF('Frais de personnel'!$H288="","",'Frais de personnel'!G288)</f>
        <v/>
      </c>
      <c r="H288" s="203" t="str">
        <f>IF('Frais de personnel'!$H288="","",'Frais de personnel'!$H288)</f>
        <v/>
      </c>
      <c r="I288" s="89" t="str">
        <f>IF('Frais de personnel'!$I288="","",'Frais de personnel'!$I288)</f>
        <v/>
      </c>
      <c r="J288" s="89" t="str">
        <f>IF('Frais de personnel'!$J288="","",'Frais de personnel'!$J288)</f>
        <v/>
      </c>
      <c r="K288" s="204" t="str">
        <f>IF('Frais de personnel'!$K288=0,"",'Frais de personnel'!$K288)</f>
        <v/>
      </c>
      <c r="L288" s="88"/>
      <c r="M288" s="69"/>
      <c r="N288" s="69"/>
      <c r="O288" s="69"/>
      <c r="P288" s="284" t="str">
        <f t="shared" si="32"/>
        <v/>
      </c>
      <c r="Q288" s="284" t="str">
        <f t="shared" si="33"/>
        <v/>
      </c>
      <c r="R288" s="84" t="str">
        <f t="shared" si="28"/>
        <v/>
      </c>
      <c r="S288" s="182" t="str">
        <f t="shared" si="29"/>
        <v/>
      </c>
      <c r="T288" s="196" t="str">
        <f t="shared" si="30"/>
        <v/>
      </c>
      <c r="U288" s="274" t="str">
        <f t="shared" si="34"/>
        <v/>
      </c>
      <c r="V288" s="185"/>
      <c r="W288" s="266"/>
      <c r="X288" s="90"/>
      <c r="Y288" s="158">
        <f t="shared" si="31"/>
        <v>0</v>
      </c>
    </row>
    <row r="289" spans="1:25" ht="20.100000000000001" customHeight="1" x14ac:dyDescent="0.25">
      <c r="A289" s="174">
        <v>283</v>
      </c>
      <c r="B289" s="201" t="str">
        <f>IF('Frais de personnel'!$B289="","",'Frais de personnel'!$B289)</f>
        <v/>
      </c>
      <c r="C289" s="201" t="str">
        <f>IF('Frais de personnel'!$C289="","",'Frais de personnel'!$C289)</f>
        <v/>
      </c>
      <c r="D289" s="202" t="str">
        <f>IF('Frais de personnel'!$D289="","",'Frais de personnel'!$D289)</f>
        <v/>
      </c>
      <c r="E289" s="180" t="str">
        <f>IF('Frais de personnel'!$E289="","",'Frais de personnel'!$E289)</f>
        <v/>
      </c>
      <c r="F289" s="273" t="str">
        <f>IF('Frais de personnel'!$H289="","",'Frais de personnel'!F289)</f>
        <v/>
      </c>
      <c r="G289" s="273" t="str">
        <f>IF('Frais de personnel'!$H289="","",'Frais de personnel'!G289)</f>
        <v/>
      </c>
      <c r="H289" s="203" t="str">
        <f>IF('Frais de personnel'!$H289="","",'Frais de personnel'!$H289)</f>
        <v/>
      </c>
      <c r="I289" s="89" t="str">
        <f>IF('Frais de personnel'!$I289="","",'Frais de personnel'!$I289)</f>
        <v/>
      </c>
      <c r="J289" s="89" t="str">
        <f>IF('Frais de personnel'!$J289="","",'Frais de personnel'!$J289)</f>
        <v/>
      </c>
      <c r="K289" s="204" t="str">
        <f>IF('Frais de personnel'!$K289=0,"",'Frais de personnel'!$K289)</f>
        <v/>
      </c>
      <c r="L289" s="88"/>
      <c r="M289" s="69"/>
      <c r="N289" s="69"/>
      <c r="O289" s="69"/>
      <c r="P289" s="284" t="str">
        <f t="shared" si="32"/>
        <v/>
      </c>
      <c r="Q289" s="284" t="str">
        <f t="shared" si="33"/>
        <v/>
      </c>
      <c r="R289" s="84" t="str">
        <f t="shared" si="28"/>
        <v/>
      </c>
      <c r="S289" s="182" t="str">
        <f t="shared" si="29"/>
        <v/>
      </c>
      <c r="T289" s="196" t="str">
        <f t="shared" si="30"/>
        <v/>
      </c>
      <c r="U289" s="274" t="str">
        <f t="shared" si="34"/>
        <v/>
      </c>
      <c r="V289" s="185"/>
      <c r="W289" s="266"/>
      <c r="X289" s="90"/>
      <c r="Y289" s="158">
        <f t="shared" si="31"/>
        <v>0</v>
      </c>
    </row>
    <row r="290" spans="1:25" ht="20.100000000000001" customHeight="1" x14ac:dyDescent="0.25">
      <c r="A290" s="174">
        <v>284</v>
      </c>
      <c r="B290" s="201" t="str">
        <f>IF('Frais de personnel'!$B290="","",'Frais de personnel'!$B290)</f>
        <v/>
      </c>
      <c r="C290" s="201" t="str">
        <f>IF('Frais de personnel'!$C290="","",'Frais de personnel'!$C290)</f>
        <v/>
      </c>
      <c r="D290" s="202" t="str">
        <f>IF('Frais de personnel'!$D290="","",'Frais de personnel'!$D290)</f>
        <v/>
      </c>
      <c r="E290" s="180" t="str">
        <f>IF('Frais de personnel'!$E290="","",'Frais de personnel'!$E290)</f>
        <v/>
      </c>
      <c r="F290" s="273" t="str">
        <f>IF('Frais de personnel'!$H290="","",'Frais de personnel'!F290)</f>
        <v/>
      </c>
      <c r="G290" s="273" t="str">
        <f>IF('Frais de personnel'!$H290="","",'Frais de personnel'!G290)</f>
        <v/>
      </c>
      <c r="H290" s="203" t="str">
        <f>IF('Frais de personnel'!$H290="","",'Frais de personnel'!$H290)</f>
        <v/>
      </c>
      <c r="I290" s="89" t="str">
        <f>IF('Frais de personnel'!$I290="","",'Frais de personnel'!$I290)</f>
        <v/>
      </c>
      <c r="J290" s="89" t="str">
        <f>IF('Frais de personnel'!$J290="","",'Frais de personnel'!$J290)</f>
        <v/>
      </c>
      <c r="K290" s="204" t="str">
        <f>IF('Frais de personnel'!$K290=0,"",'Frais de personnel'!$K290)</f>
        <v/>
      </c>
      <c r="L290" s="88"/>
      <c r="M290" s="69"/>
      <c r="N290" s="69"/>
      <c r="O290" s="69"/>
      <c r="P290" s="284" t="str">
        <f t="shared" si="32"/>
        <v/>
      </c>
      <c r="Q290" s="284" t="str">
        <f t="shared" si="33"/>
        <v/>
      </c>
      <c r="R290" s="84" t="str">
        <f t="shared" si="28"/>
        <v/>
      </c>
      <c r="S290" s="182" t="str">
        <f t="shared" si="29"/>
        <v/>
      </c>
      <c r="T290" s="196" t="str">
        <f t="shared" si="30"/>
        <v/>
      </c>
      <c r="U290" s="274" t="str">
        <f t="shared" si="34"/>
        <v/>
      </c>
      <c r="V290" s="185"/>
      <c r="W290" s="266"/>
      <c r="X290" s="90"/>
      <c r="Y290" s="158">
        <f t="shared" si="31"/>
        <v>0</v>
      </c>
    </row>
    <row r="291" spans="1:25" ht="20.100000000000001" customHeight="1" x14ac:dyDescent="0.25">
      <c r="A291" s="174">
        <v>285</v>
      </c>
      <c r="B291" s="201" t="str">
        <f>IF('Frais de personnel'!$B291="","",'Frais de personnel'!$B291)</f>
        <v/>
      </c>
      <c r="C291" s="201" t="str">
        <f>IF('Frais de personnel'!$C291="","",'Frais de personnel'!$C291)</f>
        <v/>
      </c>
      <c r="D291" s="202" t="str">
        <f>IF('Frais de personnel'!$D291="","",'Frais de personnel'!$D291)</f>
        <v/>
      </c>
      <c r="E291" s="180" t="str">
        <f>IF('Frais de personnel'!$E291="","",'Frais de personnel'!$E291)</f>
        <v/>
      </c>
      <c r="F291" s="273" t="str">
        <f>IF('Frais de personnel'!$H291="","",'Frais de personnel'!F291)</f>
        <v/>
      </c>
      <c r="G291" s="273" t="str">
        <f>IF('Frais de personnel'!$H291="","",'Frais de personnel'!G291)</f>
        <v/>
      </c>
      <c r="H291" s="203" t="str">
        <f>IF('Frais de personnel'!$H291="","",'Frais de personnel'!$H291)</f>
        <v/>
      </c>
      <c r="I291" s="89" t="str">
        <f>IF('Frais de personnel'!$I291="","",'Frais de personnel'!$I291)</f>
        <v/>
      </c>
      <c r="J291" s="89" t="str">
        <f>IF('Frais de personnel'!$J291="","",'Frais de personnel'!$J291)</f>
        <v/>
      </c>
      <c r="K291" s="204" t="str">
        <f>IF('Frais de personnel'!$K291=0,"",'Frais de personnel'!$K291)</f>
        <v/>
      </c>
      <c r="L291" s="88"/>
      <c r="M291" s="69"/>
      <c r="N291" s="69"/>
      <c r="O291" s="69"/>
      <c r="P291" s="284" t="str">
        <f t="shared" si="32"/>
        <v/>
      </c>
      <c r="Q291" s="284" t="str">
        <f t="shared" si="33"/>
        <v/>
      </c>
      <c r="R291" s="84" t="str">
        <f t="shared" si="28"/>
        <v/>
      </c>
      <c r="S291" s="182" t="str">
        <f t="shared" si="29"/>
        <v/>
      </c>
      <c r="T291" s="196" t="str">
        <f t="shared" si="30"/>
        <v/>
      </c>
      <c r="U291" s="274" t="str">
        <f t="shared" si="34"/>
        <v/>
      </c>
      <c r="V291" s="185"/>
      <c r="W291" s="266"/>
      <c r="X291" s="90"/>
      <c r="Y291" s="158">
        <f t="shared" si="31"/>
        <v>0</v>
      </c>
    </row>
    <row r="292" spans="1:25" ht="20.100000000000001" customHeight="1" x14ac:dyDescent="0.25">
      <c r="A292" s="174">
        <v>286</v>
      </c>
      <c r="B292" s="201" t="str">
        <f>IF('Frais de personnel'!$B292="","",'Frais de personnel'!$B292)</f>
        <v/>
      </c>
      <c r="C292" s="201" t="str">
        <f>IF('Frais de personnel'!$C292="","",'Frais de personnel'!$C292)</f>
        <v/>
      </c>
      <c r="D292" s="202" t="str">
        <f>IF('Frais de personnel'!$D292="","",'Frais de personnel'!$D292)</f>
        <v/>
      </c>
      <c r="E292" s="180" t="str">
        <f>IF('Frais de personnel'!$E292="","",'Frais de personnel'!$E292)</f>
        <v/>
      </c>
      <c r="F292" s="273" t="str">
        <f>IF('Frais de personnel'!$H292="","",'Frais de personnel'!F292)</f>
        <v/>
      </c>
      <c r="G292" s="273" t="str">
        <f>IF('Frais de personnel'!$H292="","",'Frais de personnel'!G292)</f>
        <v/>
      </c>
      <c r="H292" s="203" t="str">
        <f>IF('Frais de personnel'!$H292="","",'Frais de personnel'!$H292)</f>
        <v/>
      </c>
      <c r="I292" s="89" t="str">
        <f>IF('Frais de personnel'!$I292="","",'Frais de personnel'!$I292)</f>
        <v/>
      </c>
      <c r="J292" s="89" t="str">
        <f>IF('Frais de personnel'!$J292="","",'Frais de personnel'!$J292)</f>
        <v/>
      </c>
      <c r="K292" s="204" t="str">
        <f>IF('Frais de personnel'!$K292=0,"",'Frais de personnel'!$K292)</f>
        <v/>
      </c>
      <c r="L292" s="88"/>
      <c r="M292" s="69"/>
      <c r="N292" s="69"/>
      <c r="O292" s="69"/>
      <c r="P292" s="284" t="str">
        <f t="shared" si="32"/>
        <v/>
      </c>
      <c r="Q292" s="284" t="str">
        <f t="shared" si="33"/>
        <v/>
      </c>
      <c r="R292" s="84" t="str">
        <f t="shared" si="28"/>
        <v/>
      </c>
      <c r="S292" s="182" t="str">
        <f t="shared" si="29"/>
        <v/>
      </c>
      <c r="T292" s="196" t="str">
        <f t="shared" si="30"/>
        <v/>
      </c>
      <c r="U292" s="274" t="str">
        <f t="shared" si="34"/>
        <v/>
      </c>
      <c r="V292" s="185"/>
      <c r="W292" s="266"/>
      <c r="X292" s="90"/>
      <c r="Y292" s="158">
        <f t="shared" si="31"/>
        <v>0</v>
      </c>
    </row>
    <row r="293" spans="1:25" ht="20.100000000000001" customHeight="1" x14ac:dyDescent="0.25">
      <c r="A293" s="174">
        <v>287</v>
      </c>
      <c r="B293" s="201" t="str">
        <f>IF('Frais de personnel'!$B293="","",'Frais de personnel'!$B293)</f>
        <v/>
      </c>
      <c r="C293" s="201" t="str">
        <f>IF('Frais de personnel'!$C293="","",'Frais de personnel'!$C293)</f>
        <v/>
      </c>
      <c r="D293" s="202" t="str">
        <f>IF('Frais de personnel'!$D293="","",'Frais de personnel'!$D293)</f>
        <v/>
      </c>
      <c r="E293" s="180" t="str">
        <f>IF('Frais de personnel'!$E293="","",'Frais de personnel'!$E293)</f>
        <v/>
      </c>
      <c r="F293" s="273" t="str">
        <f>IF('Frais de personnel'!$H293="","",'Frais de personnel'!F293)</f>
        <v/>
      </c>
      <c r="G293" s="273" t="str">
        <f>IF('Frais de personnel'!$H293="","",'Frais de personnel'!G293)</f>
        <v/>
      </c>
      <c r="H293" s="203" t="str">
        <f>IF('Frais de personnel'!$H293="","",'Frais de personnel'!$H293)</f>
        <v/>
      </c>
      <c r="I293" s="89" t="str">
        <f>IF('Frais de personnel'!$I293="","",'Frais de personnel'!$I293)</f>
        <v/>
      </c>
      <c r="J293" s="89" t="str">
        <f>IF('Frais de personnel'!$J293="","",'Frais de personnel'!$J293)</f>
        <v/>
      </c>
      <c r="K293" s="204" t="str">
        <f>IF('Frais de personnel'!$K293=0,"",'Frais de personnel'!$K293)</f>
        <v/>
      </c>
      <c r="L293" s="88"/>
      <c r="M293" s="69"/>
      <c r="N293" s="69"/>
      <c r="O293" s="69"/>
      <c r="P293" s="284" t="str">
        <f t="shared" si="32"/>
        <v/>
      </c>
      <c r="Q293" s="284" t="str">
        <f t="shared" si="33"/>
        <v/>
      </c>
      <c r="R293" s="84" t="str">
        <f t="shared" si="28"/>
        <v/>
      </c>
      <c r="S293" s="182" t="str">
        <f t="shared" si="29"/>
        <v/>
      </c>
      <c r="T293" s="196" t="str">
        <f t="shared" si="30"/>
        <v/>
      </c>
      <c r="U293" s="274" t="str">
        <f t="shared" si="34"/>
        <v/>
      </c>
      <c r="V293" s="185"/>
      <c r="W293" s="266"/>
      <c r="X293" s="90"/>
      <c r="Y293" s="158">
        <f t="shared" si="31"/>
        <v>0</v>
      </c>
    </row>
    <row r="294" spans="1:25" ht="20.100000000000001" customHeight="1" x14ac:dyDescent="0.25">
      <c r="A294" s="174">
        <v>288</v>
      </c>
      <c r="B294" s="201" t="str">
        <f>IF('Frais de personnel'!$B294="","",'Frais de personnel'!$B294)</f>
        <v/>
      </c>
      <c r="C294" s="201" t="str">
        <f>IF('Frais de personnel'!$C294="","",'Frais de personnel'!$C294)</f>
        <v/>
      </c>
      <c r="D294" s="202" t="str">
        <f>IF('Frais de personnel'!$D294="","",'Frais de personnel'!$D294)</f>
        <v/>
      </c>
      <c r="E294" s="180" t="str">
        <f>IF('Frais de personnel'!$E294="","",'Frais de personnel'!$E294)</f>
        <v/>
      </c>
      <c r="F294" s="273" t="str">
        <f>IF('Frais de personnel'!$H294="","",'Frais de personnel'!F294)</f>
        <v/>
      </c>
      <c r="G294" s="273" t="str">
        <f>IF('Frais de personnel'!$H294="","",'Frais de personnel'!G294)</f>
        <v/>
      </c>
      <c r="H294" s="203" t="str">
        <f>IF('Frais de personnel'!$H294="","",'Frais de personnel'!$H294)</f>
        <v/>
      </c>
      <c r="I294" s="89" t="str">
        <f>IF('Frais de personnel'!$I294="","",'Frais de personnel'!$I294)</f>
        <v/>
      </c>
      <c r="J294" s="89" t="str">
        <f>IF('Frais de personnel'!$J294="","",'Frais de personnel'!$J294)</f>
        <v/>
      </c>
      <c r="K294" s="204" t="str">
        <f>IF('Frais de personnel'!$K294=0,"",'Frais de personnel'!$K294)</f>
        <v/>
      </c>
      <c r="L294" s="88"/>
      <c r="M294" s="69"/>
      <c r="N294" s="69"/>
      <c r="O294" s="69"/>
      <c r="P294" s="284" t="str">
        <f t="shared" si="32"/>
        <v/>
      </c>
      <c r="Q294" s="284" t="str">
        <f t="shared" si="33"/>
        <v/>
      </c>
      <c r="R294" s="84" t="str">
        <f t="shared" si="28"/>
        <v/>
      </c>
      <c r="S294" s="182" t="str">
        <f t="shared" si="29"/>
        <v/>
      </c>
      <c r="T294" s="196" t="str">
        <f t="shared" si="30"/>
        <v/>
      </c>
      <c r="U294" s="274" t="str">
        <f t="shared" si="34"/>
        <v/>
      </c>
      <c r="V294" s="185"/>
      <c r="W294" s="266"/>
      <c r="X294" s="90"/>
      <c r="Y294" s="158">
        <f t="shared" si="31"/>
        <v>0</v>
      </c>
    </row>
    <row r="295" spans="1:25" ht="20.100000000000001" customHeight="1" x14ac:dyDescent="0.25">
      <c r="A295" s="174">
        <v>289</v>
      </c>
      <c r="B295" s="201" t="str">
        <f>IF('Frais de personnel'!$B295="","",'Frais de personnel'!$B295)</f>
        <v/>
      </c>
      <c r="C295" s="201" t="str">
        <f>IF('Frais de personnel'!$C295="","",'Frais de personnel'!$C295)</f>
        <v/>
      </c>
      <c r="D295" s="202" t="str">
        <f>IF('Frais de personnel'!$D295="","",'Frais de personnel'!$D295)</f>
        <v/>
      </c>
      <c r="E295" s="180" t="str">
        <f>IF('Frais de personnel'!$E295="","",'Frais de personnel'!$E295)</f>
        <v/>
      </c>
      <c r="F295" s="273" t="str">
        <f>IF('Frais de personnel'!$H295="","",'Frais de personnel'!F295)</f>
        <v/>
      </c>
      <c r="G295" s="273" t="str">
        <f>IF('Frais de personnel'!$H295="","",'Frais de personnel'!G295)</f>
        <v/>
      </c>
      <c r="H295" s="203" t="str">
        <f>IF('Frais de personnel'!$H295="","",'Frais de personnel'!$H295)</f>
        <v/>
      </c>
      <c r="I295" s="89" t="str">
        <f>IF('Frais de personnel'!$I295="","",'Frais de personnel'!$I295)</f>
        <v/>
      </c>
      <c r="J295" s="89" t="str">
        <f>IF('Frais de personnel'!$J295="","",'Frais de personnel'!$J295)</f>
        <v/>
      </c>
      <c r="K295" s="204" t="str">
        <f>IF('Frais de personnel'!$K295=0,"",'Frais de personnel'!$K295)</f>
        <v/>
      </c>
      <c r="L295" s="88"/>
      <c r="M295" s="69"/>
      <c r="N295" s="69"/>
      <c r="O295" s="69"/>
      <c r="P295" s="284" t="str">
        <f t="shared" si="32"/>
        <v/>
      </c>
      <c r="Q295" s="284" t="str">
        <f t="shared" si="33"/>
        <v/>
      </c>
      <c r="R295" s="84" t="str">
        <f t="shared" si="28"/>
        <v/>
      </c>
      <c r="S295" s="182" t="str">
        <f t="shared" si="29"/>
        <v/>
      </c>
      <c r="T295" s="196" t="str">
        <f t="shared" si="30"/>
        <v/>
      </c>
      <c r="U295" s="274" t="str">
        <f t="shared" si="34"/>
        <v/>
      </c>
      <c r="V295" s="185"/>
      <c r="W295" s="266"/>
      <c r="X295" s="90"/>
      <c r="Y295" s="158">
        <f t="shared" si="31"/>
        <v>0</v>
      </c>
    </row>
    <row r="296" spans="1:25" ht="20.100000000000001" customHeight="1" x14ac:dyDescent="0.25">
      <c r="A296" s="174">
        <v>290</v>
      </c>
      <c r="B296" s="201" t="str">
        <f>IF('Frais de personnel'!$B296="","",'Frais de personnel'!$B296)</f>
        <v/>
      </c>
      <c r="C296" s="201" t="str">
        <f>IF('Frais de personnel'!$C296="","",'Frais de personnel'!$C296)</f>
        <v/>
      </c>
      <c r="D296" s="202" t="str">
        <f>IF('Frais de personnel'!$D296="","",'Frais de personnel'!$D296)</f>
        <v/>
      </c>
      <c r="E296" s="180" t="str">
        <f>IF('Frais de personnel'!$E296="","",'Frais de personnel'!$E296)</f>
        <v/>
      </c>
      <c r="F296" s="273" t="str">
        <f>IF('Frais de personnel'!$H296="","",'Frais de personnel'!F296)</f>
        <v/>
      </c>
      <c r="G296" s="273" t="str">
        <f>IF('Frais de personnel'!$H296="","",'Frais de personnel'!G296)</f>
        <v/>
      </c>
      <c r="H296" s="203" t="str">
        <f>IF('Frais de personnel'!$H296="","",'Frais de personnel'!$H296)</f>
        <v/>
      </c>
      <c r="I296" s="89" t="str">
        <f>IF('Frais de personnel'!$I296="","",'Frais de personnel'!$I296)</f>
        <v/>
      </c>
      <c r="J296" s="89" t="str">
        <f>IF('Frais de personnel'!$J296="","",'Frais de personnel'!$J296)</f>
        <v/>
      </c>
      <c r="K296" s="204" t="str">
        <f>IF('Frais de personnel'!$K296=0,"",'Frais de personnel'!$K296)</f>
        <v/>
      </c>
      <c r="L296" s="88"/>
      <c r="M296" s="69"/>
      <c r="N296" s="69"/>
      <c r="O296" s="69"/>
      <c r="P296" s="284" t="str">
        <f t="shared" si="32"/>
        <v/>
      </c>
      <c r="Q296" s="284" t="str">
        <f t="shared" si="33"/>
        <v/>
      </c>
      <c r="R296" s="84" t="str">
        <f t="shared" si="28"/>
        <v/>
      </c>
      <c r="S296" s="182" t="str">
        <f t="shared" si="29"/>
        <v/>
      </c>
      <c r="T296" s="196" t="str">
        <f t="shared" si="30"/>
        <v/>
      </c>
      <c r="U296" s="274" t="str">
        <f t="shared" si="34"/>
        <v/>
      </c>
      <c r="V296" s="185"/>
      <c r="W296" s="266"/>
      <c r="X296" s="90"/>
      <c r="Y296" s="158">
        <f t="shared" si="31"/>
        <v>0</v>
      </c>
    </row>
    <row r="297" spans="1:25" ht="20.100000000000001" customHeight="1" x14ac:dyDescent="0.25">
      <c r="A297" s="174">
        <v>291</v>
      </c>
      <c r="B297" s="201" t="str">
        <f>IF('Frais de personnel'!$B297="","",'Frais de personnel'!$B297)</f>
        <v/>
      </c>
      <c r="C297" s="201" t="str">
        <f>IF('Frais de personnel'!$C297="","",'Frais de personnel'!$C297)</f>
        <v/>
      </c>
      <c r="D297" s="202" t="str">
        <f>IF('Frais de personnel'!$D297="","",'Frais de personnel'!$D297)</f>
        <v/>
      </c>
      <c r="E297" s="180" t="str">
        <f>IF('Frais de personnel'!$E297="","",'Frais de personnel'!$E297)</f>
        <v/>
      </c>
      <c r="F297" s="273" t="str">
        <f>IF('Frais de personnel'!$H297="","",'Frais de personnel'!F297)</f>
        <v/>
      </c>
      <c r="G297" s="273" t="str">
        <f>IF('Frais de personnel'!$H297="","",'Frais de personnel'!G297)</f>
        <v/>
      </c>
      <c r="H297" s="203" t="str">
        <f>IF('Frais de personnel'!$H297="","",'Frais de personnel'!$H297)</f>
        <v/>
      </c>
      <c r="I297" s="89" t="str">
        <f>IF('Frais de personnel'!$I297="","",'Frais de personnel'!$I297)</f>
        <v/>
      </c>
      <c r="J297" s="89" t="str">
        <f>IF('Frais de personnel'!$J297="","",'Frais de personnel'!$J297)</f>
        <v/>
      </c>
      <c r="K297" s="204" t="str">
        <f>IF('Frais de personnel'!$K297=0,"",'Frais de personnel'!$K297)</f>
        <v/>
      </c>
      <c r="L297" s="88"/>
      <c r="M297" s="69"/>
      <c r="N297" s="69"/>
      <c r="O297" s="69"/>
      <c r="P297" s="284" t="str">
        <f t="shared" si="32"/>
        <v/>
      </c>
      <c r="Q297" s="284" t="str">
        <f t="shared" si="33"/>
        <v/>
      </c>
      <c r="R297" s="84" t="str">
        <f t="shared" si="28"/>
        <v/>
      </c>
      <c r="S297" s="182" t="str">
        <f t="shared" si="29"/>
        <v/>
      </c>
      <c r="T297" s="196" t="str">
        <f t="shared" si="30"/>
        <v/>
      </c>
      <c r="U297" s="274" t="str">
        <f t="shared" si="34"/>
        <v/>
      </c>
      <c r="V297" s="185"/>
      <c r="W297" s="266"/>
      <c r="X297" s="90"/>
      <c r="Y297" s="158">
        <f t="shared" si="31"/>
        <v>0</v>
      </c>
    </row>
    <row r="298" spans="1:25" ht="20.100000000000001" customHeight="1" x14ac:dyDescent="0.25">
      <c r="A298" s="174">
        <v>292</v>
      </c>
      <c r="B298" s="201" t="str">
        <f>IF('Frais de personnel'!$B298="","",'Frais de personnel'!$B298)</f>
        <v/>
      </c>
      <c r="C298" s="201" t="str">
        <f>IF('Frais de personnel'!$C298="","",'Frais de personnel'!$C298)</f>
        <v/>
      </c>
      <c r="D298" s="202" t="str">
        <f>IF('Frais de personnel'!$D298="","",'Frais de personnel'!$D298)</f>
        <v/>
      </c>
      <c r="E298" s="180" t="str">
        <f>IF('Frais de personnel'!$E298="","",'Frais de personnel'!$E298)</f>
        <v/>
      </c>
      <c r="F298" s="273" t="str">
        <f>IF('Frais de personnel'!$H298="","",'Frais de personnel'!F298)</f>
        <v/>
      </c>
      <c r="G298" s="273" t="str">
        <f>IF('Frais de personnel'!$H298="","",'Frais de personnel'!G298)</f>
        <v/>
      </c>
      <c r="H298" s="203" t="str">
        <f>IF('Frais de personnel'!$H298="","",'Frais de personnel'!$H298)</f>
        <v/>
      </c>
      <c r="I298" s="89" t="str">
        <f>IF('Frais de personnel'!$I298="","",'Frais de personnel'!$I298)</f>
        <v/>
      </c>
      <c r="J298" s="89" t="str">
        <f>IF('Frais de personnel'!$J298="","",'Frais de personnel'!$J298)</f>
        <v/>
      </c>
      <c r="K298" s="204" t="str">
        <f>IF('Frais de personnel'!$K298=0,"",'Frais de personnel'!$K298)</f>
        <v/>
      </c>
      <c r="L298" s="88"/>
      <c r="M298" s="69"/>
      <c r="N298" s="69"/>
      <c r="O298" s="69"/>
      <c r="P298" s="284" t="str">
        <f t="shared" si="32"/>
        <v/>
      </c>
      <c r="Q298" s="284" t="str">
        <f t="shared" si="33"/>
        <v/>
      </c>
      <c r="R298" s="84" t="str">
        <f t="shared" si="28"/>
        <v/>
      </c>
      <c r="S298" s="182" t="str">
        <f t="shared" si="29"/>
        <v/>
      </c>
      <c r="T298" s="196" t="str">
        <f t="shared" si="30"/>
        <v/>
      </c>
      <c r="U298" s="274" t="str">
        <f t="shared" si="34"/>
        <v/>
      </c>
      <c r="V298" s="185"/>
      <c r="W298" s="266"/>
      <c r="X298" s="90"/>
      <c r="Y298" s="158">
        <f t="shared" si="31"/>
        <v>0</v>
      </c>
    </row>
    <row r="299" spans="1:25" ht="20.100000000000001" customHeight="1" x14ac:dyDescent="0.25">
      <c r="A299" s="174">
        <v>293</v>
      </c>
      <c r="B299" s="201" t="str">
        <f>IF('Frais de personnel'!$B299="","",'Frais de personnel'!$B299)</f>
        <v/>
      </c>
      <c r="C299" s="201" t="str">
        <f>IF('Frais de personnel'!$C299="","",'Frais de personnel'!$C299)</f>
        <v/>
      </c>
      <c r="D299" s="202" t="str">
        <f>IF('Frais de personnel'!$D299="","",'Frais de personnel'!$D299)</f>
        <v/>
      </c>
      <c r="E299" s="180" t="str">
        <f>IF('Frais de personnel'!$E299="","",'Frais de personnel'!$E299)</f>
        <v/>
      </c>
      <c r="F299" s="273" t="str">
        <f>IF('Frais de personnel'!$H299="","",'Frais de personnel'!F299)</f>
        <v/>
      </c>
      <c r="G299" s="273" t="str">
        <f>IF('Frais de personnel'!$H299="","",'Frais de personnel'!G299)</f>
        <v/>
      </c>
      <c r="H299" s="203" t="str">
        <f>IF('Frais de personnel'!$H299="","",'Frais de personnel'!$H299)</f>
        <v/>
      </c>
      <c r="I299" s="89" t="str">
        <f>IF('Frais de personnel'!$I299="","",'Frais de personnel'!$I299)</f>
        <v/>
      </c>
      <c r="J299" s="89" t="str">
        <f>IF('Frais de personnel'!$J299="","",'Frais de personnel'!$J299)</f>
        <v/>
      </c>
      <c r="K299" s="204" t="str">
        <f>IF('Frais de personnel'!$K299=0,"",'Frais de personnel'!$K299)</f>
        <v/>
      </c>
      <c r="L299" s="88"/>
      <c r="M299" s="69"/>
      <c r="N299" s="69"/>
      <c r="O299" s="69"/>
      <c r="P299" s="284" t="str">
        <f t="shared" si="32"/>
        <v/>
      </c>
      <c r="Q299" s="284" t="str">
        <f t="shared" si="33"/>
        <v/>
      </c>
      <c r="R299" s="84" t="str">
        <f t="shared" si="28"/>
        <v/>
      </c>
      <c r="S299" s="182" t="str">
        <f t="shared" si="29"/>
        <v/>
      </c>
      <c r="T299" s="196" t="str">
        <f t="shared" si="30"/>
        <v/>
      </c>
      <c r="U299" s="274" t="str">
        <f t="shared" si="34"/>
        <v/>
      </c>
      <c r="V299" s="185"/>
      <c r="W299" s="266"/>
      <c r="X299" s="90"/>
      <c r="Y299" s="158">
        <f t="shared" si="31"/>
        <v>0</v>
      </c>
    </row>
    <row r="300" spans="1:25" ht="20.100000000000001" customHeight="1" x14ac:dyDescent="0.25">
      <c r="A300" s="174">
        <v>294</v>
      </c>
      <c r="B300" s="201" t="str">
        <f>IF('Frais de personnel'!$B300="","",'Frais de personnel'!$B300)</f>
        <v/>
      </c>
      <c r="C300" s="201" t="str">
        <f>IF('Frais de personnel'!$C300="","",'Frais de personnel'!$C300)</f>
        <v/>
      </c>
      <c r="D300" s="202" t="str">
        <f>IF('Frais de personnel'!$D300="","",'Frais de personnel'!$D300)</f>
        <v/>
      </c>
      <c r="E300" s="180" t="str">
        <f>IF('Frais de personnel'!$E300="","",'Frais de personnel'!$E300)</f>
        <v/>
      </c>
      <c r="F300" s="273" t="str">
        <f>IF('Frais de personnel'!$H300="","",'Frais de personnel'!F300)</f>
        <v/>
      </c>
      <c r="G300" s="273" t="str">
        <f>IF('Frais de personnel'!$H300="","",'Frais de personnel'!G300)</f>
        <v/>
      </c>
      <c r="H300" s="203" t="str">
        <f>IF('Frais de personnel'!$H300="","",'Frais de personnel'!$H300)</f>
        <v/>
      </c>
      <c r="I300" s="89" t="str">
        <f>IF('Frais de personnel'!$I300="","",'Frais de personnel'!$I300)</f>
        <v/>
      </c>
      <c r="J300" s="89" t="str">
        <f>IF('Frais de personnel'!$J300="","",'Frais de personnel'!$J300)</f>
        <v/>
      </c>
      <c r="K300" s="204" t="str">
        <f>IF('Frais de personnel'!$K300=0,"",'Frais de personnel'!$K300)</f>
        <v/>
      </c>
      <c r="L300" s="88"/>
      <c r="M300" s="69"/>
      <c r="N300" s="69"/>
      <c r="O300" s="69"/>
      <c r="P300" s="284" t="str">
        <f t="shared" si="32"/>
        <v/>
      </c>
      <c r="Q300" s="284" t="str">
        <f t="shared" si="33"/>
        <v/>
      </c>
      <c r="R300" s="84" t="str">
        <f t="shared" si="28"/>
        <v/>
      </c>
      <c r="S300" s="182" t="str">
        <f t="shared" si="29"/>
        <v/>
      </c>
      <c r="T300" s="196" t="str">
        <f t="shared" si="30"/>
        <v/>
      </c>
      <c r="U300" s="274" t="str">
        <f t="shared" si="34"/>
        <v/>
      </c>
      <c r="V300" s="185"/>
      <c r="W300" s="266"/>
      <c r="X300" s="90"/>
      <c r="Y300" s="158">
        <f t="shared" si="31"/>
        <v>0</v>
      </c>
    </row>
    <row r="301" spans="1:25" ht="20.100000000000001" customHeight="1" x14ac:dyDescent="0.25">
      <c r="A301" s="174">
        <v>295</v>
      </c>
      <c r="B301" s="201" t="str">
        <f>IF('Frais de personnel'!$B301="","",'Frais de personnel'!$B301)</f>
        <v/>
      </c>
      <c r="C301" s="201" t="str">
        <f>IF('Frais de personnel'!$C301="","",'Frais de personnel'!$C301)</f>
        <v/>
      </c>
      <c r="D301" s="202" t="str">
        <f>IF('Frais de personnel'!$D301="","",'Frais de personnel'!$D301)</f>
        <v/>
      </c>
      <c r="E301" s="180" t="str">
        <f>IF('Frais de personnel'!$E301="","",'Frais de personnel'!$E301)</f>
        <v/>
      </c>
      <c r="F301" s="273" t="str">
        <f>IF('Frais de personnel'!$H301="","",'Frais de personnel'!F301)</f>
        <v/>
      </c>
      <c r="G301" s="273" t="str">
        <f>IF('Frais de personnel'!$H301="","",'Frais de personnel'!G301)</f>
        <v/>
      </c>
      <c r="H301" s="203" t="str">
        <f>IF('Frais de personnel'!$H301="","",'Frais de personnel'!$H301)</f>
        <v/>
      </c>
      <c r="I301" s="89" t="str">
        <f>IF('Frais de personnel'!$I301="","",'Frais de personnel'!$I301)</f>
        <v/>
      </c>
      <c r="J301" s="89" t="str">
        <f>IF('Frais de personnel'!$J301="","",'Frais de personnel'!$J301)</f>
        <v/>
      </c>
      <c r="K301" s="204" t="str">
        <f>IF('Frais de personnel'!$K301=0,"",'Frais de personnel'!$K301)</f>
        <v/>
      </c>
      <c r="L301" s="88"/>
      <c r="M301" s="69"/>
      <c r="N301" s="69"/>
      <c r="O301" s="69"/>
      <c r="P301" s="284" t="str">
        <f t="shared" si="32"/>
        <v/>
      </c>
      <c r="Q301" s="284" t="str">
        <f t="shared" si="33"/>
        <v/>
      </c>
      <c r="R301" s="84" t="str">
        <f t="shared" si="28"/>
        <v/>
      </c>
      <c r="S301" s="182" t="str">
        <f t="shared" si="29"/>
        <v/>
      </c>
      <c r="T301" s="196" t="str">
        <f t="shared" si="30"/>
        <v/>
      </c>
      <c r="U301" s="274" t="str">
        <f t="shared" si="34"/>
        <v/>
      </c>
      <c r="V301" s="185"/>
      <c r="W301" s="266"/>
      <c r="X301" s="90"/>
      <c r="Y301" s="158">
        <f t="shared" si="31"/>
        <v>0</v>
      </c>
    </row>
    <row r="302" spans="1:25" ht="20.100000000000001" customHeight="1" x14ac:dyDescent="0.25">
      <c r="A302" s="174">
        <v>296</v>
      </c>
      <c r="B302" s="201" t="str">
        <f>IF('Frais de personnel'!$B302="","",'Frais de personnel'!$B302)</f>
        <v/>
      </c>
      <c r="C302" s="201" t="str">
        <f>IF('Frais de personnel'!$C302="","",'Frais de personnel'!$C302)</f>
        <v/>
      </c>
      <c r="D302" s="202" t="str">
        <f>IF('Frais de personnel'!$D302="","",'Frais de personnel'!$D302)</f>
        <v/>
      </c>
      <c r="E302" s="180" t="str">
        <f>IF('Frais de personnel'!$E302="","",'Frais de personnel'!$E302)</f>
        <v/>
      </c>
      <c r="F302" s="273" t="str">
        <f>IF('Frais de personnel'!$H302="","",'Frais de personnel'!F302)</f>
        <v/>
      </c>
      <c r="G302" s="273" t="str">
        <f>IF('Frais de personnel'!$H302="","",'Frais de personnel'!G302)</f>
        <v/>
      </c>
      <c r="H302" s="203" t="str">
        <f>IF('Frais de personnel'!$H302="","",'Frais de personnel'!$H302)</f>
        <v/>
      </c>
      <c r="I302" s="89" t="str">
        <f>IF('Frais de personnel'!$I302="","",'Frais de personnel'!$I302)</f>
        <v/>
      </c>
      <c r="J302" s="89" t="str">
        <f>IF('Frais de personnel'!$J302="","",'Frais de personnel'!$J302)</f>
        <v/>
      </c>
      <c r="K302" s="204" t="str">
        <f>IF('Frais de personnel'!$K302=0,"",'Frais de personnel'!$K302)</f>
        <v/>
      </c>
      <c r="L302" s="88"/>
      <c r="M302" s="69"/>
      <c r="N302" s="69"/>
      <c r="O302" s="69"/>
      <c r="P302" s="284" t="str">
        <f t="shared" si="32"/>
        <v/>
      </c>
      <c r="Q302" s="284" t="str">
        <f t="shared" si="33"/>
        <v/>
      </c>
      <c r="R302" s="84" t="str">
        <f t="shared" si="28"/>
        <v/>
      </c>
      <c r="S302" s="182" t="str">
        <f t="shared" si="29"/>
        <v/>
      </c>
      <c r="T302" s="196" t="str">
        <f t="shared" si="30"/>
        <v/>
      </c>
      <c r="U302" s="274" t="str">
        <f t="shared" si="34"/>
        <v/>
      </c>
      <c r="V302" s="185"/>
      <c r="W302" s="266"/>
      <c r="X302" s="90"/>
      <c r="Y302" s="158">
        <f t="shared" si="31"/>
        <v>0</v>
      </c>
    </row>
    <row r="303" spans="1:25" ht="20.100000000000001" customHeight="1" x14ac:dyDescent="0.25">
      <c r="A303" s="174">
        <v>297</v>
      </c>
      <c r="B303" s="201" t="str">
        <f>IF('Frais de personnel'!$B303="","",'Frais de personnel'!$B303)</f>
        <v/>
      </c>
      <c r="C303" s="201" t="str">
        <f>IF('Frais de personnel'!$C303="","",'Frais de personnel'!$C303)</f>
        <v/>
      </c>
      <c r="D303" s="202" t="str">
        <f>IF('Frais de personnel'!$D303="","",'Frais de personnel'!$D303)</f>
        <v/>
      </c>
      <c r="E303" s="180" t="str">
        <f>IF('Frais de personnel'!$E303="","",'Frais de personnel'!$E303)</f>
        <v/>
      </c>
      <c r="F303" s="273" t="str">
        <f>IF('Frais de personnel'!$H303="","",'Frais de personnel'!F303)</f>
        <v/>
      </c>
      <c r="G303" s="273" t="str">
        <f>IF('Frais de personnel'!$H303="","",'Frais de personnel'!G303)</f>
        <v/>
      </c>
      <c r="H303" s="203" t="str">
        <f>IF('Frais de personnel'!$H303="","",'Frais de personnel'!$H303)</f>
        <v/>
      </c>
      <c r="I303" s="89" t="str">
        <f>IF('Frais de personnel'!$I303="","",'Frais de personnel'!$I303)</f>
        <v/>
      </c>
      <c r="J303" s="89" t="str">
        <f>IF('Frais de personnel'!$J303="","",'Frais de personnel'!$J303)</f>
        <v/>
      </c>
      <c r="K303" s="204" t="str">
        <f>IF('Frais de personnel'!$K303=0,"",'Frais de personnel'!$K303)</f>
        <v/>
      </c>
      <c r="L303" s="88"/>
      <c r="M303" s="69"/>
      <c r="N303" s="69"/>
      <c r="O303" s="69"/>
      <c r="P303" s="284" t="str">
        <f t="shared" si="32"/>
        <v/>
      </c>
      <c r="Q303" s="284" t="str">
        <f t="shared" si="33"/>
        <v/>
      </c>
      <c r="R303" s="84" t="str">
        <f t="shared" si="28"/>
        <v/>
      </c>
      <c r="S303" s="182" t="str">
        <f t="shared" si="29"/>
        <v/>
      </c>
      <c r="T303" s="196" t="str">
        <f t="shared" si="30"/>
        <v/>
      </c>
      <c r="U303" s="274" t="str">
        <f t="shared" si="34"/>
        <v/>
      </c>
      <c r="V303" s="185"/>
      <c r="W303" s="266"/>
      <c r="X303" s="90"/>
      <c r="Y303" s="158">
        <f t="shared" si="31"/>
        <v>0</v>
      </c>
    </row>
    <row r="304" spans="1:25" ht="20.100000000000001" customHeight="1" x14ac:dyDescent="0.25">
      <c r="A304" s="174">
        <v>298</v>
      </c>
      <c r="B304" s="201" t="str">
        <f>IF('Frais de personnel'!$B304="","",'Frais de personnel'!$B304)</f>
        <v/>
      </c>
      <c r="C304" s="201" t="str">
        <f>IF('Frais de personnel'!$C304="","",'Frais de personnel'!$C304)</f>
        <v/>
      </c>
      <c r="D304" s="202" t="str">
        <f>IF('Frais de personnel'!$D304="","",'Frais de personnel'!$D304)</f>
        <v/>
      </c>
      <c r="E304" s="180" t="str">
        <f>IF('Frais de personnel'!$E304="","",'Frais de personnel'!$E304)</f>
        <v/>
      </c>
      <c r="F304" s="273" t="str">
        <f>IF('Frais de personnel'!$H304="","",'Frais de personnel'!F304)</f>
        <v/>
      </c>
      <c r="G304" s="273" t="str">
        <f>IF('Frais de personnel'!$H304="","",'Frais de personnel'!G304)</f>
        <v/>
      </c>
      <c r="H304" s="203" t="str">
        <f>IF('Frais de personnel'!$H304="","",'Frais de personnel'!$H304)</f>
        <v/>
      </c>
      <c r="I304" s="89" t="str">
        <f>IF('Frais de personnel'!$I304="","",'Frais de personnel'!$I304)</f>
        <v/>
      </c>
      <c r="J304" s="89" t="str">
        <f>IF('Frais de personnel'!$J304="","",'Frais de personnel'!$J304)</f>
        <v/>
      </c>
      <c r="K304" s="204" t="str">
        <f>IF('Frais de personnel'!$K304=0,"",'Frais de personnel'!$K304)</f>
        <v/>
      </c>
      <c r="L304" s="88"/>
      <c r="M304" s="69"/>
      <c r="N304" s="69"/>
      <c r="O304" s="69"/>
      <c r="P304" s="284" t="str">
        <f t="shared" si="32"/>
        <v/>
      </c>
      <c r="Q304" s="284" t="str">
        <f t="shared" si="33"/>
        <v/>
      </c>
      <c r="R304" s="84" t="str">
        <f t="shared" si="28"/>
        <v/>
      </c>
      <c r="S304" s="182" t="str">
        <f t="shared" si="29"/>
        <v/>
      </c>
      <c r="T304" s="196" t="str">
        <f t="shared" si="30"/>
        <v/>
      </c>
      <c r="U304" s="274" t="str">
        <f t="shared" si="34"/>
        <v/>
      </c>
      <c r="V304" s="185"/>
      <c r="W304" s="266"/>
      <c r="X304" s="90"/>
      <c r="Y304" s="158">
        <f t="shared" si="31"/>
        <v>0</v>
      </c>
    </row>
    <row r="305" spans="1:25" ht="20.100000000000001" customHeight="1" x14ac:dyDescent="0.25">
      <c r="A305" s="174">
        <v>299</v>
      </c>
      <c r="B305" s="201" t="str">
        <f>IF('Frais de personnel'!$B305="","",'Frais de personnel'!$B305)</f>
        <v/>
      </c>
      <c r="C305" s="201" t="str">
        <f>IF('Frais de personnel'!$C305="","",'Frais de personnel'!$C305)</f>
        <v/>
      </c>
      <c r="D305" s="202" t="str">
        <f>IF('Frais de personnel'!$D305="","",'Frais de personnel'!$D305)</f>
        <v/>
      </c>
      <c r="E305" s="180" t="str">
        <f>IF('Frais de personnel'!$E305="","",'Frais de personnel'!$E305)</f>
        <v/>
      </c>
      <c r="F305" s="273" t="str">
        <f>IF('Frais de personnel'!$H305="","",'Frais de personnel'!F305)</f>
        <v/>
      </c>
      <c r="G305" s="273" t="str">
        <f>IF('Frais de personnel'!$H305="","",'Frais de personnel'!G305)</f>
        <v/>
      </c>
      <c r="H305" s="203" t="str">
        <f>IF('Frais de personnel'!$H305="","",'Frais de personnel'!$H305)</f>
        <v/>
      </c>
      <c r="I305" s="89" t="str">
        <f>IF('Frais de personnel'!$I305="","",'Frais de personnel'!$I305)</f>
        <v/>
      </c>
      <c r="J305" s="89" t="str">
        <f>IF('Frais de personnel'!$J305="","",'Frais de personnel'!$J305)</f>
        <v/>
      </c>
      <c r="K305" s="204" t="str">
        <f>IF('Frais de personnel'!$K305=0,"",'Frais de personnel'!$K305)</f>
        <v/>
      </c>
      <c r="L305" s="88"/>
      <c r="M305" s="69"/>
      <c r="N305" s="69"/>
      <c r="O305" s="69"/>
      <c r="P305" s="284" t="str">
        <f t="shared" si="32"/>
        <v/>
      </c>
      <c r="Q305" s="284" t="str">
        <f t="shared" si="33"/>
        <v/>
      </c>
      <c r="R305" s="84" t="str">
        <f t="shared" si="28"/>
        <v/>
      </c>
      <c r="S305" s="182" t="str">
        <f t="shared" si="29"/>
        <v/>
      </c>
      <c r="T305" s="196" t="str">
        <f t="shared" si="30"/>
        <v/>
      </c>
      <c r="U305" s="274" t="str">
        <f t="shared" si="34"/>
        <v/>
      </c>
      <c r="V305" s="185"/>
      <c r="W305" s="266"/>
      <c r="X305" s="90"/>
      <c r="Y305" s="158">
        <f t="shared" si="31"/>
        <v>0</v>
      </c>
    </row>
    <row r="306" spans="1:25" ht="20.100000000000001" customHeight="1" x14ac:dyDescent="0.25">
      <c r="A306" s="174">
        <v>300</v>
      </c>
      <c r="B306" s="201" t="str">
        <f>IF('Frais de personnel'!$B306="","",'Frais de personnel'!$B306)</f>
        <v/>
      </c>
      <c r="C306" s="201" t="str">
        <f>IF('Frais de personnel'!$C306="","",'Frais de personnel'!$C306)</f>
        <v/>
      </c>
      <c r="D306" s="202" t="str">
        <f>IF('Frais de personnel'!$D306="","",'Frais de personnel'!$D306)</f>
        <v/>
      </c>
      <c r="E306" s="180" t="str">
        <f>IF('Frais de personnel'!$E306="","",'Frais de personnel'!$E306)</f>
        <v/>
      </c>
      <c r="F306" s="273" t="str">
        <f>IF('Frais de personnel'!$H306="","",'Frais de personnel'!F306)</f>
        <v/>
      </c>
      <c r="G306" s="273" t="str">
        <f>IF('Frais de personnel'!$H306="","",'Frais de personnel'!G306)</f>
        <v/>
      </c>
      <c r="H306" s="203" t="str">
        <f>IF('Frais de personnel'!$H306="","",'Frais de personnel'!$H306)</f>
        <v/>
      </c>
      <c r="I306" s="89" t="str">
        <f>IF('Frais de personnel'!$I306="","",'Frais de personnel'!$I306)</f>
        <v/>
      </c>
      <c r="J306" s="89" t="str">
        <f>IF('Frais de personnel'!$J306="","",'Frais de personnel'!$J306)</f>
        <v/>
      </c>
      <c r="K306" s="204" t="str">
        <f>IF('Frais de personnel'!$K306=0,"",'Frais de personnel'!$K306)</f>
        <v/>
      </c>
      <c r="L306" s="88"/>
      <c r="M306" s="69"/>
      <c r="N306" s="69"/>
      <c r="O306" s="69"/>
      <c r="P306" s="284" t="str">
        <f t="shared" si="32"/>
        <v/>
      </c>
      <c r="Q306" s="284" t="str">
        <f t="shared" si="33"/>
        <v/>
      </c>
      <c r="R306" s="84" t="str">
        <f t="shared" si="28"/>
        <v/>
      </c>
      <c r="S306" s="182" t="str">
        <f t="shared" si="29"/>
        <v/>
      </c>
      <c r="T306" s="196" t="str">
        <f t="shared" si="30"/>
        <v/>
      </c>
      <c r="U306" s="274" t="str">
        <f t="shared" si="34"/>
        <v/>
      </c>
      <c r="V306" s="185"/>
      <c r="W306" s="266"/>
      <c r="X306" s="90"/>
      <c r="Y306" s="158">
        <f t="shared" si="31"/>
        <v>0</v>
      </c>
    </row>
    <row r="307" spans="1:25" ht="20.100000000000001" customHeight="1" x14ac:dyDescent="0.25">
      <c r="A307" s="174">
        <v>301</v>
      </c>
      <c r="B307" s="201" t="str">
        <f>IF('Frais de personnel'!$B307="","",'Frais de personnel'!$B307)</f>
        <v/>
      </c>
      <c r="C307" s="201" t="str">
        <f>IF('Frais de personnel'!$C307="","",'Frais de personnel'!$C307)</f>
        <v/>
      </c>
      <c r="D307" s="202" t="str">
        <f>IF('Frais de personnel'!$D307="","",'Frais de personnel'!$D307)</f>
        <v/>
      </c>
      <c r="E307" s="180" t="str">
        <f>IF('Frais de personnel'!$E307="","",'Frais de personnel'!$E307)</f>
        <v/>
      </c>
      <c r="F307" s="273" t="str">
        <f>IF('Frais de personnel'!$H307="","",'Frais de personnel'!F307)</f>
        <v/>
      </c>
      <c r="G307" s="273" t="str">
        <f>IF('Frais de personnel'!$H307="","",'Frais de personnel'!G307)</f>
        <v/>
      </c>
      <c r="H307" s="203" t="str">
        <f>IF('Frais de personnel'!$H307="","",'Frais de personnel'!$H307)</f>
        <v/>
      </c>
      <c r="I307" s="89" t="str">
        <f>IF('Frais de personnel'!$I307="","",'Frais de personnel'!$I307)</f>
        <v/>
      </c>
      <c r="J307" s="89" t="str">
        <f>IF('Frais de personnel'!$J307="","",'Frais de personnel'!$J307)</f>
        <v/>
      </c>
      <c r="K307" s="204" t="str">
        <f>IF('Frais de personnel'!$K307=0,"",'Frais de personnel'!$K307)</f>
        <v/>
      </c>
      <c r="L307" s="88"/>
      <c r="M307" s="69"/>
      <c r="N307" s="69"/>
      <c r="O307" s="69"/>
      <c r="P307" s="284" t="str">
        <f t="shared" si="32"/>
        <v/>
      </c>
      <c r="Q307" s="284" t="str">
        <f t="shared" si="33"/>
        <v/>
      </c>
      <c r="R307" s="84" t="str">
        <f t="shared" si="28"/>
        <v/>
      </c>
      <c r="S307" s="182" t="str">
        <f t="shared" si="29"/>
        <v/>
      </c>
      <c r="T307" s="196" t="str">
        <f t="shared" si="30"/>
        <v/>
      </c>
      <c r="U307" s="274" t="str">
        <f t="shared" si="34"/>
        <v/>
      </c>
      <c r="V307" s="185"/>
      <c r="W307" s="266"/>
      <c r="X307" s="90"/>
      <c r="Y307" s="158">
        <f t="shared" si="31"/>
        <v>0</v>
      </c>
    </row>
    <row r="308" spans="1:25" ht="20.100000000000001" customHeight="1" x14ac:dyDescent="0.25">
      <c r="A308" s="174">
        <v>302</v>
      </c>
      <c r="B308" s="201" t="str">
        <f>IF('Frais de personnel'!$B308="","",'Frais de personnel'!$B308)</f>
        <v/>
      </c>
      <c r="C308" s="201" t="str">
        <f>IF('Frais de personnel'!$C308="","",'Frais de personnel'!$C308)</f>
        <v/>
      </c>
      <c r="D308" s="202" t="str">
        <f>IF('Frais de personnel'!$D308="","",'Frais de personnel'!$D308)</f>
        <v/>
      </c>
      <c r="E308" s="180" t="str">
        <f>IF('Frais de personnel'!$E308="","",'Frais de personnel'!$E308)</f>
        <v/>
      </c>
      <c r="F308" s="273" t="str">
        <f>IF('Frais de personnel'!$H308="","",'Frais de personnel'!F308)</f>
        <v/>
      </c>
      <c r="G308" s="273" t="str">
        <f>IF('Frais de personnel'!$H308="","",'Frais de personnel'!G308)</f>
        <v/>
      </c>
      <c r="H308" s="203" t="str">
        <f>IF('Frais de personnel'!$H308="","",'Frais de personnel'!$H308)</f>
        <v/>
      </c>
      <c r="I308" s="89" t="str">
        <f>IF('Frais de personnel'!$I308="","",'Frais de personnel'!$I308)</f>
        <v/>
      </c>
      <c r="J308" s="89" t="str">
        <f>IF('Frais de personnel'!$J308="","",'Frais de personnel'!$J308)</f>
        <v/>
      </c>
      <c r="K308" s="204" t="str">
        <f>IF('Frais de personnel'!$K308=0,"",'Frais de personnel'!$K308)</f>
        <v/>
      </c>
      <c r="L308" s="88"/>
      <c r="M308" s="69"/>
      <c r="N308" s="69"/>
      <c r="O308" s="69"/>
      <c r="P308" s="284" t="str">
        <f t="shared" si="32"/>
        <v/>
      </c>
      <c r="Q308" s="284" t="str">
        <f t="shared" si="33"/>
        <v/>
      </c>
      <c r="R308" s="84" t="str">
        <f t="shared" si="28"/>
        <v/>
      </c>
      <c r="S308" s="182" t="str">
        <f t="shared" si="29"/>
        <v/>
      </c>
      <c r="T308" s="196" t="str">
        <f t="shared" si="30"/>
        <v/>
      </c>
      <c r="U308" s="274" t="str">
        <f t="shared" si="34"/>
        <v/>
      </c>
      <c r="V308" s="185"/>
      <c r="W308" s="266"/>
      <c r="X308" s="90"/>
      <c r="Y308" s="158">
        <f t="shared" si="31"/>
        <v>0</v>
      </c>
    </row>
    <row r="309" spans="1:25" ht="20.100000000000001" customHeight="1" x14ac:dyDescent="0.25">
      <c r="A309" s="174">
        <v>303</v>
      </c>
      <c r="B309" s="201" t="str">
        <f>IF('Frais de personnel'!$B309="","",'Frais de personnel'!$B309)</f>
        <v/>
      </c>
      <c r="C309" s="201" t="str">
        <f>IF('Frais de personnel'!$C309="","",'Frais de personnel'!$C309)</f>
        <v/>
      </c>
      <c r="D309" s="202" t="str">
        <f>IF('Frais de personnel'!$D309="","",'Frais de personnel'!$D309)</f>
        <v/>
      </c>
      <c r="E309" s="180" t="str">
        <f>IF('Frais de personnel'!$E309="","",'Frais de personnel'!$E309)</f>
        <v/>
      </c>
      <c r="F309" s="273" t="str">
        <f>IF('Frais de personnel'!$H309="","",'Frais de personnel'!F309)</f>
        <v/>
      </c>
      <c r="G309" s="273" t="str">
        <f>IF('Frais de personnel'!$H309="","",'Frais de personnel'!G309)</f>
        <v/>
      </c>
      <c r="H309" s="203" t="str">
        <f>IF('Frais de personnel'!$H309="","",'Frais de personnel'!$H309)</f>
        <v/>
      </c>
      <c r="I309" s="89" t="str">
        <f>IF('Frais de personnel'!$I309="","",'Frais de personnel'!$I309)</f>
        <v/>
      </c>
      <c r="J309" s="89" t="str">
        <f>IF('Frais de personnel'!$J309="","",'Frais de personnel'!$J309)</f>
        <v/>
      </c>
      <c r="K309" s="204" t="str">
        <f>IF('Frais de personnel'!$K309=0,"",'Frais de personnel'!$K309)</f>
        <v/>
      </c>
      <c r="L309" s="88"/>
      <c r="M309" s="69"/>
      <c r="N309" s="69"/>
      <c r="O309" s="69"/>
      <c r="P309" s="284" t="str">
        <f t="shared" si="32"/>
        <v/>
      </c>
      <c r="Q309" s="284" t="str">
        <f t="shared" si="33"/>
        <v/>
      </c>
      <c r="R309" s="84" t="str">
        <f t="shared" si="28"/>
        <v/>
      </c>
      <c r="S309" s="182" t="str">
        <f t="shared" si="29"/>
        <v/>
      </c>
      <c r="T309" s="196" t="str">
        <f t="shared" si="30"/>
        <v/>
      </c>
      <c r="U309" s="274" t="str">
        <f t="shared" si="34"/>
        <v/>
      </c>
      <c r="V309" s="185"/>
      <c r="W309" s="266"/>
      <c r="X309" s="90"/>
      <c r="Y309" s="158">
        <f t="shared" si="31"/>
        <v>0</v>
      </c>
    </row>
    <row r="310" spans="1:25" ht="20.100000000000001" customHeight="1" x14ac:dyDescent="0.25">
      <c r="A310" s="174">
        <v>304</v>
      </c>
      <c r="B310" s="201" t="str">
        <f>IF('Frais de personnel'!$B310="","",'Frais de personnel'!$B310)</f>
        <v/>
      </c>
      <c r="C310" s="201" t="str">
        <f>IF('Frais de personnel'!$C310="","",'Frais de personnel'!$C310)</f>
        <v/>
      </c>
      <c r="D310" s="202" t="str">
        <f>IF('Frais de personnel'!$D310="","",'Frais de personnel'!$D310)</f>
        <v/>
      </c>
      <c r="E310" s="180" t="str">
        <f>IF('Frais de personnel'!$E310="","",'Frais de personnel'!$E310)</f>
        <v/>
      </c>
      <c r="F310" s="273" t="str">
        <f>IF('Frais de personnel'!$H310="","",'Frais de personnel'!F310)</f>
        <v/>
      </c>
      <c r="G310" s="273" t="str">
        <f>IF('Frais de personnel'!$H310="","",'Frais de personnel'!G310)</f>
        <v/>
      </c>
      <c r="H310" s="203" t="str">
        <f>IF('Frais de personnel'!$H310="","",'Frais de personnel'!$H310)</f>
        <v/>
      </c>
      <c r="I310" s="89" t="str">
        <f>IF('Frais de personnel'!$I310="","",'Frais de personnel'!$I310)</f>
        <v/>
      </c>
      <c r="J310" s="89" t="str">
        <f>IF('Frais de personnel'!$J310="","",'Frais de personnel'!$J310)</f>
        <v/>
      </c>
      <c r="K310" s="204" t="str">
        <f>IF('Frais de personnel'!$K310=0,"",'Frais de personnel'!$K310)</f>
        <v/>
      </c>
      <c r="L310" s="88"/>
      <c r="M310" s="69"/>
      <c r="N310" s="69"/>
      <c r="O310" s="69"/>
      <c r="P310" s="284" t="str">
        <f t="shared" si="32"/>
        <v/>
      </c>
      <c r="Q310" s="284" t="str">
        <f t="shared" si="33"/>
        <v/>
      </c>
      <c r="R310" s="84" t="str">
        <f t="shared" si="28"/>
        <v/>
      </c>
      <c r="S310" s="182" t="str">
        <f t="shared" si="29"/>
        <v/>
      </c>
      <c r="T310" s="196" t="str">
        <f t="shared" si="30"/>
        <v/>
      </c>
      <c r="U310" s="274" t="str">
        <f t="shared" si="34"/>
        <v/>
      </c>
      <c r="V310" s="185"/>
      <c r="W310" s="266"/>
      <c r="X310" s="90"/>
      <c r="Y310" s="158">
        <f t="shared" si="31"/>
        <v>0</v>
      </c>
    </row>
    <row r="311" spans="1:25" ht="20.100000000000001" customHeight="1" x14ac:dyDescent="0.25">
      <c r="A311" s="174">
        <v>305</v>
      </c>
      <c r="B311" s="201" t="str">
        <f>IF('Frais de personnel'!$B311="","",'Frais de personnel'!$B311)</f>
        <v/>
      </c>
      <c r="C311" s="201" t="str">
        <f>IF('Frais de personnel'!$C311="","",'Frais de personnel'!$C311)</f>
        <v/>
      </c>
      <c r="D311" s="202" t="str">
        <f>IF('Frais de personnel'!$D311="","",'Frais de personnel'!$D311)</f>
        <v/>
      </c>
      <c r="E311" s="180" t="str">
        <f>IF('Frais de personnel'!$E311="","",'Frais de personnel'!$E311)</f>
        <v/>
      </c>
      <c r="F311" s="273" t="str">
        <f>IF('Frais de personnel'!$H311="","",'Frais de personnel'!F311)</f>
        <v/>
      </c>
      <c r="G311" s="273" t="str">
        <f>IF('Frais de personnel'!$H311="","",'Frais de personnel'!G311)</f>
        <v/>
      </c>
      <c r="H311" s="203" t="str">
        <f>IF('Frais de personnel'!$H311="","",'Frais de personnel'!$H311)</f>
        <v/>
      </c>
      <c r="I311" s="89" t="str">
        <f>IF('Frais de personnel'!$I311="","",'Frais de personnel'!$I311)</f>
        <v/>
      </c>
      <c r="J311" s="89" t="str">
        <f>IF('Frais de personnel'!$J311="","",'Frais de personnel'!$J311)</f>
        <v/>
      </c>
      <c r="K311" s="204" t="str">
        <f>IF('Frais de personnel'!$K311=0,"",'Frais de personnel'!$K311)</f>
        <v/>
      </c>
      <c r="L311" s="88"/>
      <c r="M311" s="69"/>
      <c r="N311" s="69"/>
      <c r="O311" s="69"/>
      <c r="P311" s="284" t="str">
        <f t="shared" si="32"/>
        <v/>
      </c>
      <c r="Q311" s="284" t="str">
        <f t="shared" si="33"/>
        <v/>
      </c>
      <c r="R311" s="84" t="str">
        <f t="shared" si="28"/>
        <v/>
      </c>
      <c r="S311" s="182" t="str">
        <f t="shared" si="29"/>
        <v/>
      </c>
      <c r="T311" s="196" t="str">
        <f t="shared" si="30"/>
        <v/>
      </c>
      <c r="U311" s="274" t="str">
        <f t="shared" si="34"/>
        <v/>
      </c>
      <c r="V311" s="185"/>
      <c r="W311" s="266"/>
      <c r="X311" s="90"/>
      <c r="Y311" s="158">
        <f t="shared" si="31"/>
        <v>0</v>
      </c>
    </row>
    <row r="312" spans="1:25" ht="20.100000000000001" customHeight="1" x14ac:dyDescent="0.25">
      <c r="A312" s="174">
        <v>306</v>
      </c>
      <c r="B312" s="201" t="str">
        <f>IF('Frais de personnel'!$B312="","",'Frais de personnel'!$B312)</f>
        <v/>
      </c>
      <c r="C312" s="201" t="str">
        <f>IF('Frais de personnel'!$C312="","",'Frais de personnel'!$C312)</f>
        <v/>
      </c>
      <c r="D312" s="202" t="str">
        <f>IF('Frais de personnel'!$D312="","",'Frais de personnel'!$D312)</f>
        <v/>
      </c>
      <c r="E312" s="180" t="str">
        <f>IF('Frais de personnel'!$E312="","",'Frais de personnel'!$E312)</f>
        <v/>
      </c>
      <c r="F312" s="273" t="str">
        <f>IF('Frais de personnel'!$H312="","",'Frais de personnel'!F312)</f>
        <v/>
      </c>
      <c r="G312" s="273" t="str">
        <f>IF('Frais de personnel'!$H312="","",'Frais de personnel'!G312)</f>
        <v/>
      </c>
      <c r="H312" s="203" t="str">
        <f>IF('Frais de personnel'!$H312="","",'Frais de personnel'!$H312)</f>
        <v/>
      </c>
      <c r="I312" s="89" t="str">
        <f>IF('Frais de personnel'!$I312="","",'Frais de personnel'!$I312)</f>
        <v/>
      </c>
      <c r="J312" s="89" t="str">
        <f>IF('Frais de personnel'!$J312="","",'Frais de personnel'!$J312)</f>
        <v/>
      </c>
      <c r="K312" s="204" t="str">
        <f>IF('Frais de personnel'!$K312=0,"",'Frais de personnel'!$K312)</f>
        <v/>
      </c>
      <c r="L312" s="88"/>
      <c r="M312" s="69"/>
      <c r="N312" s="69"/>
      <c r="O312" s="69"/>
      <c r="P312" s="284" t="str">
        <f t="shared" si="32"/>
        <v/>
      </c>
      <c r="Q312" s="284" t="str">
        <f t="shared" si="33"/>
        <v/>
      </c>
      <c r="R312" s="84" t="str">
        <f t="shared" si="28"/>
        <v/>
      </c>
      <c r="S312" s="182" t="str">
        <f t="shared" si="29"/>
        <v/>
      </c>
      <c r="T312" s="196" t="str">
        <f t="shared" si="30"/>
        <v/>
      </c>
      <c r="U312" s="274" t="str">
        <f t="shared" si="34"/>
        <v/>
      </c>
      <c r="V312" s="185"/>
      <c r="W312" s="266"/>
      <c r="X312" s="90"/>
      <c r="Y312" s="158">
        <f t="shared" si="31"/>
        <v>0</v>
      </c>
    </row>
    <row r="313" spans="1:25" ht="20.100000000000001" customHeight="1" x14ac:dyDescent="0.25">
      <c r="A313" s="174">
        <v>307</v>
      </c>
      <c r="B313" s="201" t="str">
        <f>IF('Frais de personnel'!$B313="","",'Frais de personnel'!$B313)</f>
        <v/>
      </c>
      <c r="C313" s="201" t="str">
        <f>IF('Frais de personnel'!$C313="","",'Frais de personnel'!$C313)</f>
        <v/>
      </c>
      <c r="D313" s="202" t="str">
        <f>IF('Frais de personnel'!$D313="","",'Frais de personnel'!$D313)</f>
        <v/>
      </c>
      <c r="E313" s="180" t="str">
        <f>IF('Frais de personnel'!$E313="","",'Frais de personnel'!$E313)</f>
        <v/>
      </c>
      <c r="F313" s="273" t="str">
        <f>IF('Frais de personnel'!$H313="","",'Frais de personnel'!F313)</f>
        <v/>
      </c>
      <c r="G313" s="273" t="str">
        <f>IF('Frais de personnel'!$H313="","",'Frais de personnel'!G313)</f>
        <v/>
      </c>
      <c r="H313" s="203" t="str">
        <f>IF('Frais de personnel'!$H313="","",'Frais de personnel'!$H313)</f>
        <v/>
      </c>
      <c r="I313" s="89" t="str">
        <f>IF('Frais de personnel'!$I313="","",'Frais de personnel'!$I313)</f>
        <v/>
      </c>
      <c r="J313" s="89" t="str">
        <f>IF('Frais de personnel'!$J313="","",'Frais de personnel'!$J313)</f>
        <v/>
      </c>
      <c r="K313" s="204" t="str">
        <f>IF('Frais de personnel'!$K313=0,"",'Frais de personnel'!$K313)</f>
        <v/>
      </c>
      <c r="L313" s="88"/>
      <c r="M313" s="69"/>
      <c r="N313" s="69"/>
      <c r="O313" s="69"/>
      <c r="P313" s="284" t="str">
        <f t="shared" si="32"/>
        <v/>
      </c>
      <c r="Q313" s="284" t="str">
        <f t="shared" si="33"/>
        <v/>
      </c>
      <c r="R313" s="84" t="str">
        <f t="shared" si="28"/>
        <v/>
      </c>
      <c r="S313" s="182" t="str">
        <f t="shared" si="29"/>
        <v/>
      </c>
      <c r="T313" s="196" t="str">
        <f t="shared" si="30"/>
        <v/>
      </c>
      <c r="U313" s="274" t="str">
        <f t="shared" si="34"/>
        <v/>
      </c>
      <c r="V313" s="185"/>
      <c r="W313" s="266"/>
      <c r="X313" s="90"/>
      <c r="Y313" s="158">
        <f t="shared" si="31"/>
        <v>0</v>
      </c>
    </row>
    <row r="314" spans="1:25" ht="20.100000000000001" customHeight="1" x14ac:dyDescent="0.25">
      <c r="A314" s="174">
        <v>308</v>
      </c>
      <c r="B314" s="201" t="str">
        <f>IF('Frais de personnel'!$B314="","",'Frais de personnel'!$B314)</f>
        <v/>
      </c>
      <c r="C314" s="201" t="str">
        <f>IF('Frais de personnel'!$C314="","",'Frais de personnel'!$C314)</f>
        <v/>
      </c>
      <c r="D314" s="202" t="str">
        <f>IF('Frais de personnel'!$D314="","",'Frais de personnel'!$D314)</f>
        <v/>
      </c>
      <c r="E314" s="180" t="str">
        <f>IF('Frais de personnel'!$E314="","",'Frais de personnel'!$E314)</f>
        <v/>
      </c>
      <c r="F314" s="273" t="str">
        <f>IF('Frais de personnel'!$H314="","",'Frais de personnel'!F314)</f>
        <v/>
      </c>
      <c r="G314" s="273" t="str">
        <f>IF('Frais de personnel'!$H314="","",'Frais de personnel'!G314)</f>
        <v/>
      </c>
      <c r="H314" s="203" t="str">
        <f>IF('Frais de personnel'!$H314="","",'Frais de personnel'!$H314)</f>
        <v/>
      </c>
      <c r="I314" s="89" t="str">
        <f>IF('Frais de personnel'!$I314="","",'Frais de personnel'!$I314)</f>
        <v/>
      </c>
      <c r="J314" s="89" t="str">
        <f>IF('Frais de personnel'!$J314="","",'Frais de personnel'!$J314)</f>
        <v/>
      </c>
      <c r="K314" s="204" t="str">
        <f>IF('Frais de personnel'!$K314=0,"",'Frais de personnel'!$K314)</f>
        <v/>
      </c>
      <c r="L314" s="88"/>
      <c r="M314" s="69"/>
      <c r="N314" s="69"/>
      <c r="O314" s="69"/>
      <c r="P314" s="284" t="str">
        <f t="shared" si="32"/>
        <v/>
      </c>
      <c r="Q314" s="284" t="str">
        <f t="shared" si="33"/>
        <v/>
      </c>
      <c r="R314" s="84" t="str">
        <f t="shared" si="28"/>
        <v/>
      </c>
      <c r="S314" s="182" t="str">
        <f t="shared" si="29"/>
        <v/>
      </c>
      <c r="T314" s="196" t="str">
        <f t="shared" si="30"/>
        <v/>
      </c>
      <c r="U314" s="274" t="str">
        <f t="shared" si="34"/>
        <v/>
      </c>
      <c r="V314" s="185"/>
      <c r="W314" s="266"/>
      <c r="X314" s="90"/>
      <c r="Y314" s="158">
        <f t="shared" si="31"/>
        <v>0</v>
      </c>
    </row>
    <row r="315" spans="1:25" ht="20.100000000000001" customHeight="1" x14ac:dyDescent="0.25">
      <c r="A315" s="174">
        <v>309</v>
      </c>
      <c r="B315" s="201" t="str">
        <f>IF('Frais de personnel'!$B315="","",'Frais de personnel'!$B315)</f>
        <v/>
      </c>
      <c r="C315" s="201" t="str">
        <f>IF('Frais de personnel'!$C315="","",'Frais de personnel'!$C315)</f>
        <v/>
      </c>
      <c r="D315" s="202" t="str">
        <f>IF('Frais de personnel'!$D315="","",'Frais de personnel'!$D315)</f>
        <v/>
      </c>
      <c r="E315" s="180" t="str">
        <f>IF('Frais de personnel'!$E315="","",'Frais de personnel'!$E315)</f>
        <v/>
      </c>
      <c r="F315" s="273" t="str">
        <f>IF('Frais de personnel'!$H315="","",'Frais de personnel'!F315)</f>
        <v/>
      </c>
      <c r="G315" s="273" t="str">
        <f>IF('Frais de personnel'!$H315="","",'Frais de personnel'!G315)</f>
        <v/>
      </c>
      <c r="H315" s="203" t="str">
        <f>IF('Frais de personnel'!$H315="","",'Frais de personnel'!$H315)</f>
        <v/>
      </c>
      <c r="I315" s="89" t="str">
        <f>IF('Frais de personnel'!$I315="","",'Frais de personnel'!$I315)</f>
        <v/>
      </c>
      <c r="J315" s="89" t="str">
        <f>IF('Frais de personnel'!$J315="","",'Frais de personnel'!$J315)</f>
        <v/>
      </c>
      <c r="K315" s="204" t="str">
        <f>IF('Frais de personnel'!$K315=0,"",'Frais de personnel'!$K315)</f>
        <v/>
      </c>
      <c r="L315" s="88"/>
      <c r="M315" s="69"/>
      <c r="N315" s="69"/>
      <c r="O315" s="69"/>
      <c r="P315" s="284" t="str">
        <f t="shared" si="32"/>
        <v/>
      </c>
      <c r="Q315" s="284" t="str">
        <f t="shared" si="33"/>
        <v/>
      </c>
      <c r="R315" s="84" t="str">
        <f t="shared" si="28"/>
        <v/>
      </c>
      <c r="S315" s="182" t="str">
        <f t="shared" si="29"/>
        <v/>
      </c>
      <c r="T315" s="196" t="str">
        <f t="shared" si="30"/>
        <v/>
      </c>
      <c r="U315" s="274" t="str">
        <f t="shared" si="34"/>
        <v/>
      </c>
      <c r="V315" s="185"/>
      <c r="W315" s="266"/>
      <c r="X315" s="90"/>
      <c r="Y315" s="158">
        <f t="shared" si="31"/>
        <v>0</v>
      </c>
    </row>
    <row r="316" spans="1:25" ht="20.100000000000001" customHeight="1" x14ac:dyDescent="0.25">
      <c r="A316" s="174">
        <v>310</v>
      </c>
      <c r="B316" s="201" t="str">
        <f>IF('Frais de personnel'!$B316="","",'Frais de personnel'!$B316)</f>
        <v/>
      </c>
      <c r="C316" s="201" t="str">
        <f>IF('Frais de personnel'!$C316="","",'Frais de personnel'!$C316)</f>
        <v/>
      </c>
      <c r="D316" s="202" t="str">
        <f>IF('Frais de personnel'!$D316="","",'Frais de personnel'!$D316)</f>
        <v/>
      </c>
      <c r="E316" s="180" t="str">
        <f>IF('Frais de personnel'!$E316="","",'Frais de personnel'!$E316)</f>
        <v/>
      </c>
      <c r="F316" s="273" t="str">
        <f>IF('Frais de personnel'!$H316="","",'Frais de personnel'!F316)</f>
        <v/>
      </c>
      <c r="G316" s="273" t="str">
        <f>IF('Frais de personnel'!$H316="","",'Frais de personnel'!G316)</f>
        <v/>
      </c>
      <c r="H316" s="203" t="str">
        <f>IF('Frais de personnel'!$H316="","",'Frais de personnel'!$H316)</f>
        <v/>
      </c>
      <c r="I316" s="89" t="str">
        <f>IF('Frais de personnel'!$I316="","",'Frais de personnel'!$I316)</f>
        <v/>
      </c>
      <c r="J316" s="89" t="str">
        <f>IF('Frais de personnel'!$J316="","",'Frais de personnel'!$J316)</f>
        <v/>
      </c>
      <c r="K316" s="204" t="str">
        <f>IF('Frais de personnel'!$K316=0,"",'Frais de personnel'!$K316)</f>
        <v/>
      </c>
      <c r="L316" s="88"/>
      <c r="M316" s="69"/>
      <c r="N316" s="69"/>
      <c r="O316" s="69"/>
      <c r="P316" s="284" t="str">
        <f t="shared" si="32"/>
        <v/>
      </c>
      <c r="Q316" s="284" t="str">
        <f t="shared" si="33"/>
        <v/>
      </c>
      <c r="R316" s="84" t="str">
        <f t="shared" si="28"/>
        <v/>
      </c>
      <c r="S316" s="182" t="str">
        <f t="shared" si="29"/>
        <v/>
      </c>
      <c r="T316" s="196" t="str">
        <f t="shared" si="30"/>
        <v/>
      </c>
      <c r="U316" s="274" t="str">
        <f t="shared" si="34"/>
        <v/>
      </c>
      <c r="V316" s="185"/>
      <c r="W316" s="266"/>
      <c r="X316" s="90"/>
      <c r="Y316" s="158">
        <f t="shared" si="31"/>
        <v>0</v>
      </c>
    </row>
    <row r="317" spans="1:25" ht="20.100000000000001" customHeight="1" x14ac:dyDescent="0.25">
      <c r="A317" s="174">
        <v>311</v>
      </c>
      <c r="B317" s="201" t="str">
        <f>IF('Frais de personnel'!$B317="","",'Frais de personnel'!$B317)</f>
        <v/>
      </c>
      <c r="C317" s="201" t="str">
        <f>IF('Frais de personnel'!$C317="","",'Frais de personnel'!$C317)</f>
        <v/>
      </c>
      <c r="D317" s="202" t="str">
        <f>IF('Frais de personnel'!$D317="","",'Frais de personnel'!$D317)</f>
        <v/>
      </c>
      <c r="E317" s="180" t="str">
        <f>IF('Frais de personnel'!$E317="","",'Frais de personnel'!$E317)</f>
        <v/>
      </c>
      <c r="F317" s="273" t="str">
        <f>IF('Frais de personnel'!$H317="","",'Frais de personnel'!F317)</f>
        <v/>
      </c>
      <c r="G317" s="273" t="str">
        <f>IF('Frais de personnel'!$H317="","",'Frais de personnel'!G317)</f>
        <v/>
      </c>
      <c r="H317" s="203" t="str">
        <f>IF('Frais de personnel'!$H317="","",'Frais de personnel'!$H317)</f>
        <v/>
      </c>
      <c r="I317" s="89" t="str">
        <f>IF('Frais de personnel'!$I317="","",'Frais de personnel'!$I317)</f>
        <v/>
      </c>
      <c r="J317" s="89" t="str">
        <f>IF('Frais de personnel'!$J317="","",'Frais de personnel'!$J317)</f>
        <v/>
      </c>
      <c r="K317" s="204" t="str">
        <f>IF('Frais de personnel'!$K317=0,"",'Frais de personnel'!$K317)</f>
        <v/>
      </c>
      <c r="L317" s="88"/>
      <c r="M317" s="69"/>
      <c r="N317" s="69"/>
      <c r="O317" s="69"/>
      <c r="P317" s="284" t="str">
        <f t="shared" si="32"/>
        <v/>
      </c>
      <c r="Q317" s="284" t="str">
        <f t="shared" si="33"/>
        <v/>
      </c>
      <c r="R317" s="84" t="str">
        <f t="shared" si="28"/>
        <v/>
      </c>
      <c r="S317" s="182" t="str">
        <f t="shared" si="29"/>
        <v/>
      </c>
      <c r="T317" s="196" t="str">
        <f t="shared" si="30"/>
        <v/>
      </c>
      <c r="U317" s="274" t="str">
        <f t="shared" si="34"/>
        <v/>
      </c>
      <c r="V317" s="185"/>
      <c r="W317" s="266"/>
      <c r="X317" s="90"/>
      <c r="Y317" s="158">
        <f t="shared" si="31"/>
        <v>0</v>
      </c>
    </row>
    <row r="318" spans="1:25" ht="20.100000000000001" customHeight="1" x14ac:dyDescent="0.25">
      <c r="A318" s="174">
        <v>312</v>
      </c>
      <c r="B318" s="201" t="str">
        <f>IF('Frais de personnel'!$B318="","",'Frais de personnel'!$B318)</f>
        <v/>
      </c>
      <c r="C318" s="201" t="str">
        <f>IF('Frais de personnel'!$C318="","",'Frais de personnel'!$C318)</f>
        <v/>
      </c>
      <c r="D318" s="202" t="str">
        <f>IF('Frais de personnel'!$D318="","",'Frais de personnel'!$D318)</f>
        <v/>
      </c>
      <c r="E318" s="180" t="str">
        <f>IF('Frais de personnel'!$E318="","",'Frais de personnel'!$E318)</f>
        <v/>
      </c>
      <c r="F318" s="273" t="str">
        <f>IF('Frais de personnel'!$H318="","",'Frais de personnel'!F318)</f>
        <v/>
      </c>
      <c r="G318" s="273" t="str">
        <f>IF('Frais de personnel'!$H318="","",'Frais de personnel'!G318)</f>
        <v/>
      </c>
      <c r="H318" s="203" t="str">
        <f>IF('Frais de personnel'!$H318="","",'Frais de personnel'!$H318)</f>
        <v/>
      </c>
      <c r="I318" s="89" t="str">
        <f>IF('Frais de personnel'!$I318="","",'Frais de personnel'!$I318)</f>
        <v/>
      </c>
      <c r="J318" s="89" t="str">
        <f>IF('Frais de personnel'!$J318="","",'Frais de personnel'!$J318)</f>
        <v/>
      </c>
      <c r="K318" s="204" t="str">
        <f>IF('Frais de personnel'!$K318=0,"",'Frais de personnel'!$K318)</f>
        <v/>
      </c>
      <c r="L318" s="88"/>
      <c r="M318" s="69"/>
      <c r="N318" s="69"/>
      <c r="O318" s="69"/>
      <c r="P318" s="284" t="str">
        <f t="shared" si="32"/>
        <v/>
      </c>
      <c r="Q318" s="284" t="str">
        <f t="shared" si="33"/>
        <v/>
      </c>
      <c r="R318" s="84" t="str">
        <f t="shared" si="28"/>
        <v/>
      </c>
      <c r="S318" s="182" t="str">
        <f t="shared" si="29"/>
        <v/>
      </c>
      <c r="T318" s="196" t="str">
        <f t="shared" si="30"/>
        <v/>
      </c>
      <c r="U318" s="274" t="str">
        <f t="shared" si="34"/>
        <v/>
      </c>
      <c r="V318" s="185"/>
      <c r="W318" s="266"/>
      <c r="X318" s="90"/>
      <c r="Y318" s="158">
        <f t="shared" si="31"/>
        <v>0</v>
      </c>
    </row>
    <row r="319" spans="1:25" ht="20.100000000000001" customHeight="1" x14ac:dyDescent="0.25">
      <c r="A319" s="174">
        <v>313</v>
      </c>
      <c r="B319" s="201" t="str">
        <f>IF('Frais de personnel'!$B319="","",'Frais de personnel'!$B319)</f>
        <v/>
      </c>
      <c r="C319" s="201" t="str">
        <f>IF('Frais de personnel'!$C319="","",'Frais de personnel'!$C319)</f>
        <v/>
      </c>
      <c r="D319" s="202" t="str">
        <f>IF('Frais de personnel'!$D319="","",'Frais de personnel'!$D319)</f>
        <v/>
      </c>
      <c r="E319" s="180" t="str">
        <f>IF('Frais de personnel'!$E319="","",'Frais de personnel'!$E319)</f>
        <v/>
      </c>
      <c r="F319" s="273" t="str">
        <f>IF('Frais de personnel'!$H319="","",'Frais de personnel'!F319)</f>
        <v/>
      </c>
      <c r="G319" s="273" t="str">
        <f>IF('Frais de personnel'!$H319="","",'Frais de personnel'!G319)</f>
        <v/>
      </c>
      <c r="H319" s="203" t="str">
        <f>IF('Frais de personnel'!$H319="","",'Frais de personnel'!$H319)</f>
        <v/>
      </c>
      <c r="I319" s="89" t="str">
        <f>IF('Frais de personnel'!$I319="","",'Frais de personnel'!$I319)</f>
        <v/>
      </c>
      <c r="J319" s="89" t="str">
        <f>IF('Frais de personnel'!$J319="","",'Frais de personnel'!$J319)</f>
        <v/>
      </c>
      <c r="K319" s="204" t="str">
        <f>IF('Frais de personnel'!$K319=0,"",'Frais de personnel'!$K319)</f>
        <v/>
      </c>
      <c r="L319" s="88"/>
      <c r="M319" s="69"/>
      <c r="N319" s="69"/>
      <c r="O319" s="69"/>
      <c r="P319" s="284" t="str">
        <f t="shared" si="32"/>
        <v/>
      </c>
      <c r="Q319" s="284" t="str">
        <f t="shared" si="33"/>
        <v/>
      </c>
      <c r="R319" s="84" t="str">
        <f t="shared" si="28"/>
        <v/>
      </c>
      <c r="S319" s="182" t="str">
        <f t="shared" si="29"/>
        <v/>
      </c>
      <c r="T319" s="196" t="str">
        <f t="shared" si="30"/>
        <v/>
      </c>
      <c r="U319" s="274" t="str">
        <f t="shared" si="34"/>
        <v/>
      </c>
      <c r="V319" s="185"/>
      <c r="W319" s="266"/>
      <c r="X319" s="90"/>
      <c r="Y319" s="158">
        <f t="shared" si="31"/>
        <v>0</v>
      </c>
    </row>
    <row r="320" spans="1:25" ht="20.100000000000001" customHeight="1" x14ac:dyDescent="0.25">
      <c r="A320" s="174">
        <v>314</v>
      </c>
      <c r="B320" s="201" t="str">
        <f>IF('Frais de personnel'!$B320="","",'Frais de personnel'!$B320)</f>
        <v/>
      </c>
      <c r="C320" s="201" t="str">
        <f>IF('Frais de personnel'!$C320="","",'Frais de personnel'!$C320)</f>
        <v/>
      </c>
      <c r="D320" s="202" t="str">
        <f>IF('Frais de personnel'!$D320="","",'Frais de personnel'!$D320)</f>
        <v/>
      </c>
      <c r="E320" s="180" t="str">
        <f>IF('Frais de personnel'!$E320="","",'Frais de personnel'!$E320)</f>
        <v/>
      </c>
      <c r="F320" s="273" t="str">
        <f>IF('Frais de personnel'!$H320="","",'Frais de personnel'!F320)</f>
        <v/>
      </c>
      <c r="G320" s="273" t="str">
        <f>IF('Frais de personnel'!$H320="","",'Frais de personnel'!G320)</f>
        <v/>
      </c>
      <c r="H320" s="203" t="str">
        <f>IF('Frais de personnel'!$H320="","",'Frais de personnel'!$H320)</f>
        <v/>
      </c>
      <c r="I320" s="89" t="str">
        <f>IF('Frais de personnel'!$I320="","",'Frais de personnel'!$I320)</f>
        <v/>
      </c>
      <c r="J320" s="89" t="str">
        <f>IF('Frais de personnel'!$J320="","",'Frais de personnel'!$J320)</f>
        <v/>
      </c>
      <c r="K320" s="204" t="str">
        <f>IF('Frais de personnel'!$K320=0,"",'Frais de personnel'!$K320)</f>
        <v/>
      </c>
      <c r="L320" s="88"/>
      <c r="M320" s="69"/>
      <c r="N320" s="69"/>
      <c r="O320" s="69"/>
      <c r="P320" s="284" t="str">
        <f t="shared" si="32"/>
        <v/>
      </c>
      <c r="Q320" s="284" t="str">
        <f t="shared" si="33"/>
        <v/>
      </c>
      <c r="R320" s="84" t="str">
        <f t="shared" si="28"/>
        <v/>
      </c>
      <c r="S320" s="182" t="str">
        <f t="shared" si="29"/>
        <v/>
      </c>
      <c r="T320" s="196" t="str">
        <f t="shared" si="30"/>
        <v/>
      </c>
      <c r="U320" s="274" t="str">
        <f t="shared" si="34"/>
        <v/>
      </c>
      <c r="V320" s="185"/>
      <c r="W320" s="266"/>
      <c r="X320" s="90"/>
      <c r="Y320" s="158">
        <f t="shared" si="31"/>
        <v>0</v>
      </c>
    </row>
    <row r="321" spans="1:25" ht="20.100000000000001" customHeight="1" x14ac:dyDescent="0.25">
      <c r="A321" s="174">
        <v>315</v>
      </c>
      <c r="B321" s="201" t="str">
        <f>IF('Frais de personnel'!$B321="","",'Frais de personnel'!$B321)</f>
        <v/>
      </c>
      <c r="C321" s="201" t="str">
        <f>IF('Frais de personnel'!$C321="","",'Frais de personnel'!$C321)</f>
        <v/>
      </c>
      <c r="D321" s="202" t="str">
        <f>IF('Frais de personnel'!$D321="","",'Frais de personnel'!$D321)</f>
        <v/>
      </c>
      <c r="E321" s="180" t="str">
        <f>IF('Frais de personnel'!$E321="","",'Frais de personnel'!$E321)</f>
        <v/>
      </c>
      <c r="F321" s="273" t="str">
        <f>IF('Frais de personnel'!$H321="","",'Frais de personnel'!F321)</f>
        <v/>
      </c>
      <c r="G321" s="273" t="str">
        <f>IF('Frais de personnel'!$H321="","",'Frais de personnel'!G321)</f>
        <v/>
      </c>
      <c r="H321" s="203" t="str">
        <f>IF('Frais de personnel'!$H321="","",'Frais de personnel'!$H321)</f>
        <v/>
      </c>
      <c r="I321" s="89" t="str">
        <f>IF('Frais de personnel'!$I321="","",'Frais de personnel'!$I321)</f>
        <v/>
      </c>
      <c r="J321" s="89" t="str">
        <f>IF('Frais de personnel'!$J321="","",'Frais de personnel'!$J321)</f>
        <v/>
      </c>
      <c r="K321" s="204" t="str">
        <f>IF('Frais de personnel'!$K321=0,"",'Frais de personnel'!$K321)</f>
        <v/>
      </c>
      <c r="L321" s="88"/>
      <c r="M321" s="69"/>
      <c r="N321" s="69"/>
      <c r="O321" s="69"/>
      <c r="P321" s="284" t="str">
        <f t="shared" si="32"/>
        <v/>
      </c>
      <c r="Q321" s="284" t="str">
        <f t="shared" si="33"/>
        <v/>
      </c>
      <c r="R321" s="84" t="str">
        <f t="shared" si="28"/>
        <v/>
      </c>
      <c r="S321" s="182" t="str">
        <f t="shared" si="29"/>
        <v/>
      </c>
      <c r="T321" s="196" t="str">
        <f t="shared" si="30"/>
        <v/>
      </c>
      <c r="U321" s="274" t="str">
        <f t="shared" si="34"/>
        <v/>
      </c>
      <c r="V321" s="185"/>
      <c r="W321" s="266"/>
      <c r="X321" s="90"/>
      <c r="Y321" s="158">
        <f t="shared" si="31"/>
        <v>0</v>
      </c>
    </row>
    <row r="322" spans="1:25" ht="20.100000000000001" customHeight="1" x14ac:dyDescent="0.25">
      <c r="A322" s="174">
        <v>316</v>
      </c>
      <c r="B322" s="201" t="str">
        <f>IF('Frais de personnel'!$B322="","",'Frais de personnel'!$B322)</f>
        <v/>
      </c>
      <c r="C322" s="201" t="str">
        <f>IF('Frais de personnel'!$C322="","",'Frais de personnel'!$C322)</f>
        <v/>
      </c>
      <c r="D322" s="202" t="str">
        <f>IF('Frais de personnel'!$D322="","",'Frais de personnel'!$D322)</f>
        <v/>
      </c>
      <c r="E322" s="180" t="str">
        <f>IF('Frais de personnel'!$E322="","",'Frais de personnel'!$E322)</f>
        <v/>
      </c>
      <c r="F322" s="273" t="str">
        <f>IF('Frais de personnel'!$H322="","",'Frais de personnel'!F322)</f>
        <v/>
      </c>
      <c r="G322" s="273" t="str">
        <f>IF('Frais de personnel'!$H322="","",'Frais de personnel'!G322)</f>
        <v/>
      </c>
      <c r="H322" s="203" t="str">
        <f>IF('Frais de personnel'!$H322="","",'Frais de personnel'!$H322)</f>
        <v/>
      </c>
      <c r="I322" s="89" t="str">
        <f>IF('Frais de personnel'!$I322="","",'Frais de personnel'!$I322)</f>
        <v/>
      </c>
      <c r="J322" s="89" t="str">
        <f>IF('Frais de personnel'!$J322="","",'Frais de personnel'!$J322)</f>
        <v/>
      </c>
      <c r="K322" s="204" t="str">
        <f>IF('Frais de personnel'!$K322=0,"",'Frais de personnel'!$K322)</f>
        <v/>
      </c>
      <c r="L322" s="88"/>
      <c r="M322" s="69"/>
      <c r="N322" s="69"/>
      <c r="O322" s="69"/>
      <c r="P322" s="284" t="str">
        <f t="shared" si="32"/>
        <v/>
      </c>
      <c r="Q322" s="284" t="str">
        <f t="shared" si="33"/>
        <v/>
      </c>
      <c r="R322" s="84" t="str">
        <f t="shared" si="28"/>
        <v/>
      </c>
      <c r="S322" s="182" t="str">
        <f t="shared" si="29"/>
        <v/>
      </c>
      <c r="T322" s="196" t="str">
        <f t="shared" si="30"/>
        <v/>
      </c>
      <c r="U322" s="274" t="str">
        <f t="shared" si="34"/>
        <v/>
      </c>
      <c r="V322" s="185"/>
      <c r="W322" s="266"/>
      <c r="X322" s="90"/>
      <c r="Y322" s="158">
        <f t="shared" si="31"/>
        <v>0</v>
      </c>
    </row>
    <row r="323" spans="1:25" ht="20.100000000000001" customHeight="1" x14ac:dyDescent="0.25">
      <c r="A323" s="174">
        <v>317</v>
      </c>
      <c r="B323" s="201" t="str">
        <f>IF('Frais de personnel'!$B323="","",'Frais de personnel'!$B323)</f>
        <v/>
      </c>
      <c r="C323" s="201" t="str">
        <f>IF('Frais de personnel'!$C323="","",'Frais de personnel'!$C323)</f>
        <v/>
      </c>
      <c r="D323" s="202" t="str">
        <f>IF('Frais de personnel'!$D323="","",'Frais de personnel'!$D323)</f>
        <v/>
      </c>
      <c r="E323" s="180" t="str">
        <f>IF('Frais de personnel'!$E323="","",'Frais de personnel'!$E323)</f>
        <v/>
      </c>
      <c r="F323" s="273" t="str">
        <f>IF('Frais de personnel'!$H323="","",'Frais de personnel'!F323)</f>
        <v/>
      </c>
      <c r="G323" s="273" t="str">
        <f>IF('Frais de personnel'!$H323="","",'Frais de personnel'!G323)</f>
        <v/>
      </c>
      <c r="H323" s="203" t="str">
        <f>IF('Frais de personnel'!$H323="","",'Frais de personnel'!$H323)</f>
        <v/>
      </c>
      <c r="I323" s="89" t="str">
        <f>IF('Frais de personnel'!$I323="","",'Frais de personnel'!$I323)</f>
        <v/>
      </c>
      <c r="J323" s="89" t="str">
        <f>IF('Frais de personnel'!$J323="","",'Frais de personnel'!$J323)</f>
        <v/>
      </c>
      <c r="K323" s="204" t="str">
        <f>IF('Frais de personnel'!$K323=0,"",'Frais de personnel'!$K323)</f>
        <v/>
      </c>
      <c r="L323" s="88"/>
      <c r="M323" s="69"/>
      <c r="N323" s="69"/>
      <c r="O323" s="69"/>
      <c r="P323" s="284" t="str">
        <f t="shared" si="32"/>
        <v/>
      </c>
      <c r="Q323" s="284" t="str">
        <f t="shared" si="33"/>
        <v/>
      </c>
      <c r="R323" s="84" t="str">
        <f t="shared" si="28"/>
        <v/>
      </c>
      <c r="S323" s="182" t="str">
        <f t="shared" si="29"/>
        <v/>
      </c>
      <c r="T323" s="196" t="str">
        <f t="shared" si="30"/>
        <v/>
      </c>
      <c r="U323" s="274" t="str">
        <f t="shared" si="34"/>
        <v/>
      </c>
      <c r="V323" s="185"/>
      <c r="W323" s="266"/>
      <c r="X323" s="90"/>
      <c r="Y323" s="158">
        <f t="shared" si="31"/>
        <v>0</v>
      </c>
    </row>
    <row r="324" spans="1:25" ht="20.100000000000001" customHeight="1" x14ac:dyDescent="0.25">
      <c r="A324" s="174">
        <v>318</v>
      </c>
      <c r="B324" s="201" t="str">
        <f>IF('Frais de personnel'!$B324="","",'Frais de personnel'!$B324)</f>
        <v/>
      </c>
      <c r="C324" s="201" t="str">
        <f>IF('Frais de personnel'!$C324="","",'Frais de personnel'!$C324)</f>
        <v/>
      </c>
      <c r="D324" s="202" t="str">
        <f>IF('Frais de personnel'!$D324="","",'Frais de personnel'!$D324)</f>
        <v/>
      </c>
      <c r="E324" s="180" t="str">
        <f>IF('Frais de personnel'!$E324="","",'Frais de personnel'!$E324)</f>
        <v/>
      </c>
      <c r="F324" s="273" t="str">
        <f>IF('Frais de personnel'!$H324="","",'Frais de personnel'!F324)</f>
        <v/>
      </c>
      <c r="G324" s="273" t="str">
        <f>IF('Frais de personnel'!$H324="","",'Frais de personnel'!G324)</f>
        <v/>
      </c>
      <c r="H324" s="203" t="str">
        <f>IF('Frais de personnel'!$H324="","",'Frais de personnel'!$H324)</f>
        <v/>
      </c>
      <c r="I324" s="89" t="str">
        <f>IF('Frais de personnel'!$I324="","",'Frais de personnel'!$I324)</f>
        <v/>
      </c>
      <c r="J324" s="89" t="str">
        <f>IF('Frais de personnel'!$J324="","",'Frais de personnel'!$J324)</f>
        <v/>
      </c>
      <c r="K324" s="204" t="str">
        <f>IF('Frais de personnel'!$K324=0,"",'Frais de personnel'!$K324)</f>
        <v/>
      </c>
      <c r="L324" s="88"/>
      <c r="M324" s="69"/>
      <c r="N324" s="69"/>
      <c r="O324" s="69"/>
      <c r="P324" s="284" t="str">
        <f t="shared" si="32"/>
        <v/>
      </c>
      <c r="Q324" s="284" t="str">
        <f t="shared" si="33"/>
        <v/>
      </c>
      <c r="R324" s="84" t="str">
        <f t="shared" si="28"/>
        <v/>
      </c>
      <c r="S324" s="182" t="str">
        <f t="shared" si="29"/>
        <v/>
      </c>
      <c r="T324" s="196" t="str">
        <f t="shared" si="30"/>
        <v/>
      </c>
      <c r="U324" s="274" t="str">
        <f t="shared" si="34"/>
        <v/>
      </c>
      <c r="V324" s="185"/>
      <c r="W324" s="266"/>
      <c r="X324" s="90"/>
      <c r="Y324" s="158">
        <f t="shared" si="31"/>
        <v>0</v>
      </c>
    </row>
    <row r="325" spans="1:25" ht="20.100000000000001" customHeight="1" x14ac:dyDescent="0.25">
      <c r="A325" s="174">
        <v>319</v>
      </c>
      <c r="B325" s="201" t="str">
        <f>IF('Frais de personnel'!$B325="","",'Frais de personnel'!$B325)</f>
        <v/>
      </c>
      <c r="C325" s="201" t="str">
        <f>IF('Frais de personnel'!$C325="","",'Frais de personnel'!$C325)</f>
        <v/>
      </c>
      <c r="D325" s="202" t="str">
        <f>IF('Frais de personnel'!$D325="","",'Frais de personnel'!$D325)</f>
        <v/>
      </c>
      <c r="E325" s="180" t="str">
        <f>IF('Frais de personnel'!$E325="","",'Frais de personnel'!$E325)</f>
        <v/>
      </c>
      <c r="F325" s="273" t="str">
        <f>IF('Frais de personnel'!$H325="","",'Frais de personnel'!F325)</f>
        <v/>
      </c>
      <c r="G325" s="273" t="str">
        <f>IF('Frais de personnel'!$H325="","",'Frais de personnel'!G325)</f>
        <v/>
      </c>
      <c r="H325" s="203" t="str">
        <f>IF('Frais de personnel'!$H325="","",'Frais de personnel'!$H325)</f>
        <v/>
      </c>
      <c r="I325" s="89" t="str">
        <f>IF('Frais de personnel'!$I325="","",'Frais de personnel'!$I325)</f>
        <v/>
      </c>
      <c r="J325" s="89" t="str">
        <f>IF('Frais de personnel'!$J325="","",'Frais de personnel'!$J325)</f>
        <v/>
      </c>
      <c r="K325" s="204" t="str">
        <f>IF('Frais de personnel'!$K325=0,"",'Frais de personnel'!$K325)</f>
        <v/>
      </c>
      <c r="L325" s="88"/>
      <c r="M325" s="69"/>
      <c r="N325" s="69"/>
      <c r="O325" s="69"/>
      <c r="P325" s="284" t="str">
        <f t="shared" si="32"/>
        <v/>
      </c>
      <c r="Q325" s="284" t="str">
        <f t="shared" si="33"/>
        <v/>
      </c>
      <c r="R325" s="84" t="str">
        <f t="shared" si="28"/>
        <v/>
      </c>
      <c r="S325" s="182" t="str">
        <f t="shared" si="29"/>
        <v/>
      </c>
      <c r="T325" s="196" t="str">
        <f t="shared" si="30"/>
        <v/>
      </c>
      <c r="U325" s="274" t="str">
        <f t="shared" si="34"/>
        <v/>
      </c>
      <c r="V325" s="185"/>
      <c r="W325" s="266"/>
      <c r="X325" s="90"/>
      <c r="Y325" s="158">
        <f t="shared" si="31"/>
        <v>0</v>
      </c>
    </row>
    <row r="326" spans="1:25" ht="20.100000000000001" customHeight="1" x14ac:dyDescent="0.25">
      <c r="A326" s="174">
        <v>320</v>
      </c>
      <c r="B326" s="201" t="str">
        <f>IF('Frais de personnel'!$B326="","",'Frais de personnel'!$B326)</f>
        <v/>
      </c>
      <c r="C326" s="201" t="str">
        <f>IF('Frais de personnel'!$C326="","",'Frais de personnel'!$C326)</f>
        <v/>
      </c>
      <c r="D326" s="202" t="str">
        <f>IF('Frais de personnel'!$D326="","",'Frais de personnel'!$D326)</f>
        <v/>
      </c>
      <c r="E326" s="180" t="str">
        <f>IF('Frais de personnel'!$E326="","",'Frais de personnel'!$E326)</f>
        <v/>
      </c>
      <c r="F326" s="273" t="str">
        <f>IF('Frais de personnel'!$H326="","",'Frais de personnel'!F326)</f>
        <v/>
      </c>
      <c r="G326" s="273" t="str">
        <f>IF('Frais de personnel'!$H326="","",'Frais de personnel'!G326)</f>
        <v/>
      </c>
      <c r="H326" s="203" t="str">
        <f>IF('Frais de personnel'!$H326="","",'Frais de personnel'!$H326)</f>
        <v/>
      </c>
      <c r="I326" s="89" t="str">
        <f>IF('Frais de personnel'!$I326="","",'Frais de personnel'!$I326)</f>
        <v/>
      </c>
      <c r="J326" s="89" t="str">
        <f>IF('Frais de personnel'!$J326="","",'Frais de personnel'!$J326)</f>
        <v/>
      </c>
      <c r="K326" s="204" t="str">
        <f>IF('Frais de personnel'!$K326=0,"",'Frais de personnel'!$K326)</f>
        <v/>
      </c>
      <c r="L326" s="88"/>
      <c r="M326" s="69"/>
      <c r="N326" s="69"/>
      <c r="O326" s="69"/>
      <c r="P326" s="284" t="str">
        <f t="shared" si="32"/>
        <v/>
      </c>
      <c r="Q326" s="284" t="str">
        <f t="shared" si="33"/>
        <v/>
      </c>
      <c r="R326" s="84" t="str">
        <f t="shared" si="28"/>
        <v/>
      </c>
      <c r="S326" s="182" t="str">
        <f t="shared" si="29"/>
        <v/>
      </c>
      <c r="T326" s="196" t="str">
        <f t="shared" si="30"/>
        <v/>
      </c>
      <c r="U326" s="274" t="str">
        <f t="shared" si="34"/>
        <v/>
      </c>
      <c r="V326" s="185"/>
      <c r="W326" s="266"/>
      <c r="X326" s="90"/>
      <c r="Y326" s="158">
        <f t="shared" si="31"/>
        <v>0</v>
      </c>
    </row>
    <row r="327" spans="1:25" ht="20.100000000000001" customHeight="1" x14ac:dyDescent="0.25">
      <c r="A327" s="174">
        <v>321</v>
      </c>
      <c r="B327" s="201" t="str">
        <f>IF('Frais de personnel'!$B327="","",'Frais de personnel'!$B327)</f>
        <v/>
      </c>
      <c r="C327" s="201" t="str">
        <f>IF('Frais de personnel'!$C327="","",'Frais de personnel'!$C327)</f>
        <v/>
      </c>
      <c r="D327" s="202" t="str">
        <f>IF('Frais de personnel'!$D327="","",'Frais de personnel'!$D327)</f>
        <v/>
      </c>
      <c r="E327" s="180" t="str">
        <f>IF('Frais de personnel'!$E327="","",'Frais de personnel'!$E327)</f>
        <v/>
      </c>
      <c r="F327" s="273" t="str">
        <f>IF('Frais de personnel'!$H327="","",'Frais de personnel'!F327)</f>
        <v/>
      </c>
      <c r="G327" s="273" t="str">
        <f>IF('Frais de personnel'!$H327="","",'Frais de personnel'!G327)</f>
        <v/>
      </c>
      <c r="H327" s="203" t="str">
        <f>IF('Frais de personnel'!$H327="","",'Frais de personnel'!$H327)</f>
        <v/>
      </c>
      <c r="I327" s="89" t="str">
        <f>IF('Frais de personnel'!$I327="","",'Frais de personnel'!$I327)</f>
        <v/>
      </c>
      <c r="J327" s="89" t="str">
        <f>IF('Frais de personnel'!$J327="","",'Frais de personnel'!$J327)</f>
        <v/>
      </c>
      <c r="K327" s="204" t="str">
        <f>IF('Frais de personnel'!$K327=0,"",'Frais de personnel'!$K327)</f>
        <v/>
      </c>
      <c r="L327" s="88"/>
      <c r="M327" s="69"/>
      <c r="N327" s="69"/>
      <c r="O327" s="69"/>
      <c r="P327" s="284" t="str">
        <f t="shared" si="32"/>
        <v/>
      </c>
      <c r="Q327" s="284" t="str">
        <f t="shared" si="33"/>
        <v/>
      </c>
      <c r="R327" s="84" t="str">
        <f t="shared" ref="R327:R390" si="35">IF($E327="","",IF(OR(($L327=0),($M327=0)),0,$L327/$M327*$N327))</f>
        <v/>
      </c>
      <c r="S327" s="182" t="str">
        <f t="shared" ref="S327:S390" si="36">IF($K327="","",IF($R327&gt;$K327,"Le montant éligible ne peut etre supérieur au montant présenté",""))</f>
        <v/>
      </c>
      <c r="T327" s="196" t="str">
        <f t="shared" ref="T327:T390" si="37">IF(J327="","",IF(E327="Salaire technicien",MIN(60000/1607*N327,60000),IF(E327="Salaire ingénieur",MIN(80000/1607*N327,80000))))</f>
        <v/>
      </c>
      <c r="U327" s="274" t="str">
        <f t="shared" si="34"/>
        <v/>
      </c>
      <c r="V327" s="185"/>
      <c r="W327" s="266"/>
      <c r="X327" s="90"/>
      <c r="Y327" s="158">
        <f t="shared" ref="Y327:Y390" si="38">IF(AND(B327&lt;&gt;"",X327&lt;&gt;"Oui"),1,0)</f>
        <v>0</v>
      </c>
    </row>
    <row r="328" spans="1:25" ht="20.100000000000001" customHeight="1" x14ac:dyDescent="0.25">
      <c r="A328" s="174">
        <v>322</v>
      </c>
      <c r="B328" s="201" t="str">
        <f>IF('Frais de personnel'!$B328="","",'Frais de personnel'!$B328)</f>
        <v/>
      </c>
      <c r="C328" s="201" t="str">
        <f>IF('Frais de personnel'!$C328="","",'Frais de personnel'!$C328)</f>
        <v/>
      </c>
      <c r="D328" s="202" t="str">
        <f>IF('Frais de personnel'!$D328="","",'Frais de personnel'!$D328)</f>
        <v/>
      </c>
      <c r="E328" s="180" t="str">
        <f>IF('Frais de personnel'!$E328="","",'Frais de personnel'!$E328)</f>
        <v/>
      </c>
      <c r="F328" s="273" t="str">
        <f>IF('Frais de personnel'!$H328="","",'Frais de personnel'!F328)</f>
        <v/>
      </c>
      <c r="G328" s="273" t="str">
        <f>IF('Frais de personnel'!$H328="","",'Frais de personnel'!G328)</f>
        <v/>
      </c>
      <c r="H328" s="203" t="str">
        <f>IF('Frais de personnel'!$H328="","",'Frais de personnel'!$H328)</f>
        <v/>
      </c>
      <c r="I328" s="89" t="str">
        <f>IF('Frais de personnel'!$I328="","",'Frais de personnel'!$I328)</f>
        <v/>
      </c>
      <c r="J328" s="89" t="str">
        <f>IF('Frais de personnel'!$J328="","",'Frais de personnel'!$J328)</f>
        <v/>
      </c>
      <c r="K328" s="204" t="str">
        <f>IF('Frais de personnel'!$K328=0,"",'Frais de personnel'!$K328)</f>
        <v/>
      </c>
      <c r="L328" s="88"/>
      <c r="M328" s="69"/>
      <c r="N328" s="69"/>
      <c r="O328" s="69"/>
      <c r="P328" s="284" t="str">
        <f t="shared" ref="P328:P391" si="39">IF(O328="KO","",IF(K328="","",F328))</f>
        <v/>
      </c>
      <c r="Q328" s="284" t="str">
        <f t="shared" ref="Q328:Q391" si="40">IF(O328="KO","",IF(K328="","",G328))</f>
        <v/>
      </c>
      <c r="R328" s="84" t="str">
        <f t="shared" si="35"/>
        <v/>
      </c>
      <c r="S328" s="182" t="str">
        <f t="shared" si="36"/>
        <v/>
      </c>
      <c r="T328" s="196" t="str">
        <f t="shared" si="37"/>
        <v/>
      </c>
      <c r="U328" s="274" t="str">
        <f t="shared" ref="U328:U391" si="41">IF(MIN(R328,T328)=0,"",MIN(R328,T328))</f>
        <v/>
      </c>
      <c r="V328" s="185"/>
      <c r="W328" s="266"/>
      <c r="X328" s="90"/>
      <c r="Y328" s="158">
        <f t="shared" si="38"/>
        <v>0</v>
      </c>
    </row>
    <row r="329" spans="1:25" ht="20.100000000000001" customHeight="1" x14ac:dyDescent="0.25">
      <c r="A329" s="174">
        <v>323</v>
      </c>
      <c r="B329" s="201" t="str">
        <f>IF('Frais de personnel'!$B329="","",'Frais de personnel'!$B329)</f>
        <v/>
      </c>
      <c r="C329" s="201" t="str">
        <f>IF('Frais de personnel'!$C329="","",'Frais de personnel'!$C329)</f>
        <v/>
      </c>
      <c r="D329" s="202" t="str">
        <f>IF('Frais de personnel'!$D329="","",'Frais de personnel'!$D329)</f>
        <v/>
      </c>
      <c r="E329" s="180" t="str">
        <f>IF('Frais de personnel'!$E329="","",'Frais de personnel'!$E329)</f>
        <v/>
      </c>
      <c r="F329" s="273" t="str">
        <f>IF('Frais de personnel'!$H329="","",'Frais de personnel'!F329)</f>
        <v/>
      </c>
      <c r="G329" s="273" t="str">
        <f>IF('Frais de personnel'!$H329="","",'Frais de personnel'!G329)</f>
        <v/>
      </c>
      <c r="H329" s="203" t="str">
        <f>IF('Frais de personnel'!$H329="","",'Frais de personnel'!$H329)</f>
        <v/>
      </c>
      <c r="I329" s="89" t="str">
        <f>IF('Frais de personnel'!$I329="","",'Frais de personnel'!$I329)</f>
        <v/>
      </c>
      <c r="J329" s="89" t="str">
        <f>IF('Frais de personnel'!$J329="","",'Frais de personnel'!$J329)</f>
        <v/>
      </c>
      <c r="K329" s="204" t="str">
        <f>IF('Frais de personnel'!$K329=0,"",'Frais de personnel'!$K329)</f>
        <v/>
      </c>
      <c r="L329" s="88"/>
      <c r="M329" s="69"/>
      <c r="N329" s="69"/>
      <c r="O329" s="69"/>
      <c r="P329" s="284" t="str">
        <f t="shared" si="39"/>
        <v/>
      </c>
      <c r="Q329" s="284" t="str">
        <f t="shared" si="40"/>
        <v/>
      </c>
      <c r="R329" s="84" t="str">
        <f t="shared" si="35"/>
        <v/>
      </c>
      <c r="S329" s="182" t="str">
        <f t="shared" si="36"/>
        <v/>
      </c>
      <c r="T329" s="196" t="str">
        <f t="shared" si="37"/>
        <v/>
      </c>
      <c r="U329" s="274" t="str">
        <f t="shared" si="41"/>
        <v/>
      </c>
      <c r="V329" s="185"/>
      <c r="W329" s="266"/>
      <c r="X329" s="90"/>
      <c r="Y329" s="158">
        <f t="shared" si="38"/>
        <v>0</v>
      </c>
    </row>
    <row r="330" spans="1:25" ht="20.100000000000001" customHeight="1" x14ac:dyDescent="0.25">
      <c r="A330" s="174">
        <v>324</v>
      </c>
      <c r="B330" s="201" t="str">
        <f>IF('Frais de personnel'!$B330="","",'Frais de personnel'!$B330)</f>
        <v/>
      </c>
      <c r="C330" s="201" t="str">
        <f>IF('Frais de personnel'!$C330="","",'Frais de personnel'!$C330)</f>
        <v/>
      </c>
      <c r="D330" s="202" t="str">
        <f>IF('Frais de personnel'!$D330="","",'Frais de personnel'!$D330)</f>
        <v/>
      </c>
      <c r="E330" s="180" t="str">
        <f>IF('Frais de personnel'!$E330="","",'Frais de personnel'!$E330)</f>
        <v/>
      </c>
      <c r="F330" s="273" t="str">
        <f>IF('Frais de personnel'!$H330="","",'Frais de personnel'!F330)</f>
        <v/>
      </c>
      <c r="G330" s="273" t="str">
        <f>IF('Frais de personnel'!$H330="","",'Frais de personnel'!G330)</f>
        <v/>
      </c>
      <c r="H330" s="203" t="str">
        <f>IF('Frais de personnel'!$H330="","",'Frais de personnel'!$H330)</f>
        <v/>
      </c>
      <c r="I330" s="89" t="str">
        <f>IF('Frais de personnel'!$I330="","",'Frais de personnel'!$I330)</f>
        <v/>
      </c>
      <c r="J330" s="89" t="str">
        <f>IF('Frais de personnel'!$J330="","",'Frais de personnel'!$J330)</f>
        <v/>
      </c>
      <c r="K330" s="204" t="str">
        <f>IF('Frais de personnel'!$K330=0,"",'Frais de personnel'!$K330)</f>
        <v/>
      </c>
      <c r="L330" s="88"/>
      <c r="M330" s="69"/>
      <c r="N330" s="69"/>
      <c r="O330" s="69"/>
      <c r="P330" s="284" t="str">
        <f t="shared" si="39"/>
        <v/>
      </c>
      <c r="Q330" s="284" t="str">
        <f t="shared" si="40"/>
        <v/>
      </c>
      <c r="R330" s="84" t="str">
        <f t="shared" si="35"/>
        <v/>
      </c>
      <c r="S330" s="182" t="str">
        <f t="shared" si="36"/>
        <v/>
      </c>
      <c r="T330" s="196" t="str">
        <f t="shared" si="37"/>
        <v/>
      </c>
      <c r="U330" s="274" t="str">
        <f t="shared" si="41"/>
        <v/>
      </c>
      <c r="V330" s="185"/>
      <c r="W330" s="266"/>
      <c r="X330" s="90"/>
      <c r="Y330" s="158">
        <f t="shared" si="38"/>
        <v>0</v>
      </c>
    </row>
    <row r="331" spans="1:25" ht="20.100000000000001" customHeight="1" x14ac:dyDescent="0.25">
      <c r="A331" s="174">
        <v>325</v>
      </c>
      <c r="B331" s="201" t="str">
        <f>IF('Frais de personnel'!$B331="","",'Frais de personnel'!$B331)</f>
        <v/>
      </c>
      <c r="C331" s="201" t="str">
        <f>IF('Frais de personnel'!$C331="","",'Frais de personnel'!$C331)</f>
        <v/>
      </c>
      <c r="D331" s="202" t="str">
        <f>IF('Frais de personnel'!$D331="","",'Frais de personnel'!$D331)</f>
        <v/>
      </c>
      <c r="E331" s="180" t="str">
        <f>IF('Frais de personnel'!$E331="","",'Frais de personnel'!$E331)</f>
        <v/>
      </c>
      <c r="F331" s="273" t="str">
        <f>IF('Frais de personnel'!$H331="","",'Frais de personnel'!F331)</f>
        <v/>
      </c>
      <c r="G331" s="273" t="str">
        <f>IF('Frais de personnel'!$H331="","",'Frais de personnel'!G331)</f>
        <v/>
      </c>
      <c r="H331" s="203" t="str">
        <f>IF('Frais de personnel'!$H331="","",'Frais de personnel'!$H331)</f>
        <v/>
      </c>
      <c r="I331" s="89" t="str">
        <f>IF('Frais de personnel'!$I331="","",'Frais de personnel'!$I331)</f>
        <v/>
      </c>
      <c r="J331" s="89" t="str">
        <f>IF('Frais de personnel'!$J331="","",'Frais de personnel'!$J331)</f>
        <v/>
      </c>
      <c r="K331" s="204" t="str">
        <f>IF('Frais de personnel'!$K331=0,"",'Frais de personnel'!$K331)</f>
        <v/>
      </c>
      <c r="L331" s="88"/>
      <c r="M331" s="69"/>
      <c r="N331" s="69"/>
      <c r="O331" s="69"/>
      <c r="P331" s="284" t="str">
        <f t="shared" si="39"/>
        <v/>
      </c>
      <c r="Q331" s="284" t="str">
        <f t="shared" si="40"/>
        <v/>
      </c>
      <c r="R331" s="84" t="str">
        <f t="shared" si="35"/>
        <v/>
      </c>
      <c r="S331" s="182" t="str">
        <f t="shared" si="36"/>
        <v/>
      </c>
      <c r="T331" s="196" t="str">
        <f t="shared" si="37"/>
        <v/>
      </c>
      <c r="U331" s="274" t="str">
        <f t="shared" si="41"/>
        <v/>
      </c>
      <c r="V331" s="185"/>
      <c r="W331" s="266"/>
      <c r="X331" s="90"/>
      <c r="Y331" s="158">
        <f t="shared" si="38"/>
        <v>0</v>
      </c>
    </row>
    <row r="332" spans="1:25" ht="20.100000000000001" customHeight="1" x14ac:dyDescent="0.25">
      <c r="A332" s="174">
        <v>326</v>
      </c>
      <c r="B332" s="201" t="str">
        <f>IF('Frais de personnel'!$B332="","",'Frais de personnel'!$B332)</f>
        <v/>
      </c>
      <c r="C332" s="201" t="str">
        <f>IF('Frais de personnel'!$C332="","",'Frais de personnel'!$C332)</f>
        <v/>
      </c>
      <c r="D332" s="202" t="str">
        <f>IF('Frais de personnel'!$D332="","",'Frais de personnel'!$D332)</f>
        <v/>
      </c>
      <c r="E332" s="180" t="str">
        <f>IF('Frais de personnel'!$E332="","",'Frais de personnel'!$E332)</f>
        <v/>
      </c>
      <c r="F332" s="273" t="str">
        <f>IF('Frais de personnel'!$H332="","",'Frais de personnel'!F332)</f>
        <v/>
      </c>
      <c r="G332" s="273" t="str">
        <f>IF('Frais de personnel'!$H332="","",'Frais de personnel'!G332)</f>
        <v/>
      </c>
      <c r="H332" s="203" t="str">
        <f>IF('Frais de personnel'!$H332="","",'Frais de personnel'!$H332)</f>
        <v/>
      </c>
      <c r="I332" s="89" t="str">
        <f>IF('Frais de personnel'!$I332="","",'Frais de personnel'!$I332)</f>
        <v/>
      </c>
      <c r="J332" s="89" t="str">
        <f>IF('Frais de personnel'!$J332="","",'Frais de personnel'!$J332)</f>
        <v/>
      </c>
      <c r="K332" s="204" t="str">
        <f>IF('Frais de personnel'!$K332=0,"",'Frais de personnel'!$K332)</f>
        <v/>
      </c>
      <c r="L332" s="88"/>
      <c r="M332" s="69"/>
      <c r="N332" s="69"/>
      <c r="O332" s="69"/>
      <c r="P332" s="284" t="str">
        <f t="shared" si="39"/>
        <v/>
      </c>
      <c r="Q332" s="284" t="str">
        <f t="shared" si="40"/>
        <v/>
      </c>
      <c r="R332" s="84" t="str">
        <f t="shared" si="35"/>
        <v/>
      </c>
      <c r="S332" s="182" t="str">
        <f t="shared" si="36"/>
        <v/>
      </c>
      <c r="T332" s="196" t="str">
        <f t="shared" si="37"/>
        <v/>
      </c>
      <c r="U332" s="274" t="str">
        <f t="shared" si="41"/>
        <v/>
      </c>
      <c r="V332" s="185"/>
      <c r="W332" s="266"/>
      <c r="X332" s="90"/>
      <c r="Y332" s="158">
        <f t="shared" si="38"/>
        <v>0</v>
      </c>
    </row>
    <row r="333" spans="1:25" ht="20.100000000000001" customHeight="1" x14ac:dyDescent="0.25">
      <c r="A333" s="174">
        <v>327</v>
      </c>
      <c r="B333" s="201" t="str">
        <f>IF('Frais de personnel'!$B333="","",'Frais de personnel'!$B333)</f>
        <v/>
      </c>
      <c r="C333" s="201" t="str">
        <f>IF('Frais de personnel'!$C333="","",'Frais de personnel'!$C333)</f>
        <v/>
      </c>
      <c r="D333" s="202" t="str">
        <f>IF('Frais de personnel'!$D333="","",'Frais de personnel'!$D333)</f>
        <v/>
      </c>
      <c r="E333" s="180" t="str">
        <f>IF('Frais de personnel'!$E333="","",'Frais de personnel'!$E333)</f>
        <v/>
      </c>
      <c r="F333" s="273" t="str">
        <f>IF('Frais de personnel'!$H333="","",'Frais de personnel'!F333)</f>
        <v/>
      </c>
      <c r="G333" s="273" t="str">
        <f>IF('Frais de personnel'!$H333="","",'Frais de personnel'!G333)</f>
        <v/>
      </c>
      <c r="H333" s="203" t="str">
        <f>IF('Frais de personnel'!$H333="","",'Frais de personnel'!$H333)</f>
        <v/>
      </c>
      <c r="I333" s="89" t="str">
        <f>IF('Frais de personnel'!$I333="","",'Frais de personnel'!$I333)</f>
        <v/>
      </c>
      <c r="J333" s="89" t="str">
        <f>IF('Frais de personnel'!$J333="","",'Frais de personnel'!$J333)</f>
        <v/>
      </c>
      <c r="K333" s="204" t="str">
        <f>IF('Frais de personnel'!$K333=0,"",'Frais de personnel'!$K333)</f>
        <v/>
      </c>
      <c r="L333" s="88"/>
      <c r="M333" s="69"/>
      <c r="N333" s="69"/>
      <c r="O333" s="69"/>
      <c r="P333" s="284" t="str">
        <f t="shared" si="39"/>
        <v/>
      </c>
      <c r="Q333" s="284" t="str">
        <f t="shared" si="40"/>
        <v/>
      </c>
      <c r="R333" s="84" t="str">
        <f t="shared" si="35"/>
        <v/>
      </c>
      <c r="S333" s="182" t="str">
        <f t="shared" si="36"/>
        <v/>
      </c>
      <c r="T333" s="196" t="str">
        <f t="shared" si="37"/>
        <v/>
      </c>
      <c r="U333" s="274" t="str">
        <f t="shared" si="41"/>
        <v/>
      </c>
      <c r="V333" s="185"/>
      <c r="W333" s="266"/>
      <c r="X333" s="90"/>
      <c r="Y333" s="158">
        <f t="shared" si="38"/>
        <v>0</v>
      </c>
    </row>
    <row r="334" spans="1:25" ht="20.100000000000001" customHeight="1" x14ac:dyDescent="0.25">
      <c r="A334" s="174">
        <v>328</v>
      </c>
      <c r="B334" s="201" t="str">
        <f>IF('Frais de personnel'!$B334="","",'Frais de personnel'!$B334)</f>
        <v/>
      </c>
      <c r="C334" s="201" t="str">
        <f>IF('Frais de personnel'!$C334="","",'Frais de personnel'!$C334)</f>
        <v/>
      </c>
      <c r="D334" s="202" t="str">
        <f>IF('Frais de personnel'!$D334="","",'Frais de personnel'!$D334)</f>
        <v/>
      </c>
      <c r="E334" s="180" t="str">
        <f>IF('Frais de personnel'!$E334="","",'Frais de personnel'!$E334)</f>
        <v/>
      </c>
      <c r="F334" s="273" t="str">
        <f>IF('Frais de personnel'!$H334="","",'Frais de personnel'!F334)</f>
        <v/>
      </c>
      <c r="G334" s="273" t="str">
        <f>IF('Frais de personnel'!$H334="","",'Frais de personnel'!G334)</f>
        <v/>
      </c>
      <c r="H334" s="203" t="str">
        <f>IF('Frais de personnel'!$H334="","",'Frais de personnel'!$H334)</f>
        <v/>
      </c>
      <c r="I334" s="89" t="str">
        <f>IF('Frais de personnel'!$I334="","",'Frais de personnel'!$I334)</f>
        <v/>
      </c>
      <c r="J334" s="89" t="str">
        <f>IF('Frais de personnel'!$J334="","",'Frais de personnel'!$J334)</f>
        <v/>
      </c>
      <c r="K334" s="204" t="str">
        <f>IF('Frais de personnel'!$K334=0,"",'Frais de personnel'!$K334)</f>
        <v/>
      </c>
      <c r="L334" s="88"/>
      <c r="M334" s="69"/>
      <c r="N334" s="69"/>
      <c r="O334" s="69"/>
      <c r="P334" s="284" t="str">
        <f t="shared" si="39"/>
        <v/>
      </c>
      <c r="Q334" s="284" t="str">
        <f t="shared" si="40"/>
        <v/>
      </c>
      <c r="R334" s="84" t="str">
        <f t="shared" si="35"/>
        <v/>
      </c>
      <c r="S334" s="182" t="str">
        <f t="shared" si="36"/>
        <v/>
      </c>
      <c r="T334" s="196" t="str">
        <f t="shared" si="37"/>
        <v/>
      </c>
      <c r="U334" s="274" t="str">
        <f t="shared" si="41"/>
        <v/>
      </c>
      <c r="V334" s="185"/>
      <c r="W334" s="266"/>
      <c r="X334" s="90"/>
      <c r="Y334" s="158">
        <f t="shared" si="38"/>
        <v>0</v>
      </c>
    </row>
    <row r="335" spans="1:25" ht="20.100000000000001" customHeight="1" x14ac:dyDescent="0.25">
      <c r="A335" s="174">
        <v>329</v>
      </c>
      <c r="B335" s="201" t="str">
        <f>IF('Frais de personnel'!$B335="","",'Frais de personnel'!$B335)</f>
        <v/>
      </c>
      <c r="C335" s="201" t="str">
        <f>IF('Frais de personnel'!$C335="","",'Frais de personnel'!$C335)</f>
        <v/>
      </c>
      <c r="D335" s="202" t="str">
        <f>IF('Frais de personnel'!$D335="","",'Frais de personnel'!$D335)</f>
        <v/>
      </c>
      <c r="E335" s="180" t="str">
        <f>IF('Frais de personnel'!$E335="","",'Frais de personnel'!$E335)</f>
        <v/>
      </c>
      <c r="F335" s="273" t="str">
        <f>IF('Frais de personnel'!$H335="","",'Frais de personnel'!F335)</f>
        <v/>
      </c>
      <c r="G335" s="273" t="str">
        <f>IF('Frais de personnel'!$H335="","",'Frais de personnel'!G335)</f>
        <v/>
      </c>
      <c r="H335" s="203" t="str">
        <f>IF('Frais de personnel'!$H335="","",'Frais de personnel'!$H335)</f>
        <v/>
      </c>
      <c r="I335" s="89" t="str">
        <f>IF('Frais de personnel'!$I335="","",'Frais de personnel'!$I335)</f>
        <v/>
      </c>
      <c r="J335" s="89" t="str">
        <f>IF('Frais de personnel'!$J335="","",'Frais de personnel'!$J335)</f>
        <v/>
      </c>
      <c r="K335" s="204" t="str">
        <f>IF('Frais de personnel'!$K335=0,"",'Frais de personnel'!$K335)</f>
        <v/>
      </c>
      <c r="L335" s="88"/>
      <c r="M335" s="69"/>
      <c r="N335" s="69"/>
      <c r="O335" s="69"/>
      <c r="P335" s="284" t="str">
        <f t="shared" si="39"/>
        <v/>
      </c>
      <c r="Q335" s="284" t="str">
        <f t="shared" si="40"/>
        <v/>
      </c>
      <c r="R335" s="84" t="str">
        <f t="shared" si="35"/>
        <v/>
      </c>
      <c r="S335" s="182" t="str">
        <f t="shared" si="36"/>
        <v/>
      </c>
      <c r="T335" s="196" t="str">
        <f t="shared" si="37"/>
        <v/>
      </c>
      <c r="U335" s="274" t="str">
        <f t="shared" si="41"/>
        <v/>
      </c>
      <c r="V335" s="185"/>
      <c r="W335" s="266"/>
      <c r="X335" s="90"/>
      <c r="Y335" s="158">
        <f t="shared" si="38"/>
        <v>0</v>
      </c>
    </row>
    <row r="336" spans="1:25" ht="20.100000000000001" customHeight="1" x14ac:dyDescent="0.25">
      <c r="A336" s="174">
        <v>330</v>
      </c>
      <c r="B336" s="201" t="str">
        <f>IF('Frais de personnel'!$B336="","",'Frais de personnel'!$B336)</f>
        <v/>
      </c>
      <c r="C336" s="201" t="str">
        <f>IF('Frais de personnel'!$C336="","",'Frais de personnel'!$C336)</f>
        <v/>
      </c>
      <c r="D336" s="202" t="str">
        <f>IF('Frais de personnel'!$D336="","",'Frais de personnel'!$D336)</f>
        <v/>
      </c>
      <c r="E336" s="180" t="str">
        <f>IF('Frais de personnel'!$E336="","",'Frais de personnel'!$E336)</f>
        <v/>
      </c>
      <c r="F336" s="273" t="str">
        <f>IF('Frais de personnel'!$H336="","",'Frais de personnel'!F336)</f>
        <v/>
      </c>
      <c r="G336" s="273" t="str">
        <f>IF('Frais de personnel'!$H336="","",'Frais de personnel'!G336)</f>
        <v/>
      </c>
      <c r="H336" s="203" t="str">
        <f>IF('Frais de personnel'!$H336="","",'Frais de personnel'!$H336)</f>
        <v/>
      </c>
      <c r="I336" s="89" t="str">
        <f>IF('Frais de personnel'!$I336="","",'Frais de personnel'!$I336)</f>
        <v/>
      </c>
      <c r="J336" s="89" t="str">
        <f>IF('Frais de personnel'!$J336="","",'Frais de personnel'!$J336)</f>
        <v/>
      </c>
      <c r="K336" s="204" t="str">
        <f>IF('Frais de personnel'!$K336=0,"",'Frais de personnel'!$K336)</f>
        <v/>
      </c>
      <c r="L336" s="88"/>
      <c r="M336" s="69"/>
      <c r="N336" s="69"/>
      <c r="O336" s="69"/>
      <c r="P336" s="284" t="str">
        <f t="shared" si="39"/>
        <v/>
      </c>
      <c r="Q336" s="284" t="str">
        <f t="shared" si="40"/>
        <v/>
      </c>
      <c r="R336" s="84" t="str">
        <f t="shared" si="35"/>
        <v/>
      </c>
      <c r="S336" s="182" t="str">
        <f t="shared" si="36"/>
        <v/>
      </c>
      <c r="T336" s="196" t="str">
        <f t="shared" si="37"/>
        <v/>
      </c>
      <c r="U336" s="274" t="str">
        <f t="shared" si="41"/>
        <v/>
      </c>
      <c r="V336" s="185"/>
      <c r="W336" s="266"/>
      <c r="X336" s="90"/>
      <c r="Y336" s="158">
        <f t="shared" si="38"/>
        <v>0</v>
      </c>
    </row>
    <row r="337" spans="1:25" ht="20.100000000000001" customHeight="1" x14ac:dyDescent="0.25">
      <c r="A337" s="174">
        <v>331</v>
      </c>
      <c r="B337" s="201" t="str">
        <f>IF('Frais de personnel'!$B337="","",'Frais de personnel'!$B337)</f>
        <v/>
      </c>
      <c r="C337" s="201" t="str">
        <f>IF('Frais de personnel'!$C337="","",'Frais de personnel'!$C337)</f>
        <v/>
      </c>
      <c r="D337" s="202" t="str">
        <f>IF('Frais de personnel'!$D337="","",'Frais de personnel'!$D337)</f>
        <v/>
      </c>
      <c r="E337" s="180" t="str">
        <f>IF('Frais de personnel'!$E337="","",'Frais de personnel'!$E337)</f>
        <v/>
      </c>
      <c r="F337" s="273" t="str">
        <f>IF('Frais de personnel'!$H337="","",'Frais de personnel'!F337)</f>
        <v/>
      </c>
      <c r="G337" s="273" t="str">
        <f>IF('Frais de personnel'!$H337="","",'Frais de personnel'!G337)</f>
        <v/>
      </c>
      <c r="H337" s="203" t="str">
        <f>IF('Frais de personnel'!$H337="","",'Frais de personnel'!$H337)</f>
        <v/>
      </c>
      <c r="I337" s="89" t="str">
        <f>IF('Frais de personnel'!$I337="","",'Frais de personnel'!$I337)</f>
        <v/>
      </c>
      <c r="J337" s="89" t="str">
        <f>IF('Frais de personnel'!$J337="","",'Frais de personnel'!$J337)</f>
        <v/>
      </c>
      <c r="K337" s="204" t="str">
        <f>IF('Frais de personnel'!$K337=0,"",'Frais de personnel'!$K337)</f>
        <v/>
      </c>
      <c r="L337" s="88"/>
      <c r="M337" s="69"/>
      <c r="N337" s="69"/>
      <c r="O337" s="69"/>
      <c r="P337" s="284" t="str">
        <f t="shared" si="39"/>
        <v/>
      </c>
      <c r="Q337" s="284" t="str">
        <f t="shared" si="40"/>
        <v/>
      </c>
      <c r="R337" s="84" t="str">
        <f t="shared" si="35"/>
        <v/>
      </c>
      <c r="S337" s="182" t="str">
        <f t="shared" si="36"/>
        <v/>
      </c>
      <c r="T337" s="196" t="str">
        <f t="shared" si="37"/>
        <v/>
      </c>
      <c r="U337" s="274" t="str">
        <f t="shared" si="41"/>
        <v/>
      </c>
      <c r="V337" s="185"/>
      <c r="W337" s="266"/>
      <c r="X337" s="90"/>
      <c r="Y337" s="158">
        <f t="shared" si="38"/>
        <v>0</v>
      </c>
    </row>
    <row r="338" spans="1:25" ht="20.100000000000001" customHeight="1" x14ac:dyDescent="0.25">
      <c r="A338" s="174">
        <v>332</v>
      </c>
      <c r="B338" s="201" t="str">
        <f>IF('Frais de personnel'!$B338="","",'Frais de personnel'!$B338)</f>
        <v/>
      </c>
      <c r="C338" s="201" t="str">
        <f>IF('Frais de personnel'!$C338="","",'Frais de personnel'!$C338)</f>
        <v/>
      </c>
      <c r="D338" s="202" t="str">
        <f>IF('Frais de personnel'!$D338="","",'Frais de personnel'!$D338)</f>
        <v/>
      </c>
      <c r="E338" s="180" t="str">
        <f>IF('Frais de personnel'!$E338="","",'Frais de personnel'!$E338)</f>
        <v/>
      </c>
      <c r="F338" s="273" t="str">
        <f>IF('Frais de personnel'!$H338="","",'Frais de personnel'!F338)</f>
        <v/>
      </c>
      <c r="G338" s="273" t="str">
        <f>IF('Frais de personnel'!$H338="","",'Frais de personnel'!G338)</f>
        <v/>
      </c>
      <c r="H338" s="203" t="str">
        <f>IF('Frais de personnel'!$H338="","",'Frais de personnel'!$H338)</f>
        <v/>
      </c>
      <c r="I338" s="89" t="str">
        <f>IF('Frais de personnel'!$I338="","",'Frais de personnel'!$I338)</f>
        <v/>
      </c>
      <c r="J338" s="89" t="str">
        <f>IF('Frais de personnel'!$J338="","",'Frais de personnel'!$J338)</f>
        <v/>
      </c>
      <c r="K338" s="204" t="str">
        <f>IF('Frais de personnel'!$K338=0,"",'Frais de personnel'!$K338)</f>
        <v/>
      </c>
      <c r="L338" s="88"/>
      <c r="M338" s="69"/>
      <c r="N338" s="69"/>
      <c r="O338" s="69"/>
      <c r="P338" s="284" t="str">
        <f t="shared" si="39"/>
        <v/>
      </c>
      <c r="Q338" s="284" t="str">
        <f t="shared" si="40"/>
        <v/>
      </c>
      <c r="R338" s="84" t="str">
        <f t="shared" si="35"/>
        <v/>
      </c>
      <c r="S338" s="182" t="str">
        <f t="shared" si="36"/>
        <v/>
      </c>
      <c r="T338" s="196" t="str">
        <f t="shared" si="37"/>
        <v/>
      </c>
      <c r="U338" s="274" t="str">
        <f t="shared" si="41"/>
        <v/>
      </c>
      <c r="V338" s="185"/>
      <c r="W338" s="266"/>
      <c r="X338" s="90"/>
      <c r="Y338" s="158">
        <f t="shared" si="38"/>
        <v>0</v>
      </c>
    </row>
    <row r="339" spans="1:25" ht="20.100000000000001" customHeight="1" x14ac:dyDescent="0.25">
      <c r="A339" s="174">
        <v>333</v>
      </c>
      <c r="B339" s="201" t="str">
        <f>IF('Frais de personnel'!$B339="","",'Frais de personnel'!$B339)</f>
        <v/>
      </c>
      <c r="C339" s="201" t="str">
        <f>IF('Frais de personnel'!$C339="","",'Frais de personnel'!$C339)</f>
        <v/>
      </c>
      <c r="D339" s="202" t="str">
        <f>IF('Frais de personnel'!$D339="","",'Frais de personnel'!$D339)</f>
        <v/>
      </c>
      <c r="E339" s="180" t="str">
        <f>IF('Frais de personnel'!$E339="","",'Frais de personnel'!$E339)</f>
        <v/>
      </c>
      <c r="F339" s="273" t="str">
        <f>IF('Frais de personnel'!$H339="","",'Frais de personnel'!F339)</f>
        <v/>
      </c>
      <c r="G339" s="273" t="str">
        <f>IF('Frais de personnel'!$H339="","",'Frais de personnel'!G339)</f>
        <v/>
      </c>
      <c r="H339" s="203" t="str">
        <f>IF('Frais de personnel'!$H339="","",'Frais de personnel'!$H339)</f>
        <v/>
      </c>
      <c r="I339" s="89" t="str">
        <f>IF('Frais de personnel'!$I339="","",'Frais de personnel'!$I339)</f>
        <v/>
      </c>
      <c r="J339" s="89" t="str">
        <f>IF('Frais de personnel'!$J339="","",'Frais de personnel'!$J339)</f>
        <v/>
      </c>
      <c r="K339" s="204" t="str">
        <f>IF('Frais de personnel'!$K339=0,"",'Frais de personnel'!$K339)</f>
        <v/>
      </c>
      <c r="L339" s="88"/>
      <c r="M339" s="69"/>
      <c r="N339" s="69"/>
      <c r="O339" s="69"/>
      <c r="P339" s="284" t="str">
        <f t="shared" si="39"/>
        <v/>
      </c>
      <c r="Q339" s="284" t="str">
        <f t="shared" si="40"/>
        <v/>
      </c>
      <c r="R339" s="84" t="str">
        <f t="shared" si="35"/>
        <v/>
      </c>
      <c r="S339" s="182" t="str">
        <f t="shared" si="36"/>
        <v/>
      </c>
      <c r="T339" s="196" t="str">
        <f t="shared" si="37"/>
        <v/>
      </c>
      <c r="U339" s="274" t="str">
        <f t="shared" si="41"/>
        <v/>
      </c>
      <c r="V339" s="185"/>
      <c r="W339" s="266"/>
      <c r="X339" s="90"/>
      <c r="Y339" s="158">
        <f t="shared" si="38"/>
        <v>0</v>
      </c>
    </row>
    <row r="340" spans="1:25" ht="20.100000000000001" customHeight="1" x14ac:dyDescent="0.25">
      <c r="A340" s="174">
        <v>334</v>
      </c>
      <c r="B340" s="201" t="str">
        <f>IF('Frais de personnel'!$B340="","",'Frais de personnel'!$B340)</f>
        <v/>
      </c>
      <c r="C340" s="201" t="str">
        <f>IF('Frais de personnel'!$C340="","",'Frais de personnel'!$C340)</f>
        <v/>
      </c>
      <c r="D340" s="202" t="str">
        <f>IF('Frais de personnel'!$D340="","",'Frais de personnel'!$D340)</f>
        <v/>
      </c>
      <c r="E340" s="180" t="str">
        <f>IF('Frais de personnel'!$E340="","",'Frais de personnel'!$E340)</f>
        <v/>
      </c>
      <c r="F340" s="273" t="str">
        <f>IF('Frais de personnel'!$H340="","",'Frais de personnel'!F340)</f>
        <v/>
      </c>
      <c r="G340" s="273" t="str">
        <f>IF('Frais de personnel'!$H340="","",'Frais de personnel'!G340)</f>
        <v/>
      </c>
      <c r="H340" s="203" t="str">
        <f>IF('Frais de personnel'!$H340="","",'Frais de personnel'!$H340)</f>
        <v/>
      </c>
      <c r="I340" s="89" t="str">
        <f>IF('Frais de personnel'!$I340="","",'Frais de personnel'!$I340)</f>
        <v/>
      </c>
      <c r="J340" s="89" t="str">
        <f>IF('Frais de personnel'!$J340="","",'Frais de personnel'!$J340)</f>
        <v/>
      </c>
      <c r="K340" s="204" t="str">
        <f>IF('Frais de personnel'!$K340=0,"",'Frais de personnel'!$K340)</f>
        <v/>
      </c>
      <c r="L340" s="88"/>
      <c r="M340" s="69"/>
      <c r="N340" s="69"/>
      <c r="O340" s="69"/>
      <c r="P340" s="284" t="str">
        <f t="shared" si="39"/>
        <v/>
      </c>
      <c r="Q340" s="284" t="str">
        <f t="shared" si="40"/>
        <v/>
      </c>
      <c r="R340" s="84" t="str">
        <f t="shared" si="35"/>
        <v/>
      </c>
      <c r="S340" s="182" t="str">
        <f t="shared" si="36"/>
        <v/>
      </c>
      <c r="T340" s="196" t="str">
        <f t="shared" si="37"/>
        <v/>
      </c>
      <c r="U340" s="274" t="str">
        <f t="shared" si="41"/>
        <v/>
      </c>
      <c r="V340" s="185"/>
      <c r="W340" s="266"/>
      <c r="X340" s="90"/>
      <c r="Y340" s="158">
        <f t="shared" si="38"/>
        <v>0</v>
      </c>
    </row>
    <row r="341" spans="1:25" ht="20.100000000000001" customHeight="1" x14ac:dyDescent="0.25">
      <c r="A341" s="174">
        <v>335</v>
      </c>
      <c r="B341" s="201" t="str">
        <f>IF('Frais de personnel'!$B341="","",'Frais de personnel'!$B341)</f>
        <v/>
      </c>
      <c r="C341" s="201" t="str">
        <f>IF('Frais de personnel'!$C341="","",'Frais de personnel'!$C341)</f>
        <v/>
      </c>
      <c r="D341" s="202" t="str">
        <f>IF('Frais de personnel'!$D341="","",'Frais de personnel'!$D341)</f>
        <v/>
      </c>
      <c r="E341" s="180" t="str">
        <f>IF('Frais de personnel'!$E341="","",'Frais de personnel'!$E341)</f>
        <v/>
      </c>
      <c r="F341" s="273" t="str">
        <f>IF('Frais de personnel'!$H341="","",'Frais de personnel'!F341)</f>
        <v/>
      </c>
      <c r="G341" s="273" t="str">
        <f>IF('Frais de personnel'!$H341="","",'Frais de personnel'!G341)</f>
        <v/>
      </c>
      <c r="H341" s="203" t="str">
        <f>IF('Frais de personnel'!$H341="","",'Frais de personnel'!$H341)</f>
        <v/>
      </c>
      <c r="I341" s="89" t="str">
        <f>IF('Frais de personnel'!$I341="","",'Frais de personnel'!$I341)</f>
        <v/>
      </c>
      <c r="J341" s="89" t="str">
        <f>IF('Frais de personnel'!$J341="","",'Frais de personnel'!$J341)</f>
        <v/>
      </c>
      <c r="K341" s="204" t="str">
        <f>IF('Frais de personnel'!$K341=0,"",'Frais de personnel'!$K341)</f>
        <v/>
      </c>
      <c r="L341" s="88"/>
      <c r="M341" s="69"/>
      <c r="N341" s="69"/>
      <c r="O341" s="69"/>
      <c r="P341" s="284" t="str">
        <f t="shared" si="39"/>
        <v/>
      </c>
      <c r="Q341" s="284" t="str">
        <f t="shared" si="40"/>
        <v/>
      </c>
      <c r="R341" s="84" t="str">
        <f t="shared" si="35"/>
        <v/>
      </c>
      <c r="S341" s="182" t="str">
        <f t="shared" si="36"/>
        <v/>
      </c>
      <c r="T341" s="196" t="str">
        <f t="shared" si="37"/>
        <v/>
      </c>
      <c r="U341" s="274" t="str">
        <f t="shared" si="41"/>
        <v/>
      </c>
      <c r="V341" s="185"/>
      <c r="W341" s="266"/>
      <c r="X341" s="90"/>
      <c r="Y341" s="158">
        <f t="shared" si="38"/>
        <v>0</v>
      </c>
    </row>
    <row r="342" spans="1:25" ht="20.100000000000001" customHeight="1" x14ac:dyDescent="0.25">
      <c r="A342" s="174">
        <v>336</v>
      </c>
      <c r="B342" s="201" t="str">
        <f>IF('Frais de personnel'!$B342="","",'Frais de personnel'!$B342)</f>
        <v/>
      </c>
      <c r="C342" s="201" t="str">
        <f>IF('Frais de personnel'!$C342="","",'Frais de personnel'!$C342)</f>
        <v/>
      </c>
      <c r="D342" s="202" t="str">
        <f>IF('Frais de personnel'!$D342="","",'Frais de personnel'!$D342)</f>
        <v/>
      </c>
      <c r="E342" s="180" t="str">
        <f>IF('Frais de personnel'!$E342="","",'Frais de personnel'!$E342)</f>
        <v/>
      </c>
      <c r="F342" s="273" t="str">
        <f>IF('Frais de personnel'!$H342="","",'Frais de personnel'!F342)</f>
        <v/>
      </c>
      <c r="G342" s="273" t="str">
        <f>IF('Frais de personnel'!$H342="","",'Frais de personnel'!G342)</f>
        <v/>
      </c>
      <c r="H342" s="203" t="str">
        <f>IF('Frais de personnel'!$H342="","",'Frais de personnel'!$H342)</f>
        <v/>
      </c>
      <c r="I342" s="89" t="str">
        <f>IF('Frais de personnel'!$I342="","",'Frais de personnel'!$I342)</f>
        <v/>
      </c>
      <c r="J342" s="89" t="str">
        <f>IF('Frais de personnel'!$J342="","",'Frais de personnel'!$J342)</f>
        <v/>
      </c>
      <c r="K342" s="204" t="str">
        <f>IF('Frais de personnel'!$K342=0,"",'Frais de personnel'!$K342)</f>
        <v/>
      </c>
      <c r="L342" s="88"/>
      <c r="M342" s="69"/>
      <c r="N342" s="69"/>
      <c r="O342" s="69"/>
      <c r="P342" s="284" t="str">
        <f t="shared" si="39"/>
        <v/>
      </c>
      <c r="Q342" s="284" t="str">
        <f t="shared" si="40"/>
        <v/>
      </c>
      <c r="R342" s="84" t="str">
        <f t="shared" si="35"/>
        <v/>
      </c>
      <c r="S342" s="182" t="str">
        <f t="shared" si="36"/>
        <v/>
      </c>
      <c r="T342" s="196" t="str">
        <f t="shared" si="37"/>
        <v/>
      </c>
      <c r="U342" s="274" t="str">
        <f t="shared" si="41"/>
        <v/>
      </c>
      <c r="V342" s="185"/>
      <c r="W342" s="266"/>
      <c r="X342" s="90"/>
      <c r="Y342" s="158">
        <f t="shared" si="38"/>
        <v>0</v>
      </c>
    </row>
    <row r="343" spans="1:25" ht="20.100000000000001" customHeight="1" x14ac:dyDescent="0.25">
      <c r="A343" s="174">
        <v>337</v>
      </c>
      <c r="B343" s="201" t="str">
        <f>IF('Frais de personnel'!$B343="","",'Frais de personnel'!$B343)</f>
        <v/>
      </c>
      <c r="C343" s="201" t="str">
        <f>IF('Frais de personnel'!$C343="","",'Frais de personnel'!$C343)</f>
        <v/>
      </c>
      <c r="D343" s="202" t="str">
        <f>IF('Frais de personnel'!$D343="","",'Frais de personnel'!$D343)</f>
        <v/>
      </c>
      <c r="E343" s="180" t="str">
        <f>IF('Frais de personnel'!$E343="","",'Frais de personnel'!$E343)</f>
        <v/>
      </c>
      <c r="F343" s="273" t="str">
        <f>IF('Frais de personnel'!$H343="","",'Frais de personnel'!F343)</f>
        <v/>
      </c>
      <c r="G343" s="273" t="str">
        <f>IF('Frais de personnel'!$H343="","",'Frais de personnel'!G343)</f>
        <v/>
      </c>
      <c r="H343" s="203" t="str">
        <f>IF('Frais de personnel'!$H343="","",'Frais de personnel'!$H343)</f>
        <v/>
      </c>
      <c r="I343" s="89" t="str">
        <f>IF('Frais de personnel'!$I343="","",'Frais de personnel'!$I343)</f>
        <v/>
      </c>
      <c r="J343" s="89" t="str">
        <f>IF('Frais de personnel'!$J343="","",'Frais de personnel'!$J343)</f>
        <v/>
      </c>
      <c r="K343" s="204" t="str">
        <f>IF('Frais de personnel'!$K343=0,"",'Frais de personnel'!$K343)</f>
        <v/>
      </c>
      <c r="L343" s="88"/>
      <c r="M343" s="69"/>
      <c r="N343" s="69"/>
      <c r="O343" s="69"/>
      <c r="P343" s="284" t="str">
        <f t="shared" si="39"/>
        <v/>
      </c>
      <c r="Q343" s="284" t="str">
        <f t="shared" si="40"/>
        <v/>
      </c>
      <c r="R343" s="84" t="str">
        <f t="shared" si="35"/>
        <v/>
      </c>
      <c r="S343" s="182" t="str">
        <f t="shared" si="36"/>
        <v/>
      </c>
      <c r="T343" s="196" t="str">
        <f t="shared" si="37"/>
        <v/>
      </c>
      <c r="U343" s="274" t="str">
        <f t="shared" si="41"/>
        <v/>
      </c>
      <c r="V343" s="185"/>
      <c r="W343" s="266"/>
      <c r="X343" s="90"/>
      <c r="Y343" s="158">
        <f t="shared" si="38"/>
        <v>0</v>
      </c>
    </row>
    <row r="344" spans="1:25" ht="20.100000000000001" customHeight="1" x14ac:dyDescent="0.25">
      <c r="A344" s="174">
        <v>338</v>
      </c>
      <c r="B344" s="201" t="str">
        <f>IF('Frais de personnel'!$B344="","",'Frais de personnel'!$B344)</f>
        <v/>
      </c>
      <c r="C344" s="201" t="str">
        <f>IF('Frais de personnel'!$C344="","",'Frais de personnel'!$C344)</f>
        <v/>
      </c>
      <c r="D344" s="202" t="str">
        <f>IF('Frais de personnel'!$D344="","",'Frais de personnel'!$D344)</f>
        <v/>
      </c>
      <c r="E344" s="180" t="str">
        <f>IF('Frais de personnel'!$E344="","",'Frais de personnel'!$E344)</f>
        <v/>
      </c>
      <c r="F344" s="273" t="str">
        <f>IF('Frais de personnel'!$H344="","",'Frais de personnel'!F344)</f>
        <v/>
      </c>
      <c r="G344" s="273" t="str">
        <f>IF('Frais de personnel'!$H344="","",'Frais de personnel'!G344)</f>
        <v/>
      </c>
      <c r="H344" s="203" t="str">
        <f>IF('Frais de personnel'!$H344="","",'Frais de personnel'!$H344)</f>
        <v/>
      </c>
      <c r="I344" s="89" t="str">
        <f>IF('Frais de personnel'!$I344="","",'Frais de personnel'!$I344)</f>
        <v/>
      </c>
      <c r="J344" s="89" t="str">
        <f>IF('Frais de personnel'!$J344="","",'Frais de personnel'!$J344)</f>
        <v/>
      </c>
      <c r="K344" s="204" t="str">
        <f>IF('Frais de personnel'!$K344=0,"",'Frais de personnel'!$K344)</f>
        <v/>
      </c>
      <c r="L344" s="88"/>
      <c r="M344" s="69"/>
      <c r="N344" s="69"/>
      <c r="O344" s="69"/>
      <c r="P344" s="284" t="str">
        <f t="shared" si="39"/>
        <v/>
      </c>
      <c r="Q344" s="284" t="str">
        <f t="shared" si="40"/>
        <v/>
      </c>
      <c r="R344" s="84" t="str">
        <f t="shared" si="35"/>
        <v/>
      </c>
      <c r="S344" s="182" t="str">
        <f t="shared" si="36"/>
        <v/>
      </c>
      <c r="T344" s="196" t="str">
        <f t="shared" si="37"/>
        <v/>
      </c>
      <c r="U344" s="274" t="str">
        <f t="shared" si="41"/>
        <v/>
      </c>
      <c r="V344" s="185"/>
      <c r="W344" s="266"/>
      <c r="X344" s="90"/>
      <c r="Y344" s="158">
        <f t="shared" si="38"/>
        <v>0</v>
      </c>
    </row>
    <row r="345" spans="1:25" ht="20.100000000000001" customHeight="1" x14ac:dyDescent="0.25">
      <c r="A345" s="174">
        <v>339</v>
      </c>
      <c r="B345" s="201" t="str">
        <f>IF('Frais de personnel'!$B345="","",'Frais de personnel'!$B345)</f>
        <v/>
      </c>
      <c r="C345" s="201" t="str">
        <f>IF('Frais de personnel'!$C345="","",'Frais de personnel'!$C345)</f>
        <v/>
      </c>
      <c r="D345" s="202" t="str">
        <f>IF('Frais de personnel'!$D345="","",'Frais de personnel'!$D345)</f>
        <v/>
      </c>
      <c r="E345" s="180" t="str">
        <f>IF('Frais de personnel'!$E345="","",'Frais de personnel'!$E345)</f>
        <v/>
      </c>
      <c r="F345" s="273" t="str">
        <f>IF('Frais de personnel'!$H345="","",'Frais de personnel'!F345)</f>
        <v/>
      </c>
      <c r="G345" s="273" t="str">
        <f>IF('Frais de personnel'!$H345="","",'Frais de personnel'!G345)</f>
        <v/>
      </c>
      <c r="H345" s="203" t="str">
        <f>IF('Frais de personnel'!$H345="","",'Frais de personnel'!$H345)</f>
        <v/>
      </c>
      <c r="I345" s="89" t="str">
        <f>IF('Frais de personnel'!$I345="","",'Frais de personnel'!$I345)</f>
        <v/>
      </c>
      <c r="J345" s="89" t="str">
        <f>IF('Frais de personnel'!$J345="","",'Frais de personnel'!$J345)</f>
        <v/>
      </c>
      <c r="K345" s="204" t="str">
        <f>IF('Frais de personnel'!$K345=0,"",'Frais de personnel'!$K345)</f>
        <v/>
      </c>
      <c r="L345" s="88"/>
      <c r="M345" s="69"/>
      <c r="N345" s="69"/>
      <c r="O345" s="69"/>
      <c r="P345" s="284" t="str">
        <f t="shared" si="39"/>
        <v/>
      </c>
      <c r="Q345" s="284" t="str">
        <f t="shared" si="40"/>
        <v/>
      </c>
      <c r="R345" s="84" t="str">
        <f t="shared" si="35"/>
        <v/>
      </c>
      <c r="S345" s="182" t="str">
        <f t="shared" si="36"/>
        <v/>
      </c>
      <c r="T345" s="196" t="str">
        <f t="shared" si="37"/>
        <v/>
      </c>
      <c r="U345" s="274" t="str">
        <f t="shared" si="41"/>
        <v/>
      </c>
      <c r="V345" s="185"/>
      <c r="W345" s="266"/>
      <c r="X345" s="90"/>
      <c r="Y345" s="158">
        <f t="shared" si="38"/>
        <v>0</v>
      </c>
    </row>
    <row r="346" spans="1:25" ht="20.100000000000001" customHeight="1" x14ac:dyDescent="0.25">
      <c r="A346" s="174">
        <v>340</v>
      </c>
      <c r="B346" s="201" t="str">
        <f>IF('Frais de personnel'!$B346="","",'Frais de personnel'!$B346)</f>
        <v/>
      </c>
      <c r="C346" s="201" t="str">
        <f>IF('Frais de personnel'!$C346="","",'Frais de personnel'!$C346)</f>
        <v/>
      </c>
      <c r="D346" s="202" t="str">
        <f>IF('Frais de personnel'!$D346="","",'Frais de personnel'!$D346)</f>
        <v/>
      </c>
      <c r="E346" s="180" t="str">
        <f>IF('Frais de personnel'!$E346="","",'Frais de personnel'!$E346)</f>
        <v/>
      </c>
      <c r="F346" s="273" t="str">
        <f>IF('Frais de personnel'!$H346="","",'Frais de personnel'!F346)</f>
        <v/>
      </c>
      <c r="G346" s="273" t="str">
        <f>IF('Frais de personnel'!$H346="","",'Frais de personnel'!G346)</f>
        <v/>
      </c>
      <c r="H346" s="203" t="str">
        <f>IF('Frais de personnel'!$H346="","",'Frais de personnel'!$H346)</f>
        <v/>
      </c>
      <c r="I346" s="89" t="str">
        <f>IF('Frais de personnel'!$I346="","",'Frais de personnel'!$I346)</f>
        <v/>
      </c>
      <c r="J346" s="89" t="str">
        <f>IF('Frais de personnel'!$J346="","",'Frais de personnel'!$J346)</f>
        <v/>
      </c>
      <c r="K346" s="204" t="str">
        <f>IF('Frais de personnel'!$K346=0,"",'Frais de personnel'!$K346)</f>
        <v/>
      </c>
      <c r="L346" s="88"/>
      <c r="M346" s="69"/>
      <c r="N346" s="69"/>
      <c r="O346" s="69"/>
      <c r="P346" s="284" t="str">
        <f t="shared" si="39"/>
        <v/>
      </c>
      <c r="Q346" s="284" t="str">
        <f t="shared" si="40"/>
        <v/>
      </c>
      <c r="R346" s="84" t="str">
        <f t="shared" si="35"/>
        <v/>
      </c>
      <c r="S346" s="182" t="str">
        <f t="shared" si="36"/>
        <v/>
      </c>
      <c r="T346" s="196" t="str">
        <f t="shared" si="37"/>
        <v/>
      </c>
      <c r="U346" s="274" t="str">
        <f t="shared" si="41"/>
        <v/>
      </c>
      <c r="V346" s="185"/>
      <c r="W346" s="266"/>
      <c r="X346" s="90"/>
      <c r="Y346" s="158">
        <f t="shared" si="38"/>
        <v>0</v>
      </c>
    </row>
    <row r="347" spans="1:25" ht="20.100000000000001" customHeight="1" x14ac:dyDescent="0.25">
      <c r="A347" s="174">
        <v>341</v>
      </c>
      <c r="B347" s="201" t="str">
        <f>IF('Frais de personnel'!$B347="","",'Frais de personnel'!$B347)</f>
        <v/>
      </c>
      <c r="C347" s="201" t="str">
        <f>IF('Frais de personnel'!$C347="","",'Frais de personnel'!$C347)</f>
        <v/>
      </c>
      <c r="D347" s="202" t="str">
        <f>IF('Frais de personnel'!$D347="","",'Frais de personnel'!$D347)</f>
        <v/>
      </c>
      <c r="E347" s="180" t="str">
        <f>IF('Frais de personnel'!$E347="","",'Frais de personnel'!$E347)</f>
        <v/>
      </c>
      <c r="F347" s="273" t="str">
        <f>IF('Frais de personnel'!$H347="","",'Frais de personnel'!F347)</f>
        <v/>
      </c>
      <c r="G347" s="273" t="str">
        <f>IF('Frais de personnel'!$H347="","",'Frais de personnel'!G347)</f>
        <v/>
      </c>
      <c r="H347" s="203" t="str">
        <f>IF('Frais de personnel'!$H347="","",'Frais de personnel'!$H347)</f>
        <v/>
      </c>
      <c r="I347" s="89" t="str">
        <f>IF('Frais de personnel'!$I347="","",'Frais de personnel'!$I347)</f>
        <v/>
      </c>
      <c r="J347" s="89" t="str">
        <f>IF('Frais de personnel'!$J347="","",'Frais de personnel'!$J347)</f>
        <v/>
      </c>
      <c r="K347" s="204" t="str">
        <f>IF('Frais de personnel'!$K347=0,"",'Frais de personnel'!$K347)</f>
        <v/>
      </c>
      <c r="L347" s="88"/>
      <c r="M347" s="69"/>
      <c r="N347" s="69"/>
      <c r="O347" s="69"/>
      <c r="P347" s="284" t="str">
        <f t="shared" si="39"/>
        <v/>
      </c>
      <c r="Q347" s="284" t="str">
        <f t="shared" si="40"/>
        <v/>
      </c>
      <c r="R347" s="84" t="str">
        <f t="shared" si="35"/>
        <v/>
      </c>
      <c r="S347" s="182" t="str">
        <f t="shared" si="36"/>
        <v/>
      </c>
      <c r="T347" s="196" t="str">
        <f t="shared" si="37"/>
        <v/>
      </c>
      <c r="U347" s="274" t="str">
        <f t="shared" si="41"/>
        <v/>
      </c>
      <c r="V347" s="185"/>
      <c r="W347" s="266"/>
      <c r="X347" s="90"/>
      <c r="Y347" s="158">
        <f t="shared" si="38"/>
        <v>0</v>
      </c>
    </row>
    <row r="348" spans="1:25" ht="20.100000000000001" customHeight="1" x14ac:dyDescent="0.25">
      <c r="A348" s="174">
        <v>342</v>
      </c>
      <c r="B348" s="201" t="str">
        <f>IF('Frais de personnel'!$B348="","",'Frais de personnel'!$B348)</f>
        <v/>
      </c>
      <c r="C348" s="201" t="str">
        <f>IF('Frais de personnel'!$C348="","",'Frais de personnel'!$C348)</f>
        <v/>
      </c>
      <c r="D348" s="202" t="str">
        <f>IF('Frais de personnel'!$D348="","",'Frais de personnel'!$D348)</f>
        <v/>
      </c>
      <c r="E348" s="180" t="str">
        <f>IF('Frais de personnel'!$E348="","",'Frais de personnel'!$E348)</f>
        <v/>
      </c>
      <c r="F348" s="273" t="str">
        <f>IF('Frais de personnel'!$H348="","",'Frais de personnel'!F348)</f>
        <v/>
      </c>
      <c r="G348" s="273" t="str">
        <f>IF('Frais de personnel'!$H348="","",'Frais de personnel'!G348)</f>
        <v/>
      </c>
      <c r="H348" s="203" t="str">
        <f>IF('Frais de personnel'!$H348="","",'Frais de personnel'!$H348)</f>
        <v/>
      </c>
      <c r="I348" s="89" t="str">
        <f>IF('Frais de personnel'!$I348="","",'Frais de personnel'!$I348)</f>
        <v/>
      </c>
      <c r="J348" s="89" t="str">
        <f>IF('Frais de personnel'!$J348="","",'Frais de personnel'!$J348)</f>
        <v/>
      </c>
      <c r="K348" s="204" t="str">
        <f>IF('Frais de personnel'!$K348=0,"",'Frais de personnel'!$K348)</f>
        <v/>
      </c>
      <c r="L348" s="88"/>
      <c r="M348" s="69"/>
      <c r="N348" s="69"/>
      <c r="O348" s="69"/>
      <c r="P348" s="284" t="str">
        <f t="shared" si="39"/>
        <v/>
      </c>
      <c r="Q348" s="284" t="str">
        <f t="shared" si="40"/>
        <v/>
      </c>
      <c r="R348" s="84" t="str">
        <f t="shared" si="35"/>
        <v/>
      </c>
      <c r="S348" s="182" t="str">
        <f t="shared" si="36"/>
        <v/>
      </c>
      <c r="T348" s="196" t="str">
        <f t="shared" si="37"/>
        <v/>
      </c>
      <c r="U348" s="274" t="str">
        <f t="shared" si="41"/>
        <v/>
      </c>
      <c r="V348" s="185"/>
      <c r="W348" s="266"/>
      <c r="X348" s="90"/>
      <c r="Y348" s="158">
        <f t="shared" si="38"/>
        <v>0</v>
      </c>
    </row>
    <row r="349" spans="1:25" ht="20.100000000000001" customHeight="1" x14ac:dyDescent="0.25">
      <c r="A349" s="174">
        <v>343</v>
      </c>
      <c r="B349" s="201" t="str">
        <f>IF('Frais de personnel'!$B349="","",'Frais de personnel'!$B349)</f>
        <v/>
      </c>
      <c r="C349" s="201" t="str">
        <f>IF('Frais de personnel'!$C349="","",'Frais de personnel'!$C349)</f>
        <v/>
      </c>
      <c r="D349" s="202" t="str">
        <f>IF('Frais de personnel'!$D349="","",'Frais de personnel'!$D349)</f>
        <v/>
      </c>
      <c r="E349" s="180" t="str">
        <f>IF('Frais de personnel'!$E349="","",'Frais de personnel'!$E349)</f>
        <v/>
      </c>
      <c r="F349" s="273" t="str">
        <f>IF('Frais de personnel'!$H349="","",'Frais de personnel'!F349)</f>
        <v/>
      </c>
      <c r="G349" s="273" t="str">
        <f>IF('Frais de personnel'!$H349="","",'Frais de personnel'!G349)</f>
        <v/>
      </c>
      <c r="H349" s="203" t="str">
        <f>IF('Frais de personnel'!$H349="","",'Frais de personnel'!$H349)</f>
        <v/>
      </c>
      <c r="I349" s="89" t="str">
        <f>IF('Frais de personnel'!$I349="","",'Frais de personnel'!$I349)</f>
        <v/>
      </c>
      <c r="J349" s="89" t="str">
        <f>IF('Frais de personnel'!$J349="","",'Frais de personnel'!$J349)</f>
        <v/>
      </c>
      <c r="K349" s="204" t="str">
        <f>IF('Frais de personnel'!$K349=0,"",'Frais de personnel'!$K349)</f>
        <v/>
      </c>
      <c r="L349" s="88"/>
      <c r="M349" s="69"/>
      <c r="N349" s="69"/>
      <c r="O349" s="69"/>
      <c r="P349" s="284" t="str">
        <f t="shared" si="39"/>
        <v/>
      </c>
      <c r="Q349" s="284" t="str">
        <f t="shared" si="40"/>
        <v/>
      </c>
      <c r="R349" s="84" t="str">
        <f t="shared" si="35"/>
        <v/>
      </c>
      <c r="S349" s="182" t="str">
        <f t="shared" si="36"/>
        <v/>
      </c>
      <c r="T349" s="196" t="str">
        <f t="shared" si="37"/>
        <v/>
      </c>
      <c r="U349" s="274" t="str">
        <f t="shared" si="41"/>
        <v/>
      </c>
      <c r="V349" s="185"/>
      <c r="W349" s="266"/>
      <c r="X349" s="90"/>
      <c r="Y349" s="158">
        <f t="shared" si="38"/>
        <v>0</v>
      </c>
    </row>
    <row r="350" spans="1:25" ht="20.100000000000001" customHeight="1" x14ac:dyDescent="0.25">
      <c r="A350" s="174">
        <v>344</v>
      </c>
      <c r="B350" s="201" t="str">
        <f>IF('Frais de personnel'!$B350="","",'Frais de personnel'!$B350)</f>
        <v/>
      </c>
      <c r="C350" s="201" t="str">
        <f>IF('Frais de personnel'!$C350="","",'Frais de personnel'!$C350)</f>
        <v/>
      </c>
      <c r="D350" s="202" t="str">
        <f>IF('Frais de personnel'!$D350="","",'Frais de personnel'!$D350)</f>
        <v/>
      </c>
      <c r="E350" s="180" t="str">
        <f>IF('Frais de personnel'!$E350="","",'Frais de personnel'!$E350)</f>
        <v/>
      </c>
      <c r="F350" s="273" t="str">
        <f>IF('Frais de personnel'!$H350="","",'Frais de personnel'!F350)</f>
        <v/>
      </c>
      <c r="G350" s="273" t="str">
        <f>IF('Frais de personnel'!$H350="","",'Frais de personnel'!G350)</f>
        <v/>
      </c>
      <c r="H350" s="203" t="str">
        <f>IF('Frais de personnel'!$H350="","",'Frais de personnel'!$H350)</f>
        <v/>
      </c>
      <c r="I350" s="89" t="str">
        <f>IF('Frais de personnel'!$I350="","",'Frais de personnel'!$I350)</f>
        <v/>
      </c>
      <c r="J350" s="89" t="str">
        <f>IF('Frais de personnel'!$J350="","",'Frais de personnel'!$J350)</f>
        <v/>
      </c>
      <c r="K350" s="204" t="str">
        <f>IF('Frais de personnel'!$K350=0,"",'Frais de personnel'!$K350)</f>
        <v/>
      </c>
      <c r="L350" s="88"/>
      <c r="M350" s="69"/>
      <c r="N350" s="69"/>
      <c r="O350" s="69"/>
      <c r="P350" s="284" t="str">
        <f t="shared" si="39"/>
        <v/>
      </c>
      <c r="Q350" s="284" t="str">
        <f t="shared" si="40"/>
        <v/>
      </c>
      <c r="R350" s="84" t="str">
        <f t="shared" si="35"/>
        <v/>
      </c>
      <c r="S350" s="182" t="str">
        <f t="shared" si="36"/>
        <v/>
      </c>
      <c r="T350" s="196" t="str">
        <f t="shared" si="37"/>
        <v/>
      </c>
      <c r="U350" s="274" t="str">
        <f t="shared" si="41"/>
        <v/>
      </c>
      <c r="V350" s="185"/>
      <c r="W350" s="266"/>
      <c r="X350" s="90"/>
      <c r="Y350" s="158">
        <f t="shared" si="38"/>
        <v>0</v>
      </c>
    </row>
    <row r="351" spans="1:25" ht="20.100000000000001" customHeight="1" x14ac:dyDescent="0.25">
      <c r="A351" s="174">
        <v>345</v>
      </c>
      <c r="B351" s="201" t="str">
        <f>IF('Frais de personnel'!$B351="","",'Frais de personnel'!$B351)</f>
        <v/>
      </c>
      <c r="C351" s="201" t="str">
        <f>IF('Frais de personnel'!$C351="","",'Frais de personnel'!$C351)</f>
        <v/>
      </c>
      <c r="D351" s="202" t="str">
        <f>IF('Frais de personnel'!$D351="","",'Frais de personnel'!$D351)</f>
        <v/>
      </c>
      <c r="E351" s="180" t="str">
        <f>IF('Frais de personnel'!$E351="","",'Frais de personnel'!$E351)</f>
        <v/>
      </c>
      <c r="F351" s="273" t="str">
        <f>IF('Frais de personnel'!$H351="","",'Frais de personnel'!F351)</f>
        <v/>
      </c>
      <c r="G351" s="273" t="str">
        <f>IF('Frais de personnel'!$H351="","",'Frais de personnel'!G351)</f>
        <v/>
      </c>
      <c r="H351" s="203" t="str">
        <f>IF('Frais de personnel'!$H351="","",'Frais de personnel'!$H351)</f>
        <v/>
      </c>
      <c r="I351" s="89" t="str">
        <f>IF('Frais de personnel'!$I351="","",'Frais de personnel'!$I351)</f>
        <v/>
      </c>
      <c r="J351" s="89" t="str">
        <f>IF('Frais de personnel'!$J351="","",'Frais de personnel'!$J351)</f>
        <v/>
      </c>
      <c r="K351" s="204" t="str">
        <f>IF('Frais de personnel'!$K351=0,"",'Frais de personnel'!$K351)</f>
        <v/>
      </c>
      <c r="L351" s="88"/>
      <c r="M351" s="69"/>
      <c r="N351" s="69"/>
      <c r="O351" s="69"/>
      <c r="P351" s="284" t="str">
        <f t="shared" si="39"/>
        <v/>
      </c>
      <c r="Q351" s="284" t="str">
        <f t="shared" si="40"/>
        <v/>
      </c>
      <c r="R351" s="84" t="str">
        <f t="shared" si="35"/>
        <v/>
      </c>
      <c r="S351" s="182" t="str">
        <f t="shared" si="36"/>
        <v/>
      </c>
      <c r="T351" s="196" t="str">
        <f t="shared" si="37"/>
        <v/>
      </c>
      <c r="U351" s="274" t="str">
        <f t="shared" si="41"/>
        <v/>
      </c>
      <c r="V351" s="185"/>
      <c r="W351" s="266"/>
      <c r="X351" s="90"/>
      <c r="Y351" s="158">
        <f t="shared" si="38"/>
        <v>0</v>
      </c>
    </row>
    <row r="352" spans="1:25" ht="20.100000000000001" customHeight="1" x14ac:dyDescent="0.25">
      <c r="A352" s="174">
        <v>346</v>
      </c>
      <c r="B352" s="201" t="str">
        <f>IF('Frais de personnel'!$B352="","",'Frais de personnel'!$B352)</f>
        <v/>
      </c>
      <c r="C352" s="201" t="str">
        <f>IF('Frais de personnel'!$C352="","",'Frais de personnel'!$C352)</f>
        <v/>
      </c>
      <c r="D352" s="202" t="str">
        <f>IF('Frais de personnel'!$D352="","",'Frais de personnel'!$D352)</f>
        <v/>
      </c>
      <c r="E352" s="180" t="str">
        <f>IF('Frais de personnel'!$E352="","",'Frais de personnel'!$E352)</f>
        <v/>
      </c>
      <c r="F352" s="273" t="str">
        <f>IF('Frais de personnel'!$H352="","",'Frais de personnel'!F352)</f>
        <v/>
      </c>
      <c r="G352" s="273" t="str">
        <f>IF('Frais de personnel'!$H352="","",'Frais de personnel'!G352)</f>
        <v/>
      </c>
      <c r="H352" s="203" t="str">
        <f>IF('Frais de personnel'!$H352="","",'Frais de personnel'!$H352)</f>
        <v/>
      </c>
      <c r="I352" s="89" t="str">
        <f>IF('Frais de personnel'!$I352="","",'Frais de personnel'!$I352)</f>
        <v/>
      </c>
      <c r="J352" s="89" t="str">
        <f>IF('Frais de personnel'!$J352="","",'Frais de personnel'!$J352)</f>
        <v/>
      </c>
      <c r="K352" s="204" t="str">
        <f>IF('Frais de personnel'!$K352=0,"",'Frais de personnel'!$K352)</f>
        <v/>
      </c>
      <c r="L352" s="88"/>
      <c r="M352" s="69"/>
      <c r="N352" s="69"/>
      <c r="O352" s="69"/>
      <c r="P352" s="284" t="str">
        <f t="shared" si="39"/>
        <v/>
      </c>
      <c r="Q352" s="284" t="str">
        <f t="shared" si="40"/>
        <v/>
      </c>
      <c r="R352" s="84" t="str">
        <f t="shared" si="35"/>
        <v/>
      </c>
      <c r="S352" s="182" t="str">
        <f t="shared" si="36"/>
        <v/>
      </c>
      <c r="T352" s="196" t="str">
        <f t="shared" si="37"/>
        <v/>
      </c>
      <c r="U352" s="274" t="str">
        <f t="shared" si="41"/>
        <v/>
      </c>
      <c r="V352" s="185"/>
      <c r="W352" s="266"/>
      <c r="X352" s="90"/>
      <c r="Y352" s="158">
        <f t="shared" si="38"/>
        <v>0</v>
      </c>
    </row>
    <row r="353" spans="1:25" ht="20.100000000000001" customHeight="1" x14ac:dyDescent="0.25">
      <c r="A353" s="174">
        <v>347</v>
      </c>
      <c r="B353" s="201" t="str">
        <f>IF('Frais de personnel'!$B353="","",'Frais de personnel'!$B353)</f>
        <v/>
      </c>
      <c r="C353" s="201" t="str">
        <f>IF('Frais de personnel'!$C353="","",'Frais de personnel'!$C353)</f>
        <v/>
      </c>
      <c r="D353" s="202" t="str">
        <f>IF('Frais de personnel'!$D353="","",'Frais de personnel'!$D353)</f>
        <v/>
      </c>
      <c r="E353" s="180" t="str">
        <f>IF('Frais de personnel'!$E353="","",'Frais de personnel'!$E353)</f>
        <v/>
      </c>
      <c r="F353" s="273" t="str">
        <f>IF('Frais de personnel'!$H353="","",'Frais de personnel'!F353)</f>
        <v/>
      </c>
      <c r="G353" s="273" t="str">
        <f>IF('Frais de personnel'!$H353="","",'Frais de personnel'!G353)</f>
        <v/>
      </c>
      <c r="H353" s="203" t="str">
        <f>IF('Frais de personnel'!$H353="","",'Frais de personnel'!$H353)</f>
        <v/>
      </c>
      <c r="I353" s="89" t="str">
        <f>IF('Frais de personnel'!$I353="","",'Frais de personnel'!$I353)</f>
        <v/>
      </c>
      <c r="J353" s="89" t="str">
        <f>IF('Frais de personnel'!$J353="","",'Frais de personnel'!$J353)</f>
        <v/>
      </c>
      <c r="K353" s="204" t="str">
        <f>IF('Frais de personnel'!$K353=0,"",'Frais de personnel'!$K353)</f>
        <v/>
      </c>
      <c r="L353" s="88"/>
      <c r="M353" s="69"/>
      <c r="N353" s="69"/>
      <c r="O353" s="69"/>
      <c r="P353" s="284" t="str">
        <f t="shared" si="39"/>
        <v/>
      </c>
      <c r="Q353" s="284" t="str">
        <f t="shared" si="40"/>
        <v/>
      </c>
      <c r="R353" s="84" t="str">
        <f t="shared" si="35"/>
        <v/>
      </c>
      <c r="S353" s="182" t="str">
        <f t="shared" si="36"/>
        <v/>
      </c>
      <c r="T353" s="196" t="str">
        <f t="shared" si="37"/>
        <v/>
      </c>
      <c r="U353" s="274" t="str">
        <f t="shared" si="41"/>
        <v/>
      </c>
      <c r="V353" s="185"/>
      <c r="W353" s="266"/>
      <c r="X353" s="90"/>
      <c r="Y353" s="158">
        <f t="shared" si="38"/>
        <v>0</v>
      </c>
    </row>
    <row r="354" spans="1:25" ht="20.100000000000001" customHeight="1" x14ac:dyDescent="0.25">
      <c r="A354" s="174">
        <v>348</v>
      </c>
      <c r="B354" s="201" t="str">
        <f>IF('Frais de personnel'!$B354="","",'Frais de personnel'!$B354)</f>
        <v/>
      </c>
      <c r="C354" s="201" t="str">
        <f>IF('Frais de personnel'!$C354="","",'Frais de personnel'!$C354)</f>
        <v/>
      </c>
      <c r="D354" s="202" t="str">
        <f>IF('Frais de personnel'!$D354="","",'Frais de personnel'!$D354)</f>
        <v/>
      </c>
      <c r="E354" s="180" t="str">
        <f>IF('Frais de personnel'!$E354="","",'Frais de personnel'!$E354)</f>
        <v/>
      </c>
      <c r="F354" s="273" t="str">
        <f>IF('Frais de personnel'!$H354="","",'Frais de personnel'!F354)</f>
        <v/>
      </c>
      <c r="G354" s="273" t="str">
        <f>IF('Frais de personnel'!$H354="","",'Frais de personnel'!G354)</f>
        <v/>
      </c>
      <c r="H354" s="203" t="str">
        <f>IF('Frais de personnel'!$H354="","",'Frais de personnel'!$H354)</f>
        <v/>
      </c>
      <c r="I354" s="89" t="str">
        <f>IF('Frais de personnel'!$I354="","",'Frais de personnel'!$I354)</f>
        <v/>
      </c>
      <c r="J354" s="89" t="str">
        <f>IF('Frais de personnel'!$J354="","",'Frais de personnel'!$J354)</f>
        <v/>
      </c>
      <c r="K354" s="204" t="str">
        <f>IF('Frais de personnel'!$K354=0,"",'Frais de personnel'!$K354)</f>
        <v/>
      </c>
      <c r="L354" s="88"/>
      <c r="M354" s="69"/>
      <c r="N354" s="69"/>
      <c r="O354" s="69"/>
      <c r="P354" s="284" t="str">
        <f t="shared" si="39"/>
        <v/>
      </c>
      <c r="Q354" s="284" t="str">
        <f t="shared" si="40"/>
        <v/>
      </c>
      <c r="R354" s="84" t="str">
        <f t="shared" si="35"/>
        <v/>
      </c>
      <c r="S354" s="182" t="str">
        <f t="shared" si="36"/>
        <v/>
      </c>
      <c r="T354" s="196" t="str">
        <f t="shared" si="37"/>
        <v/>
      </c>
      <c r="U354" s="274" t="str">
        <f t="shared" si="41"/>
        <v/>
      </c>
      <c r="V354" s="185"/>
      <c r="W354" s="266"/>
      <c r="X354" s="90"/>
      <c r="Y354" s="158">
        <f t="shared" si="38"/>
        <v>0</v>
      </c>
    </row>
    <row r="355" spans="1:25" ht="20.100000000000001" customHeight="1" x14ac:dyDescent="0.25">
      <c r="A355" s="174">
        <v>349</v>
      </c>
      <c r="B355" s="201" t="str">
        <f>IF('Frais de personnel'!$B355="","",'Frais de personnel'!$B355)</f>
        <v/>
      </c>
      <c r="C355" s="201" t="str">
        <f>IF('Frais de personnel'!$C355="","",'Frais de personnel'!$C355)</f>
        <v/>
      </c>
      <c r="D355" s="202" t="str">
        <f>IF('Frais de personnel'!$D355="","",'Frais de personnel'!$D355)</f>
        <v/>
      </c>
      <c r="E355" s="180" t="str">
        <f>IF('Frais de personnel'!$E355="","",'Frais de personnel'!$E355)</f>
        <v/>
      </c>
      <c r="F355" s="273" t="str">
        <f>IF('Frais de personnel'!$H355="","",'Frais de personnel'!F355)</f>
        <v/>
      </c>
      <c r="G355" s="273" t="str">
        <f>IF('Frais de personnel'!$H355="","",'Frais de personnel'!G355)</f>
        <v/>
      </c>
      <c r="H355" s="203" t="str">
        <f>IF('Frais de personnel'!$H355="","",'Frais de personnel'!$H355)</f>
        <v/>
      </c>
      <c r="I355" s="89" t="str">
        <f>IF('Frais de personnel'!$I355="","",'Frais de personnel'!$I355)</f>
        <v/>
      </c>
      <c r="J355" s="89" t="str">
        <f>IF('Frais de personnel'!$J355="","",'Frais de personnel'!$J355)</f>
        <v/>
      </c>
      <c r="K355" s="204" t="str">
        <f>IF('Frais de personnel'!$K355=0,"",'Frais de personnel'!$K355)</f>
        <v/>
      </c>
      <c r="L355" s="88"/>
      <c r="M355" s="69"/>
      <c r="N355" s="69"/>
      <c r="O355" s="69"/>
      <c r="P355" s="284" t="str">
        <f t="shared" si="39"/>
        <v/>
      </c>
      <c r="Q355" s="284" t="str">
        <f t="shared" si="40"/>
        <v/>
      </c>
      <c r="R355" s="84" t="str">
        <f t="shared" si="35"/>
        <v/>
      </c>
      <c r="S355" s="182" t="str">
        <f t="shared" si="36"/>
        <v/>
      </c>
      <c r="T355" s="196" t="str">
        <f t="shared" si="37"/>
        <v/>
      </c>
      <c r="U355" s="274" t="str">
        <f t="shared" si="41"/>
        <v/>
      </c>
      <c r="V355" s="185"/>
      <c r="W355" s="266"/>
      <c r="X355" s="90"/>
      <c r="Y355" s="158">
        <f t="shared" si="38"/>
        <v>0</v>
      </c>
    </row>
    <row r="356" spans="1:25" ht="20.100000000000001" customHeight="1" x14ac:dyDescent="0.25">
      <c r="A356" s="174">
        <v>350</v>
      </c>
      <c r="B356" s="201" t="str">
        <f>IF('Frais de personnel'!$B356="","",'Frais de personnel'!$B356)</f>
        <v/>
      </c>
      <c r="C356" s="201" t="str">
        <f>IF('Frais de personnel'!$C356="","",'Frais de personnel'!$C356)</f>
        <v/>
      </c>
      <c r="D356" s="202" t="str">
        <f>IF('Frais de personnel'!$D356="","",'Frais de personnel'!$D356)</f>
        <v/>
      </c>
      <c r="E356" s="180" t="str">
        <f>IF('Frais de personnel'!$E356="","",'Frais de personnel'!$E356)</f>
        <v/>
      </c>
      <c r="F356" s="273" t="str">
        <f>IF('Frais de personnel'!$H356="","",'Frais de personnel'!F356)</f>
        <v/>
      </c>
      <c r="G356" s="273" t="str">
        <f>IF('Frais de personnel'!$H356="","",'Frais de personnel'!G356)</f>
        <v/>
      </c>
      <c r="H356" s="203" t="str">
        <f>IF('Frais de personnel'!$H356="","",'Frais de personnel'!$H356)</f>
        <v/>
      </c>
      <c r="I356" s="89" t="str">
        <f>IF('Frais de personnel'!$I356="","",'Frais de personnel'!$I356)</f>
        <v/>
      </c>
      <c r="J356" s="89" t="str">
        <f>IF('Frais de personnel'!$J356="","",'Frais de personnel'!$J356)</f>
        <v/>
      </c>
      <c r="K356" s="204" t="str">
        <f>IF('Frais de personnel'!$K356=0,"",'Frais de personnel'!$K356)</f>
        <v/>
      </c>
      <c r="L356" s="88"/>
      <c r="M356" s="69"/>
      <c r="N356" s="69"/>
      <c r="O356" s="69"/>
      <c r="P356" s="284" t="str">
        <f t="shared" si="39"/>
        <v/>
      </c>
      <c r="Q356" s="284" t="str">
        <f t="shared" si="40"/>
        <v/>
      </c>
      <c r="R356" s="84" t="str">
        <f t="shared" si="35"/>
        <v/>
      </c>
      <c r="S356" s="182" t="str">
        <f t="shared" si="36"/>
        <v/>
      </c>
      <c r="T356" s="196" t="str">
        <f t="shared" si="37"/>
        <v/>
      </c>
      <c r="U356" s="274" t="str">
        <f t="shared" si="41"/>
        <v/>
      </c>
      <c r="V356" s="185"/>
      <c r="W356" s="266"/>
      <c r="X356" s="90"/>
      <c r="Y356" s="158">
        <f t="shared" si="38"/>
        <v>0</v>
      </c>
    </row>
    <row r="357" spans="1:25" ht="20.100000000000001" customHeight="1" x14ac:dyDescent="0.25">
      <c r="A357" s="174">
        <v>351</v>
      </c>
      <c r="B357" s="201" t="str">
        <f>IF('Frais de personnel'!$B357="","",'Frais de personnel'!$B357)</f>
        <v/>
      </c>
      <c r="C357" s="201" t="str">
        <f>IF('Frais de personnel'!$C357="","",'Frais de personnel'!$C357)</f>
        <v/>
      </c>
      <c r="D357" s="202" t="str">
        <f>IF('Frais de personnel'!$D357="","",'Frais de personnel'!$D357)</f>
        <v/>
      </c>
      <c r="E357" s="180" t="str">
        <f>IF('Frais de personnel'!$E357="","",'Frais de personnel'!$E357)</f>
        <v/>
      </c>
      <c r="F357" s="273" t="str">
        <f>IF('Frais de personnel'!$H357="","",'Frais de personnel'!F357)</f>
        <v/>
      </c>
      <c r="G357" s="273" t="str">
        <f>IF('Frais de personnel'!$H357="","",'Frais de personnel'!G357)</f>
        <v/>
      </c>
      <c r="H357" s="203" t="str">
        <f>IF('Frais de personnel'!$H357="","",'Frais de personnel'!$H357)</f>
        <v/>
      </c>
      <c r="I357" s="89" t="str">
        <f>IF('Frais de personnel'!$I357="","",'Frais de personnel'!$I357)</f>
        <v/>
      </c>
      <c r="J357" s="89" t="str">
        <f>IF('Frais de personnel'!$J357="","",'Frais de personnel'!$J357)</f>
        <v/>
      </c>
      <c r="K357" s="204" t="str">
        <f>IF('Frais de personnel'!$K357=0,"",'Frais de personnel'!$K357)</f>
        <v/>
      </c>
      <c r="L357" s="88"/>
      <c r="M357" s="69"/>
      <c r="N357" s="69"/>
      <c r="O357" s="69"/>
      <c r="P357" s="284" t="str">
        <f t="shared" si="39"/>
        <v/>
      </c>
      <c r="Q357" s="284" t="str">
        <f t="shared" si="40"/>
        <v/>
      </c>
      <c r="R357" s="84" t="str">
        <f t="shared" si="35"/>
        <v/>
      </c>
      <c r="S357" s="182" t="str">
        <f t="shared" si="36"/>
        <v/>
      </c>
      <c r="T357" s="196" t="str">
        <f t="shared" si="37"/>
        <v/>
      </c>
      <c r="U357" s="274" t="str">
        <f t="shared" si="41"/>
        <v/>
      </c>
      <c r="V357" s="185"/>
      <c r="W357" s="266"/>
      <c r="X357" s="90"/>
      <c r="Y357" s="158">
        <f t="shared" si="38"/>
        <v>0</v>
      </c>
    </row>
    <row r="358" spans="1:25" ht="20.100000000000001" customHeight="1" x14ac:dyDescent="0.25">
      <c r="A358" s="174">
        <v>352</v>
      </c>
      <c r="B358" s="201" t="str">
        <f>IF('Frais de personnel'!$B358="","",'Frais de personnel'!$B358)</f>
        <v/>
      </c>
      <c r="C358" s="201" t="str">
        <f>IF('Frais de personnel'!$C358="","",'Frais de personnel'!$C358)</f>
        <v/>
      </c>
      <c r="D358" s="202" t="str">
        <f>IF('Frais de personnel'!$D358="","",'Frais de personnel'!$D358)</f>
        <v/>
      </c>
      <c r="E358" s="180" t="str">
        <f>IF('Frais de personnel'!$E358="","",'Frais de personnel'!$E358)</f>
        <v/>
      </c>
      <c r="F358" s="273" t="str">
        <f>IF('Frais de personnel'!$H358="","",'Frais de personnel'!F358)</f>
        <v/>
      </c>
      <c r="G358" s="273" t="str">
        <f>IF('Frais de personnel'!$H358="","",'Frais de personnel'!G358)</f>
        <v/>
      </c>
      <c r="H358" s="203" t="str">
        <f>IF('Frais de personnel'!$H358="","",'Frais de personnel'!$H358)</f>
        <v/>
      </c>
      <c r="I358" s="89" t="str">
        <f>IF('Frais de personnel'!$I358="","",'Frais de personnel'!$I358)</f>
        <v/>
      </c>
      <c r="J358" s="89" t="str">
        <f>IF('Frais de personnel'!$J358="","",'Frais de personnel'!$J358)</f>
        <v/>
      </c>
      <c r="K358" s="204" t="str">
        <f>IF('Frais de personnel'!$K358=0,"",'Frais de personnel'!$K358)</f>
        <v/>
      </c>
      <c r="L358" s="88"/>
      <c r="M358" s="69"/>
      <c r="N358" s="69"/>
      <c r="O358" s="69"/>
      <c r="P358" s="284" t="str">
        <f t="shared" si="39"/>
        <v/>
      </c>
      <c r="Q358" s="284" t="str">
        <f t="shared" si="40"/>
        <v/>
      </c>
      <c r="R358" s="84" t="str">
        <f t="shared" si="35"/>
        <v/>
      </c>
      <c r="S358" s="182" t="str">
        <f t="shared" si="36"/>
        <v/>
      </c>
      <c r="T358" s="196" t="str">
        <f t="shared" si="37"/>
        <v/>
      </c>
      <c r="U358" s="274" t="str">
        <f t="shared" si="41"/>
        <v/>
      </c>
      <c r="V358" s="185"/>
      <c r="W358" s="266"/>
      <c r="X358" s="90"/>
      <c r="Y358" s="158">
        <f t="shared" si="38"/>
        <v>0</v>
      </c>
    </row>
    <row r="359" spans="1:25" ht="20.100000000000001" customHeight="1" x14ac:dyDescent="0.25">
      <c r="A359" s="174">
        <v>353</v>
      </c>
      <c r="B359" s="201" t="str">
        <f>IF('Frais de personnel'!$B359="","",'Frais de personnel'!$B359)</f>
        <v/>
      </c>
      <c r="C359" s="201" t="str">
        <f>IF('Frais de personnel'!$C359="","",'Frais de personnel'!$C359)</f>
        <v/>
      </c>
      <c r="D359" s="202" t="str">
        <f>IF('Frais de personnel'!$D359="","",'Frais de personnel'!$D359)</f>
        <v/>
      </c>
      <c r="E359" s="180" t="str">
        <f>IF('Frais de personnel'!$E359="","",'Frais de personnel'!$E359)</f>
        <v/>
      </c>
      <c r="F359" s="273" t="str">
        <f>IF('Frais de personnel'!$H359="","",'Frais de personnel'!F359)</f>
        <v/>
      </c>
      <c r="G359" s="273" t="str">
        <f>IF('Frais de personnel'!$H359="","",'Frais de personnel'!G359)</f>
        <v/>
      </c>
      <c r="H359" s="203" t="str">
        <f>IF('Frais de personnel'!$H359="","",'Frais de personnel'!$H359)</f>
        <v/>
      </c>
      <c r="I359" s="89" t="str">
        <f>IF('Frais de personnel'!$I359="","",'Frais de personnel'!$I359)</f>
        <v/>
      </c>
      <c r="J359" s="89" t="str">
        <f>IF('Frais de personnel'!$J359="","",'Frais de personnel'!$J359)</f>
        <v/>
      </c>
      <c r="K359" s="204" t="str">
        <f>IF('Frais de personnel'!$K359=0,"",'Frais de personnel'!$K359)</f>
        <v/>
      </c>
      <c r="L359" s="88"/>
      <c r="M359" s="69"/>
      <c r="N359" s="69"/>
      <c r="O359" s="69"/>
      <c r="P359" s="284" t="str">
        <f t="shared" si="39"/>
        <v/>
      </c>
      <c r="Q359" s="284" t="str">
        <f t="shared" si="40"/>
        <v/>
      </c>
      <c r="R359" s="84" t="str">
        <f t="shared" si="35"/>
        <v/>
      </c>
      <c r="S359" s="182" t="str">
        <f t="shared" si="36"/>
        <v/>
      </c>
      <c r="T359" s="196" t="str">
        <f t="shared" si="37"/>
        <v/>
      </c>
      <c r="U359" s="274" t="str">
        <f t="shared" si="41"/>
        <v/>
      </c>
      <c r="V359" s="185"/>
      <c r="W359" s="266"/>
      <c r="X359" s="90"/>
      <c r="Y359" s="158">
        <f t="shared" si="38"/>
        <v>0</v>
      </c>
    </row>
    <row r="360" spans="1:25" ht="20.100000000000001" customHeight="1" x14ac:dyDescent="0.25">
      <c r="A360" s="174">
        <v>354</v>
      </c>
      <c r="B360" s="201" t="str">
        <f>IF('Frais de personnel'!$B360="","",'Frais de personnel'!$B360)</f>
        <v/>
      </c>
      <c r="C360" s="201" t="str">
        <f>IF('Frais de personnel'!$C360="","",'Frais de personnel'!$C360)</f>
        <v/>
      </c>
      <c r="D360" s="202" t="str">
        <f>IF('Frais de personnel'!$D360="","",'Frais de personnel'!$D360)</f>
        <v/>
      </c>
      <c r="E360" s="180" t="str">
        <f>IF('Frais de personnel'!$E360="","",'Frais de personnel'!$E360)</f>
        <v/>
      </c>
      <c r="F360" s="273" t="str">
        <f>IF('Frais de personnel'!$H360="","",'Frais de personnel'!F360)</f>
        <v/>
      </c>
      <c r="G360" s="273" t="str">
        <f>IF('Frais de personnel'!$H360="","",'Frais de personnel'!G360)</f>
        <v/>
      </c>
      <c r="H360" s="203" t="str">
        <f>IF('Frais de personnel'!$H360="","",'Frais de personnel'!$H360)</f>
        <v/>
      </c>
      <c r="I360" s="89" t="str">
        <f>IF('Frais de personnel'!$I360="","",'Frais de personnel'!$I360)</f>
        <v/>
      </c>
      <c r="J360" s="89" t="str">
        <f>IF('Frais de personnel'!$J360="","",'Frais de personnel'!$J360)</f>
        <v/>
      </c>
      <c r="K360" s="204" t="str">
        <f>IF('Frais de personnel'!$K360=0,"",'Frais de personnel'!$K360)</f>
        <v/>
      </c>
      <c r="L360" s="88"/>
      <c r="M360" s="69"/>
      <c r="N360" s="69"/>
      <c r="O360" s="69"/>
      <c r="P360" s="284" t="str">
        <f t="shared" si="39"/>
        <v/>
      </c>
      <c r="Q360" s="284" t="str">
        <f t="shared" si="40"/>
        <v/>
      </c>
      <c r="R360" s="84" t="str">
        <f t="shared" si="35"/>
        <v/>
      </c>
      <c r="S360" s="182" t="str">
        <f t="shared" si="36"/>
        <v/>
      </c>
      <c r="T360" s="196" t="str">
        <f t="shared" si="37"/>
        <v/>
      </c>
      <c r="U360" s="274" t="str">
        <f t="shared" si="41"/>
        <v/>
      </c>
      <c r="V360" s="185"/>
      <c r="W360" s="266"/>
      <c r="X360" s="90"/>
      <c r="Y360" s="158">
        <f t="shared" si="38"/>
        <v>0</v>
      </c>
    </row>
    <row r="361" spans="1:25" ht="20.100000000000001" customHeight="1" x14ac:dyDescent="0.25">
      <c r="A361" s="174">
        <v>355</v>
      </c>
      <c r="B361" s="201" t="str">
        <f>IF('Frais de personnel'!$B361="","",'Frais de personnel'!$B361)</f>
        <v/>
      </c>
      <c r="C361" s="201" t="str">
        <f>IF('Frais de personnel'!$C361="","",'Frais de personnel'!$C361)</f>
        <v/>
      </c>
      <c r="D361" s="202" t="str">
        <f>IF('Frais de personnel'!$D361="","",'Frais de personnel'!$D361)</f>
        <v/>
      </c>
      <c r="E361" s="180" t="str">
        <f>IF('Frais de personnel'!$E361="","",'Frais de personnel'!$E361)</f>
        <v/>
      </c>
      <c r="F361" s="273" t="str">
        <f>IF('Frais de personnel'!$H361="","",'Frais de personnel'!F361)</f>
        <v/>
      </c>
      <c r="G361" s="273" t="str">
        <f>IF('Frais de personnel'!$H361="","",'Frais de personnel'!G361)</f>
        <v/>
      </c>
      <c r="H361" s="203" t="str">
        <f>IF('Frais de personnel'!$H361="","",'Frais de personnel'!$H361)</f>
        <v/>
      </c>
      <c r="I361" s="89" t="str">
        <f>IF('Frais de personnel'!$I361="","",'Frais de personnel'!$I361)</f>
        <v/>
      </c>
      <c r="J361" s="89" t="str">
        <f>IF('Frais de personnel'!$J361="","",'Frais de personnel'!$J361)</f>
        <v/>
      </c>
      <c r="K361" s="204" t="str">
        <f>IF('Frais de personnel'!$K361=0,"",'Frais de personnel'!$K361)</f>
        <v/>
      </c>
      <c r="L361" s="88"/>
      <c r="M361" s="69"/>
      <c r="N361" s="69"/>
      <c r="O361" s="69"/>
      <c r="P361" s="284" t="str">
        <f t="shared" si="39"/>
        <v/>
      </c>
      <c r="Q361" s="284" t="str">
        <f t="shared" si="40"/>
        <v/>
      </c>
      <c r="R361" s="84" t="str">
        <f t="shared" si="35"/>
        <v/>
      </c>
      <c r="S361" s="182" t="str">
        <f t="shared" si="36"/>
        <v/>
      </c>
      <c r="T361" s="196" t="str">
        <f t="shared" si="37"/>
        <v/>
      </c>
      <c r="U361" s="274" t="str">
        <f t="shared" si="41"/>
        <v/>
      </c>
      <c r="V361" s="185"/>
      <c r="W361" s="266"/>
      <c r="X361" s="90"/>
      <c r="Y361" s="158">
        <f t="shared" si="38"/>
        <v>0</v>
      </c>
    </row>
    <row r="362" spans="1:25" ht="20.100000000000001" customHeight="1" x14ac:dyDescent="0.25">
      <c r="A362" s="174">
        <v>356</v>
      </c>
      <c r="B362" s="201" t="str">
        <f>IF('Frais de personnel'!$B362="","",'Frais de personnel'!$B362)</f>
        <v/>
      </c>
      <c r="C362" s="201" t="str">
        <f>IF('Frais de personnel'!$C362="","",'Frais de personnel'!$C362)</f>
        <v/>
      </c>
      <c r="D362" s="202" t="str">
        <f>IF('Frais de personnel'!$D362="","",'Frais de personnel'!$D362)</f>
        <v/>
      </c>
      <c r="E362" s="180" t="str">
        <f>IF('Frais de personnel'!$E362="","",'Frais de personnel'!$E362)</f>
        <v/>
      </c>
      <c r="F362" s="273" t="str">
        <f>IF('Frais de personnel'!$H362="","",'Frais de personnel'!F362)</f>
        <v/>
      </c>
      <c r="G362" s="273" t="str">
        <f>IF('Frais de personnel'!$H362="","",'Frais de personnel'!G362)</f>
        <v/>
      </c>
      <c r="H362" s="203" t="str">
        <f>IF('Frais de personnel'!$H362="","",'Frais de personnel'!$H362)</f>
        <v/>
      </c>
      <c r="I362" s="89" t="str">
        <f>IF('Frais de personnel'!$I362="","",'Frais de personnel'!$I362)</f>
        <v/>
      </c>
      <c r="J362" s="89" t="str">
        <f>IF('Frais de personnel'!$J362="","",'Frais de personnel'!$J362)</f>
        <v/>
      </c>
      <c r="K362" s="204" t="str">
        <f>IF('Frais de personnel'!$K362=0,"",'Frais de personnel'!$K362)</f>
        <v/>
      </c>
      <c r="L362" s="88"/>
      <c r="M362" s="69"/>
      <c r="N362" s="69"/>
      <c r="O362" s="69"/>
      <c r="P362" s="284" t="str">
        <f t="shared" si="39"/>
        <v/>
      </c>
      <c r="Q362" s="284" t="str">
        <f t="shared" si="40"/>
        <v/>
      </c>
      <c r="R362" s="84" t="str">
        <f t="shared" si="35"/>
        <v/>
      </c>
      <c r="S362" s="182" t="str">
        <f t="shared" si="36"/>
        <v/>
      </c>
      <c r="T362" s="196" t="str">
        <f t="shared" si="37"/>
        <v/>
      </c>
      <c r="U362" s="274" t="str">
        <f t="shared" si="41"/>
        <v/>
      </c>
      <c r="V362" s="185"/>
      <c r="W362" s="266"/>
      <c r="X362" s="90"/>
      <c r="Y362" s="158">
        <f t="shared" si="38"/>
        <v>0</v>
      </c>
    </row>
    <row r="363" spans="1:25" ht="20.100000000000001" customHeight="1" x14ac:dyDescent="0.25">
      <c r="A363" s="174">
        <v>357</v>
      </c>
      <c r="B363" s="201" t="str">
        <f>IF('Frais de personnel'!$B363="","",'Frais de personnel'!$B363)</f>
        <v/>
      </c>
      <c r="C363" s="201" t="str">
        <f>IF('Frais de personnel'!$C363="","",'Frais de personnel'!$C363)</f>
        <v/>
      </c>
      <c r="D363" s="202" t="str">
        <f>IF('Frais de personnel'!$D363="","",'Frais de personnel'!$D363)</f>
        <v/>
      </c>
      <c r="E363" s="180" t="str">
        <f>IF('Frais de personnel'!$E363="","",'Frais de personnel'!$E363)</f>
        <v/>
      </c>
      <c r="F363" s="273" t="str">
        <f>IF('Frais de personnel'!$H363="","",'Frais de personnel'!F363)</f>
        <v/>
      </c>
      <c r="G363" s="273" t="str">
        <f>IF('Frais de personnel'!$H363="","",'Frais de personnel'!G363)</f>
        <v/>
      </c>
      <c r="H363" s="203" t="str">
        <f>IF('Frais de personnel'!$H363="","",'Frais de personnel'!$H363)</f>
        <v/>
      </c>
      <c r="I363" s="89" t="str">
        <f>IF('Frais de personnel'!$I363="","",'Frais de personnel'!$I363)</f>
        <v/>
      </c>
      <c r="J363" s="89" t="str">
        <f>IF('Frais de personnel'!$J363="","",'Frais de personnel'!$J363)</f>
        <v/>
      </c>
      <c r="K363" s="204" t="str">
        <f>IF('Frais de personnel'!$K363=0,"",'Frais de personnel'!$K363)</f>
        <v/>
      </c>
      <c r="L363" s="88"/>
      <c r="M363" s="69"/>
      <c r="N363" s="69"/>
      <c r="O363" s="69"/>
      <c r="P363" s="284" t="str">
        <f t="shared" si="39"/>
        <v/>
      </c>
      <c r="Q363" s="284" t="str">
        <f t="shared" si="40"/>
        <v/>
      </c>
      <c r="R363" s="84" t="str">
        <f t="shared" si="35"/>
        <v/>
      </c>
      <c r="S363" s="182" t="str">
        <f t="shared" si="36"/>
        <v/>
      </c>
      <c r="T363" s="196" t="str">
        <f t="shared" si="37"/>
        <v/>
      </c>
      <c r="U363" s="274" t="str">
        <f t="shared" si="41"/>
        <v/>
      </c>
      <c r="V363" s="185"/>
      <c r="W363" s="266"/>
      <c r="X363" s="90"/>
      <c r="Y363" s="158">
        <f t="shared" si="38"/>
        <v>0</v>
      </c>
    </row>
    <row r="364" spans="1:25" ht="20.100000000000001" customHeight="1" x14ac:dyDescent="0.25">
      <c r="A364" s="174">
        <v>358</v>
      </c>
      <c r="B364" s="201" t="str">
        <f>IF('Frais de personnel'!$B364="","",'Frais de personnel'!$B364)</f>
        <v/>
      </c>
      <c r="C364" s="201" t="str">
        <f>IF('Frais de personnel'!$C364="","",'Frais de personnel'!$C364)</f>
        <v/>
      </c>
      <c r="D364" s="202" t="str">
        <f>IF('Frais de personnel'!$D364="","",'Frais de personnel'!$D364)</f>
        <v/>
      </c>
      <c r="E364" s="180" t="str">
        <f>IF('Frais de personnel'!$E364="","",'Frais de personnel'!$E364)</f>
        <v/>
      </c>
      <c r="F364" s="273" t="str">
        <f>IF('Frais de personnel'!$H364="","",'Frais de personnel'!F364)</f>
        <v/>
      </c>
      <c r="G364" s="273" t="str">
        <f>IF('Frais de personnel'!$H364="","",'Frais de personnel'!G364)</f>
        <v/>
      </c>
      <c r="H364" s="203" t="str">
        <f>IF('Frais de personnel'!$H364="","",'Frais de personnel'!$H364)</f>
        <v/>
      </c>
      <c r="I364" s="89" t="str">
        <f>IF('Frais de personnel'!$I364="","",'Frais de personnel'!$I364)</f>
        <v/>
      </c>
      <c r="J364" s="89" t="str">
        <f>IF('Frais de personnel'!$J364="","",'Frais de personnel'!$J364)</f>
        <v/>
      </c>
      <c r="K364" s="204" t="str">
        <f>IF('Frais de personnel'!$K364=0,"",'Frais de personnel'!$K364)</f>
        <v/>
      </c>
      <c r="L364" s="88"/>
      <c r="M364" s="69"/>
      <c r="N364" s="69"/>
      <c r="O364" s="69"/>
      <c r="P364" s="284" t="str">
        <f t="shared" si="39"/>
        <v/>
      </c>
      <c r="Q364" s="284" t="str">
        <f t="shared" si="40"/>
        <v/>
      </c>
      <c r="R364" s="84" t="str">
        <f t="shared" si="35"/>
        <v/>
      </c>
      <c r="S364" s="182" t="str">
        <f t="shared" si="36"/>
        <v/>
      </c>
      <c r="T364" s="196" t="str">
        <f t="shared" si="37"/>
        <v/>
      </c>
      <c r="U364" s="274" t="str">
        <f t="shared" si="41"/>
        <v/>
      </c>
      <c r="V364" s="185"/>
      <c r="W364" s="266"/>
      <c r="X364" s="90"/>
      <c r="Y364" s="158">
        <f t="shared" si="38"/>
        <v>0</v>
      </c>
    </row>
    <row r="365" spans="1:25" ht="20.100000000000001" customHeight="1" x14ac:dyDescent="0.25">
      <c r="A365" s="174">
        <v>359</v>
      </c>
      <c r="B365" s="201" t="str">
        <f>IF('Frais de personnel'!$B365="","",'Frais de personnel'!$B365)</f>
        <v/>
      </c>
      <c r="C365" s="201" t="str">
        <f>IF('Frais de personnel'!$C365="","",'Frais de personnel'!$C365)</f>
        <v/>
      </c>
      <c r="D365" s="202" t="str">
        <f>IF('Frais de personnel'!$D365="","",'Frais de personnel'!$D365)</f>
        <v/>
      </c>
      <c r="E365" s="180" t="str">
        <f>IF('Frais de personnel'!$E365="","",'Frais de personnel'!$E365)</f>
        <v/>
      </c>
      <c r="F365" s="273" t="str">
        <f>IF('Frais de personnel'!$H365="","",'Frais de personnel'!F365)</f>
        <v/>
      </c>
      <c r="G365" s="273" t="str">
        <f>IF('Frais de personnel'!$H365="","",'Frais de personnel'!G365)</f>
        <v/>
      </c>
      <c r="H365" s="203" t="str">
        <f>IF('Frais de personnel'!$H365="","",'Frais de personnel'!$H365)</f>
        <v/>
      </c>
      <c r="I365" s="89" t="str">
        <f>IF('Frais de personnel'!$I365="","",'Frais de personnel'!$I365)</f>
        <v/>
      </c>
      <c r="J365" s="89" t="str">
        <f>IF('Frais de personnel'!$J365="","",'Frais de personnel'!$J365)</f>
        <v/>
      </c>
      <c r="K365" s="204" t="str">
        <f>IF('Frais de personnel'!$K365=0,"",'Frais de personnel'!$K365)</f>
        <v/>
      </c>
      <c r="L365" s="88"/>
      <c r="M365" s="69"/>
      <c r="N365" s="69"/>
      <c r="O365" s="69"/>
      <c r="P365" s="284" t="str">
        <f t="shared" si="39"/>
        <v/>
      </c>
      <c r="Q365" s="284" t="str">
        <f t="shared" si="40"/>
        <v/>
      </c>
      <c r="R365" s="84" t="str">
        <f t="shared" si="35"/>
        <v/>
      </c>
      <c r="S365" s="182" t="str">
        <f t="shared" si="36"/>
        <v/>
      </c>
      <c r="T365" s="196" t="str">
        <f t="shared" si="37"/>
        <v/>
      </c>
      <c r="U365" s="274" t="str">
        <f t="shared" si="41"/>
        <v/>
      </c>
      <c r="V365" s="185"/>
      <c r="W365" s="266"/>
      <c r="X365" s="90"/>
      <c r="Y365" s="158">
        <f t="shared" si="38"/>
        <v>0</v>
      </c>
    </row>
    <row r="366" spans="1:25" ht="20.100000000000001" customHeight="1" x14ac:dyDescent="0.25">
      <c r="A366" s="174">
        <v>360</v>
      </c>
      <c r="B366" s="201" t="str">
        <f>IF('Frais de personnel'!$B366="","",'Frais de personnel'!$B366)</f>
        <v/>
      </c>
      <c r="C366" s="201" t="str">
        <f>IF('Frais de personnel'!$C366="","",'Frais de personnel'!$C366)</f>
        <v/>
      </c>
      <c r="D366" s="202" t="str">
        <f>IF('Frais de personnel'!$D366="","",'Frais de personnel'!$D366)</f>
        <v/>
      </c>
      <c r="E366" s="180" t="str">
        <f>IF('Frais de personnel'!$E366="","",'Frais de personnel'!$E366)</f>
        <v/>
      </c>
      <c r="F366" s="273" t="str">
        <f>IF('Frais de personnel'!$H366="","",'Frais de personnel'!F366)</f>
        <v/>
      </c>
      <c r="G366" s="273" t="str">
        <f>IF('Frais de personnel'!$H366="","",'Frais de personnel'!G366)</f>
        <v/>
      </c>
      <c r="H366" s="203" t="str">
        <f>IF('Frais de personnel'!$H366="","",'Frais de personnel'!$H366)</f>
        <v/>
      </c>
      <c r="I366" s="89" t="str">
        <f>IF('Frais de personnel'!$I366="","",'Frais de personnel'!$I366)</f>
        <v/>
      </c>
      <c r="J366" s="89" t="str">
        <f>IF('Frais de personnel'!$J366="","",'Frais de personnel'!$J366)</f>
        <v/>
      </c>
      <c r="K366" s="204" t="str">
        <f>IF('Frais de personnel'!$K366=0,"",'Frais de personnel'!$K366)</f>
        <v/>
      </c>
      <c r="L366" s="88"/>
      <c r="M366" s="69"/>
      <c r="N366" s="69"/>
      <c r="O366" s="69"/>
      <c r="P366" s="284" t="str">
        <f t="shared" si="39"/>
        <v/>
      </c>
      <c r="Q366" s="284" t="str">
        <f t="shared" si="40"/>
        <v/>
      </c>
      <c r="R366" s="84" t="str">
        <f t="shared" si="35"/>
        <v/>
      </c>
      <c r="S366" s="182" t="str">
        <f t="shared" si="36"/>
        <v/>
      </c>
      <c r="T366" s="196" t="str">
        <f t="shared" si="37"/>
        <v/>
      </c>
      <c r="U366" s="274" t="str">
        <f t="shared" si="41"/>
        <v/>
      </c>
      <c r="V366" s="185"/>
      <c r="W366" s="266"/>
      <c r="X366" s="90"/>
      <c r="Y366" s="158">
        <f t="shared" si="38"/>
        <v>0</v>
      </c>
    </row>
    <row r="367" spans="1:25" ht="20.100000000000001" customHeight="1" x14ac:dyDescent="0.25">
      <c r="A367" s="174">
        <v>361</v>
      </c>
      <c r="B367" s="201" t="str">
        <f>IF('Frais de personnel'!$B367="","",'Frais de personnel'!$B367)</f>
        <v/>
      </c>
      <c r="C367" s="201" t="str">
        <f>IF('Frais de personnel'!$C367="","",'Frais de personnel'!$C367)</f>
        <v/>
      </c>
      <c r="D367" s="202" t="str">
        <f>IF('Frais de personnel'!$D367="","",'Frais de personnel'!$D367)</f>
        <v/>
      </c>
      <c r="E367" s="180" t="str">
        <f>IF('Frais de personnel'!$E367="","",'Frais de personnel'!$E367)</f>
        <v/>
      </c>
      <c r="F367" s="273" t="str">
        <f>IF('Frais de personnel'!$H367="","",'Frais de personnel'!F367)</f>
        <v/>
      </c>
      <c r="G367" s="273" t="str">
        <f>IF('Frais de personnel'!$H367="","",'Frais de personnel'!G367)</f>
        <v/>
      </c>
      <c r="H367" s="203" t="str">
        <f>IF('Frais de personnel'!$H367="","",'Frais de personnel'!$H367)</f>
        <v/>
      </c>
      <c r="I367" s="89" t="str">
        <f>IF('Frais de personnel'!$I367="","",'Frais de personnel'!$I367)</f>
        <v/>
      </c>
      <c r="J367" s="89" t="str">
        <f>IF('Frais de personnel'!$J367="","",'Frais de personnel'!$J367)</f>
        <v/>
      </c>
      <c r="K367" s="204" t="str">
        <f>IF('Frais de personnel'!$K367=0,"",'Frais de personnel'!$K367)</f>
        <v/>
      </c>
      <c r="L367" s="88"/>
      <c r="M367" s="69"/>
      <c r="N367" s="69"/>
      <c r="O367" s="69"/>
      <c r="P367" s="284" t="str">
        <f t="shared" si="39"/>
        <v/>
      </c>
      <c r="Q367" s="284" t="str">
        <f t="shared" si="40"/>
        <v/>
      </c>
      <c r="R367" s="84" t="str">
        <f t="shared" si="35"/>
        <v/>
      </c>
      <c r="S367" s="182" t="str">
        <f t="shared" si="36"/>
        <v/>
      </c>
      <c r="T367" s="196" t="str">
        <f t="shared" si="37"/>
        <v/>
      </c>
      <c r="U367" s="274" t="str">
        <f t="shared" si="41"/>
        <v/>
      </c>
      <c r="V367" s="185"/>
      <c r="W367" s="266"/>
      <c r="X367" s="90"/>
      <c r="Y367" s="158">
        <f t="shared" si="38"/>
        <v>0</v>
      </c>
    </row>
    <row r="368" spans="1:25" ht="20.100000000000001" customHeight="1" x14ac:dyDescent="0.25">
      <c r="A368" s="174">
        <v>362</v>
      </c>
      <c r="B368" s="201" t="str">
        <f>IF('Frais de personnel'!$B368="","",'Frais de personnel'!$B368)</f>
        <v/>
      </c>
      <c r="C368" s="201" t="str">
        <f>IF('Frais de personnel'!$C368="","",'Frais de personnel'!$C368)</f>
        <v/>
      </c>
      <c r="D368" s="202" t="str">
        <f>IF('Frais de personnel'!$D368="","",'Frais de personnel'!$D368)</f>
        <v/>
      </c>
      <c r="E368" s="180" t="str">
        <f>IF('Frais de personnel'!$E368="","",'Frais de personnel'!$E368)</f>
        <v/>
      </c>
      <c r="F368" s="273" t="str">
        <f>IF('Frais de personnel'!$H368="","",'Frais de personnel'!F368)</f>
        <v/>
      </c>
      <c r="G368" s="273" t="str">
        <f>IF('Frais de personnel'!$H368="","",'Frais de personnel'!G368)</f>
        <v/>
      </c>
      <c r="H368" s="203" t="str">
        <f>IF('Frais de personnel'!$H368="","",'Frais de personnel'!$H368)</f>
        <v/>
      </c>
      <c r="I368" s="89" t="str">
        <f>IF('Frais de personnel'!$I368="","",'Frais de personnel'!$I368)</f>
        <v/>
      </c>
      <c r="J368" s="89" t="str">
        <f>IF('Frais de personnel'!$J368="","",'Frais de personnel'!$J368)</f>
        <v/>
      </c>
      <c r="K368" s="204" t="str">
        <f>IF('Frais de personnel'!$K368=0,"",'Frais de personnel'!$K368)</f>
        <v/>
      </c>
      <c r="L368" s="88"/>
      <c r="M368" s="69"/>
      <c r="N368" s="69"/>
      <c r="O368" s="69"/>
      <c r="P368" s="284" t="str">
        <f t="shared" si="39"/>
        <v/>
      </c>
      <c r="Q368" s="284" t="str">
        <f t="shared" si="40"/>
        <v/>
      </c>
      <c r="R368" s="84" t="str">
        <f t="shared" si="35"/>
        <v/>
      </c>
      <c r="S368" s="182" t="str">
        <f t="shared" si="36"/>
        <v/>
      </c>
      <c r="T368" s="196" t="str">
        <f t="shared" si="37"/>
        <v/>
      </c>
      <c r="U368" s="274" t="str">
        <f t="shared" si="41"/>
        <v/>
      </c>
      <c r="V368" s="185"/>
      <c r="W368" s="266"/>
      <c r="X368" s="90"/>
      <c r="Y368" s="158">
        <f t="shared" si="38"/>
        <v>0</v>
      </c>
    </row>
    <row r="369" spans="1:25" ht="20.100000000000001" customHeight="1" x14ac:dyDescent="0.25">
      <c r="A369" s="174">
        <v>363</v>
      </c>
      <c r="B369" s="201" t="str">
        <f>IF('Frais de personnel'!$B369="","",'Frais de personnel'!$B369)</f>
        <v/>
      </c>
      <c r="C369" s="201" t="str">
        <f>IF('Frais de personnel'!$C369="","",'Frais de personnel'!$C369)</f>
        <v/>
      </c>
      <c r="D369" s="202" t="str">
        <f>IF('Frais de personnel'!$D369="","",'Frais de personnel'!$D369)</f>
        <v/>
      </c>
      <c r="E369" s="180" t="str">
        <f>IF('Frais de personnel'!$E369="","",'Frais de personnel'!$E369)</f>
        <v/>
      </c>
      <c r="F369" s="273" t="str">
        <f>IF('Frais de personnel'!$H369="","",'Frais de personnel'!F369)</f>
        <v/>
      </c>
      <c r="G369" s="273" t="str">
        <f>IF('Frais de personnel'!$H369="","",'Frais de personnel'!G369)</f>
        <v/>
      </c>
      <c r="H369" s="203" t="str">
        <f>IF('Frais de personnel'!$H369="","",'Frais de personnel'!$H369)</f>
        <v/>
      </c>
      <c r="I369" s="89" t="str">
        <f>IF('Frais de personnel'!$I369="","",'Frais de personnel'!$I369)</f>
        <v/>
      </c>
      <c r="J369" s="89" t="str">
        <f>IF('Frais de personnel'!$J369="","",'Frais de personnel'!$J369)</f>
        <v/>
      </c>
      <c r="K369" s="204" t="str">
        <f>IF('Frais de personnel'!$K369=0,"",'Frais de personnel'!$K369)</f>
        <v/>
      </c>
      <c r="L369" s="88"/>
      <c r="M369" s="69"/>
      <c r="N369" s="69"/>
      <c r="O369" s="69"/>
      <c r="P369" s="284" t="str">
        <f t="shared" si="39"/>
        <v/>
      </c>
      <c r="Q369" s="284" t="str">
        <f t="shared" si="40"/>
        <v/>
      </c>
      <c r="R369" s="84" t="str">
        <f t="shared" si="35"/>
        <v/>
      </c>
      <c r="S369" s="182" t="str">
        <f t="shared" si="36"/>
        <v/>
      </c>
      <c r="T369" s="196" t="str">
        <f t="shared" si="37"/>
        <v/>
      </c>
      <c r="U369" s="274" t="str">
        <f t="shared" si="41"/>
        <v/>
      </c>
      <c r="V369" s="185"/>
      <c r="W369" s="266"/>
      <c r="X369" s="90"/>
      <c r="Y369" s="158">
        <f t="shared" si="38"/>
        <v>0</v>
      </c>
    </row>
    <row r="370" spans="1:25" ht="20.100000000000001" customHeight="1" x14ac:dyDescent="0.25">
      <c r="A370" s="174">
        <v>364</v>
      </c>
      <c r="B370" s="201" t="str">
        <f>IF('Frais de personnel'!$B370="","",'Frais de personnel'!$B370)</f>
        <v/>
      </c>
      <c r="C370" s="201" t="str">
        <f>IF('Frais de personnel'!$C370="","",'Frais de personnel'!$C370)</f>
        <v/>
      </c>
      <c r="D370" s="202" t="str">
        <f>IF('Frais de personnel'!$D370="","",'Frais de personnel'!$D370)</f>
        <v/>
      </c>
      <c r="E370" s="180" t="str">
        <f>IF('Frais de personnel'!$E370="","",'Frais de personnel'!$E370)</f>
        <v/>
      </c>
      <c r="F370" s="273" t="str">
        <f>IF('Frais de personnel'!$H370="","",'Frais de personnel'!F370)</f>
        <v/>
      </c>
      <c r="G370" s="273" t="str">
        <f>IF('Frais de personnel'!$H370="","",'Frais de personnel'!G370)</f>
        <v/>
      </c>
      <c r="H370" s="203" t="str">
        <f>IF('Frais de personnel'!$H370="","",'Frais de personnel'!$H370)</f>
        <v/>
      </c>
      <c r="I370" s="89" t="str">
        <f>IF('Frais de personnel'!$I370="","",'Frais de personnel'!$I370)</f>
        <v/>
      </c>
      <c r="J370" s="89" t="str">
        <f>IF('Frais de personnel'!$J370="","",'Frais de personnel'!$J370)</f>
        <v/>
      </c>
      <c r="K370" s="204" t="str">
        <f>IF('Frais de personnel'!$K370=0,"",'Frais de personnel'!$K370)</f>
        <v/>
      </c>
      <c r="L370" s="88"/>
      <c r="M370" s="69"/>
      <c r="N370" s="69"/>
      <c r="O370" s="69"/>
      <c r="P370" s="284" t="str">
        <f t="shared" si="39"/>
        <v/>
      </c>
      <c r="Q370" s="284" t="str">
        <f t="shared" si="40"/>
        <v/>
      </c>
      <c r="R370" s="84" t="str">
        <f t="shared" si="35"/>
        <v/>
      </c>
      <c r="S370" s="182" t="str">
        <f t="shared" si="36"/>
        <v/>
      </c>
      <c r="T370" s="196" t="str">
        <f t="shared" si="37"/>
        <v/>
      </c>
      <c r="U370" s="274" t="str">
        <f t="shared" si="41"/>
        <v/>
      </c>
      <c r="V370" s="185"/>
      <c r="W370" s="266"/>
      <c r="X370" s="90"/>
      <c r="Y370" s="158">
        <f t="shared" si="38"/>
        <v>0</v>
      </c>
    </row>
    <row r="371" spans="1:25" ht="20.100000000000001" customHeight="1" x14ac:dyDescent="0.25">
      <c r="A371" s="174">
        <v>365</v>
      </c>
      <c r="B371" s="201" t="str">
        <f>IF('Frais de personnel'!$B371="","",'Frais de personnel'!$B371)</f>
        <v/>
      </c>
      <c r="C371" s="201" t="str">
        <f>IF('Frais de personnel'!$C371="","",'Frais de personnel'!$C371)</f>
        <v/>
      </c>
      <c r="D371" s="202" t="str">
        <f>IF('Frais de personnel'!$D371="","",'Frais de personnel'!$D371)</f>
        <v/>
      </c>
      <c r="E371" s="180" t="str">
        <f>IF('Frais de personnel'!$E371="","",'Frais de personnel'!$E371)</f>
        <v/>
      </c>
      <c r="F371" s="273" t="str">
        <f>IF('Frais de personnel'!$H371="","",'Frais de personnel'!F371)</f>
        <v/>
      </c>
      <c r="G371" s="273" t="str">
        <f>IF('Frais de personnel'!$H371="","",'Frais de personnel'!G371)</f>
        <v/>
      </c>
      <c r="H371" s="203" t="str">
        <f>IF('Frais de personnel'!$H371="","",'Frais de personnel'!$H371)</f>
        <v/>
      </c>
      <c r="I371" s="89" t="str">
        <f>IF('Frais de personnel'!$I371="","",'Frais de personnel'!$I371)</f>
        <v/>
      </c>
      <c r="J371" s="89" t="str">
        <f>IF('Frais de personnel'!$J371="","",'Frais de personnel'!$J371)</f>
        <v/>
      </c>
      <c r="K371" s="204" t="str">
        <f>IF('Frais de personnel'!$K371=0,"",'Frais de personnel'!$K371)</f>
        <v/>
      </c>
      <c r="L371" s="88"/>
      <c r="M371" s="69"/>
      <c r="N371" s="69"/>
      <c r="O371" s="69"/>
      <c r="P371" s="284" t="str">
        <f t="shared" si="39"/>
        <v/>
      </c>
      <c r="Q371" s="284" t="str">
        <f t="shared" si="40"/>
        <v/>
      </c>
      <c r="R371" s="84" t="str">
        <f t="shared" si="35"/>
        <v/>
      </c>
      <c r="S371" s="182" t="str">
        <f t="shared" si="36"/>
        <v/>
      </c>
      <c r="T371" s="196" t="str">
        <f t="shared" si="37"/>
        <v/>
      </c>
      <c r="U371" s="274" t="str">
        <f t="shared" si="41"/>
        <v/>
      </c>
      <c r="V371" s="185"/>
      <c r="W371" s="266"/>
      <c r="X371" s="90"/>
      <c r="Y371" s="158">
        <f t="shared" si="38"/>
        <v>0</v>
      </c>
    </row>
    <row r="372" spans="1:25" ht="20.100000000000001" customHeight="1" x14ac:dyDescent="0.25">
      <c r="A372" s="174">
        <v>366</v>
      </c>
      <c r="B372" s="201" t="str">
        <f>IF('Frais de personnel'!$B372="","",'Frais de personnel'!$B372)</f>
        <v/>
      </c>
      <c r="C372" s="201" t="str">
        <f>IF('Frais de personnel'!$C372="","",'Frais de personnel'!$C372)</f>
        <v/>
      </c>
      <c r="D372" s="202" t="str">
        <f>IF('Frais de personnel'!$D372="","",'Frais de personnel'!$D372)</f>
        <v/>
      </c>
      <c r="E372" s="180" t="str">
        <f>IF('Frais de personnel'!$E372="","",'Frais de personnel'!$E372)</f>
        <v/>
      </c>
      <c r="F372" s="273" t="str">
        <f>IF('Frais de personnel'!$H372="","",'Frais de personnel'!F372)</f>
        <v/>
      </c>
      <c r="G372" s="273" t="str">
        <f>IF('Frais de personnel'!$H372="","",'Frais de personnel'!G372)</f>
        <v/>
      </c>
      <c r="H372" s="203" t="str">
        <f>IF('Frais de personnel'!$H372="","",'Frais de personnel'!$H372)</f>
        <v/>
      </c>
      <c r="I372" s="89" t="str">
        <f>IF('Frais de personnel'!$I372="","",'Frais de personnel'!$I372)</f>
        <v/>
      </c>
      <c r="J372" s="89" t="str">
        <f>IF('Frais de personnel'!$J372="","",'Frais de personnel'!$J372)</f>
        <v/>
      </c>
      <c r="K372" s="204" t="str">
        <f>IF('Frais de personnel'!$K372=0,"",'Frais de personnel'!$K372)</f>
        <v/>
      </c>
      <c r="L372" s="88"/>
      <c r="M372" s="69"/>
      <c r="N372" s="69"/>
      <c r="O372" s="69"/>
      <c r="P372" s="284" t="str">
        <f t="shared" si="39"/>
        <v/>
      </c>
      <c r="Q372" s="284" t="str">
        <f t="shared" si="40"/>
        <v/>
      </c>
      <c r="R372" s="84" t="str">
        <f t="shared" si="35"/>
        <v/>
      </c>
      <c r="S372" s="182" t="str">
        <f t="shared" si="36"/>
        <v/>
      </c>
      <c r="T372" s="196" t="str">
        <f t="shared" si="37"/>
        <v/>
      </c>
      <c r="U372" s="274" t="str">
        <f t="shared" si="41"/>
        <v/>
      </c>
      <c r="V372" s="185"/>
      <c r="W372" s="266"/>
      <c r="X372" s="90"/>
      <c r="Y372" s="158">
        <f t="shared" si="38"/>
        <v>0</v>
      </c>
    </row>
    <row r="373" spans="1:25" ht="20.100000000000001" customHeight="1" x14ac:dyDescent="0.25">
      <c r="A373" s="174">
        <v>367</v>
      </c>
      <c r="B373" s="201" t="str">
        <f>IF('Frais de personnel'!$B373="","",'Frais de personnel'!$B373)</f>
        <v/>
      </c>
      <c r="C373" s="201" t="str">
        <f>IF('Frais de personnel'!$C373="","",'Frais de personnel'!$C373)</f>
        <v/>
      </c>
      <c r="D373" s="202" t="str">
        <f>IF('Frais de personnel'!$D373="","",'Frais de personnel'!$D373)</f>
        <v/>
      </c>
      <c r="E373" s="180" t="str">
        <f>IF('Frais de personnel'!$E373="","",'Frais de personnel'!$E373)</f>
        <v/>
      </c>
      <c r="F373" s="273" t="str">
        <f>IF('Frais de personnel'!$H373="","",'Frais de personnel'!F373)</f>
        <v/>
      </c>
      <c r="G373" s="273" t="str">
        <f>IF('Frais de personnel'!$H373="","",'Frais de personnel'!G373)</f>
        <v/>
      </c>
      <c r="H373" s="203" t="str">
        <f>IF('Frais de personnel'!$H373="","",'Frais de personnel'!$H373)</f>
        <v/>
      </c>
      <c r="I373" s="89" t="str">
        <f>IF('Frais de personnel'!$I373="","",'Frais de personnel'!$I373)</f>
        <v/>
      </c>
      <c r="J373" s="89" t="str">
        <f>IF('Frais de personnel'!$J373="","",'Frais de personnel'!$J373)</f>
        <v/>
      </c>
      <c r="K373" s="204" t="str">
        <f>IF('Frais de personnel'!$K373=0,"",'Frais de personnel'!$K373)</f>
        <v/>
      </c>
      <c r="L373" s="88"/>
      <c r="M373" s="69"/>
      <c r="N373" s="69"/>
      <c r="O373" s="69"/>
      <c r="P373" s="284" t="str">
        <f t="shared" si="39"/>
        <v/>
      </c>
      <c r="Q373" s="284" t="str">
        <f t="shared" si="40"/>
        <v/>
      </c>
      <c r="R373" s="84" t="str">
        <f t="shared" si="35"/>
        <v/>
      </c>
      <c r="S373" s="182" t="str">
        <f t="shared" si="36"/>
        <v/>
      </c>
      <c r="T373" s="196" t="str">
        <f t="shared" si="37"/>
        <v/>
      </c>
      <c r="U373" s="274" t="str">
        <f t="shared" si="41"/>
        <v/>
      </c>
      <c r="V373" s="185"/>
      <c r="W373" s="266"/>
      <c r="X373" s="90"/>
      <c r="Y373" s="158">
        <f t="shared" si="38"/>
        <v>0</v>
      </c>
    </row>
    <row r="374" spans="1:25" ht="20.100000000000001" customHeight="1" x14ac:dyDescent="0.25">
      <c r="A374" s="174">
        <v>368</v>
      </c>
      <c r="B374" s="201" t="str">
        <f>IF('Frais de personnel'!$B374="","",'Frais de personnel'!$B374)</f>
        <v/>
      </c>
      <c r="C374" s="201" t="str">
        <f>IF('Frais de personnel'!$C374="","",'Frais de personnel'!$C374)</f>
        <v/>
      </c>
      <c r="D374" s="202" t="str">
        <f>IF('Frais de personnel'!$D374="","",'Frais de personnel'!$D374)</f>
        <v/>
      </c>
      <c r="E374" s="180" t="str">
        <f>IF('Frais de personnel'!$E374="","",'Frais de personnel'!$E374)</f>
        <v/>
      </c>
      <c r="F374" s="273" t="str">
        <f>IF('Frais de personnel'!$H374="","",'Frais de personnel'!F374)</f>
        <v/>
      </c>
      <c r="G374" s="273" t="str">
        <f>IF('Frais de personnel'!$H374="","",'Frais de personnel'!G374)</f>
        <v/>
      </c>
      <c r="H374" s="203" t="str">
        <f>IF('Frais de personnel'!$H374="","",'Frais de personnel'!$H374)</f>
        <v/>
      </c>
      <c r="I374" s="89" t="str">
        <f>IF('Frais de personnel'!$I374="","",'Frais de personnel'!$I374)</f>
        <v/>
      </c>
      <c r="J374" s="89" t="str">
        <f>IF('Frais de personnel'!$J374="","",'Frais de personnel'!$J374)</f>
        <v/>
      </c>
      <c r="K374" s="204" t="str">
        <f>IF('Frais de personnel'!$K374=0,"",'Frais de personnel'!$K374)</f>
        <v/>
      </c>
      <c r="L374" s="88"/>
      <c r="M374" s="69"/>
      <c r="N374" s="69"/>
      <c r="O374" s="69"/>
      <c r="P374" s="284" t="str">
        <f t="shared" si="39"/>
        <v/>
      </c>
      <c r="Q374" s="284" t="str">
        <f t="shared" si="40"/>
        <v/>
      </c>
      <c r="R374" s="84" t="str">
        <f t="shared" si="35"/>
        <v/>
      </c>
      <c r="S374" s="182" t="str">
        <f t="shared" si="36"/>
        <v/>
      </c>
      <c r="T374" s="196" t="str">
        <f t="shared" si="37"/>
        <v/>
      </c>
      <c r="U374" s="274" t="str">
        <f t="shared" si="41"/>
        <v/>
      </c>
      <c r="V374" s="185"/>
      <c r="W374" s="266"/>
      <c r="X374" s="90"/>
      <c r="Y374" s="158">
        <f t="shared" si="38"/>
        <v>0</v>
      </c>
    </row>
    <row r="375" spans="1:25" ht="20.100000000000001" customHeight="1" x14ac:dyDescent="0.25">
      <c r="A375" s="174">
        <v>369</v>
      </c>
      <c r="B375" s="201" t="str">
        <f>IF('Frais de personnel'!$B375="","",'Frais de personnel'!$B375)</f>
        <v/>
      </c>
      <c r="C375" s="201" t="str">
        <f>IF('Frais de personnel'!$C375="","",'Frais de personnel'!$C375)</f>
        <v/>
      </c>
      <c r="D375" s="202" t="str">
        <f>IF('Frais de personnel'!$D375="","",'Frais de personnel'!$D375)</f>
        <v/>
      </c>
      <c r="E375" s="180" t="str">
        <f>IF('Frais de personnel'!$E375="","",'Frais de personnel'!$E375)</f>
        <v/>
      </c>
      <c r="F375" s="273" t="str">
        <f>IF('Frais de personnel'!$H375="","",'Frais de personnel'!F375)</f>
        <v/>
      </c>
      <c r="G375" s="273" t="str">
        <f>IF('Frais de personnel'!$H375="","",'Frais de personnel'!G375)</f>
        <v/>
      </c>
      <c r="H375" s="203" t="str">
        <f>IF('Frais de personnel'!$H375="","",'Frais de personnel'!$H375)</f>
        <v/>
      </c>
      <c r="I375" s="89" t="str">
        <f>IF('Frais de personnel'!$I375="","",'Frais de personnel'!$I375)</f>
        <v/>
      </c>
      <c r="J375" s="89" t="str">
        <f>IF('Frais de personnel'!$J375="","",'Frais de personnel'!$J375)</f>
        <v/>
      </c>
      <c r="K375" s="204" t="str">
        <f>IF('Frais de personnel'!$K375=0,"",'Frais de personnel'!$K375)</f>
        <v/>
      </c>
      <c r="L375" s="88"/>
      <c r="M375" s="69"/>
      <c r="N375" s="69"/>
      <c r="O375" s="69"/>
      <c r="P375" s="284" t="str">
        <f t="shared" si="39"/>
        <v/>
      </c>
      <c r="Q375" s="284" t="str">
        <f t="shared" si="40"/>
        <v/>
      </c>
      <c r="R375" s="84" t="str">
        <f t="shared" si="35"/>
        <v/>
      </c>
      <c r="S375" s="182" t="str">
        <f t="shared" si="36"/>
        <v/>
      </c>
      <c r="T375" s="196" t="str">
        <f t="shared" si="37"/>
        <v/>
      </c>
      <c r="U375" s="274" t="str">
        <f t="shared" si="41"/>
        <v/>
      </c>
      <c r="V375" s="185"/>
      <c r="W375" s="266"/>
      <c r="X375" s="90"/>
      <c r="Y375" s="158">
        <f t="shared" si="38"/>
        <v>0</v>
      </c>
    </row>
    <row r="376" spans="1:25" ht="20.100000000000001" customHeight="1" x14ac:dyDescent="0.25">
      <c r="A376" s="174">
        <v>370</v>
      </c>
      <c r="B376" s="201" t="str">
        <f>IF('Frais de personnel'!$B376="","",'Frais de personnel'!$B376)</f>
        <v/>
      </c>
      <c r="C376" s="201" t="str">
        <f>IF('Frais de personnel'!$C376="","",'Frais de personnel'!$C376)</f>
        <v/>
      </c>
      <c r="D376" s="202" t="str">
        <f>IF('Frais de personnel'!$D376="","",'Frais de personnel'!$D376)</f>
        <v/>
      </c>
      <c r="E376" s="180" t="str">
        <f>IF('Frais de personnel'!$E376="","",'Frais de personnel'!$E376)</f>
        <v/>
      </c>
      <c r="F376" s="273" t="str">
        <f>IF('Frais de personnel'!$H376="","",'Frais de personnel'!F376)</f>
        <v/>
      </c>
      <c r="G376" s="273" t="str">
        <f>IF('Frais de personnel'!$H376="","",'Frais de personnel'!G376)</f>
        <v/>
      </c>
      <c r="H376" s="203" t="str">
        <f>IF('Frais de personnel'!$H376="","",'Frais de personnel'!$H376)</f>
        <v/>
      </c>
      <c r="I376" s="89" t="str">
        <f>IF('Frais de personnel'!$I376="","",'Frais de personnel'!$I376)</f>
        <v/>
      </c>
      <c r="J376" s="89" t="str">
        <f>IF('Frais de personnel'!$J376="","",'Frais de personnel'!$J376)</f>
        <v/>
      </c>
      <c r="K376" s="204" t="str">
        <f>IF('Frais de personnel'!$K376=0,"",'Frais de personnel'!$K376)</f>
        <v/>
      </c>
      <c r="L376" s="88"/>
      <c r="M376" s="69"/>
      <c r="N376" s="69"/>
      <c r="O376" s="69"/>
      <c r="P376" s="284" t="str">
        <f t="shared" si="39"/>
        <v/>
      </c>
      <c r="Q376" s="284" t="str">
        <f t="shared" si="40"/>
        <v/>
      </c>
      <c r="R376" s="84" t="str">
        <f t="shared" si="35"/>
        <v/>
      </c>
      <c r="S376" s="182" t="str">
        <f t="shared" si="36"/>
        <v/>
      </c>
      <c r="T376" s="196" t="str">
        <f t="shared" si="37"/>
        <v/>
      </c>
      <c r="U376" s="274" t="str">
        <f t="shared" si="41"/>
        <v/>
      </c>
      <c r="V376" s="185"/>
      <c r="W376" s="266"/>
      <c r="X376" s="90"/>
      <c r="Y376" s="158">
        <f t="shared" si="38"/>
        <v>0</v>
      </c>
    </row>
    <row r="377" spans="1:25" ht="20.100000000000001" customHeight="1" x14ac:dyDescent="0.25">
      <c r="A377" s="174">
        <v>371</v>
      </c>
      <c r="B377" s="201" t="str">
        <f>IF('Frais de personnel'!$B377="","",'Frais de personnel'!$B377)</f>
        <v/>
      </c>
      <c r="C377" s="201" t="str">
        <f>IF('Frais de personnel'!$C377="","",'Frais de personnel'!$C377)</f>
        <v/>
      </c>
      <c r="D377" s="202" t="str">
        <f>IF('Frais de personnel'!$D377="","",'Frais de personnel'!$D377)</f>
        <v/>
      </c>
      <c r="E377" s="180" t="str">
        <f>IF('Frais de personnel'!$E377="","",'Frais de personnel'!$E377)</f>
        <v/>
      </c>
      <c r="F377" s="273" t="str">
        <f>IF('Frais de personnel'!$H377="","",'Frais de personnel'!F377)</f>
        <v/>
      </c>
      <c r="G377" s="273" t="str">
        <f>IF('Frais de personnel'!$H377="","",'Frais de personnel'!G377)</f>
        <v/>
      </c>
      <c r="H377" s="203" t="str">
        <f>IF('Frais de personnel'!$H377="","",'Frais de personnel'!$H377)</f>
        <v/>
      </c>
      <c r="I377" s="89" t="str">
        <f>IF('Frais de personnel'!$I377="","",'Frais de personnel'!$I377)</f>
        <v/>
      </c>
      <c r="J377" s="89" t="str">
        <f>IF('Frais de personnel'!$J377="","",'Frais de personnel'!$J377)</f>
        <v/>
      </c>
      <c r="K377" s="204" t="str">
        <f>IF('Frais de personnel'!$K377=0,"",'Frais de personnel'!$K377)</f>
        <v/>
      </c>
      <c r="L377" s="88"/>
      <c r="M377" s="69"/>
      <c r="N377" s="69"/>
      <c r="O377" s="69"/>
      <c r="P377" s="284" t="str">
        <f t="shared" si="39"/>
        <v/>
      </c>
      <c r="Q377" s="284" t="str">
        <f t="shared" si="40"/>
        <v/>
      </c>
      <c r="R377" s="84" t="str">
        <f t="shared" si="35"/>
        <v/>
      </c>
      <c r="S377" s="182" t="str">
        <f t="shared" si="36"/>
        <v/>
      </c>
      <c r="T377" s="196" t="str">
        <f t="shared" si="37"/>
        <v/>
      </c>
      <c r="U377" s="274" t="str">
        <f t="shared" si="41"/>
        <v/>
      </c>
      <c r="V377" s="185"/>
      <c r="W377" s="266"/>
      <c r="X377" s="90"/>
      <c r="Y377" s="158">
        <f t="shared" si="38"/>
        <v>0</v>
      </c>
    </row>
    <row r="378" spans="1:25" ht="20.100000000000001" customHeight="1" x14ac:dyDescent="0.25">
      <c r="A378" s="174">
        <v>372</v>
      </c>
      <c r="B378" s="201" t="str">
        <f>IF('Frais de personnel'!$B378="","",'Frais de personnel'!$B378)</f>
        <v/>
      </c>
      <c r="C378" s="201" t="str">
        <f>IF('Frais de personnel'!$C378="","",'Frais de personnel'!$C378)</f>
        <v/>
      </c>
      <c r="D378" s="202" t="str">
        <f>IF('Frais de personnel'!$D378="","",'Frais de personnel'!$D378)</f>
        <v/>
      </c>
      <c r="E378" s="180" t="str">
        <f>IF('Frais de personnel'!$E378="","",'Frais de personnel'!$E378)</f>
        <v/>
      </c>
      <c r="F378" s="273" t="str">
        <f>IF('Frais de personnel'!$H378="","",'Frais de personnel'!F378)</f>
        <v/>
      </c>
      <c r="G378" s="273" t="str">
        <f>IF('Frais de personnel'!$H378="","",'Frais de personnel'!G378)</f>
        <v/>
      </c>
      <c r="H378" s="203" t="str">
        <f>IF('Frais de personnel'!$H378="","",'Frais de personnel'!$H378)</f>
        <v/>
      </c>
      <c r="I378" s="89" t="str">
        <f>IF('Frais de personnel'!$I378="","",'Frais de personnel'!$I378)</f>
        <v/>
      </c>
      <c r="J378" s="89" t="str">
        <f>IF('Frais de personnel'!$J378="","",'Frais de personnel'!$J378)</f>
        <v/>
      </c>
      <c r="K378" s="204" t="str">
        <f>IF('Frais de personnel'!$K378=0,"",'Frais de personnel'!$K378)</f>
        <v/>
      </c>
      <c r="L378" s="88"/>
      <c r="M378" s="69"/>
      <c r="N378" s="69"/>
      <c r="O378" s="69"/>
      <c r="P378" s="284" t="str">
        <f t="shared" si="39"/>
        <v/>
      </c>
      <c r="Q378" s="284" t="str">
        <f t="shared" si="40"/>
        <v/>
      </c>
      <c r="R378" s="84" t="str">
        <f t="shared" si="35"/>
        <v/>
      </c>
      <c r="S378" s="182" t="str">
        <f t="shared" si="36"/>
        <v/>
      </c>
      <c r="T378" s="196" t="str">
        <f t="shared" si="37"/>
        <v/>
      </c>
      <c r="U378" s="274" t="str">
        <f t="shared" si="41"/>
        <v/>
      </c>
      <c r="V378" s="185"/>
      <c r="W378" s="266"/>
      <c r="X378" s="90"/>
      <c r="Y378" s="158">
        <f t="shared" si="38"/>
        <v>0</v>
      </c>
    </row>
    <row r="379" spans="1:25" ht="20.100000000000001" customHeight="1" x14ac:dyDescent="0.25">
      <c r="A379" s="174">
        <v>373</v>
      </c>
      <c r="B379" s="201" t="str">
        <f>IF('Frais de personnel'!$B379="","",'Frais de personnel'!$B379)</f>
        <v/>
      </c>
      <c r="C379" s="201" t="str">
        <f>IF('Frais de personnel'!$C379="","",'Frais de personnel'!$C379)</f>
        <v/>
      </c>
      <c r="D379" s="202" t="str">
        <f>IF('Frais de personnel'!$D379="","",'Frais de personnel'!$D379)</f>
        <v/>
      </c>
      <c r="E379" s="180" t="str">
        <f>IF('Frais de personnel'!$E379="","",'Frais de personnel'!$E379)</f>
        <v/>
      </c>
      <c r="F379" s="273" t="str">
        <f>IF('Frais de personnel'!$H379="","",'Frais de personnel'!F379)</f>
        <v/>
      </c>
      <c r="G379" s="273" t="str">
        <f>IF('Frais de personnel'!$H379="","",'Frais de personnel'!G379)</f>
        <v/>
      </c>
      <c r="H379" s="203" t="str">
        <f>IF('Frais de personnel'!$H379="","",'Frais de personnel'!$H379)</f>
        <v/>
      </c>
      <c r="I379" s="89" t="str">
        <f>IF('Frais de personnel'!$I379="","",'Frais de personnel'!$I379)</f>
        <v/>
      </c>
      <c r="J379" s="89" t="str">
        <f>IF('Frais de personnel'!$J379="","",'Frais de personnel'!$J379)</f>
        <v/>
      </c>
      <c r="K379" s="204" t="str">
        <f>IF('Frais de personnel'!$K379=0,"",'Frais de personnel'!$K379)</f>
        <v/>
      </c>
      <c r="L379" s="88"/>
      <c r="M379" s="69"/>
      <c r="N379" s="69"/>
      <c r="O379" s="69"/>
      <c r="P379" s="284" t="str">
        <f t="shared" si="39"/>
        <v/>
      </c>
      <c r="Q379" s="284" t="str">
        <f t="shared" si="40"/>
        <v/>
      </c>
      <c r="R379" s="84" t="str">
        <f t="shared" si="35"/>
        <v/>
      </c>
      <c r="S379" s="182" t="str">
        <f t="shared" si="36"/>
        <v/>
      </c>
      <c r="T379" s="196" t="str">
        <f t="shared" si="37"/>
        <v/>
      </c>
      <c r="U379" s="274" t="str">
        <f t="shared" si="41"/>
        <v/>
      </c>
      <c r="V379" s="185"/>
      <c r="W379" s="266"/>
      <c r="X379" s="90"/>
      <c r="Y379" s="158">
        <f t="shared" si="38"/>
        <v>0</v>
      </c>
    </row>
    <row r="380" spans="1:25" ht="20.100000000000001" customHeight="1" x14ac:dyDescent="0.25">
      <c r="A380" s="174">
        <v>374</v>
      </c>
      <c r="B380" s="201" t="str">
        <f>IF('Frais de personnel'!$B380="","",'Frais de personnel'!$B380)</f>
        <v/>
      </c>
      <c r="C380" s="201" t="str">
        <f>IF('Frais de personnel'!$C380="","",'Frais de personnel'!$C380)</f>
        <v/>
      </c>
      <c r="D380" s="202" t="str">
        <f>IF('Frais de personnel'!$D380="","",'Frais de personnel'!$D380)</f>
        <v/>
      </c>
      <c r="E380" s="180" t="str">
        <f>IF('Frais de personnel'!$E380="","",'Frais de personnel'!$E380)</f>
        <v/>
      </c>
      <c r="F380" s="273" t="str">
        <f>IF('Frais de personnel'!$H380="","",'Frais de personnel'!F380)</f>
        <v/>
      </c>
      <c r="G380" s="273" t="str">
        <f>IF('Frais de personnel'!$H380="","",'Frais de personnel'!G380)</f>
        <v/>
      </c>
      <c r="H380" s="203" t="str">
        <f>IF('Frais de personnel'!$H380="","",'Frais de personnel'!$H380)</f>
        <v/>
      </c>
      <c r="I380" s="89" t="str">
        <f>IF('Frais de personnel'!$I380="","",'Frais de personnel'!$I380)</f>
        <v/>
      </c>
      <c r="J380" s="89" t="str">
        <f>IF('Frais de personnel'!$J380="","",'Frais de personnel'!$J380)</f>
        <v/>
      </c>
      <c r="K380" s="204" t="str">
        <f>IF('Frais de personnel'!$K380=0,"",'Frais de personnel'!$K380)</f>
        <v/>
      </c>
      <c r="L380" s="88"/>
      <c r="M380" s="69"/>
      <c r="N380" s="69"/>
      <c r="O380" s="69"/>
      <c r="P380" s="284" t="str">
        <f t="shared" si="39"/>
        <v/>
      </c>
      <c r="Q380" s="284" t="str">
        <f t="shared" si="40"/>
        <v/>
      </c>
      <c r="R380" s="84" t="str">
        <f t="shared" si="35"/>
        <v/>
      </c>
      <c r="S380" s="182" t="str">
        <f t="shared" si="36"/>
        <v/>
      </c>
      <c r="T380" s="196" t="str">
        <f t="shared" si="37"/>
        <v/>
      </c>
      <c r="U380" s="274" t="str">
        <f t="shared" si="41"/>
        <v/>
      </c>
      <c r="V380" s="185"/>
      <c r="W380" s="266"/>
      <c r="X380" s="90"/>
      <c r="Y380" s="158">
        <f t="shared" si="38"/>
        <v>0</v>
      </c>
    </row>
    <row r="381" spans="1:25" ht="20.100000000000001" customHeight="1" x14ac:dyDescent="0.25">
      <c r="A381" s="174">
        <v>375</v>
      </c>
      <c r="B381" s="201" t="str">
        <f>IF('Frais de personnel'!$B381="","",'Frais de personnel'!$B381)</f>
        <v/>
      </c>
      <c r="C381" s="201" t="str">
        <f>IF('Frais de personnel'!$C381="","",'Frais de personnel'!$C381)</f>
        <v/>
      </c>
      <c r="D381" s="202" t="str">
        <f>IF('Frais de personnel'!$D381="","",'Frais de personnel'!$D381)</f>
        <v/>
      </c>
      <c r="E381" s="180" t="str">
        <f>IF('Frais de personnel'!$E381="","",'Frais de personnel'!$E381)</f>
        <v/>
      </c>
      <c r="F381" s="273" t="str">
        <f>IF('Frais de personnel'!$H381="","",'Frais de personnel'!F381)</f>
        <v/>
      </c>
      <c r="G381" s="273" t="str">
        <f>IF('Frais de personnel'!$H381="","",'Frais de personnel'!G381)</f>
        <v/>
      </c>
      <c r="H381" s="203" t="str">
        <f>IF('Frais de personnel'!$H381="","",'Frais de personnel'!$H381)</f>
        <v/>
      </c>
      <c r="I381" s="89" t="str">
        <f>IF('Frais de personnel'!$I381="","",'Frais de personnel'!$I381)</f>
        <v/>
      </c>
      <c r="J381" s="89" t="str">
        <f>IF('Frais de personnel'!$J381="","",'Frais de personnel'!$J381)</f>
        <v/>
      </c>
      <c r="K381" s="204" t="str">
        <f>IF('Frais de personnel'!$K381=0,"",'Frais de personnel'!$K381)</f>
        <v/>
      </c>
      <c r="L381" s="88"/>
      <c r="M381" s="69"/>
      <c r="N381" s="69"/>
      <c r="O381" s="69"/>
      <c r="P381" s="284" t="str">
        <f t="shared" si="39"/>
        <v/>
      </c>
      <c r="Q381" s="284" t="str">
        <f t="shared" si="40"/>
        <v/>
      </c>
      <c r="R381" s="84" t="str">
        <f t="shared" si="35"/>
        <v/>
      </c>
      <c r="S381" s="182" t="str">
        <f t="shared" si="36"/>
        <v/>
      </c>
      <c r="T381" s="196" t="str">
        <f t="shared" si="37"/>
        <v/>
      </c>
      <c r="U381" s="274" t="str">
        <f t="shared" si="41"/>
        <v/>
      </c>
      <c r="V381" s="185"/>
      <c r="W381" s="266"/>
      <c r="X381" s="90"/>
      <c r="Y381" s="158">
        <f t="shared" si="38"/>
        <v>0</v>
      </c>
    </row>
    <row r="382" spans="1:25" ht="20.100000000000001" customHeight="1" x14ac:dyDescent="0.25">
      <c r="A382" s="174">
        <v>376</v>
      </c>
      <c r="B382" s="201" t="str">
        <f>IF('Frais de personnel'!$B382="","",'Frais de personnel'!$B382)</f>
        <v/>
      </c>
      <c r="C382" s="201" t="str">
        <f>IF('Frais de personnel'!$C382="","",'Frais de personnel'!$C382)</f>
        <v/>
      </c>
      <c r="D382" s="202" t="str">
        <f>IF('Frais de personnel'!$D382="","",'Frais de personnel'!$D382)</f>
        <v/>
      </c>
      <c r="E382" s="180" t="str">
        <f>IF('Frais de personnel'!$E382="","",'Frais de personnel'!$E382)</f>
        <v/>
      </c>
      <c r="F382" s="273" t="str">
        <f>IF('Frais de personnel'!$H382="","",'Frais de personnel'!F382)</f>
        <v/>
      </c>
      <c r="G382" s="273" t="str">
        <f>IF('Frais de personnel'!$H382="","",'Frais de personnel'!G382)</f>
        <v/>
      </c>
      <c r="H382" s="203" t="str">
        <f>IF('Frais de personnel'!$H382="","",'Frais de personnel'!$H382)</f>
        <v/>
      </c>
      <c r="I382" s="89" t="str">
        <f>IF('Frais de personnel'!$I382="","",'Frais de personnel'!$I382)</f>
        <v/>
      </c>
      <c r="J382" s="89" t="str">
        <f>IF('Frais de personnel'!$J382="","",'Frais de personnel'!$J382)</f>
        <v/>
      </c>
      <c r="K382" s="204" t="str">
        <f>IF('Frais de personnel'!$K382=0,"",'Frais de personnel'!$K382)</f>
        <v/>
      </c>
      <c r="L382" s="88"/>
      <c r="M382" s="69"/>
      <c r="N382" s="69"/>
      <c r="O382" s="69"/>
      <c r="P382" s="284" t="str">
        <f t="shared" si="39"/>
        <v/>
      </c>
      <c r="Q382" s="284" t="str">
        <f t="shared" si="40"/>
        <v/>
      </c>
      <c r="R382" s="84" t="str">
        <f t="shared" si="35"/>
        <v/>
      </c>
      <c r="S382" s="182" t="str">
        <f t="shared" si="36"/>
        <v/>
      </c>
      <c r="T382" s="196" t="str">
        <f t="shared" si="37"/>
        <v/>
      </c>
      <c r="U382" s="274" t="str">
        <f t="shared" si="41"/>
        <v/>
      </c>
      <c r="V382" s="185"/>
      <c r="W382" s="266"/>
      <c r="X382" s="90"/>
      <c r="Y382" s="158">
        <f t="shared" si="38"/>
        <v>0</v>
      </c>
    </row>
    <row r="383" spans="1:25" ht="20.100000000000001" customHeight="1" x14ac:dyDescent="0.25">
      <c r="A383" s="174">
        <v>377</v>
      </c>
      <c r="B383" s="201" t="str">
        <f>IF('Frais de personnel'!$B383="","",'Frais de personnel'!$B383)</f>
        <v/>
      </c>
      <c r="C383" s="201" t="str">
        <f>IF('Frais de personnel'!$C383="","",'Frais de personnel'!$C383)</f>
        <v/>
      </c>
      <c r="D383" s="202" t="str">
        <f>IF('Frais de personnel'!$D383="","",'Frais de personnel'!$D383)</f>
        <v/>
      </c>
      <c r="E383" s="180" t="str">
        <f>IF('Frais de personnel'!$E383="","",'Frais de personnel'!$E383)</f>
        <v/>
      </c>
      <c r="F383" s="273" t="str">
        <f>IF('Frais de personnel'!$H383="","",'Frais de personnel'!F383)</f>
        <v/>
      </c>
      <c r="G383" s="273" t="str">
        <f>IF('Frais de personnel'!$H383="","",'Frais de personnel'!G383)</f>
        <v/>
      </c>
      <c r="H383" s="203" t="str">
        <f>IF('Frais de personnel'!$H383="","",'Frais de personnel'!$H383)</f>
        <v/>
      </c>
      <c r="I383" s="89" t="str">
        <f>IF('Frais de personnel'!$I383="","",'Frais de personnel'!$I383)</f>
        <v/>
      </c>
      <c r="J383" s="89" t="str">
        <f>IF('Frais de personnel'!$J383="","",'Frais de personnel'!$J383)</f>
        <v/>
      </c>
      <c r="K383" s="204" t="str">
        <f>IF('Frais de personnel'!$K383=0,"",'Frais de personnel'!$K383)</f>
        <v/>
      </c>
      <c r="L383" s="88"/>
      <c r="M383" s="69"/>
      <c r="N383" s="69"/>
      <c r="O383" s="69"/>
      <c r="P383" s="284" t="str">
        <f t="shared" si="39"/>
        <v/>
      </c>
      <c r="Q383" s="284" t="str">
        <f t="shared" si="40"/>
        <v/>
      </c>
      <c r="R383" s="84" t="str">
        <f t="shared" si="35"/>
        <v/>
      </c>
      <c r="S383" s="182" t="str">
        <f t="shared" si="36"/>
        <v/>
      </c>
      <c r="T383" s="196" t="str">
        <f t="shared" si="37"/>
        <v/>
      </c>
      <c r="U383" s="274" t="str">
        <f t="shared" si="41"/>
        <v/>
      </c>
      <c r="V383" s="185"/>
      <c r="W383" s="266"/>
      <c r="X383" s="90"/>
      <c r="Y383" s="158">
        <f t="shared" si="38"/>
        <v>0</v>
      </c>
    </row>
    <row r="384" spans="1:25" ht="20.100000000000001" customHeight="1" x14ac:dyDescent="0.25">
      <c r="A384" s="174">
        <v>378</v>
      </c>
      <c r="B384" s="201" t="str">
        <f>IF('Frais de personnel'!$B384="","",'Frais de personnel'!$B384)</f>
        <v/>
      </c>
      <c r="C384" s="201" t="str">
        <f>IF('Frais de personnel'!$C384="","",'Frais de personnel'!$C384)</f>
        <v/>
      </c>
      <c r="D384" s="202" t="str">
        <f>IF('Frais de personnel'!$D384="","",'Frais de personnel'!$D384)</f>
        <v/>
      </c>
      <c r="E384" s="180" t="str">
        <f>IF('Frais de personnel'!$E384="","",'Frais de personnel'!$E384)</f>
        <v/>
      </c>
      <c r="F384" s="273" t="str">
        <f>IF('Frais de personnel'!$H384="","",'Frais de personnel'!F384)</f>
        <v/>
      </c>
      <c r="G384" s="273" t="str">
        <f>IF('Frais de personnel'!$H384="","",'Frais de personnel'!G384)</f>
        <v/>
      </c>
      <c r="H384" s="203" t="str">
        <f>IF('Frais de personnel'!$H384="","",'Frais de personnel'!$H384)</f>
        <v/>
      </c>
      <c r="I384" s="89" t="str">
        <f>IF('Frais de personnel'!$I384="","",'Frais de personnel'!$I384)</f>
        <v/>
      </c>
      <c r="J384" s="89" t="str">
        <f>IF('Frais de personnel'!$J384="","",'Frais de personnel'!$J384)</f>
        <v/>
      </c>
      <c r="K384" s="204" t="str">
        <f>IF('Frais de personnel'!$K384=0,"",'Frais de personnel'!$K384)</f>
        <v/>
      </c>
      <c r="L384" s="88"/>
      <c r="M384" s="69"/>
      <c r="N384" s="69"/>
      <c r="O384" s="69"/>
      <c r="P384" s="284" t="str">
        <f t="shared" si="39"/>
        <v/>
      </c>
      <c r="Q384" s="284" t="str">
        <f t="shared" si="40"/>
        <v/>
      </c>
      <c r="R384" s="84" t="str">
        <f t="shared" si="35"/>
        <v/>
      </c>
      <c r="S384" s="182" t="str">
        <f t="shared" si="36"/>
        <v/>
      </c>
      <c r="T384" s="196" t="str">
        <f t="shared" si="37"/>
        <v/>
      </c>
      <c r="U384" s="274" t="str">
        <f t="shared" si="41"/>
        <v/>
      </c>
      <c r="V384" s="185"/>
      <c r="W384" s="266"/>
      <c r="X384" s="90"/>
      <c r="Y384" s="158">
        <f t="shared" si="38"/>
        <v>0</v>
      </c>
    </row>
    <row r="385" spans="1:25" ht="20.100000000000001" customHeight="1" x14ac:dyDescent="0.25">
      <c r="A385" s="174">
        <v>379</v>
      </c>
      <c r="B385" s="201" t="str">
        <f>IF('Frais de personnel'!$B385="","",'Frais de personnel'!$B385)</f>
        <v/>
      </c>
      <c r="C385" s="201" t="str">
        <f>IF('Frais de personnel'!$C385="","",'Frais de personnel'!$C385)</f>
        <v/>
      </c>
      <c r="D385" s="202" t="str">
        <f>IF('Frais de personnel'!$D385="","",'Frais de personnel'!$D385)</f>
        <v/>
      </c>
      <c r="E385" s="180" t="str">
        <f>IF('Frais de personnel'!$E385="","",'Frais de personnel'!$E385)</f>
        <v/>
      </c>
      <c r="F385" s="273" t="str">
        <f>IF('Frais de personnel'!$H385="","",'Frais de personnel'!F385)</f>
        <v/>
      </c>
      <c r="G385" s="273" t="str">
        <f>IF('Frais de personnel'!$H385="","",'Frais de personnel'!G385)</f>
        <v/>
      </c>
      <c r="H385" s="203" t="str">
        <f>IF('Frais de personnel'!$H385="","",'Frais de personnel'!$H385)</f>
        <v/>
      </c>
      <c r="I385" s="89" t="str">
        <f>IF('Frais de personnel'!$I385="","",'Frais de personnel'!$I385)</f>
        <v/>
      </c>
      <c r="J385" s="89" t="str">
        <f>IF('Frais de personnel'!$J385="","",'Frais de personnel'!$J385)</f>
        <v/>
      </c>
      <c r="K385" s="204" t="str">
        <f>IF('Frais de personnel'!$K385=0,"",'Frais de personnel'!$K385)</f>
        <v/>
      </c>
      <c r="L385" s="88"/>
      <c r="M385" s="69"/>
      <c r="N385" s="69"/>
      <c r="O385" s="69"/>
      <c r="P385" s="284" t="str">
        <f t="shared" si="39"/>
        <v/>
      </c>
      <c r="Q385" s="284" t="str">
        <f t="shared" si="40"/>
        <v/>
      </c>
      <c r="R385" s="84" t="str">
        <f t="shared" si="35"/>
        <v/>
      </c>
      <c r="S385" s="182" t="str">
        <f t="shared" si="36"/>
        <v/>
      </c>
      <c r="T385" s="196" t="str">
        <f t="shared" si="37"/>
        <v/>
      </c>
      <c r="U385" s="274" t="str">
        <f t="shared" si="41"/>
        <v/>
      </c>
      <c r="V385" s="185"/>
      <c r="W385" s="266"/>
      <c r="X385" s="90"/>
      <c r="Y385" s="158">
        <f t="shared" si="38"/>
        <v>0</v>
      </c>
    </row>
    <row r="386" spans="1:25" ht="20.100000000000001" customHeight="1" x14ac:dyDescent="0.25">
      <c r="A386" s="174">
        <v>380</v>
      </c>
      <c r="B386" s="201" t="str">
        <f>IF('Frais de personnel'!$B386="","",'Frais de personnel'!$B386)</f>
        <v/>
      </c>
      <c r="C386" s="201" t="str">
        <f>IF('Frais de personnel'!$C386="","",'Frais de personnel'!$C386)</f>
        <v/>
      </c>
      <c r="D386" s="202" t="str">
        <f>IF('Frais de personnel'!$D386="","",'Frais de personnel'!$D386)</f>
        <v/>
      </c>
      <c r="E386" s="180" t="str">
        <f>IF('Frais de personnel'!$E386="","",'Frais de personnel'!$E386)</f>
        <v/>
      </c>
      <c r="F386" s="273" t="str">
        <f>IF('Frais de personnel'!$H386="","",'Frais de personnel'!F386)</f>
        <v/>
      </c>
      <c r="G386" s="273" t="str">
        <f>IF('Frais de personnel'!$H386="","",'Frais de personnel'!G386)</f>
        <v/>
      </c>
      <c r="H386" s="203" t="str">
        <f>IF('Frais de personnel'!$H386="","",'Frais de personnel'!$H386)</f>
        <v/>
      </c>
      <c r="I386" s="89" t="str">
        <f>IF('Frais de personnel'!$I386="","",'Frais de personnel'!$I386)</f>
        <v/>
      </c>
      <c r="J386" s="89" t="str">
        <f>IF('Frais de personnel'!$J386="","",'Frais de personnel'!$J386)</f>
        <v/>
      </c>
      <c r="K386" s="204" t="str">
        <f>IF('Frais de personnel'!$K386=0,"",'Frais de personnel'!$K386)</f>
        <v/>
      </c>
      <c r="L386" s="88"/>
      <c r="M386" s="69"/>
      <c r="N386" s="69"/>
      <c r="O386" s="69"/>
      <c r="P386" s="284" t="str">
        <f t="shared" si="39"/>
        <v/>
      </c>
      <c r="Q386" s="284" t="str">
        <f t="shared" si="40"/>
        <v/>
      </c>
      <c r="R386" s="84" t="str">
        <f t="shared" si="35"/>
        <v/>
      </c>
      <c r="S386" s="182" t="str">
        <f t="shared" si="36"/>
        <v/>
      </c>
      <c r="T386" s="196" t="str">
        <f t="shared" si="37"/>
        <v/>
      </c>
      <c r="U386" s="274" t="str">
        <f t="shared" si="41"/>
        <v/>
      </c>
      <c r="V386" s="185"/>
      <c r="W386" s="266"/>
      <c r="X386" s="90"/>
      <c r="Y386" s="158">
        <f t="shared" si="38"/>
        <v>0</v>
      </c>
    </row>
    <row r="387" spans="1:25" ht="20.100000000000001" customHeight="1" x14ac:dyDescent="0.25">
      <c r="A387" s="174">
        <v>381</v>
      </c>
      <c r="B387" s="201" t="str">
        <f>IF('Frais de personnel'!$B387="","",'Frais de personnel'!$B387)</f>
        <v/>
      </c>
      <c r="C387" s="201" t="str">
        <f>IF('Frais de personnel'!$C387="","",'Frais de personnel'!$C387)</f>
        <v/>
      </c>
      <c r="D387" s="202" t="str">
        <f>IF('Frais de personnel'!$D387="","",'Frais de personnel'!$D387)</f>
        <v/>
      </c>
      <c r="E387" s="180" t="str">
        <f>IF('Frais de personnel'!$E387="","",'Frais de personnel'!$E387)</f>
        <v/>
      </c>
      <c r="F387" s="273" t="str">
        <f>IF('Frais de personnel'!$H387="","",'Frais de personnel'!F387)</f>
        <v/>
      </c>
      <c r="G387" s="273" t="str">
        <f>IF('Frais de personnel'!$H387="","",'Frais de personnel'!G387)</f>
        <v/>
      </c>
      <c r="H387" s="203" t="str">
        <f>IF('Frais de personnel'!$H387="","",'Frais de personnel'!$H387)</f>
        <v/>
      </c>
      <c r="I387" s="89" t="str">
        <f>IF('Frais de personnel'!$I387="","",'Frais de personnel'!$I387)</f>
        <v/>
      </c>
      <c r="J387" s="89" t="str">
        <f>IF('Frais de personnel'!$J387="","",'Frais de personnel'!$J387)</f>
        <v/>
      </c>
      <c r="K387" s="204" t="str">
        <f>IF('Frais de personnel'!$K387=0,"",'Frais de personnel'!$K387)</f>
        <v/>
      </c>
      <c r="L387" s="88"/>
      <c r="M387" s="69"/>
      <c r="N387" s="69"/>
      <c r="O387" s="69"/>
      <c r="P387" s="284" t="str">
        <f t="shared" si="39"/>
        <v/>
      </c>
      <c r="Q387" s="284" t="str">
        <f t="shared" si="40"/>
        <v/>
      </c>
      <c r="R387" s="84" t="str">
        <f t="shared" si="35"/>
        <v/>
      </c>
      <c r="S387" s="182" t="str">
        <f t="shared" si="36"/>
        <v/>
      </c>
      <c r="T387" s="196" t="str">
        <f t="shared" si="37"/>
        <v/>
      </c>
      <c r="U387" s="274" t="str">
        <f t="shared" si="41"/>
        <v/>
      </c>
      <c r="V387" s="185"/>
      <c r="W387" s="266"/>
      <c r="X387" s="90"/>
      <c r="Y387" s="158">
        <f t="shared" si="38"/>
        <v>0</v>
      </c>
    </row>
    <row r="388" spans="1:25" ht="20.100000000000001" customHeight="1" x14ac:dyDescent="0.25">
      <c r="A388" s="174">
        <v>382</v>
      </c>
      <c r="B388" s="201" t="str">
        <f>IF('Frais de personnel'!$B388="","",'Frais de personnel'!$B388)</f>
        <v/>
      </c>
      <c r="C388" s="201" t="str">
        <f>IF('Frais de personnel'!$C388="","",'Frais de personnel'!$C388)</f>
        <v/>
      </c>
      <c r="D388" s="202" t="str">
        <f>IF('Frais de personnel'!$D388="","",'Frais de personnel'!$D388)</f>
        <v/>
      </c>
      <c r="E388" s="180" t="str">
        <f>IF('Frais de personnel'!$E388="","",'Frais de personnel'!$E388)</f>
        <v/>
      </c>
      <c r="F388" s="273" t="str">
        <f>IF('Frais de personnel'!$H388="","",'Frais de personnel'!F388)</f>
        <v/>
      </c>
      <c r="G388" s="273" t="str">
        <f>IF('Frais de personnel'!$H388="","",'Frais de personnel'!G388)</f>
        <v/>
      </c>
      <c r="H388" s="203" t="str">
        <f>IF('Frais de personnel'!$H388="","",'Frais de personnel'!$H388)</f>
        <v/>
      </c>
      <c r="I388" s="89" t="str">
        <f>IF('Frais de personnel'!$I388="","",'Frais de personnel'!$I388)</f>
        <v/>
      </c>
      <c r="J388" s="89" t="str">
        <f>IF('Frais de personnel'!$J388="","",'Frais de personnel'!$J388)</f>
        <v/>
      </c>
      <c r="K388" s="204" t="str">
        <f>IF('Frais de personnel'!$K388=0,"",'Frais de personnel'!$K388)</f>
        <v/>
      </c>
      <c r="L388" s="88"/>
      <c r="M388" s="69"/>
      <c r="N388" s="69"/>
      <c r="O388" s="69"/>
      <c r="P388" s="284" t="str">
        <f t="shared" si="39"/>
        <v/>
      </c>
      <c r="Q388" s="284" t="str">
        <f t="shared" si="40"/>
        <v/>
      </c>
      <c r="R388" s="84" t="str">
        <f t="shared" si="35"/>
        <v/>
      </c>
      <c r="S388" s="182" t="str">
        <f t="shared" si="36"/>
        <v/>
      </c>
      <c r="T388" s="196" t="str">
        <f t="shared" si="37"/>
        <v/>
      </c>
      <c r="U388" s="274" t="str">
        <f t="shared" si="41"/>
        <v/>
      </c>
      <c r="V388" s="185"/>
      <c r="W388" s="266"/>
      <c r="X388" s="90"/>
      <c r="Y388" s="158">
        <f t="shared" si="38"/>
        <v>0</v>
      </c>
    </row>
    <row r="389" spans="1:25" ht="20.100000000000001" customHeight="1" x14ac:dyDescent="0.25">
      <c r="A389" s="174">
        <v>383</v>
      </c>
      <c r="B389" s="201" t="str">
        <f>IF('Frais de personnel'!$B389="","",'Frais de personnel'!$B389)</f>
        <v/>
      </c>
      <c r="C389" s="201" t="str">
        <f>IF('Frais de personnel'!$C389="","",'Frais de personnel'!$C389)</f>
        <v/>
      </c>
      <c r="D389" s="202" t="str">
        <f>IF('Frais de personnel'!$D389="","",'Frais de personnel'!$D389)</f>
        <v/>
      </c>
      <c r="E389" s="180" t="str">
        <f>IF('Frais de personnel'!$E389="","",'Frais de personnel'!$E389)</f>
        <v/>
      </c>
      <c r="F389" s="273" t="str">
        <f>IF('Frais de personnel'!$H389="","",'Frais de personnel'!F389)</f>
        <v/>
      </c>
      <c r="G389" s="273" t="str">
        <f>IF('Frais de personnel'!$H389="","",'Frais de personnel'!G389)</f>
        <v/>
      </c>
      <c r="H389" s="203" t="str">
        <f>IF('Frais de personnel'!$H389="","",'Frais de personnel'!$H389)</f>
        <v/>
      </c>
      <c r="I389" s="89" t="str">
        <f>IF('Frais de personnel'!$I389="","",'Frais de personnel'!$I389)</f>
        <v/>
      </c>
      <c r="J389" s="89" t="str">
        <f>IF('Frais de personnel'!$J389="","",'Frais de personnel'!$J389)</f>
        <v/>
      </c>
      <c r="K389" s="204" t="str">
        <f>IF('Frais de personnel'!$K389=0,"",'Frais de personnel'!$K389)</f>
        <v/>
      </c>
      <c r="L389" s="88"/>
      <c r="M389" s="69"/>
      <c r="N389" s="69"/>
      <c r="O389" s="69"/>
      <c r="P389" s="284" t="str">
        <f t="shared" si="39"/>
        <v/>
      </c>
      <c r="Q389" s="284" t="str">
        <f t="shared" si="40"/>
        <v/>
      </c>
      <c r="R389" s="84" t="str">
        <f t="shared" si="35"/>
        <v/>
      </c>
      <c r="S389" s="182" t="str">
        <f t="shared" si="36"/>
        <v/>
      </c>
      <c r="T389" s="196" t="str">
        <f t="shared" si="37"/>
        <v/>
      </c>
      <c r="U389" s="274" t="str">
        <f t="shared" si="41"/>
        <v/>
      </c>
      <c r="V389" s="185"/>
      <c r="W389" s="266"/>
      <c r="X389" s="90"/>
      <c r="Y389" s="158">
        <f t="shared" si="38"/>
        <v>0</v>
      </c>
    </row>
    <row r="390" spans="1:25" ht="20.100000000000001" customHeight="1" x14ac:dyDescent="0.25">
      <c r="A390" s="174">
        <v>384</v>
      </c>
      <c r="B390" s="201" t="str">
        <f>IF('Frais de personnel'!$B390="","",'Frais de personnel'!$B390)</f>
        <v/>
      </c>
      <c r="C390" s="201" t="str">
        <f>IF('Frais de personnel'!$C390="","",'Frais de personnel'!$C390)</f>
        <v/>
      </c>
      <c r="D390" s="202" t="str">
        <f>IF('Frais de personnel'!$D390="","",'Frais de personnel'!$D390)</f>
        <v/>
      </c>
      <c r="E390" s="180" t="str">
        <f>IF('Frais de personnel'!$E390="","",'Frais de personnel'!$E390)</f>
        <v/>
      </c>
      <c r="F390" s="273" t="str">
        <f>IF('Frais de personnel'!$H390="","",'Frais de personnel'!F390)</f>
        <v/>
      </c>
      <c r="G390" s="273" t="str">
        <f>IF('Frais de personnel'!$H390="","",'Frais de personnel'!G390)</f>
        <v/>
      </c>
      <c r="H390" s="203" t="str">
        <f>IF('Frais de personnel'!$H390="","",'Frais de personnel'!$H390)</f>
        <v/>
      </c>
      <c r="I390" s="89" t="str">
        <f>IF('Frais de personnel'!$I390="","",'Frais de personnel'!$I390)</f>
        <v/>
      </c>
      <c r="J390" s="89" t="str">
        <f>IF('Frais de personnel'!$J390="","",'Frais de personnel'!$J390)</f>
        <v/>
      </c>
      <c r="K390" s="204" t="str">
        <f>IF('Frais de personnel'!$K390=0,"",'Frais de personnel'!$K390)</f>
        <v/>
      </c>
      <c r="L390" s="88"/>
      <c r="M390" s="69"/>
      <c r="N390" s="69"/>
      <c r="O390" s="69"/>
      <c r="P390" s="284" t="str">
        <f t="shared" si="39"/>
        <v/>
      </c>
      <c r="Q390" s="284" t="str">
        <f t="shared" si="40"/>
        <v/>
      </c>
      <c r="R390" s="84" t="str">
        <f t="shared" si="35"/>
        <v/>
      </c>
      <c r="S390" s="182" t="str">
        <f t="shared" si="36"/>
        <v/>
      </c>
      <c r="T390" s="196" t="str">
        <f t="shared" si="37"/>
        <v/>
      </c>
      <c r="U390" s="274" t="str">
        <f t="shared" si="41"/>
        <v/>
      </c>
      <c r="V390" s="185"/>
      <c r="W390" s="266"/>
      <c r="X390" s="90"/>
      <c r="Y390" s="158">
        <f t="shared" si="38"/>
        <v>0</v>
      </c>
    </row>
    <row r="391" spans="1:25" ht="20.100000000000001" customHeight="1" x14ac:dyDescent="0.25">
      <c r="A391" s="174">
        <v>385</v>
      </c>
      <c r="B391" s="201" t="str">
        <f>IF('Frais de personnel'!$B391="","",'Frais de personnel'!$B391)</f>
        <v/>
      </c>
      <c r="C391" s="201" t="str">
        <f>IF('Frais de personnel'!$C391="","",'Frais de personnel'!$C391)</f>
        <v/>
      </c>
      <c r="D391" s="202" t="str">
        <f>IF('Frais de personnel'!$D391="","",'Frais de personnel'!$D391)</f>
        <v/>
      </c>
      <c r="E391" s="180" t="str">
        <f>IF('Frais de personnel'!$E391="","",'Frais de personnel'!$E391)</f>
        <v/>
      </c>
      <c r="F391" s="273" t="str">
        <f>IF('Frais de personnel'!$H391="","",'Frais de personnel'!F391)</f>
        <v/>
      </c>
      <c r="G391" s="273" t="str">
        <f>IF('Frais de personnel'!$H391="","",'Frais de personnel'!G391)</f>
        <v/>
      </c>
      <c r="H391" s="203" t="str">
        <f>IF('Frais de personnel'!$H391="","",'Frais de personnel'!$H391)</f>
        <v/>
      </c>
      <c r="I391" s="89" t="str">
        <f>IF('Frais de personnel'!$I391="","",'Frais de personnel'!$I391)</f>
        <v/>
      </c>
      <c r="J391" s="89" t="str">
        <f>IF('Frais de personnel'!$J391="","",'Frais de personnel'!$J391)</f>
        <v/>
      </c>
      <c r="K391" s="204" t="str">
        <f>IF('Frais de personnel'!$K391=0,"",'Frais de personnel'!$K391)</f>
        <v/>
      </c>
      <c r="L391" s="88"/>
      <c r="M391" s="69"/>
      <c r="N391" s="69"/>
      <c r="O391" s="69"/>
      <c r="P391" s="284" t="str">
        <f t="shared" si="39"/>
        <v/>
      </c>
      <c r="Q391" s="284" t="str">
        <f t="shared" si="40"/>
        <v/>
      </c>
      <c r="R391" s="84" t="str">
        <f t="shared" ref="R391:R454" si="42">IF($E391="","",IF(OR(($L391=0),($M391=0)),0,$L391/$M391*$N391))</f>
        <v/>
      </c>
      <c r="S391" s="182" t="str">
        <f t="shared" ref="S391:S454" si="43">IF($K391="","",IF($R391&gt;$K391,"Le montant éligible ne peut etre supérieur au montant présenté",""))</f>
        <v/>
      </c>
      <c r="T391" s="196" t="str">
        <f t="shared" ref="T391:T454" si="44">IF(J391="","",IF(E391="Salaire technicien",MIN(60000/1607*N391,60000),IF(E391="Salaire ingénieur",MIN(80000/1607*N391,80000))))</f>
        <v/>
      </c>
      <c r="U391" s="274" t="str">
        <f t="shared" si="41"/>
        <v/>
      </c>
      <c r="V391" s="185"/>
      <c r="W391" s="266"/>
      <c r="X391" s="90"/>
      <c r="Y391" s="158">
        <f t="shared" ref="Y391:Y454" si="45">IF(AND(B391&lt;&gt;"",X391&lt;&gt;"Oui"),1,0)</f>
        <v>0</v>
      </c>
    </row>
    <row r="392" spans="1:25" ht="20.100000000000001" customHeight="1" x14ac:dyDescent="0.25">
      <c r="A392" s="174">
        <v>386</v>
      </c>
      <c r="B392" s="201" t="str">
        <f>IF('Frais de personnel'!$B392="","",'Frais de personnel'!$B392)</f>
        <v/>
      </c>
      <c r="C392" s="201" t="str">
        <f>IF('Frais de personnel'!$C392="","",'Frais de personnel'!$C392)</f>
        <v/>
      </c>
      <c r="D392" s="202" t="str">
        <f>IF('Frais de personnel'!$D392="","",'Frais de personnel'!$D392)</f>
        <v/>
      </c>
      <c r="E392" s="180" t="str">
        <f>IF('Frais de personnel'!$E392="","",'Frais de personnel'!$E392)</f>
        <v/>
      </c>
      <c r="F392" s="273" t="str">
        <f>IF('Frais de personnel'!$H392="","",'Frais de personnel'!F392)</f>
        <v/>
      </c>
      <c r="G392" s="273" t="str">
        <f>IF('Frais de personnel'!$H392="","",'Frais de personnel'!G392)</f>
        <v/>
      </c>
      <c r="H392" s="203" t="str">
        <f>IF('Frais de personnel'!$H392="","",'Frais de personnel'!$H392)</f>
        <v/>
      </c>
      <c r="I392" s="89" t="str">
        <f>IF('Frais de personnel'!$I392="","",'Frais de personnel'!$I392)</f>
        <v/>
      </c>
      <c r="J392" s="89" t="str">
        <f>IF('Frais de personnel'!$J392="","",'Frais de personnel'!$J392)</f>
        <v/>
      </c>
      <c r="K392" s="204" t="str">
        <f>IF('Frais de personnel'!$K392=0,"",'Frais de personnel'!$K392)</f>
        <v/>
      </c>
      <c r="L392" s="88"/>
      <c r="M392" s="69"/>
      <c r="N392" s="69"/>
      <c r="O392" s="69"/>
      <c r="P392" s="284" t="str">
        <f t="shared" ref="P392:P455" si="46">IF(O392="KO","",IF(K392="","",F392))</f>
        <v/>
      </c>
      <c r="Q392" s="284" t="str">
        <f t="shared" ref="Q392:Q455" si="47">IF(O392="KO","",IF(K392="","",G392))</f>
        <v/>
      </c>
      <c r="R392" s="84" t="str">
        <f t="shared" si="42"/>
        <v/>
      </c>
      <c r="S392" s="182" t="str">
        <f t="shared" si="43"/>
        <v/>
      </c>
      <c r="T392" s="196" t="str">
        <f t="shared" si="44"/>
        <v/>
      </c>
      <c r="U392" s="274" t="str">
        <f t="shared" ref="U392:U455" si="48">IF(MIN(R392,T392)=0,"",MIN(R392,T392))</f>
        <v/>
      </c>
      <c r="V392" s="185"/>
      <c r="W392" s="266"/>
      <c r="X392" s="90"/>
      <c r="Y392" s="158">
        <f t="shared" si="45"/>
        <v>0</v>
      </c>
    </row>
    <row r="393" spans="1:25" ht="20.100000000000001" customHeight="1" x14ac:dyDescent="0.25">
      <c r="A393" s="174">
        <v>387</v>
      </c>
      <c r="B393" s="201" t="str">
        <f>IF('Frais de personnel'!$B393="","",'Frais de personnel'!$B393)</f>
        <v/>
      </c>
      <c r="C393" s="201" t="str">
        <f>IF('Frais de personnel'!$C393="","",'Frais de personnel'!$C393)</f>
        <v/>
      </c>
      <c r="D393" s="202" t="str">
        <f>IF('Frais de personnel'!$D393="","",'Frais de personnel'!$D393)</f>
        <v/>
      </c>
      <c r="E393" s="180" t="str">
        <f>IF('Frais de personnel'!$E393="","",'Frais de personnel'!$E393)</f>
        <v/>
      </c>
      <c r="F393" s="273" t="str">
        <f>IF('Frais de personnel'!$H393="","",'Frais de personnel'!F393)</f>
        <v/>
      </c>
      <c r="G393" s="273" t="str">
        <f>IF('Frais de personnel'!$H393="","",'Frais de personnel'!G393)</f>
        <v/>
      </c>
      <c r="H393" s="203" t="str">
        <f>IF('Frais de personnel'!$H393="","",'Frais de personnel'!$H393)</f>
        <v/>
      </c>
      <c r="I393" s="89" t="str">
        <f>IF('Frais de personnel'!$I393="","",'Frais de personnel'!$I393)</f>
        <v/>
      </c>
      <c r="J393" s="89" t="str">
        <f>IF('Frais de personnel'!$J393="","",'Frais de personnel'!$J393)</f>
        <v/>
      </c>
      <c r="K393" s="204" t="str">
        <f>IF('Frais de personnel'!$K393=0,"",'Frais de personnel'!$K393)</f>
        <v/>
      </c>
      <c r="L393" s="88"/>
      <c r="M393" s="69"/>
      <c r="N393" s="69"/>
      <c r="O393" s="69"/>
      <c r="P393" s="284" t="str">
        <f t="shared" si="46"/>
        <v/>
      </c>
      <c r="Q393" s="284" t="str">
        <f t="shared" si="47"/>
        <v/>
      </c>
      <c r="R393" s="84" t="str">
        <f t="shared" si="42"/>
        <v/>
      </c>
      <c r="S393" s="182" t="str">
        <f t="shared" si="43"/>
        <v/>
      </c>
      <c r="T393" s="196" t="str">
        <f t="shared" si="44"/>
        <v/>
      </c>
      <c r="U393" s="274" t="str">
        <f t="shared" si="48"/>
        <v/>
      </c>
      <c r="V393" s="185"/>
      <c r="W393" s="266"/>
      <c r="X393" s="90"/>
      <c r="Y393" s="158">
        <f t="shared" si="45"/>
        <v>0</v>
      </c>
    </row>
    <row r="394" spans="1:25" ht="20.100000000000001" customHeight="1" x14ac:dyDescent="0.25">
      <c r="A394" s="174">
        <v>388</v>
      </c>
      <c r="B394" s="201" t="str">
        <f>IF('Frais de personnel'!$B394="","",'Frais de personnel'!$B394)</f>
        <v/>
      </c>
      <c r="C394" s="201" t="str">
        <f>IF('Frais de personnel'!$C394="","",'Frais de personnel'!$C394)</f>
        <v/>
      </c>
      <c r="D394" s="202" t="str">
        <f>IF('Frais de personnel'!$D394="","",'Frais de personnel'!$D394)</f>
        <v/>
      </c>
      <c r="E394" s="180" t="str">
        <f>IF('Frais de personnel'!$E394="","",'Frais de personnel'!$E394)</f>
        <v/>
      </c>
      <c r="F394" s="273" t="str">
        <f>IF('Frais de personnel'!$H394="","",'Frais de personnel'!F394)</f>
        <v/>
      </c>
      <c r="G394" s="273" t="str">
        <f>IF('Frais de personnel'!$H394="","",'Frais de personnel'!G394)</f>
        <v/>
      </c>
      <c r="H394" s="203" t="str">
        <f>IF('Frais de personnel'!$H394="","",'Frais de personnel'!$H394)</f>
        <v/>
      </c>
      <c r="I394" s="89" t="str">
        <f>IF('Frais de personnel'!$I394="","",'Frais de personnel'!$I394)</f>
        <v/>
      </c>
      <c r="J394" s="89" t="str">
        <f>IF('Frais de personnel'!$J394="","",'Frais de personnel'!$J394)</f>
        <v/>
      </c>
      <c r="K394" s="204" t="str">
        <f>IF('Frais de personnel'!$K394=0,"",'Frais de personnel'!$K394)</f>
        <v/>
      </c>
      <c r="L394" s="88"/>
      <c r="M394" s="69"/>
      <c r="N394" s="69"/>
      <c r="O394" s="69"/>
      <c r="P394" s="284" t="str">
        <f t="shared" si="46"/>
        <v/>
      </c>
      <c r="Q394" s="284" t="str">
        <f t="shared" si="47"/>
        <v/>
      </c>
      <c r="R394" s="84" t="str">
        <f t="shared" si="42"/>
        <v/>
      </c>
      <c r="S394" s="182" t="str">
        <f t="shared" si="43"/>
        <v/>
      </c>
      <c r="T394" s="196" t="str">
        <f t="shared" si="44"/>
        <v/>
      </c>
      <c r="U394" s="274" t="str">
        <f t="shared" si="48"/>
        <v/>
      </c>
      <c r="V394" s="185"/>
      <c r="W394" s="266"/>
      <c r="X394" s="90"/>
      <c r="Y394" s="158">
        <f t="shared" si="45"/>
        <v>0</v>
      </c>
    </row>
    <row r="395" spans="1:25" ht="20.100000000000001" customHeight="1" x14ac:dyDescent="0.25">
      <c r="A395" s="174">
        <v>389</v>
      </c>
      <c r="B395" s="201" t="str">
        <f>IF('Frais de personnel'!$B395="","",'Frais de personnel'!$B395)</f>
        <v/>
      </c>
      <c r="C395" s="201" t="str">
        <f>IF('Frais de personnel'!$C395="","",'Frais de personnel'!$C395)</f>
        <v/>
      </c>
      <c r="D395" s="202" t="str">
        <f>IF('Frais de personnel'!$D395="","",'Frais de personnel'!$D395)</f>
        <v/>
      </c>
      <c r="E395" s="180" t="str">
        <f>IF('Frais de personnel'!$E395="","",'Frais de personnel'!$E395)</f>
        <v/>
      </c>
      <c r="F395" s="273" t="str">
        <f>IF('Frais de personnel'!$H395="","",'Frais de personnel'!F395)</f>
        <v/>
      </c>
      <c r="G395" s="273" t="str">
        <f>IF('Frais de personnel'!$H395="","",'Frais de personnel'!G395)</f>
        <v/>
      </c>
      <c r="H395" s="203" t="str">
        <f>IF('Frais de personnel'!$H395="","",'Frais de personnel'!$H395)</f>
        <v/>
      </c>
      <c r="I395" s="89" t="str">
        <f>IF('Frais de personnel'!$I395="","",'Frais de personnel'!$I395)</f>
        <v/>
      </c>
      <c r="J395" s="89" t="str">
        <f>IF('Frais de personnel'!$J395="","",'Frais de personnel'!$J395)</f>
        <v/>
      </c>
      <c r="K395" s="204" t="str">
        <f>IF('Frais de personnel'!$K395=0,"",'Frais de personnel'!$K395)</f>
        <v/>
      </c>
      <c r="L395" s="88"/>
      <c r="M395" s="69"/>
      <c r="N395" s="69"/>
      <c r="O395" s="69"/>
      <c r="P395" s="284" t="str">
        <f t="shared" si="46"/>
        <v/>
      </c>
      <c r="Q395" s="284" t="str">
        <f t="shared" si="47"/>
        <v/>
      </c>
      <c r="R395" s="84" t="str">
        <f t="shared" si="42"/>
        <v/>
      </c>
      <c r="S395" s="182" t="str">
        <f t="shared" si="43"/>
        <v/>
      </c>
      <c r="T395" s="196" t="str">
        <f t="shared" si="44"/>
        <v/>
      </c>
      <c r="U395" s="274" t="str">
        <f t="shared" si="48"/>
        <v/>
      </c>
      <c r="V395" s="185"/>
      <c r="W395" s="266"/>
      <c r="X395" s="90"/>
      <c r="Y395" s="158">
        <f t="shared" si="45"/>
        <v>0</v>
      </c>
    </row>
    <row r="396" spans="1:25" ht="20.100000000000001" customHeight="1" x14ac:dyDescent="0.25">
      <c r="A396" s="174">
        <v>390</v>
      </c>
      <c r="B396" s="201" t="str">
        <f>IF('Frais de personnel'!$B396="","",'Frais de personnel'!$B396)</f>
        <v/>
      </c>
      <c r="C396" s="201" t="str">
        <f>IF('Frais de personnel'!$C396="","",'Frais de personnel'!$C396)</f>
        <v/>
      </c>
      <c r="D396" s="202" t="str">
        <f>IF('Frais de personnel'!$D396="","",'Frais de personnel'!$D396)</f>
        <v/>
      </c>
      <c r="E396" s="180" t="str">
        <f>IF('Frais de personnel'!$E396="","",'Frais de personnel'!$E396)</f>
        <v/>
      </c>
      <c r="F396" s="273" t="str">
        <f>IF('Frais de personnel'!$H396="","",'Frais de personnel'!F396)</f>
        <v/>
      </c>
      <c r="G396" s="273" t="str">
        <f>IF('Frais de personnel'!$H396="","",'Frais de personnel'!G396)</f>
        <v/>
      </c>
      <c r="H396" s="203" t="str">
        <f>IF('Frais de personnel'!$H396="","",'Frais de personnel'!$H396)</f>
        <v/>
      </c>
      <c r="I396" s="89" t="str">
        <f>IF('Frais de personnel'!$I396="","",'Frais de personnel'!$I396)</f>
        <v/>
      </c>
      <c r="J396" s="89" t="str">
        <f>IF('Frais de personnel'!$J396="","",'Frais de personnel'!$J396)</f>
        <v/>
      </c>
      <c r="K396" s="204" t="str">
        <f>IF('Frais de personnel'!$K396=0,"",'Frais de personnel'!$K396)</f>
        <v/>
      </c>
      <c r="L396" s="88"/>
      <c r="M396" s="69"/>
      <c r="N396" s="69"/>
      <c r="O396" s="69"/>
      <c r="P396" s="284" t="str">
        <f t="shared" si="46"/>
        <v/>
      </c>
      <c r="Q396" s="284" t="str">
        <f t="shared" si="47"/>
        <v/>
      </c>
      <c r="R396" s="84" t="str">
        <f t="shared" si="42"/>
        <v/>
      </c>
      <c r="S396" s="182" t="str">
        <f t="shared" si="43"/>
        <v/>
      </c>
      <c r="T396" s="196" t="str">
        <f t="shared" si="44"/>
        <v/>
      </c>
      <c r="U396" s="274" t="str">
        <f t="shared" si="48"/>
        <v/>
      </c>
      <c r="V396" s="185"/>
      <c r="W396" s="266"/>
      <c r="X396" s="90"/>
      <c r="Y396" s="158">
        <f t="shared" si="45"/>
        <v>0</v>
      </c>
    </row>
    <row r="397" spans="1:25" ht="20.100000000000001" customHeight="1" x14ac:dyDescent="0.25">
      <c r="A397" s="174">
        <v>391</v>
      </c>
      <c r="B397" s="201" t="str">
        <f>IF('Frais de personnel'!$B397="","",'Frais de personnel'!$B397)</f>
        <v/>
      </c>
      <c r="C397" s="201" t="str">
        <f>IF('Frais de personnel'!$C397="","",'Frais de personnel'!$C397)</f>
        <v/>
      </c>
      <c r="D397" s="202" t="str">
        <f>IF('Frais de personnel'!$D397="","",'Frais de personnel'!$D397)</f>
        <v/>
      </c>
      <c r="E397" s="180" t="str">
        <f>IF('Frais de personnel'!$E397="","",'Frais de personnel'!$E397)</f>
        <v/>
      </c>
      <c r="F397" s="273" t="str">
        <f>IF('Frais de personnel'!$H397="","",'Frais de personnel'!F397)</f>
        <v/>
      </c>
      <c r="G397" s="273" t="str">
        <f>IF('Frais de personnel'!$H397="","",'Frais de personnel'!G397)</f>
        <v/>
      </c>
      <c r="H397" s="203" t="str">
        <f>IF('Frais de personnel'!$H397="","",'Frais de personnel'!$H397)</f>
        <v/>
      </c>
      <c r="I397" s="89" t="str">
        <f>IF('Frais de personnel'!$I397="","",'Frais de personnel'!$I397)</f>
        <v/>
      </c>
      <c r="J397" s="89" t="str">
        <f>IF('Frais de personnel'!$J397="","",'Frais de personnel'!$J397)</f>
        <v/>
      </c>
      <c r="K397" s="204" t="str">
        <f>IF('Frais de personnel'!$K397=0,"",'Frais de personnel'!$K397)</f>
        <v/>
      </c>
      <c r="L397" s="88"/>
      <c r="M397" s="69"/>
      <c r="N397" s="69"/>
      <c r="O397" s="69"/>
      <c r="P397" s="284" t="str">
        <f t="shared" si="46"/>
        <v/>
      </c>
      <c r="Q397" s="284" t="str">
        <f t="shared" si="47"/>
        <v/>
      </c>
      <c r="R397" s="84" t="str">
        <f t="shared" si="42"/>
        <v/>
      </c>
      <c r="S397" s="182" t="str">
        <f t="shared" si="43"/>
        <v/>
      </c>
      <c r="T397" s="196" t="str">
        <f t="shared" si="44"/>
        <v/>
      </c>
      <c r="U397" s="274" t="str">
        <f t="shared" si="48"/>
        <v/>
      </c>
      <c r="V397" s="185"/>
      <c r="W397" s="266"/>
      <c r="X397" s="90"/>
      <c r="Y397" s="158">
        <f t="shared" si="45"/>
        <v>0</v>
      </c>
    </row>
    <row r="398" spans="1:25" ht="20.100000000000001" customHeight="1" x14ac:dyDescent="0.25">
      <c r="A398" s="174">
        <v>392</v>
      </c>
      <c r="B398" s="201" t="str">
        <f>IF('Frais de personnel'!$B398="","",'Frais de personnel'!$B398)</f>
        <v/>
      </c>
      <c r="C398" s="201" t="str">
        <f>IF('Frais de personnel'!$C398="","",'Frais de personnel'!$C398)</f>
        <v/>
      </c>
      <c r="D398" s="202" t="str">
        <f>IF('Frais de personnel'!$D398="","",'Frais de personnel'!$D398)</f>
        <v/>
      </c>
      <c r="E398" s="180" t="str">
        <f>IF('Frais de personnel'!$E398="","",'Frais de personnel'!$E398)</f>
        <v/>
      </c>
      <c r="F398" s="273" t="str">
        <f>IF('Frais de personnel'!$H398="","",'Frais de personnel'!F398)</f>
        <v/>
      </c>
      <c r="G398" s="273" t="str">
        <f>IF('Frais de personnel'!$H398="","",'Frais de personnel'!G398)</f>
        <v/>
      </c>
      <c r="H398" s="203" t="str">
        <f>IF('Frais de personnel'!$H398="","",'Frais de personnel'!$H398)</f>
        <v/>
      </c>
      <c r="I398" s="89" t="str">
        <f>IF('Frais de personnel'!$I398="","",'Frais de personnel'!$I398)</f>
        <v/>
      </c>
      <c r="J398" s="89" t="str">
        <f>IF('Frais de personnel'!$J398="","",'Frais de personnel'!$J398)</f>
        <v/>
      </c>
      <c r="K398" s="204" t="str">
        <f>IF('Frais de personnel'!$K398=0,"",'Frais de personnel'!$K398)</f>
        <v/>
      </c>
      <c r="L398" s="88"/>
      <c r="M398" s="69"/>
      <c r="N398" s="69"/>
      <c r="O398" s="69"/>
      <c r="P398" s="284" t="str">
        <f t="shared" si="46"/>
        <v/>
      </c>
      <c r="Q398" s="284" t="str">
        <f t="shared" si="47"/>
        <v/>
      </c>
      <c r="R398" s="84" t="str">
        <f t="shared" si="42"/>
        <v/>
      </c>
      <c r="S398" s="182" t="str">
        <f t="shared" si="43"/>
        <v/>
      </c>
      <c r="T398" s="196" t="str">
        <f t="shared" si="44"/>
        <v/>
      </c>
      <c r="U398" s="274" t="str">
        <f t="shared" si="48"/>
        <v/>
      </c>
      <c r="V398" s="185"/>
      <c r="W398" s="266"/>
      <c r="X398" s="90"/>
      <c r="Y398" s="158">
        <f t="shared" si="45"/>
        <v>0</v>
      </c>
    </row>
    <row r="399" spans="1:25" ht="20.100000000000001" customHeight="1" x14ac:dyDescent="0.25">
      <c r="A399" s="174">
        <v>393</v>
      </c>
      <c r="B399" s="201" t="str">
        <f>IF('Frais de personnel'!$B399="","",'Frais de personnel'!$B399)</f>
        <v/>
      </c>
      <c r="C399" s="201" t="str">
        <f>IF('Frais de personnel'!$C399="","",'Frais de personnel'!$C399)</f>
        <v/>
      </c>
      <c r="D399" s="202" t="str">
        <f>IF('Frais de personnel'!$D399="","",'Frais de personnel'!$D399)</f>
        <v/>
      </c>
      <c r="E399" s="180" t="str">
        <f>IF('Frais de personnel'!$E399="","",'Frais de personnel'!$E399)</f>
        <v/>
      </c>
      <c r="F399" s="273" t="str">
        <f>IF('Frais de personnel'!$H399="","",'Frais de personnel'!F399)</f>
        <v/>
      </c>
      <c r="G399" s="273" t="str">
        <f>IF('Frais de personnel'!$H399="","",'Frais de personnel'!G399)</f>
        <v/>
      </c>
      <c r="H399" s="203" t="str">
        <f>IF('Frais de personnel'!$H399="","",'Frais de personnel'!$H399)</f>
        <v/>
      </c>
      <c r="I399" s="89" t="str">
        <f>IF('Frais de personnel'!$I399="","",'Frais de personnel'!$I399)</f>
        <v/>
      </c>
      <c r="J399" s="89" t="str">
        <f>IF('Frais de personnel'!$J399="","",'Frais de personnel'!$J399)</f>
        <v/>
      </c>
      <c r="K399" s="204" t="str">
        <f>IF('Frais de personnel'!$K399=0,"",'Frais de personnel'!$K399)</f>
        <v/>
      </c>
      <c r="L399" s="88"/>
      <c r="M399" s="69"/>
      <c r="N399" s="69"/>
      <c r="O399" s="69"/>
      <c r="P399" s="284" t="str">
        <f t="shared" si="46"/>
        <v/>
      </c>
      <c r="Q399" s="284" t="str">
        <f t="shared" si="47"/>
        <v/>
      </c>
      <c r="R399" s="84" t="str">
        <f t="shared" si="42"/>
        <v/>
      </c>
      <c r="S399" s="182" t="str">
        <f t="shared" si="43"/>
        <v/>
      </c>
      <c r="T399" s="196" t="str">
        <f t="shared" si="44"/>
        <v/>
      </c>
      <c r="U399" s="274" t="str">
        <f t="shared" si="48"/>
        <v/>
      </c>
      <c r="V399" s="185"/>
      <c r="W399" s="266"/>
      <c r="X399" s="90"/>
      <c r="Y399" s="158">
        <f t="shared" si="45"/>
        <v>0</v>
      </c>
    </row>
    <row r="400" spans="1:25" ht="20.100000000000001" customHeight="1" x14ac:dyDescent="0.25">
      <c r="A400" s="174">
        <v>394</v>
      </c>
      <c r="B400" s="201" t="str">
        <f>IF('Frais de personnel'!$B400="","",'Frais de personnel'!$B400)</f>
        <v/>
      </c>
      <c r="C400" s="201" t="str">
        <f>IF('Frais de personnel'!$C400="","",'Frais de personnel'!$C400)</f>
        <v/>
      </c>
      <c r="D400" s="202" t="str">
        <f>IF('Frais de personnel'!$D400="","",'Frais de personnel'!$D400)</f>
        <v/>
      </c>
      <c r="E400" s="180" t="str">
        <f>IF('Frais de personnel'!$E400="","",'Frais de personnel'!$E400)</f>
        <v/>
      </c>
      <c r="F400" s="273" t="str">
        <f>IF('Frais de personnel'!$H400="","",'Frais de personnel'!F400)</f>
        <v/>
      </c>
      <c r="G400" s="273" t="str">
        <f>IF('Frais de personnel'!$H400="","",'Frais de personnel'!G400)</f>
        <v/>
      </c>
      <c r="H400" s="203" t="str">
        <f>IF('Frais de personnel'!$H400="","",'Frais de personnel'!$H400)</f>
        <v/>
      </c>
      <c r="I400" s="89" t="str">
        <f>IF('Frais de personnel'!$I400="","",'Frais de personnel'!$I400)</f>
        <v/>
      </c>
      <c r="J400" s="89" t="str">
        <f>IF('Frais de personnel'!$J400="","",'Frais de personnel'!$J400)</f>
        <v/>
      </c>
      <c r="K400" s="204" t="str">
        <f>IF('Frais de personnel'!$K400=0,"",'Frais de personnel'!$K400)</f>
        <v/>
      </c>
      <c r="L400" s="88"/>
      <c r="M400" s="69"/>
      <c r="N400" s="69"/>
      <c r="O400" s="69"/>
      <c r="P400" s="284" t="str">
        <f t="shared" si="46"/>
        <v/>
      </c>
      <c r="Q400" s="284" t="str">
        <f t="shared" si="47"/>
        <v/>
      </c>
      <c r="R400" s="84" t="str">
        <f t="shared" si="42"/>
        <v/>
      </c>
      <c r="S400" s="182" t="str">
        <f t="shared" si="43"/>
        <v/>
      </c>
      <c r="T400" s="196" t="str">
        <f t="shared" si="44"/>
        <v/>
      </c>
      <c r="U400" s="274" t="str">
        <f t="shared" si="48"/>
        <v/>
      </c>
      <c r="V400" s="185"/>
      <c r="W400" s="266"/>
      <c r="X400" s="90"/>
      <c r="Y400" s="158">
        <f t="shared" si="45"/>
        <v>0</v>
      </c>
    </row>
    <row r="401" spans="1:25" ht="20.100000000000001" customHeight="1" x14ac:dyDescent="0.25">
      <c r="A401" s="174">
        <v>395</v>
      </c>
      <c r="B401" s="201" t="str">
        <f>IF('Frais de personnel'!$B401="","",'Frais de personnel'!$B401)</f>
        <v/>
      </c>
      <c r="C401" s="201" t="str">
        <f>IF('Frais de personnel'!$C401="","",'Frais de personnel'!$C401)</f>
        <v/>
      </c>
      <c r="D401" s="202" t="str">
        <f>IF('Frais de personnel'!$D401="","",'Frais de personnel'!$D401)</f>
        <v/>
      </c>
      <c r="E401" s="180" t="str">
        <f>IF('Frais de personnel'!$E401="","",'Frais de personnel'!$E401)</f>
        <v/>
      </c>
      <c r="F401" s="273" t="str">
        <f>IF('Frais de personnel'!$H401="","",'Frais de personnel'!F401)</f>
        <v/>
      </c>
      <c r="G401" s="273" t="str">
        <f>IF('Frais de personnel'!$H401="","",'Frais de personnel'!G401)</f>
        <v/>
      </c>
      <c r="H401" s="203" t="str">
        <f>IF('Frais de personnel'!$H401="","",'Frais de personnel'!$H401)</f>
        <v/>
      </c>
      <c r="I401" s="89" t="str">
        <f>IF('Frais de personnel'!$I401="","",'Frais de personnel'!$I401)</f>
        <v/>
      </c>
      <c r="J401" s="89" t="str">
        <f>IF('Frais de personnel'!$J401="","",'Frais de personnel'!$J401)</f>
        <v/>
      </c>
      <c r="K401" s="204" t="str">
        <f>IF('Frais de personnel'!$K401=0,"",'Frais de personnel'!$K401)</f>
        <v/>
      </c>
      <c r="L401" s="88"/>
      <c r="M401" s="69"/>
      <c r="N401" s="69"/>
      <c r="O401" s="69"/>
      <c r="P401" s="284" t="str">
        <f t="shared" si="46"/>
        <v/>
      </c>
      <c r="Q401" s="284" t="str">
        <f t="shared" si="47"/>
        <v/>
      </c>
      <c r="R401" s="84" t="str">
        <f t="shared" si="42"/>
        <v/>
      </c>
      <c r="S401" s="182" t="str">
        <f t="shared" si="43"/>
        <v/>
      </c>
      <c r="T401" s="196" t="str">
        <f t="shared" si="44"/>
        <v/>
      </c>
      <c r="U401" s="274" t="str">
        <f t="shared" si="48"/>
        <v/>
      </c>
      <c r="V401" s="185"/>
      <c r="W401" s="266"/>
      <c r="X401" s="90"/>
      <c r="Y401" s="158">
        <f t="shared" si="45"/>
        <v>0</v>
      </c>
    </row>
    <row r="402" spans="1:25" ht="20.100000000000001" customHeight="1" x14ac:dyDescent="0.25">
      <c r="A402" s="174">
        <v>396</v>
      </c>
      <c r="B402" s="201" t="str">
        <f>IF('Frais de personnel'!$B402="","",'Frais de personnel'!$B402)</f>
        <v/>
      </c>
      <c r="C402" s="201" t="str">
        <f>IF('Frais de personnel'!$C402="","",'Frais de personnel'!$C402)</f>
        <v/>
      </c>
      <c r="D402" s="202" t="str">
        <f>IF('Frais de personnel'!$D402="","",'Frais de personnel'!$D402)</f>
        <v/>
      </c>
      <c r="E402" s="180" t="str">
        <f>IF('Frais de personnel'!$E402="","",'Frais de personnel'!$E402)</f>
        <v/>
      </c>
      <c r="F402" s="273" t="str">
        <f>IF('Frais de personnel'!$H402="","",'Frais de personnel'!F402)</f>
        <v/>
      </c>
      <c r="G402" s="273" t="str">
        <f>IF('Frais de personnel'!$H402="","",'Frais de personnel'!G402)</f>
        <v/>
      </c>
      <c r="H402" s="203" t="str">
        <f>IF('Frais de personnel'!$H402="","",'Frais de personnel'!$H402)</f>
        <v/>
      </c>
      <c r="I402" s="89" t="str">
        <f>IF('Frais de personnel'!$I402="","",'Frais de personnel'!$I402)</f>
        <v/>
      </c>
      <c r="J402" s="89" t="str">
        <f>IF('Frais de personnel'!$J402="","",'Frais de personnel'!$J402)</f>
        <v/>
      </c>
      <c r="K402" s="204" t="str">
        <f>IF('Frais de personnel'!$K402=0,"",'Frais de personnel'!$K402)</f>
        <v/>
      </c>
      <c r="L402" s="88"/>
      <c r="M402" s="69"/>
      <c r="N402" s="69"/>
      <c r="O402" s="69"/>
      <c r="P402" s="284" t="str">
        <f t="shared" si="46"/>
        <v/>
      </c>
      <c r="Q402" s="284" t="str">
        <f t="shared" si="47"/>
        <v/>
      </c>
      <c r="R402" s="84" t="str">
        <f t="shared" si="42"/>
        <v/>
      </c>
      <c r="S402" s="182" t="str">
        <f t="shared" si="43"/>
        <v/>
      </c>
      <c r="T402" s="196" t="str">
        <f t="shared" si="44"/>
        <v/>
      </c>
      <c r="U402" s="274" t="str">
        <f t="shared" si="48"/>
        <v/>
      </c>
      <c r="V402" s="185"/>
      <c r="W402" s="266"/>
      <c r="X402" s="90"/>
      <c r="Y402" s="158">
        <f t="shared" si="45"/>
        <v>0</v>
      </c>
    </row>
    <row r="403" spans="1:25" ht="20.100000000000001" customHeight="1" x14ac:dyDescent="0.25">
      <c r="A403" s="174">
        <v>397</v>
      </c>
      <c r="B403" s="201" t="str">
        <f>IF('Frais de personnel'!$B403="","",'Frais de personnel'!$B403)</f>
        <v/>
      </c>
      <c r="C403" s="201" t="str">
        <f>IF('Frais de personnel'!$C403="","",'Frais de personnel'!$C403)</f>
        <v/>
      </c>
      <c r="D403" s="202" t="str">
        <f>IF('Frais de personnel'!$D403="","",'Frais de personnel'!$D403)</f>
        <v/>
      </c>
      <c r="E403" s="180" t="str">
        <f>IF('Frais de personnel'!$E403="","",'Frais de personnel'!$E403)</f>
        <v/>
      </c>
      <c r="F403" s="273" t="str">
        <f>IF('Frais de personnel'!$H403="","",'Frais de personnel'!F403)</f>
        <v/>
      </c>
      <c r="G403" s="273" t="str">
        <f>IF('Frais de personnel'!$H403="","",'Frais de personnel'!G403)</f>
        <v/>
      </c>
      <c r="H403" s="203" t="str">
        <f>IF('Frais de personnel'!$H403="","",'Frais de personnel'!$H403)</f>
        <v/>
      </c>
      <c r="I403" s="89" t="str">
        <f>IF('Frais de personnel'!$I403="","",'Frais de personnel'!$I403)</f>
        <v/>
      </c>
      <c r="J403" s="89" t="str">
        <f>IF('Frais de personnel'!$J403="","",'Frais de personnel'!$J403)</f>
        <v/>
      </c>
      <c r="K403" s="204" t="str">
        <f>IF('Frais de personnel'!$K403=0,"",'Frais de personnel'!$K403)</f>
        <v/>
      </c>
      <c r="L403" s="88"/>
      <c r="M403" s="69"/>
      <c r="N403" s="69"/>
      <c r="O403" s="69"/>
      <c r="P403" s="284" t="str">
        <f t="shared" si="46"/>
        <v/>
      </c>
      <c r="Q403" s="284" t="str">
        <f t="shared" si="47"/>
        <v/>
      </c>
      <c r="R403" s="84" t="str">
        <f t="shared" si="42"/>
        <v/>
      </c>
      <c r="S403" s="182" t="str">
        <f t="shared" si="43"/>
        <v/>
      </c>
      <c r="T403" s="196" t="str">
        <f t="shared" si="44"/>
        <v/>
      </c>
      <c r="U403" s="274" t="str">
        <f t="shared" si="48"/>
        <v/>
      </c>
      <c r="V403" s="185"/>
      <c r="W403" s="266"/>
      <c r="X403" s="90"/>
      <c r="Y403" s="158">
        <f t="shared" si="45"/>
        <v>0</v>
      </c>
    </row>
    <row r="404" spans="1:25" ht="20.100000000000001" customHeight="1" x14ac:dyDescent="0.25">
      <c r="A404" s="174">
        <v>398</v>
      </c>
      <c r="B404" s="201" t="str">
        <f>IF('Frais de personnel'!$B404="","",'Frais de personnel'!$B404)</f>
        <v/>
      </c>
      <c r="C404" s="201" t="str">
        <f>IF('Frais de personnel'!$C404="","",'Frais de personnel'!$C404)</f>
        <v/>
      </c>
      <c r="D404" s="202" t="str">
        <f>IF('Frais de personnel'!$D404="","",'Frais de personnel'!$D404)</f>
        <v/>
      </c>
      <c r="E404" s="180" t="str">
        <f>IF('Frais de personnel'!$E404="","",'Frais de personnel'!$E404)</f>
        <v/>
      </c>
      <c r="F404" s="273" t="str">
        <f>IF('Frais de personnel'!$H404="","",'Frais de personnel'!F404)</f>
        <v/>
      </c>
      <c r="G404" s="273" t="str">
        <f>IF('Frais de personnel'!$H404="","",'Frais de personnel'!G404)</f>
        <v/>
      </c>
      <c r="H404" s="203" t="str">
        <f>IF('Frais de personnel'!$H404="","",'Frais de personnel'!$H404)</f>
        <v/>
      </c>
      <c r="I404" s="89" t="str">
        <f>IF('Frais de personnel'!$I404="","",'Frais de personnel'!$I404)</f>
        <v/>
      </c>
      <c r="J404" s="89" t="str">
        <f>IF('Frais de personnel'!$J404="","",'Frais de personnel'!$J404)</f>
        <v/>
      </c>
      <c r="K404" s="204" t="str">
        <f>IF('Frais de personnel'!$K404=0,"",'Frais de personnel'!$K404)</f>
        <v/>
      </c>
      <c r="L404" s="88"/>
      <c r="M404" s="69"/>
      <c r="N404" s="69"/>
      <c r="O404" s="69"/>
      <c r="P404" s="284" t="str">
        <f t="shared" si="46"/>
        <v/>
      </c>
      <c r="Q404" s="284" t="str">
        <f t="shared" si="47"/>
        <v/>
      </c>
      <c r="R404" s="84" t="str">
        <f t="shared" si="42"/>
        <v/>
      </c>
      <c r="S404" s="182" t="str">
        <f t="shared" si="43"/>
        <v/>
      </c>
      <c r="T404" s="196" t="str">
        <f t="shared" si="44"/>
        <v/>
      </c>
      <c r="U404" s="274" t="str">
        <f t="shared" si="48"/>
        <v/>
      </c>
      <c r="V404" s="185"/>
      <c r="W404" s="266"/>
      <c r="X404" s="90"/>
      <c r="Y404" s="158">
        <f t="shared" si="45"/>
        <v>0</v>
      </c>
    </row>
    <row r="405" spans="1:25" ht="20.100000000000001" customHeight="1" x14ac:dyDescent="0.25">
      <c r="A405" s="174">
        <v>399</v>
      </c>
      <c r="B405" s="201" t="str">
        <f>IF('Frais de personnel'!$B405="","",'Frais de personnel'!$B405)</f>
        <v/>
      </c>
      <c r="C405" s="201" t="str">
        <f>IF('Frais de personnel'!$C405="","",'Frais de personnel'!$C405)</f>
        <v/>
      </c>
      <c r="D405" s="202" t="str">
        <f>IF('Frais de personnel'!$D405="","",'Frais de personnel'!$D405)</f>
        <v/>
      </c>
      <c r="E405" s="180" t="str">
        <f>IF('Frais de personnel'!$E405="","",'Frais de personnel'!$E405)</f>
        <v/>
      </c>
      <c r="F405" s="273" t="str">
        <f>IF('Frais de personnel'!$H405="","",'Frais de personnel'!F405)</f>
        <v/>
      </c>
      <c r="G405" s="273" t="str">
        <f>IF('Frais de personnel'!$H405="","",'Frais de personnel'!G405)</f>
        <v/>
      </c>
      <c r="H405" s="203" t="str">
        <f>IF('Frais de personnel'!$H405="","",'Frais de personnel'!$H405)</f>
        <v/>
      </c>
      <c r="I405" s="89" t="str">
        <f>IF('Frais de personnel'!$I405="","",'Frais de personnel'!$I405)</f>
        <v/>
      </c>
      <c r="J405" s="89" t="str">
        <f>IF('Frais de personnel'!$J405="","",'Frais de personnel'!$J405)</f>
        <v/>
      </c>
      <c r="K405" s="204" t="str">
        <f>IF('Frais de personnel'!$K405=0,"",'Frais de personnel'!$K405)</f>
        <v/>
      </c>
      <c r="L405" s="88"/>
      <c r="M405" s="69"/>
      <c r="N405" s="69"/>
      <c r="O405" s="69"/>
      <c r="P405" s="284" t="str">
        <f t="shared" si="46"/>
        <v/>
      </c>
      <c r="Q405" s="284" t="str">
        <f t="shared" si="47"/>
        <v/>
      </c>
      <c r="R405" s="84" t="str">
        <f t="shared" si="42"/>
        <v/>
      </c>
      <c r="S405" s="182" t="str">
        <f t="shared" si="43"/>
        <v/>
      </c>
      <c r="T405" s="196" t="str">
        <f t="shared" si="44"/>
        <v/>
      </c>
      <c r="U405" s="274" t="str">
        <f t="shared" si="48"/>
        <v/>
      </c>
      <c r="V405" s="185"/>
      <c r="W405" s="266"/>
      <c r="X405" s="90"/>
      <c r="Y405" s="158">
        <f t="shared" si="45"/>
        <v>0</v>
      </c>
    </row>
    <row r="406" spans="1:25" ht="20.100000000000001" customHeight="1" x14ac:dyDescent="0.25">
      <c r="A406" s="174">
        <v>400</v>
      </c>
      <c r="B406" s="201" t="str">
        <f>IF('Frais de personnel'!$B406="","",'Frais de personnel'!$B406)</f>
        <v/>
      </c>
      <c r="C406" s="201" t="str">
        <f>IF('Frais de personnel'!$C406="","",'Frais de personnel'!$C406)</f>
        <v/>
      </c>
      <c r="D406" s="202" t="str">
        <f>IF('Frais de personnel'!$D406="","",'Frais de personnel'!$D406)</f>
        <v/>
      </c>
      <c r="E406" s="180" t="str">
        <f>IF('Frais de personnel'!$E406="","",'Frais de personnel'!$E406)</f>
        <v/>
      </c>
      <c r="F406" s="273" t="str">
        <f>IF('Frais de personnel'!$H406="","",'Frais de personnel'!F406)</f>
        <v/>
      </c>
      <c r="G406" s="273" t="str">
        <f>IF('Frais de personnel'!$H406="","",'Frais de personnel'!G406)</f>
        <v/>
      </c>
      <c r="H406" s="203" t="str">
        <f>IF('Frais de personnel'!$H406="","",'Frais de personnel'!$H406)</f>
        <v/>
      </c>
      <c r="I406" s="89" t="str">
        <f>IF('Frais de personnel'!$I406="","",'Frais de personnel'!$I406)</f>
        <v/>
      </c>
      <c r="J406" s="89" t="str">
        <f>IF('Frais de personnel'!$J406="","",'Frais de personnel'!$J406)</f>
        <v/>
      </c>
      <c r="K406" s="204" t="str">
        <f>IF('Frais de personnel'!$K406=0,"",'Frais de personnel'!$K406)</f>
        <v/>
      </c>
      <c r="L406" s="88"/>
      <c r="M406" s="69"/>
      <c r="N406" s="69"/>
      <c r="O406" s="69"/>
      <c r="P406" s="284" t="str">
        <f t="shared" si="46"/>
        <v/>
      </c>
      <c r="Q406" s="284" t="str">
        <f t="shared" si="47"/>
        <v/>
      </c>
      <c r="R406" s="84" t="str">
        <f t="shared" si="42"/>
        <v/>
      </c>
      <c r="S406" s="182" t="str">
        <f t="shared" si="43"/>
        <v/>
      </c>
      <c r="T406" s="196" t="str">
        <f t="shared" si="44"/>
        <v/>
      </c>
      <c r="U406" s="274" t="str">
        <f t="shared" si="48"/>
        <v/>
      </c>
      <c r="V406" s="185"/>
      <c r="W406" s="266"/>
      <c r="X406" s="90"/>
      <c r="Y406" s="158">
        <f t="shared" si="45"/>
        <v>0</v>
      </c>
    </row>
    <row r="407" spans="1:25" ht="20.100000000000001" customHeight="1" x14ac:dyDescent="0.25">
      <c r="A407" s="174">
        <v>401</v>
      </c>
      <c r="B407" s="201" t="str">
        <f>IF('Frais de personnel'!$B407="","",'Frais de personnel'!$B407)</f>
        <v/>
      </c>
      <c r="C407" s="201" t="str">
        <f>IF('Frais de personnel'!$C407="","",'Frais de personnel'!$C407)</f>
        <v/>
      </c>
      <c r="D407" s="202" t="str">
        <f>IF('Frais de personnel'!$D407="","",'Frais de personnel'!$D407)</f>
        <v/>
      </c>
      <c r="E407" s="180" t="str">
        <f>IF('Frais de personnel'!$E407="","",'Frais de personnel'!$E407)</f>
        <v/>
      </c>
      <c r="F407" s="273" t="str">
        <f>IF('Frais de personnel'!$H407="","",'Frais de personnel'!F407)</f>
        <v/>
      </c>
      <c r="G407" s="273" t="str">
        <f>IF('Frais de personnel'!$H407="","",'Frais de personnel'!G407)</f>
        <v/>
      </c>
      <c r="H407" s="203" t="str">
        <f>IF('Frais de personnel'!$H407="","",'Frais de personnel'!$H407)</f>
        <v/>
      </c>
      <c r="I407" s="89" t="str">
        <f>IF('Frais de personnel'!$I407="","",'Frais de personnel'!$I407)</f>
        <v/>
      </c>
      <c r="J407" s="89" t="str">
        <f>IF('Frais de personnel'!$J407="","",'Frais de personnel'!$J407)</f>
        <v/>
      </c>
      <c r="K407" s="204" t="str">
        <f>IF('Frais de personnel'!$K407=0,"",'Frais de personnel'!$K407)</f>
        <v/>
      </c>
      <c r="L407" s="88"/>
      <c r="M407" s="69"/>
      <c r="N407" s="69"/>
      <c r="O407" s="69"/>
      <c r="P407" s="284" t="str">
        <f t="shared" si="46"/>
        <v/>
      </c>
      <c r="Q407" s="284" t="str">
        <f t="shared" si="47"/>
        <v/>
      </c>
      <c r="R407" s="84" t="str">
        <f t="shared" si="42"/>
        <v/>
      </c>
      <c r="S407" s="182" t="str">
        <f t="shared" si="43"/>
        <v/>
      </c>
      <c r="T407" s="196" t="str">
        <f t="shared" si="44"/>
        <v/>
      </c>
      <c r="U407" s="274" t="str">
        <f t="shared" si="48"/>
        <v/>
      </c>
      <c r="V407" s="185"/>
      <c r="W407" s="266"/>
      <c r="X407" s="90"/>
      <c r="Y407" s="158">
        <f t="shared" si="45"/>
        <v>0</v>
      </c>
    </row>
    <row r="408" spans="1:25" ht="20.100000000000001" customHeight="1" x14ac:dyDescent="0.25">
      <c r="A408" s="174">
        <v>402</v>
      </c>
      <c r="B408" s="201" t="str">
        <f>IF('Frais de personnel'!$B408="","",'Frais de personnel'!$B408)</f>
        <v/>
      </c>
      <c r="C408" s="201" t="str">
        <f>IF('Frais de personnel'!$C408="","",'Frais de personnel'!$C408)</f>
        <v/>
      </c>
      <c r="D408" s="202" t="str">
        <f>IF('Frais de personnel'!$D408="","",'Frais de personnel'!$D408)</f>
        <v/>
      </c>
      <c r="E408" s="180" t="str">
        <f>IF('Frais de personnel'!$E408="","",'Frais de personnel'!$E408)</f>
        <v/>
      </c>
      <c r="F408" s="273" t="str">
        <f>IF('Frais de personnel'!$H408="","",'Frais de personnel'!F408)</f>
        <v/>
      </c>
      <c r="G408" s="273" t="str">
        <f>IF('Frais de personnel'!$H408="","",'Frais de personnel'!G408)</f>
        <v/>
      </c>
      <c r="H408" s="203" t="str">
        <f>IF('Frais de personnel'!$H408="","",'Frais de personnel'!$H408)</f>
        <v/>
      </c>
      <c r="I408" s="89" t="str">
        <f>IF('Frais de personnel'!$I408="","",'Frais de personnel'!$I408)</f>
        <v/>
      </c>
      <c r="J408" s="89" t="str">
        <f>IF('Frais de personnel'!$J408="","",'Frais de personnel'!$J408)</f>
        <v/>
      </c>
      <c r="K408" s="204" t="str">
        <f>IF('Frais de personnel'!$K408=0,"",'Frais de personnel'!$K408)</f>
        <v/>
      </c>
      <c r="L408" s="88"/>
      <c r="M408" s="69"/>
      <c r="N408" s="69"/>
      <c r="O408" s="69"/>
      <c r="P408" s="284" t="str">
        <f t="shared" si="46"/>
        <v/>
      </c>
      <c r="Q408" s="284" t="str">
        <f t="shared" si="47"/>
        <v/>
      </c>
      <c r="R408" s="84" t="str">
        <f t="shared" si="42"/>
        <v/>
      </c>
      <c r="S408" s="182" t="str">
        <f t="shared" si="43"/>
        <v/>
      </c>
      <c r="T408" s="196" t="str">
        <f t="shared" si="44"/>
        <v/>
      </c>
      <c r="U408" s="274" t="str">
        <f t="shared" si="48"/>
        <v/>
      </c>
      <c r="V408" s="185"/>
      <c r="W408" s="266"/>
      <c r="X408" s="90"/>
      <c r="Y408" s="158">
        <f t="shared" si="45"/>
        <v>0</v>
      </c>
    </row>
    <row r="409" spans="1:25" ht="20.100000000000001" customHeight="1" x14ac:dyDescent="0.25">
      <c r="A409" s="174">
        <v>403</v>
      </c>
      <c r="B409" s="201" t="str">
        <f>IF('Frais de personnel'!$B409="","",'Frais de personnel'!$B409)</f>
        <v/>
      </c>
      <c r="C409" s="201" t="str">
        <f>IF('Frais de personnel'!$C409="","",'Frais de personnel'!$C409)</f>
        <v/>
      </c>
      <c r="D409" s="202" t="str">
        <f>IF('Frais de personnel'!$D409="","",'Frais de personnel'!$D409)</f>
        <v/>
      </c>
      <c r="E409" s="180" t="str">
        <f>IF('Frais de personnel'!$E409="","",'Frais de personnel'!$E409)</f>
        <v/>
      </c>
      <c r="F409" s="273" t="str">
        <f>IF('Frais de personnel'!$H409="","",'Frais de personnel'!F409)</f>
        <v/>
      </c>
      <c r="G409" s="273" t="str">
        <f>IF('Frais de personnel'!$H409="","",'Frais de personnel'!G409)</f>
        <v/>
      </c>
      <c r="H409" s="203" t="str">
        <f>IF('Frais de personnel'!$H409="","",'Frais de personnel'!$H409)</f>
        <v/>
      </c>
      <c r="I409" s="89" t="str">
        <f>IF('Frais de personnel'!$I409="","",'Frais de personnel'!$I409)</f>
        <v/>
      </c>
      <c r="J409" s="89" t="str">
        <f>IF('Frais de personnel'!$J409="","",'Frais de personnel'!$J409)</f>
        <v/>
      </c>
      <c r="K409" s="204" t="str">
        <f>IF('Frais de personnel'!$K409=0,"",'Frais de personnel'!$K409)</f>
        <v/>
      </c>
      <c r="L409" s="88"/>
      <c r="M409" s="69"/>
      <c r="N409" s="69"/>
      <c r="O409" s="69"/>
      <c r="P409" s="284" t="str">
        <f t="shared" si="46"/>
        <v/>
      </c>
      <c r="Q409" s="284" t="str">
        <f t="shared" si="47"/>
        <v/>
      </c>
      <c r="R409" s="84" t="str">
        <f t="shared" si="42"/>
        <v/>
      </c>
      <c r="S409" s="182" t="str">
        <f t="shared" si="43"/>
        <v/>
      </c>
      <c r="T409" s="196" t="str">
        <f t="shared" si="44"/>
        <v/>
      </c>
      <c r="U409" s="274" t="str">
        <f t="shared" si="48"/>
        <v/>
      </c>
      <c r="V409" s="185"/>
      <c r="W409" s="266"/>
      <c r="X409" s="90"/>
      <c r="Y409" s="158">
        <f t="shared" si="45"/>
        <v>0</v>
      </c>
    </row>
    <row r="410" spans="1:25" ht="20.100000000000001" customHeight="1" x14ac:dyDescent="0.25">
      <c r="A410" s="174">
        <v>404</v>
      </c>
      <c r="B410" s="201" t="str">
        <f>IF('Frais de personnel'!$B410="","",'Frais de personnel'!$B410)</f>
        <v/>
      </c>
      <c r="C410" s="201" t="str">
        <f>IF('Frais de personnel'!$C410="","",'Frais de personnel'!$C410)</f>
        <v/>
      </c>
      <c r="D410" s="202" t="str">
        <f>IF('Frais de personnel'!$D410="","",'Frais de personnel'!$D410)</f>
        <v/>
      </c>
      <c r="E410" s="180" t="str">
        <f>IF('Frais de personnel'!$E410="","",'Frais de personnel'!$E410)</f>
        <v/>
      </c>
      <c r="F410" s="273" t="str">
        <f>IF('Frais de personnel'!$H410="","",'Frais de personnel'!F410)</f>
        <v/>
      </c>
      <c r="G410" s="273" t="str">
        <f>IF('Frais de personnel'!$H410="","",'Frais de personnel'!G410)</f>
        <v/>
      </c>
      <c r="H410" s="203" t="str">
        <f>IF('Frais de personnel'!$H410="","",'Frais de personnel'!$H410)</f>
        <v/>
      </c>
      <c r="I410" s="89" t="str">
        <f>IF('Frais de personnel'!$I410="","",'Frais de personnel'!$I410)</f>
        <v/>
      </c>
      <c r="J410" s="89" t="str">
        <f>IF('Frais de personnel'!$J410="","",'Frais de personnel'!$J410)</f>
        <v/>
      </c>
      <c r="K410" s="204" t="str">
        <f>IF('Frais de personnel'!$K410=0,"",'Frais de personnel'!$K410)</f>
        <v/>
      </c>
      <c r="L410" s="88"/>
      <c r="M410" s="69"/>
      <c r="N410" s="69"/>
      <c r="O410" s="69"/>
      <c r="P410" s="284" t="str">
        <f t="shared" si="46"/>
        <v/>
      </c>
      <c r="Q410" s="284" t="str">
        <f t="shared" si="47"/>
        <v/>
      </c>
      <c r="R410" s="84" t="str">
        <f t="shared" si="42"/>
        <v/>
      </c>
      <c r="S410" s="182" t="str">
        <f t="shared" si="43"/>
        <v/>
      </c>
      <c r="T410" s="196" t="str">
        <f t="shared" si="44"/>
        <v/>
      </c>
      <c r="U410" s="274" t="str">
        <f t="shared" si="48"/>
        <v/>
      </c>
      <c r="V410" s="185"/>
      <c r="W410" s="266"/>
      <c r="X410" s="90"/>
      <c r="Y410" s="158">
        <f t="shared" si="45"/>
        <v>0</v>
      </c>
    </row>
    <row r="411" spans="1:25" ht="20.100000000000001" customHeight="1" x14ac:dyDescent="0.25">
      <c r="A411" s="174">
        <v>405</v>
      </c>
      <c r="B411" s="201" t="str">
        <f>IF('Frais de personnel'!$B411="","",'Frais de personnel'!$B411)</f>
        <v/>
      </c>
      <c r="C411" s="201" t="str">
        <f>IF('Frais de personnel'!$C411="","",'Frais de personnel'!$C411)</f>
        <v/>
      </c>
      <c r="D411" s="202" t="str">
        <f>IF('Frais de personnel'!$D411="","",'Frais de personnel'!$D411)</f>
        <v/>
      </c>
      <c r="E411" s="180" t="str">
        <f>IF('Frais de personnel'!$E411="","",'Frais de personnel'!$E411)</f>
        <v/>
      </c>
      <c r="F411" s="273" t="str">
        <f>IF('Frais de personnel'!$H411="","",'Frais de personnel'!F411)</f>
        <v/>
      </c>
      <c r="G411" s="273" t="str">
        <f>IF('Frais de personnel'!$H411="","",'Frais de personnel'!G411)</f>
        <v/>
      </c>
      <c r="H411" s="203" t="str">
        <f>IF('Frais de personnel'!$H411="","",'Frais de personnel'!$H411)</f>
        <v/>
      </c>
      <c r="I411" s="89" t="str">
        <f>IF('Frais de personnel'!$I411="","",'Frais de personnel'!$I411)</f>
        <v/>
      </c>
      <c r="J411" s="89" t="str">
        <f>IF('Frais de personnel'!$J411="","",'Frais de personnel'!$J411)</f>
        <v/>
      </c>
      <c r="K411" s="204" t="str">
        <f>IF('Frais de personnel'!$K411=0,"",'Frais de personnel'!$K411)</f>
        <v/>
      </c>
      <c r="L411" s="88"/>
      <c r="M411" s="69"/>
      <c r="N411" s="69"/>
      <c r="O411" s="69"/>
      <c r="P411" s="284" t="str">
        <f t="shared" si="46"/>
        <v/>
      </c>
      <c r="Q411" s="284" t="str">
        <f t="shared" si="47"/>
        <v/>
      </c>
      <c r="R411" s="84" t="str">
        <f t="shared" si="42"/>
        <v/>
      </c>
      <c r="S411" s="182" t="str">
        <f t="shared" si="43"/>
        <v/>
      </c>
      <c r="T411" s="196" t="str">
        <f t="shared" si="44"/>
        <v/>
      </c>
      <c r="U411" s="274" t="str">
        <f t="shared" si="48"/>
        <v/>
      </c>
      <c r="V411" s="185"/>
      <c r="W411" s="266"/>
      <c r="X411" s="90"/>
      <c r="Y411" s="158">
        <f t="shared" si="45"/>
        <v>0</v>
      </c>
    </row>
    <row r="412" spans="1:25" ht="20.100000000000001" customHeight="1" x14ac:dyDescent="0.25">
      <c r="A412" s="174">
        <v>406</v>
      </c>
      <c r="B412" s="201" t="str">
        <f>IF('Frais de personnel'!$B412="","",'Frais de personnel'!$B412)</f>
        <v/>
      </c>
      <c r="C412" s="201" t="str">
        <f>IF('Frais de personnel'!$C412="","",'Frais de personnel'!$C412)</f>
        <v/>
      </c>
      <c r="D412" s="202" t="str">
        <f>IF('Frais de personnel'!$D412="","",'Frais de personnel'!$D412)</f>
        <v/>
      </c>
      <c r="E412" s="180" t="str">
        <f>IF('Frais de personnel'!$E412="","",'Frais de personnel'!$E412)</f>
        <v/>
      </c>
      <c r="F412" s="273" t="str">
        <f>IF('Frais de personnel'!$H412="","",'Frais de personnel'!F412)</f>
        <v/>
      </c>
      <c r="G412" s="273" t="str">
        <f>IF('Frais de personnel'!$H412="","",'Frais de personnel'!G412)</f>
        <v/>
      </c>
      <c r="H412" s="203" t="str">
        <f>IF('Frais de personnel'!$H412="","",'Frais de personnel'!$H412)</f>
        <v/>
      </c>
      <c r="I412" s="89" t="str">
        <f>IF('Frais de personnel'!$I412="","",'Frais de personnel'!$I412)</f>
        <v/>
      </c>
      <c r="J412" s="89" t="str">
        <f>IF('Frais de personnel'!$J412="","",'Frais de personnel'!$J412)</f>
        <v/>
      </c>
      <c r="K412" s="204" t="str">
        <f>IF('Frais de personnel'!$K412=0,"",'Frais de personnel'!$K412)</f>
        <v/>
      </c>
      <c r="L412" s="88"/>
      <c r="M412" s="69"/>
      <c r="N412" s="69"/>
      <c r="O412" s="69"/>
      <c r="P412" s="284" t="str">
        <f t="shared" si="46"/>
        <v/>
      </c>
      <c r="Q412" s="284" t="str">
        <f t="shared" si="47"/>
        <v/>
      </c>
      <c r="R412" s="84" t="str">
        <f t="shared" si="42"/>
        <v/>
      </c>
      <c r="S412" s="182" t="str">
        <f t="shared" si="43"/>
        <v/>
      </c>
      <c r="T412" s="196" t="str">
        <f t="shared" si="44"/>
        <v/>
      </c>
      <c r="U412" s="274" t="str">
        <f t="shared" si="48"/>
        <v/>
      </c>
      <c r="V412" s="185"/>
      <c r="W412" s="266"/>
      <c r="X412" s="90"/>
      <c r="Y412" s="158">
        <f t="shared" si="45"/>
        <v>0</v>
      </c>
    </row>
    <row r="413" spans="1:25" ht="20.100000000000001" customHeight="1" x14ac:dyDescent="0.25">
      <c r="A413" s="174">
        <v>407</v>
      </c>
      <c r="B413" s="201" t="str">
        <f>IF('Frais de personnel'!$B413="","",'Frais de personnel'!$B413)</f>
        <v/>
      </c>
      <c r="C413" s="201" t="str">
        <f>IF('Frais de personnel'!$C413="","",'Frais de personnel'!$C413)</f>
        <v/>
      </c>
      <c r="D413" s="202" t="str">
        <f>IF('Frais de personnel'!$D413="","",'Frais de personnel'!$D413)</f>
        <v/>
      </c>
      <c r="E413" s="180" t="str">
        <f>IF('Frais de personnel'!$E413="","",'Frais de personnel'!$E413)</f>
        <v/>
      </c>
      <c r="F413" s="273" t="str">
        <f>IF('Frais de personnel'!$H413="","",'Frais de personnel'!F413)</f>
        <v/>
      </c>
      <c r="G413" s="273" t="str">
        <f>IF('Frais de personnel'!$H413="","",'Frais de personnel'!G413)</f>
        <v/>
      </c>
      <c r="H413" s="203" t="str">
        <f>IF('Frais de personnel'!$H413="","",'Frais de personnel'!$H413)</f>
        <v/>
      </c>
      <c r="I413" s="89" t="str">
        <f>IF('Frais de personnel'!$I413="","",'Frais de personnel'!$I413)</f>
        <v/>
      </c>
      <c r="J413" s="89" t="str">
        <f>IF('Frais de personnel'!$J413="","",'Frais de personnel'!$J413)</f>
        <v/>
      </c>
      <c r="K413" s="204" t="str">
        <f>IF('Frais de personnel'!$K413=0,"",'Frais de personnel'!$K413)</f>
        <v/>
      </c>
      <c r="L413" s="88"/>
      <c r="M413" s="69"/>
      <c r="N413" s="69"/>
      <c r="O413" s="69"/>
      <c r="P413" s="284" t="str">
        <f t="shared" si="46"/>
        <v/>
      </c>
      <c r="Q413" s="284" t="str">
        <f t="shared" si="47"/>
        <v/>
      </c>
      <c r="R413" s="84" t="str">
        <f t="shared" si="42"/>
        <v/>
      </c>
      <c r="S413" s="182" t="str">
        <f t="shared" si="43"/>
        <v/>
      </c>
      <c r="T413" s="196" t="str">
        <f t="shared" si="44"/>
        <v/>
      </c>
      <c r="U413" s="274" t="str">
        <f t="shared" si="48"/>
        <v/>
      </c>
      <c r="V413" s="185"/>
      <c r="W413" s="266"/>
      <c r="X413" s="90"/>
      <c r="Y413" s="158">
        <f t="shared" si="45"/>
        <v>0</v>
      </c>
    </row>
    <row r="414" spans="1:25" ht="20.100000000000001" customHeight="1" x14ac:dyDescent="0.25">
      <c r="A414" s="174">
        <v>408</v>
      </c>
      <c r="B414" s="201" t="str">
        <f>IF('Frais de personnel'!$B414="","",'Frais de personnel'!$B414)</f>
        <v/>
      </c>
      <c r="C414" s="201" t="str">
        <f>IF('Frais de personnel'!$C414="","",'Frais de personnel'!$C414)</f>
        <v/>
      </c>
      <c r="D414" s="202" t="str">
        <f>IF('Frais de personnel'!$D414="","",'Frais de personnel'!$D414)</f>
        <v/>
      </c>
      <c r="E414" s="180" t="str">
        <f>IF('Frais de personnel'!$E414="","",'Frais de personnel'!$E414)</f>
        <v/>
      </c>
      <c r="F414" s="273" t="str">
        <f>IF('Frais de personnel'!$H414="","",'Frais de personnel'!F414)</f>
        <v/>
      </c>
      <c r="G414" s="273" t="str">
        <f>IF('Frais de personnel'!$H414="","",'Frais de personnel'!G414)</f>
        <v/>
      </c>
      <c r="H414" s="203" t="str">
        <f>IF('Frais de personnel'!$H414="","",'Frais de personnel'!$H414)</f>
        <v/>
      </c>
      <c r="I414" s="89" t="str">
        <f>IF('Frais de personnel'!$I414="","",'Frais de personnel'!$I414)</f>
        <v/>
      </c>
      <c r="J414" s="89" t="str">
        <f>IF('Frais de personnel'!$J414="","",'Frais de personnel'!$J414)</f>
        <v/>
      </c>
      <c r="K414" s="204" t="str">
        <f>IF('Frais de personnel'!$K414=0,"",'Frais de personnel'!$K414)</f>
        <v/>
      </c>
      <c r="L414" s="88"/>
      <c r="M414" s="69"/>
      <c r="N414" s="69"/>
      <c r="O414" s="69"/>
      <c r="P414" s="284" t="str">
        <f t="shared" si="46"/>
        <v/>
      </c>
      <c r="Q414" s="284" t="str">
        <f t="shared" si="47"/>
        <v/>
      </c>
      <c r="R414" s="84" t="str">
        <f t="shared" si="42"/>
        <v/>
      </c>
      <c r="S414" s="182" t="str">
        <f t="shared" si="43"/>
        <v/>
      </c>
      <c r="T414" s="196" t="str">
        <f t="shared" si="44"/>
        <v/>
      </c>
      <c r="U414" s="274" t="str">
        <f t="shared" si="48"/>
        <v/>
      </c>
      <c r="V414" s="185"/>
      <c r="W414" s="266"/>
      <c r="X414" s="90"/>
      <c r="Y414" s="158">
        <f t="shared" si="45"/>
        <v>0</v>
      </c>
    </row>
    <row r="415" spans="1:25" ht="20.100000000000001" customHeight="1" x14ac:dyDescent="0.25">
      <c r="A415" s="174">
        <v>409</v>
      </c>
      <c r="B415" s="201" t="str">
        <f>IF('Frais de personnel'!$B415="","",'Frais de personnel'!$B415)</f>
        <v/>
      </c>
      <c r="C415" s="201" t="str">
        <f>IF('Frais de personnel'!$C415="","",'Frais de personnel'!$C415)</f>
        <v/>
      </c>
      <c r="D415" s="202" t="str">
        <f>IF('Frais de personnel'!$D415="","",'Frais de personnel'!$D415)</f>
        <v/>
      </c>
      <c r="E415" s="180" t="str">
        <f>IF('Frais de personnel'!$E415="","",'Frais de personnel'!$E415)</f>
        <v/>
      </c>
      <c r="F415" s="273" t="str">
        <f>IF('Frais de personnel'!$H415="","",'Frais de personnel'!F415)</f>
        <v/>
      </c>
      <c r="G415" s="273" t="str">
        <f>IF('Frais de personnel'!$H415="","",'Frais de personnel'!G415)</f>
        <v/>
      </c>
      <c r="H415" s="203" t="str">
        <f>IF('Frais de personnel'!$H415="","",'Frais de personnel'!$H415)</f>
        <v/>
      </c>
      <c r="I415" s="89" t="str">
        <f>IF('Frais de personnel'!$I415="","",'Frais de personnel'!$I415)</f>
        <v/>
      </c>
      <c r="J415" s="89" t="str">
        <f>IF('Frais de personnel'!$J415="","",'Frais de personnel'!$J415)</f>
        <v/>
      </c>
      <c r="K415" s="204" t="str">
        <f>IF('Frais de personnel'!$K415=0,"",'Frais de personnel'!$K415)</f>
        <v/>
      </c>
      <c r="L415" s="88"/>
      <c r="M415" s="69"/>
      <c r="N415" s="69"/>
      <c r="O415" s="69"/>
      <c r="P415" s="284" t="str">
        <f t="shared" si="46"/>
        <v/>
      </c>
      <c r="Q415" s="284" t="str">
        <f t="shared" si="47"/>
        <v/>
      </c>
      <c r="R415" s="84" t="str">
        <f t="shared" si="42"/>
        <v/>
      </c>
      <c r="S415" s="182" t="str">
        <f t="shared" si="43"/>
        <v/>
      </c>
      <c r="T415" s="196" t="str">
        <f t="shared" si="44"/>
        <v/>
      </c>
      <c r="U415" s="274" t="str">
        <f t="shared" si="48"/>
        <v/>
      </c>
      <c r="V415" s="185"/>
      <c r="W415" s="266"/>
      <c r="X415" s="90"/>
      <c r="Y415" s="158">
        <f t="shared" si="45"/>
        <v>0</v>
      </c>
    </row>
    <row r="416" spans="1:25" ht="20.100000000000001" customHeight="1" x14ac:dyDescent="0.25">
      <c r="A416" s="174">
        <v>410</v>
      </c>
      <c r="B416" s="201" t="str">
        <f>IF('Frais de personnel'!$B416="","",'Frais de personnel'!$B416)</f>
        <v/>
      </c>
      <c r="C416" s="201" t="str">
        <f>IF('Frais de personnel'!$C416="","",'Frais de personnel'!$C416)</f>
        <v/>
      </c>
      <c r="D416" s="202" t="str">
        <f>IF('Frais de personnel'!$D416="","",'Frais de personnel'!$D416)</f>
        <v/>
      </c>
      <c r="E416" s="180" t="str">
        <f>IF('Frais de personnel'!$E416="","",'Frais de personnel'!$E416)</f>
        <v/>
      </c>
      <c r="F416" s="273" t="str">
        <f>IF('Frais de personnel'!$H416="","",'Frais de personnel'!F416)</f>
        <v/>
      </c>
      <c r="G416" s="273" t="str">
        <f>IF('Frais de personnel'!$H416="","",'Frais de personnel'!G416)</f>
        <v/>
      </c>
      <c r="H416" s="203" t="str">
        <f>IF('Frais de personnel'!$H416="","",'Frais de personnel'!$H416)</f>
        <v/>
      </c>
      <c r="I416" s="89" t="str">
        <f>IF('Frais de personnel'!$I416="","",'Frais de personnel'!$I416)</f>
        <v/>
      </c>
      <c r="J416" s="89" t="str">
        <f>IF('Frais de personnel'!$J416="","",'Frais de personnel'!$J416)</f>
        <v/>
      </c>
      <c r="K416" s="204" t="str">
        <f>IF('Frais de personnel'!$K416=0,"",'Frais de personnel'!$K416)</f>
        <v/>
      </c>
      <c r="L416" s="88"/>
      <c r="M416" s="69"/>
      <c r="N416" s="69"/>
      <c r="O416" s="69"/>
      <c r="P416" s="284" t="str">
        <f t="shared" si="46"/>
        <v/>
      </c>
      <c r="Q416" s="284" t="str">
        <f t="shared" si="47"/>
        <v/>
      </c>
      <c r="R416" s="84" t="str">
        <f t="shared" si="42"/>
        <v/>
      </c>
      <c r="S416" s="182" t="str">
        <f t="shared" si="43"/>
        <v/>
      </c>
      <c r="T416" s="196" t="str">
        <f t="shared" si="44"/>
        <v/>
      </c>
      <c r="U416" s="274" t="str">
        <f t="shared" si="48"/>
        <v/>
      </c>
      <c r="V416" s="185"/>
      <c r="W416" s="266"/>
      <c r="X416" s="90"/>
      <c r="Y416" s="158">
        <f t="shared" si="45"/>
        <v>0</v>
      </c>
    </row>
    <row r="417" spans="1:25" ht="20.100000000000001" customHeight="1" x14ac:dyDescent="0.25">
      <c r="A417" s="174">
        <v>411</v>
      </c>
      <c r="B417" s="201" t="str">
        <f>IF('Frais de personnel'!$B417="","",'Frais de personnel'!$B417)</f>
        <v/>
      </c>
      <c r="C417" s="201" t="str">
        <f>IF('Frais de personnel'!$C417="","",'Frais de personnel'!$C417)</f>
        <v/>
      </c>
      <c r="D417" s="202" t="str">
        <f>IF('Frais de personnel'!$D417="","",'Frais de personnel'!$D417)</f>
        <v/>
      </c>
      <c r="E417" s="180" t="str">
        <f>IF('Frais de personnel'!$E417="","",'Frais de personnel'!$E417)</f>
        <v/>
      </c>
      <c r="F417" s="273" t="str">
        <f>IF('Frais de personnel'!$H417="","",'Frais de personnel'!F417)</f>
        <v/>
      </c>
      <c r="G417" s="273" t="str">
        <f>IF('Frais de personnel'!$H417="","",'Frais de personnel'!G417)</f>
        <v/>
      </c>
      <c r="H417" s="203" t="str">
        <f>IF('Frais de personnel'!$H417="","",'Frais de personnel'!$H417)</f>
        <v/>
      </c>
      <c r="I417" s="89" t="str">
        <f>IF('Frais de personnel'!$I417="","",'Frais de personnel'!$I417)</f>
        <v/>
      </c>
      <c r="J417" s="89" t="str">
        <f>IF('Frais de personnel'!$J417="","",'Frais de personnel'!$J417)</f>
        <v/>
      </c>
      <c r="K417" s="204" t="str">
        <f>IF('Frais de personnel'!$K417=0,"",'Frais de personnel'!$K417)</f>
        <v/>
      </c>
      <c r="L417" s="88"/>
      <c r="M417" s="69"/>
      <c r="N417" s="69"/>
      <c r="O417" s="69"/>
      <c r="P417" s="284" t="str">
        <f t="shared" si="46"/>
        <v/>
      </c>
      <c r="Q417" s="284" t="str">
        <f t="shared" si="47"/>
        <v/>
      </c>
      <c r="R417" s="84" t="str">
        <f t="shared" si="42"/>
        <v/>
      </c>
      <c r="S417" s="182" t="str">
        <f t="shared" si="43"/>
        <v/>
      </c>
      <c r="T417" s="196" t="str">
        <f t="shared" si="44"/>
        <v/>
      </c>
      <c r="U417" s="274" t="str">
        <f t="shared" si="48"/>
        <v/>
      </c>
      <c r="V417" s="185"/>
      <c r="W417" s="266"/>
      <c r="X417" s="90"/>
      <c r="Y417" s="158">
        <f t="shared" si="45"/>
        <v>0</v>
      </c>
    </row>
    <row r="418" spans="1:25" ht="20.100000000000001" customHeight="1" x14ac:dyDescent="0.25">
      <c r="A418" s="174">
        <v>412</v>
      </c>
      <c r="B418" s="201" t="str">
        <f>IF('Frais de personnel'!$B418="","",'Frais de personnel'!$B418)</f>
        <v/>
      </c>
      <c r="C418" s="201" t="str">
        <f>IF('Frais de personnel'!$C418="","",'Frais de personnel'!$C418)</f>
        <v/>
      </c>
      <c r="D418" s="202" t="str">
        <f>IF('Frais de personnel'!$D418="","",'Frais de personnel'!$D418)</f>
        <v/>
      </c>
      <c r="E418" s="180" t="str">
        <f>IF('Frais de personnel'!$E418="","",'Frais de personnel'!$E418)</f>
        <v/>
      </c>
      <c r="F418" s="273" t="str">
        <f>IF('Frais de personnel'!$H418="","",'Frais de personnel'!F418)</f>
        <v/>
      </c>
      <c r="G418" s="273" t="str">
        <f>IF('Frais de personnel'!$H418="","",'Frais de personnel'!G418)</f>
        <v/>
      </c>
      <c r="H418" s="203" t="str">
        <f>IF('Frais de personnel'!$H418="","",'Frais de personnel'!$H418)</f>
        <v/>
      </c>
      <c r="I418" s="89" t="str">
        <f>IF('Frais de personnel'!$I418="","",'Frais de personnel'!$I418)</f>
        <v/>
      </c>
      <c r="J418" s="89" t="str">
        <f>IF('Frais de personnel'!$J418="","",'Frais de personnel'!$J418)</f>
        <v/>
      </c>
      <c r="K418" s="204" t="str">
        <f>IF('Frais de personnel'!$K418=0,"",'Frais de personnel'!$K418)</f>
        <v/>
      </c>
      <c r="L418" s="88"/>
      <c r="M418" s="69"/>
      <c r="N418" s="69"/>
      <c r="O418" s="69"/>
      <c r="P418" s="284" t="str">
        <f t="shared" si="46"/>
        <v/>
      </c>
      <c r="Q418" s="284" t="str">
        <f t="shared" si="47"/>
        <v/>
      </c>
      <c r="R418" s="84" t="str">
        <f t="shared" si="42"/>
        <v/>
      </c>
      <c r="S418" s="182" t="str">
        <f t="shared" si="43"/>
        <v/>
      </c>
      <c r="T418" s="196" t="str">
        <f t="shared" si="44"/>
        <v/>
      </c>
      <c r="U418" s="274" t="str">
        <f t="shared" si="48"/>
        <v/>
      </c>
      <c r="V418" s="185"/>
      <c r="W418" s="266"/>
      <c r="X418" s="90"/>
      <c r="Y418" s="158">
        <f t="shared" si="45"/>
        <v>0</v>
      </c>
    </row>
    <row r="419" spans="1:25" ht="20.100000000000001" customHeight="1" x14ac:dyDescent="0.25">
      <c r="A419" s="174">
        <v>413</v>
      </c>
      <c r="B419" s="201" t="str">
        <f>IF('Frais de personnel'!$B419="","",'Frais de personnel'!$B419)</f>
        <v/>
      </c>
      <c r="C419" s="201" t="str">
        <f>IF('Frais de personnel'!$C419="","",'Frais de personnel'!$C419)</f>
        <v/>
      </c>
      <c r="D419" s="202" t="str">
        <f>IF('Frais de personnel'!$D419="","",'Frais de personnel'!$D419)</f>
        <v/>
      </c>
      <c r="E419" s="180" t="str">
        <f>IF('Frais de personnel'!$E419="","",'Frais de personnel'!$E419)</f>
        <v/>
      </c>
      <c r="F419" s="273" t="str">
        <f>IF('Frais de personnel'!$H419="","",'Frais de personnel'!F419)</f>
        <v/>
      </c>
      <c r="G419" s="273" t="str">
        <f>IF('Frais de personnel'!$H419="","",'Frais de personnel'!G419)</f>
        <v/>
      </c>
      <c r="H419" s="203" t="str">
        <f>IF('Frais de personnel'!$H419="","",'Frais de personnel'!$H419)</f>
        <v/>
      </c>
      <c r="I419" s="89" t="str">
        <f>IF('Frais de personnel'!$I419="","",'Frais de personnel'!$I419)</f>
        <v/>
      </c>
      <c r="J419" s="89" t="str">
        <f>IF('Frais de personnel'!$J419="","",'Frais de personnel'!$J419)</f>
        <v/>
      </c>
      <c r="K419" s="204" t="str">
        <f>IF('Frais de personnel'!$K419=0,"",'Frais de personnel'!$K419)</f>
        <v/>
      </c>
      <c r="L419" s="88"/>
      <c r="M419" s="69"/>
      <c r="N419" s="69"/>
      <c r="O419" s="69"/>
      <c r="P419" s="284" t="str">
        <f t="shared" si="46"/>
        <v/>
      </c>
      <c r="Q419" s="284" t="str">
        <f t="shared" si="47"/>
        <v/>
      </c>
      <c r="R419" s="84" t="str">
        <f t="shared" si="42"/>
        <v/>
      </c>
      <c r="S419" s="182" t="str">
        <f t="shared" si="43"/>
        <v/>
      </c>
      <c r="T419" s="196" t="str">
        <f t="shared" si="44"/>
        <v/>
      </c>
      <c r="U419" s="274" t="str">
        <f t="shared" si="48"/>
        <v/>
      </c>
      <c r="V419" s="185"/>
      <c r="W419" s="266"/>
      <c r="X419" s="90"/>
      <c r="Y419" s="158">
        <f t="shared" si="45"/>
        <v>0</v>
      </c>
    </row>
    <row r="420" spans="1:25" ht="20.100000000000001" customHeight="1" x14ac:dyDescent="0.25">
      <c r="A420" s="174">
        <v>414</v>
      </c>
      <c r="B420" s="201" t="str">
        <f>IF('Frais de personnel'!$B420="","",'Frais de personnel'!$B420)</f>
        <v/>
      </c>
      <c r="C420" s="201" t="str">
        <f>IF('Frais de personnel'!$C420="","",'Frais de personnel'!$C420)</f>
        <v/>
      </c>
      <c r="D420" s="202" t="str">
        <f>IF('Frais de personnel'!$D420="","",'Frais de personnel'!$D420)</f>
        <v/>
      </c>
      <c r="E420" s="180" t="str">
        <f>IF('Frais de personnel'!$E420="","",'Frais de personnel'!$E420)</f>
        <v/>
      </c>
      <c r="F420" s="273" t="str">
        <f>IF('Frais de personnel'!$H420="","",'Frais de personnel'!F420)</f>
        <v/>
      </c>
      <c r="G420" s="273" t="str">
        <f>IF('Frais de personnel'!$H420="","",'Frais de personnel'!G420)</f>
        <v/>
      </c>
      <c r="H420" s="203" t="str">
        <f>IF('Frais de personnel'!$H420="","",'Frais de personnel'!$H420)</f>
        <v/>
      </c>
      <c r="I420" s="89" t="str">
        <f>IF('Frais de personnel'!$I420="","",'Frais de personnel'!$I420)</f>
        <v/>
      </c>
      <c r="J420" s="89" t="str">
        <f>IF('Frais de personnel'!$J420="","",'Frais de personnel'!$J420)</f>
        <v/>
      </c>
      <c r="K420" s="204" t="str">
        <f>IF('Frais de personnel'!$K420=0,"",'Frais de personnel'!$K420)</f>
        <v/>
      </c>
      <c r="L420" s="88"/>
      <c r="M420" s="69"/>
      <c r="N420" s="69"/>
      <c r="O420" s="69"/>
      <c r="P420" s="284" t="str">
        <f t="shared" si="46"/>
        <v/>
      </c>
      <c r="Q420" s="284" t="str">
        <f t="shared" si="47"/>
        <v/>
      </c>
      <c r="R420" s="84" t="str">
        <f t="shared" si="42"/>
        <v/>
      </c>
      <c r="S420" s="182" t="str">
        <f t="shared" si="43"/>
        <v/>
      </c>
      <c r="T420" s="196" t="str">
        <f t="shared" si="44"/>
        <v/>
      </c>
      <c r="U420" s="274" t="str">
        <f t="shared" si="48"/>
        <v/>
      </c>
      <c r="V420" s="185"/>
      <c r="W420" s="266"/>
      <c r="X420" s="90"/>
      <c r="Y420" s="158">
        <f t="shared" si="45"/>
        <v>0</v>
      </c>
    </row>
    <row r="421" spans="1:25" ht="20.100000000000001" customHeight="1" x14ac:dyDescent="0.25">
      <c r="A421" s="174">
        <v>415</v>
      </c>
      <c r="B421" s="201" t="str">
        <f>IF('Frais de personnel'!$B421="","",'Frais de personnel'!$B421)</f>
        <v/>
      </c>
      <c r="C421" s="201" t="str">
        <f>IF('Frais de personnel'!$C421="","",'Frais de personnel'!$C421)</f>
        <v/>
      </c>
      <c r="D421" s="202" t="str">
        <f>IF('Frais de personnel'!$D421="","",'Frais de personnel'!$D421)</f>
        <v/>
      </c>
      <c r="E421" s="180" t="str">
        <f>IF('Frais de personnel'!$E421="","",'Frais de personnel'!$E421)</f>
        <v/>
      </c>
      <c r="F421" s="273" t="str">
        <f>IF('Frais de personnel'!$H421="","",'Frais de personnel'!F421)</f>
        <v/>
      </c>
      <c r="G421" s="273" t="str">
        <f>IF('Frais de personnel'!$H421="","",'Frais de personnel'!G421)</f>
        <v/>
      </c>
      <c r="H421" s="203" t="str">
        <f>IF('Frais de personnel'!$H421="","",'Frais de personnel'!$H421)</f>
        <v/>
      </c>
      <c r="I421" s="89" t="str">
        <f>IF('Frais de personnel'!$I421="","",'Frais de personnel'!$I421)</f>
        <v/>
      </c>
      <c r="J421" s="89" t="str">
        <f>IF('Frais de personnel'!$J421="","",'Frais de personnel'!$J421)</f>
        <v/>
      </c>
      <c r="K421" s="204" t="str">
        <f>IF('Frais de personnel'!$K421=0,"",'Frais de personnel'!$K421)</f>
        <v/>
      </c>
      <c r="L421" s="88"/>
      <c r="M421" s="69"/>
      <c r="N421" s="69"/>
      <c r="O421" s="69"/>
      <c r="P421" s="284" t="str">
        <f t="shared" si="46"/>
        <v/>
      </c>
      <c r="Q421" s="284" t="str">
        <f t="shared" si="47"/>
        <v/>
      </c>
      <c r="R421" s="84" t="str">
        <f t="shared" si="42"/>
        <v/>
      </c>
      <c r="S421" s="182" t="str">
        <f t="shared" si="43"/>
        <v/>
      </c>
      <c r="T421" s="196" t="str">
        <f t="shared" si="44"/>
        <v/>
      </c>
      <c r="U421" s="274" t="str">
        <f t="shared" si="48"/>
        <v/>
      </c>
      <c r="V421" s="185"/>
      <c r="W421" s="266"/>
      <c r="X421" s="90"/>
      <c r="Y421" s="158">
        <f t="shared" si="45"/>
        <v>0</v>
      </c>
    </row>
    <row r="422" spans="1:25" ht="20.100000000000001" customHeight="1" x14ac:dyDescent="0.25">
      <c r="A422" s="174">
        <v>416</v>
      </c>
      <c r="B422" s="201" t="str">
        <f>IF('Frais de personnel'!$B422="","",'Frais de personnel'!$B422)</f>
        <v/>
      </c>
      <c r="C422" s="201" t="str">
        <f>IF('Frais de personnel'!$C422="","",'Frais de personnel'!$C422)</f>
        <v/>
      </c>
      <c r="D422" s="202" t="str">
        <f>IF('Frais de personnel'!$D422="","",'Frais de personnel'!$D422)</f>
        <v/>
      </c>
      <c r="E422" s="180" t="str">
        <f>IF('Frais de personnel'!$E422="","",'Frais de personnel'!$E422)</f>
        <v/>
      </c>
      <c r="F422" s="273" t="str">
        <f>IF('Frais de personnel'!$H422="","",'Frais de personnel'!F422)</f>
        <v/>
      </c>
      <c r="G422" s="273" t="str">
        <f>IF('Frais de personnel'!$H422="","",'Frais de personnel'!G422)</f>
        <v/>
      </c>
      <c r="H422" s="203" t="str">
        <f>IF('Frais de personnel'!$H422="","",'Frais de personnel'!$H422)</f>
        <v/>
      </c>
      <c r="I422" s="89" t="str">
        <f>IF('Frais de personnel'!$I422="","",'Frais de personnel'!$I422)</f>
        <v/>
      </c>
      <c r="J422" s="89" t="str">
        <f>IF('Frais de personnel'!$J422="","",'Frais de personnel'!$J422)</f>
        <v/>
      </c>
      <c r="K422" s="204" t="str">
        <f>IF('Frais de personnel'!$K422=0,"",'Frais de personnel'!$K422)</f>
        <v/>
      </c>
      <c r="L422" s="88"/>
      <c r="M422" s="69"/>
      <c r="N422" s="69"/>
      <c r="O422" s="69"/>
      <c r="P422" s="284" t="str">
        <f t="shared" si="46"/>
        <v/>
      </c>
      <c r="Q422" s="284" t="str">
        <f t="shared" si="47"/>
        <v/>
      </c>
      <c r="R422" s="84" t="str">
        <f t="shared" si="42"/>
        <v/>
      </c>
      <c r="S422" s="182" t="str">
        <f t="shared" si="43"/>
        <v/>
      </c>
      <c r="T422" s="196" t="str">
        <f t="shared" si="44"/>
        <v/>
      </c>
      <c r="U422" s="274" t="str">
        <f t="shared" si="48"/>
        <v/>
      </c>
      <c r="V422" s="185"/>
      <c r="W422" s="266"/>
      <c r="X422" s="90"/>
      <c r="Y422" s="158">
        <f t="shared" si="45"/>
        <v>0</v>
      </c>
    </row>
    <row r="423" spans="1:25" ht="20.100000000000001" customHeight="1" x14ac:dyDescent="0.25">
      <c r="A423" s="174">
        <v>417</v>
      </c>
      <c r="B423" s="201" t="str">
        <f>IF('Frais de personnel'!$B423="","",'Frais de personnel'!$B423)</f>
        <v/>
      </c>
      <c r="C423" s="201" t="str">
        <f>IF('Frais de personnel'!$C423="","",'Frais de personnel'!$C423)</f>
        <v/>
      </c>
      <c r="D423" s="202" t="str">
        <f>IF('Frais de personnel'!$D423="","",'Frais de personnel'!$D423)</f>
        <v/>
      </c>
      <c r="E423" s="180" t="str">
        <f>IF('Frais de personnel'!$E423="","",'Frais de personnel'!$E423)</f>
        <v/>
      </c>
      <c r="F423" s="273" t="str">
        <f>IF('Frais de personnel'!$H423="","",'Frais de personnel'!F423)</f>
        <v/>
      </c>
      <c r="G423" s="273" t="str">
        <f>IF('Frais de personnel'!$H423="","",'Frais de personnel'!G423)</f>
        <v/>
      </c>
      <c r="H423" s="203" t="str">
        <f>IF('Frais de personnel'!$H423="","",'Frais de personnel'!$H423)</f>
        <v/>
      </c>
      <c r="I423" s="89" t="str">
        <f>IF('Frais de personnel'!$I423="","",'Frais de personnel'!$I423)</f>
        <v/>
      </c>
      <c r="J423" s="89" t="str">
        <f>IF('Frais de personnel'!$J423="","",'Frais de personnel'!$J423)</f>
        <v/>
      </c>
      <c r="K423" s="204" t="str">
        <f>IF('Frais de personnel'!$K423=0,"",'Frais de personnel'!$K423)</f>
        <v/>
      </c>
      <c r="L423" s="88"/>
      <c r="M423" s="69"/>
      <c r="N423" s="69"/>
      <c r="O423" s="69"/>
      <c r="P423" s="284" t="str">
        <f t="shared" si="46"/>
        <v/>
      </c>
      <c r="Q423" s="284" t="str">
        <f t="shared" si="47"/>
        <v/>
      </c>
      <c r="R423" s="84" t="str">
        <f t="shared" si="42"/>
        <v/>
      </c>
      <c r="S423" s="182" t="str">
        <f t="shared" si="43"/>
        <v/>
      </c>
      <c r="T423" s="196" t="str">
        <f t="shared" si="44"/>
        <v/>
      </c>
      <c r="U423" s="274" t="str">
        <f t="shared" si="48"/>
        <v/>
      </c>
      <c r="V423" s="185"/>
      <c r="W423" s="266"/>
      <c r="X423" s="90"/>
      <c r="Y423" s="158">
        <f t="shared" si="45"/>
        <v>0</v>
      </c>
    </row>
    <row r="424" spans="1:25" ht="20.100000000000001" customHeight="1" x14ac:dyDescent="0.25">
      <c r="A424" s="174">
        <v>418</v>
      </c>
      <c r="B424" s="201" t="str">
        <f>IF('Frais de personnel'!$B424="","",'Frais de personnel'!$B424)</f>
        <v/>
      </c>
      <c r="C424" s="201" t="str">
        <f>IF('Frais de personnel'!$C424="","",'Frais de personnel'!$C424)</f>
        <v/>
      </c>
      <c r="D424" s="202" t="str">
        <f>IF('Frais de personnel'!$D424="","",'Frais de personnel'!$D424)</f>
        <v/>
      </c>
      <c r="E424" s="180" t="str">
        <f>IF('Frais de personnel'!$E424="","",'Frais de personnel'!$E424)</f>
        <v/>
      </c>
      <c r="F424" s="273" t="str">
        <f>IF('Frais de personnel'!$H424="","",'Frais de personnel'!F424)</f>
        <v/>
      </c>
      <c r="G424" s="273" t="str">
        <f>IF('Frais de personnel'!$H424="","",'Frais de personnel'!G424)</f>
        <v/>
      </c>
      <c r="H424" s="203" t="str">
        <f>IF('Frais de personnel'!$H424="","",'Frais de personnel'!$H424)</f>
        <v/>
      </c>
      <c r="I424" s="89" t="str">
        <f>IF('Frais de personnel'!$I424="","",'Frais de personnel'!$I424)</f>
        <v/>
      </c>
      <c r="J424" s="89" t="str">
        <f>IF('Frais de personnel'!$J424="","",'Frais de personnel'!$J424)</f>
        <v/>
      </c>
      <c r="K424" s="204" t="str">
        <f>IF('Frais de personnel'!$K424=0,"",'Frais de personnel'!$K424)</f>
        <v/>
      </c>
      <c r="L424" s="88"/>
      <c r="M424" s="69"/>
      <c r="N424" s="69"/>
      <c r="O424" s="69"/>
      <c r="P424" s="284" t="str">
        <f t="shared" si="46"/>
        <v/>
      </c>
      <c r="Q424" s="284" t="str">
        <f t="shared" si="47"/>
        <v/>
      </c>
      <c r="R424" s="84" t="str">
        <f t="shared" si="42"/>
        <v/>
      </c>
      <c r="S424" s="182" t="str">
        <f t="shared" si="43"/>
        <v/>
      </c>
      <c r="T424" s="196" t="str">
        <f t="shared" si="44"/>
        <v/>
      </c>
      <c r="U424" s="274" t="str">
        <f t="shared" si="48"/>
        <v/>
      </c>
      <c r="V424" s="185"/>
      <c r="W424" s="266"/>
      <c r="X424" s="90"/>
      <c r="Y424" s="158">
        <f t="shared" si="45"/>
        <v>0</v>
      </c>
    </row>
    <row r="425" spans="1:25" ht="20.100000000000001" customHeight="1" x14ac:dyDescent="0.25">
      <c r="A425" s="174">
        <v>419</v>
      </c>
      <c r="B425" s="201" t="str">
        <f>IF('Frais de personnel'!$B425="","",'Frais de personnel'!$B425)</f>
        <v/>
      </c>
      <c r="C425" s="201" t="str">
        <f>IF('Frais de personnel'!$C425="","",'Frais de personnel'!$C425)</f>
        <v/>
      </c>
      <c r="D425" s="202" t="str">
        <f>IF('Frais de personnel'!$D425="","",'Frais de personnel'!$D425)</f>
        <v/>
      </c>
      <c r="E425" s="180" t="str">
        <f>IF('Frais de personnel'!$E425="","",'Frais de personnel'!$E425)</f>
        <v/>
      </c>
      <c r="F425" s="273" t="str">
        <f>IF('Frais de personnel'!$H425="","",'Frais de personnel'!F425)</f>
        <v/>
      </c>
      <c r="G425" s="273" t="str">
        <f>IF('Frais de personnel'!$H425="","",'Frais de personnel'!G425)</f>
        <v/>
      </c>
      <c r="H425" s="203" t="str">
        <f>IF('Frais de personnel'!$H425="","",'Frais de personnel'!$H425)</f>
        <v/>
      </c>
      <c r="I425" s="89" t="str">
        <f>IF('Frais de personnel'!$I425="","",'Frais de personnel'!$I425)</f>
        <v/>
      </c>
      <c r="J425" s="89" t="str">
        <f>IF('Frais de personnel'!$J425="","",'Frais de personnel'!$J425)</f>
        <v/>
      </c>
      <c r="K425" s="204" t="str">
        <f>IF('Frais de personnel'!$K425=0,"",'Frais de personnel'!$K425)</f>
        <v/>
      </c>
      <c r="L425" s="88"/>
      <c r="M425" s="69"/>
      <c r="N425" s="69"/>
      <c r="O425" s="69"/>
      <c r="P425" s="284" t="str">
        <f t="shared" si="46"/>
        <v/>
      </c>
      <c r="Q425" s="284" t="str">
        <f t="shared" si="47"/>
        <v/>
      </c>
      <c r="R425" s="84" t="str">
        <f t="shared" si="42"/>
        <v/>
      </c>
      <c r="S425" s="182" t="str">
        <f t="shared" si="43"/>
        <v/>
      </c>
      <c r="T425" s="196" t="str">
        <f t="shared" si="44"/>
        <v/>
      </c>
      <c r="U425" s="274" t="str">
        <f t="shared" si="48"/>
        <v/>
      </c>
      <c r="V425" s="185"/>
      <c r="W425" s="266"/>
      <c r="X425" s="90"/>
      <c r="Y425" s="158">
        <f t="shared" si="45"/>
        <v>0</v>
      </c>
    </row>
    <row r="426" spans="1:25" ht="20.100000000000001" customHeight="1" x14ac:dyDescent="0.25">
      <c r="A426" s="174">
        <v>420</v>
      </c>
      <c r="B426" s="201" t="str">
        <f>IF('Frais de personnel'!$B426="","",'Frais de personnel'!$B426)</f>
        <v/>
      </c>
      <c r="C426" s="201" t="str">
        <f>IF('Frais de personnel'!$C426="","",'Frais de personnel'!$C426)</f>
        <v/>
      </c>
      <c r="D426" s="202" t="str">
        <f>IF('Frais de personnel'!$D426="","",'Frais de personnel'!$D426)</f>
        <v/>
      </c>
      <c r="E426" s="180" t="str">
        <f>IF('Frais de personnel'!$E426="","",'Frais de personnel'!$E426)</f>
        <v/>
      </c>
      <c r="F426" s="273" t="str">
        <f>IF('Frais de personnel'!$H426="","",'Frais de personnel'!F426)</f>
        <v/>
      </c>
      <c r="G426" s="273" t="str">
        <f>IF('Frais de personnel'!$H426="","",'Frais de personnel'!G426)</f>
        <v/>
      </c>
      <c r="H426" s="203" t="str">
        <f>IF('Frais de personnel'!$H426="","",'Frais de personnel'!$H426)</f>
        <v/>
      </c>
      <c r="I426" s="89" t="str">
        <f>IF('Frais de personnel'!$I426="","",'Frais de personnel'!$I426)</f>
        <v/>
      </c>
      <c r="J426" s="89" t="str">
        <f>IF('Frais de personnel'!$J426="","",'Frais de personnel'!$J426)</f>
        <v/>
      </c>
      <c r="K426" s="204" t="str">
        <f>IF('Frais de personnel'!$K426=0,"",'Frais de personnel'!$K426)</f>
        <v/>
      </c>
      <c r="L426" s="88"/>
      <c r="M426" s="69"/>
      <c r="N426" s="69"/>
      <c r="O426" s="69"/>
      <c r="P426" s="284" t="str">
        <f t="shared" si="46"/>
        <v/>
      </c>
      <c r="Q426" s="284" t="str">
        <f t="shared" si="47"/>
        <v/>
      </c>
      <c r="R426" s="84" t="str">
        <f t="shared" si="42"/>
        <v/>
      </c>
      <c r="S426" s="182" t="str">
        <f t="shared" si="43"/>
        <v/>
      </c>
      <c r="T426" s="196" t="str">
        <f t="shared" si="44"/>
        <v/>
      </c>
      <c r="U426" s="274" t="str">
        <f t="shared" si="48"/>
        <v/>
      </c>
      <c r="V426" s="185"/>
      <c r="W426" s="266"/>
      <c r="X426" s="90"/>
      <c r="Y426" s="158">
        <f t="shared" si="45"/>
        <v>0</v>
      </c>
    </row>
    <row r="427" spans="1:25" ht="20.100000000000001" customHeight="1" x14ac:dyDescent="0.25">
      <c r="A427" s="174">
        <v>421</v>
      </c>
      <c r="B427" s="201" t="str">
        <f>IF('Frais de personnel'!$B427="","",'Frais de personnel'!$B427)</f>
        <v/>
      </c>
      <c r="C427" s="201" t="str">
        <f>IF('Frais de personnel'!$C427="","",'Frais de personnel'!$C427)</f>
        <v/>
      </c>
      <c r="D427" s="202" t="str">
        <f>IF('Frais de personnel'!$D427="","",'Frais de personnel'!$D427)</f>
        <v/>
      </c>
      <c r="E427" s="180" t="str">
        <f>IF('Frais de personnel'!$E427="","",'Frais de personnel'!$E427)</f>
        <v/>
      </c>
      <c r="F427" s="273" t="str">
        <f>IF('Frais de personnel'!$H427="","",'Frais de personnel'!F427)</f>
        <v/>
      </c>
      <c r="G427" s="273" t="str">
        <f>IF('Frais de personnel'!$H427="","",'Frais de personnel'!G427)</f>
        <v/>
      </c>
      <c r="H427" s="203" t="str">
        <f>IF('Frais de personnel'!$H427="","",'Frais de personnel'!$H427)</f>
        <v/>
      </c>
      <c r="I427" s="89" t="str">
        <f>IF('Frais de personnel'!$I427="","",'Frais de personnel'!$I427)</f>
        <v/>
      </c>
      <c r="J427" s="89" t="str">
        <f>IF('Frais de personnel'!$J427="","",'Frais de personnel'!$J427)</f>
        <v/>
      </c>
      <c r="K427" s="204" t="str">
        <f>IF('Frais de personnel'!$K427=0,"",'Frais de personnel'!$K427)</f>
        <v/>
      </c>
      <c r="L427" s="88"/>
      <c r="M427" s="69"/>
      <c r="N427" s="69"/>
      <c r="O427" s="69"/>
      <c r="P427" s="284" t="str">
        <f t="shared" si="46"/>
        <v/>
      </c>
      <c r="Q427" s="284" t="str">
        <f t="shared" si="47"/>
        <v/>
      </c>
      <c r="R427" s="84" t="str">
        <f t="shared" si="42"/>
        <v/>
      </c>
      <c r="S427" s="182" t="str">
        <f t="shared" si="43"/>
        <v/>
      </c>
      <c r="T427" s="196" t="str">
        <f t="shared" si="44"/>
        <v/>
      </c>
      <c r="U427" s="274" t="str">
        <f t="shared" si="48"/>
        <v/>
      </c>
      <c r="V427" s="185"/>
      <c r="W427" s="266"/>
      <c r="X427" s="90"/>
      <c r="Y427" s="158">
        <f t="shared" si="45"/>
        <v>0</v>
      </c>
    </row>
    <row r="428" spans="1:25" ht="20.100000000000001" customHeight="1" x14ac:dyDescent="0.25">
      <c r="A428" s="174">
        <v>422</v>
      </c>
      <c r="B428" s="201" t="str">
        <f>IF('Frais de personnel'!$B428="","",'Frais de personnel'!$B428)</f>
        <v/>
      </c>
      <c r="C428" s="201" t="str">
        <f>IF('Frais de personnel'!$C428="","",'Frais de personnel'!$C428)</f>
        <v/>
      </c>
      <c r="D428" s="202" t="str">
        <f>IF('Frais de personnel'!$D428="","",'Frais de personnel'!$D428)</f>
        <v/>
      </c>
      <c r="E428" s="180" t="str">
        <f>IF('Frais de personnel'!$E428="","",'Frais de personnel'!$E428)</f>
        <v/>
      </c>
      <c r="F428" s="273" t="str">
        <f>IF('Frais de personnel'!$H428="","",'Frais de personnel'!F428)</f>
        <v/>
      </c>
      <c r="G428" s="273" t="str">
        <f>IF('Frais de personnel'!$H428="","",'Frais de personnel'!G428)</f>
        <v/>
      </c>
      <c r="H428" s="203" t="str">
        <f>IF('Frais de personnel'!$H428="","",'Frais de personnel'!$H428)</f>
        <v/>
      </c>
      <c r="I428" s="89" t="str">
        <f>IF('Frais de personnel'!$I428="","",'Frais de personnel'!$I428)</f>
        <v/>
      </c>
      <c r="J428" s="89" t="str">
        <f>IF('Frais de personnel'!$J428="","",'Frais de personnel'!$J428)</f>
        <v/>
      </c>
      <c r="K428" s="204" t="str">
        <f>IF('Frais de personnel'!$K428=0,"",'Frais de personnel'!$K428)</f>
        <v/>
      </c>
      <c r="L428" s="88"/>
      <c r="M428" s="69"/>
      <c r="N428" s="69"/>
      <c r="O428" s="69"/>
      <c r="P428" s="284" t="str">
        <f t="shared" si="46"/>
        <v/>
      </c>
      <c r="Q428" s="284" t="str">
        <f t="shared" si="47"/>
        <v/>
      </c>
      <c r="R428" s="84" t="str">
        <f t="shared" si="42"/>
        <v/>
      </c>
      <c r="S428" s="182" t="str">
        <f t="shared" si="43"/>
        <v/>
      </c>
      <c r="T428" s="196" t="str">
        <f t="shared" si="44"/>
        <v/>
      </c>
      <c r="U428" s="274" t="str">
        <f t="shared" si="48"/>
        <v/>
      </c>
      <c r="V428" s="185"/>
      <c r="W428" s="266"/>
      <c r="X428" s="90"/>
      <c r="Y428" s="158">
        <f t="shared" si="45"/>
        <v>0</v>
      </c>
    </row>
    <row r="429" spans="1:25" ht="20.100000000000001" customHeight="1" x14ac:dyDescent="0.25">
      <c r="A429" s="174">
        <v>423</v>
      </c>
      <c r="B429" s="201" t="str">
        <f>IF('Frais de personnel'!$B429="","",'Frais de personnel'!$B429)</f>
        <v/>
      </c>
      <c r="C429" s="201" t="str">
        <f>IF('Frais de personnel'!$C429="","",'Frais de personnel'!$C429)</f>
        <v/>
      </c>
      <c r="D429" s="202" t="str">
        <f>IF('Frais de personnel'!$D429="","",'Frais de personnel'!$D429)</f>
        <v/>
      </c>
      <c r="E429" s="180" t="str">
        <f>IF('Frais de personnel'!$E429="","",'Frais de personnel'!$E429)</f>
        <v/>
      </c>
      <c r="F429" s="273" t="str">
        <f>IF('Frais de personnel'!$H429="","",'Frais de personnel'!F429)</f>
        <v/>
      </c>
      <c r="G429" s="273" t="str">
        <f>IF('Frais de personnel'!$H429="","",'Frais de personnel'!G429)</f>
        <v/>
      </c>
      <c r="H429" s="203" t="str">
        <f>IF('Frais de personnel'!$H429="","",'Frais de personnel'!$H429)</f>
        <v/>
      </c>
      <c r="I429" s="89" t="str">
        <f>IF('Frais de personnel'!$I429="","",'Frais de personnel'!$I429)</f>
        <v/>
      </c>
      <c r="J429" s="89" t="str">
        <f>IF('Frais de personnel'!$J429="","",'Frais de personnel'!$J429)</f>
        <v/>
      </c>
      <c r="K429" s="204" t="str">
        <f>IF('Frais de personnel'!$K429=0,"",'Frais de personnel'!$K429)</f>
        <v/>
      </c>
      <c r="L429" s="88"/>
      <c r="M429" s="69"/>
      <c r="N429" s="69"/>
      <c r="O429" s="69"/>
      <c r="P429" s="284" t="str">
        <f t="shared" si="46"/>
        <v/>
      </c>
      <c r="Q429" s="284" t="str">
        <f t="shared" si="47"/>
        <v/>
      </c>
      <c r="R429" s="84" t="str">
        <f t="shared" si="42"/>
        <v/>
      </c>
      <c r="S429" s="182" t="str">
        <f t="shared" si="43"/>
        <v/>
      </c>
      <c r="T429" s="196" t="str">
        <f t="shared" si="44"/>
        <v/>
      </c>
      <c r="U429" s="274" t="str">
        <f t="shared" si="48"/>
        <v/>
      </c>
      <c r="V429" s="185"/>
      <c r="W429" s="266"/>
      <c r="X429" s="90"/>
      <c r="Y429" s="158">
        <f t="shared" si="45"/>
        <v>0</v>
      </c>
    </row>
    <row r="430" spans="1:25" ht="20.100000000000001" customHeight="1" x14ac:dyDescent="0.25">
      <c r="A430" s="174">
        <v>424</v>
      </c>
      <c r="B430" s="201" t="str">
        <f>IF('Frais de personnel'!$B430="","",'Frais de personnel'!$B430)</f>
        <v/>
      </c>
      <c r="C430" s="201" t="str">
        <f>IF('Frais de personnel'!$C430="","",'Frais de personnel'!$C430)</f>
        <v/>
      </c>
      <c r="D430" s="202" t="str">
        <f>IF('Frais de personnel'!$D430="","",'Frais de personnel'!$D430)</f>
        <v/>
      </c>
      <c r="E430" s="180" t="str">
        <f>IF('Frais de personnel'!$E430="","",'Frais de personnel'!$E430)</f>
        <v/>
      </c>
      <c r="F430" s="273" t="str">
        <f>IF('Frais de personnel'!$H430="","",'Frais de personnel'!F430)</f>
        <v/>
      </c>
      <c r="G430" s="273" t="str">
        <f>IF('Frais de personnel'!$H430="","",'Frais de personnel'!G430)</f>
        <v/>
      </c>
      <c r="H430" s="203" t="str">
        <f>IF('Frais de personnel'!$H430="","",'Frais de personnel'!$H430)</f>
        <v/>
      </c>
      <c r="I430" s="89" t="str">
        <f>IF('Frais de personnel'!$I430="","",'Frais de personnel'!$I430)</f>
        <v/>
      </c>
      <c r="J430" s="89" t="str">
        <f>IF('Frais de personnel'!$J430="","",'Frais de personnel'!$J430)</f>
        <v/>
      </c>
      <c r="K430" s="204" t="str">
        <f>IF('Frais de personnel'!$K430=0,"",'Frais de personnel'!$K430)</f>
        <v/>
      </c>
      <c r="L430" s="88"/>
      <c r="M430" s="69"/>
      <c r="N430" s="69"/>
      <c r="O430" s="69"/>
      <c r="P430" s="284" t="str">
        <f t="shared" si="46"/>
        <v/>
      </c>
      <c r="Q430" s="284" t="str">
        <f t="shared" si="47"/>
        <v/>
      </c>
      <c r="R430" s="84" t="str">
        <f t="shared" si="42"/>
        <v/>
      </c>
      <c r="S430" s="182" t="str">
        <f t="shared" si="43"/>
        <v/>
      </c>
      <c r="T430" s="196" t="str">
        <f t="shared" si="44"/>
        <v/>
      </c>
      <c r="U430" s="274" t="str">
        <f t="shared" si="48"/>
        <v/>
      </c>
      <c r="V430" s="185"/>
      <c r="W430" s="266"/>
      <c r="X430" s="90"/>
      <c r="Y430" s="158">
        <f t="shared" si="45"/>
        <v>0</v>
      </c>
    </row>
    <row r="431" spans="1:25" ht="20.100000000000001" customHeight="1" x14ac:dyDescent="0.25">
      <c r="A431" s="174">
        <v>425</v>
      </c>
      <c r="B431" s="201" t="str">
        <f>IF('Frais de personnel'!$B431="","",'Frais de personnel'!$B431)</f>
        <v/>
      </c>
      <c r="C431" s="201" t="str">
        <f>IF('Frais de personnel'!$C431="","",'Frais de personnel'!$C431)</f>
        <v/>
      </c>
      <c r="D431" s="202" t="str">
        <f>IF('Frais de personnel'!$D431="","",'Frais de personnel'!$D431)</f>
        <v/>
      </c>
      <c r="E431" s="180" t="str">
        <f>IF('Frais de personnel'!$E431="","",'Frais de personnel'!$E431)</f>
        <v/>
      </c>
      <c r="F431" s="273" t="str">
        <f>IF('Frais de personnel'!$H431="","",'Frais de personnel'!F431)</f>
        <v/>
      </c>
      <c r="G431" s="273" t="str">
        <f>IF('Frais de personnel'!$H431="","",'Frais de personnel'!G431)</f>
        <v/>
      </c>
      <c r="H431" s="203" t="str">
        <f>IF('Frais de personnel'!$H431="","",'Frais de personnel'!$H431)</f>
        <v/>
      </c>
      <c r="I431" s="89" t="str">
        <f>IF('Frais de personnel'!$I431="","",'Frais de personnel'!$I431)</f>
        <v/>
      </c>
      <c r="J431" s="89" t="str">
        <f>IF('Frais de personnel'!$J431="","",'Frais de personnel'!$J431)</f>
        <v/>
      </c>
      <c r="K431" s="204" t="str">
        <f>IF('Frais de personnel'!$K431=0,"",'Frais de personnel'!$K431)</f>
        <v/>
      </c>
      <c r="L431" s="88"/>
      <c r="M431" s="69"/>
      <c r="N431" s="69"/>
      <c r="O431" s="69"/>
      <c r="P431" s="284" t="str">
        <f t="shared" si="46"/>
        <v/>
      </c>
      <c r="Q431" s="284" t="str">
        <f t="shared" si="47"/>
        <v/>
      </c>
      <c r="R431" s="84" t="str">
        <f t="shared" si="42"/>
        <v/>
      </c>
      <c r="S431" s="182" t="str">
        <f t="shared" si="43"/>
        <v/>
      </c>
      <c r="T431" s="196" t="str">
        <f t="shared" si="44"/>
        <v/>
      </c>
      <c r="U431" s="274" t="str">
        <f t="shared" si="48"/>
        <v/>
      </c>
      <c r="V431" s="185"/>
      <c r="W431" s="266"/>
      <c r="X431" s="90"/>
      <c r="Y431" s="158">
        <f t="shared" si="45"/>
        <v>0</v>
      </c>
    </row>
    <row r="432" spans="1:25" ht="20.100000000000001" customHeight="1" x14ac:dyDescent="0.25">
      <c r="A432" s="174">
        <v>426</v>
      </c>
      <c r="B432" s="201" t="str">
        <f>IF('Frais de personnel'!$B432="","",'Frais de personnel'!$B432)</f>
        <v/>
      </c>
      <c r="C432" s="201" t="str">
        <f>IF('Frais de personnel'!$C432="","",'Frais de personnel'!$C432)</f>
        <v/>
      </c>
      <c r="D432" s="202" t="str">
        <f>IF('Frais de personnel'!$D432="","",'Frais de personnel'!$D432)</f>
        <v/>
      </c>
      <c r="E432" s="180" t="str">
        <f>IF('Frais de personnel'!$E432="","",'Frais de personnel'!$E432)</f>
        <v/>
      </c>
      <c r="F432" s="273" t="str">
        <f>IF('Frais de personnel'!$H432="","",'Frais de personnel'!F432)</f>
        <v/>
      </c>
      <c r="G432" s="273" t="str">
        <f>IF('Frais de personnel'!$H432="","",'Frais de personnel'!G432)</f>
        <v/>
      </c>
      <c r="H432" s="203" t="str">
        <f>IF('Frais de personnel'!$H432="","",'Frais de personnel'!$H432)</f>
        <v/>
      </c>
      <c r="I432" s="89" t="str">
        <f>IF('Frais de personnel'!$I432="","",'Frais de personnel'!$I432)</f>
        <v/>
      </c>
      <c r="J432" s="89" t="str">
        <f>IF('Frais de personnel'!$J432="","",'Frais de personnel'!$J432)</f>
        <v/>
      </c>
      <c r="K432" s="204" t="str">
        <f>IF('Frais de personnel'!$K432=0,"",'Frais de personnel'!$K432)</f>
        <v/>
      </c>
      <c r="L432" s="88"/>
      <c r="M432" s="69"/>
      <c r="N432" s="69"/>
      <c r="O432" s="69"/>
      <c r="P432" s="284" t="str">
        <f t="shared" si="46"/>
        <v/>
      </c>
      <c r="Q432" s="284" t="str">
        <f t="shared" si="47"/>
        <v/>
      </c>
      <c r="R432" s="84" t="str">
        <f t="shared" si="42"/>
        <v/>
      </c>
      <c r="S432" s="182" t="str">
        <f t="shared" si="43"/>
        <v/>
      </c>
      <c r="T432" s="196" t="str">
        <f t="shared" si="44"/>
        <v/>
      </c>
      <c r="U432" s="274" t="str">
        <f t="shared" si="48"/>
        <v/>
      </c>
      <c r="V432" s="185"/>
      <c r="W432" s="266"/>
      <c r="X432" s="90"/>
      <c r="Y432" s="158">
        <f t="shared" si="45"/>
        <v>0</v>
      </c>
    </row>
    <row r="433" spans="1:25" ht="20.100000000000001" customHeight="1" x14ac:dyDescent="0.25">
      <c r="A433" s="174">
        <v>427</v>
      </c>
      <c r="B433" s="201" t="str">
        <f>IF('Frais de personnel'!$B433="","",'Frais de personnel'!$B433)</f>
        <v/>
      </c>
      <c r="C433" s="201" t="str">
        <f>IF('Frais de personnel'!$C433="","",'Frais de personnel'!$C433)</f>
        <v/>
      </c>
      <c r="D433" s="202" t="str">
        <f>IF('Frais de personnel'!$D433="","",'Frais de personnel'!$D433)</f>
        <v/>
      </c>
      <c r="E433" s="180" t="str">
        <f>IF('Frais de personnel'!$E433="","",'Frais de personnel'!$E433)</f>
        <v/>
      </c>
      <c r="F433" s="273" t="str">
        <f>IF('Frais de personnel'!$H433="","",'Frais de personnel'!F433)</f>
        <v/>
      </c>
      <c r="G433" s="273" t="str">
        <f>IF('Frais de personnel'!$H433="","",'Frais de personnel'!G433)</f>
        <v/>
      </c>
      <c r="H433" s="203" t="str">
        <f>IF('Frais de personnel'!$H433="","",'Frais de personnel'!$H433)</f>
        <v/>
      </c>
      <c r="I433" s="89" t="str">
        <f>IF('Frais de personnel'!$I433="","",'Frais de personnel'!$I433)</f>
        <v/>
      </c>
      <c r="J433" s="89" t="str">
        <f>IF('Frais de personnel'!$J433="","",'Frais de personnel'!$J433)</f>
        <v/>
      </c>
      <c r="K433" s="204" t="str">
        <f>IF('Frais de personnel'!$K433=0,"",'Frais de personnel'!$K433)</f>
        <v/>
      </c>
      <c r="L433" s="88"/>
      <c r="M433" s="69"/>
      <c r="N433" s="69"/>
      <c r="O433" s="69"/>
      <c r="P433" s="284" t="str">
        <f t="shared" si="46"/>
        <v/>
      </c>
      <c r="Q433" s="284" t="str">
        <f t="shared" si="47"/>
        <v/>
      </c>
      <c r="R433" s="84" t="str">
        <f t="shared" si="42"/>
        <v/>
      </c>
      <c r="S433" s="182" t="str">
        <f t="shared" si="43"/>
        <v/>
      </c>
      <c r="T433" s="196" t="str">
        <f t="shared" si="44"/>
        <v/>
      </c>
      <c r="U433" s="274" t="str">
        <f t="shared" si="48"/>
        <v/>
      </c>
      <c r="V433" s="185"/>
      <c r="W433" s="266"/>
      <c r="X433" s="90"/>
      <c r="Y433" s="158">
        <f t="shared" si="45"/>
        <v>0</v>
      </c>
    </row>
    <row r="434" spans="1:25" ht="20.100000000000001" customHeight="1" x14ac:dyDescent="0.25">
      <c r="A434" s="174">
        <v>428</v>
      </c>
      <c r="B434" s="201" t="str">
        <f>IF('Frais de personnel'!$B434="","",'Frais de personnel'!$B434)</f>
        <v/>
      </c>
      <c r="C434" s="201" t="str">
        <f>IF('Frais de personnel'!$C434="","",'Frais de personnel'!$C434)</f>
        <v/>
      </c>
      <c r="D434" s="202" t="str">
        <f>IF('Frais de personnel'!$D434="","",'Frais de personnel'!$D434)</f>
        <v/>
      </c>
      <c r="E434" s="180" t="str">
        <f>IF('Frais de personnel'!$E434="","",'Frais de personnel'!$E434)</f>
        <v/>
      </c>
      <c r="F434" s="273" t="str">
        <f>IF('Frais de personnel'!$H434="","",'Frais de personnel'!F434)</f>
        <v/>
      </c>
      <c r="G434" s="273" t="str">
        <f>IF('Frais de personnel'!$H434="","",'Frais de personnel'!G434)</f>
        <v/>
      </c>
      <c r="H434" s="203" t="str">
        <f>IF('Frais de personnel'!$H434="","",'Frais de personnel'!$H434)</f>
        <v/>
      </c>
      <c r="I434" s="89" t="str">
        <f>IF('Frais de personnel'!$I434="","",'Frais de personnel'!$I434)</f>
        <v/>
      </c>
      <c r="J434" s="89" t="str">
        <f>IF('Frais de personnel'!$J434="","",'Frais de personnel'!$J434)</f>
        <v/>
      </c>
      <c r="K434" s="204" t="str">
        <f>IF('Frais de personnel'!$K434=0,"",'Frais de personnel'!$K434)</f>
        <v/>
      </c>
      <c r="L434" s="88"/>
      <c r="M434" s="69"/>
      <c r="N434" s="69"/>
      <c r="O434" s="69"/>
      <c r="P434" s="284" t="str">
        <f t="shared" si="46"/>
        <v/>
      </c>
      <c r="Q434" s="284" t="str">
        <f t="shared" si="47"/>
        <v/>
      </c>
      <c r="R434" s="84" t="str">
        <f t="shared" si="42"/>
        <v/>
      </c>
      <c r="S434" s="182" t="str">
        <f t="shared" si="43"/>
        <v/>
      </c>
      <c r="T434" s="196" t="str">
        <f t="shared" si="44"/>
        <v/>
      </c>
      <c r="U434" s="274" t="str">
        <f t="shared" si="48"/>
        <v/>
      </c>
      <c r="V434" s="185"/>
      <c r="W434" s="266"/>
      <c r="X434" s="90"/>
      <c r="Y434" s="158">
        <f t="shared" si="45"/>
        <v>0</v>
      </c>
    </row>
    <row r="435" spans="1:25" ht="20.100000000000001" customHeight="1" x14ac:dyDescent="0.25">
      <c r="A435" s="174">
        <v>429</v>
      </c>
      <c r="B435" s="201" t="str">
        <f>IF('Frais de personnel'!$B435="","",'Frais de personnel'!$B435)</f>
        <v/>
      </c>
      <c r="C435" s="201" t="str">
        <f>IF('Frais de personnel'!$C435="","",'Frais de personnel'!$C435)</f>
        <v/>
      </c>
      <c r="D435" s="202" t="str">
        <f>IF('Frais de personnel'!$D435="","",'Frais de personnel'!$D435)</f>
        <v/>
      </c>
      <c r="E435" s="180" t="str">
        <f>IF('Frais de personnel'!$E435="","",'Frais de personnel'!$E435)</f>
        <v/>
      </c>
      <c r="F435" s="273" t="str">
        <f>IF('Frais de personnel'!$H435="","",'Frais de personnel'!F435)</f>
        <v/>
      </c>
      <c r="G435" s="273" t="str">
        <f>IF('Frais de personnel'!$H435="","",'Frais de personnel'!G435)</f>
        <v/>
      </c>
      <c r="H435" s="203" t="str">
        <f>IF('Frais de personnel'!$H435="","",'Frais de personnel'!$H435)</f>
        <v/>
      </c>
      <c r="I435" s="89" t="str">
        <f>IF('Frais de personnel'!$I435="","",'Frais de personnel'!$I435)</f>
        <v/>
      </c>
      <c r="J435" s="89" t="str">
        <f>IF('Frais de personnel'!$J435="","",'Frais de personnel'!$J435)</f>
        <v/>
      </c>
      <c r="K435" s="204" t="str">
        <f>IF('Frais de personnel'!$K435=0,"",'Frais de personnel'!$K435)</f>
        <v/>
      </c>
      <c r="L435" s="88"/>
      <c r="M435" s="69"/>
      <c r="N435" s="69"/>
      <c r="O435" s="69"/>
      <c r="P435" s="284" t="str">
        <f t="shared" si="46"/>
        <v/>
      </c>
      <c r="Q435" s="284" t="str">
        <f t="shared" si="47"/>
        <v/>
      </c>
      <c r="R435" s="84" t="str">
        <f t="shared" si="42"/>
        <v/>
      </c>
      <c r="S435" s="182" t="str">
        <f t="shared" si="43"/>
        <v/>
      </c>
      <c r="T435" s="196" t="str">
        <f t="shared" si="44"/>
        <v/>
      </c>
      <c r="U435" s="274" t="str">
        <f t="shared" si="48"/>
        <v/>
      </c>
      <c r="V435" s="185"/>
      <c r="W435" s="266"/>
      <c r="X435" s="90"/>
      <c r="Y435" s="158">
        <f t="shared" si="45"/>
        <v>0</v>
      </c>
    </row>
    <row r="436" spans="1:25" ht="20.100000000000001" customHeight="1" x14ac:dyDescent="0.25">
      <c r="A436" s="174">
        <v>430</v>
      </c>
      <c r="B436" s="201" t="str">
        <f>IF('Frais de personnel'!$B436="","",'Frais de personnel'!$B436)</f>
        <v/>
      </c>
      <c r="C436" s="201" t="str">
        <f>IF('Frais de personnel'!$C436="","",'Frais de personnel'!$C436)</f>
        <v/>
      </c>
      <c r="D436" s="202" t="str">
        <f>IF('Frais de personnel'!$D436="","",'Frais de personnel'!$D436)</f>
        <v/>
      </c>
      <c r="E436" s="180" t="str">
        <f>IF('Frais de personnel'!$E436="","",'Frais de personnel'!$E436)</f>
        <v/>
      </c>
      <c r="F436" s="273" t="str">
        <f>IF('Frais de personnel'!$H436="","",'Frais de personnel'!F436)</f>
        <v/>
      </c>
      <c r="G436" s="273" t="str">
        <f>IF('Frais de personnel'!$H436="","",'Frais de personnel'!G436)</f>
        <v/>
      </c>
      <c r="H436" s="203" t="str">
        <f>IF('Frais de personnel'!$H436="","",'Frais de personnel'!$H436)</f>
        <v/>
      </c>
      <c r="I436" s="89" t="str">
        <f>IF('Frais de personnel'!$I436="","",'Frais de personnel'!$I436)</f>
        <v/>
      </c>
      <c r="J436" s="89" t="str">
        <f>IF('Frais de personnel'!$J436="","",'Frais de personnel'!$J436)</f>
        <v/>
      </c>
      <c r="K436" s="204" t="str">
        <f>IF('Frais de personnel'!$K436=0,"",'Frais de personnel'!$K436)</f>
        <v/>
      </c>
      <c r="L436" s="88"/>
      <c r="M436" s="69"/>
      <c r="N436" s="69"/>
      <c r="O436" s="69"/>
      <c r="P436" s="284" t="str">
        <f t="shared" si="46"/>
        <v/>
      </c>
      <c r="Q436" s="284" t="str">
        <f t="shared" si="47"/>
        <v/>
      </c>
      <c r="R436" s="84" t="str">
        <f t="shared" si="42"/>
        <v/>
      </c>
      <c r="S436" s="182" t="str">
        <f t="shared" si="43"/>
        <v/>
      </c>
      <c r="T436" s="196" t="str">
        <f t="shared" si="44"/>
        <v/>
      </c>
      <c r="U436" s="274" t="str">
        <f t="shared" si="48"/>
        <v/>
      </c>
      <c r="V436" s="185"/>
      <c r="W436" s="266"/>
      <c r="X436" s="90"/>
      <c r="Y436" s="158">
        <f t="shared" si="45"/>
        <v>0</v>
      </c>
    </row>
    <row r="437" spans="1:25" ht="20.100000000000001" customHeight="1" x14ac:dyDescent="0.25">
      <c r="A437" s="174">
        <v>431</v>
      </c>
      <c r="B437" s="201" t="str">
        <f>IF('Frais de personnel'!$B437="","",'Frais de personnel'!$B437)</f>
        <v/>
      </c>
      <c r="C437" s="201" t="str">
        <f>IF('Frais de personnel'!$C437="","",'Frais de personnel'!$C437)</f>
        <v/>
      </c>
      <c r="D437" s="202" t="str">
        <f>IF('Frais de personnel'!$D437="","",'Frais de personnel'!$D437)</f>
        <v/>
      </c>
      <c r="E437" s="180" t="str">
        <f>IF('Frais de personnel'!$E437="","",'Frais de personnel'!$E437)</f>
        <v/>
      </c>
      <c r="F437" s="273" t="str">
        <f>IF('Frais de personnel'!$H437="","",'Frais de personnel'!F437)</f>
        <v/>
      </c>
      <c r="G437" s="273" t="str">
        <f>IF('Frais de personnel'!$H437="","",'Frais de personnel'!G437)</f>
        <v/>
      </c>
      <c r="H437" s="203" t="str">
        <f>IF('Frais de personnel'!$H437="","",'Frais de personnel'!$H437)</f>
        <v/>
      </c>
      <c r="I437" s="89" t="str">
        <f>IF('Frais de personnel'!$I437="","",'Frais de personnel'!$I437)</f>
        <v/>
      </c>
      <c r="J437" s="89" t="str">
        <f>IF('Frais de personnel'!$J437="","",'Frais de personnel'!$J437)</f>
        <v/>
      </c>
      <c r="K437" s="204" t="str">
        <f>IF('Frais de personnel'!$K437=0,"",'Frais de personnel'!$K437)</f>
        <v/>
      </c>
      <c r="L437" s="88"/>
      <c r="M437" s="69"/>
      <c r="N437" s="69"/>
      <c r="O437" s="69"/>
      <c r="P437" s="284" t="str">
        <f t="shared" si="46"/>
        <v/>
      </c>
      <c r="Q437" s="284" t="str">
        <f t="shared" si="47"/>
        <v/>
      </c>
      <c r="R437" s="84" t="str">
        <f t="shared" si="42"/>
        <v/>
      </c>
      <c r="S437" s="182" t="str">
        <f t="shared" si="43"/>
        <v/>
      </c>
      <c r="T437" s="196" t="str">
        <f t="shared" si="44"/>
        <v/>
      </c>
      <c r="U437" s="274" t="str">
        <f t="shared" si="48"/>
        <v/>
      </c>
      <c r="V437" s="185"/>
      <c r="W437" s="266"/>
      <c r="X437" s="90"/>
      <c r="Y437" s="158">
        <f t="shared" si="45"/>
        <v>0</v>
      </c>
    </row>
    <row r="438" spans="1:25" ht="20.100000000000001" customHeight="1" x14ac:dyDescent="0.25">
      <c r="A438" s="174">
        <v>432</v>
      </c>
      <c r="B438" s="201" t="str">
        <f>IF('Frais de personnel'!$B438="","",'Frais de personnel'!$B438)</f>
        <v/>
      </c>
      <c r="C438" s="201" t="str">
        <f>IF('Frais de personnel'!$C438="","",'Frais de personnel'!$C438)</f>
        <v/>
      </c>
      <c r="D438" s="202" t="str">
        <f>IF('Frais de personnel'!$D438="","",'Frais de personnel'!$D438)</f>
        <v/>
      </c>
      <c r="E438" s="180" t="str">
        <f>IF('Frais de personnel'!$E438="","",'Frais de personnel'!$E438)</f>
        <v/>
      </c>
      <c r="F438" s="273" t="str">
        <f>IF('Frais de personnel'!$H438="","",'Frais de personnel'!F438)</f>
        <v/>
      </c>
      <c r="G438" s="273" t="str">
        <f>IF('Frais de personnel'!$H438="","",'Frais de personnel'!G438)</f>
        <v/>
      </c>
      <c r="H438" s="203" t="str">
        <f>IF('Frais de personnel'!$H438="","",'Frais de personnel'!$H438)</f>
        <v/>
      </c>
      <c r="I438" s="89" t="str">
        <f>IF('Frais de personnel'!$I438="","",'Frais de personnel'!$I438)</f>
        <v/>
      </c>
      <c r="J438" s="89" t="str">
        <f>IF('Frais de personnel'!$J438="","",'Frais de personnel'!$J438)</f>
        <v/>
      </c>
      <c r="K438" s="204" t="str">
        <f>IF('Frais de personnel'!$K438=0,"",'Frais de personnel'!$K438)</f>
        <v/>
      </c>
      <c r="L438" s="88"/>
      <c r="M438" s="69"/>
      <c r="N438" s="69"/>
      <c r="O438" s="69"/>
      <c r="P438" s="284" t="str">
        <f t="shared" si="46"/>
        <v/>
      </c>
      <c r="Q438" s="284" t="str">
        <f t="shared" si="47"/>
        <v/>
      </c>
      <c r="R438" s="84" t="str">
        <f t="shared" si="42"/>
        <v/>
      </c>
      <c r="S438" s="182" t="str">
        <f t="shared" si="43"/>
        <v/>
      </c>
      <c r="T438" s="196" t="str">
        <f t="shared" si="44"/>
        <v/>
      </c>
      <c r="U438" s="274" t="str">
        <f t="shared" si="48"/>
        <v/>
      </c>
      <c r="V438" s="185"/>
      <c r="W438" s="266"/>
      <c r="X438" s="90"/>
      <c r="Y438" s="158">
        <f t="shared" si="45"/>
        <v>0</v>
      </c>
    </row>
    <row r="439" spans="1:25" ht="20.100000000000001" customHeight="1" x14ac:dyDescent="0.25">
      <c r="A439" s="174">
        <v>433</v>
      </c>
      <c r="B439" s="201" t="str">
        <f>IF('Frais de personnel'!$B439="","",'Frais de personnel'!$B439)</f>
        <v/>
      </c>
      <c r="C439" s="201" t="str">
        <f>IF('Frais de personnel'!$C439="","",'Frais de personnel'!$C439)</f>
        <v/>
      </c>
      <c r="D439" s="202" t="str">
        <f>IF('Frais de personnel'!$D439="","",'Frais de personnel'!$D439)</f>
        <v/>
      </c>
      <c r="E439" s="180" t="str">
        <f>IF('Frais de personnel'!$E439="","",'Frais de personnel'!$E439)</f>
        <v/>
      </c>
      <c r="F439" s="273" t="str">
        <f>IF('Frais de personnel'!$H439="","",'Frais de personnel'!F439)</f>
        <v/>
      </c>
      <c r="G439" s="273" t="str">
        <f>IF('Frais de personnel'!$H439="","",'Frais de personnel'!G439)</f>
        <v/>
      </c>
      <c r="H439" s="203" t="str">
        <f>IF('Frais de personnel'!$H439="","",'Frais de personnel'!$H439)</f>
        <v/>
      </c>
      <c r="I439" s="89" t="str">
        <f>IF('Frais de personnel'!$I439="","",'Frais de personnel'!$I439)</f>
        <v/>
      </c>
      <c r="J439" s="89" t="str">
        <f>IF('Frais de personnel'!$J439="","",'Frais de personnel'!$J439)</f>
        <v/>
      </c>
      <c r="K439" s="204" t="str">
        <f>IF('Frais de personnel'!$K439=0,"",'Frais de personnel'!$K439)</f>
        <v/>
      </c>
      <c r="L439" s="88"/>
      <c r="M439" s="69"/>
      <c r="N439" s="69"/>
      <c r="O439" s="69"/>
      <c r="P439" s="284" t="str">
        <f t="shared" si="46"/>
        <v/>
      </c>
      <c r="Q439" s="284" t="str">
        <f t="shared" si="47"/>
        <v/>
      </c>
      <c r="R439" s="84" t="str">
        <f t="shared" si="42"/>
        <v/>
      </c>
      <c r="S439" s="182" t="str">
        <f t="shared" si="43"/>
        <v/>
      </c>
      <c r="T439" s="196" t="str">
        <f t="shared" si="44"/>
        <v/>
      </c>
      <c r="U439" s="274" t="str">
        <f t="shared" si="48"/>
        <v/>
      </c>
      <c r="V439" s="185"/>
      <c r="W439" s="266"/>
      <c r="X439" s="90"/>
      <c r="Y439" s="158">
        <f t="shared" si="45"/>
        <v>0</v>
      </c>
    </row>
    <row r="440" spans="1:25" ht="20.100000000000001" customHeight="1" x14ac:dyDescent="0.25">
      <c r="A440" s="174">
        <v>434</v>
      </c>
      <c r="B440" s="201" t="str">
        <f>IF('Frais de personnel'!$B440="","",'Frais de personnel'!$B440)</f>
        <v/>
      </c>
      <c r="C440" s="201" t="str">
        <f>IF('Frais de personnel'!$C440="","",'Frais de personnel'!$C440)</f>
        <v/>
      </c>
      <c r="D440" s="202" t="str">
        <f>IF('Frais de personnel'!$D440="","",'Frais de personnel'!$D440)</f>
        <v/>
      </c>
      <c r="E440" s="180" t="str">
        <f>IF('Frais de personnel'!$E440="","",'Frais de personnel'!$E440)</f>
        <v/>
      </c>
      <c r="F440" s="273" t="str">
        <f>IF('Frais de personnel'!$H440="","",'Frais de personnel'!F440)</f>
        <v/>
      </c>
      <c r="G440" s="273" t="str">
        <f>IF('Frais de personnel'!$H440="","",'Frais de personnel'!G440)</f>
        <v/>
      </c>
      <c r="H440" s="203" t="str">
        <f>IF('Frais de personnel'!$H440="","",'Frais de personnel'!$H440)</f>
        <v/>
      </c>
      <c r="I440" s="89" t="str">
        <f>IF('Frais de personnel'!$I440="","",'Frais de personnel'!$I440)</f>
        <v/>
      </c>
      <c r="J440" s="89" t="str">
        <f>IF('Frais de personnel'!$J440="","",'Frais de personnel'!$J440)</f>
        <v/>
      </c>
      <c r="K440" s="204" t="str">
        <f>IF('Frais de personnel'!$K440=0,"",'Frais de personnel'!$K440)</f>
        <v/>
      </c>
      <c r="L440" s="88"/>
      <c r="M440" s="69"/>
      <c r="N440" s="69"/>
      <c r="O440" s="69"/>
      <c r="P440" s="284" t="str">
        <f t="shared" si="46"/>
        <v/>
      </c>
      <c r="Q440" s="284" t="str">
        <f t="shared" si="47"/>
        <v/>
      </c>
      <c r="R440" s="84" t="str">
        <f t="shared" si="42"/>
        <v/>
      </c>
      <c r="S440" s="182" t="str">
        <f t="shared" si="43"/>
        <v/>
      </c>
      <c r="T440" s="196" t="str">
        <f t="shared" si="44"/>
        <v/>
      </c>
      <c r="U440" s="274" t="str">
        <f t="shared" si="48"/>
        <v/>
      </c>
      <c r="V440" s="185"/>
      <c r="W440" s="266"/>
      <c r="X440" s="90"/>
      <c r="Y440" s="158">
        <f t="shared" si="45"/>
        <v>0</v>
      </c>
    </row>
    <row r="441" spans="1:25" ht="20.100000000000001" customHeight="1" x14ac:dyDescent="0.25">
      <c r="A441" s="174">
        <v>435</v>
      </c>
      <c r="B441" s="201" t="str">
        <f>IF('Frais de personnel'!$B441="","",'Frais de personnel'!$B441)</f>
        <v/>
      </c>
      <c r="C441" s="201" t="str">
        <f>IF('Frais de personnel'!$C441="","",'Frais de personnel'!$C441)</f>
        <v/>
      </c>
      <c r="D441" s="202" t="str">
        <f>IF('Frais de personnel'!$D441="","",'Frais de personnel'!$D441)</f>
        <v/>
      </c>
      <c r="E441" s="180" t="str">
        <f>IF('Frais de personnel'!$E441="","",'Frais de personnel'!$E441)</f>
        <v/>
      </c>
      <c r="F441" s="273" t="str">
        <f>IF('Frais de personnel'!$H441="","",'Frais de personnel'!F441)</f>
        <v/>
      </c>
      <c r="G441" s="273" t="str">
        <f>IF('Frais de personnel'!$H441="","",'Frais de personnel'!G441)</f>
        <v/>
      </c>
      <c r="H441" s="203" t="str">
        <f>IF('Frais de personnel'!$H441="","",'Frais de personnel'!$H441)</f>
        <v/>
      </c>
      <c r="I441" s="89" t="str">
        <f>IF('Frais de personnel'!$I441="","",'Frais de personnel'!$I441)</f>
        <v/>
      </c>
      <c r="J441" s="89" t="str">
        <f>IF('Frais de personnel'!$J441="","",'Frais de personnel'!$J441)</f>
        <v/>
      </c>
      <c r="K441" s="204" t="str">
        <f>IF('Frais de personnel'!$K441=0,"",'Frais de personnel'!$K441)</f>
        <v/>
      </c>
      <c r="L441" s="88"/>
      <c r="M441" s="69"/>
      <c r="N441" s="69"/>
      <c r="O441" s="69"/>
      <c r="P441" s="284" t="str">
        <f t="shared" si="46"/>
        <v/>
      </c>
      <c r="Q441" s="284" t="str">
        <f t="shared" si="47"/>
        <v/>
      </c>
      <c r="R441" s="84" t="str">
        <f t="shared" si="42"/>
        <v/>
      </c>
      <c r="S441" s="182" t="str">
        <f t="shared" si="43"/>
        <v/>
      </c>
      <c r="T441" s="196" t="str">
        <f t="shared" si="44"/>
        <v/>
      </c>
      <c r="U441" s="274" t="str">
        <f t="shared" si="48"/>
        <v/>
      </c>
      <c r="V441" s="185"/>
      <c r="W441" s="266"/>
      <c r="X441" s="90"/>
      <c r="Y441" s="158">
        <f t="shared" si="45"/>
        <v>0</v>
      </c>
    </row>
    <row r="442" spans="1:25" ht="20.100000000000001" customHeight="1" x14ac:dyDescent="0.25">
      <c r="A442" s="174">
        <v>436</v>
      </c>
      <c r="B442" s="201" t="str">
        <f>IF('Frais de personnel'!$B442="","",'Frais de personnel'!$B442)</f>
        <v/>
      </c>
      <c r="C442" s="201" t="str">
        <f>IF('Frais de personnel'!$C442="","",'Frais de personnel'!$C442)</f>
        <v/>
      </c>
      <c r="D442" s="202" t="str">
        <f>IF('Frais de personnel'!$D442="","",'Frais de personnel'!$D442)</f>
        <v/>
      </c>
      <c r="E442" s="180" t="str">
        <f>IF('Frais de personnel'!$E442="","",'Frais de personnel'!$E442)</f>
        <v/>
      </c>
      <c r="F442" s="273" t="str">
        <f>IF('Frais de personnel'!$H442="","",'Frais de personnel'!F442)</f>
        <v/>
      </c>
      <c r="G442" s="273" t="str">
        <f>IF('Frais de personnel'!$H442="","",'Frais de personnel'!G442)</f>
        <v/>
      </c>
      <c r="H442" s="203" t="str">
        <f>IF('Frais de personnel'!$H442="","",'Frais de personnel'!$H442)</f>
        <v/>
      </c>
      <c r="I442" s="89" t="str">
        <f>IF('Frais de personnel'!$I442="","",'Frais de personnel'!$I442)</f>
        <v/>
      </c>
      <c r="J442" s="89" t="str">
        <f>IF('Frais de personnel'!$J442="","",'Frais de personnel'!$J442)</f>
        <v/>
      </c>
      <c r="K442" s="204" t="str">
        <f>IF('Frais de personnel'!$K442=0,"",'Frais de personnel'!$K442)</f>
        <v/>
      </c>
      <c r="L442" s="88"/>
      <c r="M442" s="69"/>
      <c r="N442" s="69"/>
      <c r="O442" s="69"/>
      <c r="P442" s="284" t="str">
        <f t="shared" si="46"/>
        <v/>
      </c>
      <c r="Q442" s="284" t="str">
        <f t="shared" si="47"/>
        <v/>
      </c>
      <c r="R442" s="84" t="str">
        <f t="shared" si="42"/>
        <v/>
      </c>
      <c r="S442" s="182" t="str">
        <f t="shared" si="43"/>
        <v/>
      </c>
      <c r="T442" s="196" t="str">
        <f t="shared" si="44"/>
        <v/>
      </c>
      <c r="U442" s="274" t="str">
        <f t="shared" si="48"/>
        <v/>
      </c>
      <c r="V442" s="185"/>
      <c r="W442" s="266"/>
      <c r="X442" s="90"/>
      <c r="Y442" s="158">
        <f t="shared" si="45"/>
        <v>0</v>
      </c>
    </row>
    <row r="443" spans="1:25" ht="20.100000000000001" customHeight="1" x14ac:dyDescent="0.25">
      <c r="A443" s="174">
        <v>437</v>
      </c>
      <c r="B443" s="201" t="str">
        <f>IF('Frais de personnel'!$B443="","",'Frais de personnel'!$B443)</f>
        <v/>
      </c>
      <c r="C443" s="201" t="str">
        <f>IF('Frais de personnel'!$C443="","",'Frais de personnel'!$C443)</f>
        <v/>
      </c>
      <c r="D443" s="202" t="str">
        <f>IF('Frais de personnel'!$D443="","",'Frais de personnel'!$D443)</f>
        <v/>
      </c>
      <c r="E443" s="180" t="str">
        <f>IF('Frais de personnel'!$E443="","",'Frais de personnel'!$E443)</f>
        <v/>
      </c>
      <c r="F443" s="273" t="str">
        <f>IF('Frais de personnel'!$H443="","",'Frais de personnel'!F443)</f>
        <v/>
      </c>
      <c r="G443" s="273" t="str">
        <f>IF('Frais de personnel'!$H443="","",'Frais de personnel'!G443)</f>
        <v/>
      </c>
      <c r="H443" s="203" t="str">
        <f>IF('Frais de personnel'!$H443="","",'Frais de personnel'!$H443)</f>
        <v/>
      </c>
      <c r="I443" s="89" t="str">
        <f>IF('Frais de personnel'!$I443="","",'Frais de personnel'!$I443)</f>
        <v/>
      </c>
      <c r="J443" s="89" t="str">
        <f>IF('Frais de personnel'!$J443="","",'Frais de personnel'!$J443)</f>
        <v/>
      </c>
      <c r="K443" s="204" t="str">
        <f>IF('Frais de personnel'!$K443=0,"",'Frais de personnel'!$K443)</f>
        <v/>
      </c>
      <c r="L443" s="88"/>
      <c r="M443" s="69"/>
      <c r="N443" s="69"/>
      <c r="O443" s="69"/>
      <c r="P443" s="284" t="str">
        <f t="shared" si="46"/>
        <v/>
      </c>
      <c r="Q443" s="284" t="str">
        <f t="shared" si="47"/>
        <v/>
      </c>
      <c r="R443" s="84" t="str">
        <f t="shared" si="42"/>
        <v/>
      </c>
      <c r="S443" s="182" t="str">
        <f t="shared" si="43"/>
        <v/>
      </c>
      <c r="T443" s="196" t="str">
        <f t="shared" si="44"/>
        <v/>
      </c>
      <c r="U443" s="274" t="str">
        <f t="shared" si="48"/>
        <v/>
      </c>
      <c r="V443" s="185"/>
      <c r="W443" s="266"/>
      <c r="X443" s="90"/>
      <c r="Y443" s="158">
        <f t="shared" si="45"/>
        <v>0</v>
      </c>
    </row>
    <row r="444" spans="1:25" ht="20.100000000000001" customHeight="1" x14ac:dyDescent="0.25">
      <c r="A444" s="174">
        <v>438</v>
      </c>
      <c r="B444" s="201" t="str">
        <f>IF('Frais de personnel'!$B444="","",'Frais de personnel'!$B444)</f>
        <v/>
      </c>
      <c r="C444" s="201" t="str">
        <f>IF('Frais de personnel'!$C444="","",'Frais de personnel'!$C444)</f>
        <v/>
      </c>
      <c r="D444" s="202" t="str">
        <f>IF('Frais de personnel'!$D444="","",'Frais de personnel'!$D444)</f>
        <v/>
      </c>
      <c r="E444" s="180" t="str">
        <f>IF('Frais de personnel'!$E444="","",'Frais de personnel'!$E444)</f>
        <v/>
      </c>
      <c r="F444" s="273" t="str">
        <f>IF('Frais de personnel'!$H444="","",'Frais de personnel'!F444)</f>
        <v/>
      </c>
      <c r="G444" s="273" t="str">
        <f>IF('Frais de personnel'!$H444="","",'Frais de personnel'!G444)</f>
        <v/>
      </c>
      <c r="H444" s="203" t="str">
        <f>IF('Frais de personnel'!$H444="","",'Frais de personnel'!$H444)</f>
        <v/>
      </c>
      <c r="I444" s="89" t="str">
        <f>IF('Frais de personnel'!$I444="","",'Frais de personnel'!$I444)</f>
        <v/>
      </c>
      <c r="J444" s="89" t="str">
        <f>IF('Frais de personnel'!$J444="","",'Frais de personnel'!$J444)</f>
        <v/>
      </c>
      <c r="K444" s="204" t="str">
        <f>IF('Frais de personnel'!$K444=0,"",'Frais de personnel'!$K444)</f>
        <v/>
      </c>
      <c r="L444" s="88"/>
      <c r="M444" s="69"/>
      <c r="N444" s="69"/>
      <c r="O444" s="69"/>
      <c r="P444" s="284" t="str">
        <f t="shared" si="46"/>
        <v/>
      </c>
      <c r="Q444" s="284" t="str">
        <f t="shared" si="47"/>
        <v/>
      </c>
      <c r="R444" s="84" t="str">
        <f t="shared" si="42"/>
        <v/>
      </c>
      <c r="S444" s="182" t="str">
        <f t="shared" si="43"/>
        <v/>
      </c>
      <c r="T444" s="196" t="str">
        <f t="shared" si="44"/>
        <v/>
      </c>
      <c r="U444" s="274" t="str">
        <f t="shared" si="48"/>
        <v/>
      </c>
      <c r="V444" s="185"/>
      <c r="W444" s="266"/>
      <c r="X444" s="90"/>
      <c r="Y444" s="158">
        <f t="shared" si="45"/>
        <v>0</v>
      </c>
    </row>
    <row r="445" spans="1:25" ht="20.100000000000001" customHeight="1" x14ac:dyDescent="0.25">
      <c r="A445" s="174">
        <v>439</v>
      </c>
      <c r="B445" s="201" t="str">
        <f>IF('Frais de personnel'!$B445="","",'Frais de personnel'!$B445)</f>
        <v/>
      </c>
      <c r="C445" s="201" t="str">
        <f>IF('Frais de personnel'!$C445="","",'Frais de personnel'!$C445)</f>
        <v/>
      </c>
      <c r="D445" s="202" t="str">
        <f>IF('Frais de personnel'!$D445="","",'Frais de personnel'!$D445)</f>
        <v/>
      </c>
      <c r="E445" s="180" t="str">
        <f>IF('Frais de personnel'!$E445="","",'Frais de personnel'!$E445)</f>
        <v/>
      </c>
      <c r="F445" s="273" t="str">
        <f>IF('Frais de personnel'!$H445="","",'Frais de personnel'!F445)</f>
        <v/>
      </c>
      <c r="G445" s="273" t="str">
        <f>IF('Frais de personnel'!$H445="","",'Frais de personnel'!G445)</f>
        <v/>
      </c>
      <c r="H445" s="203" t="str">
        <f>IF('Frais de personnel'!$H445="","",'Frais de personnel'!$H445)</f>
        <v/>
      </c>
      <c r="I445" s="89" t="str">
        <f>IF('Frais de personnel'!$I445="","",'Frais de personnel'!$I445)</f>
        <v/>
      </c>
      <c r="J445" s="89" t="str">
        <f>IF('Frais de personnel'!$J445="","",'Frais de personnel'!$J445)</f>
        <v/>
      </c>
      <c r="K445" s="204" t="str">
        <f>IF('Frais de personnel'!$K445=0,"",'Frais de personnel'!$K445)</f>
        <v/>
      </c>
      <c r="L445" s="88"/>
      <c r="M445" s="69"/>
      <c r="N445" s="69"/>
      <c r="O445" s="69"/>
      <c r="P445" s="284" t="str">
        <f t="shared" si="46"/>
        <v/>
      </c>
      <c r="Q445" s="284" t="str">
        <f t="shared" si="47"/>
        <v/>
      </c>
      <c r="R445" s="84" t="str">
        <f t="shared" si="42"/>
        <v/>
      </c>
      <c r="S445" s="182" t="str">
        <f t="shared" si="43"/>
        <v/>
      </c>
      <c r="T445" s="196" t="str">
        <f t="shared" si="44"/>
        <v/>
      </c>
      <c r="U445" s="274" t="str">
        <f t="shared" si="48"/>
        <v/>
      </c>
      <c r="V445" s="185"/>
      <c r="W445" s="266"/>
      <c r="X445" s="90"/>
      <c r="Y445" s="158">
        <f t="shared" si="45"/>
        <v>0</v>
      </c>
    </row>
    <row r="446" spans="1:25" ht="20.100000000000001" customHeight="1" x14ac:dyDescent="0.25">
      <c r="A446" s="174">
        <v>440</v>
      </c>
      <c r="B446" s="201" t="str">
        <f>IF('Frais de personnel'!$B446="","",'Frais de personnel'!$B446)</f>
        <v/>
      </c>
      <c r="C446" s="201" t="str">
        <f>IF('Frais de personnel'!$C446="","",'Frais de personnel'!$C446)</f>
        <v/>
      </c>
      <c r="D446" s="202" t="str">
        <f>IF('Frais de personnel'!$D446="","",'Frais de personnel'!$D446)</f>
        <v/>
      </c>
      <c r="E446" s="180" t="str">
        <f>IF('Frais de personnel'!$E446="","",'Frais de personnel'!$E446)</f>
        <v/>
      </c>
      <c r="F446" s="273" t="str">
        <f>IF('Frais de personnel'!$H446="","",'Frais de personnel'!F446)</f>
        <v/>
      </c>
      <c r="G446" s="273" t="str">
        <f>IF('Frais de personnel'!$H446="","",'Frais de personnel'!G446)</f>
        <v/>
      </c>
      <c r="H446" s="203" t="str">
        <f>IF('Frais de personnel'!$H446="","",'Frais de personnel'!$H446)</f>
        <v/>
      </c>
      <c r="I446" s="89" t="str">
        <f>IF('Frais de personnel'!$I446="","",'Frais de personnel'!$I446)</f>
        <v/>
      </c>
      <c r="J446" s="89" t="str">
        <f>IF('Frais de personnel'!$J446="","",'Frais de personnel'!$J446)</f>
        <v/>
      </c>
      <c r="K446" s="204" t="str">
        <f>IF('Frais de personnel'!$K446=0,"",'Frais de personnel'!$K446)</f>
        <v/>
      </c>
      <c r="L446" s="88"/>
      <c r="M446" s="69"/>
      <c r="N446" s="69"/>
      <c r="O446" s="69"/>
      <c r="P446" s="284" t="str">
        <f t="shared" si="46"/>
        <v/>
      </c>
      <c r="Q446" s="284" t="str">
        <f t="shared" si="47"/>
        <v/>
      </c>
      <c r="R446" s="84" t="str">
        <f t="shared" si="42"/>
        <v/>
      </c>
      <c r="S446" s="182" t="str">
        <f t="shared" si="43"/>
        <v/>
      </c>
      <c r="T446" s="196" t="str">
        <f t="shared" si="44"/>
        <v/>
      </c>
      <c r="U446" s="274" t="str">
        <f t="shared" si="48"/>
        <v/>
      </c>
      <c r="V446" s="185"/>
      <c r="W446" s="266"/>
      <c r="X446" s="90"/>
      <c r="Y446" s="158">
        <f t="shared" si="45"/>
        <v>0</v>
      </c>
    </row>
    <row r="447" spans="1:25" ht="20.100000000000001" customHeight="1" x14ac:dyDescent="0.25">
      <c r="A447" s="174">
        <v>441</v>
      </c>
      <c r="B447" s="201" t="str">
        <f>IF('Frais de personnel'!$B447="","",'Frais de personnel'!$B447)</f>
        <v/>
      </c>
      <c r="C447" s="201" t="str">
        <f>IF('Frais de personnel'!$C447="","",'Frais de personnel'!$C447)</f>
        <v/>
      </c>
      <c r="D447" s="202" t="str">
        <f>IF('Frais de personnel'!$D447="","",'Frais de personnel'!$D447)</f>
        <v/>
      </c>
      <c r="E447" s="180" t="str">
        <f>IF('Frais de personnel'!$E447="","",'Frais de personnel'!$E447)</f>
        <v/>
      </c>
      <c r="F447" s="273" t="str">
        <f>IF('Frais de personnel'!$H447="","",'Frais de personnel'!F447)</f>
        <v/>
      </c>
      <c r="G447" s="273" t="str">
        <f>IF('Frais de personnel'!$H447="","",'Frais de personnel'!G447)</f>
        <v/>
      </c>
      <c r="H447" s="203" t="str">
        <f>IF('Frais de personnel'!$H447="","",'Frais de personnel'!$H447)</f>
        <v/>
      </c>
      <c r="I447" s="89" t="str">
        <f>IF('Frais de personnel'!$I447="","",'Frais de personnel'!$I447)</f>
        <v/>
      </c>
      <c r="J447" s="89" t="str">
        <f>IF('Frais de personnel'!$J447="","",'Frais de personnel'!$J447)</f>
        <v/>
      </c>
      <c r="K447" s="204" t="str">
        <f>IF('Frais de personnel'!$K447=0,"",'Frais de personnel'!$K447)</f>
        <v/>
      </c>
      <c r="L447" s="88"/>
      <c r="M447" s="69"/>
      <c r="N447" s="69"/>
      <c r="O447" s="69"/>
      <c r="P447" s="284" t="str">
        <f t="shared" si="46"/>
        <v/>
      </c>
      <c r="Q447" s="284" t="str">
        <f t="shared" si="47"/>
        <v/>
      </c>
      <c r="R447" s="84" t="str">
        <f t="shared" si="42"/>
        <v/>
      </c>
      <c r="S447" s="182" t="str">
        <f t="shared" si="43"/>
        <v/>
      </c>
      <c r="T447" s="196" t="str">
        <f t="shared" si="44"/>
        <v/>
      </c>
      <c r="U447" s="274" t="str">
        <f t="shared" si="48"/>
        <v/>
      </c>
      <c r="V447" s="185"/>
      <c r="W447" s="266"/>
      <c r="X447" s="90"/>
      <c r="Y447" s="158">
        <f t="shared" si="45"/>
        <v>0</v>
      </c>
    </row>
    <row r="448" spans="1:25" ht="20.100000000000001" customHeight="1" x14ac:dyDescent="0.25">
      <c r="A448" s="174">
        <v>442</v>
      </c>
      <c r="B448" s="201" t="str">
        <f>IF('Frais de personnel'!$B448="","",'Frais de personnel'!$B448)</f>
        <v/>
      </c>
      <c r="C448" s="201" t="str">
        <f>IF('Frais de personnel'!$C448="","",'Frais de personnel'!$C448)</f>
        <v/>
      </c>
      <c r="D448" s="202" t="str">
        <f>IF('Frais de personnel'!$D448="","",'Frais de personnel'!$D448)</f>
        <v/>
      </c>
      <c r="E448" s="180" t="str">
        <f>IF('Frais de personnel'!$E448="","",'Frais de personnel'!$E448)</f>
        <v/>
      </c>
      <c r="F448" s="273" t="str">
        <f>IF('Frais de personnel'!$H448="","",'Frais de personnel'!F448)</f>
        <v/>
      </c>
      <c r="G448" s="273" t="str">
        <f>IF('Frais de personnel'!$H448="","",'Frais de personnel'!G448)</f>
        <v/>
      </c>
      <c r="H448" s="203" t="str">
        <f>IF('Frais de personnel'!$H448="","",'Frais de personnel'!$H448)</f>
        <v/>
      </c>
      <c r="I448" s="89" t="str">
        <f>IF('Frais de personnel'!$I448="","",'Frais de personnel'!$I448)</f>
        <v/>
      </c>
      <c r="J448" s="89" t="str">
        <f>IF('Frais de personnel'!$J448="","",'Frais de personnel'!$J448)</f>
        <v/>
      </c>
      <c r="K448" s="204" t="str">
        <f>IF('Frais de personnel'!$K448=0,"",'Frais de personnel'!$K448)</f>
        <v/>
      </c>
      <c r="L448" s="88"/>
      <c r="M448" s="69"/>
      <c r="N448" s="69"/>
      <c r="O448" s="69"/>
      <c r="P448" s="284" t="str">
        <f t="shared" si="46"/>
        <v/>
      </c>
      <c r="Q448" s="284" t="str">
        <f t="shared" si="47"/>
        <v/>
      </c>
      <c r="R448" s="84" t="str">
        <f t="shared" si="42"/>
        <v/>
      </c>
      <c r="S448" s="182" t="str">
        <f t="shared" si="43"/>
        <v/>
      </c>
      <c r="T448" s="196" t="str">
        <f t="shared" si="44"/>
        <v/>
      </c>
      <c r="U448" s="274" t="str">
        <f t="shared" si="48"/>
        <v/>
      </c>
      <c r="V448" s="185"/>
      <c r="W448" s="266"/>
      <c r="X448" s="90"/>
      <c r="Y448" s="158">
        <f t="shared" si="45"/>
        <v>0</v>
      </c>
    </row>
    <row r="449" spans="1:32" ht="20.100000000000001" customHeight="1" x14ac:dyDescent="0.25">
      <c r="A449" s="174">
        <v>443</v>
      </c>
      <c r="B449" s="201" t="str">
        <f>IF('Frais de personnel'!$B449="","",'Frais de personnel'!$B449)</f>
        <v/>
      </c>
      <c r="C449" s="201" t="str">
        <f>IF('Frais de personnel'!$C449="","",'Frais de personnel'!$C449)</f>
        <v/>
      </c>
      <c r="D449" s="202" t="str">
        <f>IF('Frais de personnel'!$D449="","",'Frais de personnel'!$D449)</f>
        <v/>
      </c>
      <c r="E449" s="180" t="str">
        <f>IF('Frais de personnel'!$E449="","",'Frais de personnel'!$E449)</f>
        <v/>
      </c>
      <c r="F449" s="273" t="str">
        <f>IF('Frais de personnel'!$H449="","",'Frais de personnel'!F449)</f>
        <v/>
      </c>
      <c r="G449" s="273" t="str">
        <f>IF('Frais de personnel'!$H449="","",'Frais de personnel'!G449)</f>
        <v/>
      </c>
      <c r="H449" s="203" t="str">
        <f>IF('Frais de personnel'!$H449="","",'Frais de personnel'!$H449)</f>
        <v/>
      </c>
      <c r="I449" s="89" t="str">
        <f>IF('Frais de personnel'!$I449="","",'Frais de personnel'!$I449)</f>
        <v/>
      </c>
      <c r="J449" s="89" t="str">
        <f>IF('Frais de personnel'!$J449="","",'Frais de personnel'!$J449)</f>
        <v/>
      </c>
      <c r="K449" s="204" t="str">
        <f>IF('Frais de personnel'!$K449=0,"",'Frais de personnel'!$K449)</f>
        <v/>
      </c>
      <c r="L449" s="88"/>
      <c r="M449" s="69"/>
      <c r="N449" s="69"/>
      <c r="O449" s="69"/>
      <c r="P449" s="284" t="str">
        <f t="shared" si="46"/>
        <v/>
      </c>
      <c r="Q449" s="284" t="str">
        <f t="shared" si="47"/>
        <v/>
      </c>
      <c r="R449" s="84" t="str">
        <f t="shared" si="42"/>
        <v/>
      </c>
      <c r="S449" s="182" t="str">
        <f t="shared" si="43"/>
        <v/>
      </c>
      <c r="T449" s="196" t="str">
        <f t="shared" si="44"/>
        <v/>
      </c>
      <c r="U449" s="274" t="str">
        <f t="shared" si="48"/>
        <v/>
      </c>
      <c r="V449" s="185"/>
      <c r="W449" s="266"/>
      <c r="X449" s="90"/>
      <c r="Y449" s="158">
        <f t="shared" si="45"/>
        <v>0</v>
      </c>
    </row>
    <row r="450" spans="1:32" ht="20.100000000000001" customHeight="1" x14ac:dyDescent="0.25">
      <c r="A450" s="174">
        <v>444</v>
      </c>
      <c r="B450" s="201" t="str">
        <f>IF('Frais de personnel'!$B450="","",'Frais de personnel'!$B450)</f>
        <v/>
      </c>
      <c r="C450" s="201" t="str">
        <f>IF('Frais de personnel'!$C450="","",'Frais de personnel'!$C450)</f>
        <v/>
      </c>
      <c r="D450" s="202" t="str">
        <f>IF('Frais de personnel'!$D450="","",'Frais de personnel'!$D450)</f>
        <v/>
      </c>
      <c r="E450" s="180" t="str">
        <f>IF('Frais de personnel'!$E450="","",'Frais de personnel'!$E450)</f>
        <v/>
      </c>
      <c r="F450" s="273" t="str">
        <f>IF('Frais de personnel'!$H450="","",'Frais de personnel'!F450)</f>
        <v/>
      </c>
      <c r="G450" s="273" t="str">
        <f>IF('Frais de personnel'!$H450="","",'Frais de personnel'!G450)</f>
        <v/>
      </c>
      <c r="H450" s="203" t="str">
        <f>IF('Frais de personnel'!$H450="","",'Frais de personnel'!$H450)</f>
        <v/>
      </c>
      <c r="I450" s="89" t="str">
        <f>IF('Frais de personnel'!$I450="","",'Frais de personnel'!$I450)</f>
        <v/>
      </c>
      <c r="J450" s="89" t="str">
        <f>IF('Frais de personnel'!$J450="","",'Frais de personnel'!$J450)</f>
        <v/>
      </c>
      <c r="K450" s="204" t="str">
        <f>IF('Frais de personnel'!$K450=0,"",'Frais de personnel'!$K450)</f>
        <v/>
      </c>
      <c r="L450" s="88"/>
      <c r="M450" s="69"/>
      <c r="N450" s="69"/>
      <c r="O450" s="69"/>
      <c r="P450" s="284" t="str">
        <f t="shared" si="46"/>
        <v/>
      </c>
      <c r="Q450" s="284" t="str">
        <f t="shared" si="47"/>
        <v/>
      </c>
      <c r="R450" s="84" t="str">
        <f t="shared" si="42"/>
        <v/>
      </c>
      <c r="S450" s="182" t="str">
        <f t="shared" si="43"/>
        <v/>
      </c>
      <c r="T450" s="196" t="str">
        <f t="shared" si="44"/>
        <v/>
      </c>
      <c r="U450" s="274" t="str">
        <f t="shared" si="48"/>
        <v/>
      </c>
      <c r="V450" s="185"/>
      <c r="W450" s="266"/>
      <c r="X450" s="90"/>
      <c r="Y450" s="158">
        <f t="shared" si="45"/>
        <v>0</v>
      </c>
    </row>
    <row r="451" spans="1:32" ht="20.100000000000001" customHeight="1" x14ac:dyDescent="0.25">
      <c r="A451" s="174">
        <v>445</v>
      </c>
      <c r="B451" s="201" t="str">
        <f>IF('Frais de personnel'!$B451="","",'Frais de personnel'!$B451)</f>
        <v/>
      </c>
      <c r="C451" s="201" t="str">
        <f>IF('Frais de personnel'!$C451="","",'Frais de personnel'!$C451)</f>
        <v/>
      </c>
      <c r="D451" s="202" t="str">
        <f>IF('Frais de personnel'!$D451="","",'Frais de personnel'!$D451)</f>
        <v/>
      </c>
      <c r="E451" s="180" t="str">
        <f>IF('Frais de personnel'!$E451="","",'Frais de personnel'!$E451)</f>
        <v/>
      </c>
      <c r="F451" s="273" t="str">
        <f>IF('Frais de personnel'!$H451="","",'Frais de personnel'!F451)</f>
        <v/>
      </c>
      <c r="G451" s="273" t="str">
        <f>IF('Frais de personnel'!$H451="","",'Frais de personnel'!G451)</f>
        <v/>
      </c>
      <c r="H451" s="203" t="str">
        <f>IF('Frais de personnel'!$H451="","",'Frais de personnel'!$H451)</f>
        <v/>
      </c>
      <c r="I451" s="89" t="str">
        <f>IF('Frais de personnel'!$I451="","",'Frais de personnel'!$I451)</f>
        <v/>
      </c>
      <c r="J451" s="89" t="str">
        <f>IF('Frais de personnel'!$J451="","",'Frais de personnel'!$J451)</f>
        <v/>
      </c>
      <c r="K451" s="204" t="str">
        <f>IF('Frais de personnel'!$K451=0,"",'Frais de personnel'!$K451)</f>
        <v/>
      </c>
      <c r="L451" s="88"/>
      <c r="M451" s="69"/>
      <c r="N451" s="69"/>
      <c r="O451" s="69"/>
      <c r="P451" s="284" t="str">
        <f t="shared" si="46"/>
        <v/>
      </c>
      <c r="Q451" s="284" t="str">
        <f t="shared" si="47"/>
        <v/>
      </c>
      <c r="R451" s="84" t="str">
        <f t="shared" si="42"/>
        <v/>
      </c>
      <c r="S451" s="182" t="str">
        <f t="shared" si="43"/>
        <v/>
      </c>
      <c r="T451" s="196" t="str">
        <f t="shared" si="44"/>
        <v/>
      </c>
      <c r="U451" s="274" t="str">
        <f t="shared" si="48"/>
        <v/>
      </c>
      <c r="V451" s="185"/>
      <c r="W451" s="266"/>
      <c r="X451" s="90"/>
      <c r="Y451" s="158">
        <f t="shared" si="45"/>
        <v>0</v>
      </c>
    </row>
    <row r="452" spans="1:32" ht="20.100000000000001" customHeight="1" x14ac:dyDescent="0.25">
      <c r="A452" s="174">
        <v>446</v>
      </c>
      <c r="B452" s="201" t="str">
        <f>IF('Frais de personnel'!$B452="","",'Frais de personnel'!$B452)</f>
        <v/>
      </c>
      <c r="C452" s="201" t="str">
        <f>IF('Frais de personnel'!$C452="","",'Frais de personnel'!$C452)</f>
        <v/>
      </c>
      <c r="D452" s="202" t="str">
        <f>IF('Frais de personnel'!$D452="","",'Frais de personnel'!$D452)</f>
        <v/>
      </c>
      <c r="E452" s="180" t="str">
        <f>IF('Frais de personnel'!$E452="","",'Frais de personnel'!$E452)</f>
        <v/>
      </c>
      <c r="F452" s="273" t="str">
        <f>IF('Frais de personnel'!$H452="","",'Frais de personnel'!F452)</f>
        <v/>
      </c>
      <c r="G452" s="273" t="str">
        <f>IF('Frais de personnel'!$H452="","",'Frais de personnel'!G452)</f>
        <v/>
      </c>
      <c r="H452" s="203" t="str">
        <f>IF('Frais de personnel'!$H452="","",'Frais de personnel'!$H452)</f>
        <v/>
      </c>
      <c r="I452" s="89" t="str">
        <f>IF('Frais de personnel'!$I452="","",'Frais de personnel'!$I452)</f>
        <v/>
      </c>
      <c r="J452" s="89" t="str">
        <f>IF('Frais de personnel'!$J452="","",'Frais de personnel'!$J452)</f>
        <v/>
      </c>
      <c r="K452" s="204" t="str">
        <f>IF('Frais de personnel'!$K452=0,"",'Frais de personnel'!$K452)</f>
        <v/>
      </c>
      <c r="L452" s="88"/>
      <c r="M452" s="69"/>
      <c r="N452" s="69"/>
      <c r="O452" s="69"/>
      <c r="P452" s="284" t="str">
        <f t="shared" si="46"/>
        <v/>
      </c>
      <c r="Q452" s="284" t="str">
        <f t="shared" si="47"/>
        <v/>
      </c>
      <c r="R452" s="84" t="str">
        <f t="shared" si="42"/>
        <v/>
      </c>
      <c r="S452" s="182" t="str">
        <f t="shared" si="43"/>
        <v/>
      </c>
      <c r="T452" s="196" t="str">
        <f t="shared" si="44"/>
        <v/>
      </c>
      <c r="U452" s="274" t="str">
        <f t="shared" si="48"/>
        <v/>
      </c>
      <c r="V452" s="185"/>
      <c r="W452" s="266"/>
      <c r="X452" s="90"/>
      <c r="Y452" s="158">
        <f t="shared" si="45"/>
        <v>0</v>
      </c>
    </row>
    <row r="453" spans="1:32" ht="20.100000000000001" customHeight="1" x14ac:dyDescent="0.25">
      <c r="A453" s="174">
        <v>447</v>
      </c>
      <c r="B453" s="201" t="str">
        <f>IF('Frais de personnel'!$B453="","",'Frais de personnel'!$B453)</f>
        <v/>
      </c>
      <c r="C453" s="201" t="str">
        <f>IF('Frais de personnel'!$C453="","",'Frais de personnel'!$C453)</f>
        <v/>
      </c>
      <c r="D453" s="202" t="str">
        <f>IF('Frais de personnel'!$D453="","",'Frais de personnel'!$D453)</f>
        <v/>
      </c>
      <c r="E453" s="180" t="str">
        <f>IF('Frais de personnel'!$E453="","",'Frais de personnel'!$E453)</f>
        <v/>
      </c>
      <c r="F453" s="273" t="str">
        <f>IF('Frais de personnel'!$H453="","",'Frais de personnel'!F453)</f>
        <v/>
      </c>
      <c r="G453" s="273" t="str">
        <f>IF('Frais de personnel'!$H453="","",'Frais de personnel'!G453)</f>
        <v/>
      </c>
      <c r="H453" s="203" t="str">
        <f>IF('Frais de personnel'!$H453="","",'Frais de personnel'!$H453)</f>
        <v/>
      </c>
      <c r="I453" s="89" t="str">
        <f>IF('Frais de personnel'!$I453="","",'Frais de personnel'!$I453)</f>
        <v/>
      </c>
      <c r="J453" s="89" t="str">
        <f>IF('Frais de personnel'!$J453="","",'Frais de personnel'!$J453)</f>
        <v/>
      </c>
      <c r="K453" s="204" t="str">
        <f>IF('Frais de personnel'!$K453=0,"",'Frais de personnel'!$K453)</f>
        <v/>
      </c>
      <c r="L453" s="88"/>
      <c r="M453" s="69"/>
      <c r="N453" s="69"/>
      <c r="O453" s="69"/>
      <c r="P453" s="284" t="str">
        <f t="shared" si="46"/>
        <v/>
      </c>
      <c r="Q453" s="284" t="str">
        <f t="shared" si="47"/>
        <v/>
      </c>
      <c r="R453" s="84" t="str">
        <f t="shared" si="42"/>
        <v/>
      </c>
      <c r="S453" s="182" t="str">
        <f t="shared" si="43"/>
        <v/>
      </c>
      <c r="T453" s="196" t="str">
        <f t="shared" si="44"/>
        <v/>
      </c>
      <c r="U453" s="274" t="str">
        <f t="shared" si="48"/>
        <v/>
      </c>
      <c r="V453" s="185"/>
      <c r="W453" s="266"/>
      <c r="X453" s="90"/>
      <c r="Y453" s="158">
        <f t="shared" si="45"/>
        <v>0</v>
      </c>
    </row>
    <row r="454" spans="1:32" ht="20.100000000000001" customHeight="1" x14ac:dyDescent="0.25">
      <c r="A454" s="174">
        <v>448</v>
      </c>
      <c r="B454" s="201" t="str">
        <f>IF('Frais de personnel'!$B454="","",'Frais de personnel'!$B454)</f>
        <v/>
      </c>
      <c r="C454" s="201" t="str">
        <f>IF('Frais de personnel'!$C454="","",'Frais de personnel'!$C454)</f>
        <v/>
      </c>
      <c r="D454" s="202" t="str">
        <f>IF('Frais de personnel'!$D454="","",'Frais de personnel'!$D454)</f>
        <v/>
      </c>
      <c r="E454" s="180" t="str">
        <f>IF('Frais de personnel'!$E454="","",'Frais de personnel'!$E454)</f>
        <v/>
      </c>
      <c r="F454" s="273" t="str">
        <f>IF('Frais de personnel'!$H454="","",'Frais de personnel'!F454)</f>
        <v/>
      </c>
      <c r="G454" s="273" t="str">
        <f>IF('Frais de personnel'!$H454="","",'Frais de personnel'!G454)</f>
        <v/>
      </c>
      <c r="H454" s="203" t="str">
        <f>IF('Frais de personnel'!$H454="","",'Frais de personnel'!$H454)</f>
        <v/>
      </c>
      <c r="I454" s="89" t="str">
        <f>IF('Frais de personnel'!$I454="","",'Frais de personnel'!$I454)</f>
        <v/>
      </c>
      <c r="J454" s="89" t="str">
        <f>IF('Frais de personnel'!$J454="","",'Frais de personnel'!$J454)</f>
        <v/>
      </c>
      <c r="K454" s="204" t="str">
        <f>IF('Frais de personnel'!$K454=0,"",'Frais de personnel'!$K454)</f>
        <v/>
      </c>
      <c r="L454" s="88"/>
      <c r="M454" s="69"/>
      <c r="N454" s="69"/>
      <c r="O454" s="69"/>
      <c r="P454" s="284" t="str">
        <f t="shared" si="46"/>
        <v/>
      </c>
      <c r="Q454" s="284" t="str">
        <f t="shared" si="47"/>
        <v/>
      </c>
      <c r="R454" s="84" t="str">
        <f t="shared" si="42"/>
        <v/>
      </c>
      <c r="S454" s="182" t="str">
        <f t="shared" si="43"/>
        <v/>
      </c>
      <c r="T454" s="196" t="str">
        <f t="shared" si="44"/>
        <v/>
      </c>
      <c r="U454" s="274" t="str">
        <f t="shared" si="48"/>
        <v/>
      </c>
      <c r="V454" s="185"/>
      <c r="W454" s="266"/>
      <c r="X454" s="90"/>
      <c r="Y454" s="158">
        <f t="shared" si="45"/>
        <v>0</v>
      </c>
    </row>
    <row r="455" spans="1:32" ht="20.100000000000001" customHeight="1" x14ac:dyDescent="0.25">
      <c r="A455" s="174">
        <v>449</v>
      </c>
      <c r="B455" s="201" t="str">
        <f>IF('Frais de personnel'!$B455="","",'Frais de personnel'!$B455)</f>
        <v/>
      </c>
      <c r="C455" s="201" t="str">
        <f>IF('Frais de personnel'!$C455="","",'Frais de personnel'!$C455)</f>
        <v/>
      </c>
      <c r="D455" s="202" t="str">
        <f>IF('Frais de personnel'!$D455="","",'Frais de personnel'!$D455)</f>
        <v/>
      </c>
      <c r="E455" s="180" t="str">
        <f>IF('Frais de personnel'!$E455="","",'Frais de personnel'!$E455)</f>
        <v/>
      </c>
      <c r="F455" s="273" t="str">
        <f>IF('Frais de personnel'!$H455="","",'Frais de personnel'!F455)</f>
        <v/>
      </c>
      <c r="G455" s="273" t="str">
        <f>IF('Frais de personnel'!$H455="","",'Frais de personnel'!G455)</f>
        <v/>
      </c>
      <c r="H455" s="203" t="str">
        <f>IF('Frais de personnel'!$H455="","",'Frais de personnel'!$H455)</f>
        <v/>
      </c>
      <c r="I455" s="89" t="str">
        <f>IF('Frais de personnel'!$I455="","",'Frais de personnel'!$I455)</f>
        <v/>
      </c>
      <c r="J455" s="89" t="str">
        <f>IF('Frais de personnel'!$J455="","",'Frais de personnel'!$J455)</f>
        <v/>
      </c>
      <c r="K455" s="204" t="str">
        <f>IF('Frais de personnel'!$K455=0,"",'Frais de personnel'!$K455)</f>
        <v/>
      </c>
      <c r="L455" s="88"/>
      <c r="M455" s="69"/>
      <c r="N455" s="69"/>
      <c r="O455" s="69"/>
      <c r="P455" s="284" t="str">
        <f t="shared" si="46"/>
        <v/>
      </c>
      <c r="Q455" s="284" t="str">
        <f t="shared" si="47"/>
        <v/>
      </c>
      <c r="R455" s="84" t="str">
        <f t="shared" ref="R455:R506" si="49">IF($E455="","",IF(OR(($L455=0),($M455=0)),0,$L455/$M455*$N455))</f>
        <v/>
      </c>
      <c r="S455" s="182" t="str">
        <f t="shared" ref="S455:S506" si="50">IF($K455="","",IF($R455&gt;$K455,"Le montant éligible ne peut etre supérieur au montant présenté",""))</f>
        <v/>
      </c>
      <c r="T455" s="196" t="str">
        <f t="shared" ref="T455:T506" si="51">IF(J455="","",IF(E455="Salaire technicien",MIN(60000/1607*N455,60000),IF(E455="Salaire ingénieur",MIN(80000/1607*N455,80000))))</f>
        <v/>
      </c>
      <c r="U455" s="274" t="str">
        <f t="shared" si="48"/>
        <v/>
      </c>
      <c r="V455" s="185"/>
      <c r="W455" s="266"/>
      <c r="X455" s="90"/>
      <c r="Y455" s="158">
        <f t="shared" ref="Y455:Y506" si="52">IF(AND(B455&lt;&gt;"",X455&lt;&gt;"Oui"),1,0)</f>
        <v>0</v>
      </c>
    </row>
    <row r="456" spans="1:32" ht="20.100000000000001" customHeight="1" x14ac:dyDescent="0.25">
      <c r="A456" s="174">
        <v>450</v>
      </c>
      <c r="B456" s="201" t="str">
        <f>IF('Frais de personnel'!$B456="","",'Frais de personnel'!$B456)</f>
        <v/>
      </c>
      <c r="C456" s="201" t="str">
        <f>IF('Frais de personnel'!$C456="","",'Frais de personnel'!$C456)</f>
        <v/>
      </c>
      <c r="D456" s="202" t="str">
        <f>IF('Frais de personnel'!$D456="","",'Frais de personnel'!$D456)</f>
        <v/>
      </c>
      <c r="E456" s="180" t="str">
        <f>IF('Frais de personnel'!$E456="","",'Frais de personnel'!$E456)</f>
        <v/>
      </c>
      <c r="F456" s="273" t="str">
        <f>IF('Frais de personnel'!$H456="","",'Frais de personnel'!F456)</f>
        <v/>
      </c>
      <c r="G456" s="273" t="str">
        <f>IF('Frais de personnel'!$H456="","",'Frais de personnel'!G456)</f>
        <v/>
      </c>
      <c r="H456" s="203" t="str">
        <f>IF('Frais de personnel'!$H456="","",'Frais de personnel'!$H456)</f>
        <v/>
      </c>
      <c r="I456" s="89" t="str">
        <f>IF('Frais de personnel'!$I456="","",'Frais de personnel'!$I456)</f>
        <v/>
      </c>
      <c r="J456" s="89" t="str">
        <f>IF('Frais de personnel'!$J456="","",'Frais de personnel'!$J456)</f>
        <v/>
      </c>
      <c r="K456" s="204" t="str">
        <f>IF('Frais de personnel'!$K456=0,"",'Frais de personnel'!$K456)</f>
        <v/>
      </c>
      <c r="L456" s="88"/>
      <c r="M456" s="69"/>
      <c r="N456" s="69"/>
      <c r="O456" s="69"/>
      <c r="P456" s="284" t="str">
        <f t="shared" ref="P456:P506" si="53">IF(O456="KO","",IF(K456="","",F456))</f>
        <v/>
      </c>
      <c r="Q456" s="284" t="str">
        <f t="shared" ref="Q456:Q506" si="54">IF(O456="KO","",IF(K456="","",G456))</f>
        <v/>
      </c>
      <c r="R456" s="84" t="str">
        <f t="shared" si="49"/>
        <v/>
      </c>
      <c r="S456" s="182" t="str">
        <f t="shared" si="50"/>
        <v/>
      </c>
      <c r="T456" s="196" t="str">
        <f t="shared" si="51"/>
        <v/>
      </c>
      <c r="U456" s="274" t="str">
        <f t="shared" ref="U456:U506" si="55">IF(MIN(R456,T456)=0,"",MIN(R456,T456))</f>
        <v/>
      </c>
      <c r="V456" s="185"/>
      <c r="W456" s="266"/>
      <c r="X456" s="90"/>
      <c r="Y456" s="158">
        <f t="shared" si="52"/>
        <v>0</v>
      </c>
    </row>
    <row r="457" spans="1:32" ht="20.100000000000001" customHeight="1" x14ac:dyDescent="0.25">
      <c r="A457" s="174">
        <v>451</v>
      </c>
      <c r="B457" s="201" t="str">
        <f>IF('Frais de personnel'!$B457="","",'Frais de personnel'!$B457)</f>
        <v/>
      </c>
      <c r="C457" s="201" t="str">
        <f>IF('Frais de personnel'!$C457="","",'Frais de personnel'!$C457)</f>
        <v/>
      </c>
      <c r="D457" s="202" t="str">
        <f>IF('Frais de personnel'!$D457="","",'Frais de personnel'!$D457)</f>
        <v/>
      </c>
      <c r="E457" s="180" t="str">
        <f>IF('Frais de personnel'!$E457="","",'Frais de personnel'!$E457)</f>
        <v/>
      </c>
      <c r="F457" s="273" t="str">
        <f>IF('Frais de personnel'!$H457="","",'Frais de personnel'!F457)</f>
        <v/>
      </c>
      <c r="G457" s="273" t="str">
        <f>IF('Frais de personnel'!$H457="","",'Frais de personnel'!G457)</f>
        <v/>
      </c>
      <c r="H457" s="203" t="str">
        <f>IF('Frais de personnel'!$H457="","",'Frais de personnel'!$H457)</f>
        <v/>
      </c>
      <c r="I457" s="89" t="str">
        <f>IF('Frais de personnel'!$I457="","",'Frais de personnel'!$I457)</f>
        <v/>
      </c>
      <c r="J457" s="89" t="str">
        <f>IF('Frais de personnel'!$J457="","",'Frais de personnel'!$J457)</f>
        <v/>
      </c>
      <c r="K457" s="204" t="str">
        <f>IF('Frais de personnel'!$K457=0,"",'Frais de personnel'!$K457)</f>
        <v/>
      </c>
      <c r="L457" s="88"/>
      <c r="M457" s="69"/>
      <c r="N457" s="69"/>
      <c r="O457" s="69"/>
      <c r="P457" s="284" t="str">
        <f t="shared" si="53"/>
        <v/>
      </c>
      <c r="Q457" s="284" t="str">
        <f t="shared" si="54"/>
        <v/>
      </c>
      <c r="R457" s="84" t="str">
        <f t="shared" si="49"/>
        <v/>
      </c>
      <c r="S457" s="182" t="str">
        <f t="shared" si="50"/>
        <v/>
      </c>
      <c r="T457" s="196" t="str">
        <f t="shared" si="51"/>
        <v/>
      </c>
      <c r="U457" s="274" t="str">
        <f t="shared" si="55"/>
        <v/>
      </c>
      <c r="V457" s="185"/>
      <c r="W457" s="266"/>
      <c r="X457" s="90"/>
      <c r="Y457" s="158">
        <f t="shared" si="52"/>
        <v>0</v>
      </c>
    </row>
    <row r="458" spans="1:32" ht="20.100000000000001" customHeight="1" x14ac:dyDescent="0.3">
      <c r="A458" s="174">
        <v>452</v>
      </c>
      <c r="B458" s="201" t="str">
        <f>IF('Frais de personnel'!$B458="","",'Frais de personnel'!$B458)</f>
        <v/>
      </c>
      <c r="C458" s="201" t="str">
        <f>IF('Frais de personnel'!$C458="","",'Frais de personnel'!$C458)</f>
        <v/>
      </c>
      <c r="D458" s="202" t="str">
        <f>IF('Frais de personnel'!$D458="","",'Frais de personnel'!$D458)</f>
        <v/>
      </c>
      <c r="E458" s="180" t="str">
        <f>IF('Frais de personnel'!$E458="","",'Frais de personnel'!$E458)</f>
        <v/>
      </c>
      <c r="F458" s="273" t="str">
        <f>IF('Frais de personnel'!$H458="","",'Frais de personnel'!F458)</f>
        <v/>
      </c>
      <c r="G458" s="273" t="str">
        <f>IF('Frais de personnel'!$H458="","",'Frais de personnel'!G458)</f>
        <v/>
      </c>
      <c r="H458" s="203" t="str">
        <f>IF('Frais de personnel'!$H458="","",'Frais de personnel'!$H458)</f>
        <v/>
      </c>
      <c r="I458" s="89" t="str">
        <f>IF('Frais de personnel'!$I458="","",'Frais de personnel'!$I458)</f>
        <v/>
      </c>
      <c r="J458" s="89" t="str">
        <f>IF('Frais de personnel'!$J458="","",'Frais de personnel'!$J458)</f>
        <v/>
      </c>
      <c r="K458" s="204" t="str">
        <f>IF('Frais de personnel'!$K458=0,"",'Frais de personnel'!$K458)</f>
        <v/>
      </c>
      <c r="L458" s="88"/>
      <c r="M458" s="69"/>
      <c r="N458" s="69"/>
      <c r="O458" s="69"/>
      <c r="P458" s="284" t="str">
        <f t="shared" si="53"/>
        <v/>
      </c>
      <c r="Q458" s="284" t="str">
        <f t="shared" si="54"/>
        <v/>
      </c>
      <c r="R458" s="84" t="str">
        <f t="shared" si="49"/>
        <v/>
      </c>
      <c r="S458" s="182" t="str">
        <f t="shared" si="50"/>
        <v/>
      </c>
      <c r="T458" s="196" t="str">
        <f t="shared" si="51"/>
        <v/>
      </c>
      <c r="U458" s="274" t="str">
        <f t="shared" si="55"/>
        <v/>
      </c>
      <c r="V458" s="185"/>
      <c r="W458" s="266"/>
      <c r="X458" s="90"/>
      <c r="Y458" s="158">
        <f t="shared" si="52"/>
        <v>0</v>
      </c>
      <c r="AA458" s="177"/>
      <c r="AB458" s="177"/>
      <c r="AC458" s="177"/>
      <c r="AD458" s="177"/>
      <c r="AE458" s="177"/>
      <c r="AF458" s="177"/>
    </row>
    <row r="459" spans="1:32" ht="20.100000000000001" customHeight="1" x14ac:dyDescent="0.25">
      <c r="A459" s="174">
        <v>453</v>
      </c>
      <c r="B459" s="201" t="str">
        <f>IF('Frais de personnel'!$B459="","",'Frais de personnel'!$B459)</f>
        <v/>
      </c>
      <c r="C459" s="201" t="str">
        <f>IF('Frais de personnel'!$C459="","",'Frais de personnel'!$C459)</f>
        <v/>
      </c>
      <c r="D459" s="202" t="str">
        <f>IF('Frais de personnel'!$D459="","",'Frais de personnel'!$D459)</f>
        <v/>
      </c>
      <c r="E459" s="180" t="str">
        <f>IF('Frais de personnel'!$E459="","",'Frais de personnel'!$E459)</f>
        <v/>
      </c>
      <c r="F459" s="273" t="str">
        <f>IF('Frais de personnel'!$H459="","",'Frais de personnel'!F459)</f>
        <v/>
      </c>
      <c r="G459" s="273" t="str">
        <f>IF('Frais de personnel'!$H459="","",'Frais de personnel'!G459)</f>
        <v/>
      </c>
      <c r="H459" s="203" t="str">
        <f>IF('Frais de personnel'!$H459="","",'Frais de personnel'!$H459)</f>
        <v/>
      </c>
      <c r="I459" s="89" t="str">
        <f>IF('Frais de personnel'!$I459="","",'Frais de personnel'!$I459)</f>
        <v/>
      </c>
      <c r="J459" s="89" t="str">
        <f>IF('Frais de personnel'!$J459="","",'Frais de personnel'!$J459)</f>
        <v/>
      </c>
      <c r="K459" s="204" t="str">
        <f>IF('Frais de personnel'!$K459=0,"",'Frais de personnel'!$K459)</f>
        <v/>
      </c>
      <c r="L459" s="88"/>
      <c r="M459" s="69"/>
      <c r="N459" s="69"/>
      <c r="O459" s="69"/>
      <c r="P459" s="284" t="str">
        <f t="shared" si="53"/>
        <v/>
      </c>
      <c r="Q459" s="284" t="str">
        <f t="shared" si="54"/>
        <v/>
      </c>
      <c r="R459" s="84" t="str">
        <f t="shared" si="49"/>
        <v/>
      </c>
      <c r="S459" s="182" t="str">
        <f t="shared" si="50"/>
        <v/>
      </c>
      <c r="T459" s="196" t="str">
        <f t="shared" si="51"/>
        <v/>
      </c>
      <c r="U459" s="274" t="str">
        <f t="shared" si="55"/>
        <v/>
      </c>
      <c r="V459" s="185"/>
      <c r="W459" s="266"/>
      <c r="X459" s="90"/>
      <c r="Y459" s="158">
        <f t="shared" si="52"/>
        <v>0</v>
      </c>
    </row>
    <row r="460" spans="1:32" ht="20.100000000000001" customHeight="1" x14ac:dyDescent="0.25">
      <c r="A460" s="174">
        <v>454</v>
      </c>
      <c r="B460" s="201" t="str">
        <f>IF('Frais de personnel'!$B460="","",'Frais de personnel'!$B460)</f>
        <v/>
      </c>
      <c r="C460" s="201" t="str">
        <f>IF('Frais de personnel'!$C460="","",'Frais de personnel'!$C460)</f>
        <v/>
      </c>
      <c r="D460" s="202" t="str">
        <f>IF('Frais de personnel'!$D460="","",'Frais de personnel'!$D460)</f>
        <v/>
      </c>
      <c r="E460" s="180" t="str">
        <f>IF('Frais de personnel'!$E460="","",'Frais de personnel'!$E460)</f>
        <v/>
      </c>
      <c r="F460" s="273" t="str">
        <f>IF('Frais de personnel'!$H460="","",'Frais de personnel'!F460)</f>
        <v/>
      </c>
      <c r="G460" s="273" t="str">
        <f>IF('Frais de personnel'!$H460="","",'Frais de personnel'!G460)</f>
        <v/>
      </c>
      <c r="H460" s="203" t="str">
        <f>IF('Frais de personnel'!$H460="","",'Frais de personnel'!$H460)</f>
        <v/>
      </c>
      <c r="I460" s="89" t="str">
        <f>IF('Frais de personnel'!$I460="","",'Frais de personnel'!$I460)</f>
        <v/>
      </c>
      <c r="J460" s="89" t="str">
        <f>IF('Frais de personnel'!$J460="","",'Frais de personnel'!$J460)</f>
        <v/>
      </c>
      <c r="K460" s="204" t="str">
        <f>IF('Frais de personnel'!$K460=0,"",'Frais de personnel'!$K460)</f>
        <v/>
      </c>
      <c r="L460" s="88"/>
      <c r="M460" s="69"/>
      <c r="N460" s="69"/>
      <c r="O460" s="69"/>
      <c r="P460" s="284" t="str">
        <f t="shared" si="53"/>
        <v/>
      </c>
      <c r="Q460" s="284" t="str">
        <f t="shared" si="54"/>
        <v/>
      </c>
      <c r="R460" s="84" t="str">
        <f t="shared" si="49"/>
        <v/>
      </c>
      <c r="S460" s="182" t="str">
        <f t="shared" si="50"/>
        <v/>
      </c>
      <c r="T460" s="196" t="str">
        <f t="shared" si="51"/>
        <v/>
      </c>
      <c r="U460" s="274" t="str">
        <f t="shared" si="55"/>
        <v/>
      </c>
      <c r="V460" s="185"/>
      <c r="W460" s="266"/>
      <c r="X460" s="90"/>
      <c r="Y460" s="158">
        <f t="shared" si="52"/>
        <v>0</v>
      </c>
    </row>
    <row r="461" spans="1:32" ht="20.100000000000001" customHeight="1" x14ac:dyDescent="0.25">
      <c r="A461" s="174">
        <v>455</v>
      </c>
      <c r="B461" s="201" t="str">
        <f>IF('Frais de personnel'!$B461="","",'Frais de personnel'!$B461)</f>
        <v/>
      </c>
      <c r="C461" s="201" t="str">
        <f>IF('Frais de personnel'!$C461="","",'Frais de personnel'!$C461)</f>
        <v/>
      </c>
      <c r="D461" s="202" t="str">
        <f>IF('Frais de personnel'!$D461="","",'Frais de personnel'!$D461)</f>
        <v/>
      </c>
      <c r="E461" s="180" t="str">
        <f>IF('Frais de personnel'!$E461="","",'Frais de personnel'!$E461)</f>
        <v/>
      </c>
      <c r="F461" s="273" t="str">
        <f>IF('Frais de personnel'!$H461="","",'Frais de personnel'!F461)</f>
        <v/>
      </c>
      <c r="G461" s="273" t="str">
        <f>IF('Frais de personnel'!$H461="","",'Frais de personnel'!G461)</f>
        <v/>
      </c>
      <c r="H461" s="203" t="str">
        <f>IF('Frais de personnel'!$H461="","",'Frais de personnel'!$H461)</f>
        <v/>
      </c>
      <c r="I461" s="89" t="str">
        <f>IF('Frais de personnel'!$I461="","",'Frais de personnel'!$I461)</f>
        <v/>
      </c>
      <c r="J461" s="89" t="str">
        <f>IF('Frais de personnel'!$J461="","",'Frais de personnel'!$J461)</f>
        <v/>
      </c>
      <c r="K461" s="204" t="str">
        <f>IF('Frais de personnel'!$K461=0,"",'Frais de personnel'!$K461)</f>
        <v/>
      </c>
      <c r="L461" s="88"/>
      <c r="M461" s="69"/>
      <c r="N461" s="69"/>
      <c r="O461" s="69"/>
      <c r="P461" s="284" t="str">
        <f t="shared" si="53"/>
        <v/>
      </c>
      <c r="Q461" s="284" t="str">
        <f t="shared" si="54"/>
        <v/>
      </c>
      <c r="R461" s="84" t="str">
        <f t="shared" si="49"/>
        <v/>
      </c>
      <c r="S461" s="182" t="str">
        <f t="shared" si="50"/>
        <v/>
      </c>
      <c r="T461" s="196" t="str">
        <f t="shared" si="51"/>
        <v/>
      </c>
      <c r="U461" s="274" t="str">
        <f t="shared" si="55"/>
        <v/>
      </c>
      <c r="V461" s="185"/>
      <c r="W461" s="266"/>
      <c r="X461" s="90"/>
      <c r="Y461" s="158">
        <f t="shared" si="52"/>
        <v>0</v>
      </c>
    </row>
    <row r="462" spans="1:32" ht="20.100000000000001" customHeight="1" x14ac:dyDescent="0.25">
      <c r="A462" s="174">
        <v>456</v>
      </c>
      <c r="B462" s="201" t="str">
        <f>IF('Frais de personnel'!$B462="","",'Frais de personnel'!$B462)</f>
        <v/>
      </c>
      <c r="C462" s="201" t="str">
        <f>IF('Frais de personnel'!$C462="","",'Frais de personnel'!$C462)</f>
        <v/>
      </c>
      <c r="D462" s="202" t="str">
        <f>IF('Frais de personnel'!$D462="","",'Frais de personnel'!$D462)</f>
        <v/>
      </c>
      <c r="E462" s="180" t="str">
        <f>IF('Frais de personnel'!$E462="","",'Frais de personnel'!$E462)</f>
        <v/>
      </c>
      <c r="F462" s="273" t="str">
        <f>IF('Frais de personnel'!$H462="","",'Frais de personnel'!F462)</f>
        <v/>
      </c>
      <c r="G462" s="273" t="str">
        <f>IF('Frais de personnel'!$H462="","",'Frais de personnel'!G462)</f>
        <v/>
      </c>
      <c r="H462" s="203" t="str">
        <f>IF('Frais de personnel'!$H462="","",'Frais de personnel'!$H462)</f>
        <v/>
      </c>
      <c r="I462" s="89" t="str">
        <f>IF('Frais de personnel'!$I462="","",'Frais de personnel'!$I462)</f>
        <v/>
      </c>
      <c r="J462" s="89" t="str">
        <f>IF('Frais de personnel'!$J462="","",'Frais de personnel'!$J462)</f>
        <v/>
      </c>
      <c r="K462" s="204" t="str">
        <f>IF('Frais de personnel'!$K462=0,"",'Frais de personnel'!$K462)</f>
        <v/>
      </c>
      <c r="L462" s="88"/>
      <c r="M462" s="69"/>
      <c r="N462" s="69"/>
      <c r="O462" s="69"/>
      <c r="P462" s="284" t="str">
        <f t="shared" si="53"/>
        <v/>
      </c>
      <c r="Q462" s="284" t="str">
        <f t="shared" si="54"/>
        <v/>
      </c>
      <c r="R462" s="84" t="str">
        <f t="shared" si="49"/>
        <v/>
      </c>
      <c r="S462" s="182" t="str">
        <f t="shared" si="50"/>
        <v/>
      </c>
      <c r="T462" s="196" t="str">
        <f t="shared" si="51"/>
        <v/>
      </c>
      <c r="U462" s="274" t="str">
        <f t="shared" si="55"/>
        <v/>
      </c>
      <c r="V462" s="185"/>
      <c r="W462" s="266"/>
      <c r="X462" s="90"/>
      <c r="Y462" s="158">
        <f t="shared" si="52"/>
        <v>0</v>
      </c>
    </row>
    <row r="463" spans="1:32" ht="20.100000000000001" customHeight="1" x14ac:dyDescent="0.25">
      <c r="A463" s="174">
        <v>457</v>
      </c>
      <c r="B463" s="201" t="str">
        <f>IF('Frais de personnel'!$B463="","",'Frais de personnel'!$B463)</f>
        <v/>
      </c>
      <c r="C463" s="201" t="str">
        <f>IF('Frais de personnel'!$C463="","",'Frais de personnel'!$C463)</f>
        <v/>
      </c>
      <c r="D463" s="202" t="str">
        <f>IF('Frais de personnel'!$D463="","",'Frais de personnel'!$D463)</f>
        <v/>
      </c>
      <c r="E463" s="180" t="str">
        <f>IF('Frais de personnel'!$E463="","",'Frais de personnel'!$E463)</f>
        <v/>
      </c>
      <c r="F463" s="273" t="str">
        <f>IF('Frais de personnel'!$H463="","",'Frais de personnel'!F463)</f>
        <v/>
      </c>
      <c r="G463" s="273" t="str">
        <f>IF('Frais de personnel'!$H463="","",'Frais de personnel'!G463)</f>
        <v/>
      </c>
      <c r="H463" s="203" t="str">
        <f>IF('Frais de personnel'!$H463="","",'Frais de personnel'!$H463)</f>
        <v/>
      </c>
      <c r="I463" s="89" t="str">
        <f>IF('Frais de personnel'!$I463="","",'Frais de personnel'!$I463)</f>
        <v/>
      </c>
      <c r="J463" s="89" t="str">
        <f>IF('Frais de personnel'!$J463="","",'Frais de personnel'!$J463)</f>
        <v/>
      </c>
      <c r="K463" s="204" t="str">
        <f>IF('Frais de personnel'!$K463=0,"",'Frais de personnel'!$K463)</f>
        <v/>
      </c>
      <c r="L463" s="88"/>
      <c r="M463" s="69"/>
      <c r="N463" s="69"/>
      <c r="O463" s="69"/>
      <c r="P463" s="284" t="str">
        <f t="shared" si="53"/>
        <v/>
      </c>
      <c r="Q463" s="284" t="str">
        <f t="shared" si="54"/>
        <v/>
      </c>
      <c r="R463" s="84" t="str">
        <f t="shared" si="49"/>
        <v/>
      </c>
      <c r="S463" s="182" t="str">
        <f t="shared" si="50"/>
        <v/>
      </c>
      <c r="T463" s="196" t="str">
        <f t="shared" si="51"/>
        <v/>
      </c>
      <c r="U463" s="274" t="str">
        <f t="shared" si="55"/>
        <v/>
      </c>
      <c r="V463" s="185"/>
      <c r="W463" s="266"/>
      <c r="X463" s="90"/>
      <c r="Y463" s="158">
        <f t="shared" si="52"/>
        <v>0</v>
      </c>
    </row>
    <row r="464" spans="1:32" ht="20.100000000000001" customHeight="1" x14ac:dyDescent="0.25">
      <c r="A464" s="174">
        <v>458</v>
      </c>
      <c r="B464" s="201" t="str">
        <f>IF('Frais de personnel'!$B464="","",'Frais de personnel'!$B464)</f>
        <v/>
      </c>
      <c r="C464" s="201" t="str">
        <f>IF('Frais de personnel'!$C464="","",'Frais de personnel'!$C464)</f>
        <v/>
      </c>
      <c r="D464" s="202" t="str">
        <f>IF('Frais de personnel'!$D464="","",'Frais de personnel'!$D464)</f>
        <v/>
      </c>
      <c r="E464" s="180" t="str">
        <f>IF('Frais de personnel'!$E464="","",'Frais de personnel'!$E464)</f>
        <v/>
      </c>
      <c r="F464" s="273" t="str">
        <f>IF('Frais de personnel'!$H464="","",'Frais de personnel'!F464)</f>
        <v/>
      </c>
      <c r="G464" s="273" t="str">
        <f>IF('Frais de personnel'!$H464="","",'Frais de personnel'!G464)</f>
        <v/>
      </c>
      <c r="H464" s="203" t="str">
        <f>IF('Frais de personnel'!$H464="","",'Frais de personnel'!$H464)</f>
        <v/>
      </c>
      <c r="I464" s="89" t="str">
        <f>IF('Frais de personnel'!$I464="","",'Frais de personnel'!$I464)</f>
        <v/>
      </c>
      <c r="J464" s="89" t="str">
        <f>IF('Frais de personnel'!$J464="","",'Frais de personnel'!$J464)</f>
        <v/>
      </c>
      <c r="K464" s="204" t="str">
        <f>IF('Frais de personnel'!$K464=0,"",'Frais de personnel'!$K464)</f>
        <v/>
      </c>
      <c r="L464" s="88"/>
      <c r="M464" s="69"/>
      <c r="N464" s="69"/>
      <c r="O464" s="69"/>
      <c r="P464" s="284" t="str">
        <f t="shared" si="53"/>
        <v/>
      </c>
      <c r="Q464" s="284" t="str">
        <f t="shared" si="54"/>
        <v/>
      </c>
      <c r="R464" s="84" t="str">
        <f t="shared" si="49"/>
        <v/>
      </c>
      <c r="S464" s="182" t="str">
        <f t="shared" si="50"/>
        <v/>
      </c>
      <c r="T464" s="196" t="str">
        <f t="shared" si="51"/>
        <v/>
      </c>
      <c r="U464" s="274" t="str">
        <f t="shared" si="55"/>
        <v/>
      </c>
      <c r="V464" s="185"/>
      <c r="W464" s="266"/>
      <c r="X464" s="90"/>
      <c r="Y464" s="158">
        <f t="shared" si="52"/>
        <v>0</v>
      </c>
    </row>
    <row r="465" spans="1:25" ht="20.100000000000001" customHeight="1" x14ac:dyDescent="0.25">
      <c r="A465" s="174">
        <v>459</v>
      </c>
      <c r="B465" s="201" t="str">
        <f>IF('Frais de personnel'!$B465="","",'Frais de personnel'!$B465)</f>
        <v/>
      </c>
      <c r="C465" s="201" t="str">
        <f>IF('Frais de personnel'!$C465="","",'Frais de personnel'!$C465)</f>
        <v/>
      </c>
      <c r="D465" s="202" t="str">
        <f>IF('Frais de personnel'!$D465="","",'Frais de personnel'!$D465)</f>
        <v/>
      </c>
      <c r="E465" s="180" t="str">
        <f>IF('Frais de personnel'!$E465="","",'Frais de personnel'!$E465)</f>
        <v/>
      </c>
      <c r="F465" s="273" t="str">
        <f>IF('Frais de personnel'!$H465="","",'Frais de personnel'!F465)</f>
        <v/>
      </c>
      <c r="G465" s="273" t="str">
        <f>IF('Frais de personnel'!$H465="","",'Frais de personnel'!G465)</f>
        <v/>
      </c>
      <c r="H465" s="203" t="str">
        <f>IF('Frais de personnel'!$H465="","",'Frais de personnel'!$H465)</f>
        <v/>
      </c>
      <c r="I465" s="89" t="str">
        <f>IF('Frais de personnel'!$I465="","",'Frais de personnel'!$I465)</f>
        <v/>
      </c>
      <c r="J465" s="89" t="str">
        <f>IF('Frais de personnel'!$J465="","",'Frais de personnel'!$J465)</f>
        <v/>
      </c>
      <c r="K465" s="204" t="str">
        <f>IF('Frais de personnel'!$K465=0,"",'Frais de personnel'!$K465)</f>
        <v/>
      </c>
      <c r="L465" s="88"/>
      <c r="M465" s="69"/>
      <c r="N465" s="69"/>
      <c r="O465" s="69"/>
      <c r="P465" s="284" t="str">
        <f t="shared" si="53"/>
        <v/>
      </c>
      <c r="Q465" s="284" t="str">
        <f t="shared" si="54"/>
        <v/>
      </c>
      <c r="R465" s="84" t="str">
        <f t="shared" si="49"/>
        <v/>
      </c>
      <c r="S465" s="182" t="str">
        <f t="shared" si="50"/>
        <v/>
      </c>
      <c r="T465" s="196" t="str">
        <f t="shared" si="51"/>
        <v/>
      </c>
      <c r="U465" s="274" t="str">
        <f t="shared" si="55"/>
        <v/>
      </c>
      <c r="V465" s="185"/>
      <c r="W465" s="266"/>
      <c r="X465" s="90"/>
      <c r="Y465" s="158">
        <f t="shared" si="52"/>
        <v>0</v>
      </c>
    </row>
    <row r="466" spans="1:25" ht="20.100000000000001" customHeight="1" x14ac:dyDescent="0.25">
      <c r="A466" s="174">
        <v>460</v>
      </c>
      <c r="B466" s="201" t="str">
        <f>IF('Frais de personnel'!$B466="","",'Frais de personnel'!$B466)</f>
        <v/>
      </c>
      <c r="C466" s="201" t="str">
        <f>IF('Frais de personnel'!$C466="","",'Frais de personnel'!$C466)</f>
        <v/>
      </c>
      <c r="D466" s="202" t="str">
        <f>IF('Frais de personnel'!$D466="","",'Frais de personnel'!$D466)</f>
        <v/>
      </c>
      <c r="E466" s="180" t="str">
        <f>IF('Frais de personnel'!$E466="","",'Frais de personnel'!$E466)</f>
        <v/>
      </c>
      <c r="F466" s="273" t="str">
        <f>IF('Frais de personnel'!$H466="","",'Frais de personnel'!F466)</f>
        <v/>
      </c>
      <c r="G466" s="273" t="str">
        <f>IF('Frais de personnel'!$H466="","",'Frais de personnel'!G466)</f>
        <v/>
      </c>
      <c r="H466" s="203" t="str">
        <f>IF('Frais de personnel'!$H466="","",'Frais de personnel'!$H466)</f>
        <v/>
      </c>
      <c r="I466" s="89" t="str">
        <f>IF('Frais de personnel'!$I466="","",'Frais de personnel'!$I466)</f>
        <v/>
      </c>
      <c r="J466" s="89" t="str">
        <f>IF('Frais de personnel'!$J466="","",'Frais de personnel'!$J466)</f>
        <v/>
      </c>
      <c r="K466" s="204" t="str">
        <f>IF('Frais de personnel'!$K466=0,"",'Frais de personnel'!$K466)</f>
        <v/>
      </c>
      <c r="L466" s="88"/>
      <c r="M466" s="69"/>
      <c r="N466" s="69"/>
      <c r="O466" s="69"/>
      <c r="P466" s="284" t="str">
        <f t="shared" si="53"/>
        <v/>
      </c>
      <c r="Q466" s="284" t="str">
        <f t="shared" si="54"/>
        <v/>
      </c>
      <c r="R466" s="84" t="str">
        <f t="shared" si="49"/>
        <v/>
      </c>
      <c r="S466" s="182" t="str">
        <f t="shared" si="50"/>
        <v/>
      </c>
      <c r="T466" s="196" t="str">
        <f t="shared" si="51"/>
        <v/>
      </c>
      <c r="U466" s="274" t="str">
        <f t="shared" si="55"/>
        <v/>
      </c>
      <c r="V466" s="185"/>
      <c r="W466" s="266"/>
      <c r="X466" s="90"/>
      <c r="Y466" s="158">
        <f t="shared" si="52"/>
        <v>0</v>
      </c>
    </row>
    <row r="467" spans="1:25" ht="20.100000000000001" customHeight="1" x14ac:dyDescent="0.25">
      <c r="A467" s="174">
        <v>461</v>
      </c>
      <c r="B467" s="201" t="str">
        <f>IF('Frais de personnel'!$B467="","",'Frais de personnel'!$B467)</f>
        <v/>
      </c>
      <c r="C467" s="201" t="str">
        <f>IF('Frais de personnel'!$C467="","",'Frais de personnel'!$C467)</f>
        <v/>
      </c>
      <c r="D467" s="202" t="str">
        <f>IF('Frais de personnel'!$D467="","",'Frais de personnel'!$D467)</f>
        <v/>
      </c>
      <c r="E467" s="180" t="str">
        <f>IF('Frais de personnel'!$E467="","",'Frais de personnel'!$E467)</f>
        <v/>
      </c>
      <c r="F467" s="273" t="str">
        <f>IF('Frais de personnel'!$H467="","",'Frais de personnel'!F467)</f>
        <v/>
      </c>
      <c r="G467" s="273" t="str">
        <f>IF('Frais de personnel'!$H467="","",'Frais de personnel'!G467)</f>
        <v/>
      </c>
      <c r="H467" s="203" t="str">
        <f>IF('Frais de personnel'!$H467="","",'Frais de personnel'!$H467)</f>
        <v/>
      </c>
      <c r="I467" s="89" t="str">
        <f>IF('Frais de personnel'!$I467="","",'Frais de personnel'!$I467)</f>
        <v/>
      </c>
      <c r="J467" s="89" t="str">
        <f>IF('Frais de personnel'!$J467="","",'Frais de personnel'!$J467)</f>
        <v/>
      </c>
      <c r="K467" s="204" t="str">
        <f>IF('Frais de personnel'!$K467=0,"",'Frais de personnel'!$K467)</f>
        <v/>
      </c>
      <c r="L467" s="88"/>
      <c r="M467" s="69"/>
      <c r="N467" s="69"/>
      <c r="O467" s="69"/>
      <c r="P467" s="284" t="str">
        <f t="shared" si="53"/>
        <v/>
      </c>
      <c r="Q467" s="284" t="str">
        <f t="shared" si="54"/>
        <v/>
      </c>
      <c r="R467" s="84" t="str">
        <f t="shared" si="49"/>
        <v/>
      </c>
      <c r="S467" s="182" t="str">
        <f t="shared" si="50"/>
        <v/>
      </c>
      <c r="T467" s="196" t="str">
        <f t="shared" si="51"/>
        <v/>
      </c>
      <c r="U467" s="274" t="str">
        <f t="shared" si="55"/>
        <v/>
      </c>
      <c r="V467" s="185"/>
      <c r="W467" s="266"/>
      <c r="X467" s="90"/>
      <c r="Y467" s="158">
        <f t="shared" si="52"/>
        <v>0</v>
      </c>
    </row>
    <row r="468" spans="1:25" ht="20.100000000000001" customHeight="1" x14ac:dyDescent="0.25">
      <c r="A468" s="174">
        <v>462</v>
      </c>
      <c r="B468" s="201" t="str">
        <f>IF('Frais de personnel'!$B468="","",'Frais de personnel'!$B468)</f>
        <v/>
      </c>
      <c r="C468" s="201" t="str">
        <f>IF('Frais de personnel'!$C468="","",'Frais de personnel'!$C468)</f>
        <v/>
      </c>
      <c r="D468" s="202" t="str">
        <f>IF('Frais de personnel'!$D468="","",'Frais de personnel'!$D468)</f>
        <v/>
      </c>
      <c r="E468" s="180" t="str">
        <f>IF('Frais de personnel'!$E468="","",'Frais de personnel'!$E468)</f>
        <v/>
      </c>
      <c r="F468" s="273" t="str">
        <f>IF('Frais de personnel'!$H468="","",'Frais de personnel'!F468)</f>
        <v/>
      </c>
      <c r="G468" s="273" t="str">
        <f>IF('Frais de personnel'!$H468="","",'Frais de personnel'!G468)</f>
        <v/>
      </c>
      <c r="H468" s="203" t="str">
        <f>IF('Frais de personnel'!$H468="","",'Frais de personnel'!$H468)</f>
        <v/>
      </c>
      <c r="I468" s="89" t="str">
        <f>IF('Frais de personnel'!$I468="","",'Frais de personnel'!$I468)</f>
        <v/>
      </c>
      <c r="J468" s="89" t="str">
        <f>IF('Frais de personnel'!$J468="","",'Frais de personnel'!$J468)</f>
        <v/>
      </c>
      <c r="K468" s="204" t="str">
        <f>IF('Frais de personnel'!$K468=0,"",'Frais de personnel'!$K468)</f>
        <v/>
      </c>
      <c r="L468" s="88"/>
      <c r="M468" s="69"/>
      <c r="N468" s="69"/>
      <c r="O468" s="69"/>
      <c r="P468" s="284" t="str">
        <f t="shared" si="53"/>
        <v/>
      </c>
      <c r="Q468" s="284" t="str">
        <f t="shared" si="54"/>
        <v/>
      </c>
      <c r="R468" s="84" t="str">
        <f t="shared" si="49"/>
        <v/>
      </c>
      <c r="S468" s="182" t="str">
        <f t="shared" si="50"/>
        <v/>
      </c>
      <c r="T468" s="196" t="str">
        <f t="shared" si="51"/>
        <v/>
      </c>
      <c r="U468" s="274" t="str">
        <f t="shared" si="55"/>
        <v/>
      </c>
      <c r="V468" s="185"/>
      <c r="W468" s="266"/>
      <c r="X468" s="90"/>
      <c r="Y468" s="158">
        <f t="shared" si="52"/>
        <v>0</v>
      </c>
    </row>
    <row r="469" spans="1:25" ht="20.100000000000001" customHeight="1" x14ac:dyDescent="0.25">
      <c r="A469" s="174">
        <v>463</v>
      </c>
      <c r="B469" s="201" t="str">
        <f>IF('Frais de personnel'!$B469="","",'Frais de personnel'!$B469)</f>
        <v/>
      </c>
      <c r="C469" s="201" t="str">
        <f>IF('Frais de personnel'!$C469="","",'Frais de personnel'!$C469)</f>
        <v/>
      </c>
      <c r="D469" s="202" t="str">
        <f>IF('Frais de personnel'!$D469="","",'Frais de personnel'!$D469)</f>
        <v/>
      </c>
      <c r="E469" s="180" t="str">
        <f>IF('Frais de personnel'!$E469="","",'Frais de personnel'!$E469)</f>
        <v/>
      </c>
      <c r="F469" s="273" t="str">
        <f>IF('Frais de personnel'!$H469="","",'Frais de personnel'!F469)</f>
        <v/>
      </c>
      <c r="G469" s="273" t="str">
        <f>IF('Frais de personnel'!$H469="","",'Frais de personnel'!G469)</f>
        <v/>
      </c>
      <c r="H469" s="203" t="str">
        <f>IF('Frais de personnel'!$H469="","",'Frais de personnel'!$H469)</f>
        <v/>
      </c>
      <c r="I469" s="89" t="str">
        <f>IF('Frais de personnel'!$I469="","",'Frais de personnel'!$I469)</f>
        <v/>
      </c>
      <c r="J469" s="89" t="str">
        <f>IF('Frais de personnel'!$J469="","",'Frais de personnel'!$J469)</f>
        <v/>
      </c>
      <c r="K469" s="204" t="str">
        <f>IF('Frais de personnel'!$K469=0,"",'Frais de personnel'!$K469)</f>
        <v/>
      </c>
      <c r="L469" s="88"/>
      <c r="M469" s="69"/>
      <c r="N469" s="69"/>
      <c r="O469" s="69"/>
      <c r="P469" s="284" t="str">
        <f t="shared" si="53"/>
        <v/>
      </c>
      <c r="Q469" s="284" t="str">
        <f t="shared" si="54"/>
        <v/>
      </c>
      <c r="R469" s="84" t="str">
        <f t="shared" si="49"/>
        <v/>
      </c>
      <c r="S469" s="182" t="str">
        <f t="shared" si="50"/>
        <v/>
      </c>
      <c r="T469" s="196" t="str">
        <f t="shared" si="51"/>
        <v/>
      </c>
      <c r="U469" s="274" t="str">
        <f t="shared" si="55"/>
        <v/>
      </c>
      <c r="V469" s="185"/>
      <c r="W469" s="266"/>
      <c r="X469" s="90"/>
      <c r="Y469" s="158">
        <f t="shared" si="52"/>
        <v>0</v>
      </c>
    </row>
    <row r="470" spans="1:25" ht="20.100000000000001" customHeight="1" x14ac:dyDescent="0.25">
      <c r="A470" s="174">
        <v>464</v>
      </c>
      <c r="B470" s="201" t="str">
        <f>IF('Frais de personnel'!$B470="","",'Frais de personnel'!$B470)</f>
        <v/>
      </c>
      <c r="C470" s="201" t="str">
        <f>IF('Frais de personnel'!$C470="","",'Frais de personnel'!$C470)</f>
        <v/>
      </c>
      <c r="D470" s="202" t="str">
        <f>IF('Frais de personnel'!$D470="","",'Frais de personnel'!$D470)</f>
        <v/>
      </c>
      <c r="E470" s="180" t="str">
        <f>IF('Frais de personnel'!$E470="","",'Frais de personnel'!$E470)</f>
        <v/>
      </c>
      <c r="F470" s="273" t="str">
        <f>IF('Frais de personnel'!$H470="","",'Frais de personnel'!F470)</f>
        <v/>
      </c>
      <c r="G470" s="273" t="str">
        <f>IF('Frais de personnel'!$H470="","",'Frais de personnel'!G470)</f>
        <v/>
      </c>
      <c r="H470" s="203" t="str">
        <f>IF('Frais de personnel'!$H470="","",'Frais de personnel'!$H470)</f>
        <v/>
      </c>
      <c r="I470" s="89" t="str">
        <f>IF('Frais de personnel'!$I470="","",'Frais de personnel'!$I470)</f>
        <v/>
      </c>
      <c r="J470" s="89" t="str">
        <f>IF('Frais de personnel'!$J470="","",'Frais de personnel'!$J470)</f>
        <v/>
      </c>
      <c r="K470" s="204" t="str">
        <f>IF('Frais de personnel'!$K470=0,"",'Frais de personnel'!$K470)</f>
        <v/>
      </c>
      <c r="L470" s="88"/>
      <c r="M470" s="69"/>
      <c r="N470" s="69"/>
      <c r="O470" s="69"/>
      <c r="P470" s="284" t="str">
        <f t="shared" si="53"/>
        <v/>
      </c>
      <c r="Q470" s="284" t="str">
        <f t="shared" si="54"/>
        <v/>
      </c>
      <c r="R470" s="84" t="str">
        <f t="shared" si="49"/>
        <v/>
      </c>
      <c r="S470" s="182" t="str">
        <f t="shared" si="50"/>
        <v/>
      </c>
      <c r="T470" s="196" t="str">
        <f t="shared" si="51"/>
        <v/>
      </c>
      <c r="U470" s="274" t="str">
        <f t="shared" si="55"/>
        <v/>
      </c>
      <c r="V470" s="185"/>
      <c r="W470" s="266"/>
      <c r="X470" s="90"/>
      <c r="Y470" s="158">
        <f t="shared" si="52"/>
        <v>0</v>
      </c>
    </row>
    <row r="471" spans="1:25" ht="20.100000000000001" customHeight="1" x14ac:dyDescent="0.25">
      <c r="A471" s="174">
        <v>465</v>
      </c>
      <c r="B471" s="201" t="str">
        <f>IF('Frais de personnel'!$B471="","",'Frais de personnel'!$B471)</f>
        <v/>
      </c>
      <c r="C471" s="201" t="str">
        <f>IF('Frais de personnel'!$C471="","",'Frais de personnel'!$C471)</f>
        <v/>
      </c>
      <c r="D471" s="202" t="str">
        <f>IF('Frais de personnel'!$D471="","",'Frais de personnel'!$D471)</f>
        <v/>
      </c>
      <c r="E471" s="180" t="str">
        <f>IF('Frais de personnel'!$E471="","",'Frais de personnel'!$E471)</f>
        <v/>
      </c>
      <c r="F471" s="273" t="str">
        <f>IF('Frais de personnel'!$H471="","",'Frais de personnel'!F471)</f>
        <v/>
      </c>
      <c r="G471" s="273" t="str">
        <f>IF('Frais de personnel'!$H471="","",'Frais de personnel'!G471)</f>
        <v/>
      </c>
      <c r="H471" s="203" t="str">
        <f>IF('Frais de personnel'!$H471="","",'Frais de personnel'!$H471)</f>
        <v/>
      </c>
      <c r="I471" s="89" t="str">
        <f>IF('Frais de personnel'!$I471="","",'Frais de personnel'!$I471)</f>
        <v/>
      </c>
      <c r="J471" s="89" t="str">
        <f>IF('Frais de personnel'!$J471="","",'Frais de personnel'!$J471)</f>
        <v/>
      </c>
      <c r="K471" s="204" t="str">
        <f>IF('Frais de personnel'!$K471=0,"",'Frais de personnel'!$K471)</f>
        <v/>
      </c>
      <c r="L471" s="88"/>
      <c r="M471" s="69"/>
      <c r="N471" s="69"/>
      <c r="O471" s="69"/>
      <c r="P471" s="284" t="str">
        <f t="shared" si="53"/>
        <v/>
      </c>
      <c r="Q471" s="284" t="str">
        <f t="shared" si="54"/>
        <v/>
      </c>
      <c r="R471" s="84" t="str">
        <f t="shared" si="49"/>
        <v/>
      </c>
      <c r="S471" s="182" t="str">
        <f t="shared" si="50"/>
        <v/>
      </c>
      <c r="T471" s="196" t="str">
        <f t="shared" si="51"/>
        <v/>
      </c>
      <c r="U471" s="274" t="str">
        <f t="shared" si="55"/>
        <v/>
      </c>
      <c r="V471" s="185"/>
      <c r="W471" s="266"/>
      <c r="X471" s="90"/>
      <c r="Y471" s="158">
        <f t="shared" si="52"/>
        <v>0</v>
      </c>
    </row>
    <row r="472" spans="1:25" ht="20.100000000000001" customHeight="1" x14ac:dyDescent="0.25">
      <c r="A472" s="174">
        <v>466</v>
      </c>
      <c r="B472" s="201" t="str">
        <f>IF('Frais de personnel'!$B472="","",'Frais de personnel'!$B472)</f>
        <v/>
      </c>
      <c r="C472" s="201" t="str">
        <f>IF('Frais de personnel'!$C472="","",'Frais de personnel'!$C472)</f>
        <v/>
      </c>
      <c r="D472" s="202" t="str">
        <f>IF('Frais de personnel'!$D472="","",'Frais de personnel'!$D472)</f>
        <v/>
      </c>
      <c r="E472" s="180" t="str">
        <f>IF('Frais de personnel'!$E472="","",'Frais de personnel'!$E472)</f>
        <v/>
      </c>
      <c r="F472" s="273" t="str">
        <f>IF('Frais de personnel'!$H472="","",'Frais de personnel'!F472)</f>
        <v/>
      </c>
      <c r="G472" s="273" t="str">
        <f>IF('Frais de personnel'!$H472="","",'Frais de personnel'!G472)</f>
        <v/>
      </c>
      <c r="H472" s="203" t="str">
        <f>IF('Frais de personnel'!$H472="","",'Frais de personnel'!$H472)</f>
        <v/>
      </c>
      <c r="I472" s="89" t="str">
        <f>IF('Frais de personnel'!$I472="","",'Frais de personnel'!$I472)</f>
        <v/>
      </c>
      <c r="J472" s="89" t="str">
        <f>IF('Frais de personnel'!$J472="","",'Frais de personnel'!$J472)</f>
        <v/>
      </c>
      <c r="K472" s="204" t="str">
        <f>IF('Frais de personnel'!$K472=0,"",'Frais de personnel'!$K472)</f>
        <v/>
      </c>
      <c r="L472" s="88"/>
      <c r="M472" s="69"/>
      <c r="N472" s="69"/>
      <c r="O472" s="69"/>
      <c r="P472" s="284" t="str">
        <f t="shared" si="53"/>
        <v/>
      </c>
      <c r="Q472" s="284" t="str">
        <f t="shared" si="54"/>
        <v/>
      </c>
      <c r="R472" s="84" t="str">
        <f t="shared" si="49"/>
        <v/>
      </c>
      <c r="S472" s="182" t="str">
        <f t="shared" si="50"/>
        <v/>
      </c>
      <c r="T472" s="196" t="str">
        <f t="shared" si="51"/>
        <v/>
      </c>
      <c r="U472" s="274" t="str">
        <f t="shared" si="55"/>
        <v/>
      </c>
      <c r="V472" s="185"/>
      <c r="W472" s="266"/>
      <c r="X472" s="90"/>
      <c r="Y472" s="158">
        <f t="shared" si="52"/>
        <v>0</v>
      </c>
    </row>
    <row r="473" spans="1:25" ht="20.100000000000001" customHeight="1" x14ac:dyDescent="0.25">
      <c r="A473" s="174">
        <v>467</v>
      </c>
      <c r="B473" s="201" t="str">
        <f>IF('Frais de personnel'!$B473="","",'Frais de personnel'!$B473)</f>
        <v/>
      </c>
      <c r="C473" s="201" t="str">
        <f>IF('Frais de personnel'!$C473="","",'Frais de personnel'!$C473)</f>
        <v/>
      </c>
      <c r="D473" s="202" t="str">
        <f>IF('Frais de personnel'!$D473="","",'Frais de personnel'!$D473)</f>
        <v/>
      </c>
      <c r="E473" s="180" t="str">
        <f>IF('Frais de personnel'!$E473="","",'Frais de personnel'!$E473)</f>
        <v/>
      </c>
      <c r="F473" s="273" t="str">
        <f>IF('Frais de personnel'!$H473="","",'Frais de personnel'!F473)</f>
        <v/>
      </c>
      <c r="G473" s="273" t="str">
        <f>IF('Frais de personnel'!$H473="","",'Frais de personnel'!G473)</f>
        <v/>
      </c>
      <c r="H473" s="203" t="str">
        <f>IF('Frais de personnel'!$H473="","",'Frais de personnel'!$H473)</f>
        <v/>
      </c>
      <c r="I473" s="89" t="str">
        <f>IF('Frais de personnel'!$I473="","",'Frais de personnel'!$I473)</f>
        <v/>
      </c>
      <c r="J473" s="89" t="str">
        <f>IF('Frais de personnel'!$J473="","",'Frais de personnel'!$J473)</f>
        <v/>
      </c>
      <c r="K473" s="204" t="str">
        <f>IF('Frais de personnel'!$K473=0,"",'Frais de personnel'!$K473)</f>
        <v/>
      </c>
      <c r="L473" s="88"/>
      <c r="M473" s="69"/>
      <c r="N473" s="69"/>
      <c r="O473" s="69"/>
      <c r="P473" s="284" t="str">
        <f t="shared" si="53"/>
        <v/>
      </c>
      <c r="Q473" s="284" t="str">
        <f t="shared" si="54"/>
        <v/>
      </c>
      <c r="R473" s="84" t="str">
        <f t="shared" si="49"/>
        <v/>
      </c>
      <c r="S473" s="182" t="str">
        <f t="shared" si="50"/>
        <v/>
      </c>
      <c r="T473" s="196" t="str">
        <f t="shared" si="51"/>
        <v/>
      </c>
      <c r="U473" s="274" t="str">
        <f t="shared" si="55"/>
        <v/>
      </c>
      <c r="V473" s="185"/>
      <c r="W473" s="266"/>
      <c r="X473" s="90"/>
      <c r="Y473" s="158">
        <f t="shared" si="52"/>
        <v>0</v>
      </c>
    </row>
    <row r="474" spans="1:25" ht="20.100000000000001" customHeight="1" x14ac:dyDescent="0.25">
      <c r="A474" s="174">
        <v>468</v>
      </c>
      <c r="B474" s="201" t="str">
        <f>IF('Frais de personnel'!$B474="","",'Frais de personnel'!$B474)</f>
        <v/>
      </c>
      <c r="C474" s="201" t="str">
        <f>IF('Frais de personnel'!$C474="","",'Frais de personnel'!$C474)</f>
        <v/>
      </c>
      <c r="D474" s="202" t="str">
        <f>IF('Frais de personnel'!$D474="","",'Frais de personnel'!$D474)</f>
        <v/>
      </c>
      <c r="E474" s="180" t="str">
        <f>IF('Frais de personnel'!$E474="","",'Frais de personnel'!$E474)</f>
        <v/>
      </c>
      <c r="F474" s="273" t="str">
        <f>IF('Frais de personnel'!$H474="","",'Frais de personnel'!F474)</f>
        <v/>
      </c>
      <c r="G474" s="273" t="str">
        <f>IF('Frais de personnel'!$H474="","",'Frais de personnel'!G474)</f>
        <v/>
      </c>
      <c r="H474" s="203" t="str">
        <f>IF('Frais de personnel'!$H474="","",'Frais de personnel'!$H474)</f>
        <v/>
      </c>
      <c r="I474" s="89" t="str">
        <f>IF('Frais de personnel'!$I474="","",'Frais de personnel'!$I474)</f>
        <v/>
      </c>
      <c r="J474" s="89" t="str">
        <f>IF('Frais de personnel'!$J474="","",'Frais de personnel'!$J474)</f>
        <v/>
      </c>
      <c r="K474" s="204" t="str">
        <f>IF('Frais de personnel'!$K474=0,"",'Frais de personnel'!$K474)</f>
        <v/>
      </c>
      <c r="L474" s="88"/>
      <c r="M474" s="69"/>
      <c r="N474" s="69"/>
      <c r="O474" s="69"/>
      <c r="P474" s="284" t="str">
        <f t="shared" si="53"/>
        <v/>
      </c>
      <c r="Q474" s="284" t="str">
        <f t="shared" si="54"/>
        <v/>
      </c>
      <c r="R474" s="84" t="str">
        <f t="shared" si="49"/>
        <v/>
      </c>
      <c r="S474" s="182" t="str">
        <f t="shared" si="50"/>
        <v/>
      </c>
      <c r="T474" s="196" t="str">
        <f t="shared" si="51"/>
        <v/>
      </c>
      <c r="U474" s="274" t="str">
        <f t="shared" si="55"/>
        <v/>
      </c>
      <c r="V474" s="185"/>
      <c r="W474" s="266"/>
      <c r="X474" s="90"/>
      <c r="Y474" s="158">
        <f t="shared" si="52"/>
        <v>0</v>
      </c>
    </row>
    <row r="475" spans="1:25" ht="20.100000000000001" customHeight="1" x14ac:dyDescent="0.25">
      <c r="A475" s="174">
        <v>469</v>
      </c>
      <c r="B475" s="201" t="str">
        <f>IF('Frais de personnel'!$B475="","",'Frais de personnel'!$B475)</f>
        <v/>
      </c>
      <c r="C475" s="201" t="str">
        <f>IF('Frais de personnel'!$C475="","",'Frais de personnel'!$C475)</f>
        <v/>
      </c>
      <c r="D475" s="202" t="str">
        <f>IF('Frais de personnel'!$D475="","",'Frais de personnel'!$D475)</f>
        <v/>
      </c>
      <c r="E475" s="180" t="str">
        <f>IF('Frais de personnel'!$E475="","",'Frais de personnel'!$E475)</f>
        <v/>
      </c>
      <c r="F475" s="273" t="str">
        <f>IF('Frais de personnel'!$H475="","",'Frais de personnel'!F475)</f>
        <v/>
      </c>
      <c r="G475" s="273" t="str">
        <f>IF('Frais de personnel'!$H475="","",'Frais de personnel'!G475)</f>
        <v/>
      </c>
      <c r="H475" s="203" t="str">
        <f>IF('Frais de personnel'!$H475="","",'Frais de personnel'!$H475)</f>
        <v/>
      </c>
      <c r="I475" s="89" t="str">
        <f>IF('Frais de personnel'!$I475="","",'Frais de personnel'!$I475)</f>
        <v/>
      </c>
      <c r="J475" s="89" t="str">
        <f>IF('Frais de personnel'!$J475="","",'Frais de personnel'!$J475)</f>
        <v/>
      </c>
      <c r="K475" s="204" t="str">
        <f>IF('Frais de personnel'!$K475=0,"",'Frais de personnel'!$K475)</f>
        <v/>
      </c>
      <c r="L475" s="88"/>
      <c r="M475" s="69"/>
      <c r="N475" s="69"/>
      <c r="O475" s="69"/>
      <c r="P475" s="284" t="str">
        <f t="shared" si="53"/>
        <v/>
      </c>
      <c r="Q475" s="284" t="str">
        <f t="shared" si="54"/>
        <v/>
      </c>
      <c r="R475" s="84" t="str">
        <f t="shared" si="49"/>
        <v/>
      </c>
      <c r="S475" s="182" t="str">
        <f t="shared" si="50"/>
        <v/>
      </c>
      <c r="T475" s="196" t="str">
        <f t="shared" si="51"/>
        <v/>
      </c>
      <c r="U475" s="274" t="str">
        <f t="shared" si="55"/>
        <v/>
      </c>
      <c r="V475" s="185"/>
      <c r="W475" s="266"/>
      <c r="X475" s="90"/>
      <c r="Y475" s="158">
        <f t="shared" si="52"/>
        <v>0</v>
      </c>
    </row>
    <row r="476" spans="1:25" ht="20.100000000000001" customHeight="1" x14ac:dyDescent="0.25">
      <c r="A476" s="174">
        <v>470</v>
      </c>
      <c r="B476" s="201" t="str">
        <f>IF('Frais de personnel'!$B476="","",'Frais de personnel'!$B476)</f>
        <v/>
      </c>
      <c r="C476" s="201" t="str">
        <f>IF('Frais de personnel'!$C476="","",'Frais de personnel'!$C476)</f>
        <v/>
      </c>
      <c r="D476" s="202" t="str">
        <f>IF('Frais de personnel'!$D476="","",'Frais de personnel'!$D476)</f>
        <v/>
      </c>
      <c r="E476" s="180" t="str">
        <f>IF('Frais de personnel'!$E476="","",'Frais de personnel'!$E476)</f>
        <v/>
      </c>
      <c r="F476" s="273" t="str">
        <f>IF('Frais de personnel'!$H476="","",'Frais de personnel'!F476)</f>
        <v/>
      </c>
      <c r="G476" s="273" t="str">
        <f>IF('Frais de personnel'!$H476="","",'Frais de personnel'!G476)</f>
        <v/>
      </c>
      <c r="H476" s="203" t="str">
        <f>IF('Frais de personnel'!$H476="","",'Frais de personnel'!$H476)</f>
        <v/>
      </c>
      <c r="I476" s="89" t="str">
        <f>IF('Frais de personnel'!$I476="","",'Frais de personnel'!$I476)</f>
        <v/>
      </c>
      <c r="J476" s="89" t="str">
        <f>IF('Frais de personnel'!$J476="","",'Frais de personnel'!$J476)</f>
        <v/>
      </c>
      <c r="K476" s="204" t="str">
        <f>IF('Frais de personnel'!$K476=0,"",'Frais de personnel'!$K476)</f>
        <v/>
      </c>
      <c r="L476" s="88"/>
      <c r="M476" s="69"/>
      <c r="N476" s="69"/>
      <c r="O476" s="69"/>
      <c r="P476" s="284" t="str">
        <f t="shared" si="53"/>
        <v/>
      </c>
      <c r="Q476" s="284" t="str">
        <f t="shared" si="54"/>
        <v/>
      </c>
      <c r="R476" s="84" t="str">
        <f t="shared" si="49"/>
        <v/>
      </c>
      <c r="S476" s="182" t="str">
        <f t="shared" si="50"/>
        <v/>
      </c>
      <c r="T476" s="196" t="str">
        <f t="shared" si="51"/>
        <v/>
      </c>
      <c r="U476" s="274" t="str">
        <f t="shared" si="55"/>
        <v/>
      </c>
      <c r="V476" s="185"/>
      <c r="W476" s="266"/>
      <c r="X476" s="90"/>
      <c r="Y476" s="158">
        <f t="shared" si="52"/>
        <v>0</v>
      </c>
    </row>
    <row r="477" spans="1:25" ht="20.100000000000001" customHeight="1" x14ac:dyDescent="0.25">
      <c r="A477" s="174">
        <v>471</v>
      </c>
      <c r="B477" s="201" t="str">
        <f>IF('Frais de personnel'!$B477="","",'Frais de personnel'!$B477)</f>
        <v/>
      </c>
      <c r="C477" s="201" t="str">
        <f>IF('Frais de personnel'!$C477="","",'Frais de personnel'!$C477)</f>
        <v/>
      </c>
      <c r="D477" s="202" t="str">
        <f>IF('Frais de personnel'!$D477="","",'Frais de personnel'!$D477)</f>
        <v/>
      </c>
      <c r="E477" s="180" t="str">
        <f>IF('Frais de personnel'!$E477="","",'Frais de personnel'!$E477)</f>
        <v/>
      </c>
      <c r="F477" s="273" t="str">
        <f>IF('Frais de personnel'!$H477="","",'Frais de personnel'!F477)</f>
        <v/>
      </c>
      <c r="G477" s="273" t="str">
        <f>IF('Frais de personnel'!$H477="","",'Frais de personnel'!G477)</f>
        <v/>
      </c>
      <c r="H477" s="203" t="str">
        <f>IF('Frais de personnel'!$H477="","",'Frais de personnel'!$H477)</f>
        <v/>
      </c>
      <c r="I477" s="89" t="str">
        <f>IF('Frais de personnel'!$I477="","",'Frais de personnel'!$I477)</f>
        <v/>
      </c>
      <c r="J477" s="89" t="str">
        <f>IF('Frais de personnel'!$J477="","",'Frais de personnel'!$J477)</f>
        <v/>
      </c>
      <c r="K477" s="204" t="str">
        <f>IF('Frais de personnel'!$K477=0,"",'Frais de personnel'!$K477)</f>
        <v/>
      </c>
      <c r="L477" s="88"/>
      <c r="M477" s="69"/>
      <c r="N477" s="69"/>
      <c r="O477" s="69"/>
      <c r="P477" s="284" t="str">
        <f t="shared" si="53"/>
        <v/>
      </c>
      <c r="Q477" s="284" t="str">
        <f t="shared" si="54"/>
        <v/>
      </c>
      <c r="R477" s="84" t="str">
        <f t="shared" si="49"/>
        <v/>
      </c>
      <c r="S477" s="182" t="str">
        <f t="shared" si="50"/>
        <v/>
      </c>
      <c r="T477" s="196" t="str">
        <f t="shared" si="51"/>
        <v/>
      </c>
      <c r="U477" s="274" t="str">
        <f t="shared" si="55"/>
        <v/>
      </c>
      <c r="V477" s="185"/>
      <c r="W477" s="266"/>
      <c r="X477" s="90"/>
      <c r="Y477" s="158">
        <f t="shared" si="52"/>
        <v>0</v>
      </c>
    </row>
    <row r="478" spans="1:25" ht="20.100000000000001" customHeight="1" x14ac:dyDescent="0.25">
      <c r="A478" s="174">
        <v>472</v>
      </c>
      <c r="B478" s="201" t="str">
        <f>IF('Frais de personnel'!$B478="","",'Frais de personnel'!$B478)</f>
        <v/>
      </c>
      <c r="C478" s="201" t="str">
        <f>IF('Frais de personnel'!$C478="","",'Frais de personnel'!$C478)</f>
        <v/>
      </c>
      <c r="D478" s="202" t="str">
        <f>IF('Frais de personnel'!$D478="","",'Frais de personnel'!$D478)</f>
        <v/>
      </c>
      <c r="E478" s="180" t="str">
        <f>IF('Frais de personnel'!$E478="","",'Frais de personnel'!$E478)</f>
        <v/>
      </c>
      <c r="F478" s="273" t="str">
        <f>IF('Frais de personnel'!$H478="","",'Frais de personnel'!F478)</f>
        <v/>
      </c>
      <c r="G478" s="273" t="str">
        <f>IF('Frais de personnel'!$H478="","",'Frais de personnel'!G478)</f>
        <v/>
      </c>
      <c r="H478" s="203" t="str">
        <f>IF('Frais de personnel'!$H478="","",'Frais de personnel'!$H478)</f>
        <v/>
      </c>
      <c r="I478" s="89" t="str">
        <f>IF('Frais de personnel'!$I478="","",'Frais de personnel'!$I478)</f>
        <v/>
      </c>
      <c r="J478" s="89" t="str">
        <f>IF('Frais de personnel'!$J478="","",'Frais de personnel'!$J478)</f>
        <v/>
      </c>
      <c r="K478" s="204" t="str">
        <f>IF('Frais de personnel'!$K478=0,"",'Frais de personnel'!$K478)</f>
        <v/>
      </c>
      <c r="L478" s="88"/>
      <c r="M478" s="69"/>
      <c r="N478" s="69"/>
      <c r="O478" s="69"/>
      <c r="P478" s="284" t="str">
        <f t="shared" si="53"/>
        <v/>
      </c>
      <c r="Q478" s="284" t="str">
        <f t="shared" si="54"/>
        <v/>
      </c>
      <c r="R478" s="84" t="str">
        <f t="shared" si="49"/>
        <v/>
      </c>
      <c r="S478" s="182" t="str">
        <f t="shared" si="50"/>
        <v/>
      </c>
      <c r="T478" s="196" t="str">
        <f t="shared" si="51"/>
        <v/>
      </c>
      <c r="U478" s="274" t="str">
        <f t="shared" si="55"/>
        <v/>
      </c>
      <c r="V478" s="185"/>
      <c r="W478" s="266"/>
      <c r="X478" s="90"/>
      <c r="Y478" s="158">
        <f t="shared" si="52"/>
        <v>0</v>
      </c>
    </row>
    <row r="479" spans="1:25" ht="20.100000000000001" customHeight="1" x14ac:dyDescent="0.25">
      <c r="A479" s="174">
        <v>473</v>
      </c>
      <c r="B479" s="201" t="str">
        <f>IF('Frais de personnel'!$B479="","",'Frais de personnel'!$B479)</f>
        <v/>
      </c>
      <c r="C479" s="201" t="str">
        <f>IF('Frais de personnel'!$C479="","",'Frais de personnel'!$C479)</f>
        <v/>
      </c>
      <c r="D479" s="202" t="str">
        <f>IF('Frais de personnel'!$D479="","",'Frais de personnel'!$D479)</f>
        <v/>
      </c>
      <c r="E479" s="180" t="str">
        <f>IF('Frais de personnel'!$E479="","",'Frais de personnel'!$E479)</f>
        <v/>
      </c>
      <c r="F479" s="273" t="str">
        <f>IF('Frais de personnel'!$H479="","",'Frais de personnel'!F479)</f>
        <v/>
      </c>
      <c r="G479" s="273" t="str">
        <f>IF('Frais de personnel'!$H479="","",'Frais de personnel'!G479)</f>
        <v/>
      </c>
      <c r="H479" s="203" t="str">
        <f>IF('Frais de personnel'!$H479="","",'Frais de personnel'!$H479)</f>
        <v/>
      </c>
      <c r="I479" s="89" t="str">
        <f>IF('Frais de personnel'!$I479="","",'Frais de personnel'!$I479)</f>
        <v/>
      </c>
      <c r="J479" s="89" t="str">
        <f>IF('Frais de personnel'!$J479="","",'Frais de personnel'!$J479)</f>
        <v/>
      </c>
      <c r="K479" s="204" t="str">
        <f>IF('Frais de personnel'!$K479=0,"",'Frais de personnel'!$K479)</f>
        <v/>
      </c>
      <c r="L479" s="88"/>
      <c r="M479" s="69"/>
      <c r="N479" s="69"/>
      <c r="O479" s="69"/>
      <c r="P479" s="284" t="str">
        <f t="shared" si="53"/>
        <v/>
      </c>
      <c r="Q479" s="284" t="str">
        <f t="shared" si="54"/>
        <v/>
      </c>
      <c r="R479" s="84" t="str">
        <f t="shared" si="49"/>
        <v/>
      </c>
      <c r="S479" s="182" t="str">
        <f t="shared" si="50"/>
        <v/>
      </c>
      <c r="T479" s="196" t="str">
        <f t="shared" si="51"/>
        <v/>
      </c>
      <c r="U479" s="274" t="str">
        <f t="shared" si="55"/>
        <v/>
      </c>
      <c r="V479" s="185"/>
      <c r="W479" s="266"/>
      <c r="X479" s="90"/>
      <c r="Y479" s="158">
        <f t="shared" si="52"/>
        <v>0</v>
      </c>
    </row>
    <row r="480" spans="1:25" ht="20.100000000000001" customHeight="1" x14ac:dyDescent="0.25">
      <c r="A480" s="174">
        <v>474</v>
      </c>
      <c r="B480" s="201" t="str">
        <f>IF('Frais de personnel'!$B480="","",'Frais de personnel'!$B480)</f>
        <v/>
      </c>
      <c r="C480" s="201" t="str">
        <f>IF('Frais de personnel'!$C480="","",'Frais de personnel'!$C480)</f>
        <v/>
      </c>
      <c r="D480" s="202" t="str">
        <f>IF('Frais de personnel'!$D480="","",'Frais de personnel'!$D480)</f>
        <v/>
      </c>
      <c r="E480" s="180" t="str">
        <f>IF('Frais de personnel'!$E480="","",'Frais de personnel'!$E480)</f>
        <v/>
      </c>
      <c r="F480" s="273" t="str">
        <f>IF('Frais de personnel'!$H480="","",'Frais de personnel'!F480)</f>
        <v/>
      </c>
      <c r="G480" s="273" t="str">
        <f>IF('Frais de personnel'!$H480="","",'Frais de personnel'!G480)</f>
        <v/>
      </c>
      <c r="H480" s="203" t="str">
        <f>IF('Frais de personnel'!$H480="","",'Frais de personnel'!$H480)</f>
        <v/>
      </c>
      <c r="I480" s="89" t="str">
        <f>IF('Frais de personnel'!$I480="","",'Frais de personnel'!$I480)</f>
        <v/>
      </c>
      <c r="J480" s="89" t="str">
        <f>IF('Frais de personnel'!$J480="","",'Frais de personnel'!$J480)</f>
        <v/>
      </c>
      <c r="K480" s="204" t="str">
        <f>IF('Frais de personnel'!$K480=0,"",'Frais de personnel'!$K480)</f>
        <v/>
      </c>
      <c r="L480" s="88"/>
      <c r="M480" s="69"/>
      <c r="N480" s="69"/>
      <c r="O480" s="69"/>
      <c r="P480" s="284" t="str">
        <f t="shared" si="53"/>
        <v/>
      </c>
      <c r="Q480" s="284" t="str">
        <f t="shared" si="54"/>
        <v/>
      </c>
      <c r="R480" s="84" t="str">
        <f t="shared" si="49"/>
        <v/>
      </c>
      <c r="S480" s="182" t="str">
        <f t="shared" si="50"/>
        <v/>
      </c>
      <c r="T480" s="196" t="str">
        <f t="shared" si="51"/>
        <v/>
      </c>
      <c r="U480" s="274" t="str">
        <f t="shared" si="55"/>
        <v/>
      </c>
      <c r="V480" s="185"/>
      <c r="W480" s="266"/>
      <c r="X480" s="90"/>
      <c r="Y480" s="158">
        <f t="shared" si="52"/>
        <v>0</v>
      </c>
    </row>
    <row r="481" spans="1:25" ht="20.100000000000001" customHeight="1" x14ac:dyDescent="0.25">
      <c r="A481" s="174">
        <v>475</v>
      </c>
      <c r="B481" s="201" t="str">
        <f>IF('Frais de personnel'!$B481="","",'Frais de personnel'!$B481)</f>
        <v/>
      </c>
      <c r="C481" s="201" t="str">
        <f>IF('Frais de personnel'!$C481="","",'Frais de personnel'!$C481)</f>
        <v/>
      </c>
      <c r="D481" s="202" t="str">
        <f>IF('Frais de personnel'!$D481="","",'Frais de personnel'!$D481)</f>
        <v/>
      </c>
      <c r="E481" s="180" t="str">
        <f>IF('Frais de personnel'!$E481="","",'Frais de personnel'!$E481)</f>
        <v/>
      </c>
      <c r="F481" s="273" t="str">
        <f>IF('Frais de personnel'!$H481="","",'Frais de personnel'!F481)</f>
        <v/>
      </c>
      <c r="G481" s="273" t="str">
        <f>IF('Frais de personnel'!$H481="","",'Frais de personnel'!G481)</f>
        <v/>
      </c>
      <c r="H481" s="203" t="str">
        <f>IF('Frais de personnel'!$H481="","",'Frais de personnel'!$H481)</f>
        <v/>
      </c>
      <c r="I481" s="89" t="str">
        <f>IF('Frais de personnel'!$I481="","",'Frais de personnel'!$I481)</f>
        <v/>
      </c>
      <c r="J481" s="89" t="str">
        <f>IF('Frais de personnel'!$J481="","",'Frais de personnel'!$J481)</f>
        <v/>
      </c>
      <c r="K481" s="204" t="str">
        <f>IF('Frais de personnel'!$K481=0,"",'Frais de personnel'!$K481)</f>
        <v/>
      </c>
      <c r="L481" s="88"/>
      <c r="M481" s="69"/>
      <c r="N481" s="69"/>
      <c r="O481" s="69"/>
      <c r="P481" s="284" t="str">
        <f t="shared" si="53"/>
        <v/>
      </c>
      <c r="Q481" s="284" t="str">
        <f t="shared" si="54"/>
        <v/>
      </c>
      <c r="R481" s="84" t="str">
        <f t="shared" si="49"/>
        <v/>
      </c>
      <c r="S481" s="182" t="str">
        <f t="shared" si="50"/>
        <v/>
      </c>
      <c r="T481" s="196" t="str">
        <f t="shared" si="51"/>
        <v/>
      </c>
      <c r="U481" s="274" t="str">
        <f t="shared" si="55"/>
        <v/>
      </c>
      <c r="V481" s="185"/>
      <c r="W481" s="266"/>
      <c r="X481" s="90"/>
      <c r="Y481" s="158">
        <f t="shared" si="52"/>
        <v>0</v>
      </c>
    </row>
    <row r="482" spans="1:25" ht="20.100000000000001" customHeight="1" x14ac:dyDescent="0.25">
      <c r="A482" s="174">
        <v>476</v>
      </c>
      <c r="B482" s="201" t="str">
        <f>IF('Frais de personnel'!$B482="","",'Frais de personnel'!$B482)</f>
        <v/>
      </c>
      <c r="C482" s="201" t="str">
        <f>IF('Frais de personnel'!$C482="","",'Frais de personnel'!$C482)</f>
        <v/>
      </c>
      <c r="D482" s="202" t="str">
        <f>IF('Frais de personnel'!$D482="","",'Frais de personnel'!$D482)</f>
        <v/>
      </c>
      <c r="E482" s="180" t="str">
        <f>IF('Frais de personnel'!$E482="","",'Frais de personnel'!$E482)</f>
        <v/>
      </c>
      <c r="F482" s="273" t="str">
        <f>IF('Frais de personnel'!$H482="","",'Frais de personnel'!F482)</f>
        <v/>
      </c>
      <c r="G482" s="273" t="str">
        <f>IF('Frais de personnel'!$H482="","",'Frais de personnel'!G482)</f>
        <v/>
      </c>
      <c r="H482" s="203" t="str">
        <f>IF('Frais de personnel'!$H482="","",'Frais de personnel'!$H482)</f>
        <v/>
      </c>
      <c r="I482" s="89" t="str">
        <f>IF('Frais de personnel'!$I482="","",'Frais de personnel'!$I482)</f>
        <v/>
      </c>
      <c r="J482" s="89" t="str">
        <f>IF('Frais de personnel'!$J482="","",'Frais de personnel'!$J482)</f>
        <v/>
      </c>
      <c r="K482" s="204" t="str">
        <f>IF('Frais de personnel'!$K482=0,"",'Frais de personnel'!$K482)</f>
        <v/>
      </c>
      <c r="L482" s="88"/>
      <c r="M482" s="69"/>
      <c r="N482" s="69"/>
      <c r="O482" s="69"/>
      <c r="P482" s="284" t="str">
        <f t="shared" si="53"/>
        <v/>
      </c>
      <c r="Q482" s="284" t="str">
        <f t="shared" si="54"/>
        <v/>
      </c>
      <c r="R482" s="84" t="str">
        <f t="shared" si="49"/>
        <v/>
      </c>
      <c r="S482" s="182" t="str">
        <f t="shared" si="50"/>
        <v/>
      </c>
      <c r="T482" s="196" t="str">
        <f t="shared" si="51"/>
        <v/>
      </c>
      <c r="U482" s="274" t="str">
        <f t="shared" si="55"/>
        <v/>
      </c>
      <c r="V482" s="185"/>
      <c r="W482" s="266"/>
      <c r="X482" s="90"/>
      <c r="Y482" s="158">
        <f t="shared" si="52"/>
        <v>0</v>
      </c>
    </row>
    <row r="483" spans="1:25" ht="20.100000000000001" customHeight="1" x14ac:dyDescent="0.25">
      <c r="A483" s="174">
        <v>477</v>
      </c>
      <c r="B483" s="201" t="str">
        <f>IF('Frais de personnel'!$B483="","",'Frais de personnel'!$B483)</f>
        <v/>
      </c>
      <c r="C483" s="201" t="str">
        <f>IF('Frais de personnel'!$C483="","",'Frais de personnel'!$C483)</f>
        <v/>
      </c>
      <c r="D483" s="202" t="str">
        <f>IF('Frais de personnel'!$D483="","",'Frais de personnel'!$D483)</f>
        <v/>
      </c>
      <c r="E483" s="180" t="str">
        <f>IF('Frais de personnel'!$E483="","",'Frais de personnel'!$E483)</f>
        <v/>
      </c>
      <c r="F483" s="273" t="str">
        <f>IF('Frais de personnel'!$H483="","",'Frais de personnel'!F483)</f>
        <v/>
      </c>
      <c r="G483" s="273" t="str">
        <f>IF('Frais de personnel'!$H483="","",'Frais de personnel'!G483)</f>
        <v/>
      </c>
      <c r="H483" s="203" t="str">
        <f>IF('Frais de personnel'!$H483="","",'Frais de personnel'!$H483)</f>
        <v/>
      </c>
      <c r="I483" s="89" t="str">
        <f>IF('Frais de personnel'!$I483="","",'Frais de personnel'!$I483)</f>
        <v/>
      </c>
      <c r="J483" s="89" t="str">
        <f>IF('Frais de personnel'!$J483="","",'Frais de personnel'!$J483)</f>
        <v/>
      </c>
      <c r="K483" s="204" t="str">
        <f>IF('Frais de personnel'!$K483=0,"",'Frais de personnel'!$K483)</f>
        <v/>
      </c>
      <c r="L483" s="88"/>
      <c r="M483" s="69"/>
      <c r="N483" s="69"/>
      <c r="O483" s="69"/>
      <c r="P483" s="284" t="str">
        <f t="shared" si="53"/>
        <v/>
      </c>
      <c r="Q483" s="284" t="str">
        <f t="shared" si="54"/>
        <v/>
      </c>
      <c r="R483" s="84" t="str">
        <f t="shared" si="49"/>
        <v/>
      </c>
      <c r="S483" s="182" t="str">
        <f t="shared" si="50"/>
        <v/>
      </c>
      <c r="T483" s="196" t="str">
        <f t="shared" si="51"/>
        <v/>
      </c>
      <c r="U483" s="274" t="str">
        <f t="shared" si="55"/>
        <v/>
      </c>
      <c r="V483" s="185"/>
      <c r="W483" s="266"/>
      <c r="X483" s="90"/>
      <c r="Y483" s="158">
        <f t="shared" si="52"/>
        <v>0</v>
      </c>
    </row>
    <row r="484" spans="1:25" ht="20.100000000000001" customHeight="1" x14ac:dyDescent="0.25">
      <c r="A484" s="174">
        <v>478</v>
      </c>
      <c r="B484" s="201" t="str">
        <f>IF('Frais de personnel'!$B484="","",'Frais de personnel'!$B484)</f>
        <v/>
      </c>
      <c r="C484" s="201" t="str">
        <f>IF('Frais de personnel'!$C484="","",'Frais de personnel'!$C484)</f>
        <v/>
      </c>
      <c r="D484" s="202" t="str">
        <f>IF('Frais de personnel'!$D484="","",'Frais de personnel'!$D484)</f>
        <v/>
      </c>
      <c r="E484" s="180" t="str">
        <f>IF('Frais de personnel'!$E484="","",'Frais de personnel'!$E484)</f>
        <v/>
      </c>
      <c r="F484" s="273" t="str">
        <f>IF('Frais de personnel'!$H484="","",'Frais de personnel'!F484)</f>
        <v/>
      </c>
      <c r="G484" s="273" t="str">
        <f>IF('Frais de personnel'!$H484="","",'Frais de personnel'!G484)</f>
        <v/>
      </c>
      <c r="H484" s="203" t="str">
        <f>IF('Frais de personnel'!$H484="","",'Frais de personnel'!$H484)</f>
        <v/>
      </c>
      <c r="I484" s="89" t="str">
        <f>IF('Frais de personnel'!$I484="","",'Frais de personnel'!$I484)</f>
        <v/>
      </c>
      <c r="J484" s="89" t="str">
        <f>IF('Frais de personnel'!$J484="","",'Frais de personnel'!$J484)</f>
        <v/>
      </c>
      <c r="K484" s="204" t="str">
        <f>IF('Frais de personnel'!$K484=0,"",'Frais de personnel'!$K484)</f>
        <v/>
      </c>
      <c r="L484" s="88"/>
      <c r="M484" s="69"/>
      <c r="N484" s="69"/>
      <c r="O484" s="69"/>
      <c r="P484" s="284" t="str">
        <f t="shared" si="53"/>
        <v/>
      </c>
      <c r="Q484" s="284" t="str">
        <f t="shared" si="54"/>
        <v/>
      </c>
      <c r="R484" s="84" t="str">
        <f t="shared" si="49"/>
        <v/>
      </c>
      <c r="S484" s="182" t="str">
        <f t="shared" si="50"/>
        <v/>
      </c>
      <c r="T484" s="196" t="str">
        <f t="shared" si="51"/>
        <v/>
      </c>
      <c r="U484" s="274" t="str">
        <f t="shared" si="55"/>
        <v/>
      </c>
      <c r="V484" s="185"/>
      <c r="W484" s="266"/>
      <c r="X484" s="90"/>
      <c r="Y484" s="158">
        <f t="shared" si="52"/>
        <v>0</v>
      </c>
    </row>
    <row r="485" spans="1:25" ht="20.100000000000001" customHeight="1" x14ac:dyDescent="0.25">
      <c r="A485" s="174">
        <v>479</v>
      </c>
      <c r="B485" s="201" t="str">
        <f>IF('Frais de personnel'!$B485="","",'Frais de personnel'!$B485)</f>
        <v/>
      </c>
      <c r="C485" s="201" t="str">
        <f>IF('Frais de personnel'!$C485="","",'Frais de personnel'!$C485)</f>
        <v/>
      </c>
      <c r="D485" s="202" t="str">
        <f>IF('Frais de personnel'!$D485="","",'Frais de personnel'!$D485)</f>
        <v/>
      </c>
      <c r="E485" s="180" t="str">
        <f>IF('Frais de personnel'!$E485="","",'Frais de personnel'!$E485)</f>
        <v/>
      </c>
      <c r="F485" s="273" t="str">
        <f>IF('Frais de personnel'!$H485="","",'Frais de personnel'!F485)</f>
        <v/>
      </c>
      <c r="G485" s="273" t="str">
        <f>IF('Frais de personnel'!$H485="","",'Frais de personnel'!G485)</f>
        <v/>
      </c>
      <c r="H485" s="203" t="str">
        <f>IF('Frais de personnel'!$H485="","",'Frais de personnel'!$H485)</f>
        <v/>
      </c>
      <c r="I485" s="89" t="str">
        <f>IF('Frais de personnel'!$I485="","",'Frais de personnel'!$I485)</f>
        <v/>
      </c>
      <c r="J485" s="89" t="str">
        <f>IF('Frais de personnel'!$J485="","",'Frais de personnel'!$J485)</f>
        <v/>
      </c>
      <c r="K485" s="204" t="str">
        <f>IF('Frais de personnel'!$K485=0,"",'Frais de personnel'!$K485)</f>
        <v/>
      </c>
      <c r="L485" s="88"/>
      <c r="M485" s="69"/>
      <c r="N485" s="69"/>
      <c r="O485" s="69"/>
      <c r="P485" s="284" t="str">
        <f t="shared" si="53"/>
        <v/>
      </c>
      <c r="Q485" s="284" t="str">
        <f t="shared" si="54"/>
        <v/>
      </c>
      <c r="R485" s="84" t="str">
        <f t="shared" si="49"/>
        <v/>
      </c>
      <c r="S485" s="182" t="str">
        <f t="shared" si="50"/>
        <v/>
      </c>
      <c r="T485" s="196" t="str">
        <f t="shared" si="51"/>
        <v/>
      </c>
      <c r="U485" s="274" t="str">
        <f t="shared" si="55"/>
        <v/>
      </c>
      <c r="V485" s="185"/>
      <c r="W485" s="266"/>
      <c r="X485" s="90"/>
      <c r="Y485" s="158">
        <f t="shared" si="52"/>
        <v>0</v>
      </c>
    </row>
    <row r="486" spans="1:25" ht="20.100000000000001" customHeight="1" x14ac:dyDescent="0.25">
      <c r="A486" s="174">
        <v>480</v>
      </c>
      <c r="B486" s="201" t="str">
        <f>IF('Frais de personnel'!$B486="","",'Frais de personnel'!$B486)</f>
        <v/>
      </c>
      <c r="C486" s="201" t="str">
        <f>IF('Frais de personnel'!$C486="","",'Frais de personnel'!$C486)</f>
        <v/>
      </c>
      <c r="D486" s="202" t="str">
        <f>IF('Frais de personnel'!$D486="","",'Frais de personnel'!$D486)</f>
        <v/>
      </c>
      <c r="E486" s="180" t="str">
        <f>IF('Frais de personnel'!$E486="","",'Frais de personnel'!$E486)</f>
        <v/>
      </c>
      <c r="F486" s="273" t="str">
        <f>IF('Frais de personnel'!$H486="","",'Frais de personnel'!F486)</f>
        <v/>
      </c>
      <c r="G486" s="273" t="str">
        <f>IF('Frais de personnel'!$H486="","",'Frais de personnel'!G486)</f>
        <v/>
      </c>
      <c r="H486" s="203" t="str">
        <f>IF('Frais de personnel'!$H486="","",'Frais de personnel'!$H486)</f>
        <v/>
      </c>
      <c r="I486" s="89" t="str">
        <f>IF('Frais de personnel'!$I486="","",'Frais de personnel'!$I486)</f>
        <v/>
      </c>
      <c r="J486" s="89" t="str">
        <f>IF('Frais de personnel'!$J486="","",'Frais de personnel'!$J486)</f>
        <v/>
      </c>
      <c r="K486" s="204" t="str">
        <f>IF('Frais de personnel'!$K486=0,"",'Frais de personnel'!$K486)</f>
        <v/>
      </c>
      <c r="L486" s="88"/>
      <c r="M486" s="69"/>
      <c r="N486" s="69"/>
      <c r="O486" s="69"/>
      <c r="P486" s="284" t="str">
        <f t="shared" si="53"/>
        <v/>
      </c>
      <c r="Q486" s="284" t="str">
        <f t="shared" si="54"/>
        <v/>
      </c>
      <c r="R486" s="84" t="str">
        <f t="shared" si="49"/>
        <v/>
      </c>
      <c r="S486" s="182" t="str">
        <f t="shared" si="50"/>
        <v/>
      </c>
      <c r="T486" s="196" t="str">
        <f t="shared" si="51"/>
        <v/>
      </c>
      <c r="U486" s="274" t="str">
        <f t="shared" si="55"/>
        <v/>
      </c>
      <c r="V486" s="185"/>
      <c r="W486" s="266"/>
      <c r="X486" s="90"/>
      <c r="Y486" s="158">
        <f t="shared" si="52"/>
        <v>0</v>
      </c>
    </row>
    <row r="487" spans="1:25" ht="20.100000000000001" customHeight="1" x14ac:dyDescent="0.25">
      <c r="A487" s="174">
        <v>481</v>
      </c>
      <c r="B487" s="201" t="str">
        <f>IF('Frais de personnel'!$B487="","",'Frais de personnel'!$B487)</f>
        <v/>
      </c>
      <c r="C487" s="201" t="str">
        <f>IF('Frais de personnel'!$C487="","",'Frais de personnel'!$C487)</f>
        <v/>
      </c>
      <c r="D487" s="202" t="str">
        <f>IF('Frais de personnel'!$D487="","",'Frais de personnel'!$D487)</f>
        <v/>
      </c>
      <c r="E487" s="180" t="str">
        <f>IF('Frais de personnel'!$E487="","",'Frais de personnel'!$E487)</f>
        <v/>
      </c>
      <c r="F487" s="273" t="str">
        <f>IF('Frais de personnel'!$H487="","",'Frais de personnel'!F487)</f>
        <v/>
      </c>
      <c r="G487" s="273" t="str">
        <f>IF('Frais de personnel'!$H487="","",'Frais de personnel'!G487)</f>
        <v/>
      </c>
      <c r="H487" s="203" t="str">
        <f>IF('Frais de personnel'!$H487="","",'Frais de personnel'!$H487)</f>
        <v/>
      </c>
      <c r="I487" s="89" t="str">
        <f>IF('Frais de personnel'!$I487="","",'Frais de personnel'!$I487)</f>
        <v/>
      </c>
      <c r="J487" s="89" t="str">
        <f>IF('Frais de personnel'!$J487="","",'Frais de personnel'!$J487)</f>
        <v/>
      </c>
      <c r="K487" s="204" t="str">
        <f>IF('Frais de personnel'!$K487=0,"",'Frais de personnel'!$K487)</f>
        <v/>
      </c>
      <c r="L487" s="88"/>
      <c r="M487" s="69"/>
      <c r="N487" s="69"/>
      <c r="O487" s="69"/>
      <c r="P487" s="284" t="str">
        <f t="shared" si="53"/>
        <v/>
      </c>
      <c r="Q487" s="284" t="str">
        <f t="shared" si="54"/>
        <v/>
      </c>
      <c r="R487" s="84" t="str">
        <f t="shared" si="49"/>
        <v/>
      </c>
      <c r="S487" s="182" t="str">
        <f t="shared" si="50"/>
        <v/>
      </c>
      <c r="T487" s="196" t="str">
        <f t="shared" si="51"/>
        <v/>
      </c>
      <c r="U487" s="274" t="str">
        <f t="shared" si="55"/>
        <v/>
      </c>
      <c r="V487" s="185"/>
      <c r="W487" s="266"/>
      <c r="X487" s="90"/>
      <c r="Y487" s="158">
        <f t="shared" si="52"/>
        <v>0</v>
      </c>
    </row>
    <row r="488" spans="1:25" ht="20.100000000000001" customHeight="1" x14ac:dyDescent="0.25">
      <c r="A488" s="174">
        <v>482</v>
      </c>
      <c r="B488" s="201" t="str">
        <f>IF('Frais de personnel'!$B488="","",'Frais de personnel'!$B488)</f>
        <v/>
      </c>
      <c r="C488" s="201" t="str">
        <f>IF('Frais de personnel'!$C488="","",'Frais de personnel'!$C488)</f>
        <v/>
      </c>
      <c r="D488" s="202" t="str">
        <f>IF('Frais de personnel'!$D488="","",'Frais de personnel'!$D488)</f>
        <v/>
      </c>
      <c r="E488" s="180" t="str">
        <f>IF('Frais de personnel'!$E488="","",'Frais de personnel'!$E488)</f>
        <v/>
      </c>
      <c r="F488" s="273" t="str">
        <f>IF('Frais de personnel'!$H488="","",'Frais de personnel'!F488)</f>
        <v/>
      </c>
      <c r="G488" s="273" t="str">
        <f>IF('Frais de personnel'!$H488="","",'Frais de personnel'!G488)</f>
        <v/>
      </c>
      <c r="H488" s="203" t="str">
        <f>IF('Frais de personnel'!$H488="","",'Frais de personnel'!$H488)</f>
        <v/>
      </c>
      <c r="I488" s="89" t="str">
        <f>IF('Frais de personnel'!$I488="","",'Frais de personnel'!$I488)</f>
        <v/>
      </c>
      <c r="J488" s="89" t="str">
        <f>IF('Frais de personnel'!$J488="","",'Frais de personnel'!$J488)</f>
        <v/>
      </c>
      <c r="K488" s="204" t="str">
        <f>IF('Frais de personnel'!$K488=0,"",'Frais de personnel'!$K488)</f>
        <v/>
      </c>
      <c r="L488" s="88"/>
      <c r="M488" s="69"/>
      <c r="N488" s="69"/>
      <c r="O488" s="69"/>
      <c r="P488" s="284" t="str">
        <f t="shared" si="53"/>
        <v/>
      </c>
      <c r="Q488" s="284" t="str">
        <f t="shared" si="54"/>
        <v/>
      </c>
      <c r="R488" s="84" t="str">
        <f t="shared" si="49"/>
        <v/>
      </c>
      <c r="S488" s="182" t="str">
        <f t="shared" si="50"/>
        <v/>
      </c>
      <c r="T488" s="196" t="str">
        <f t="shared" si="51"/>
        <v/>
      </c>
      <c r="U488" s="274" t="str">
        <f t="shared" si="55"/>
        <v/>
      </c>
      <c r="V488" s="185"/>
      <c r="W488" s="266"/>
      <c r="X488" s="90"/>
      <c r="Y488" s="158">
        <f t="shared" si="52"/>
        <v>0</v>
      </c>
    </row>
    <row r="489" spans="1:25" ht="20.100000000000001" customHeight="1" x14ac:dyDescent="0.25">
      <c r="A489" s="174">
        <v>483</v>
      </c>
      <c r="B489" s="201" t="str">
        <f>IF('Frais de personnel'!$B489="","",'Frais de personnel'!$B489)</f>
        <v/>
      </c>
      <c r="C489" s="201" t="str">
        <f>IF('Frais de personnel'!$C489="","",'Frais de personnel'!$C489)</f>
        <v/>
      </c>
      <c r="D489" s="202" t="str">
        <f>IF('Frais de personnel'!$D489="","",'Frais de personnel'!$D489)</f>
        <v/>
      </c>
      <c r="E489" s="180" t="str">
        <f>IF('Frais de personnel'!$E489="","",'Frais de personnel'!$E489)</f>
        <v/>
      </c>
      <c r="F489" s="273" t="str">
        <f>IF('Frais de personnel'!$H489="","",'Frais de personnel'!F489)</f>
        <v/>
      </c>
      <c r="G489" s="273" t="str">
        <f>IF('Frais de personnel'!$H489="","",'Frais de personnel'!G489)</f>
        <v/>
      </c>
      <c r="H489" s="203" t="str">
        <f>IF('Frais de personnel'!$H489="","",'Frais de personnel'!$H489)</f>
        <v/>
      </c>
      <c r="I489" s="89" t="str">
        <f>IF('Frais de personnel'!$I489="","",'Frais de personnel'!$I489)</f>
        <v/>
      </c>
      <c r="J489" s="89" t="str">
        <f>IF('Frais de personnel'!$J489="","",'Frais de personnel'!$J489)</f>
        <v/>
      </c>
      <c r="K489" s="204" t="str">
        <f>IF('Frais de personnel'!$K489=0,"",'Frais de personnel'!$K489)</f>
        <v/>
      </c>
      <c r="L489" s="88"/>
      <c r="M489" s="69"/>
      <c r="N489" s="69"/>
      <c r="O489" s="69"/>
      <c r="P489" s="284" t="str">
        <f t="shared" si="53"/>
        <v/>
      </c>
      <c r="Q489" s="284" t="str">
        <f t="shared" si="54"/>
        <v/>
      </c>
      <c r="R489" s="84" t="str">
        <f t="shared" si="49"/>
        <v/>
      </c>
      <c r="S489" s="182" t="str">
        <f t="shared" si="50"/>
        <v/>
      </c>
      <c r="T489" s="196" t="str">
        <f t="shared" si="51"/>
        <v/>
      </c>
      <c r="U489" s="274" t="str">
        <f t="shared" si="55"/>
        <v/>
      </c>
      <c r="V489" s="185"/>
      <c r="W489" s="266"/>
      <c r="X489" s="90"/>
      <c r="Y489" s="158">
        <f t="shared" si="52"/>
        <v>0</v>
      </c>
    </row>
    <row r="490" spans="1:25" ht="20.100000000000001" customHeight="1" x14ac:dyDescent="0.25">
      <c r="A490" s="174">
        <v>484</v>
      </c>
      <c r="B490" s="201" t="str">
        <f>IF('Frais de personnel'!$B490="","",'Frais de personnel'!$B490)</f>
        <v/>
      </c>
      <c r="C490" s="201" t="str">
        <f>IF('Frais de personnel'!$C490="","",'Frais de personnel'!$C490)</f>
        <v/>
      </c>
      <c r="D490" s="202" t="str">
        <f>IF('Frais de personnel'!$D490="","",'Frais de personnel'!$D490)</f>
        <v/>
      </c>
      <c r="E490" s="180" t="str">
        <f>IF('Frais de personnel'!$E490="","",'Frais de personnel'!$E490)</f>
        <v/>
      </c>
      <c r="F490" s="273" t="str">
        <f>IF('Frais de personnel'!$H490="","",'Frais de personnel'!F490)</f>
        <v/>
      </c>
      <c r="G490" s="273" t="str">
        <f>IF('Frais de personnel'!$H490="","",'Frais de personnel'!G490)</f>
        <v/>
      </c>
      <c r="H490" s="203" t="str">
        <f>IF('Frais de personnel'!$H490="","",'Frais de personnel'!$H490)</f>
        <v/>
      </c>
      <c r="I490" s="89" t="str">
        <f>IF('Frais de personnel'!$I490="","",'Frais de personnel'!$I490)</f>
        <v/>
      </c>
      <c r="J490" s="89" t="str">
        <f>IF('Frais de personnel'!$J490="","",'Frais de personnel'!$J490)</f>
        <v/>
      </c>
      <c r="K490" s="204" t="str">
        <f>IF('Frais de personnel'!$K490=0,"",'Frais de personnel'!$K490)</f>
        <v/>
      </c>
      <c r="L490" s="88"/>
      <c r="M490" s="69"/>
      <c r="N490" s="69"/>
      <c r="O490" s="69"/>
      <c r="P490" s="284" t="str">
        <f t="shared" si="53"/>
        <v/>
      </c>
      <c r="Q490" s="284" t="str">
        <f t="shared" si="54"/>
        <v/>
      </c>
      <c r="R490" s="84" t="str">
        <f t="shared" si="49"/>
        <v/>
      </c>
      <c r="S490" s="182" t="str">
        <f t="shared" si="50"/>
        <v/>
      </c>
      <c r="T490" s="196" t="str">
        <f t="shared" si="51"/>
        <v/>
      </c>
      <c r="U490" s="274" t="str">
        <f t="shared" si="55"/>
        <v/>
      </c>
      <c r="V490" s="185"/>
      <c r="W490" s="266"/>
      <c r="X490" s="90"/>
      <c r="Y490" s="158">
        <f t="shared" si="52"/>
        <v>0</v>
      </c>
    </row>
    <row r="491" spans="1:25" ht="20.100000000000001" customHeight="1" x14ac:dyDescent="0.25">
      <c r="A491" s="174">
        <v>485</v>
      </c>
      <c r="B491" s="201" t="str">
        <f>IF('Frais de personnel'!$B491="","",'Frais de personnel'!$B491)</f>
        <v/>
      </c>
      <c r="C491" s="201" t="str">
        <f>IF('Frais de personnel'!$C491="","",'Frais de personnel'!$C491)</f>
        <v/>
      </c>
      <c r="D491" s="202" t="str">
        <f>IF('Frais de personnel'!$D491="","",'Frais de personnel'!$D491)</f>
        <v/>
      </c>
      <c r="E491" s="180" t="str">
        <f>IF('Frais de personnel'!$E491="","",'Frais de personnel'!$E491)</f>
        <v/>
      </c>
      <c r="F491" s="273" t="str">
        <f>IF('Frais de personnel'!$H491="","",'Frais de personnel'!F491)</f>
        <v/>
      </c>
      <c r="G491" s="273" t="str">
        <f>IF('Frais de personnel'!$H491="","",'Frais de personnel'!G491)</f>
        <v/>
      </c>
      <c r="H491" s="203" t="str">
        <f>IF('Frais de personnel'!$H491="","",'Frais de personnel'!$H491)</f>
        <v/>
      </c>
      <c r="I491" s="89" t="str">
        <f>IF('Frais de personnel'!$I491="","",'Frais de personnel'!$I491)</f>
        <v/>
      </c>
      <c r="J491" s="89" t="str">
        <f>IF('Frais de personnel'!$J491="","",'Frais de personnel'!$J491)</f>
        <v/>
      </c>
      <c r="K491" s="204" t="str">
        <f>IF('Frais de personnel'!$K491=0,"",'Frais de personnel'!$K491)</f>
        <v/>
      </c>
      <c r="L491" s="88"/>
      <c r="M491" s="69"/>
      <c r="N491" s="69"/>
      <c r="O491" s="69"/>
      <c r="P491" s="284" t="str">
        <f t="shared" si="53"/>
        <v/>
      </c>
      <c r="Q491" s="284" t="str">
        <f t="shared" si="54"/>
        <v/>
      </c>
      <c r="R491" s="84" t="str">
        <f t="shared" si="49"/>
        <v/>
      </c>
      <c r="S491" s="182" t="str">
        <f t="shared" si="50"/>
        <v/>
      </c>
      <c r="T491" s="196" t="str">
        <f t="shared" si="51"/>
        <v/>
      </c>
      <c r="U491" s="274" t="str">
        <f t="shared" si="55"/>
        <v/>
      </c>
      <c r="V491" s="185"/>
      <c r="W491" s="266"/>
      <c r="X491" s="90"/>
      <c r="Y491" s="158">
        <f t="shared" si="52"/>
        <v>0</v>
      </c>
    </row>
    <row r="492" spans="1:25" ht="20.100000000000001" customHeight="1" x14ac:dyDescent="0.25">
      <c r="A492" s="174">
        <v>486</v>
      </c>
      <c r="B492" s="201" t="str">
        <f>IF('Frais de personnel'!$B492="","",'Frais de personnel'!$B492)</f>
        <v/>
      </c>
      <c r="C492" s="201" t="str">
        <f>IF('Frais de personnel'!$C492="","",'Frais de personnel'!$C492)</f>
        <v/>
      </c>
      <c r="D492" s="202" t="str">
        <f>IF('Frais de personnel'!$D492="","",'Frais de personnel'!$D492)</f>
        <v/>
      </c>
      <c r="E492" s="180" t="str">
        <f>IF('Frais de personnel'!$E492="","",'Frais de personnel'!$E492)</f>
        <v/>
      </c>
      <c r="F492" s="273" t="str">
        <f>IF('Frais de personnel'!$H492="","",'Frais de personnel'!F492)</f>
        <v/>
      </c>
      <c r="G492" s="273" t="str">
        <f>IF('Frais de personnel'!$H492="","",'Frais de personnel'!G492)</f>
        <v/>
      </c>
      <c r="H492" s="203" t="str">
        <f>IF('Frais de personnel'!$H492="","",'Frais de personnel'!$H492)</f>
        <v/>
      </c>
      <c r="I492" s="89" t="str">
        <f>IF('Frais de personnel'!$I492="","",'Frais de personnel'!$I492)</f>
        <v/>
      </c>
      <c r="J492" s="89" t="str">
        <f>IF('Frais de personnel'!$J492="","",'Frais de personnel'!$J492)</f>
        <v/>
      </c>
      <c r="K492" s="204" t="str">
        <f>IF('Frais de personnel'!$K492=0,"",'Frais de personnel'!$K492)</f>
        <v/>
      </c>
      <c r="L492" s="88"/>
      <c r="M492" s="69"/>
      <c r="N492" s="69"/>
      <c r="O492" s="69"/>
      <c r="P492" s="284" t="str">
        <f t="shared" si="53"/>
        <v/>
      </c>
      <c r="Q492" s="284" t="str">
        <f t="shared" si="54"/>
        <v/>
      </c>
      <c r="R492" s="84" t="str">
        <f t="shared" si="49"/>
        <v/>
      </c>
      <c r="S492" s="182" t="str">
        <f t="shared" si="50"/>
        <v/>
      </c>
      <c r="T492" s="196" t="str">
        <f t="shared" si="51"/>
        <v/>
      </c>
      <c r="U492" s="274" t="str">
        <f t="shared" si="55"/>
        <v/>
      </c>
      <c r="V492" s="185"/>
      <c r="W492" s="266"/>
      <c r="X492" s="90"/>
      <c r="Y492" s="158">
        <f t="shared" si="52"/>
        <v>0</v>
      </c>
    </row>
    <row r="493" spans="1:25" ht="20.100000000000001" customHeight="1" x14ac:dyDescent="0.25">
      <c r="A493" s="174">
        <v>487</v>
      </c>
      <c r="B493" s="201" t="str">
        <f>IF('Frais de personnel'!$B493="","",'Frais de personnel'!$B493)</f>
        <v/>
      </c>
      <c r="C493" s="201" t="str">
        <f>IF('Frais de personnel'!$C493="","",'Frais de personnel'!$C493)</f>
        <v/>
      </c>
      <c r="D493" s="202" t="str">
        <f>IF('Frais de personnel'!$D493="","",'Frais de personnel'!$D493)</f>
        <v/>
      </c>
      <c r="E493" s="180" t="str">
        <f>IF('Frais de personnel'!$E493="","",'Frais de personnel'!$E493)</f>
        <v/>
      </c>
      <c r="F493" s="273" t="str">
        <f>IF('Frais de personnel'!$H493="","",'Frais de personnel'!F493)</f>
        <v/>
      </c>
      <c r="G493" s="273" t="str">
        <f>IF('Frais de personnel'!$H493="","",'Frais de personnel'!G493)</f>
        <v/>
      </c>
      <c r="H493" s="203" t="str">
        <f>IF('Frais de personnel'!$H493="","",'Frais de personnel'!$H493)</f>
        <v/>
      </c>
      <c r="I493" s="89" t="str">
        <f>IF('Frais de personnel'!$I493="","",'Frais de personnel'!$I493)</f>
        <v/>
      </c>
      <c r="J493" s="89" t="str">
        <f>IF('Frais de personnel'!$J493="","",'Frais de personnel'!$J493)</f>
        <v/>
      </c>
      <c r="K493" s="204" t="str">
        <f>IF('Frais de personnel'!$K493=0,"",'Frais de personnel'!$K493)</f>
        <v/>
      </c>
      <c r="L493" s="88"/>
      <c r="M493" s="69"/>
      <c r="N493" s="69"/>
      <c r="O493" s="69"/>
      <c r="P493" s="284" t="str">
        <f t="shared" si="53"/>
        <v/>
      </c>
      <c r="Q493" s="284" t="str">
        <f t="shared" si="54"/>
        <v/>
      </c>
      <c r="R493" s="84" t="str">
        <f t="shared" si="49"/>
        <v/>
      </c>
      <c r="S493" s="182" t="str">
        <f t="shared" si="50"/>
        <v/>
      </c>
      <c r="T493" s="196" t="str">
        <f t="shared" si="51"/>
        <v/>
      </c>
      <c r="U493" s="274" t="str">
        <f t="shared" si="55"/>
        <v/>
      </c>
      <c r="V493" s="185"/>
      <c r="W493" s="266"/>
      <c r="X493" s="90"/>
      <c r="Y493" s="158">
        <f t="shared" si="52"/>
        <v>0</v>
      </c>
    </row>
    <row r="494" spans="1:25" ht="20.100000000000001" customHeight="1" x14ac:dyDescent="0.25">
      <c r="A494" s="174">
        <v>488</v>
      </c>
      <c r="B494" s="201" t="str">
        <f>IF('Frais de personnel'!$B494="","",'Frais de personnel'!$B494)</f>
        <v/>
      </c>
      <c r="C494" s="201" t="str">
        <f>IF('Frais de personnel'!$C494="","",'Frais de personnel'!$C494)</f>
        <v/>
      </c>
      <c r="D494" s="202" t="str">
        <f>IF('Frais de personnel'!$D494="","",'Frais de personnel'!$D494)</f>
        <v/>
      </c>
      <c r="E494" s="180" t="str">
        <f>IF('Frais de personnel'!$E494="","",'Frais de personnel'!$E494)</f>
        <v/>
      </c>
      <c r="F494" s="273" t="str">
        <f>IF('Frais de personnel'!$H494="","",'Frais de personnel'!F494)</f>
        <v/>
      </c>
      <c r="G494" s="273" t="str">
        <f>IF('Frais de personnel'!$H494="","",'Frais de personnel'!G494)</f>
        <v/>
      </c>
      <c r="H494" s="203" t="str">
        <f>IF('Frais de personnel'!$H494="","",'Frais de personnel'!$H494)</f>
        <v/>
      </c>
      <c r="I494" s="89" t="str">
        <f>IF('Frais de personnel'!$I494="","",'Frais de personnel'!$I494)</f>
        <v/>
      </c>
      <c r="J494" s="89" t="str">
        <f>IF('Frais de personnel'!$J494="","",'Frais de personnel'!$J494)</f>
        <v/>
      </c>
      <c r="K494" s="204" t="str">
        <f>IF('Frais de personnel'!$K494=0,"",'Frais de personnel'!$K494)</f>
        <v/>
      </c>
      <c r="L494" s="88"/>
      <c r="M494" s="69"/>
      <c r="N494" s="69"/>
      <c r="O494" s="69"/>
      <c r="P494" s="284" t="str">
        <f t="shared" si="53"/>
        <v/>
      </c>
      <c r="Q494" s="284" t="str">
        <f t="shared" si="54"/>
        <v/>
      </c>
      <c r="R494" s="84" t="str">
        <f t="shared" si="49"/>
        <v/>
      </c>
      <c r="S494" s="182" t="str">
        <f t="shared" si="50"/>
        <v/>
      </c>
      <c r="T494" s="196" t="str">
        <f t="shared" si="51"/>
        <v/>
      </c>
      <c r="U494" s="274" t="str">
        <f t="shared" si="55"/>
        <v/>
      </c>
      <c r="V494" s="185"/>
      <c r="W494" s="266"/>
      <c r="X494" s="90"/>
      <c r="Y494" s="158">
        <f t="shared" si="52"/>
        <v>0</v>
      </c>
    </row>
    <row r="495" spans="1:25" ht="20.100000000000001" customHeight="1" x14ac:dyDescent="0.25">
      <c r="A495" s="174">
        <v>489</v>
      </c>
      <c r="B495" s="201" t="str">
        <f>IF('Frais de personnel'!$B495="","",'Frais de personnel'!$B495)</f>
        <v/>
      </c>
      <c r="C495" s="201" t="str">
        <f>IF('Frais de personnel'!$C495="","",'Frais de personnel'!$C495)</f>
        <v/>
      </c>
      <c r="D495" s="202" t="str">
        <f>IF('Frais de personnel'!$D495="","",'Frais de personnel'!$D495)</f>
        <v/>
      </c>
      <c r="E495" s="180" t="str">
        <f>IF('Frais de personnel'!$E495="","",'Frais de personnel'!$E495)</f>
        <v/>
      </c>
      <c r="F495" s="273" t="str">
        <f>IF('Frais de personnel'!$H495="","",'Frais de personnel'!F495)</f>
        <v/>
      </c>
      <c r="G495" s="273" t="str">
        <f>IF('Frais de personnel'!$H495="","",'Frais de personnel'!G495)</f>
        <v/>
      </c>
      <c r="H495" s="203" t="str">
        <f>IF('Frais de personnel'!$H495="","",'Frais de personnel'!$H495)</f>
        <v/>
      </c>
      <c r="I495" s="89" t="str">
        <f>IF('Frais de personnel'!$I495="","",'Frais de personnel'!$I495)</f>
        <v/>
      </c>
      <c r="J495" s="89" t="str">
        <f>IF('Frais de personnel'!$J495="","",'Frais de personnel'!$J495)</f>
        <v/>
      </c>
      <c r="K495" s="204" t="str">
        <f>IF('Frais de personnel'!$K495=0,"",'Frais de personnel'!$K495)</f>
        <v/>
      </c>
      <c r="L495" s="88"/>
      <c r="M495" s="69"/>
      <c r="N495" s="69"/>
      <c r="O495" s="69"/>
      <c r="P495" s="284" t="str">
        <f t="shared" si="53"/>
        <v/>
      </c>
      <c r="Q495" s="284" t="str">
        <f t="shared" si="54"/>
        <v/>
      </c>
      <c r="R495" s="84" t="str">
        <f t="shared" si="49"/>
        <v/>
      </c>
      <c r="S495" s="182" t="str">
        <f t="shared" si="50"/>
        <v/>
      </c>
      <c r="T495" s="196" t="str">
        <f t="shared" si="51"/>
        <v/>
      </c>
      <c r="U495" s="274" t="str">
        <f t="shared" si="55"/>
        <v/>
      </c>
      <c r="V495" s="185"/>
      <c r="W495" s="266"/>
      <c r="X495" s="90"/>
      <c r="Y495" s="158">
        <f t="shared" si="52"/>
        <v>0</v>
      </c>
    </row>
    <row r="496" spans="1:25" ht="20.100000000000001" customHeight="1" x14ac:dyDescent="0.25">
      <c r="A496" s="174">
        <v>490</v>
      </c>
      <c r="B496" s="201" t="str">
        <f>IF('Frais de personnel'!$B496="","",'Frais de personnel'!$B496)</f>
        <v/>
      </c>
      <c r="C496" s="201" t="str">
        <f>IF('Frais de personnel'!$C496="","",'Frais de personnel'!$C496)</f>
        <v/>
      </c>
      <c r="D496" s="202" t="str">
        <f>IF('Frais de personnel'!$D496="","",'Frais de personnel'!$D496)</f>
        <v/>
      </c>
      <c r="E496" s="180" t="str">
        <f>IF('Frais de personnel'!$E496="","",'Frais de personnel'!$E496)</f>
        <v/>
      </c>
      <c r="F496" s="273" t="str">
        <f>IF('Frais de personnel'!$H496="","",'Frais de personnel'!F496)</f>
        <v/>
      </c>
      <c r="G496" s="273" t="str">
        <f>IF('Frais de personnel'!$H496="","",'Frais de personnel'!G496)</f>
        <v/>
      </c>
      <c r="H496" s="203" t="str">
        <f>IF('Frais de personnel'!$H496="","",'Frais de personnel'!$H496)</f>
        <v/>
      </c>
      <c r="I496" s="89" t="str">
        <f>IF('Frais de personnel'!$I496="","",'Frais de personnel'!$I496)</f>
        <v/>
      </c>
      <c r="J496" s="89" t="str">
        <f>IF('Frais de personnel'!$J496="","",'Frais de personnel'!$J496)</f>
        <v/>
      </c>
      <c r="K496" s="204" t="str">
        <f>IF('Frais de personnel'!$K496=0,"",'Frais de personnel'!$K496)</f>
        <v/>
      </c>
      <c r="L496" s="88"/>
      <c r="M496" s="69"/>
      <c r="N496" s="69"/>
      <c r="O496" s="69"/>
      <c r="P496" s="284" t="str">
        <f t="shared" si="53"/>
        <v/>
      </c>
      <c r="Q496" s="284" t="str">
        <f t="shared" si="54"/>
        <v/>
      </c>
      <c r="R496" s="84" t="str">
        <f t="shared" si="49"/>
        <v/>
      </c>
      <c r="S496" s="182" t="str">
        <f t="shared" si="50"/>
        <v/>
      </c>
      <c r="T496" s="196" t="str">
        <f t="shared" si="51"/>
        <v/>
      </c>
      <c r="U496" s="274" t="str">
        <f t="shared" si="55"/>
        <v/>
      </c>
      <c r="V496" s="185"/>
      <c r="W496" s="266"/>
      <c r="X496" s="90"/>
      <c r="Y496" s="158">
        <f t="shared" si="52"/>
        <v>0</v>
      </c>
    </row>
    <row r="497" spans="1:32" ht="20.100000000000001" customHeight="1" x14ac:dyDescent="0.25">
      <c r="A497" s="174">
        <v>491</v>
      </c>
      <c r="B497" s="201" t="str">
        <f>IF('Frais de personnel'!$B497="","",'Frais de personnel'!$B497)</f>
        <v/>
      </c>
      <c r="C497" s="201" t="str">
        <f>IF('Frais de personnel'!$C497="","",'Frais de personnel'!$C497)</f>
        <v/>
      </c>
      <c r="D497" s="202" t="str">
        <f>IF('Frais de personnel'!$D497="","",'Frais de personnel'!$D497)</f>
        <v/>
      </c>
      <c r="E497" s="180" t="str">
        <f>IF('Frais de personnel'!$E497="","",'Frais de personnel'!$E497)</f>
        <v/>
      </c>
      <c r="F497" s="273" t="str">
        <f>IF('Frais de personnel'!$H497="","",'Frais de personnel'!F497)</f>
        <v/>
      </c>
      <c r="G497" s="273" t="str">
        <f>IF('Frais de personnel'!$H497="","",'Frais de personnel'!G497)</f>
        <v/>
      </c>
      <c r="H497" s="203" t="str">
        <f>IF('Frais de personnel'!$H497="","",'Frais de personnel'!$H497)</f>
        <v/>
      </c>
      <c r="I497" s="89" t="str">
        <f>IF('Frais de personnel'!$I497="","",'Frais de personnel'!$I497)</f>
        <v/>
      </c>
      <c r="J497" s="89" t="str">
        <f>IF('Frais de personnel'!$J497="","",'Frais de personnel'!$J497)</f>
        <v/>
      </c>
      <c r="K497" s="204" t="str">
        <f>IF('Frais de personnel'!$K497=0,"",'Frais de personnel'!$K497)</f>
        <v/>
      </c>
      <c r="L497" s="88"/>
      <c r="M497" s="69"/>
      <c r="N497" s="69"/>
      <c r="O497" s="69"/>
      <c r="P497" s="284" t="str">
        <f t="shared" si="53"/>
        <v/>
      </c>
      <c r="Q497" s="284" t="str">
        <f t="shared" si="54"/>
        <v/>
      </c>
      <c r="R497" s="84" t="str">
        <f t="shared" si="49"/>
        <v/>
      </c>
      <c r="S497" s="182" t="str">
        <f t="shared" si="50"/>
        <v/>
      </c>
      <c r="T497" s="196" t="str">
        <f t="shared" si="51"/>
        <v/>
      </c>
      <c r="U497" s="274" t="str">
        <f t="shared" si="55"/>
        <v/>
      </c>
      <c r="V497" s="185"/>
      <c r="W497" s="266"/>
      <c r="X497" s="90"/>
      <c r="Y497" s="158">
        <f t="shared" si="52"/>
        <v>0</v>
      </c>
    </row>
    <row r="498" spans="1:32" ht="20.100000000000001" customHeight="1" x14ac:dyDescent="0.25">
      <c r="A498" s="174">
        <v>492</v>
      </c>
      <c r="B498" s="201" t="str">
        <f>IF('Frais de personnel'!$B498="","",'Frais de personnel'!$B498)</f>
        <v/>
      </c>
      <c r="C498" s="201" t="str">
        <f>IF('Frais de personnel'!$C498="","",'Frais de personnel'!$C498)</f>
        <v/>
      </c>
      <c r="D498" s="202" t="str">
        <f>IF('Frais de personnel'!$D498="","",'Frais de personnel'!$D498)</f>
        <v/>
      </c>
      <c r="E498" s="180" t="str">
        <f>IF('Frais de personnel'!$E498="","",'Frais de personnel'!$E498)</f>
        <v/>
      </c>
      <c r="F498" s="273" t="str">
        <f>IF('Frais de personnel'!$H498="","",'Frais de personnel'!F498)</f>
        <v/>
      </c>
      <c r="G498" s="273" t="str">
        <f>IF('Frais de personnel'!$H498="","",'Frais de personnel'!G498)</f>
        <v/>
      </c>
      <c r="H498" s="203" t="str">
        <f>IF('Frais de personnel'!$H498="","",'Frais de personnel'!$H498)</f>
        <v/>
      </c>
      <c r="I498" s="89" t="str">
        <f>IF('Frais de personnel'!$I498="","",'Frais de personnel'!$I498)</f>
        <v/>
      </c>
      <c r="J498" s="89" t="str">
        <f>IF('Frais de personnel'!$J498="","",'Frais de personnel'!$J498)</f>
        <v/>
      </c>
      <c r="K498" s="204" t="str">
        <f>IF('Frais de personnel'!$K498=0,"",'Frais de personnel'!$K498)</f>
        <v/>
      </c>
      <c r="L498" s="88"/>
      <c r="M498" s="69"/>
      <c r="N498" s="69"/>
      <c r="O498" s="69"/>
      <c r="P498" s="284" t="str">
        <f t="shared" si="53"/>
        <v/>
      </c>
      <c r="Q498" s="284" t="str">
        <f t="shared" si="54"/>
        <v/>
      </c>
      <c r="R498" s="84" t="str">
        <f t="shared" si="49"/>
        <v/>
      </c>
      <c r="S498" s="182" t="str">
        <f t="shared" si="50"/>
        <v/>
      </c>
      <c r="T498" s="196" t="str">
        <f t="shared" si="51"/>
        <v/>
      </c>
      <c r="U498" s="274" t="str">
        <f t="shared" si="55"/>
        <v/>
      </c>
      <c r="V498" s="185"/>
      <c r="W498" s="266"/>
      <c r="X498" s="90"/>
      <c r="Y498" s="158">
        <f t="shared" si="52"/>
        <v>0</v>
      </c>
    </row>
    <row r="499" spans="1:32" ht="20.100000000000001" customHeight="1" x14ac:dyDescent="0.25">
      <c r="A499" s="174">
        <v>493</v>
      </c>
      <c r="B499" s="201" t="str">
        <f>IF('Frais de personnel'!$B499="","",'Frais de personnel'!$B499)</f>
        <v/>
      </c>
      <c r="C499" s="201" t="str">
        <f>IF('Frais de personnel'!$C499="","",'Frais de personnel'!$C499)</f>
        <v/>
      </c>
      <c r="D499" s="202" t="str">
        <f>IF('Frais de personnel'!$D499="","",'Frais de personnel'!$D499)</f>
        <v/>
      </c>
      <c r="E499" s="180" t="str">
        <f>IF('Frais de personnel'!$E499="","",'Frais de personnel'!$E499)</f>
        <v/>
      </c>
      <c r="F499" s="273" t="str">
        <f>IF('Frais de personnel'!$H499="","",'Frais de personnel'!F499)</f>
        <v/>
      </c>
      <c r="G499" s="273" t="str">
        <f>IF('Frais de personnel'!$H499="","",'Frais de personnel'!G499)</f>
        <v/>
      </c>
      <c r="H499" s="203" t="str">
        <f>IF('Frais de personnel'!$H499="","",'Frais de personnel'!$H499)</f>
        <v/>
      </c>
      <c r="I499" s="89" t="str">
        <f>IF('Frais de personnel'!$I499="","",'Frais de personnel'!$I499)</f>
        <v/>
      </c>
      <c r="J499" s="89" t="str">
        <f>IF('Frais de personnel'!$J499="","",'Frais de personnel'!$J499)</f>
        <v/>
      </c>
      <c r="K499" s="204" t="str">
        <f>IF('Frais de personnel'!$K499=0,"",'Frais de personnel'!$K499)</f>
        <v/>
      </c>
      <c r="L499" s="88"/>
      <c r="M499" s="69"/>
      <c r="N499" s="69"/>
      <c r="O499" s="69"/>
      <c r="P499" s="284" t="str">
        <f t="shared" si="53"/>
        <v/>
      </c>
      <c r="Q499" s="284" t="str">
        <f t="shared" si="54"/>
        <v/>
      </c>
      <c r="R499" s="84" t="str">
        <f t="shared" si="49"/>
        <v/>
      </c>
      <c r="S499" s="182" t="str">
        <f t="shared" si="50"/>
        <v/>
      </c>
      <c r="T499" s="196" t="str">
        <f t="shared" si="51"/>
        <v/>
      </c>
      <c r="U499" s="274" t="str">
        <f t="shared" si="55"/>
        <v/>
      </c>
      <c r="V499" s="185"/>
      <c r="W499" s="266"/>
      <c r="X499" s="90"/>
      <c r="Y499" s="158">
        <f t="shared" si="52"/>
        <v>0</v>
      </c>
    </row>
    <row r="500" spans="1:32" ht="20.100000000000001" customHeight="1" x14ac:dyDescent="0.25">
      <c r="A500" s="174">
        <v>494</v>
      </c>
      <c r="B500" s="201" t="str">
        <f>IF('Frais de personnel'!$B500="","",'Frais de personnel'!$B500)</f>
        <v/>
      </c>
      <c r="C500" s="201" t="str">
        <f>IF('Frais de personnel'!$C500="","",'Frais de personnel'!$C500)</f>
        <v/>
      </c>
      <c r="D500" s="202" t="str">
        <f>IF('Frais de personnel'!$D500="","",'Frais de personnel'!$D500)</f>
        <v/>
      </c>
      <c r="E500" s="180" t="str">
        <f>IF('Frais de personnel'!$E500="","",'Frais de personnel'!$E500)</f>
        <v/>
      </c>
      <c r="F500" s="273" t="str">
        <f>IF('Frais de personnel'!$H500="","",'Frais de personnel'!F500)</f>
        <v/>
      </c>
      <c r="G500" s="273" t="str">
        <f>IF('Frais de personnel'!$H500="","",'Frais de personnel'!G500)</f>
        <v/>
      </c>
      <c r="H500" s="203" t="str">
        <f>IF('Frais de personnel'!$H500="","",'Frais de personnel'!$H500)</f>
        <v/>
      </c>
      <c r="I500" s="89" t="str">
        <f>IF('Frais de personnel'!$I500="","",'Frais de personnel'!$I500)</f>
        <v/>
      </c>
      <c r="J500" s="89" t="str">
        <f>IF('Frais de personnel'!$J500="","",'Frais de personnel'!$J500)</f>
        <v/>
      </c>
      <c r="K500" s="204" t="str">
        <f>IF('Frais de personnel'!$K500=0,"",'Frais de personnel'!$K500)</f>
        <v/>
      </c>
      <c r="L500" s="88"/>
      <c r="M500" s="69"/>
      <c r="N500" s="69"/>
      <c r="O500" s="69"/>
      <c r="P500" s="284" t="str">
        <f t="shared" si="53"/>
        <v/>
      </c>
      <c r="Q500" s="284" t="str">
        <f t="shared" si="54"/>
        <v/>
      </c>
      <c r="R500" s="84" t="str">
        <f t="shared" si="49"/>
        <v/>
      </c>
      <c r="S500" s="182" t="str">
        <f t="shared" si="50"/>
        <v/>
      </c>
      <c r="T500" s="196" t="str">
        <f t="shared" si="51"/>
        <v/>
      </c>
      <c r="U500" s="274" t="str">
        <f t="shared" si="55"/>
        <v/>
      </c>
      <c r="V500" s="185"/>
      <c r="W500" s="266"/>
      <c r="X500" s="90"/>
      <c r="Y500" s="158">
        <f t="shared" si="52"/>
        <v>0</v>
      </c>
    </row>
    <row r="501" spans="1:32" ht="20.100000000000001" customHeight="1" x14ac:dyDescent="0.25">
      <c r="A501" s="174">
        <v>495</v>
      </c>
      <c r="B501" s="201" t="str">
        <f>IF('Frais de personnel'!$B501="","",'Frais de personnel'!$B501)</f>
        <v/>
      </c>
      <c r="C501" s="201" t="str">
        <f>IF('Frais de personnel'!$C501="","",'Frais de personnel'!$C501)</f>
        <v/>
      </c>
      <c r="D501" s="202" t="str">
        <f>IF('Frais de personnel'!$D501="","",'Frais de personnel'!$D501)</f>
        <v/>
      </c>
      <c r="E501" s="180" t="str">
        <f>IF('Frais de personnel'!$E501="","",'Frais de personnel'!$E501)</f>
        <v/>
      </c>
      <c r="F501" s="273" t="str">
        <f>IF('Frais de personnel'!$H501="","",'Frais de personnel'!F501)</f>
        <v/>
      </c>
      <c r="G501" s="273" t="str">
        <f>IF('Frais de personnel'!$H501="","",'Frais de personnel'!G501)</f>
        <v/>
      </c>
      <c r="H501" s="203" t="str">
        <f>IF('Frais de personnel'!$H501="","",'Frais de personnel'!$H501)</f>
        <v/>
      </c>
      <c r="I501" s="89" t="str">
        <f>IF('Frais de personnel'!$I501="","",'Frais de personnel'!$I501)</f>
        <v/>
      </c>
      <c r="J501" s="89" t="str">
        <f>IF('Frais de personnel'!$J501="","",'Frais de personnel'!$J501)</f>
        <v/>
      </c>
      <c r="K501" s="204" t="str">
        <f>IF('Frais de personnel'!$K501=0,"",'Frais de personnel'!$K501)</f>
        <v/>
      </c>
      <c r="L501" s="88"/>
      <c r="M501" s="69"/>
      <c r="N501" s="69"/>
      <c r="O501" s="69"/>
      <c r="P501" s="284" t="str">
        <f t="shared" si="53"/>
        <v/>
      </c>
      <c r="Q501" s="284" t="str">
        <f t="shared" si="54"/>
        <v/>
      </c>
      <c r="R501" s="84" t="str">
        <f t="shared" si="49"/>
        <v/>
      </c>
      <c r="S501" s="182" t="str">
        <f t="shared" si="50"/>
        <v/>
      </c>
      <c r="T501" s="196" t="str">
        <f t="shared" si="51"/>
        <v/>
      </c>
      <c r="U501" s="274" t="str">
        <f t="shared" si="55"/>
        <v/>
      </c>
      <c r="V501" s="185"/>
      <c r="W501" s="266"/>
      <c r="X501" s="90"/>
      <c r="Y501" s="158">
        <f t="shared" si="52"/>
        <v>0</v>
      </c>
    </row>
    <row r="502" spans="1:32" ht="20.100000000000001" customHeight="1" x14ac:dyDescent="0.25">
      <c r="A502" s="174">
        <v>496</v>
      </c>
      <c r="B502" s="201" t="str">
        <f>IF('Frais de personnel'!$B502="","",'Frais de personnel'!$B502)</f>
        <v/>
      </c>
      <c r="C502" s="201" t="str">
        <f>IF('Frais de personnel'!$C502="","",'Frais de personnel'!$C502)</f>
        <v/>
      </c>
      <c r="D502" s="202" t="str">
        <f>IF('Frais de personnel'!$D502="","",'Frais de personnel'!$D502)</f>
        <v/>
      </c>
      <c r="E502" s="180" t="str">
        <f>IF('Frais de personnel'!$E502="","",'Frais de personnel'!$E502)</f>
        <v/>
      </c>
      <c r="F502" s="273" t="str">
        <f>IF('Frais de personnel'!$H502="","",'Frais de personnel'!F502)</f>
        <v/>
      </c>
      <c r="G502" s="273" t="str">
        <f>IF('Frais de personnel'!$H502="","",'Frais de personnel'!G502)</f>
        <v/>
      </c>
      <c r="H502" s="203" t="str">
        <f>IF('Frais de personnel'!$H502="","",'Frais de personnel'!$H502)</f>
        <v/>
      </c>
      <c r="I502" s="89" t="str">
        <f>IF('Frais de personnel'!$I502="","",'Frais de personnel'!$I502)</f>
        <v/>
      </c>
      <c r="J502" s="89" t="str">
        <f>IF('Frais de personnel'!$J502="","",'Frais de personnel'!$J502)</f>
        <v/>
      </c>
      <c r="K502" s="204" t="str">
        <f>IF('Frais de personnel'!$K502=0,"",'Frais de personnel'!$K502)</f>
        <v/>
      </c>
      <c r="L502" s="88"/>
      <c r="M502" s="69"/>
      <c r="N502" s="69"/>
      <c r="O502" s="69"/>
      <c r="P502" s="284" t="str">
        <f t="shared" si="53"/>
        <v/>
      </c>
      <c r="Q502" s="284" t="str">
        <f t="shared" si="54"/>
        <v/>
      </c>
      <c r="R502" s="84" t="str">
        <f t="shared" si="49"/>
        <v/>
      </c>
      <c r="S502" s="182" t="str">
        <f t="shared" si="50"/>
        <v/>
      </c>
      <c r="T502" s="196" t="str">
        <f t="shared" si="51"/>
        <v/>
      </c>
      <c r="U502" s="274" t="str">
        <f t="shared" si="55"/>
        <v/>
      </c>
      <c r="V502" s="185"/>
      <c r="W502" s="266"/>
      <c r="X502" s="90"/>
      <c r="Y502" s="158">
        <f t="shared" si="52"/>
        <v>0</v>
      </c>
    </row>
    <row r="503" spans="1:32" ht="20.100000000000001" customHeight="1" x14ac:dyDescent="0.25">
      <c r="A503" s="174">
        <v>497</v>
      </c>
      <c r="B503" s="201" t="str">
        <f>IF('Frais de personnel'!$B503="","",'Frais de personnel'!$B503)</f>
        <v/>
      </c>
      <c r="C503" s="201" t="str">
        <f>IF('Frais de personnel'!$C503="","",'Frais de personnel'!$C503)</f>
        <v/>
      </c>
      <c r="D503" s="202" t="str">
        <f>IF('Frais de personnel'!$D503="","",'Frais de personnel'!$D503)</f>
        <v/>
      </c>
      <c r="E503" s="180" t="str">
        <f>IF('Frais de personnel'!$E503="","",'Frais de personnel'!$E503)</f>
        <v/>
      </c>
      <c r="F503" s="273" t="str">
        <f>IF('Frais de personnel'!$H503="","",'Frais de personnel'!F503)</f>
        <v/>
      </c>
      <c r="G503" s="273" t="str">
        <f>IF('Frais de personnel'!$H503="","",'Frais de personnel'!G503)</f>
        <v/>
      </c>
      <c r="H503" s="203" t="str">
        <f>IF('Frais de personnel'!$H503="","",'Frais de personnel'!$H503)</f>
        <v/>
      </c>
      <c r="I503" s="89" t="str">
        <f>IF('Frais de personnel'!$I503="","",'Frais de personnel'!$I503)</f>
        <v/>
      </c>
      <c r="J503" s="89" t="str">
        <f>IF('Frais de personnel'!$J503="","",'Frais de personnel'!$J503)</f>
        <v/>
      </c>
      <c r="K503" s="204" t="str">
        <f>IF('Frais de personnel'!$K503=0,"",'Frais de personnel'!$K503)</f>
        <v/>
      </c>
      <c r="L503" s="88"/>
      <c r="M503" s="69"/>
      <c r="N503" s="69"/>
      <c r="O503" s="69"/>
      <c r="P503" s="284" t="str">
        <f t="shared" si="53"/>
        <v/>
      </c>
      <c r="Q503" s="284" t="str">
        <f t="shared" si="54"/>
        <v/>
      </c>
      <c r="R503" s="84" t="str">
        <f t="shared" si="49"/>
        <v/>
      </c>
      <c r="S503" s="182" t="str">
        <f t="shared" si="50"/>
        <v/>
      </c>
      <c r="T503" s="196" t="str">
        <f t="shared" si="51"/>
        <v/>
      </c>
      <c r="U503" s="274" t="str">
        <f t="shared" si="55"/>
        <v/>
      </c>
      <c r="V503" s="185"/>
      <c r="W503" s="266"/>
      <c r="X503" s="90"/>
      <c r="Y503" s="158">
        <f t="shared" si="52"/>
        <v>0</v>
      </c>
    </row>
    <row r="504" spans="1:32" ht="20.100000000000001" customHeight="1" x14ac:dyDescent="0.25">
      <c r="A504" s="174">
        <v>498</v>
      </c>
      <c r="B504" s="201" t="str">
        <f>IF('Frais de personnel'!$B504="","",'Frais de personnel'!$B504)</f>
        <v/>
      </c>
      <c r="C504" s="201" t="str">
        <f>IF('Frais de personnel'!$C504="","",'Frais de personnel'!$C504)</f>
        <v/>
      </c>
      <c r="D504" s="202" t="str">
        <f>IF('Frais de personnel'!$D504="","",'Frais de personnel'!$D504)</f>
        <v/>
      </c>
      <c r="E504" s="180" t="str">
        <f>IF('Frais de personnel'!$E504="","",'Frais de personnel'!$E504)</f>
        <v/>
      </c>
      <c r="F504" s="273" t="str">
        <f>IF('Frais de personnel'!$H504="","",'Frais de personnel'!F504)</f>
        <v/>
      </c>
      <c r="G504" s="273" t="str">
        <f>IF('Frais de personnel'!$H504="","",'Frais de personnel'!G504)</f>
        <v/>
      </c>
      <c r="H504" s="203" t="str">
        <f>IF('Frais de personnel'!$H504="","",'Frais de personnel'!$H504)</f>
        <v/>
      </c>
      <c r="I504" s="89" t="str">
        <f>IF('Frais de personnel'!$I504="","",'Frais de personnel'!$I504)</f>
        <v/>
      </c>
      <c r="J504" s="89" t="str">
        <f>IF('Frais de personnel'!$J504="","",'Frais de personnel'!$J504)</f>
        <v/>
      </c>
      <c r="K504" s="204" t="str">
        <f>IF('Frais de personnel'!$K504=0,"",'Frais de personnel'!$K504)</f>
        <v/>
      </c>
      <c r="L504" s="88"/>
      <c r="M504" s="69"/>
      <c r="N504" s="69"/>
      <c r="O504" s="69"/>
      <c r="P504" s="284" t="str">
        <f t="shared" si="53"/>
        <v/>
      </c>
      <c r="Q504" s="284" t="str">
        <f t="shared" si="54"/>
        <v/>
      </c>
      <c r="R504" s="84" t="str">
        <f t="shared" si="49"/>
        <v/>
      </c>
      <c r="S504" s="182" t="str">
        <f t="shared" si="50"/>
        <v/>
      </c>
      <c r="T504" s="196" t="str">
        <f t="shared" si="51"/>
        <v/>
      </c>
      <c r="U504" s="274" t="str">
        <f t="shared" si="55"/>
        <v/>
      </c>
      <c r="V504" s="185"/>
      <c r="W504" s="266"/>
      <c r="X504" s="90"/>
      <c r="Y504" s="158">
        <f t="shared" si="52"/>
        <v>0</v>
      </c>
    </row>
    <row r="505" spans="1:32" ht="20.100000000000001" customHeight="1" x14ac:dyDescent="0.25">
      <c r="A505" s="174">
        <v>499</v>
      </c>
      <c r="B505" s="201" t="str">
        <f>IF('Frais de personnel'!$B505="","",'Frais de personnel'!$B505)</f>
        <v/>
      </c>
      <c r="C505" s="201" t="str">
        <f>IF('Frais de personnel'!$C505="","",'Frais de personnel'!$C505)</f>
        <v/>
      </c>
      <c r="D505" s="202" t="str">
        <f>IF('Frais de personnel'!$D505="","",'Frais de personnel'!$D505)</f>
        <v/>
      </c>
      <c r="E505" s="180" t="str">
        <f>IF('Frais de personnel'!$E505="","",'Frais de personnel'!$E505)</f>
        <v/>
      </c>
      <c r="F505" s="273" t="str">
        <f>IF('Frais de personnel'!$H505="","",'Frais de personnel'!F505)</f>
        <v/>
      </c>
      <c r="G505" s="273" t="str">
        <f>IF('Frais de personnel'!$H505="","",'Frais de personnel'!G505)</f>
        <v/>
      </c>
      <c r="H505" s="203" t="str">
        <f>IF('Frais de personnel'!$H505="","",'Frais de personnel'!$H505)</f>
        <v/>
      </c>
      <c r="I505" s="89" t="str">
        <f>IF('Frais de personnel'!$I505="","",'Frais de personnel'!$I505)</f>
        <v/>
      </c>
      <c r="J505" s="89" t="str">
        <f>IF('Frais de personnel'!$J505="","",'Frais de personnel'!$J505)</f>
        <v/>
      </c>
      <c r="K505" s="204" t="str">
        <f>IF('Frais de personnel'!$K505=0,"",'Frais de personnel'!$K505)</f>
        <v/>
      </c>
      <c r="L505" s="88"/>
      <c r="M505" s="69"/>
      <c r="N505" s="69"/>
      <c r="O505" s="69"/>
      <c r="P505" s="284" t="str">
        <f t="shared" si="53"/>
        <v/>
      </c>
      <c r="Q505" s="284" t="str">
        <f t="shared" si="54"/>
        <v/>
      </c>
      <c r="R505" s="84" t="str">
        <f t="shared" si="49"/>
        <v/>
      </c>
      <c r="S505" s="182" t="str">
        <f t="shared" si="50"/>
        <v/>
      </c>
      <c r="T505" s="196" t="str">
        <f t="shared" si="51"/>
        <v/>
      </c>
      <c r="U505" s="274" t="str">
        <f t="shared" si="55"/>
        <v/>
      </c>
      <c r="V505" s="185"/>
      <c r="W505" s="266"/>
      <c r="X505" s="90"/>
      <c r="Y505" s="158">
        <f t="shared" si="52"/>
        <v>0</v>
      </c>
    </row>
    <row r="506" spans="1:32" ht="20.100000000000001" customHeight="1" thickBot="1" x14ac:dyDescent="0.3">
      <c r="A506" s="175">
        <v>500</v>
      </c>
      <c r="B506" s="205" t="str">
        <f>IF('Frais de personnel'!$B506="","",'Frais de personnel'!$B506)</f>
        <v/>
      </c>
      <c r="C506" s="205" t="str">
        <f>IF('Frais de personnel'!$C506="","",'Frais de personnel'!$C506)</f>
        <v/>
      </c>
      <c r="D506" s="206" t="str">
        <f>IF('Frais de personnel'!$D506="","",'Frais de personnel'!$D506)</f>
        <v/>
      </c>
      <c r="E506" s="183" t="str">
        <f>IF('Frais de personnel'!$E506="","",'Frais de personnel'!$E506)</f>
        <v/>
      </c>
      <c r="F506" s="273" t="str">
        <f>IF('Frais de personnel'!$H506="","",'Frais de personnel'!F506)</f>
        <v/>
      </c>
      <c r="G506" s="273" t="str">
        <f>IF('Frais de personnel'!$H506="","",'Frais de personnel'!G506)</f>
        <v/>
      </c>
      <c r="H506" s="207" t="str">
        <f>IF('Frais de personnel'!$H506="","",'Frais de personnel'!$H506)</f>
        <v/>
      </c>
      <c r="I506" s="102" t="str">
        <f>IF('Frais de personnel'!$I506="","",'Frais de personnel'!$I506)</f>
        <v/>
      </c>
      <c r="J506" s="102" t="str">
        <f>IF('Frais de personnel'!$J506="","",'Frais de personnel'!$J506)</f>
        <v/>
      </c>
      <c r="K506" s="208" t="str">
        <f>IF('Frais de personnel'!$K506=0,"",'Frais de personnel'!$K506)</f>
        <v/>
      </c>
      <c r="L506" s="103"/>
      <c r="M506" s="104"/>
      <c r="N506" s="104"/>
      <c r="O506" s="104"/>
      <c r="P506" s="284" t="str">
        <f t="shared" si="53"/>
        <v/>
      </c>
      <c r="Q506" s="284" t="str">
        <f t="shared" si="54"/>
        <v/>
      </c>
      <c r="R506" s="105" t="str">
        <f t="shared" si="49"/>
        <v/>
      </c>
      <c r="S506" s="184" t="str">
        <f t="shared" si="50"/>
        <v/>
      </c>
      <c r="T506" s="197" t="str">
        <f t="shared" si="51"/>
        <v/>
      </c>
      <c r="U506" s="274" t="str">
        <f t="shared" si="55"/>
        <v/>
      </c>
      <c r="V506" s="186"/>
      <c r="W506" s="267"/>
      <c r="X506" s="98"/>
      <c r="Y506" s="158">
        <f t="shared" si="52"/>
        <v>0</v>
      </c>
    </row>
    <row r="507" spans="1:32" s="177" customFormat="1" ht="20.100000000000001" customHeight="1" thickBot="1" x14ac:dyDescent="0.35">
      <c r="H507" s="198"/>
      <c r="I507" s="199"/>
      <c r="J507" s="158"/>
      <c r="K507" s="158"/>
      <c r="L507" s="158"/>
      <c r="N507" s="200" t="s">
        <v>41</v>
      </c>
      <c r="O507" s="283"/>
      <c r="P507" s="283"/>
      <c r="Q507" s="283"/>
      <c r="R507" s="81">
        <f>SUM(R7:R506)</f>
        <v>0</v>
      </c>
      <c r="S507" s="178"/>
      <c r="T507" s="200" t="s">
        <v>41</v>
      </c>
      <c r="U507" s="81">
        <f>SUM(U7:U506)</f>
        <v>0</v>
      </c>
      <c r="X507" s="179"/>
      <c r="AA507" s="158"/>
      <c r="AB507" s="158"/>
      <c r="AC507" s="158"/>
      <c r="AD507" s="158"/>
      <c r="AE507" s="158"/>
      <c r="AF507" s="158"/>
    </row>
    <row r="529" hidden="1" x14ac:dyDescent="0.25"/>
  </sheetData>
  <mergeCells count="5">
    <mergeCell ref="A1:X1"/>
    <mergeCell ref="A2:X2"/>
    <mergeCell ref="A3:A4"/>
    <mergeCell ref="H4:J4"/>
    <mergeCell ref="L4:N4"/>
  </mergeCells>
  <conditionalFormatting sqref="A7:E506 H7:X506">
    <cfRule type="expression" dxfId="11" priority="2">
      <formula>$X7="Oui"</formula>
    </cfRule>
  </conditionalFormatting>
  <dataValidations count="6">
    <dataValidation type="list" operator="greaterThan" allowBlank="1" showInputMessage="1" showErrorMessage="1" sqref="O7:O506">
      <formula1>"OK,KO"</formula1>
    </dataValidation>
    <dataValidation operator="greaterThan" allowBlank="1" showInputMessage="1" showErrorMessage="1" sqref="U7:U506"/>
    <dataValidation operator="greaterThanOrEqual" allowBlank="1" showInputMessage="1" showErrorMessage="1" sqref="T7:T506"/>
    <dataValidation type="decimal" operator="greaterThan" allowBlank="1" showInputMessage="1" showErrorMessage="1" sqref="M7:N506 P7:Q506">
      <formula1>-1</formula1>
    </dataValidation>
    <dataValidation type="decimal" operator="greaterThan" allowBlank="1" showInputMessage="1" showErrorMessage="1" sqref="R7:R506 K7:L506 K5 H7:H506">
      <formula1>0</formula1>
    </dataValidation>
    <dataValidation type="list" allowBlank="1" showInputMessage="1" showErrorMessage="1" sqref="X7:X506">
      <formula1>"Oui"</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9235AFB4-342A-4806-BDA2-1B71220FC37B}">
            <xm:f>B7&lt;&gt;'Frais de personnel'!B7</xm:f>
            <x14:dxf>
              <font>
                <color rgb="FFFF0000"/>
              </font>
            </x14:dxf>
          </x14:cfRule>
          <xm:sqref>B7:E506 H7:K506</xm:sqref>
        </x14:conditionalFormatting>
      </x14:conditionalFormattings>
    </ext>
    <ext xmlns:x14="http://schemas.microsoft.com/office/spreadsheetml/2009/9/main" uri="{CCE6A557-97BC-4b89-ADB6-D9C93CAAB3DF}">
      <x14:dataValidations xmlns:xm="http://schemas.microsoft.com/office/excel/2006/main" count="3">
        <x14:dataValidation type="list" showInputMessage="1" showErrorMessage="1">
          <x14:formula1>
            <xm:f>Listes!$B$3:$B$4</xm:f>
          </x14:formula1>
          <xm:sqref>E5:G5</xm:sqref>
        </x14:dataValidation>
        <x14:dataValidation type="list" allowBlank="1" showInputMessage="1" showErrorMessage="1">
          <x14:formula1>
            <xm:f>Listes!$A$11:$A$28</xm:f>
          </x14:formula1>
          <xm:sqref>S7:S506</xm:sqref>
        </x14:dataValidation>
        <x14:dataValidation type="list" allowBlank="1" showInputMessage="1" showErrorMessage="1">
          <x14:formula1>
            <xm:f>Listes!$B$3:$B$6</xm:f>
          </x14:formula1>
          <xm:sqref>E7:E506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tabColor theme="7" tint="-0.499984740745262"/>
    <pageSetUpPr fitToPage="1"/>
  </sheetPr>
  <dimension ref="A1:Z507"/>
  <sheetViews>
    <sheetView topLeftCell="K1" zoomScaleNormal="100" workbookViewId="0">
      <pane ySplit="6" topLeftCell="A490" activePane="bottomLeft" state="frozen"/>
      <selection activeCell="F80" sqref="F80"/>
      <selection pane="bottomLeft" activeCell="F80" sqref="F80"/>
    </sheetView>
  </sheetViews>
  <sheetFormatPr baseColWidth="10" defaultColWidth="11.42578125" defaultRowHeight="15" x14ac:dyDescent="0.25"/>
  <cols>
    <col min="1" max="1" width="10.7109375" style="158" customWidth="1"/>
    <col min="2" max="2" width="50.7109375" style="158" customWidth="1"/>
    <col min="3" max="3" width="30.7109375" style="158" customWidth="1"/>
    <col min="4" max="4" width="20.7109375" style="158" customWidth="1"/>
    <col min="5" max="5" width="32.7109375" style="158" bestFit="1" customWidth="1"/>
    <col min="6" max="6" width="32.7109375" style="158" customWidth="1"/>
    <col min="7" max="8" width="19.85546875" style="158" customWidth="1"/>
    <col min="9" max="10" width="17.7109375" style="158" customWidth="1"/>
    <col min="11" max="11" width="72.28515625" style="158" bestFit="1" customWidth="1"/>
    <col min="12" max="12" width="8.7109375" style="158" bestFit="1" customWidth="1"/>
    <col min="13" max="16" width="17.7109375" style="158" customWidth="1"/>
    <col min="17" max="17" width="55.42578125" style="158" customWidth="1"/>
    <col min="18" max="18" width="60.85546875" style="158" customWidth="1"/>
    <col min="19" max="19" width="10.7109375" style="158" customWidth="1"/>
    <col min="20" max="20" width="11.42578125" style="158"/>
    <col min="21" max="21" width="32.5703125" style="158" hidden="1" customWidth="1"/>
    <col min="22" max="22" width="27.7109375" style="158" customWidth="1"/>
    <col min="23" max="23" width="21.7109375" style="158" customWidth="1"/>
    <col min="24" max="24" width="40.85546875" style="158" customWidth="1"/>
    <col min="25" max="25" width="27.5703125" style="158" customWidth="1"/>
    <col min="26" max="26" width="35" style="158" customWidth="1"/>
    <col min="27" max="16384" width="11.42578125" style="158"/>
  </cols>
  <sheetData>
    <row r="1" spans="1:21" ht="29.25" thickBot="1" x14ac:dyDescent="0.3">
      <c r="A1" s="668" t="s">
        <v>170</v>
      </c>
      <c r="B1" s="669"/>
      <c r="C1" s="669"/>
      <c r="D1" s="669"/>
      <c r="E1" s="669"/>
      <c r="F1" s="669"/>
      <c r="G1" s="669"/>
      <c r="H1" s="669"/>
      <c r="I1" s="669"/>
      <c r="J1" s="669"/>
      <c r="K1" s="669"/>
      <c r="L1" s="669"/>
      <c r="M1" s="669"/>
      <c r="N1" s="669"/>
      <c r="O1" s="669"/>
      <c r="P1" s="669"/>
      <c r="Q1" s="669"/>
      <c r="R1" s="669"/>
      <c r="S1" s="670"/>
    </row>
    <row r="2" spans="1:21" ht="45" customHeight="1" thickBot="1" x14ac:dyDescent="0.3">
      <c r="A2" s="671" t="s">
        <v>160</v>
      </c>
      <c r="B2" s="672"/>
      <c r="C2" s="672"/>
      <c r="D2" s="672"/>
      <c r="E2" s="672"/>
      <c r="F2" s="672"/>
      <c r="G2" s="672"/>
      <c r="H2" s="672"/>
      <c r="I2" s="672"/>
      <c r="J2" s="672"/>
      <c r="K2" s="672"/>
      <c r="L2" s="672"/>
      <c r="M2" s="672"/>
      <c r="N2" s="672"/>
      <c r="O2" s="672"/>
      <c r="P2" s="672"/>
      <c r="Q2" s="672"/>
      <c r="R2" s="672"/>
      <c r="S2" s="673"/>
    </row>
    <row r="3" spans="1:21" ht="45" x14ac:dyDescent="0.25">
      <c r="A3" s="659" t="s">
        <v>0</v>
      </c>
      <c r="B3" s="159" t="s">
        <v>94</v>
      </c>
      <c r="C3" s="159" t="s">
        <v>95</v>
      </c>
      <c r="D3" s="159" t="s">
        <v>46</v>
      </c>
      <c r="E3" s="159" t="s">
        <v>40</v>
      </c>
      <c r="F3" s="272" t="s">
        <v>138</v>
      </c>
      <c r="G3" s="272" t="s">
        <v>236</v>
      </c>
      <c r="H3" s="272" t="s">
        <v>239</v>
      </c>
      <c r="I3" s="272" t="s">
        <v>97</v>
      </c>
      <c r="J3" s="160" t="s">
        <v>50</v>
      </c>
      <c r="K3" s="160" t="s">
        <v>5</v>
      </c>
      <c r="L3" s="160" t="s">
        <v>255</v>
      </c>
      <c r="M3" s="160" t="s">
        <v>244</v>
      </c>
      <c r="N3" s="160" t="s">
        <v>245</v>
      </c>
      <c r="O3" s="160" t="s">
        <v>175</v>
      </c>
      <c r="P3" s="160" t="s">
        <v>153</v>
      </c>
      <c r="Q3" s="160" t="s">
        <v>23</v>
      </c>
      <c r="R3" s="263" t="s">
        <v>252</v>
      </c>
      <c r="S3" s="161" t="s">
        <v>57</v>
      </c>
    </row>
    <row r="4" spans="1:21" ht="25.5" x14ac:dyDescent="0.25">
      <c r="A4" s="660"/>
      <c r="B4" s="212" t="s">
        <v>131</v>
      </c>
      <c r="C4" s="680" t="s">
        <v>133</v>
      </c>
      <c r="D4" s="681"/>
      <c r="E4" s="212" t="s">
        <v>84</v>
      </c>
      <c r="F4" s="212" t="s">
        <v>139</v>
      </c>
      <c r="G4" s="212"/>
      <c r="H4" s="212"/>
      <c r="I4" s="212" t="s">
        <v>96</v>
      </c>
      <c r="J4" s="213"/>
      <c r="K4" s="162" t="s">
        <v>56</v>
      </c>
      <c r="L4" s="162"/>
      <c r="M4" s="162"/>
      <c r="N4" s="162"/>
      <c r="O4" s="213"/>
      <c r="P4" s="213"/>
      <c r="Q4" s="162"/>
      <c r="R4" s="277" t="str">
        <f>IF(T6&gt;0,"Une ou plusieurs lignes ne sont pas instruites","")</f>
        <v/>
      </c>
      <c r="S4" s="214"/>
    </row>
    <row r="5" spans="1:21" ht="20.100000000000001" customHeight="1" thickBot="1" x14ac:dyDescent="0.3">
      <c r="A5" s="164" t="s">
        <v>36</v>
      </c>
      <c r="B5" s="165" t="s">
        <v>132</v>
      </c>
      <c r="C5" s="165" t="s">
        <v>140</v>
      </c>
      <c r="D5" s="165" t="s">
        <v>134</v>
      </c>
      <c r="E5" s="165" t="s">
        <v>69</v>
      </c>
      <c r="F5" s="165" t="s">
        <v>135</v>
      </c>
      <c r="G5" s="165"/>
      <c r="H5" s="165"/>
      <c r="I5" s="79">
        <v>2500</v>
      </c>
      <c r="J5" s="80">
        <v>2500</v>
      </c>
      <c r="K5" s="165" t="s">
        <v>15</v>
      </c>
      <c r="L5" s="165"/>
      <c r="M5" s="165"/>
      <c r="N5" s="165"/>
      <c r="O5" s="194">
        <v>1900</v>
      </c>
      <c r="P5" s="194">
        <v>1900</v>
      </c>
      <c r="Q5" s="167"/>
      <c r="R5" s="264"/>
      <c r="S5" s="168" t="s">
        <v>58</v>
      </c>
      <c r="T5" s="158" t="s">
        <v>253</v>
      </c>
    </row>
    <row r="6" spans="1:21" ht="20.100000000000001" customHeight="1" thickBot="1" x14ac:dyDescent="0.35">
      <c r="A6" s="169"/>
      <c r="B6" s="171"/>
      <c r="C6" s="171"/>
      <c r="D6" s="171"/>
      <c r="E6" s="170"/>
      <c r="F6" s="170"/>
      <c r="G6" s="275"/>
      <c r="H6" s="275"/>
      <c r="I6" s="91" t="s">
        <v>2</v>
      </c>
      <c r="J6" s="92">
        <f>SUM(J7:J506)</f>
        <v>500</v>
      </c>
      <c r="K6" s="171"/>
      <c r="L6" s="275"/>
      <c r="M6" s="275"/>
      <c r="N6" s="275"/>
      <c r="O6" s="91" t="s">
        <v>2</v>
      </c>
      <c r="P6" s="92">
        <f>SUM(P7:P506)</f>
        <v>500</v>
      </c>
      <c r="Q6" s="170"/>
      <c r="R6" s="265"/>
      <c r="S6" s="172"/>
      <c r="T6" s="158">
        <f>SUM(T7:T506)</f>
        <v>0</v>
      </c>
    </row>
    <row r="7" spans="1:21" ht="20.100000000000001" customHeight="1" x14ac:dyDescent="0.25">
      <c r="A7" s="173">
        <v>1</v>
      </c>
      <c r="B7" s="181" t="str">
        <f>IF('Frais réels'!B7="","",'Frais réels'!$B7)</f>
        <v/>
      </c>
      <c r="C7" s="181" t="str">
        <f>IF('Frais réels'!C7="","",'Frais réels'!$C7)</f>
        <v/>
      </c>
      <c r="D7" s="181" t="str">
        <f>IF('Frais réels'!D7="","",'Frais réels'!$D7)</f>
        <v/>
      </c>
      <c r="E7" s="180" t="str">
        <f>IF('Frais réels'!E7="","",'Frais réels'!$E7)</f>
        <v/>
      </c>
      <c r="F7" s="180" t="str">
        <f>IF('Frais réels'!F7="","",'Frais réels'!$F7)</f>
        <v/>
      </c>
      <c r="G7" s="276" t="str">
        <f>IF('Frais réels'!G7="","",'Frais réels'!G7)</f>
        <v/>
      </c>
      <c r="H7" s="276" t="str">
        <f>IF('Frais réels'!H7="","",'Frais réels'!H7)</f>
        <v/>
      </c>
      <c r="I7" s="203" t="str">
        <f>IF('Frais réels'!I7="","",'Frais réels'!$I7)</f>
        <v/>
      </c>
      <c r="J7" s="73">
        <v>500</v>
      </c>
      <c r="K7" s="182" t="str">
        <f>IF($I7="","",IF($J7&gt;$I7,"Le montant éligible ne peut etre supérieur au montant présenté",""))</f>
        <v/>
      </c>
      <c r="L7" s="285"/>
      <c r="M7" s="286" t="str">
        <f>IF(L7="KO","",IF(J7="","",G7))</f>
        <v/>
      </c>
      <c r="N7" s="286" t="str">
        <f>IF(L7="KO","",IF(J7="","",H7))</f>
        <v/>
      </c>
      <c r="O7" s="215" t="str">
        <f t="shared" ref="O7:O70" si="0">IF(F7="Aller - Retour Mayotte - Hexagone",IF(1900=0,"",1900),IF(F7="Aller - Retour Mayotte - La Réunion",IF(700=0,"",700),IF(F7="Aller - Retour Mayotte - Caraïbes",IF(2200=0,"",2200),IF(E7="Billets de train",IF(J7=0,"",""),IF(E7="","")))))</f>
        <v/>
      </c>
      <c r="P7" s="211">
        <f>IF(J7="", "", IF(MIN(J7,O7)=0, "", MIN(J7,O7)))</f>
        <v>500</v>
      </c>
      <c r="Q7" s="222"/>
      <c r="R7" s="266"/>
      <c r="S7" s="90"/>
      <c r="T7" s="158">
        <f>IF(AND(B7&lt;&gt;"",S7&lt;&gt;"Oui"),1,0)</f>
        <v>0</v>
      </c>
      <c r="U7" s="160" t="s">
        <v>155</v>
      </c>
    </row>
    <row r="8" spans="1:21" ht="20.100000000000001" customHeight="1" x14ac:dyDescent="0.25">
      <c r="A8" s="174">
        <v>2</v>
      </c>
      <c r="B8" s="181" t="str">
        <f>IF('Frais réels'!B8="","",'Frais réels'!$B8)</f>
        <v/>
      </c>
      <c r="C8" s="181" t="str">
        <f>IF('Frais réels'!C8="","",'Frais réels'!$C8)</f>
        <v/>
      </c>
      <c r="D8" s="181" t="str">
        <f>IF('Frais réels'!D8="","",'Frais réels'!$D8)</f>
        <v/>
      </c>
      <c r="E8" s="180" t="str">
        <f>IF('Frais réels'!E8="","",'Frais réels'!$E8)</f>
        <v/>
      </c>
      <c r="F8" s="180" t="str">
        <f>IF('Frais réels'!F8="","",'Frais réels'!$F8)</f>
        <v/>
      </c>
      <c r="G8" s="276" t="str">
        <f>IF('Frais réels'!G8="","",'Frais réels'!G8)</f>
        <v/>
      </c>
      <c r="H8" s="276" t="str">
        <f>IF('Frais réels'!H8="","",'Frais réels'!H8)</f>
        <v/>
      </c>
      <c r="I8" s="203" t="str">
        <f>IF('Frais réels'!I8="","",'Frais réels'!$I8)</f>
        <v/>
      </c>
      <c r="J8" s="73"/>
      <c r="K8" s="182" t="str">
        <f t="shared" ref="K8:K71" si="1">IF($I8="","",IF($J8&gt;$I8,"Le montant éligible ne peut etre supérieur au montant présenté",""))</f>
        <v/>
      </c>
      <c r="L8" s="285"/>
      <c r="M8" s="286" t="str">
        <f t="shared" ref="M8:M71" si="2">IF(L8="KO","",IF(J8="","",G8))</f>
        <v/>
      </c>
      <c r="N8" s="286" t="str">
        <f t="shared" ref="N8:N71" si="3">IF(L8="KO","",IF(J8="","",H8))</f>
        <v/>
      </c>
      <c r="O8" s="215" t="str">
        <f t="shared" si="0"/>
        <v/>
      </c>
      <c r="P8" s="211" t="str">
        <f t="shared" ref="P8:P71" si="4">IF(J8="", "", IF(MIN(J8,O8)=0, "", MIN(J8,O8)))</f>
        <v/>
      </c>
      <c r="Q8" s="222"/>
      <c r="R8" s="266"/>
      <c r="S8" s="90"/>
      <c r="T8" s="158">
        <f t="shared" ref="T8:T71" si="5">IF(AND(B8&lt;&gt;"",S8&lt;&gt;"Oui"),1,0)</f>
        <v>0</v>
      </c>
      <c r="U8" s="216">
        <f>SUMIFS($P$7:$P$506,$E$7:$E$506,"Billets d'avion")</f>
        <v>0</v>
      </c>
    </row>
    <row r="9" spans="1:21" ht="20.100000000000001" customHeight="1" x14ac:dyDescent="0.25">
      <c r="A9" s="174">
        <v>3</v>
      </c>
      <c r="B9" s="181" t="str">
        <f>IF('Frais réels'!B9="","",'Frais réels'!$B9)</f>
        <v/>
      </c>
      <c r="C9" s="181" t="str">
        <f>IF('Frais réels'!C9="","",'Frais réels'!$C9)</f>
        <v/>
      </c>
      <c r="D9" s="181" t="str">
        <f>IF('Frais réels'!D9="","",'Frais réels'!$D9)</f>
        <v/>
      </c>
      <c r="E9" s="180" t="str">
        <f>IF('Frais réels'!E9="","",'Frais réels'!$E9)</f>
        <v/>
      </c>
      <c r="F9" s="180" t="str">
        <f>IF('Frais réels'!F9="","",'Frais réels'!$F9)</f>
        <v/>
      </c>
      <c r="G9" s="276" t="str">
        <f>IF('Frais réels'!G9="","",'Frais réels'!G9)</f>
        <v/>
      </c>
      <c r="H9" s="276" t="str">
        <f>IF('Frais réels'!H9="","",'Frais réels'!H9)</f>
        <v/>
      </c>
      <c r="I9" s="203" t="str">
        <f>IF('Frais réels'!I9="","",'Frais réels'!$I9)</f>
        <v/>
      </c>
      <c r="J9" s="73"/>
      <c r="K9" s="182" t="str">
        <f t="shared" si="1"/>
        <v/>
      </c>
      <c r="L9" s="285"/>
      <c r="M9" s="286" t="str">
        <f t="shared" si="2"/>
        <v/>
      </c>
      <c r="N9" s="286" t="str">
        <f t="shared" si="3"/>
        <v/>
      </c>
      <c r="O9" s="215" t="str">
        <f t="shared" si="0"/>
        <v/>
      </c>
      <c r="P9" s="211" t="str">
        <f t="shared" si="4"/>
        <v/>
      </c>
      <c r="Q9" s="222"/>
      <c r="R9" s="266"/>
      <c r="S9" s="90"/>
      <c r="T9" s="158">
        <f t="shared" si="5"/>
        <v>0</v>
      </c>
    </row>
    <row r="10" spans="1:21" ht="20.100000000000001" customHeight="1" x14ac:dyDescent="0.25">
      <c r="A10" s="174">
        <v>4</v>
      </c>
      <c r="B10" s="181" t="str">
        <f>IF('Frais réels'!B10="","",'Frais réels'!$B10)</f>
        <v/>
      </c>
      <c r="C10" s="181" t="str">
        <f>IF('Frais réels'!C10="","",'Frais réels'!$C10)</f>
        <v/>
      </c>
      <c r="D10" s="181" t="str">
        <f>IF('Frais réels'!D10="","",'Frais réels'!$D10)</f>
        <v/>
      </c>
      <c r="E10" s="180" t="str">
        <f>IF('Frais réels'!E10="","",'Frais réels'!$E10)</f>
        <v/>
      </c>
      <c r="F10" s="180" t="str">
        <f>IF('Frais réels'!F10="","",'Frais réels'!$F10)</f>
        <v/>
      </c>
      <c r="G10" s="276" t="str">
        <f>IF('Frais réels'!G10="","",'Frais réels'!G10)</f>
        <v/>
      </c>
      <c r="H10" s="276" t="str">
        <f>IF('Frais réels'!H10="","",'Frais réels'!H10)</f>
        <v/>
      </c>
      <c r="I10" s="203" t="str">
        <f>IF('Frais réels'!I10="","",'Frais réels'!$I10)</f>
        <v/>
      </c>
      <c r="J10" s="73"/>
      <c r="K10" s="182" t="str">
        <f t="shared" si="1"/>
        <v/>
      </c>
      <c r="L10" s="285"/>
      <c r="M10" s="286" t="str">
        <f t="shared" si="2"/>
        <v/>
      </c>
      <c r="N10" s="286" t="str">
        <f t="shared" si="3"/>
        <v/>
      </c>
      <c r="O10" s="215" t="str">
        <f t="shared" si="0"/>
        <v/>
      </c>
      <c r="P10" s="211" t="str">
        <f t="shared" si="4"/>
        <v/>
      </c>
      <c r="Q10" s="222"/>
      <c r="R10" s="266"/>
      <c r="S10" s="90"/>
      <c r="T10" s="158">
        <f t="shared" si="5"/>
        <v>0</v>
      </c>
    </row>
    <row r="11" spans="1:21" ht="20.100000000000001" customHeight="1" x14ac:dyDescent="0.25">
      <c r="A11" s="174">
        <v>5</v>
      </c>
      <c r="B11" s="181" t="str">
        <f>IF('Frais réels'!B11="","",'Frais réels'!$B11)</f>
        <v/>
      </c>
      <c r="C11" s="181" t="str">
        <f>IF('Frais réels'!C11="","",'Frais réels'!$C11)</f>
        <v/>
      </c>
      <c r="D11" s="181" t="str">
        <f>IF('Frais réels'!D11="","",'Frais réels'!$D11)</f>
        <v/>
      </c>
      <c r="E11" s="180" t="str">
        <f>IF('Frais réels'!E11="","",'Frais réels'!$E11)</f>
        <v/>
      </c>
      <c r="F11" s="180" t="str">
        <f>IF('Frais réels'!F11="","",'Frais réels'!$F11)</f>
        <v/>
      </c>
      <c r="G11" s="276" t="str">
        <f>IF('Frais réels'!G11="","",'Frais réels'!G11)</f>
        <v/>
      </c>
      <c r="H11" s="276" t="str">
        <f>IF('Frais réels'!H11="","",'Frais réels'!H11)</f>
        <v/>
      </c>
      <c r="I11" s="203" t="str">
        <f>IF('Frais réels'!I11="","",'Frais réels'!$I11)</f>
        <v/>
      </c>
      <c r="J11" s="73"/>
      <c r="K11" s="182" t="str">
        <f t="shared" si="1"/>
        <v/>
      </c>
      <c r="L11" s="285"/>
      <c r="M11" s="286" t="str">
        <f t="shared" si="2"/>
        <v/>
      </c>
      <c r="N11" s="286" t="str">
        <f t="shared" si="3"/>
        <v/>
      </c>
      <c r="O11" s="215" t="str">
        <f t="shared" si="0"/>
        <v/>
      </c>
      <c r="P11" s="211" t="str">
        <f t="shared" si="4"/>
        <v/>
      </c>
      <c r="Q11" s="222"/>
      <c r="R11" s="266"/>
      <c r="S11" s="90"/>
      <c r="T11" s="158">
        <f t="shared" si="5"/>
        <v>0</v>
      </c>
    </row>
    <row r="12" spans="1:21" ht="20.100000000000001" customHeight="1" x14ac:dyDescent="0.25">
      <c r="A12" s="174">
        <v>6</v>
      </c>
      <c r="B12" s="181" t="str">
        <f>IF('Frais réels'!B12="","",'Frais réels'!$B12)</f>
        <v/>
      </c>
      <c r="C12" s="181" t="str">
        <f>IF('Frais réels'!C12="","",'Frais réels'!$C12)</f>
        <v/>
      </c>
      <c r="D12" s="181" t="str">
        <f>IF('Frais réels'!D12="","",'Frais réels'!$D12)</f>
        <v/>
      </c>
      <c r="E12" s="180" t="str">
        <f>IF('Frais réels'!E12="","",'Frais réels'!$E12)</f>
        <v/>
      </c>
      <c r="F12" s="180" t="str">
        <f>IF('Frais réels'!F12="","",'Frais réels'!$F12)</f>
        <v/>
      </c>
      <c r="G12" s="276" t="str">
        <f>IF('Frais réels'!G12="","",'Frais réels'!G12)</f>
        <v/>
      </c>
      <c r="H12" s="276" t="str">
        <f>IF('Frais réels'!H12="","",'Frais réels'!H12)</f>
        <v/>
      </c>
      <c r="I12" s="203" t="str">
        <f>IF('Frais réels'!I12="","",'Frais réels'!$I12)</f>
        <v/>
      </c>
      <c r="J12" s="73"/>
      <c r="K12" s="182" t="str">
        <f t="shared" si="1"/>
        <v/>
      </c>
      <c r="L12" s="285"/>
      <c r="M12" s="286" t="str">
        <f t="shared" si="2"/>
        <v/>
      </c>
      <c r="N12" s="286" t="str">
        <f t="shared" si="3"/>
        <v/>
      </c>
      <c r="O12" s="215" t="str">
        <f t="shared" si="0"/>
        <v/>
      </c>
      <c r="P12" s="211" t="str">
        <f t="shared" si="4"/>
        <v/>
      </c>
      <c r="Q12" s="222"/>
      <c r="R12" s="266"/>
      <c r="S12" s="90"/>
      <c r="T12" s="158">
        <f t="shared" si="5"/>
        <v>0</v>
      </c>
    </row>
    <row r="13" spans="1:21" ht="20.100000000000001" customHeight="1" x14ac:dyDescent="0.25">
      <c r="A13" s="174">
        <v>7</v>
      </c>
      <c r="B13" s="181" t="str">
        <f>IF('Frais réels'!B13="","",'Frais réels'!$B13)</f>
        <v/>
      </c>
      <c r="C13" s="181" t="str">
        <f>IF('Frais réels'!C13="","",'Frais réels'!$C13)</f>
        <v/>
      </c>
      <c r="D13" s="181" t="str">
        <f>IF('Frais réels'!D13="","",'Frais réels'!$D13)</f>
        <v/>
      </c>
      <c r="E13" s="180" t="str">
        <f>IF('Frais réels'!E13="","",'Frais réels'!$E13)</f>
        <v/>
      </c>
      <c r="F13" s="180" t="str">
        <f>IF('Frais réels'!F13="","",'Frais réels'!$F13)</f>
        <v/>
      </c>
      <c r="G13" s="276" t="str">
        <f>IF('Frais réels'!G13="","",'Frais réels'!G13)</f>
        <v/>
      </c>
      <c r="H13" s="276" t="str">
        <f>IF('Frais réels'!H13="","",'Frais réels'!H13)</f>
        <v/>
      </c>
      <c r="I13" s="203" t="str">
        <f>IF('Frais réels'!I13="","",'Frais réels'!$I13)</f>
        <v/>
      </c>
      <c r="J13" s="73"/>
      <c r="K13" s="182" t="str">
        <f t="shared" si="1"/>
        <v/>
      </c>
      <c r="L13" s="285"/>
      <c r="M13" s="286" t="str">
        <f t="shared" si="2"/>
        <v/>
      </c>
      <c r="N13" s="286" t="str">
        <f t="shared" si="3"/>
        <v/>
      </c>
      <c r="O13" s="215" t="str">
        <f t="shared" si="0"/>
        <v/>
      </c>
      <c r="P13" s="211" t="str">
        <f t="shared" si="4"/>
        <v/>
      </c>
      <c r="Q13" s="222"/>
      <c r="R13" s="266"/>
      <c r="S13" s="90"/>
      <c r="T13" s="158">
        <f t="shared" si="5"/>
        <v>0</v>
      </c>
    </row>
    <row r="14" spans="1:21" ht="20.100000000000001" customHeight="1" x14ac:dyDescent="0.25">
      <c r="A14" s="174">
        <v>8</v>
      </c>
      <c r="B14" s="181" t="str">
        <f>IF('Frais réels'!B14="","",'Frais réels'!$B14)</f>
        <v/>
      </c>
      <c r="C14" s="181" t="str">
        <f>IF('Frais réels'!C14="","",'Frais réels'!$C14)</f>
        <v/>
      </c>
      <c r="D14" s="181" t="str">
        <f>IF('Frais réels'!D14="","",'Frais réels'!$D14)</f>
        <v/>
      </c>
      <c r="E14" s="180" t="str">
        <f>IF('Frais réels'!E14="","",'Frais réels'!$E14)</f>
        <v/>
      </c>
      <c r="F14" s="180" t="str">
        <f>IF('Frais réels'!F14="","",'Frais réels'!$F14)</f>
        <v/>
      </c>
      <c r="G14" s="276" t="str">
        <f>IF('Frais réels'!G14="","",'Frais réels'!G14)</f>
        <v/>
      </c>
      <c r="H14" s="276" t="str">
        <f>IF('Frais réels'!H14="","",'Frais réels'!H14)</f>
        <v/>
      </c>
      <c r="I14" s="203" t="str">
        <f>IF('Frais réels'!I14="","",'Frais réels'!$I14)</f>
        <v/>
      </c>
      <c r="J14" s="73"/>
      <c r="K14" s="182" t="str">
        <f t="shared" si="1"/>
        <v/>
      </c>
      <c r="L14" s="285"/>
      <c r="M14" s="286" t="str">
        <f t="shared" si="2"/>
        <v/>
      </c>
      <c r="N14" s="286" t="str">
        <f t="shared" si="3"/>
        <v/>
      </c>
      <c r="O14" s="215" t="str">
        <f t="shared" si="0"/>
        <v/>
      </c>
      <c r="P14" s="211" t="str">
        <f t="shared" si="4"/>
        <v/>
      </c>
      <c r="Q14" s="222"/>
      <c r="R14" s="266"/>
      <c r="S14" s="90"/>
      <c r="T14" s="158">
        <f t="shared" si="5"/>
        <v>0</v>
      </c>
    </row>
    <row r="15" spans="1:21" ht="20.100000000000001" customHeight="1" x14ac:dyDescent="0.25">
      <c r="A15" s="174">
        <v>9</v>
      </c>
      <c r="B15" s="181" t="str">
        <f>IF('Frais réels'!B15="","",'Frais réels'!$B15)</f>
        <v/>
      </c>
      <c r="C15" s="181" t="str">
        <f>IF('Frais réels'!C15="","",'Frais réels'!$C15)</f>
        <v/>
      </c>
      <c r="D15" s="181" t="str">
        <f>IF('Frais réels'!D15="","",'Frais réels'!$D15)</f>
        <v/>
      </c>
      <c r="E15" s="180" t="str">
        <f>IF('Frais réels'!E15="","",'Frais réels'!$E15)</f>
        <v/>
      </c>
      <c r="F15" s="180" t="str">
        <f>IF('Frais réels'!F15="","",'Frais réels'!$F15)</f>
        <v/>
      </c>
      <c r="G15" s="276" t="str">
        <f>IF('Frais réels'!G15="","",'Frais réels'!G15)</f>
        <v/>
      </c>
      <c r="H15" s="276" t="str">
        <f>IF('Frais réels'!H15="","",'Frais réels'!H15)</f>
        <v/>
      </c>
      <c r="I15" s="203" t="str">
        <f>IF('Frais réels'!I15="","",'Frais réels'!$I15)</f>
        <v/>
      </c>
      <c r="J15" s="73"/>
      <c r="K15" s="182" t="str">
        <f t="shared" si="1"/>
        <v/>
      </c>
      <c r="L15" s="285"/>
      <c r="M15" s="286" t="str">
        <f t="shared" si="2"/>
        <v/>
      </c>
      <c r="N15" s="286" t="str">
        <f t="shared" si="3"/>
        <v/>
      </c>
      <c r="O15" s="215" t="str">
        <f t="shared" si="0"/>
        <v/>
      </c>
      <c r="P15" s="211" t="str">
        <f t="shared" si="4"/>
        <v/>
      </c>
      <c r="Q15" s="222"/>
      <c r="R15" s="266"/>
      <c r="S15" s="90"/>
      <c r="T15" s="158">
        <f t="shared" si="5"/>
        <v>0</v>
      </c>
    </row>
    <row r="16" spans="1:21" ht="20.100000000000001" customHeight="1" x14ac:dyDescent="0.25">
      <c r="A16" s="174">
        <v>10</v>
      </c>
      <c r="B16" s="181" t="str">
        <f>IF('Frais réels'!B16="","",'Frais réels'!$B16)</f>
        <v/>
      </c>
      <c r="C16" s="181" t="str">
        <f>IF('Frais réels'!C16="","",'Frais réels'!$C16)</f>
        <v/>
      </c>
      <c r="D16" s="181" t="str">
        <f>IF('Frais réels'!D16="","",'Frais réels'!$D16)</f>
        <v/>
      </c>
      <c r="E16" s="180" t="str">
        <f>IF('Frais réels'!E16="","",'Frais réels'!$E16)</f>
        <v/>
      </c>
      <c r="F16" s="180" t="str">
        <f>IF('Frais réels'!F16="","",'Frais réels'!$F16)</f>
        <v/>
      </c>
      <c r="G16" s="276" t="str">
        <f>IF('Frais réels'!G16="","",'Frais réels'!G16)</f>
        <v/>
      </c>
      <c r="H16" s="276" t="str">
        <f>IF('Frais réels'!H16="","",'Frais réels'!H16)</f>
        <v/>
      </c>
      <c r="I16" s="203" t="str">
        <f>IF('Frais réels'!I16="","",'Frais réels'!$I16)</f>
        <v/>
      </c>
      <c r="J16" s="73"/>
      <c r="K16" s="182" t="str">
        <f t="shared" si="1"/>
        <v/>
      </c>
      <c r="L16" s="285"/>
      <c r="M16" s="286" t="str">
        <f t="shared" si="2"/>
        <v/>
      </c>
      <c r="N16" s="286" t="str">
        <f t="shared" si="3"/>
        <v/>
      </c>
      <c r="O16" s="215" t="str">
        <f t="shared" si="0"/>
        <v/>
      </c>
      <c r="P16" s="211" t="str">
        <f t="shared" si="4"/>
        <v/>
      </c>
      <c r="Q16" s="222"/>
      <c r="R16" s="266"/>
      <c r="S16" s="90"/>
      <c r="T16" s="158">
        <f t="shared" si="5"/>
        <v>0</v>
      </c>
    </row>
    <row r="17" spans="1:20" ht="20.100000000000001" customHeight="1" x14ac:dyDescent="0.25">
      <c r="A17" s="174">
        <v>11</v>
      </c>
      <c r="B17" s="181" t="str">
        <f>IF('Frais réels'!B17="","",'Frais réels'!$B17)</f>
        <v/>
      </c>
      <c r="C17" s="181" t="str">
        <f>IF('Frais réels'!C17="","",'Frais réels'!$C17)</f>
        <v/>
      </c>
      <c r="D17" s="181" t="str">
        <f>IF('Frais réels'!D17="","",'Frais réels'!$D17)</f>
        <v/>
      </c>
      <c r="E17" s="180" t="str">
        <f>IF('Frais réels'!E17="","",'Frais réels'!$E17)</f>
        <v/>
      </c>
      <c r="F17" s="180" t="str">
        <f>IF('Frais réels'!F17="","",'Frais réels'!$F17)</f>
        <v/>
      </c>
      <c r="G17" s="276" t="str">
        <f>IF('Frais réels'!G17="","",'Frais réels'!G17)</f>
        <v/>
      </c>
      <c r="H17" s="276" t="str">
        <f>IF('Frais réels'!H17="","",'Frais réels'!H17)</f>
        <v/>
      </c>
      <c r="I17" s="203" t="str">
        <f>IF('Frais réels'!I17="","",'Frais réels'!$I17)</f>
        <v/>
      </c>
      <c r="J17" s="73"/>
      <c r="K17" s="182" t="str">
        <f t="shared" si="1"/>
        <v/>
      </c>
      <c r="L17" s="285"/>
      <c r="M17" s="286" t="str">
        <f t="shared" si="2"/>
        <v/>
      </c>
      <c r="N17" s="286" t="str">
        <f t="shared" si="3"/>
        <v/>
      </c>
      <c r="O17" s="215" t="str">
        <f t="shared" si="0"/>
        <v/>
      </c>
      <c r="P17" s="211" t="str">
        <f t="shared" si="4"/>
        <v/>
      </c>
      <c r="Q17" s="222"/>
      <c r="R17" s="266"/>
      <c r="S17" s="90"/>
      <c r="T17" s="158">
        <f t="shared" si="5"/>
        <v>0</v>
      </c>
    </row>
    <row r="18" spans="1:20" ht="20.100000000000001" customHeight="1" x14ac:dyDescent="0.25">
      <c r="A18" s="174">
        <v>12</v>
      </c>
      <c r="B18" s="181" t="str">
        <f>IF('Frais réels'!B18="","",'Frais réels'!$B18)</f>
        <v/>
      </c>
      <c r="C18" s="181" t="str">
        <f>IF('Frais réels'!C18="","",'Frais réels'!$C18)</f>
        <v/>
      </c>
      <c r="D18" s="181" t="str">
        <f>IF('Frais réels'!D18="","",'Frais réels'!$D18)</f>
        <v/>
      </c>
      <c r="E18" s="180" t="str">
        <f>IF('Frais réels'!E18="","",'Frais réels'!$E18)</f>
        <v/>
      </c>
      <c r="F18" s="180" t="str">
        <f>IF('Frais réels'!F18="","",'Frais réels'!$F18)</f>
        <v/>
      </c>
      <c r="G18" s="276" t="str">
        <f>IF('Frais réels'!G18="","",'Frais réels'!G18)</f>
        <v/>
      </c>
      <c r="H18" s="276" t="str">
        <f>IF('Frais réels'!H18="","",'Frais réels'!H18)</f>
        <v/>
      </c>
      <c r="I18" s="203" t="str">
        <f>IF('Frais réels'!I18="","",'Frais réels'!$I18)</f>
        <v/>
      </c>
      <c r="J18" s="73"/>
      <c r="K18" s="182" t="str">
        <f t="shared" si="1"/>
        <v/>
      </c>
      <c r="L18" s="285"/>
      <c r="M18" s="286" t="str">
        <f t="shared" si="2"/>
        <v/>
      </c>
      <c r="N18" s="286" t="str">
        <f t="shared" si="3"/>
        <v/>
      </c>
      <c r="O18" s="215" t="str">
        <f t="shared" si="0"/>
        <v/>
      </c>
      <c r="P18" s="211" t="str">
        <f t="shared" si="4"/>
        <v/>
      </c>
      <c r="Q18" s="222"/>
      <c r="R18" s="266"/>
      <c r="S18" s="90"/>
      <c r="T18" s="158">
        <f t="shared" si="5"/>
        <v>0</v>
      </c>
    </row>
    <row r="19" spans="1:20" ht="20.100000000000001" customHeight="1" x14ac:dyDescent="0.25">
      <c r="A19" s="174">
        <v>13</v>
      </c>
      <c r="B19" s="181" t="str">
        <f>IF('Frais réels'!B19="","",'Frais réels'!$B19)</f>
        <v/>
      </c>
      <c r="C19" s="181" t="str">
        <f>IF('Frais réels'!C19="","",'Frais réels'!$C19)</f>
        <v/>
      </c>
      <c r="D19" s="181" t="str">
        <f>IF('Frais réels'!D19="","",'Frais réels'!$D19)</f>
        <v/>
      </c>
      <c r="E19" s="180" t="str">
        <f>IF('Frais réels'!E19="","",'Frais réels'!$E19)</f>
        <v/>
      </c>
      <c r="F19" s="180" t="str">
        <f>IF('Frais réels'!F19="","",'Frais réels'!$F19)</f>
        <v/>
      </c>
      <c r="G19" s="276" t="str">
        <f>IF('Frais réels'!G19="","",'Frais réels'!G19)</f>
        <v/>
      </c>
      <c r="H19" s="276" t="str">
        <f>IF('Frais réels'!H19="","",'Frais réels'!H19)</f>
        <v/>
      </c>
      <c r="I19" s="203" t="str">
        <f>IF('Frais réels'!I19="","",'Frais réels'!$I19)</f>
        <v/>
      </c>
      <c r="J19" s="73"/>
      <c r="K19" s="182" t="str">
        <f t="shared" si="1"/>
        <v/>
      </c>
      <c r="L19" s="285"/>
      <c r="M19" s="286" t="str">
        <f t="shared" si="2"/>
        <v/>
      </c>
      <c r="N19" s="286" t="str">
        <f t="shared" si="3"/>
        <v/>
      </c>
      <c r="O19" s="215" t="str">
        <f t="shared" si="0"/>
        <v/>
      </c>
      <c r="P19" s="211" t="str">
        <f t="shared" si="4"/>
        <v/>
      </c>
      <c r="Q19" s="222"/>
      <c r="R19" s="266"/>
      <c r="S19" s="90"/>
      <c r="T19" s="158">
        <f t="shared" si="5"/>
        <v>0</v>
      </c>
    </row>
    <row r="20" spans="1:20" ht="20.100000000000001" customHeight="1" x14ac:dyDescent="0.25">
      <c r="A20" s="174">
        <v>14</v>
      </c>
      <c r="B20" s="181" t="str">
        <f>IF('Frais réels'!B20="","",'Frais réels'!$B20)</f>
        <v/>
      </c>
      <c r="C20" s="181" t="str">
        <f>IF('Frais réels'!C20="","",'Frais réels'!$C20)</f>
        <v/>
      </c>
      <c r="D20" s="181" t="str">
        <f>IF('Frais réels'!D20="","",'Frais réels'!$D20)</f>
        <v/>
      </c>
      <c r="E20" s="180" t="str">
        <f>IF('Frais réels'!E20="","",'Frais réels'!$E20)</f>
        <v/>
      </c>
      <c r="F20" s="180" t="str">
        <f>IF('Frais réels'!F20="","",'Frais réels'!$F20)</f>
        <v/>
      </c>
      <c r="G20" s="276" t="str">
        <f>IF('Frais réels'!G20="","",'Frais réels'!G20)</f>
        <v/>
      </c>
      <c r="H20" s="276" t="str">
        <f>IF('Frais réels'!H20="","",'Frais réels'!H20)</f>
        <v/>
      </c>
      <c r="I20" s="203" t="str">
        <f>IF('Frais réels'!I20="","",'Frais réels'!$I20)</f>
        <v/>
      </c>
      <c r="J20" s="73"/>
      <c r="K20" s="182" t="str">
        <f t="shared" si="1"/>
        <v/>
      </c>
      <c r="L20" s="285"/>
      <c r="M20" s="286" t="str">
        <f t="shared" si="2"/>
        <v/>
      </c>
      <c r="N20" s="286" t="str">
        <f t="shared" si="3"/>
        <v/>
      </c>
      <c r="O20" s="215" t="str">
        <f t="shared" si="0"/>
        <v/>
      </c>
      <c r="P20" s="211" t="str">
        <f t="shared" si="4"/>
        <v/>
      </c>
      <c r="Q20" s="222"/>
      <c r="R20" s="266"/>
      <c r="S20" s="90"/>
      <c r="T20" s="158">
        <f t="shared" si="5"/>
        <v>0</v>
      </c>
    </row>
    <row r="21" spans="1:20" ht="20.100000000000001" customHeight="1" x14ac:dyDescent="0.25">
      <c r="A21" s="174">
        <v>15</v>
      </c>
      <c r="B21" s="181" t="str">
        <f>IF('Frais réels'!B21="","",'Frais réels'!$B21)</f>
        <v/>
      </c>
      <c r="C21" s="181" t="str">
        <f>IF('Frais réels'!C21="","",'Frais réels'!$C21)</f>
        <v/>
      </c>
      <c r="D21" s="181" t="str">
        <f>IF('Frais réels'!D21="","",'Frais réels'!$D21)</f>
        <v/>
      </c>
      <c r="E21" s="180" t="str">
        <f>IF('Frais réels'!E21="","",'Frais réels'!$E21)</f>
        <v/>
      </c>
      <c r="F21" s="180" t="str">
        <f>IF('Frais réels'!F21="","",'Frais réels'!$F21)</f>
        <v/>
      </c>
      <c r="G21" s="276" t="str">
        <f>IF('Frais réels'!G21="","",'Frais réels'!G21)</f>
        <v/>
      </c>
      <c r="H21" s="276" t="str">
        <f>IF('Frais réels'!H21="","",'Frais réels'!H21)</f>
        <v/>
      </c>
      <c r="I21" s="203" t="str">
        <f>IF('Frais réels'!I21="","",'Frais réels'!$I21)</f>
        <v/>
      </c>
      <c r="J21" s="73"/>
      <c r="K21" s="182" t="str">
        <f t="shared" si="1"/>
        <v/>
      </c>
      <c r="L21" s="285"/>
      <c r="M21" s="286" t="str">
        <f t="shared" si="2"/>
        <v/>
      </c>
      <c r="N21" s="286" t="str">
        <f t="shared" si="3"/>
        <v/>
      </c>
      <c r="O21" s="215" t="str">
        <f t="shared" si="0"/>
        <v/>
      </c>
      <c r="P21" s="211" t="str">
        <f t="shared" si="4"/>
        <v/>
      </c>
      <c r="Q21" s="222"/>
      <c r="R21" s="266"/>
      <c r="S21" s="90"/>
      <c r="T21" s="158">
        <f t="shared" si="5"/>
        <v>0</v>
      </c>
    </row>
    <row r="22" spans="1:20" ht="20.100000000000001" customHeight="1" x14ac:dyDescent="0.25">
      <c r="A22" s="174">
        <v>16</v>
      </c>
      <c r="B22" s="181" t="str">
        <f>IF('Frais réels'!B22="","",'Frais réels'!$B22)</f>
        <v/>
      </c>
      <c r="C22" s="181" t="str">
        <f>IF('Frais réels'!C22="","",'Frais réels'!$C22)</f>
        <v/>
      </c>
      <c r="D22" s="181" t="str">
        <f>IF('Frais réels'!D22="","",'Frais réels'!$D22)</f>
        <v/>
      </c>
      <c r="E22" s="180" t="str">
        <f>IF('Frais réels'!E22="","",'Frais réels'!$E22)</f>
        <v/>
      </c>
      <c r="F22" s="180" t="str">
        <f>IF('Frais réels'!F22="","",'Frais réels'!$F22)</f>
        <v/>
      </c>
      <c r="G22" s="276" t="str">
        <f>IF('Frais réels'!G22="","",'Frais réels'!G22)</f>
        <v/>
      </c>
      <c r="H22" s="276" t="str">
        <f>IF('Frais réels'!H22="","",'Frais réels'!H22)</f>
        <v/>
      </c>
      <c r="I22" s="203" t="str">
        <f>IF('Frais réels'!I22="","",'Frais réels'!$I22)</f>
        <v/>
      </c>
      <c r="J22" s="73"/>
      <c r="K22" s="182" t="str">
        <f t="shared" si="1"/>
        <v/>
      </c>
      <c r="L22" s="285"/>
      <c r="M22" s="286" t="str">
        <f t="shared" si="2"/>
        <v/>
      </c>
      <c r="N22" s="286" t="str">
        <f t="shared" si="3"/>
        <v/>
      </c>
      <c r="O22" s="215" t="str">
        <f t="shared" si="0"/>
        <v/>
      </c>
      <c r="P22" s="211" t="str">
        <f t="shared" si="4"/>
        <v/>
      </c>
      <c r="Q22" s="222"/>
      <c r="R22" s="266"/>
      <c r="S22" s="90"/>
      <c r="T22" s="158">
        <f t="shared" si="5"/>
        <v>0</v>
      </c>
    </row>
    <row r="23" spans="1:20" ht="20.100000000000001" customHeight="1" x14ac:dyDescent="0.25">
      <c r="A23" s="174">
        <v>17</v>
      </c>
      <c r="B23" s="181" t="str">
        <f>IF('Frais réels'!B23="","",'Frais réels'!$B23)</f>
        <v/>
      </c>
      <c r="C23" s="181" t="str">
        <f>IF('Frais réels'!C23="","",'Frais réels'!$C23)</f>
        <v/>
      </c>
      <c r="D23" s="181" t="str">
        <f>IF('Frais réels'!D23="","",'Frais réels'!$D23)</f>
        <v/>
      </c>
      <c r="E23" s="180" t="str">
        <f>IF('Frais réels'!E23="","",'Frais réels'!$E23)</f>
        <v/>
      </c>
      <c r="F23" s="180" t="str">
        <f>IF('Frais réels'!F23="","",'Frais réels'!$F23)</f>
        <v/>
      </c>
      <c r="G23" s="276" t="str">
        <f>IF('Frais réels'!G23="","",'Frais réels'!G23)</f>
        <v/>
      </c>
      <c r="H23" s="276" t="str">
        <f>IF('Frais réels'!H23="","",'Frais réels'!H23)</f>
        <v/>
      </c>
      <c r="I23" s="203" t="str">
        <f>IF('Frais réels'!I23="","",'Frais réels'!$I23)</f>
        <v/>
      </c>
      <c r="J23" s="73"/>
      <c r="K23" s="182" t="str">
        <f t="shared" si="1"/>
        <v/>
      </c>
      <c r="L23" s="285"/>
      <c r="M23" s="286" t="str">
        <f t="shared" si="2"/>
        <v/>
      </c>
      <c r="N23" s="286" t="str">
        <f t="shared" si="3"/>
        <v/>
      </c>
      <c r="O23" s="215" t="str">
        <f t="shared" si="0"/>
        <v/>
      </c>
      <c r="P23" s="211" t="str">
        <f t="shared" si="4"/>
        <v/>
      </c>
      <c r="Q23" s="222"/>
      <c r="R23" s="266"/>
      <c r="S23" s="90"/>
      <c r="T23" s="158">
        <f t="shared" si="5"/>
        <v>0</v>
      </c>
    </row>
    <row r="24" spans="1:20" ht="20.100000000000001" customHeight="1" x14ac:dyDescent="0.25">
      <c r="A24" s="174">
        <v>18</v>
      </c>
      <c r="B24" s="181" t="str">
        <f>IF('Frais réels'!B24="","",'Frais réels'!$B24)</f>
        <v/>
      </c>
      <c r="C24" s="181" t="str">
        <f>IF('Frais réels'!C24="","",'Frais réels'!$C24)</f>
        <v/>
      </c>
      <c r="D24" s="181" t="str">
        <f>IF('Frais réels'!D24="","",'Frais réels'!$D24)</f>
        <v/>
      </c>
      <c r="E24" s="180" t="str">
        <f>IF('Frais réels'!E24="","",'Frais réels'!$E24)</f>
        <v/>
      </c>
      <c r="F24" s="180" t="str">
        <f>IF('Frais réels'!F24="","",'Frais réels'!$F24)</f>
        <v/>
      </c>
      <c r="G24" s="276" t="str">
        <f>IF('Frais réels'!G24="","",'Frais réels'!G24)</f>
        <v/>
      </c>
      <c r="H24" s="276" t="str">
        <f>IF('Frais réels'!H24="","",'Frais réels'!H24)</f>
        <v/>
      </c>
      <c r="I24" s="203" t="str">
        <f>IF('Frais réels'!I24="","",'Frais réels'!$I24)</f>
        <v/>
      </c>
      <c r="J24" s="73"/>
      <c r="K24" s="182" t="str">
        <f t="shared" si="1"/>
        <v/>
      </c>
      <c r="L24" s="285"/>
      <c r="M24" s="286" t="str">
        <f t="shared" si="2"/>
        <v/>
      </c>
      <c r="N24" s="286" t="str">
        <f t="shared" si="3"/>
        <v/>
      </c>
      <c r="O24" s="215" t="str">
        <f t="shared" si="0"/>
        <v/>
      </c>
      <c r="P24" s="211" t="str">
        <f t="shared" si="4"/>
        <v/>
      </c>
      <c r="Q24" s="222"/>
      <c r="R24" s="266"/>
      <c r="S24" s="90"/>
      <c r="T24" s="158">
        <f t="shared" si="5"/>
        <v>0</v>
      </c>
    </row>
    <row r="25" spans="1:20" ht="20.100000000000001" customHeight="1" x14ac:dyDescent="0.25">
      <c r="A25" s="174">
        <v>19</v>
      </c>
      <c r="B25" s="181" t="str">
        <f>IF('Frais réels'!B25="","",'Frais réels'!$B25)</f>
        <v/>
      </c>
      <c r="C25" s="181" t="str">
        <f>IF('Frais réels'!C25="","",'Frais réels'!$C25)</f>
        <v/>
      </c>
      <c r="D25" s="181" t="str">
        <f>IF('Frais réels'!D25="","",'Frais réels'!$D25)</f>
        <v/>
      </c>
      <c r="E25" s="180" t="str">
        <f>IF('Frais réels'!E25="","",'Frais réels'!$E25)</f>
        <v/>
      </c>
      <c r="F25" s="180" t="str">
        <f>IF('Frais réels'!F25="","",'Frais réels'!$F25)</f>
        <v/>
      </c>
      <c r="G25" s="276" t="str">
        <f>IF('Frais réels'!G25="","",'Frais réels'!G25)</f>
        <v/>
      </c>
      <c r="H25" s="276" t="str">
        <f>IF('Frais réels'!H25="","",'Frais réels'!H25)</f>
        <v/>
      </c>
      <c r="I25" s="203" t="str">
        <f>IF('Frais réels'!I25="","",'Frais réels'!$I25)</f>
        <v/>
      </c>
      <c r="J25" s="73"/>
      <c r="K25" s="182" t="str">
        <f t="shared" si="1"/>
        <v/>
      </c>
      <c r="L25" s="285"/>
      <c r="M25" s="286" t="str">
        <f t="shared" si="2"/>
        <v/>
      </c>
      <c r="N25" s="286" t="str">
        <f t="shared" si="3"/>
        <v/>
      </c>
      <c r="O25" s="215" t="str">
        <f t="shared" si="0"/>
        <v/>
      </c>
      <c r="P25" s="211" t="str">
        <f t="shared" si="4"/>
        <v/>
      </c>
      <c r="Q25" s="222"/>
      <c r="R25" s="266"/>
      <c r="S25" s="90"/>
      <c r="T25" s="158">
        <f t="shared" si="5"/>
        <v>0</v>
      </c>
    </row>
    <row r="26" spans="1:20" ht="20.100000000000001" customHeight="1" x14ac:dyDescent="0.25">
      <c r="A26" s="174">
        <v>20</v>
      </c>
      <c r="B26" s="181" t="str">
        <f>IF('Frais réels'!B26="","",'Frais réels'!$B26)</f>
        <v/>
      </c>
      <c r="C26" s="181" t="str">
        <f>IF('Frais réels'!C26="","",'Frais réels'!$C26)</f>
        <v/>
      </c>
      <c r="D26" s="181" t="str">
        <f>IF('Frais réels'!D26="","",'Frais réels'!$D26)</f>
        <v/>
      </c>
      <c r="E26" s="180" t="str">
        <f>IF('Frais réels'!E26="","",'Frais réels'!$E26)</f>
        <v/>
      </c>
      <c r="F26" s="180" t="str">
        <f>IF('Frais réels'!F26="","",'Frais réels'!$F26)</f>
        <v/>
      </c>
      <c r="G26" s="276" t="str">
        <f>IF('Frais réels'!G26="","",'Frais réels'!G26)</f>
        <v/>
      </c>
      <c r="H26" s="276" t="str">
        <f>IF('Frais réels'!H26="","",'Frais réels'!H26)</f>
        <v/>
      </c>
      <c r="I26" s="203" t="str">
        <f>IF('Frais réels'!I26="","",'Frais réels'!$I26)</f>
        <v/>
      </c>
      <c r="J26" s="73"/>
      <c r="K26" s="182" t="str">
        <f t="shared" si="1"/>
        <v/>
      </c>
      <c r="L26" s="285"/>
      <c r="M26" s="286" t="str">
        <f t="shared" si="2"/>
        <v/>
      </c>
      <c r="N26" s="286" t="str">
        <f t="shared" si="3"/>
        <v/>
      </c>
      <c r="O26" s="215" t="str">
        <f t="shared" si="0"/>
        <v/>
      </c>
      <c r="P26" s="211" t="str">
        <f t="shared" si="4"/>
        <v/>
      </c>
      <c r="Q26" s="222"/>
      <c r="R26" s="266"/>
      <c r="S26" s="90"/>
      <c r="T26" s="158">
        <f t="shared" si="5"/>
        <v>0</v>
      </c>
    </row>
    <row r="27" spans="1:20" ht="20.100000000000001" customHeight="1" x14ac:dyDescent="0.25">
      <c r="A27" s="174">
        <v>21</v>
      </c>
      <c r="B27" s="181" t="str">
        <f>IF('Frais réels'!B27="","",'Frais réels'!$B27)</f>
        <v/>
      </c>
      <c r="C27" s="181" t="str">
        <f>IF('Frais réels'!C27="","",'Frais réels'!$C27)</f>
        <v/>
      </c>
      <c r="D27" s="181" t="str">
        <f>IF('Frais réels'!D27="","",'Frais réels'!$D27)</f>
        <v/>
      </c>
      <c r="E27" s="180" t="str">
        <f>IF('Frais réels'!E27="","",'Frais réels'!$E27)</f>
        <v/>
      </c>
      <c r="F27" s="180" t="str">
        <f>IF('Frais réels'!F27="","",'Frais réels'!$F27)</f>
        <v/>
      </c>
      <c r="G27" s="276" t="str">
        <f>IF('Frais réels'!G27="","",'Frais réels'!G27)</f>
        <v/>
      </c>
      <c r="H27" s="276" t="str">
        <f>IF('Frais réels'!H27="","",'Frais réels'!H27)</f>
        <v/>
      </c>
      <c r="I27" s="203" t="str">
        <f>IF('Frais réels'!I27="","",'Frais réels'!$I27)</f>
        <v/>
      </c>
      <c r="J27" s="73"/>
      <c r="K27" s="182" t="str">
        <f t="shared" si="1"/>
        <v/>
      </c>
      <c r="L27" s="285"/>
      <c r="M27" s="286" t="str">
        <f t="shared" si="2"/>
        <v/>
      </c>
      <c r="N27" s="286" t="str">
        <f t="shared" si="3"/>
        <v/>
      </c>
      <c r="O27" s="215" t="str">
        <f t="shared" si="0"/>
        <v/>
      </c>
      <c r="P27" s="211" t="str">
        <f t="shared" si="4"/>
        <v/>
      </c>
      <c r="Q27" s="222"/>
      <c r="R27" s="266"/>
      <c r="S27" s="90"/>
      <c r="T27" s="158">
        <f t="shared" si="5"/>
        <v>0</v>
      </c>
    </row>
    <row r="28" spans="1:20" ht="20.100000000000001" customHeight="1" x14ac:dyDescent="0.25">
      <c r="A28" s="174">
        <v>22</v>
      </c>
      <c r="B28" s="181" t="str">
        <f>IF('Frais réels'!B28="","",'Frais réels'!$B28)</f>
        <v/>
      </c>
      <c r="C28" s="181" t="str">
        <f>IF('Frais réels'!C28="","",'Frais réels'!$C28)</f>
        <v/>
      </c>
      <c r="D28" s="181" t="str">
        <f>IF('Frais réels'!D28="","",'Frais réels'!$D28)</f>
        <v/>
      </c>
      <c r="E28" s="180" t="str">
        <f>IF('Frais réels'!E28="","",'Frais réels'!$E28)</f>
        <v/>
      </c>
      <c r="F28" s="180" t="str">
        <f>IF('Frais réels'!F28="","",'Frais réels'!$F28)</f>
        <v/>
      </c>
      <c r="G28" s="276" t="str">
        <f>IF('Frais réels'!G28="","",'Frais réels'!G28)</f>
        <v/>
      </c>
      <c r="H28" s="276" t="str">
        <f>IF('Frais réels'!H28="","",'Frais réels'!H28)</f>
        <v/>
      </c>
      <c r="I28" s="203" t="str">
        <f>IF('Frais réels'!I28="","",'Frais réels'!$I28)</f>
        <v/>
      </c>
      <c r="J28" s="73"/>
      <c r="K28" s="182" t="str">
        <f t="shared" si="1"/>
        <v/>
      </c>
      <c r="L28" s="285"/>
      <c r="M28" s="286" t="str">
        <f t="shared" si="2"/>
        <v/>
      </c>
      <c r="N28" s="286" t="str">
        <f t="shared" si="3"/>
        <v/>
      </c>
      <c r="O28" s="215" t="str">
        <f t="shared" si="0"/>
        <v/>
      </c>
      <c r="P28" s="211" t="str">
        <f t="shared" si="4"/>
        <v/>
      </c>
      <c r="Q28" s="222"/>
      <c r="R28" s="266"/>
      <c r="S28" s="90"/>
      <c r="T28" s="158">
        <f t="shared" si="5"/>
        <v>0</v>
      </c>
    </row>
    <row r="29" spans="1:20" ht="20.100000000000001" customHeight="1" x14ac:dyDescent="0.25">
      <c r="A29" s="174">
        <v>23</v>
      </c>
      <c r="B29" s="181" t="str">
        <f>IF('Frais réels'!B29="","",'Frais réels'!$B29)</f>
        <v/>
      </c>
      <c r="C29" s="181" t="str">
        <f>IF('Frais réels'!C29="","",'Frais réels'!$C29)</f>
        <v/>
      </c>
      <c r="D29" s="181" t="str">
        <f>IF('Frais réels'!D29="","",'Frais réels'!$D29)</f>
        <v/>
      </c>
      <c r="E29" s="180" t="str">
        <f>IF('Frais réels'!E29="","",'Frais réels'!$E29)</f>
        <v/>
      </c>
      <c r="F29" s="180" t="str">
        <f>IF('Frais réels'!F29="","",'Frais réels'!$F29)</f>
        <v/>
      </c>
      <c r="G29" s="276" t="str">
        <f>IF('Frais réels'!G29="","",'Frais réels'!G29)</f>
        <v/>
      </c>
      <c r="H29" s="276" t="str">
        <f>IF('Frais réels'!H29="","",'Frais réels'!H29)</f>
        <v/>
      </c>
      <c r="I29" s="203" t="str">
        <f>IF('Frais réels'!I29="","",'Frais réels'!$I29)</f>
        <v/>
      </c>
      <c r="J29" s="73"/>
      <c r="K29" s="182" t="str">
        <f t="shared" si="1"/>
        <v/>
      </c>
      <c r="L29" s="285"/>
      <c r="M29" s="286" t="str">
        <f t="shared" si="2"/>
        <v/>
      </c>
      <c r="N29" s="286" t="str">
        <f t="shared" si="3"/>
        <v/>
      </c>
      <c r="O29" s="215" t="str">
        <f t="shared" si="0"/>
        <v/>
      </c>
      <c r="P29" s="211" t="str">
        <f t="shared" si="4"/>
        <v/>
      </c>
      <c r="Q29" s="222"/>
      <c r="R29" s="266"/>
      <c r="S29" s="90"/>
      <c r="T29" s="158">
        <f t="shared" si="5"/>
        <v>0</v>
      </c>
    </row>
    <row r="30" spans="1:20" ht="20.100000000000001" customHeight="1" x14ac:dyDescent="0.25">
      <c r="A30" s="174">
        <v>24</v>
      </c>
      <c r="B30" s="181" t="str">
        <f>IF('Frais réels'!B30="","",'Frais réels'!$B30)</f>
        <v/>
      </c>
      <c r="C30" s="181" t="str">
        <f>IF('Frais réels'!C30="","",'Frais réels'!$C30)</f>
        <v/>
      </c>
      <c r="D30" s="181" t="str">
        <f>IF('Frais réels'!D30="","",'Frais réels'!$D30)</f>
        <v/>
      </c>
      <c r="E30" s="180" t="str">
        <f>IF('Frais réels'!E30="","",'Frais réels'!$E30)</f>
        <v/>
      </c>
      <c r="F30" s="180" t="str">
        <f>IF('Frais réels'!F30="","",'Frais réels'!$F30)</f>
        <v/>
      </c>
      <c r="G30" s="276" t="str">
        <f>IF('Frais réels'!G30="","",'Frais réels'!G30)</f>
        <v/>
      </c>
      <c r="H30" s="276" t="str">
        <f>IF('Frais réels'!H30="","",'Frais réels'!H30)</f>
        <v/>
      </c>
      <c r="I30" s="203" t="str">
        <f>IF('Frais réels'!I30="","",'Frais réels'!$I30)</f>
        <v/>
      </c>
      <c r="J30" s="73"/>
      <c r="K30" s="182" t="str">
        <f t="shared" si="1"/>
        <v/>
      </c>
      <c r="L30" s="285"/>
      <c r="M30" s="286" t="str">
        <f t="shared" si="2"/>
        <v/>
      </c>
      <c r="N30" s="286" t="str">
        <f t="shared" si="3"/>
        <v/>
      </c>
      <c r="O30" s="215" t="str">
        <f t="shared" si="0"/>
        <v/>
      </c>
      <c r="P30" s="211" t="str">
        <f t="shared" si="4"/>
        <v/>
      </c>
      <c r="Q30" s="222"/>
      <c r="R30" s="266"/>
      <c r="S30" s="90"/>
      <c r="T30" s="158">
        <f t="shared" si="5"/>
        <v>0</v>
      </c>
    </row>
    <row r="31" spans="1:20" ht="20.100000000000001" customHeight="1" x14ac:dyDescent="0.25">
      <c r="A31" s="174">
        <v>25</v>
      </c>
      <c r="B31" s="181" t="str">
        <f>IF('Frais réels'!B31="","",'Frais réels'!$B31)</f>
        <v/>
      </c>
      <c r="C31" s="181" t="str">
        <f>IF('Frais réels'!C31="","",'Frais réels'!$C31)</f>
        <v/>
      </c>
      <c r="D31" s="181" t="str">
        <f>IF('Frais réels'!D31="","",'Frais réels'!$D31)</f>
        <v/>
      </c>
      <c r="E31" s="180" t="str">
        <f>IF('Frais réels'!E31="","",'Frais réels'!$E31)</f>
        <v/>
      </c>
      <c r="F31" s="180" t="str">
        <f>IF('Frais réels'!F31="","",'Frais réels'!$F31)</f>
        <v/>
      </c>
      <c r="G31" s="276" t="str">
        <f>IF('Frais réels'!G31="","",'Frais réels'!G31)</f>
        <v/>
      </c>
      <c r="H31" s="276" t="str">
        <f>IF('Frais réels'!H31="","",'Frais réels'!H31)</f>
        <v/>
      </c>
      <c r="I31" s="203" t="str">
        <f>IF('Frais réels'!I31="","",'Frais réels'!$I31)</f>
        <v/>
      </c>
      <c r="J31" s="73"/>
      <c r="K31" s="182" t="str">
        <f t="shared" si="1"/>
        <v/>
      </c>
      <c r="L31" s="285"/>
      <c r="M31" s="286" t="str">
        <f t="shared" si="2"/>
        <v/>
      </c>
      <c r="N31" s="286" t="str">
        <f t="shared" si="3"/>
        <v/>
      </c>
      <c r="O31" s="215" t="str">
        <f t="shared" si="0"/>
        <v/>
      </c>
      <c r="P31" s="211" t="str">
        <f t="shared" si="4"/>
        <v/>
      </c>
      <c r="Q31" s="222"/>
      <c r="R31" s="266"/>
      <c r="S31" s="90"/>
      <c r="T31" s="158">
        <f t="shared" si="5"/>
        <v>0</v>
      </c>
    </row>
    <row r="32" spans="1:20" ht="20.100000000000001" customHeight="1" x14ac:dyDescent="0.25">
      <c r="A32" s="174">
        <v>26</v>
      </c>
      <c r="B32" s="181" t="str">
        <f>IF('Frais réels'!B32="","",'Frais réels'!$B32)</f>
        <v/>
      </c>
      <c r="C32" s="181" t="str">
        <f>IF('Frais réels'!C32="","",'Frais réels'!$C32)</f>
        <v/>
      </c>
      <c r="D32" s="181" t="str">
        <f>IF('Frais réels'!D32="","",'Frais réels'!$D32)</f>
        <v/>
      </c>
      <c r="E32" s="180" t="str">
        <f>IF('Frais réels'!E32="","",'Frais réels'!$E32)</f>
        <v/>
      </c>
      <c r="F32" s="180" t="str">
        <f>IF('Frais réels'!F32="","",'Frais réels'!$F32)</f>
        <v/>
      </c>
      <c r="G32" s="276" t="str">
        <f>IF('Frais réels'!G32="","",'Frais réels'!G32)</f>
        <v/>
      </c>
      <c r="H32" s="276" t="str">
        <f>IF('Frais réels'!H32="","",'Frais réels'!H32)</f>
        <v/>
      </c>
      <c r="I32" s="203" t="str">
        <f>IF('Frais réels'!I32="","",'Frais réels'!$I32)</f>
        <v/>
      </c>
      <c r="J32" s="73"/>
      <c r="K32" s="182" t="str">
        <f t="shared" si="1"/>
        <v/>
      </c>
      <c r="L32" s="285"/>
      <c r="M32" s="286" t="str">
        <f t="shared" si="2"/>
        <v/>
      </c>
      <c r="N32" s="286" t="str">
        <f t="shared" si="3"/>
        <v/>
      </c>
      <c r="O32" s="215" t="str">
        <f t="shared" si="0"/>
        <v/>
      </c>
      <c r="P32" s="211" t="str">
        <f t="shared" si="4"/>
        <v/>
      </c>
      <c r="Q32" s="222"/>
      <c r="R32" s="266"/>
      <c r="S32" s="90"/>
      <c r="T32" s="158">
        <f t="shared" si="5"/>
        <v>0</v>
      </c>
    </row>
    <row r="33" spans="1:20" ht="20.100000000000001" customHeight="1" x14ac:dyDescent="0.25">
      <c r="A33" s="174">
        <v>27</v>
      </c>
      <c r="B33" s="181" t="str">
        <f>IF('Frais réels'!B33="","",'Frais réels'!$B33)</f>
        <v/>
      </c>
      <c r="C33" s="181" t="str">
        <f>IF('Frais réels'!C33="","",'Frais réels'!$C33)</f>
        <v/>
      </c>
      <c r="D33" s="181" t="str">
        <f>IF('Frais réels'!D33="","",'Frais réels'!$D33)</f>
        <v/>
      </c>
      <c r="E33" s="180" t="str">
        <f>IF('Frais réels'!E33="","",'Frais réels'!$E33)</f>
        <v/>
      </c>
      <c r="F33" s="180" t="str">
        <f>IF('Frais réels'!F33="","",'Frais réels'!$F33)</f>
        <v/>
      </c>
      <c r="G33" s="276" t="str">
        <f>IF('Frais réels'!G33="","",'Frais réels'!G33)</f>
        <v/>
      </c>
      <c r="H33" s="276" t="str">
        <f>IF('Frais réels'!H33="","",'Frais réels'!H33)</f>
        <v/>
      </c>
      <c r="I33" s="203" t="str">
        <f>IF('Frais réels'!I33="","",'Frais réels'!$I33)</f>
        <v/>
      </c>
      <c r="J33" s="73"/>
      <c r="K33" s="182" t="str">
        <f t="shared" si="1"/>
        <v/>
      </c>
      <c r="L33" s="285"/>
      <c r="M33" s="286" t="str">
        <f t="shared" si="2"/>
        <v/>
      </c>
      <c r="N33" s="286" t="str">
        <f t="shared" si="3"/>
        <v/>
      </c>
      <c r="O33" s="215" t="str">
        <f t="shared" si="0"/>
        <v/>
      </c>
      <c r="P33" s="211" t="str">
        <f t="shared" si="4"/>
        <v/>
      </c>
      <c r="Q33" s="222"/>
      <c r="R33" s="266"/>
      <c r="S33" s="90"/>
      <c r="T33" s="158">
        <f t="shared" si="5"/>
        <v>0</v>
      </c>
    </row>
    <row r="34" spans="1:20" ht="20.100000000000001" customHeight="1" x14ac:dyDescent="0.25">
      <c r="A34" s="174">
        <v>28</v>
      </c>
      <c r="B34" s="181" t="str">
        <f>IF('Frais réels'!B34="","",'Frais réels'!$B34)</f>
        <v/>
      </c>
      <c r="C34" s="181" t="str">
        <f>IF('Frais réels'!C34="","",'Frais réels'!$C34)</f>
        <v/>
      </c>
      <c r="D34" s="181" t="str">
        <f>IF('Frais réels'!D34="","",'Frais réels'!$D34)</f>
        <v/>
      </c>
      <c r="E34" s="180" t="str">
        <f>IF('Frais réels'!E34="","",'Frais réels'!$E34)</f>
        <v/>
      </c>
      <c r="F34" s="180" t="str">
        <f>IF('Frais réels'!F34="","",'Frais réels'!$F34)</f>
        <v/>
      </c>
      <c r="G34" s="276" t="str">
        <f>IF('Frais réels'!G34="","",'Frais réels'!G34)</f>
        <v/>
      </c>
      <c r="H34" s="276" t="str">
        <f>IF('Frais réels'!H34="","",'Frais réels'!H34)</f>
        <v/>
      </c>
      <c r="I34" s="203" t="str">
        <f>IF('Frais réels'!I34="","",'Frais réels'!$I34)</f>
        <v/>
      </c>
      <c r="J34" s="73"/>
      <c r="K34" s="182" t="str">
        <f t="shared" si="1"/>
        <v/>
      </c>
      <c r="L34" s="285"/>
      <c r="M34" s="286" t="str">
        <f t="shared" si="2"/>
        <v/>
      </c>
      <c r="N34" s="286" t="str">
        <f t="shared" si="3"/>
        <v/>
      </c>
      <c r="O34" s="215" t="str">
        <f t="shared" si="0"/>
        <v/>
      </c>
      <c r="P34" s="211" t="str">
        <f t="shared" si="4"/>
        <v/>
      </c>
      <c r="Q34" s="222"/>
      <c r="R34" s="266"/>
      <c r="S34" s="90"/>
      <c r="T34" s="158">
        <f t="shared" si="5"/>
        <v>0</v>
      </c>
    </row>
    <row r="35" spans="1:20" ht="20.100000000000001" customHeight="1" x14ac:dyDescent="0.25">
      <c r="A35" s="174">
        <v>29</v>
      </c>
      <c r="B35" s="181" t="str">
        <f>IF('Frais réels'!B35="","",'Frais réels'!$B35)</f>
        <v/>
      </c>
      <c r="C35" s="181" t="str">
        <f>IF('Frais réels'!C35="","",'Frais réels'!$C35)</f>
        <v/>
      </c>
      <c r="D35" s="181" t="str">
        <f>IF('Frais réels'!D35="","",'Frais réels'!$D35)</f>
        <v/>
      </c>
      <c r="E35" s="180" t="str">
        <f>IF('Frais réels'!E35="","",'Frais réels'!$E35)</f>
        <v/>
      </c>
      <c r="F35" s="180" t="str">
        <f>IF('Frais réels'!F35="","",'Frais réels'!$F35)</f>
        <v/>
      </c>
      <c r="G35" s="276" t="str">
        <f>IF('Frais réels'!G35="","",'Frais réels'!G35)</f>
        <v/>
      </c>
      <c r="H35" s="276" t="str">
        <f>IF('Frais réels'!H35="","",'Frais réels'!H35)</f>
        <v/>
      </c>
      <c r="I35" s="203" t="str">
        <f>IF('Frais réels'!I35="","",'Frais réels'!$I35)</f>
        <v/>
      </c>
      <c r="J35" s="73"/>
      <c r="K35" s="182" t="str">
        <f t="shared" si="1"/>
        <v/>
      </c>
      <c r="L35" s="285"/>
      <c r="M35" s="286" t="str">
        <f t="shared" si="2"/>
        <v/>
      </c>
      <c r="N35" s="286" t="str">
        <f t="shared" si="3"/>
        <v/>
      </c>
      <c r="O35" s="215" t="str">
        <f t="shared" si="0"/>
        <v/>
      </c>
      <c r="P35" s="211" t="str">
        <f t="shared" si="4"/>
        <v/>
      </c>
      <c r="Q35" s="222"/>
      <c r="R35" s="266"/>
      <c r="S35" s="90"/>
      <c r="T35" s="158">
        <f t="shared" si="5"/>
        <v>0</v>
      </c>
    </row>
    <row r="36" spans="1:20" ht="20.100000000000001" customHeight="1" x14ac:dyDescent="0.25">
      <c r="A36" s="174">
        <v>30</v>
      </c>
      <c r="B36" s="181" t="str">
        <f>IF('Frais réels'!B36="","",'Frais réels'!$B36)</f>
        <v/>
      </c>
      <c r="C36" s="181" t="str">
        <f>IF('Frais réels'!C36="","",'Frais réels'!$C36)</f>
        <v/>
      </c>
      <c r="D36" s="181" t="str">
        <f>IF('Frais réels'!D36="","",'Frais réels'!$D36)</f>
        <v/>
      </c>
      <c r="E36" s="180" t="str">
        <f>IF('Frais réels'!E36="","",'Frais réels'!$E36)</f>
        <v/>
      </c>
      <c r="F36" s="180" t="str">
        <f>IF('Frais réels'!F36="","",'Frais réels'!$F36)</f>
        <v/>
      </c>
      <c r="G36" s="276" t="str">
        <f>IF('Frais réels'!G36="","",'Frais réels'!G36)</f>
        <v/>
      </c>
      <c r="H36" s="276" t="str">
        <f>IF('Frais réels'!H36="","",'Frais réels'!H36)</f>
        <v/>
      </c>
      <c r="I36" s="203" t="str">
        <f>IF('Frais réels'!I36="","",'Frais réels'!$I36)</f>
        <v/>
      </c>
      <c r="J36" s="73"/>
      <c r="K36" s="182" t="str">
        <f t="shared" si="1"/>
        <v/>
      </c>
      <c r="L36" s="285"/>
      <c r="M36" s="286" t="str">
        <f t="shared" si="2"/>
        <v/>
      </c>
      <c r="N36" s="286" t="str">
        <f t="shared" si="3"/>
        <v/>
      </c>
      <c r="O36" s="215" t="str">
        <f t="shared" si="0"/>
        <v/>
      </c>
      <c r="P36" s="211" t="str">
        <f t="shared" si="4"/>
        <v/>
      </c>
      <c r="Q36" s="222"/>
      <c r="R36" s="266"/>
      <c r="S36" s="90"/>
      <c r="T36" s="158">
        <f t="shared" si="5"/>
        <v>0</v>
      </c>
    </row>
    <row r="37" spans="1:20" ht="20.100000000000001" customHeight="1" x14ac:dyDescent="0.25">
      <c r="A37" s="174">
        <v>31</v>
      </c>
      <c r="B37" s="181" t="str">
        <f>IF('Frais réels'!B37="","",'Frais réels'!$B37)</f>
        <v/>
      </c>
      <c r="C37" s="181" t="str">
        <f>IF('Frais réels'!C37="","",'Frais réels'!$C37)</f>
        <v/>
      </c>
      <c r="D37" s="181" t="str">
        <f>IF('Frais réels'!D37="","",'Frais réels'!$D37)</f>
        <v/>
      </c>
      <c r="E37" s="180" t="str">
        <f>IF('Frais réels'!E37="","",'Frais réels'!$E37)</f>
        <v/>
      </c>
      <c r="F37" s="180" t="str">
        <f>IF('Frais réels'!F37="","",'Frais réels'!$F37)</f>
        <v/>
      </c>
      <c r="G37" s="276" t="str">
        <f>IF('Frais réels'!G37="","",'Frais réels'!G37)</f>
        <v/>
      </c>
      <c r="H37" s="276" t="str">
        <f>IF('Frais réels'!H37="","",'Frais réels'!H37)</f>
        <v/>
      </c>
      <c r="I37" s="203" t="str">
        <f>IF('Frais réels'!I37="","",'Frais réels'!$I37)</f>
        <v/>
      </c>
      <c r="J37" s="73"/>
      <c r="K37" s="182" t="str">
        <f t="shared" si="1"/>
        <v/>
      </c>
      <c r="L37" s="285"/>
      <c r="M37" s="286" t="str">
        <f t="shared" si="2"/>
        <v/>
      </c>
      <c r="N37" s="286" t="str">
        <f t="shared" si="3"/>
        <v/>
      </c>
      <c r="O37" s="215" t="str">
        <f t="shared" si="0"/>
        <v/>
      </c>
      <c r="P37" s="211" t="str">
        <f t="shared" si="4"/>
        <v/>
      </c>
      <c r="Q37" s="222"/>
      <c r="R37" s="266"/>
      <c r="S37" s="90"/>
      <c r="T37" s="158">
        <f t="shared" si="5"/>
        <v>0</v>
      </c>
    </row>
    <row r="38" spans="1:20" ht="20.100000000000001" customHeight="1" x14ac:dyDescent="0.25">
      <c r="A38" s="174">
        <v>32</v>
      </c>
      <c r="B38" s="181" t="str">
        <f>IF('Frais réels'!B38="","",'Frais réels'!$B38)</f>
        <v/>
      </c>
      <c r="C38" s="181" t="str">
        <f>IF('Frais réels'!C38="","",'Frais réels'!$C38)</f>
        <v/>
      </c>
      <c r="D38" s="181" t="str">
        <f>IF('Frais réels'!D38="","",'Frais réels'!$D38)</f>
        <v/>
      </c>
      <c r="E38" s="180" t="str">
        <f>IF('Frais réels'!E38="","",'Frais réels'!$E38)</f>
        <v/>
      </c>
      <c r="F38" s="180" t="str">
        <f>IF('Frais réels'!F38="","",'Frais réels'!$F38)</f>
        <v/>
      </c>
      <c r="G38" s="276" t="str">
        <f>IF('Frais réels'!G38="","",'Frais réels'!G38)</f>
        <v/>
      </c>
      <c r="H38" s="276" t="str">
        <f>IF('Frais réels'!H38="","",'Frais réels'!H38)</f>
        <v/>
      </c>
      <c r="I38" s="203" t="str">
        <f>IF('Frais réels'!I38="","",'Frais réels'!$I38)</f>
        <v/>
      </c>
      <c r="J38" s="73"/>
      <c r="K38" s="182" t="str">
        <f t="shared" si="1"/>
        <v/>
      </c>
      <c r="L38" s="285"/>
      <c r="M38" s="286" t="str">
        <f t="shared" si="2"/>
        <v/>
      </c>
      <c r="N38" s="286" t="str">
        <f t="shared" si="3"/>
        <v/>
      </c>
      <c r="O38" s="215" t="str">
        <f t="shared" si="0"/>
        <v/>
      </c>
      <c r="P38" s="211" t="str">
        <f t="shared" si="4"/>
        <v/>
      </c>
      <c r="Q38" s="222"/>
      <c r="R38" s="266"/>
      <c r="S38" s="90"/>
      <c r="T38" s="158">
        <f t="shared" si="5"/>
        <v>0</v>
      </c>
    </row>
    <row r="39" spans="1:20" ht="20.100000000000001" customHeight="1" x14ac:dyDescent="0.25">
      <c r="A39" s="174">
        <v>33</v>
      </c>
      <c r="B39" s="181" t="str">
        <f>IF('Frais réels'!B39="","",'Frais réels'!$B39)</f>
        <v/>
      </c>
      <c r="C39" s="181" t="str">
        <f>IF('Frais réels'!C39="","",'Frais réels'!$C39)</f>
        <v/>
      </c>
      <c r="D39" s="181" t="str">
        <f>IF('Frais réels'!D39="","",'Frais réels'!$D39)</f>
        <v/>
      </c>
      <c r="E39" s="180" t="str">
        <f>IF('Frais réels'!E39="","",'Frais réels'!$E39)</f>
        <v/>
      </c>
      <c r="F39" s="180" t="str">
        <f>IF('Frais réels'!F39="","",'Frais réels'!$F39)</f>
        <v/>
      </c>
      <c r="G39" s="276" t="str">
        <f>IF('Frais réels'!G39="","",'Frais réels'!G39)</f>
        <v/>
      </c>
      <c r="H39" s="276" t="str">
        <f>IF('Frais réels'!H39="","",'Frais réels'!H39)</f>
        <v/>
      </c>
      <c r="I39" s="203" t="str">
        <f>IF('Frais réels'!I39="","",'Frais réels'!$I39)</f>
        <v/>
      </c>
      <c r="J39" s="73"/>
      <c r="K39" s="182" t="str">
        <f t="shared" si="1"/>
        <v/>
      </c>
      <c r="L39" s="285"/>
      <c r="M39" s="286" t="str">
        <f t="shared" si="2"/>
        <v/>
      </c>
      <c r="N39" s="286" t="str">
        <f t="shared" si="3"/>
        <v/>
      </c>
      <c r="O39" s="215" t="str">
        <f t="shared" si="0"/>
        <v/>
      </c>
      <c r="P39" s="211" t="str">
        <f t="shared" si="4"/>
        <v/>
      </c>
      <c r="Q39" s="222"/>
      <c r="R39" s="266"/>
      <c r="S39" s="90"/>
      <c r="T39" s="158">
        <f t="shared" si="5"/>
        <v>0</v>
      </c>
    </row>
    <row r="40" spans="1:20" ht="20.100000000000001" customHeight="1" x14ac:dyDescent="0.25">
      <c r="A40" s="174">
        <v>34</v>
      </c>
      <c r="B40" s="181" t="str">
        <f>IF('Frais réels'!B40="","",'Frais réels'!$B40)</f>
        <v/>
      </c>
      <c r="C40" s="181" t="str">
        <f>IF('Frais réels'!C40="","",'Frais réels'!$C40)</f>
        <v/>
      </c>
      <c r="D40" s="181" t="str">
        <f>IF('Frais réels'!D40="","",'Frais réels'!$D40)</f>
        <v/>
      </c>
      <c r="E40" s="180" t="str">
        <f>IF('Frais réels'!E40="","",'Frais réels'!$E40)</f>
        <v/>
      </c>
      <c r="F40" s="180" t="str">
        <f>IF('Frais réels'!F40="","",'Frais réels'!$F40)</f>
        <v/>
      </c>
      <c r="G40" s="276" t="str">
        <f>IF('Frais réels'!G40="","",'Frais réels'!G40)</f>
        <v/>
      </c>
      <c r="H40" s="276" t="str">
        <f>IF('Frais réels'!H40="","",'Frais réels'!H40)</f>
        <v/>
      </c>
      <c r="I40" s="203" t="str">
        <f>IF('Frais réels'!I40="","",'Frais réels'!$I40)</f>
        <v/>
      </c>
      <c r="J40" s="73"/>
      <c r="K40" s="182" t="str">
        <f t="shared" si="1"/>
        <v/>
      </c>
      <c r="L40" s="285"/>
      <c r="M40" s="286" t="str">
        <f t="shared" si="2"/>
        <v/>
      </c>
      <c r="N40" s="286" t="str">
        <f t="shared" si="3"/>
        <v/>
      </c>
      <c r="O40" s="215" t="str">
        <f t="shared" si="0"/>
        <v/>
      </c>
      <c r="P40" s="211" t="str">
        <f t="shared" si="4"/>
        <v/>
      </c>
      <c r="Q40" s="222"/>
      <c r="R40" s="266"/>
      <c r="S40" s="90"/>
      <c r="T40" s="158">
        <f t="shared" si="5"/>
        <v>0</v>
      </c>
    </row>
    <row r="41" spans="1:20" ht="20.100000000000001" customHeight="1" x14ac:dyDescent="0.25">
      <c r="A41" s="174">
        <v>35</v>
      </c>
      <c r="B41" s="181" t="str">
        <f>IF('Frais réels'!B41="","",'Frais réels'!$B41)</f>
        <v/>
      </c>
      <c r="C41" s="181" t="str">
        <f>IF('Frais réels'!C41="","",'Frais réels'!$C41)</f>
        <v/>
      </c>
      <c r="D41" s="181" t="str">
        <f>IF('Frais réels'!D41="","",'Frais réels'!$D41)</f>
        <v/>
      </c>
      <c r="E41" s="180" t="str">
        <f>IF('Frais réels'!E41="","",'Frais réels'!$E41)</f>
        <v/>
      </c>
      <c r="F41" s="180" t="str">
        <f>IF('Frais réels'!F41="","",'Frais réels'!$F41)</f>
        <v/>
      </c>
      <c r="G41" s="276" t="str">
        <f>IF('Frais réels'!G41="","",'Frais réels'!G41)</f>
        <v/>
      </c>
      <c r="H41" s="276" t="str">
        <f>IF('Frais réels'!H41="","",'Frais réels'!H41)</f>
        <v/>
      </c>
      <c r="I41" s="203" t="str">
        <f>IF('Frais réels'!I41="","",'Frais réels'!$I41)</f>
        <v/>
      </c>
      <c r="J41" s="73"/>
      <c r="K41" s="182" t="str">
        <f t="shared" si="1"/>
        <v/>
      </c>
      <c r="L41" s="285"/>
      <c r="M41" s="286" t="str">
        <f t="shared" si="2"/>
        <v/>
      </c>
      <c r="N41" s="286" t="str">
        <f t="shared" si="3"/>
        <v/>
      </c>
      <c r="O41" s="215" t="str">
        <f t="shared" si="0"/>
        <v/>
      </c>
      <c r="P41" s="211" t="str">
        <f t="shared" si="4"/>
        <v/>
      </c>
      <c r="Q41" s="222"/>
      <c r="R41" s="266"/>
      <c r="S41" s="90"/>
      <c r="T41" s="158">
        <f t="shared" si="5"/>
        <v>0</v>
      </c>
    </row>
    <row r="42" spans="1:20" ht="20.100000000000001" customHeight="1" x14ac:dyDescent="0.25">
      <c r="A42" s="174">
        <v>36</v>
      </c>
      <c r="B42" s="181" t="str">
        <f>IF('Frais réels'!B42="","",'Frais réels'!$B42)</f>
        <v/>
      </c>
      <c r="C42" s="181" t="str">
        <f>IF('Frais réels'!C42="","",'Frais réels'!$C42)</f>
        <v/>
      </c>
      <c r="D42" s="181" t="str">
        <f>IF('Frais réels'!D42="","",'Frais réels'!$D42)</f>
        <v/>
      </c>
      <c r="E42" s="180" t="str">
        <f>IF('Frais réels'!E42="","",'Frais réels'!$E42)</f>
        <v/>
      </c>
      <c r="F42" s="180" t="str">
        <f>IF('Frais réels'!F42="","",'Frais réels'!$F42)</f>
        <v/>
      </c>
      <c r="G42" s="276" t="str">
        <f>IF('Frais réels'!G42="","",'Frais réels'!G42)</f>
        <v/>
      </c>
      <c r="H42" s="276" t="str">
        <f>IF('Frais réels'!H42="","",'Frais réels'!H42)</f>
        <v/>
      </c>
      <c r="I42" s="203" t="str">
        <f>IF('Frais réels'!I42="","",'Frais réels'!$I42)</f>
        <v/>
      </c>
      <c r="J42" s="73"/>
      <c r="K42" s="182" t="str">
        <f t="shared" si="1"/>
        <v/>
      </c>
      <c r="L42" s="285"/>
      <c r="M42" s="286" t="str">
        <f t="shared" si="2"/>
        <v/>
      </c>
      <c r="N42" s="286" t="str">
        <f t="shared" si="3"/>
        <v/>
      </c>
      <c r="O42" s="215" t="str">
        <f t="shared" si="0"/>
        <v/>
      </c>
      <c r="P42" s="211" t="str">
        <f t="shared" si="4"/>
        <v/>
      </c>
      <c r="Q42" s="222"/>
      <c r="R42" s="266"/>
      <c r="S42" s="90"/>
      <c r="T42" s="158">
        <f t="shared" si="5"/>
        <v>0</v>
      </c>
    </row>
    <row r="43" spans="1:20" ht="20.100000000000001" customHeight="1" x14ac:dyDescent="0.25">
      <c r="A43" s="174">
        <v>37</v>
      </c>
      <c r="B43" s="181" t="str">
        <f>IF('Frais réels'!B43="","",'Frais réels'!$B43)</f>
        <v/>
      </c>
      <c r="C43" s="181" t="str">
        <f>IF('Frais réels'!C43="","",'Frais réels'!$C43)</f>
        <v/>
      </c>
      <c r="D43" s="181" t="str">
        <f>IF('Frais réels'!D43="","",'Frais réels'!$D43)</f>
        <v/>
      </c>
      <c r="E43" s="180" t="str">
        <f>IF('Frais réels'!E43="","",'Frais réels'!$E43)</f>
        <v/>
      </c>
      <c r="F43" s="180" t="str">
        <f>IF('Frais réels'!F43="","",'Frais réels'!$F43)</f>
        <v/>
      </c>
      <c r="G43" s="276" t="str">
        <f>IF('Frais réels'!G43="","",'Frais réels'!G43)</f>
        <v/>
      </c>
      <c r="H43" s="276" t="str">
        <f>IF('Frais réels'!H43="","",'Frais réels'!H43)</f>
        <v/>
      </c>
      <c r="I43" s="203" t="str">
        <f>IF('Frais réels'!I43="","",'Frais réels'!$I43)</f>
        <v/>
      </c>
      <c r="J43" s="73"/>
      <c r="K43" s="182" t="str">
        <f t="shared" si="1"/>
        <v/>
      </c>
      <c r="L43" s="285"/>
      <c r="M43" s="286" t="str">
        <f t="shared" si="2"/>
        <v/>
      </c>
      <c r="N43" s="286" t="str">
        <f t="shared" si="3"/>
        <v/>
      </c>
      <c r="O43" s="215" t="str">
        <f t="shared" si="0"/>
        <v/>
      </c>
      <c r="P43" s="211" t="str">
        <f t="shared" si="4"/>
        <v/>
      </c>
      <c r="Q43" s="222"/>
      <c r="R43" s="266"/>
      <c r="S43" s="90"/>
      <c r="T43" s="158">
        <f t="shared" si="5"/>
        <v>0</v>
      </c>
    </row>
    <row r="44" spans="1:20" ht="20.100000000000001" customHeight="1" x14ac:dyDescent="0.25">
      <c r="A44" s="174">
        <v>38</v>
      </c>
      <c r="B44" s="181" t="str">
        <f>IF('Frais réels'!B44="","",'Frais réels'!$B44)</f>
        <v/>
      </c>
      <c r="C44" s="181" t="str">
        <f>IF('Frais réels'!C44="","",'Frais réels'!$C44)</f>
        <v/>
      </c>
      <c r="D44" s="181" t="str">
        <f>IF('Frais réels'!D44="","",'Frais réels'!$D44)</f>
        <v/>
      </c>
      <c r="E44" s="180" t="str">
        <f>IF('Frais réels'!E44="","",'Frais réels'!$E44)</f>
        <v/>
      </c>
      <c r="F44" s="180" t="str">
        <f>IF('Frais réels'!F44="","",'Frais réels'!$F44)</f>
        <v/>
      </c>
      <c r="G44" s="276" t="str">
        <f>IF('Frais réels'!G44="","",'Frais réels'!G44)</f>
        <v/>
      </c>
      <c r="H44" s="276" t="str">
        <f>IF('Frais réels'!H44="","",'Frais réels'!H44)</f>
        <v/>
      </c>
      <c r="I44" s="203" t="str">
        <f>IF('Frais réels'!I44="","",'Frais réels'!$I44)</f>
        <v/>
      </c>
      <c r="J44" s="73"/>
      <c r="K44" s="182" t="str">
        <f t="shared" si="1"/>
        <v/>
      </c>
      <c r="L44" s="285"/>
      <c r="M44" s="286" t="str">
        <f t="shared" si="2"/>
        <v/>
      </c>
      <c r="N44" s="286" t="str">
        <f t="shared" si="3"/>
        <v/>
      </c>
      <c r="O44" s="215" t="str">
        <f t="shared" si="0"/>
        <v/>
      </c>
      <c r="P44" s="211" t="str">
        <f t="shared" si="4"/>
        <v/>
      </c>
      <c r="Q44" s="222"/>
      <c r="R44" s="266"/>
      <c r="S44" s="90"/>
      <c r="T44" s="158">
        <f t="shared" si="5"/>
        <v>0</v>
      </c>
    </row>
    <row r="45" spans="1:20" ht="20.100000000000001" customHeight="1" x14ac:dyDescent="0.25">
      <c r="A45" s="174">
        <v>39</v>
      </c>
      <c r="B45" s="181" t="str">
        <f>IF('Frais réels'!B45="","",'Frais réels'!$B45)</f>
        <v/>
      </c>
      <c r="C45" s="181" t="str">
        <f>IF('Frais réels'!C45="","",'Frais réels'!$C45)</f>
        <v/>
      </c>
      <c r="D45" s="181" t="str">
        <f>IF('Frais réels'!D45="","",'Frais réels'!$D45)</f>
        <v/>
      </c>
      <c r="E45" s="180" t="str">
        <f>IF('Frais réels'!E45="","",'Frais réels'!$E45)</f>
        <v/>
      </c>
      <c r="F45" s="180" t="str">
        <f>IF('Frais réels'!F45="","",'Frais réels'!$F45)</f>
        <v/>
      </c>
      <c r="G45" s="276" t="str">
        <f>IF('Frais réels'!G45="","",'Frais réels'!G45)</f>
        <v/>
      </c>
      <c r="H45" s="276" t="str">
        <f>IF('Frais réels'!H45="","",'Frais réels'!H45)</f>
        <v/>
      </c>
      <c r="I45" s="203" t="str">
        <f>IF('Frais réels'!I45="","",'Frais réels'!$I45)</f>
        <v/>
      </c>
      <c r="J45" s="73"/>
      <c r="K45" s="182" t="str">
        <f t="shared" si="1"/>
        <v/>
      </c>
      <c r="L45" s="285"/>
      <c r="M45" s="286" t="str">
        <f t="shared" si="2"/>
        <v/>
      </c>
      <c r="N45" s="286" t="str">
        <f t="shared" si="3"/>
        <v/>
      </c>
      <c r="O45" s="215" t="str">
        <f t="shared" si="0"/>
        <v/>
      </c>
      <c r="P45" s="211" t="str">
        <f t="shared" si="4"/>
        <v/>
      </c>
      <c r="Q45" s="222"/>
      <c r="R45" s="266"/>
      <c r="S45" s="90"/>
      <c r="T45" s="158">
        <f t="shared" si="5"/>
        <v>0</v>
      </c>
    </row>
    <row r="46" spans="1:20" ht="20.100000000000001" customHeight="1" x14ac:dyDescent="0.25">
      <c r="A46" s="174">
        <v>40</v>
      </c>
      <c r="B46" s="181" t="str">
        <f>IF('Frais réels'!B46="","",'Frais réels'!$B46)</f>
        <v/>
      </c>
      <c r="C46" s="181" t="str">
        <f>IF('Frais réels'!C46="","",'Frais réels'!$C46)</f>
        <v/>
      </c>
      <c r="D46" s="181" t="str">
        <f>IF('Frais réels'!D46="","",'Frais réels'!$D46)</f>
        <v/>
      </c>
      <c r="E46" s="180" t="str">
        <f>IF('Frais réels'!E46="","",'Frais réels'!$E46)</f>
        <v/>
      </c>
      <c r="F46" s="180" t="str">
        <f>IF('Frais réels'!F46="","",'Frais réels'!$F46)</f>
        <v/>
      </c>
      <c r="G46" s="276" t="str">
        <f>IF('Frais réels'!G46="","",'Frais réels'!G46)</f>
        <v/>
      </c>
      <c r="H46" s="276" t="str">
        <f>IF('Frais réels'!H46="","",'Frais réels'!H46)</f>
        <v/>
      </c>
      <c r="I46" s="203" t="str">
        <f>IF('Frais réels'!I46="","",'Frais réels'!$I46)</f>
        <v/>
      </c>
      <c r="J46" s="73"/>
      <c r="K46" s="182" t="str">
        <f t="shared" si="1"/>
        <v/>
      </c>
      <c r="L46" s="285"/>
      <c r="M46" s="286" t="str">
        <f t="shared" si="2"/>
        <v/>
      </c>
      <c r="N46" s="286" t="str">
        <f t="shared" si="3"/>
        <v/>
      </c>
      <c r="O46" s="215" t="str">
        <f t="shared" si="0"/>
        <v/>
      </c>
      <c r="P46" s="211" t="str">
        <f t="shared" si="4"/>
        <v/>
      </c>
      <c r="Q46" s="222"/>
      <c r="R46" s="266"/>
      <c r="S46" s="90"/>
      <c r="T46" s="158">
        <f t="shared" si="5"/>
        <v>0</v>
      </c>
    </row>
    <row r="47" spans="1:20" ht="20.100000000000001" customHeight="1" x14ac:dyDescent="0.25">
      <c r="A47" s="174">
        <v>41</v>
      </c>
      <c r="B47" s="181" t="str">
        <f>IF('Frais réels'!B47="","",'Frais réels'!$B47)</f>
        <v/>
      </c>
      <c r="C47" s="181" t="str">
        <f>IF('Frais réels'!C47="","",'Frais réels'!$C47)</f>
        <v/>
      </c>
      <c r="D47" s="181" t="str">
        <f>IF('Frais réels'!D47="","",'Frais réels'!$D47)</f>
        <v/>
      </c>
      <c r="E47" s="180" t="str">
        <f>IF('Frais réels'!E47="","",'Frais réels'!$E47)</f>
        <v/>
      </c>
      <c r="F47" s="180" t="str">
        <f>IF('Frais réels'!F47="","",'Frais réels'!$F47)</f>
        <v/>
      </c>
      <c r="G47" s="276" t="str">
        <f>IF('Frais réels'!G47="","",'Frais réels'!G47)</f>
        <v/>
      </c>
      <c r="H47" s="276" t="str">
        <f>IF('Frais réels'!H47="","",'Frais réels'!H47)</f>
        <v/>
      </c>
      <c r="I47" s="203" t="str">
        <f>IF('Frais réels'!I47="","",'Frais réels'!$I47)</f>
        <v/>
      </c>
      <c r="J47" s="73"/>
      <c r="K47" s="182" t="str">
        <f t="shared" si="1"/>
        <v/>
      </c>
      <c r="L47" s="285"/>
      <c r="M47" s="286" t="str">
        <f t="shared" si="2"/>
        <v/>
      </c>
      <c r="N47" s="286" t="str">
        <f t="shared" si="3"/>
        <v/>
      </c>
      <c r="O47" s="215" t="str">
        <f t="shared" si="0"/>
        <v/>
      </c>
      <c r="P47" s="211" t="str">
        <f t="shared" si="4"/>
        <v/>
      </c>
      <c r="Q47" s="222"/>
      <c r="R47" s="266"/>
      <c r="S47" s="90"/>
      <c r="T47" s="158">
        <f t="shared" si="5"/>
        <v>0</v>
      </c>
    </row>
    <row r="48" spans="1:20" ht="20.100000000000001" customHeight="1" x14ac:dyDescent="0.25">
      <c r="A48" s="174">
        <v>42</v>
      </c>
      <c r="B48" s="181" t="str">
        <f>IF('Frais réels'!B48="","",'Frais réels'!$B48)</f>
        <v/>
      </c>
      <c r="C48" s="181" t="str">
        <f>IF('Frais réels'!C48="","",'Frais réels'!$C48)</f>
        <v/>
      </c>
      <c r="D48" s="181" t="str">
        <f>IF('Frais réels'!D48="","",'Frais réels'!$D48)</f>
        <v/>
      </c>
      <c r="E48" s="180" t="str">
        <f>IF('Frais réels'!E48="","",'Frais réels'!$E48)</f>
        <v/>
      </c>
      <c r="F48" s="180" t="str">
        <f>IF('Frais réels'!F48="","",'Frais réels'!$F48)</f>
        <v/>
      </c>
      <c r="G48" s="276" t="str">
        <f>IF('Frais réels'!G48="","",'Frais réels'!G48)</f>
        <v/>
      </c>
      <c r="H48" s="276" t="str">
        <f>IF('Frais réels'!H48="","",'Frais réels'!H48)</f>
        <v/>
      </c>
      <c r="I48" s="203" t="str">
        <f>IF('Frais réels'!I48="","",'Frais réels'!$I48)</f>
        <v/>
      </c>
      <c r="J48" s="73"/>
      <c r="K48" s="182" t="str">
        <f t="shared" si="1"/>
        <v/>
      </c>
      <c r="L48" s="285"/>
      <c r="M48" s="286" t="str">
        <f t="shared" si="2"/>
        <v/>
      </c>
      <c r="N48" s="286" t="str">
        <f t="shared" si="3"/>
        <v/>
      </c>
      <c r="O48" s="215" t="str">
        <f t="shared" si="0"/>
        <v/>
      </c>
      <c r="P48" s="211" t="str">
        <f t="shared" si="4"/>
        <v/>
      </c>
      <c r="Q48" s="222"/>
      <c r="R48" s="266"/>
      <c r="S48" s="90"/>
      <c r="T48" s="158">
        <f t="shared" si="5"/>
        <v>0</v>
      </c>
    </row>
    <row r="49" spans="1:20" ht="20.100000000000001" customHeight="1" x14ac:dyDescent="0.25">
      <c r="A49" s="174">
        <v>43</v>
      </c>
      <c r="B49" s="181" t="str">
        <f>IF('Frais réels'!B49="","",'Frais réels'!$B49)</f>
        <v/>
      </c>
      <c r="C49" s="181" t="str">
        <f>IF('Frais réels'!C49="","",'Frais réels'!$C49)</f>
        <v/>
      </c>
      <c r="D49" s="181" t="str">
        <f>IF('Frais réels'!D49="","",'Frais réels'!$D49)</f>
        <v/>
      </c>
      <c r="E49" s="180" t="str">
        <f>IF('Frais réels'!E49="","",'Frais réels'!$E49)</f>
        <v/>
      </c>
      <c r="F49" s="180" t="str">
        <f>IF('Frais réels'!F49="","",'Frais réels'!$F49)</f>
        <v/>
      </c>
      <c r="G49" s="276" t="str">
        <f>IF('Frais réels'!G49="","",'Frais réels'!G49)</f>
        <v/>
      </c>
      <c r="H49" s="276" t="str">
        <f>IF('Frais réels'!H49="","",'Frais réels'!H49)</f>
        <v/>
      </c>
      <c r="I49" s="203" t="str">
        <f>IF('Frais réels'!I49="","",'Frais réels'!$I49)</f>
        <v/>
      </c>
      <c r="J49" s="73"/>
      <c r="K49" s="182" t="str">
        <f t="shared" si="1"/>
        <v/>
      </c>
      <c r="L49" s="285"/>
      <c r="M49" s="286" t="str">
        <f t="shared" si="2"/>
        <v/>
      </c>
      <c r="N49" s="286" t="str">
        <f t="shared" si="3"/>
        <v/>
      </c>
      <c r="O49" s="215" t="str">
        <f t="shared" si="0"/>
        <v/>
      </c>
      <c r="P49" s="211" t="str">
        <f t="shared" si="4"/>
        <v/>
      </c>
      <c r="Q49" s="222"/>
      <c r="R49" s="266"/>
      <c r="S49" s="90"/>
      <c r="T49" s="158">
        <f t="shared" si="5"/>
        <v>0</v>
      </c>
    </row>
    <row r="50" spans="1:20" ht="20.100000000000001" customHeight="1" x14ac:dyDescent="0.25">
      <c r="A50" s="174">
        <v>44</v>
      </c>
      <c r="B50" s="181" t="str">
        <f>IF('Frais réels'!B50="","",'Frais réels'!$B50)</f>
        <v/>
      </c>
      <c r="C50" s="181" t="str">
        <f>IF('Frais réels'!C50="","",'Frais réels'!$C50)</f>
        <v/>
      </c>
      <c r="D50" s="181" t="str">
        <f>IF('Frais réels'!D50="","",'Frais réels'!$D50)</f>
        <v/>
      </c>
      <c r="E50" s="180" t="str">
        <f>IF('Frais réels'!E50="","",'Frais réels'!$E50)</f>
        <v/>
      </c>
      <c r="F50" s="180" t="str">
        <f>IF('Frais réels'!F50="","",'Frais réels'!$F50)</f>
        <v/>
      </c>
      <c r="G50" s="276" t="str">
        <f>IF('Frais réels'!G50="","",'Frais réels'!G50)</f>
        <v/>
      </c>
      <c r="H50" s="276" t="str">
        <f>IF('Frais réels'!H50="","",'Frais réels'!H50)</f>
        <v/>
      </c>
      <c r="I50" s="203" t="str">
        <f>IF('Frais réels'!I50="","",'Frais réels'!$I50)</f>
        <v/>
      </c>
      <c r="J50" s="73"/>
      <c r="K50" s="182" t="str">
        <f t="shared" si="1"/>
        <v/>
      </c>
      <c r="L50" s="285"/>
      <c r="M50" s="286" t="str">
        <f t="shared" si="2"/>
        <v/>
      </c>
      <c r="N50" s="286" t="str">
        <f t="shared" si="3"/>
        <v/>
      </c>
      <c r="O50" s="215" t="str">
        <f t="shared" si="0"/>
        <v/>
      </c>
      <c r="P50" s="211" t="str">
        <f t="shared" si="4"/>
        <v/>
      </c>
      <c r="Q50" s="222"/>
      <c r="R50" s="266"/>
      <c r="S50" s="90"/>
      <c r="T50" s="158">
        <f t="shared" si="5"/>
        <v>0</v>
      </c>
    </row>
    <row r="51" spans="1:20" ht="20.100000000000001" customHeight="1" x14ac:dyDescent="0.25">
      <c r="A51" s="174">
        <v>45</v>
      </c>
      <c r="B51" s="181" t="str">
        <f>IF('Frais réels'!B51="","",'Frais réels'!$B51)</f>
        <v/>
      </c>
      <c r="C51" s="181" t="str">
        <f>IF('Frais réels'!C51="","",'Frais réels'!$C51)</f>
        <v/>
      </c>
      <c r="D51" s="181" t="str">
        <f>IF('Frais réels'!D51="","",'Frais réels'!$D51)</f>
        <v/>
      </c>
      <c r="E51" s="180" t="str">
        <f>IF('Frais réels'!E51="","",'Frais réels'!$E51)</f>
        <v/>
      </c>
      <c r="F51" s="180" t="str">
        <f>IF('Frais réels'!F51="","",'Frais réels'!$F51)</f>
        <v/>
      </c>
      <c r="G51" s="276" t="str">
        <f>IF('Frais réels'!G51="","",'Frais réels'!G51)</f>
        <v/>
      </c>
      <c r="H51" s="276" t="str">
        <f>IF('Frais réels'!H51="","",'Frais réels'!H51)</f>
        <v/>
      </c>
      <c r="I51" s="203" t="str">
        <f>IF('Frais réels'!I51="","",'Frais réels'!$I51)</f>
        <v/>
      </c>
      <c r="J51" s="73"/>
      <c r="K51" s="182" t="str">
        <f t="shared" si="1"/>
        <v/>
      </c>
      <c r="L51" s="285"/>
      <c r="M51" s="286" t="str">
        <f t="shared" si="2"/>
        <v/>
      </c>
      <c r="N51" s="286" t="str">
        <f t="shared" si="3"/>
        <v/>
      </c>
      <c r="O51" s="215" t="str">
        <f t="shared" si="0"/>
        <v/>
      </c>
      <c r="P51" s="211" t="str">
        <f t="shared" si="4"/>
        <v/>
      </c>
      <c r="Q51" s="222"/>
      <c r="R51" s="266"/>
      <c r="S51" s="90"/>
      <c r="T51" s="158">
        <f t="shared" si="5"/>
        <v>0</v>
      </c>
    </row>
    <row r="52" spans="1:20" ht="20.100000000000001" customHeight="1" x14ac:dyDescent="0.25">
      <c r="A52" s="174">
        <v>46</v>
      </c>
      <c r="B52" s="181" t="str">
        <f>IF('Frais réels'!B52="","",'Frais réels'!$B52)</f>
        <v/>
      </c>
      <c r="C52" s="181" t="str">
        <f>IF('Frais réels'!C52="","",'Frais réels'!$C52)</f>
        <v/>
      </c>
      <c r="D52" s="181" t="str">
        <f>IF('Frais réels'!D52="","",'Frais réels'!$D52)</f>
        <v/>
      </c>
      <c r="E52" s="180" t="str">
        <f>IF('Frais réels'!E52="","",'Frais réels'!$E52)</f>
        <v/>
      </c>
      <c r="F52" s="180" t="str">
        <f>IF('Frais réels'!F52="","",'Frais réels'!$F52)</f>
        <v/>
      </c>
      <c r="G52" s="276" t="str">
        <f>IF('Frais réels'!G52="","",'Frais réels'!G52)</f>
        <v/>
      </c>
      <c r="H52" s="276" t="str">
        <f>IF('Frais réels'!H52="","",'Frais réels'!H52)</f>
        <v/>
      </c>
      <c r="I52" s="203" t="str">
        <f>IF('Frais réels'!I52="","",'Frais réels'!$I52)</f>
        <v/>
      </c>
      <c r="J52" s="73"/>
      <c r="K52" s="182" t="str">
        <f t="shared" si="1"/>
        <v/>
      </c>
      <c r="L52" s="285"/>
      <c r="M52" s="286" t="str">
        <f t="shared" si="2"/>
        <v/>
      </c>
      <c r="N52" s="286" t="str">
        <f t="shared" si="3"/>
        <v/>
      </c>
      <c r="O52" s="215" t="str">
        <f t="shared" si="0"/>
        <v/>
      </c>
      <c r="P52" s="211" t="str">
        <f t="shared" si="4"/>
        <v/>
      </c>
      <c r="Q52" s="222"/>
      <c r="R52" s="266"/>
      <c r="S52" s="90"/>
      <c r="T52" s="158">
        <f t="shared" si="5"/>
        <v>0</v>
      </c>
    </row>
    <row r="53" spans="1:20" ht="20.100000000000001" customHeight="1" x14ac:dyDescent="0.25">
      <c r="A53" s="174">
        <v>47</v>
      </c>
      <c r="B53" s="181" t="str">
        <f>IF('Frais réels'!B53="","",'Frais réels'!$B53)</f>
        <v/>
      </c>
      <c r="C53" s="181" t="str">
        <f>IF('Frais réels'!C53="","",'Frais réels'!$C53)</f>
        <v/>
      </c>
      <c r="D53" s="181" t="str">
        <f>IF('Frais réels'!D53="","",'Frais réels'!$D53)</f>
        <v/>
      </c>
      <c r="E53" s="180" t="str">
        <f>IF('Frais réels'!E53="","",'Frais réels'!$E53)</f>
        <v/>
      </c>
      <c r="F53" s="180" t="str">
        <f>IF('Frais réels'!F53="","",'Frais réels'!$F53)</f>
        <v/>
      </c>
      <c r="G53" s="276" t="str">
        <f>IF('Frais réels'!G53="","",'Frais réels'!G53)</f>
        <v/>
      </c>
      <c r="H53" s="276" t="str">
        <f>IF('Frais réels'!H53="","",'Frais réels'!H53)</f>
        <v/>
      </c>
      <c r="I53" s="203" t="str">
        <f>IF('Frais réels'!I53="","",'Frais réels'!$I53)</f>
        <v/>
      </c>
      <c r="J53" s="73"/>
      <c r="K53" s="182" t="str">
        <f t="shared" si="1"/>
        <v/>
      </c>
      <c r="L53" s="285"/>
      <c r="M53" s="286" t="str">
        <f t="shared" si="2"/>
        <v/>
      </c>
      <c r="N53" s="286" t="str">
        <f t="shared" si="3"/>
        <v/>
      </c>
      <c r="O53" s="215" t="str">
        <f t="shared" si="0"/>
        <v/>
      </c>
      <c r="P53" s="211" t="str">
        <f t="shared" si="4"/>
        <v/>
      </c>
      <c r="Q53" s="222"/>
      <c r="R53" s="266"/>
      <c r="S53" s="90"/>
      <c r="T53" s="158">
        <f t="shared" si="5"/>
        <v>0</v>
      </c>
    </row>
    <row r="54" spans="1:20" ht="20.100000000000001" customHeight="1" x14ac:dyDescent="0.25">
      <c r="A54" s="174">
        <v>48</v>
      </c>
      <c r="B54" s="181" t="str">
        <f>IF('Frais réels'!B54="","",'Frais réels'!$B54)</f>
        <v/>
      </c>
      <c r="C54" s="181" t="str">
        <f>IF('Frais réels'!C54="","",'Frais réels'!$C54)</f>
        <v/>
      </c>
      <c r="D54" s="181" t="str">
        <f>IF('Frais réels'!D54="","",'Frais réels'!$D54)</f>
        <v/>
      </c>
      <c r="E54" s="180" t="str">
        <f>IF('Frais réels'!E54="","",'Frais réels'!$E54)</f>
        <v/>
      </c>
      <c r="F54" s="180" t="str">
        <f>IF('Frais réels'!F54="","",'Frais réels'!$F54)</f>
        <v/>
      </c>
      <c r="G54" s="276" t="str">
        <f>IF('Frais réels'!G54="","",'Frais réels'!G54)</f>
        <v/>
      </c>
      <c r="H54" s="276" t="str">
        <f>IF('Frais réels'!H54="","",'Frais réels'!H54)</f>
        <v/>
      </c>
      <c r="I54" s="203" t="str">
        <f>IF('Frais réels'!I54="","",'Frais réels'!$I54)</f>
        <v/>
      </c>
      <c r="J54" s="73"/>
      <c r="K54" s="182" t="str">
        <f t="shared" si="1"/>
        <v/>
      </c>
      <c r="L54" s="285"/>
      <c r="M54" s="286" t="str">
        <f t="shared" si="2"/>
        <v/>
      </c>
      <c r="N54" s="286" t="str">
        <f t="shared" si="3"/>
        <v/>
      </c>
      <c r="O54" s="215" t="str">
        <f t="shared" si="0"/>
        <v/>
      </c>
      <c r="P54" s="211" t="str">
        <f t="shared" si="4"/>
        <v/>
      </c>
      <c r="Q54" s="222"/>
      <c r="R54" s="266"/>
      <c r="S54" s="90"/>
      <c r="T54" s="158">
        <f t="shared" si="5"/>
        <v>0</v>
      </c>
    </row>
    <row r="55" spans="1:20" ht="20.100000000000001" customHeight="1" x14ac:dyDescent="0.25">
      <c r="A55" s="174">
        <v>49</v>
      </c>
      <c r="B55" s="181" t="str">
        <f>IF('Frais réels'!B55="","",'Frais réels'!$B55)</f>
        <v/>
      </c>
      <c r="C55" s="181" t="str">
        <f>IF('Frais réels'!C55="","",'Frais réels'!$C55)</f>
        <v/>
      </c>
      <c r="D55" s="181" t="str">
        <f>IF('Frais réels'!D55="","",'Frais réels'!$D55)</f>
        <v/>
      </c>
      <c r="E55" s="180" t="str">
        <f>IF('Frais réels'!E55="","",'Frais réels'!$E55)</f>
        <v/>
      </c>
      <c r="F55" s="180" t="str">
        <f>IF('Frais réels'!F55="","",'Frais réels'!$F55)</f>
        <v/>
      </c>
      <c r="G55" s="276" t="str">
        <f>IF('Frais réels'!G55="","",'Frais réels'!G55)</f>
        <v/>
      </c>
      <c r="H55" s="276" t="str">
        <f>IF('Frais réels'!H55="","",'Frais réels'!H55)</f>
        <v/>
      </c>
      <c r="I55" s="203" t="str">
        <f>IF('Frais réels'!I55="","",'Frais réels'!$I55)</f>
        <v/>
      </c>
      <c r="J55" s="73"/>
      <c r="K55" s="182" t="str">
        <f t="shared" si="1"/>
        <v/>
      </c>
      <c r="L55" s="285"/>
      <c r="M55" s="286" t="str">
        <f t="shared" si="2"/>
        <v/>
      </c>
      <c r="N55" s="286" t="str">
        <f t="shared" si="3"/>
        <v/>
      </c>
      <c r="O55" s="215" t="str">
        <f t="shared" si="0"/>
        <v/>
      </c>
      <c r="P55" s="211" t="str">
        <f t="shared" si="4"/>
        <v/>
      </c>
      <c r="Q55" s="222"/>
      <c r="R55" s="266"/>
      <c r="S55" s="90"/>
      <c r="T55" s="158">
        <f t="shared" si="5"/>
        <v>0</v>
      </c>
    </row>
    <row r="56" spans="1:20" ht="20.100000000000001" customHeight="1" x14ac:dyDescent="0.25">
      <c r="A56" s="174">
        <v>50</v>
      </c>
      <c r="B56" s="181" t="str">
        <f>IF('Frais réels'!B56="","",'Frais réels'!$B56)</f>
        <v/>
      </c>
      <c r="C56" s="181" t="str">
        <f>IF('Frais réels'!C56="","",'Frais réels'!$C56)</f>
        <v/>
      </c>
      <c r="D56" s="181" t="str">
        <f>IF('Frais réels'!D56="","",'Frais réels'!$D56)</f>
        <v/>
      </c>
      <c r="E56" s="180" t="str">
        <f>IF('Frais réels'!E56="","",'Frais réels'!$E56)</f>
        <v/>
      </c>
      <c r="F56" s="180" t="str">
        <f>IF('Frais réels'!F56="","",'Frais réels'!$F56)</f>
        <v/>
      </c>
      <c r="G56" s="276" t="str">
        <f>IF('Frais réels'!G56="","",'Frais réels'!G56)</f>
        <v/>
      </c>
      <c r="H56" s="276" t="str">
        <f>IF('Frais réels'!H56="","",'Frais réels'!H56)</f>
        <v/>
      </c>
      <c r="I56" s="203" t="str">
        <f>IF('Frais réels'!I56="","",'Frais réels'!$I56)</f>
        <v/>
      </c>
      <c r="J56" s="73"/>
      <c r="K56" s="182" t="str">
        <f t="shared" si="1"/>
        <v/>
      </c>
      <c r="L56" s="285"/>
      <c r="M56" s="286" t="str">
        <f t="shared" si="2"/>
        <v/>
      </c>
      <c r="N56" s="286" t="str">
        <f t="shared" si="3"/>
        <v/>
      </c>
      <c r="O56" s="215" t="str">
        <f t="shared" si="0"/>
        <v/>
      </c>
      <c r="P56" s="211" t="str">
        <f t="shared" si="4"/>
        <v/>
      </c>
      <c r="Q56" s="222"/>
      <c r="R56" s="266"/>
      <c r="S56" s="90"/>
      <c r="T56" s="158">
        <f t="shared" si="5"/>
        <v>0</v>
      </c>
    </row>
    <row r="57" spans="1:20" ht="20.100000000000001" customHeight="1" x14ac:dyDescent="0.25">
      <c r="A57" s="174">
        <v>51</v>
      </c>
      <c r="B57" s="181" t="str">
        <f>IF('Frais réels'!B57="","",'Frais réels'!$B57)</f>
        <v/>
      </c>
      <c r="C57" s="181" t="str">
        <f>IF('Frais réels'!C57="","",'Frais réels'!$C57)</f>
        <v/>
      </c>
      <c r="D57" s="181" t="str">
        <f>IF('Frais réels'!D57="","",'Frais réels'!$D57)</f>
        <v/>
      </c>
      <c r="E57" s="180" t="str">
        <f>IF('Frais réels'!E57="","",'Frais réels'!$E57)</f>
        <v/>
      </c>
      <c r="F57" s="180" t="str">
        <f>IF('Frais réels'!F57="","",'Frais réels'!$F57)</f>
        <v/>
      </c>
      <c r="G57" s="276" t="str">
        <f>IF('Frais réels'!G57="","",'Frais réels'!G57)</f>
        <v/>
      </c>
      <c r="H57" s="276" t="str">
        <f>IF('Frais réels'!H57="","",'Frais réels'!H57)</f>
        <v/>
      </c>
      <c r="I57" s="203" t="str">
        <f>IF('Frais réels'!I57="","",'Frais réels'!$I57)</f>
        <v/>
      </c>
      <c r="J57" s="73"/>
      <c r="K57" s="182" t="str">
        <f t="shared" si="1"/>
        <v/>
      </c>
      <c r="L57" s="285"/>
      <c r="M57" s="286" t="str">
        <f t="shared" si="2"/>
        <v/>
      </c>
      <c r="N57" s="286" t="str">
        <f t="shared" si="3"/>
        <v/>
      </c>
      <c r="O57" s="215" t="str">
        <f t="shared" si="0"/>
        <v/>
      </c>
      <c r="P57" s="211" t="str">
        <f t="shared" si="4"/>
        <v/>
      </c>
      <c r="Q57" s="222"/>
      <c r="R57" s="266"/>
      <c r="S57" s="90"/>
      <c r="T57" s="158">
        <f t="shared" si="5"/>
        <v>0</v>
      </c>
    </row>
    <row r="58" spans="1:20" ht="20.100000000000001" customHeight="1" x14ac:dyDescent="0.25">
      <c r="A58" s="174">
        <v>52</v>
      </c>
      <c r="B58" s="181" t="str">
        <f>IF('Frais réels'!B58="","",'Frais réels'!$B58)</f>
        <v/>
      </c>
      <c r="C58" s="181" t="str">
        <f>IF('Frais réels'!C58="","",'Frais réels'!$C58)</f>
        <v/>
      </c>
      <c r="D58" s="181" t="str">
        <f>IF('Frais réels'!D58="","",'Frais réels'!$D58)</f>
        <v/>
      </c>
      <c r="E58" s="180" t="str">
        <f>IF('Frais réels'!E58="","",'Frais réels'!$E58)</f>
        <v/>
      </c>
      <c r="F58" s="180" t="str">
        <f>IF('Frais réels'!F58="","",'Frais réels'!$F58)</f>
        <v/>
      </c>
      <c r="G58" s="276" t="str">
        <f>IF('Frais réels'!G58="","",'Frais réels'!G58)</f>
        <v/>
      </c>
      <c r="H58" s="276" t="str">
        <f>IF('Frais réels'!H58="","",'Frais réels'!H58)</f>
        <v/>
      </c>
      <c r="I58" s="203" t="str">
        <f>IF('Frais réels'!I58="","",'Frais réels'!$I58)</f>
        <v/>
      </c>
      <c r="J58" s="73"/>
      <c r="K58" s="182" t="str">
        <f t="shared" si="1"/>
        <v/>
      </c>
      <c r="L58" s="285"/>
      <c r="M58" s="286" t="str">
        <f t="shared" si="2"/>
        <v/>
      </c>
      <c r="N58" s="286" t="str">
        <f t="shared" si="3"/>
        <v/>
      </c>
      <c r="O58" s="215" t="str">
        <f t="shared" si="0"/>
        <v/>
      </c>
      <c r="P58" s="211" t="str">
        <f t="shared" si="4"/>
        <v/>
      </c>
      <c r="Q58" s="222"/>
      <c r="R58" s="266"/>
      <c r="S58" s="90"/>
      <c r="T58" s="158">
        <f t="shared" si="5"/>
        <v>0</v>
      </c>
    </row>
    <row r="59" spans="1:20" ht="20.100000000000001" customHeight="1" x14ac:dyDescent="0.25">
      <c r="A59" s="174">
        <v>53</v>
      </c>
      <c r="B59" s="181" t="str">
        <f>IF('Frais réels'!B59="","",'Frais réels'!$B59)</f>
        <v/>
      </c>
      <c r="C59" s="181" t="str">
        <f>IF('Frais réels'!C59="","",'Frais réels'!$C59)</f>
        <v/>
      </c>
      <c r="D59" s="181" t="str">
        <f>IF('Frais réels'!D59="","",'Frais réels'!$D59)</f>
        <v/>
      </c>
      <c r="E59" s="180" t="str">
        <f>IF('Frais réels'!E59="","",'Frais réels'!$E59)</f>
        <v/>
      </c>
      <c r="F59" s="180" t="str">
        <f>IF('Frais réels'!F59="","",'Frais réels'!$F59)</f>
        <v/>
      </c>
      <c r="G59" s="276" t="str">
        <f>IF('Frais réels'!G59="","",'Frais réels'!G59)</f>
        <v/>
      </c>
      <c r="H59" s="276" t="str">
        <f>IF('Frais réels'!H59="","",'Frais réels'!H59)</f>
        <v/>
      </c>
      <c r="I59" s="203" t="str">
        <f>IF('Frais réels'!I59="","",'Frais réels'!$I59)</f>
        <v/>
      </c>
      <c r="J59" s="73"/>
      <c r="K59" s="182" t="str">
        <f t="shared" si="1"/>
        <v/>
      </c>
      <c r="L59" s="285"/>
      <c r="M59" s="286" t="str">
        <f t="shared" si="2"/>
        <v/>
      </c>
      <c r="N59" s="286" t="str">
        <f t="shared" si="3"/>
        <v/>
      </c>
      <c r="O59" s="215" t="str">
        <f t="shared" si="0"/>
        <v/>
      </c>
      <c r="P59" s="211" t="str">
        <f t="shared" si="4"/>
        <v/>
      </c>
      <c r="Q59" s="222"/>
      <c r="R59" s="266"/>
      <c r="S59" s="90"/>
      <c r="T59" s="158">
        <f t="shared" si="5"/>
        <v>0</v>
      </c>
    </row>
    <row r="60" spans="1:20" ht="20.100000000000001" customHeight="1" x14ac:dyDescent="0.25">
      <c r="A60" s="174">
        <v>54</v>
      </c>
      <c r="B60" s="181" t="str">
        <f>IF('Frais réels'!B60="","",'Frais réels'!$B60)</f>
        <v/>
      </c>
      <c r="C60" s="181" t="str">
        <f>IF('Frais réels'!C60="","",'Frais réels'!$C60)</f>
        <v/>
      </c>
      <c r="D60" s="181" t="str">
        <f>IF('Frais réels'!D60="","",'Frais réels'!$D60)</f>
        <v/>
      </c>
      <c r="E60" s="180" t="str">
        <f>IF('Frais réels'!E60="","",'Frais réels'!$E60)</f>
        <v/>
      </c>
      <c r="F60" s="180" t="str">
        <f>IF('Frais réels'!F60="","",'Frais réels'!$F60)</f>
        <v/>
      </c>
      <c r="G60" s="276" t="str">
        <f>IF('Frais réels'!G60="","",'Frais réels'!G60)</f>
        <v/>
      </c>
      <c r="H60" s="276" t="str">
        <f>IF('Frais réels'!H60="","",'Frais réels'!H60)</f>
        <v/>
      </c>
      <c r="I60" s="203" t="str">
        <f>IF('Frais réels'!I60="","",'Frais réels'!$I60)</f>
        <v/>
      </c>
      <c r="J60" s="73"/>
      <c r="K60" s="182" t="str">
        <f t="shared" si="1"/>
        <v/>
      </c>
      <c r="L60" s="285"/>
      <c r="M60" s="286" t="str">
        <f t="shared" si="2"/>
        <v/>
      </c>
      <c r="N60" s="286" t="str">
        <f t="shared" si="3"/>
        <v/>
      </c>
      <c r="O60" s="215" t="str">
        <f t="shared" si="0"/>
        <v/>
      </c>
      <c r="P60" s="211" t="str">
        <f t="shared" si="4"/>
        <v/>
      </c>
      <c r="Q60" s="222"/>
      <c r="R60" s="266"/>
      <c r="S60" s="90"/>
      <c r="T60" s="158">
        <f t="shared" si="5"/>
        <v>0</v>
      </c>
    </row>
    <row r="61" spans="1:20" ht="20.100000000000001" customHeight="1" x14ac:dyDescent="0.25">
      <c r="A61" s="174">
        <v>55</v>
      </c>
      <c r="B61" s="181" t="str">
        <f>IF('Frais réels'!B61="","",'Frais réels'!$B61)</f>
        <v/>
      </c>
      <c r="C61" s="181" t="str">
        <f>IF('Frais réels'!C61="","",'Frais réels'!$C61)</f>
        <v/>
      </c>
      <c r="D61" s="181" t="str">
        <f>IF('Frais réels'!D61="","",'Frais réels'!$D61)</f>
        <v/>
      </c>
      <c r="E61" s="180" t="str">
        <f>IF('Frais réels'!E61="","",'Frais réels'!$E61)</f>
        <v/>
      </c>
      <c r="F61" s="180" t="str">
        <f>IF('Frais réels'!F61="","",'Frais réels'!$F61)</f>
        <v/>
      </c>
      <c r="G61" s="276" t="str">
        <f>IF('Frais réels'!G61="","",'Frais réels'!G61)</f>
        <v/>
      </c>
      <c r="H61" s="276" t="str">
        <f>IF('Frais réels'!H61="","",'Frais réels'!H61)</f>
        <v/>
      </c>
      <c r="I61" s="203" t="str">
        <f>IF('Frais réels'!I61="","",'Frais réels'!$I61)</f>
        <v/>
      </c>
      <c r="J61" s="73"/>
      <c r="K61" s="182" t="str">
        <f t="shared" si="1"/>
        <v/>
      </c>
      <c r="L61" s="285"/>
      <c r="M61" s="286" t="str">
        <f t="shared" si="2"/>
        <v/>
      </c>
      <c r="N61" s="286" t="str">
        <f t="shared" si="3"/>
        <v/>
      </c>
      <c r="O61" s="215" t="str">
        <f t="shared" si="0"/>
        <v/>
      </c>
      <c r="P61" s="211" t="str">
        <f t="shared" si="4"/>
        <v/>
      </c>
      <c r="Q61" s="222"/>
      <c r="R61" s="266"/>
      <c r="S61" s="90"/>
      <c r="T61" s="158">
        <f t="shared" si="5"/>
        <v>0</v>
      </c>
    </row>
    <row r="62" spans="1:20" ht="20.100000000000001" customHeight="1" x14ac:dyDescent="0.25">
      <c r="A62" s="174">
        <v>56</v>
      </c>
      <c r="B62" s="181" t="str">
        <f>IF('Frais réels'!B62="","",'Frais réels'!$B62)</f>
        <v/>
      </c>
      <c r="C62" s="181" t="str">
        <f>IF('Frais réels'!C62="","",'Frais réels'!$C62)</f>
        <v/>
      </c>
      <c r="D62" s="181" t="str">
        <f>IF('Frais réels'!D62="","",'Frais réels'!$D62)</f>
        <v/>
      </c>
      <c r="E62" s="180" t="str">
        <f>IF('Frais réels'!E62="","",'Frais réels'!$E62)</f>
        <v/>
      </c>
      <c r="F62" s="180" t="str">
        <f>IF('Frais réels'!F62="","",'Frais réels'!$F62)</f>
        <v/>
      </c>
      <c r="G62" s="276" t="str">
        <f>IF('Frais réels'!G62="","",'Frais réels'!G62)</f>
        <v/>
      </c>
      <c r="H62" s="276" t="str">
        <f>IF('Frais réels'!H62="","",'Frais réels'!H62)</f>
        <v/>
      </c>
      <c r="I62" s="203" t="str">
        <f>IF('Frais réels'!I62="","",'Frais réels'!$I62)</f>
        <v/>
      </c>
      <c r="J62" s="73"/>
      <c r="K62" s="182" t="str">
        <f t="shared" si="1"/>
        <v/>
      </c>
      <c r="L62" s="285"/>
      <c r="M62" s="286" t="str">
        <f t="shared" si="2"/>
        <v/>
      </c>
      <c r="N62" s="286" t="str">
        <f t="shared" si="3"/>
        <v/>
      </c>
      <c r="O62" s="215" t="str">
        <f t="shared" si="0"/>
        <v/>
      </c>
      <c r="P62" s="211" t="str">
        <f t="shared" si="4"/>
        <v/>
      </c>
      <c r="Q62" s="222"/>
      <c r="R62" s="266"/>
      <c r="S62" s="90"/>
      <c r="T62" s="158">
        <f t="shared" si="5"/>
        <v>0</v>
      </c>
    </row>
    <row r="63" spans="1:20" ht="20.100000000000001" customHeight="1" x14ac:dyDescent="0.25">
      <c r="A63" s="174">
        <v>57</v>
      </c>
      <c r="B63" s="181" t="str">
        <f>IF('Frais réels'!B63="","",'Frais réels'!$B63)</f>
        <v/>
      </c>
      <c r="C63" s="181" t="str">
        <f>IF('Frais réels'!C63="","",'Frais réels'!$C63)</f>
        <v/>
      </c>
      <c r="D63" s="181" t="str">
        <f>IF('Frais réels'!D63="","",'Frais réels'!$D63)</f>
        <v/>
      </c>
      <c r="E63" s="180" t="str">
        <f>IF('Frais réels'!E63="","",'Frais réels'!$E63)</f>
        <v/>
      </c>
      <c r="F63" s="180" t="str">
        <f>IF('Frais réels'!F63="","",'Frais réels'!$F63)</f>
        <v/>
      </c>
      <c r="G63" s="276" t="str">
        <f>IF('Frais réels'!G63="","",'Frais réels'!G63)</f>
        <v/>
      </c>
      <c r="H63" s="276" t="str">
        <f>IF('Frais réels'!H63="","",'Frais réels'!H63)</f>
        <v/>
      </c>
      <c r="I63" s="203" t="str">
        <f>IF('Frais réels'!I63="","",'Frais réels'!$I63)</f>
        <v/>
      </c>
      <c r="J63" s="73"/>
      <c r="K63" s="182" t="str">
        <f t="shared" si="1"/>
        <v/>
      </c>
      <c r="L63" s="285"/>
      <c r="M63" s="286" t="str">
        <f t="shared" si="2"/>
        <v/>
      </c>
      <c r="N63" s="286" t="str">
        <f t="shared" si="3"/>
        <v/>
      </c>
      <c r="O63" s="215" t="str">
        <f t="shared" si="0"/>
        <v/>
      </c>
      <c r="P63" s="211" t="str">
        <f t="shared" si="4"/>
        <v/>
      </c>
      <c r="Q63" s="222"/>
      <c r="R63" s="266"/>
      <c r="S63" s="90"/>
      <c r="T63" s="158">
        <f t="shared" si="5"/>
        <v>0</v>
      </c>
    </row>
    <row r="64" spans="1:20" ht="20.100000000000001" customHeight="1" x14ac:dyDescent="0.25">
      <c r="A64" s="174">
        <v>58</v>
      </c>
      <c r="B64" s="181" t="str">
        <f>IF('Frais réels'!B64="","",'Frais réels'!$B64)</f>
        <v/>
      </c>
      <c r="C64" s="181" t="str">
        <f>IF('Frais réels'!C64="","",'Frais réels'!$C64)</f>
        <v/>
      </c>
      <c r="D64" s="181" t="str">
        <f>IF('Frais réels'!D64="","",'Frais réels'!$D64)</f>
        <v/>
      </c>
      <c r="E64" s="180" t="str">
        <f>IF('Frais réels'!E64="","",'Frais réels'!$E64)</f>
        <v/>
      </c>
      <c r="F64" s="180" t="str">
        <f>IF('Frais réels'!F64="","",'Frais réels'!$F64)</f>
        <v/>
      </c>
      <c r="G64" s="276" t="str">
        <f>IF('Frais réels'!G64="","",'Frais réels'!G64)</f>
        <v/>
      </c>
      <c r="H64" s="276" t="str">
        <f>IF('Frais réels'!H64="","",'Frais réels'!H64)</f>
        <v/>
      </c>
      <c r="I64" s="203" t="str">
        <f>IF('Frais réels'!I64="","",'Frais réels'!$I64)</f>
        <v/>
      </c>
      <c r="J64" s="73"/>
      <c r="K64" s="182" t="str">
        <f t="shared" si="1"/>
        <v/>
      </c>
      <c r="L64" s="285"/>
      <c r="M64" s="286" t="str">
        <f t="shared" si="2"/>
        <v/>
      </c>
      <c r="N64" s="286" t="str">
        <f t="shared" si="3"/>
        <v/>
      </c>
      <c r="O64" s="215" t="str">
        <f t="shared" si="0"/>
        <v/>
      </c>
      <c r="P64" s="211" t="str">
        <f t="shared" si="4"/>
        <v/>
      </c>
      <c r="Q64" s="222"/>
      <c r="R64" s="266"/>
      <c r="S64" s="90"/>
      <c r="T64" s="158">
        <f t="shared" si="5"/>
        <v>0</v>
      </c>
    </row>
    <row r="65" spans="1:20" ht="20.100000000000001" customHeight="1" x14ac:dyDescent="0.25">
      <c r="A65" s="174">
        <v>59</v>
      </c>
      <c r="B65" s="181" t="str">
        <f>IF('Frais réels'!B65="","",'Frais réels'!$B65)</f>
        <v/>
      </c>
      <c r="C65" s="181" t="str">
        <f>IF('Frais réels'!C65="","",'Frais réels'!$C65)</f>
        <v/>
      </c>
      <c r="D65" s="181" t="str">
        <f>IF('Frais réels'!D65="","",'Frais réels'!$D65)</f>
        <v/>
      </c>
      <c r="E65" s="180" t="str">
        <f>IF('Frais réels'!E65="","",'Frais réels'!$E65)</f>
        <v/>
      </c>
      <c r="F65" s="180" t="str">
        <f>IF('Frais réels'!F65="","",'Frais réels'!$F65)</f>
        <v/>
      </c>
      <c r="G65" s="276" t="str">
        <f>IF('Frais réels'!G65="","",'Frais réels'!G65)</f>
        <v/>
      </c>
      <c r="H65" s="276" t="str">
        <f>IF('Frais réels'!H65="","",'Frais réels'!H65)</f>
        <v/>
      </c>
      <c r="I65" s="203" t="str">
        <f>IF('Frais réels'!I65="","",'Frais réels'!$I65)</f>
        <v/>
      </c>
      <c r="J65" s="73"/>
      <c r="K65" s="182" t="str">
        <f t="shared" si="1"/>
        <v/>
      </c>
      <c r="L65" s="285"/>
      <c r="M65" s="286" t="str">
        <f t="shared" si="2"/>
        <v/>
      </c>
      <c r="N65" s="286" t="str">
        <f t="shared" si="3"/>
        <v/>
      </c>
      <c r="O65" s="215" t="str">
        <f t="shared" si="0"/>
        <v/>
      </c>
      <c r="P65" s="211" t="str">
        <f t="shared" si="4"/>
        <v/>
      </c>
      <c r="Q65" s="222"/>
      <c r="R65" s="266"/>
      <c r="S65" s="90"/>
      <c r="T65" s="158">
        <f t="shared" si="5"/>
        <v>0</v>
      </c>
    </row>
    <row r="66" spans="1:20" ht="20.100000000000001" customHeight="1" x14ac:dyDescent="0.25">
      <c r="A66" s="174">
        <v>60</v>
      </c>
      <c r="B66" s="181" t="str">
        <f>IF('Frais réels'!B66="","",'Frais réels'!$B66)</f>
        <v/>
      </c>
      <c r="C66" s="181" t="str">
        <f>IF('Frais réels'!C66="","",'Frais réels'!$C66)</f>
        <v/>
      </c>
      <c r="D66" s="181" t="str">
        <f>IF('Frais réels'!D66="","",'Frais réels'!$D66)</f>
        <v/>
      </c>
      <c r="E66" s="180" t="str">
        <f>IF('Frais réels'!E66="","",'Frais réels'!$E66)</f>
        <v/>
      </c>
      <c r="F66" s="180" t="str">
        <f>IF('Frais réels'!F66="","",'Frais réels'!$F66)</f>
        <v/>
      </c>
      <c r="G66" s="276" t="str">
        <f>IF('Frais réels'!G66="","",'Frais réels'!G66)</f>
        <v/>
      </c>
      <c r="H66" s="276" t="str">
        <f>IF('Frais réels'!H66="","",'Frais réels'!H66)</f>
        <v/>
      </c>
      <c r="I66" s="203" t="str">
        <f>IF('Frais réels'!I66="","",'Frais réels'!$I66)</f>
        <v/>
      </c>
      <c r="J66" s="73"/>
      <c r="K66" s="182" t="str">
        <f t="shared" si="1"/>
        <v/>
      </c>
      <c r="L66" s="285"/>
      <c r="M66" s="286" t="str">
        <f t="shared" si="2"/>
        <v/>
      </c>
      <c r="N66" s="286" t="str">
        <f t="shared" si="3"/>
        <v/>
      </c>
      <c r="O66" s="215" t="str">
        <f t="shared" si="0"/>
        <v/>
      </c>
      <c r="P66" s="211" t="str">
        <f t="shared" si="4"/>
        <v/>
      </c>
      <c r="Q66" s="222"/>
      <c r="R66" s="266"/>
      <c r="S66" s="90"/>
      <c r="T66" s="158">
        <f t="shared" si="5"/>
        <v>0</v>
      </c>
    </row>
    <row r="67" spans="1:20" ht="20.100000000000001" customHeight="1" x14ac:dyDescent="0.25">
      <c r="A67" s="174">
        <v>61</v>
      </c>
      <c r="B67" s="181" t="str">
        <f>IF('Frais réels'!B67="","",'Frais réels'!$B67)</f>
        <v/>
      </c>
      <c r="C67" s="181" t="str">
        <f>IF('Frais réels'!C67="","",'Frais réels'!$C67)</f>
        <v/>
      </c>
      <c r="D67" s="181" t="str">
        <f>IF('Frais réels'!D67="","",'Frais réels'!$D67)</f>
        <v/>
      </c>
      <c r="E67" s="180" t="str">
        <f>IF('Frais réels'!E67="","",'Frais réels'!$E67)</f>
        <v/>
      </c>
      <c r="F67" s="180" t="str">
        <f>IF('Frais réels'!F67="","",'Frais réels'!$F67)</f>
        <v/>
      </c>
      <c r="G67" s="276" t="str">
        <f>IF('Frais réels'!G67="","",'Frais réels'!G67)</f>
        <v/>
      </c>
      <c r="H67" s="276" t="str">
        <f>IF('Frais réels'!H67="","",'Frais réels'!H67)</f>
        <v/>
      </c>
      <c r="I67" s="203" t="str">
        <f>IF('Frais réels'!I67="","",'Frais réels'!$I67)</f>
        <v/>
      </c>
      <c r="J67" s="73"/>
      <c r="K67" s="182" t="str">
        <f t="shared" si="1"/>
        <v/>
      </c>
      <c r="L67" s="285"/>
      <c r="M67" s="286" t="str">
        <f t="shared" si="2"/>
        <v/>
      </c>
      <c r="N67" s="286" t="str">
        <f t="shared" si="3"/>
        <v/>
      </c>
      <c r="O67" s="215" t="str">
        <f t="shared" si="0"/>
        <v/>
      </c>
      <c r="P67" s="211" t="str">
        <f t="shared" si="4"/>
        <v/>
      </c>
      <c r="Q67" s="222"/>
      <c r="R67" s="266"/>
      <c r="S67" s="90"/>
      <c r="T67" s="158">
        <f t="shared" si="5"/>
        <v>0</v>
      </c>
    </row>
    <row r="68" spans="1:20" ht="20.100000000000001" customHeight="1" x14ac:dyDescent="0.25">
      <c r="A68" s="174">
        <v>62</v>
      </c>
      <c r="B68" s="181" t="str">
        <f>IF('Frais réels'!B68="","",'Frais réels'!$B68)</f>
        <v/>
      </c>
      <c r="C68" s="181" t="str">
        <f>IF('Frais réels'!C68="","",'Frais réels'!$C68)</f>
        <v/>
      </c>
      <c r="D68" s="181" t="str">
        <f>IF('Frais réels'!D68="","",'Frais réels'!$D68)</f>
        <v/>
      </c>
      <c r="E68" s="180" t="str">
        <f>IF('Frais réels'!E68="","",'Frais réels'!$E68)</f>
        <v/>
      </c>
      <c r="F68" s="180" t="str">
        <f>IF('Frais réels'!F68="","",'Frais réels'!$F68)</f>
        <v/>
      </c>
      <c r="G68" s="276" t="str">
        <f>IF('Frais réels'!G68="","",'Frais réels'!G68)</f>
        <v/>
      </c>
      <c r="H68" s="276" t="str">
        <f>IF('Frais réels'!H68="","",'Frais réels'!H68)</f>
        <v/>
      </c>
      <c r="I68" s="203" t="str">
        <f>IF('Frais réels'!I68="","",'Frais réels'!$I68)</f>
        <v/>
      </c>
      <c r="J68" s="73"/>
      <c r="K68" s="182" t="str">
        <f t="shared" si="1"/>
        <v/>
      </c>
      <c r="L68" s="285"/>
      <c r="M68" s="286" t="str">
        <f t="shared" si="2"/>
        <v/>
      </c>
      <c r="N68" s="286" t="str">
        <f t="shared" si="3"/>
        <v/>
      </c>
      <c r="O68" s="215" t="str">
        <f t="shared" si="0"/>
        <v/>
      </c>
      <c r="P68" s="211" t="str">
        <f t="shared" si="4"/>
        <v/>
      </c>
      <c r="Q68" s="222"/>
      <c r="R68" s="266"/>
      <c r="S68" s="90"/>
      <c r="T68" s="158">
        <f t="shared" si="5"/>
        <v>0</v>
      </c>
    </row>
    <row r="69" spans="1:20" ht="20.100000000000001" customHeight="1" x14ac:dyDescent="0.25">
      <c r="A69" s="174">
        <v>63</v>
      </c>
      <c r="B69" s="181" t="str">
        <f>IF('Frais réels'!B69="","",'Frais réels'!$B69)</f>
        <v/>
      </c>
      <c r="C69" s="181" t="str">
        <f>IF('Frais réels'!C69="","",'Frais réels'!$C69)</f>
        <v/>
      </c>
      <c r="D69" s="181" t="str">
        <f>IF('Frais réels'!D69="","",'Frais réels'!$D69)</f>
        <v/>
      </c>
      <c r="E69" s="180" t="str">
        <f>IF('Frais réels'!E69="","",'Frais réels'!$E69)</f>
        <v/>
      </c>
      <c r="F69" s="180" t="str">
        <f>IF('Frais réels'!F69="","",'Frais réels'!$F69)</f>
        <v/>
      </c>
      <c r="G69" s="276" t="str">
        <f>IF('Frais réels'!G69="","",'Frais réels'!G69)</f>
        <v/>
      </c>
      <c r="H69" s="276" t="str">
        <f>IF('Frais réels'!H69="","",'Frais réels'!H69)</f>
        <v/>
      </c>
      <c r="I69" s="203" t="str">
        <f>IF('Frais réels'!I69="","",'Frais réels'!$I69)</f>
        <v/>
      </c>
      <c r="J69" s="73"/>
      <c r="K69" s="182" t="str">
        <f t="shared" si="1"/>
        <v/>
      </c>
      <c r="L69" s="285"/>
      <c r="M69" s="286" t="str">
        <f t="shared" si="2"/>
        <v/>
      </c>
      <c r="N69" s="286" t="str">
        <f t="shared" si="3"/>
        <v/>
      </c>
      <c r="O69" s="215" t="str">
        <f t="shared" si="0"/>
        <v/>
      </c>
      <c r="P69" s="211" t="str">
        <f t="shared" si="4"/>
        <v/>
      </c>
      <c r="Q69" s="222"/>
      <c r="R69" s="266"/>
      <c r="S69" s="90"/>
      <c r="T69" s="158">
        <f t="shared" si="5"/>
        <v>0</v>
      </c>
    </row>
    <row r="70" spans="1:20" ht="20.100000000000001" customHeight="1" x14ac:dyDescent="0.25">
      <c r="A70" s="174">
        <v>64</v>
      </c>
      <c r="B70" s="181" t="str">
        <f>IF('Frais réels'!B70="","",'Frais réels'!$B70)</f>
        <v/>
      </c>
      <c r="C70" s="181" t="str">
        <f>IF('Frais réels'!C70="","",'Frais réels'!$C70)</f>
        <v/>
      </c>
      <c r="D70" s="181" t="str">
        <f>IF('Frais réels'!D70="","",'Frais réels'!$D70)</f>
        <v/>
      </c>
      <c r="E70" s="180" t="str">
        <f>IF('Frais réels'!E70="","",'Frais réels'!$E70)</f>
        <v/>
      </c>
      <c r="F70" s="180" t="str">
        <f>IF('Frais réels'!F70="","",'Frais réels'!$F70)</f>
        <v/>
      </c>
      <c r="G70" s="276" t="str">
        <f>IF('Frais réels'!G70="","",'Frais réels'!G70)</f>
        <v/>
      </c>
      <c r="H70" s="276" t="str">
        <f>IF('Frais réels'!H70="","",'Frais réels'!H70)</f>
        <v/>
      </c>
      <c r="I70" s="203" t="str">
        <f>IF('Frais réels'!I70="","",'Frais réels'!$I70)</f>
        <v/>
      </c>
      <c r="J70" s="73"/>
      <c r="K70" s="182" t="str">
        <f t="shared" si="1"/>
        <v/>
      </c>
      <c r="L70" s="285"/>
      <c r="M70" s="286" t="str">
        <f t="shared" si="2"/>
        <v/>
      </c>
      <c r="N70" s="286" t="str">
        <f t="shared" si="3"/>
        <v/>
      </c>
      <c r="O70" s="215" t="str">
        <f t="shared" si="0"/>
        <v/>
      </c>
      <c r="P70" s="211" t="str">
        <f t="shared" si="4"/>
        <v/>
      </c>
      <c r="Q70" s="222"/>
      <c r="R70" s="266"/>
      <c r="S70" s="90"/>
      <c r="T70" s="158">
        <f t="shared" si="5"/>
        <v>0</v>
      </c>
    </row>
    <row r="71" spans="1:20" ht="20.100000000000001" customHeight="1" x14ac:dyDescent="0.25">
      <c r="A71" s="174">
        <v>65</v>
      </c>
      <c r="B71" s="181" t="str">
        <f>IF('Frais réels'!B71="","",'Frais réels'!$B71)</f>
        <v/>
      </c>
      <c r="C71" s="181" t="str">
        <f>IF('Frais réels'!C71="","",'Frais réels'!$C71)</f>
        <v/>
      </c>
      <c r="D71" s="181" t="str">
        <f>IF('Frais réels'!D71="","",'Frais réels'!$D71)</f>
        <v/>
      </c>
      <c r="E71" s="180" t="str">
        <f>IF('Frais réels'!E71="","",'Frais réels'!$E71)</f>
        <v/>
      </c>
      <c r="F71" s="180" t="str">
        <f>IF('Frais réels'!F71="","",'Frais réels'!$F71)</f>
        <v/>
      </c>
      <c r="G71" s="276" t="str">
        <f>IF('Frais réels'!G71="","",'Frais réels'!G71)</f>
        <v/>
      </c>
      <c r="H71" s="276" t="str">
        <f>IF('Frais réels'!H71="","",'Frais réels'!H71)</f>
        <v/>
      </c>
      <c r="I71" s="203" t="str">
        <f>IF('Frais réels'!I71="","",'Frais réels'!$I71)</f>
        <v/>
      </c>
      <c r="J71" s="73"/>
      <c r="K71" s="182" t="str">
        <f t="shared" si="1"/>
        <v/>
      </c>
      <c r="L71" s="285"/>
      <c r="M71" s="286" t="str">
        <f t="shared" si="2"/>
        <v/>
      </c>
      <c r="N71" s="286" t="str">
        <f t="shared" si="3"/>
        <v/>
      </c>
      <c r="O71" s="215" t="str">
        <f t="shared" ref="O71:O134" si="6">IF(F71="Aller - Retour Mayotte - Hexagone",IF(1900=0,"",1900),IF(F71="Aller - Retour Mayotte - La Réunion",IF(700=0,"",700),IF(F71="Aller - Retour Mayotte - Caraïbes",IF(2200=0,"",2200),IF(E71="Billets de train",IF(J71=0,"",""),IF(E71="","")))))</f>
        <v/>
      </c>
      <c r="P71" s="211" t="str">
        <f t="shared" si="4"/>
        <v/>
      </c>
      <c r="Q71" s="222"/>
      <c r="R71" s="266"/>
      <c r="S71" s="90"/>
      <c r="T71" s="158">
        <f t="shared" si="5"/>
        <v>0</v>
      </c>
    </row>
    <row r="72" spans="1:20" ht="20.100000000000001" customHeight="1" x14ac:dyDescent="0.25">
      <c r="A72" s="174">
        <v>66</v>
      </c>
      <c r="B72" s="181" t="str">
        <f>IF('Frais réels'!B72="","",'Frais réels'!$B72)</f>
        <v/>
      </c>
      <c r="C72" s="181" t="str">
        <f>IF('Frais réels'!C72="","",'Frais réels'!$C72)</f>
        <v/>
      </c>
      <c r="D72" s="181" t="str">
        <f>IF('Frais réels'!D72="","",'Frais réels'!$D72)</f>
        <v/>
      </c>
      <c r="E72" s="180" t="str">
        <f>IF('Frais réels'!E72="","",'Frais réels'!$E72)</f>
        <v/>
      </c>
      <c r="F72" s="180" t="str">
        <f>IF('Frais réels'!F72="","",'Frais réels'!$F72)</f>
        <v/>
      </c>
      <c r="G72" s="276" t="str">
        <f>IF('Frais réels'!G72="","",'Frais réels'!G72)</f>
        <v/>
      </c>
      <c r="H72" s="276" t="str">
        <f>IF('Frais réels'!H72="","",'Frais réels'!H72)</f>
        <v/>
      </c>
      <c r="I72" s="203" t="str">
        <f>IF('Frais réels'!I72="","",'Frais réels'!$I72)</f>
        <v/>
      </c>
      <c r="J72" s="73"/>
      <c r="K72" s="182" t="str">
        <f t="shared" ref="K72:K135" si="7">IF($I72="","",IF($J72&gt;$I72,"Le montant éligible ne peut etre supérieur au montant présenté",""))</f>
        <v/>
      </c>
      <c r="L72" s="285"/>
      <c r="M72" s="286" t="str">
        <f t="shared" ref="M72:M135" si="8">IF(L72="KO","",IF(J72="","",G72))</f>
        <v/>
      </c>
      <c r="N72" s="286" t="str">
        <f t="shared" ref="N72:N135" si="9">IF(L72="KO","",IF(J72="","",H72))</f>
        <v/>
      </c>
      <c r="O72" s="215" t="str">
        <f t="shared" si="6"/>
        <v/>
      </c>
      <c r="P72" s="211" t="str">
        <f t="shared" ref="P72:P135" si="10">IF(J72="", "", IF(MIN(J72,O72)=0, "", MIN(J72,O72)))</f>
        <v/>
      </c>
      <c r="Q72" s="222"/>
      <c r="R72" s="266"/>
      <c r="S72" s="90"/>
      <c r="T72" s="158">
        <f t="shared" ref="T72:T135" si="11">IF(AND(B72&lt;&gt;"",S72&lt;&gt;"Oui"),1,0)</f>
        <v>0</v>
      </c>
    </row>
    <row r="73" spans="1:20" ht="20.100000000000001" customHeight="1" x14ac:dyDescent="0.25">
      <c r="A73" s="174">
        <v>67</v>
      </c>
      <c r="B73" s="181" t="str">
        <f>IF('Frais réels'!B73="","",'Frais réels'!$B73)</f>
        <v/>
      </c>
      <c r="C73" s="181" t="str">
        <f>IF('Frais réels'!C73="","",'Frais réels'!$C73)</f>
        <v/>
      </c>
      <c r="D73" s="181" t="str">
        <f>IF('Frais réels'!D73="","",'Frais réels'!$D73)</f>
        <v/>
      </c>
      <c r="E73" s="180" t="str">
        <f>IF('Frais réels'!E73="","",'Frais réels'!$E73)</f>
        <v/>
      </c>
      <c r="F73" s="180" t="str">
        <f>IF('Frais réels'!F73="","",'Frais réels'!$F73)</f>
        <v/>
      </c>
      <c r="G73" s="276" t="str">
        <f>IF('Frais réels'!G73="","",'Frais réels'!G73)</f>
        <v/>
      </c>
      <c r="H73" s="276" t="str">
        <f>IF('Frais réels'!H73="","",'Frais réels'!H73)</f>
        <v/>
      </c>
      <c r="I73" s="203" t="str">
        <f>IF('Frais réels'!I73="","",'Frais réels'!$I73)</f>
        <v/>
      </c>
      <c r="J73" s="73"/>
      <c r="K73" s="182" t="str">
        <f t="shared" si="7"/>
        <v/>
      </c>
      <c r="L73" s="285"/>
      <c r="M73" s="286" t="str">
        <f t="shared" si="8"/>
        <v/>
      </c>
      <c r="N73" s="286" t="str">
        <f t="shared" si="9"/>
        <v/>
      </c>
      <c r="O73" s="215" t="str">
        <f t="shared" si="6"/>
        <v/>
      </c>
      <c r="P73" s="211" t="str">
        <f t="shared" si="10"/>
        <v/>
      </c>
      <c r="Q73" s="222"/>
      <c r="R73" s="266"/>
      <c r="S73" s="90"/>
      <c r="T73" s="158">
        <f t="shared" si="11"/>
        <v>0</v>
      </c>
    </row>
    <row r="74" spans="1:20" ht="20.100000000000001" customHeight="1" x14ac:dyDescent="0.25">
      <c r="A74" s="174">
        <v>68</v>
      </c>
      <c r="B74" s="181" t="str">
        <f>IF('Frais réels'!B74="","",'Frais réels'!$B74)</f>
        <v/>
      </c>
      <c r="C74" s="181" t="str">
        <f>IF('Frais réels'!C74="","",'Frais réels'!$C74)</f>
        <v/>
      </c>
      <c r="D74" s="181" t="str">
        <f>IF('Frais réels'!D74="","",'Frais réels'!$D74)</f>
        <v/>
      </c>
      <c r="E74" s="180" t="str">
        <f>IF('Frais réels'!E74="","",'Frais réels'!$E74)</f>
        <v/>
      </c>
      <c r="F74" s="180" t="str">
        <f>IF('Frais réels'!F74="","",'Frais réels'!$F74)</f>
        <v/>
      </c>
      <c r="G74" s="276" t="str">
        <f>IF('Frais réels'!G74="","",'Frais réels'!G74)</f>
        <v/>
      </c>
      <c r="H74" s="276" t="str">
        <f>IF('Frais réels'!H74="","",'Frais réels'!H74)</f>
        <v/>
      </c>
      <c r="I74" s="203" t="str">
        <f>IF('Frais réels'!I74="","",'Frais réels'!$I74)</f>
        <v/>
      </c>
      <c r="J74" s="73"/>
      <c r="K74" s="182" t="str">
        <f t="shared" si="7"/>
        <v/>
      </c>
      <c r="L74" s="285"/>
      <c r="M74" s="286" t="str">
        <f t="shared" si="8"/>
        <v/>
      </c>
      <c r="N74" s="286" t="str">
        <f t="shared" si="9"/>
        <v/>
      </c>
      <c r="O74" s="215" t="str">
        <f t="shared" si="6"/>
        <v/>
      </c>
      <c r="P74" s="211" t="str">
        <f t="shared" si="10"/>
        <v/>
      </c>
      <c r="Q74" s="222"/>
      <c r="R74" s="266"/>
      <c r="S74" s="90"/>
      <c r="T74" s="158">
        <f t="shared" si="11"/>
        <v>0</v>
      </c>
    </row>
    <row r="75" spans="1:20" ht="20.100000000000001" customHeight="1" x14ac:dyDescent="0.25">
      <c r="A75" s="174">
        <v>69</v>
      </c>
      <c r="B75" s="181" t="str">
        <f>IF('Frais réels'!B75="","",'Frais réels'!$B75)</f>
        <v/>
      </c>
      <c r="C75" s="181" t="str">
        <f>IF('Frais réels'!C75="","",'Frais réels'!$C75)</f>
        <v/>
      </c>
      <c r="D75" s="181" t="str">
        <f>IF('Frais réels'!D75="","",'Frais réels'!$D75)</f>
        <v/>
      </c>
      <c r="E75" s="180" t="str">
        <f>IF('Frais réels'!E75="","",'Frais réels'!$E75)</f>
        <v/>
      </c>
      <c r="F75" s="180" t="str">
        <f>IF('Frais réels'!F75="","",'Frais réels'!$F75)</f>
        <v/>
      </c>
      <c r="G75" s="276" t="str">
        <f>IF('Frais réels'!G75="","",'Frais réels'!G75)</f>
        <v/>
      </c>
      <c r="H75" s="276" t="str">
        <f>IF('Frais réels'!H75="","",'Frais réels'!H75)</f>
        <v/>
      </c>
      <c r="I75" s="203" t="str">
        <f>IF('Frais réels'!I75="","",'Frais réels'!$I75)</f>
        <v/>
      </c>
      <c r="J75" s="73"/>
      <c r="K75" s="182" t="str">
        <f t="shared" si="7"/>
        <v/>
      </c>
      <c r="L75" s="285"/>
      <c r="M75" s="286" t="str">
        <f t="shared" si="8"/>
        <v/>
      </c>
      <c r="N75" s="286" t="str">
        <f t="shared" si="9"/>
        <v/>
      </c>
      <c r="O75" s="215" t="str">
        <f t="shared" si="6"/>
        <v/>
      </c>
      <c r="P75" s="211" t="str">
        <f t="shared" si="10"/>
        <v/>
      </c>
      <c r="Q75" s="222"/>
      <c r="R75" s="266"/>
      <c r="S75" s="90"/>
      <c r="T75" s="158">
        <f t="shared" si="11"/>
        <v>0</v>
      </c>
    </row>
    <row r="76" spans="1:20" ht="20.100000000000001" customHeight="1" x14ac:dyDescent="0.25">
      <c r="A76" s="174">
        <v>70</v>
      </c>
      <c r="B76" s="181" t="str">
        <f>IF('Frais réels'!B76="","",'Frais réels'!$B76)</f>
        <v/>
      </c>
      <c r="C76" s="181" t="str">
        <f>IF('Frais réels'!C76="","",'Frais réels'!$C76)</f>
        <v/>
      </c>
      <c r="D76" s="181" t="str">
        <f>IF('Frais réels'!D76="","",'Frais réels'!$D76)</f>
        <v/>
      </c>
      <c r="E76" s="180" t="str">
        <f>IF('Frais réels'!E76="","",'Frais réels'!$E76)</f>
        <v/>
      </c>
      <c r="F76" s="180" t="str">
        <f>IF('Frais réels'!F76="","",'Frais réels'!$F76)</f>
        <v/>
      </c>
      <c r="G76" s="276" t="str">
        <f>IF('Frais réels'!G76="","",'Frais réels'!G76)</f>
        <v/>
      </c>
      <c r="H76" s="276" t="str">
        <f>IF('Frais réels'!H76="","",'Frais réels'!H76)</f>
        <v/>
      </c>
      <c r="I76" s="203" t="str">
        <f>IF('Frais réels'!I76="","",'Frais réels'!$I76)</f>
        <v/>
      </c>
      <c r="J76" s="73"/>
      <c r="K76" s="182" t="str">
        <f t="shared" si="7"/>
        <v/>
      </c>
      <c r="L76" s="285"/>
      <c r="M76" s="286" t="str">
        <f t="shared" si="8"/>
        <v/>
      </c>
      <c r="N76" s="286" t="str">
        <f t="shared" si="9"/>
        <v/>
      </c>
      <c r="O76" s="215" t="str">
        <f t="shared" si="6"/>
        <v/>
      </c>
      <c r="P76" s="211" t="str">
        <f t="shared" si="10"/>
        <v/>
      </c>
      <c r="Q76" s="222"/>
      <c r="R76" s="266"/>
      <c r="S76" s="90"/>
      <c r="T76" s="158">
        <f t="shared" si="11"/>
        <v>0</v>
      </c>
    </row>
    <row r="77" spans="1:20" ht="20.100000000000001" customHeight="1" x14ac:dyDescent="0.25">
      <c r="A77" s="174">
        <v>71</v>
      </c>
      <c r="B77" s="181" t="str">
        <f>IF('Frais réels'!B77="","",'Frais réels'!$B77)</f>
        <v/>
      </c>
      <c r="C77" s="181" t="str">
        <f>IF('Frais réels'!C77="","",'Frais réels'!$C77)</f>
        <v/>
      </c>
      <c r="D77" s="181" t="str">
        <f>IF('Frais réels'!D77="","",'Frais réels'!$D77)</f>
        <v/>
      </c>
      <c r="E77" s="180" t="str">
        <f>IF('Frais réels'!E77="","",'Frais réels'!$E77)</f>
        <v/>
      </c>
      <c r="F77" s="180" t="str">
        <f>IF('Frais réels'!F77="","",'Frais réels'!$F77)</f>
        <v/>
      </c>
      <c r="G77" s="276" t="str">
        <f>IF('Frais réels'!G77="","",'Frais réels'!G77)</f>
        <v/>
      </c>
      <c r="H77" s="276" t="str">
        <f>IF('Frais réels'!H77="","",'Frais réels'!H77)</f>
        <v/>
      </c>
      <c r="I77" s="203" t="str">
        <f>IF('Frais réels'!I77="","",'Frais réels'!$I77)</f>
        <v/>
      </c>
      <c r="J77" s="73"/>
      <c r="K77" s="182" t="str">
        <f t="shared" si="7"/>
        <v/>
      </c>
      <c r="L77" s="285"/>
      <c r="M77" s="286" t="str">
        <f t="shared" si="8"/>
        <v/>
      </c>
      <c r="N77" s="286" t="str">
        <f t="shared" si="9"/>
        <v/>
      </c>
      <c r="O77" s="215" t="str">
        <f t="shared" si="6"/>
        <v/>
      </c>
      <c r="P77" s="211" t="str">
        <f t="shared" si="10"/>
        <v/>
      </c>
      <c r="Q77" s="222"/>
      <c r="R77" s="266"/>
      <c r="S77" s="90"/>
      <c r="T77" s="158">
        <f t="shared" si="11"/>
        <v>0</v>
      </c>
    </row>
    <row r="78" spans="1:20" ht="20.100000000000001" customHeight="1" x14ac:dyDescent="0.25">
      <c r="A78" s="174">
        <v>72</v>
      </c>
      <c r="B78" s="181" t="str">
        <f>IF('Frais réels'!B78="","",'Frais réels'!$B78)</f>
        <v/>
      </c>
      <c r="C78" s="181" t="str">
        <f>IF('Frais réels'!C78="","",'Frais réels'!$C78)</f>
        <v/>
      </c>
      <c r="D78" s="181" t="str">
        <f>IF('Frais réels'!D78="","",'Frais réels'!$D78)</f>
        <v/>
      </c>
      <c r="E78" s="180" t="str">
        <f>IF('Frais réels'!E78="","",'Frais réels'!$E78)</f>
        <v/>
      </c>
      <c r="F78" s="180" t="str">
        <f>IF('Frais réels'!F78="","",'Frais réels'!$F78)</f>
        <v/>
      </c>
      <c r="G78" s="276" t="str">
        <f>IF('Frais réels'!G78="","",'Frais réels'!G78)</f>
        <v/>
      </c>
      <c r="H78" s="276" t="str">
        <f>IF('Frais réels'!H78="","",'Frais réels'!H78)</f>
        <v/>
      </c>
      <c r="I78" s="203" t="str">
        <f>IF('Frais réels'!I78="","",'Frais réels'!$I78)</f>
        <v/>
      </c>
      <c r="J78" s="73"/>
      <c r="K78" s="182" t="str">
        <f t="shared" si="7"/>
        <v/>
      </c>
      <c r="L78" s="285"/>
      <c r="M78" s="286" t="str">
        <f t="shared" si="8"/>
        <v/>
      </c>
      <c r="N78" s="286" t="str">
        <f t="shared" si="9"/>
        <v/>
      </c>
      <c r="O78" s="215" t="str">
        <f t="shared" si="6"/>
        <v/>
      </c>
      <c r="P78" s="211" t="str">
        <f t="shared" si="10"/>
        <v/>
      </c>
      <c r="Q78" s="222"/>
      <c r="R78" s="266"/>
      <c r="S78" s="90"/>
      <c r="T78" s="158">
        <f t="shared" si="11"/>
        <v>0</v>
      </c>
    </row>
    <row r="79" spans="1:20" ht="20.100000000000001" customHeight="1" x14ac:dyDescent="0.25">
      <c r="A79" s="174">
        <v>73</v>
      </c>
      <c r="B79" s="181" t="str">
        <f>IF('Frais réels'!B79="","",'Frais réels'!$B79)</f>
        <v/>
      </c>
      <c r="C79" s="181" t="str">
        <f>IF('Frais réels'!C79="","",'Frais réels'!$C79)</f>
        <v/>
      </c>
      <c r="D79" s="181" t="str">
        <f>IF('Frais réels'!D79="","",'Frais réels'!$D79)</f>
        <v/>
      </c>
      <c r="E79" s="180" t="str">
        <f>IF('Frais réels'!E79="","",'Frais réels'!$E79)</f>
        <v/>
      </c>
      <c r="F79" s="180" t="str">
        <f>IF('Frais réels'!F79="","",'Frais réels'!$F79)</f>
        <v/>
      </c>
      <c r="G79" s="276" t="str">
        <f>IF('Frais réels'!G79="","",'Frais réels'!G79)</f>
        <v/>
      </c>
      <c r="H79" s="276" t="str">
        <f>IF('Frais réels'!H79="","",'Frais réels'!H79)</f>
        <v/>
      </c>
      <c r="I79" s="203" t="str">
        <f>IF('Frais réels'!I79="","",'Frais réels'!$I79)</f>
        <v/>
      </c>
      <c r="J79" s="73"/>
      <c r="K79" s="182" t="str">
        <f t="shared" si="7"/>
        <v/>
      </c>
      <c r="L79" s="285"/>
      <c r="M79" s="286" t="str">
        <f t="shared" si="8"/>
        <v/>
      </c>
      <c r="N79" s="286" t="str">
        <f t="shared" si="9"/>
        <v/>
      </c>
      <c r="O79" s="215" t="str">
        <f t="shared" si="6"/>
        <v/>
      </c>
      <c r="P79" s="211" t="str">
        <f t="shared" si="10"/>
        <v/>
      </c>
      <c r="Q79" s="222"/>
      <c r="R79" s="266"/>
      <c r="S79" s="90"/>
      <c r="T79" s="158">
        <f t="shared" si="11"/>
        <v>0</v>
      </c>
    </row>
    <row r="80" spans="1:20" ht="20.100000000000001" customHeight="1" x14ac:dyDescent="0.25">
      <c r="A80" s="174">
        <v>74</v>
      </c>
      <c r="B80" s="181" t="str">
        <f>IF('Frais réels'!B80="","",'Frais réels'!$B80)</f>
        <v/>
      </c>
      <c r="C80" s="181" t="str">
        <f>IF('Frais réels'!C80="","",'Frais réels'!$C80)</f>
        <v/>
      </c>
      <c r="D80" s="181" t="str">
        <f>IF('Frais réels'!D80="","",'Frais réels'!$D80)</f>
        <v/>
      </c>
      <c r="E80" s="180" t="str">
        <f>IF('Frais réels'!E80="","",'Frais réels'!$E80)</f>
        <v/>
      </c>
      <c r="F80" s="180" t="str">
        <f>IF('Frais réels'!F80="","",'Frais réels'!$F80)</f>
        <v/>
      </c>
      <c r="G80" s="276" t="str">
        <f>IF('Frais réels'!G80="","",'Frais réels'!G80)</f>
        <v/>
      </c>
      <c r="H80" s="276" t="str">
        <f>IF('Frais réels'!H80="","",'Frais réels'!H80)</f>
        <v/>
      </c>
      <c r="I80" s="203" t="str">
        <f>IF('Frais réels'!I80="","",'Frais réels'!$I80)</f>
        <v/>
      </c>
      <c r="J80" s="73"/>
      <c r="K80" s="182" t="str">
        <f t="shared" si="7"/>
        <v/>
      </c>
      <c r="L80" s="285"/>
      <c r="M80" s="286" t="str">
        <f t="shared" si="8"/>
        <v/>
      </c>
      <c r="N80" s="286" t="str">
        <f t="shared" si="9"/>
        <v/>
      </c>
      <c r="O80" s="215" t="str">
        <f t="shared" si="6"/>
        <v/>
      </c>
      <c r="P80" s="211" t="str">
        <f t="shared" si="10"/>
        <v/>
      </c>
      <c r="Q80" s="222"/>
      <c r="R80" s="266"/>
      <c r="S80" s="90"/>
      <c r="T80" s="158">
        <f t="shared" si="11"/>
        <v>0</v>
      </c>
    </row>
    <row r="81" spans="1:20" ht="20.100000000000001" customHeight="1" x14ac:dyDescent="0.25">
      <c r="A81" s="174">
        <v>75</v>
      </c>
      <c r="B81" s="181" t="str">
        <f>IF('Frais réels'!B81="","",'Frais réels'!$B81)</f>
        <v/>
      </c>
      <c r="C81" s="181" t="str">
        <f>IF('Frais réels'!C81="","",'Frais réels'!$C81)</f>
        <v/>
      </c>
      <c r="D81" s="181" t="str">
        <f>IF('Frais réels'!D81="","",'Frais réels'!$D81)</f>
        <v/>
      </c>
      <c r="E81" s="180" t="str">
        <f>IF('Frais réels'!E81="","",'Frais réels'!$E81)</f>
        <v/>
      </c>
      <c r="F81" s="180" t="str">
        <f>IF('Frais réels'!F81="","",'Frais réels'!$F81)</f>
        <v/>
      </c>
      <c r="G81" s="276" t="str">
        <f>IF('Frais réels'!G81="","",'Frais réels'!G81)</f>
        <v/>
      </c>
      <c r="H81" s="276" t="str">
        <f>IF('Frais réels'!H81="","",'Frais réels'!H81)</f>
        <v/>
      </c>
      <c r="I81" s="203" t="str">
        <f>IF('Frais réels'!I81="","",'Frais réels'!$I81)</f>
        <v/>
      </c>
      <c r="J81" s="73"/>
      <c r="K81" s="182" t="str">
        <f t="shared" si="7"/>
        <v/>
      </c>
      <c r="L81" s="285"/>
      <c r="M81" s="286" t="str">
        <f t="shared" si="8"/>
        <v/>
      </c>
      <c r="N81" s="286" t="str">
        <f t="shared" si="9"/>
        <v/>
      </c>
      <c r="O81" s="215" t="str">
        <f t="shared" si="6"/>
        <v/>
      </c>
      <c r="P81" s="211" t="str">
        <f t="shared" si="10"/>
        <v/>
      </c>
      <c r="Q81" s="222"/>
      <c r="R81" s="266"/>
      <c r="S81" s="90"/>
      <c r="T81" s="158">
        <f t="shared" si="11"/>
        <v>0</v>
      </c>
    </row>
    <row r="82" spans="1:20" ht="20.100000000000001" customHeight="1" x14ac:dyDescent="0.25">
      <c r="A82" s="174">
        <v>76</v>
      </c>
      <c r="B82" s="181" t="str">
        <f>IF('Frais réels'!B82="","",'Frais réels'!$B82)</f>
        <v/>
      </c>
      <c r="C82" s="181" t="str">
        <f>IF('Frais réels'!C82="","",'Frais réels'!$C82)</f>
        <v/>
      </c>
      <c r="D82" s="181" t="str">
        <f>IF('Frais réels'!D82="","",'Frais réels'!$D82)</f>
        <v/>
      </c>
      <c r="E82" s="180" t="str">
        <f>IF('Frais réels'!E82="","",'Frais réels'!$E82)</f>
        <v/>
      </c>
      <c r="F82" s="180" t="str">
        <f>IF('Frais réels'!F82="","",'Frais réels'!$F82)</f>
        <v/>
      </c>
      <c r="G82" s="276" t="str">
        <f>IF('Frais réels'!G82="","",'Frais réels'!G82)</f>
        <v/>
      </c>
      <c r="H82" s="276" t="str">
        <f>IF('Frais réels'!H82="","",'Frais réels'!H82)</f>
        <v/>
      </c>
      <c r="I82" s="203" t="str">
        <f>IF('Frais réels'!I82="","",'Frais réels'!$I82)</f>
        <v/>
      </c>
      <c r="J82" s="73"/>
      <c r="K82" s="182" t="str">
        <f t="shared" si="7"/>
        <v/>
      </c>
      <c r="L82" s="285"/>
      <c r="M82" s="286" t="str">
        <f t="shared" si="8"/>
        <v/>
      </c>
      <c r="N82" s="286" t="str">
        <f t="shared" si="9"/>
        <v/>
      </c>
      <c r="O82" s="215" t="str">
        <f t="shared" si="6"/>
        <v/>
      </c>
      <c r="P82" s="211" t="str">
        <f t="shared" si="10"/>
        <v/>
      </c>
      <c r="Q82" s="222"/>
      <c r="R82" s="266"/>
      <c r="S82" s="90"/>
      <c r="T82" s="158">
        <f t="shared" si="11"/>
        <v>0</v>
      </c>
    </row>
    <row r="83" spans="1:20" ht="20.100000000000001" customHeight="1" x14ac:dyDescent="0.25">
      <c r="A83" s="174">
        <v>77</v>
      </c>
      <c r="B83" s="181" t="str">
        <f>IF('Frais réels'!B83="","",'Frais réels'!$B83)</f>
        <v/>
      </c>
      <c r="C83" s="181" t="str">
        <f>IF('Frais réels'!C83="","",'Frais réels'!$C83)</f>
        <v/>
      </c>
      <c r="D83" s="181" t="str">
        <f>IF('Frais réels'!D83="","",'Frais réels'!$D83)</f>
        <v/>
      </c>
      <c r="E83" s="180" t="str">
        <f>IF('Frais réels'!E83="","",'Frais réels'!$E83)</f>
        <v/>
      </c>
      <c r="F83" s="180" t="str">
        <f>IF('Frais réels'!F83="","",'Frais réels'!$F83)</f>
        <v/>
      </c>
      <c r="G83" s="276" t="str">
        <f>IF('Frais réels'!G83="","",'Frais réels'!G83)</f>
        <v/>
      </c>
      <c r="H83" s="276" t="str">
        <f>IF('Frais réels'!H83="","",'Frais réels'!H83)</f>
        <v/>
      </c>
      <c r="I83" s="203" t="str">
        <f>IF('Frais réels'!I83="","",'Frais réels'!$I83)</f>
        <v/>
      </c>
      <c r="J83" s="73"/>
      <c r="K83" s="182" t="str">
        <f t="shared" si="7"/>
        <v/>
      </c>
      <c r="L83" s="285"/>
      <c r="M83" s="286" t="str">
        <f t="shared" si="8"/>
        <v/>
      </c>
      <c r="N83" s="286" t="str">
        <f t="shared" si="9"/>
        <v/>
      </c>
      <c r="O83" s="215" t="str">
        <f t="shared" si="6"/>
        <v/>
      </c>
      <c r="P83" s="211" t="str">
        <f t="shared" si="10"/>
        <v/>
      </c>
      <c r="Q83" s="222"/>
      <c r="R83" s="266"/>
      <c r="S83" s="90"/>
      <c r="T83" s="158">
        <f t="shared" si="11"/>
        <v>0</v>
      </c>
    </row>
    <row r="84" spans="1:20" ht="20.100000000000001" customHeight="1" x14ac:dyDescent="0.25">
      <c r="A84" s="174">
        <v>78</v>
      </c>
      <c r="B84" s="181" t="str">
        <f>IF('Frais réels'!B84="","",'Frais réels'!$B84)</f>
        <v/>
      </c>
      <c r="C84" s="181" t="str">
        <f>IF('Frais réels'!C84="","",'Frais réels'!$C84)</f>
        <v/>
      </c>
      <c r="D84" s="181" t="str">
        <f>IF('Frais réels'!D84="","",'Frais réels'!$D84)</f>
        <v/>
      </c>
      <c r="E84" s="180" t="str">
        <f>IF('Frais réels'!E84="","",'Frais réels'!$E84)</f>
        <v/>
      </c>
      <c r="F84" s="180" t="str">
        <f>IF('Frais réels'!F84="","",'Frais réels'!$F84)</f>
        <v/>
      </c>
      <c r="G84" s="276" t="str">
        <f>IF('Frais réels'!G84="","",'Frais réels'!G84)</f>
        <v/>
      </c>
      <c r="H84" s="276" t="str">
        <f>IF('Frais réels'!H84="","",'Frais réels'!H84)</f>
        <v/>
      </c>
      <c r="I84" s="203" t="str">
        <f>IF('Frais réels'!I84="","",'Frais réels'!$I84)</f>
        <v/>
      </c>
      <c r="J84" s="73"/>
      <c r="K84" s="182" t="str">
        <f t="shared" si="7"/>
        <v/>
      </c>
      <c r="L84" s="285"/>
      <c r="M84" s="286" t="str">
        <f t="shared" si="8"/>
        <v/>
      </c>
      <c r="N84" s="286" t="str">
        <f t="shared" si="9"/>
        <v/>
      </c>
      <c r="O84" s="215" t="str">
        <f t="shared" si="6"/>
        <v/>
      </c>
      <c r="P84" s="211" t="str">
        <f t="shared" si="10"/>
        <v/>
      </c>
      <c r="Q84" s="222"/>
      <c r="R84" s="266"/>
      <c r="S84" s="90"/>
      <c r="T84" s="158">
        <f t="shared" si="11"/>
        <v>0</v>
      </c>
    </row>
    <row r="85" spans="1:20" ht="20.100000000000001" customHeight="1" x14ac:dyDescent="0.25">
      <c r="A85" s="174">
        <v>79</v>
      </c>
      <c r="B85" s="181" t="str">
        <f>IF('Frais réels'!B85="","",'Frais réels'!$B85)</f>
        <v/>
      </c>
      <c r="C85" s="181" t="str">
        <f>IF('Frais réels'!C85="","",'Frais réels'!$C85)</f>
        <v/>
      </c>
      <c r="D85" s="181" t="str">
        <f>IF('Frais réels'!D85="","",'Frais réels'!$D85)</f>
        <v/>
      </c>
      <c r="E85" s="180" t="str">
        <f>IF('Frais réels'!E85="","",'Frais réels'!$E85)</f>
        <v/>
      </c>
      <c r="F85" s="180" t="str">
        <f>IF('Frais réels'!F85="","",'Frais réels'!$F85)</f>
        <v/>
      </c>
      <c r="G85" s="276" t="str">
        <f>IF('Frais réels'!G85="","",'Frais réels'!G85)</f>
        <v/>
      </c>
      <c r="H85" s="276" t="str">
        <f>IF('Frais réels'!H85="","",'Frais réels'!H85)</f>
        <v/>
      </c>
      <c r="I85" s="203" t="str">
        <f>IF('Frais réels'!I85="","",'Frais réels'!$I85)</f>
        <v/>
      </c>
      <c r="J85" s="73"/>
      <c r="K85" s="182" t="str">
        <f t="shared" si="7"/>
        <v/>
      </c>
      <c r="L85" s="285"/>
      <c r="M85" s="286" t="str">
        <f t="shared" si="8"/>
        <v/>
      </c>
      <c r="N85" s="286" t="str">
        <f t="shared" si="9"/>
        <v/>
      </c>
      <c r="O85" s="215" t="str">
        <f t="shared" si="6"/>
        <v/>
      </c>
      <c r="P85" s="211" t="str">
        <f t="shared" si="10"/>
        <v/>
      </c>
      <c r="Q85" s="222"/>
      <c r="R85" s="266"/>
      <c r="S85" s="90"/>
      <c r="T85" s="158">
        <f t="shared" si="11"/>
        <v>0</v>
      </c>
    </row>
    <row r="86" spans="1:20" ht="20.100000000000001" customHeight="1" x14ac:dyDescent="0.25">
      <c r="A86" s="174">
        <v>80</v>
      </c>
      <c r="B86" s="181" t="str">
        <f>IF('Frais réels'!B86="","",'Frais réels'!$B86)</f>
        <v/>
      </c>
      <c r="C86" s="181" t="str">
        <f>IF('Frais réels'!C86="","",'Frais réels'!$C86)</f>
        <v/>
      </c>
      <c r="D86" s="181" t="str">
        <f>IF('Frais réels'!D86="","",'Frais réels'!$D86)</f>
        <v/>
      </c>
      <c r="E86" s="180" t="str">
        <f>IF('Frais réels'!E86="","",'Frais réels'!$E86)</f>
        <v/>
      </c>
      <c r="F86" s="180" t="str">
        <f>IF('Frais réels'!F86="","",'Frais réels'!$F86)</f>
        <v/>
      </c>
      <c r="G86" s="276" t="str">
        <f>IF('Frais réels'!G86="","",'Frais réels'!G86)</f>
        <v/>
      </c>
      <c r="H86" s="276" t="str">
        <f>IF('Frais réels'!H86="","",'Frais réels'!H86)</f>
        <v/>
      </c>
      <c r="I86" s="203" t="str">
        <f>IF('Frais réels'!I86="","",'Frais réels'!$I86)</f>
        <v/>
      </c>
      <c r="J86" s="73"/>
      <c r="K86" s="182" t="str">
        <f t="shared" si="7"/>
        <v/>
      </c>
      <c r="L86" s="285"/>
      <c r="M86" s="286" t="str">
        <f t="shared" si="8"/>
        <v/>
      </c>
      <c r="N86" s="286" t="str">
        <f t="shared" si="9"/>
        <v/>
      </c>
      <c r="O86" s="215" t="str">
        <f t="shared" si="6"/>
        <v/>
      </c>
      <c r="P86" s="211" t="str">
        <f t="shared" si="10"/>
        <v/>
      </c>
      <c r="Q86" s="222"/>
      <c r="R86" s="266"/>
      <c r="S86" s="90"/>
      <c r="T86" s="158">
        <f t="shared" si="11"/>
        <v>0</v>
      </c>
    </row>
    <row r="87" spans="1:20" ht="20.100000000000001" customHeight="1" x14ac:dyDescent="0.25">
      <c r="A87" s="174">
        <v>81</v>
      </c>
      <c r="B87" s="181" t="str">
        <f>IF('Frais réels'!B87="","",'Frais réels'!$B87)</f>
        <v/>
      </c>
      <c r="C87" s="181" t="str">
        <f>IF('Frais réels'!C87="","",'Frais réels'!$C87)</f>
        <v/>
      </c>
      <c r="D87" s="181" t="str">
        <f>IF('Frais réels'!D87="","",'Frais réels'!$D87)</f>
        <v/>
      </c>
      <c r="E87" s="180" t="str">
        <f>IF('Frais réels'!E87="","",'Frais réels'!$E87)</f>
        <v/>
      </c>
      <c r="F87" s="180" t="str">
        <f>IF('Frais réels'!F87="","",'Frais réels'!$F87)</f>
        <v/>
      </c>
      <c r="G87" s="276" t="str">
        <f>IF('Frais réels'!G87="","",'Frais réels'!G87)</f>
        <v/>
      </c>
      <c r="H87" s="276" t="str">
        <f>IF('Frais réels'!H87="","",'Frais réels'!H87)</f>
        <v/>
      </c>
      <c r="I87" s="203" t="str">
        <f>IF('Frais réels'!I87="","",'Frais réels'!$I87)</f>
        <v/>
      </c>
      <c r="J87" s="73"/>
      <c r="K87" s="182" t="str">
        <f t="shared" si="7"/>
        <v/>
      </c>
      <c r="L87" s="285"/>
      <c r="M87" s="286" t="str">
        <f t="shared" si="8"/>
        <v/>
      </c>
      <c r="N87" s="286" t="str">
        <f t="shared" si="9"/>
        <v/>
      </c>
      <c r="O87" s="215" t="str">
        <f t="shared" si="6"/>
        <v/>
      </c>
      <c r="P87" s="211" t="str">
        <f t="shared" si="10"/>
        <v/>
      </c>
      <c r="Q87" s="222"/>
      <c r="R87" s="266"/>
      <c r="S87" s="90"/>
      <c r="T87" s="158">
        <f t="shared" si="11"/>
        <v>0</v>
      </c>
    </row>
    <row r="88" spans="1:20" ht="20.100000000000001" customHeight="1" x14ac:dyDescent="0.25">
      <c r="A88" s="174">
        <v>82</v>
      </c>
      <c r="B88" s="181" t="str">
        <f>IF('Frais réels'!B88="","",'Frais réels'!$B88)</f>
        <v/>
      </c>
      <c r="C88" s="181" t="str">
        <f>IF('Frais réels'!C88="","",'Frais réels'!$C88)</f>
        <v/>
      </c>
      <c r="D88" s="181" t="str">
        <f>IF('Frais réels'!D88="","",'Frais réels'!$D88)</f>
        <v/>
      </c>
      <c r="E88" s="180" t="str">
        <f>IF('Frais réels'!E88="","",'Frais réels'!$E88)</f>
        <v/>
      </c>
      <c r="F88" s="180" t="str">
        <f>IF('Frais réels'!F88="","",'Frais réels'!$F88)</f>
        <v/>
      </c>
      <c r="G88" s="276" t="str">
        <f>IF('Frais réels'!G88="","",'Frais réels'!G88)</f>
        <v/>
      </c>
      <c r="H88" s="276" t="str">
        <f>IF('Frais réels'!H88="","",'Frais réels'!H88)</f>
        <v/>
      </c>
      <c r="I88" s="203" t="str">
        <f>IF('Frais réels'!I88="","",'Frais réels'!$I88)</f>
        <v/>
      </c>
      <c r="J88" s="73"/>
      <c r="K88" s="182" t="str">
        <f t="shared" si="7"/>
        <v/>
      </c>
      <c r="L88" s="285"/>
      <c r="M88" s="286" t="str">
        <f t="shared" si="8"/>
        <v/>
      </c>
      <c r="N88" s="286" t="str">
        <f t="shared" si="9"/>
        <v/>
      </c>
      <c r="O88" s="215" t="str">
        <f t="shared" si="6"/>
        <v/>
      </c>
      <c r="P88" s="211" t="str">
        <f t="shared" si="10"/>
        <v/>
      </c>
      <c r="Q88" s="222"/>
      <c r="R88" s="266"/>
      <c r="S88" s="90"/>
      <c r="T88" s="158">
        <f t="shared" si="11"/>
        <v>0</v>
      </c>
    </row>
    <row r="89" spans="1:20" ht="20.100000000000001" customHeight="1" x14ac:dyDescent="0.25">
      <c r="A89" s="174">
        <v>83</v>
      </c>
      <c r="B89" s="181" t="str">
        <f>IF('Frais réels'!B89="","",'Frais réels'!$B89)</f>
        <v/>
      </c>
      <c r="C89" s="181" t="str">
        <f>IF('Frais réels'!C89="","",'Frais réels'!$C89)</f>
        <v/>
      </c>
      <c r="D89" s="181" t="str">
        <f>IF('Frais réels'!D89="","",'Frais réels'!$D89)</f>
        <v/>
      </c>
      <c r="E89" s="180" t="str">
        <f>IF('Frais réels'!E89="","",'Frais réels'!$E89)</f>
        <v/>
      </c>
      <c r="F89" s="180" t="str">
        <f>IF('Frais réels'!F89="","",'Frais réels'!$F89)</f>
        <v/>
      </c>
      <c r="G89" s="276" t="str">
        <f>IF('Frais réels'!G89="","",'Frais réels'!G89)</f>
        <v/>
      </c>
      <c r="H89" s="276" t="str">
        <f>IF('Frais réels'!H89="","",'Frais réels'!H89)</f>
        <v/>
      </c>
      <c r="I89" s="203" t="str">
        <f>IF('Frais réels'!I89="","",'Frais réels'!$I89)</f>
        <v/>
      </c>
      <c r="J89" s="73"/>
      <c r="K89" s="182" t="str">
        <f t="shared" si="7"/>
        <v/>
      </c>
      <c r="L89" s="285"/>
      <c r="M89" s="286" t="str">
        <f t="shared" si="8"/>
        <v/>
      </c>
      <c r="N89" s="286" t="str">
        <f t="shared" si="9"/>
        <v/>
      </c>
      <c r="O89" s="215" t="str">
        <f t="shared" si="6"/>
        <v/>
      </c>
      <c r="P89" s="211" t="str">
        <f t="shared" si="10"/>
        <v/>
      </c>
      <c r="Q89" s="222"/>
      <c r="R89" s="266"/>
      <c r="S89" s="90"/>
      <c r="T89" s="158">
        <f t="shared" si="11"/>
        <v>0</v>
      </c>
    </row>
    <row r="90" spans="1:20" ht="20.100000000000001" customHeight="1" x14ac:dyDescent="0.25">
      <c r="A90" s="174">
        <v>84</v>
      </c>
      <c r="B90" s="181" t="str">
        <f>IF('Frais réels'!B90="","",'Frais réels'!$B90)</f>
        <v/>
      </c>
      <c r="C90" s="181" t="str">
        <f>IF('Frais réels'!C90="","",'Frais réels'!$C90)</f>
        <v/>
      </c>
      <c r="D90" s="181" t="str">
        <f>IF('Frais réels'!D90="","",'Frais réels'!$D90)</f>
        <v/>
      </c>
      <c r="E90" s="180" t="str">
        <f>IF('Frais réels'!E90="","",'Frais réels'!$E90)</f>
        <v/>
      </c>
      <c r="F90" s="180" t="str">
        <f>IF('Frais réels'!F90="","",'Frais réels'!$F90)</f>
        <v/>
      </c>
      <c r="G90" s="276" t="str">
        <f>IF('Frais réels'!G90="","",'Frais réels'!G90)</f>
        <v/>
      </c>
      <c r="H90" s="276" t="str">
        <f>IF('Frais réels'!H90="","",'Frais réels'!H90)</f>
        <v/>
      </c>
      <c r="I90" s="203" t="str">
        <f>IF('Frais réels'!I90="","",'Frais réels'!$I90)</f>
        <v/>
      </c>
      <c r="J90" s="73"/>
      <c r="K90" s="182" t="str">
        <f t="shared" si="7"/>
        <v/>
      </c>
      <c r="L90" s="285"/>
      <c r="M90" s="286" t="str">
        <f t="shared" si="8"/>
        <v/>
      </c>
      <c r="N90" s="286" t="str">
        <f t="shared" si="9"/>
        <v/>
      </c>
      <c r="O90" s="215" t="str">
        <f t="shared" si="6"/>
        <v/>
      </c>
      <c r="P90" s="211" t="str">
        <f t="shared" si="10"/>
        <v/>
      </c>
      <c r="Q90" s="222"/>
      <c r="R90" s="266"/>
      <c r="S90" s="90"/>
      <c r="T90" s="158">
        <f t="shared" si="11"/>
        <v>0</v>
      </c>
    </row>
    <row r="91" spans="1:20" ht="20.100000000000001" customHeight="1" x14ac:dyDescent="0.25">
      <c r="A91" s="174">
        <v>85</v>
      </c>
      <c r="B91" s="181" t="str">
        <f>IF('Frais réels'!B91="","",'Frais réels'!$B91)</f>
        <v/>
      </c>
      <c r="C91" s="181" t="str">
        <f>IF('Frais réels'!C91="","",'Frais réels'!$C91)</f>
        <v/>
      </c>
      <c r="D91" s="181" t="str">
        <f>IF('Frais réels'!D91="","",'Frais réels'!$D91)</f>
        <v/>
      </c>
      <c r="E91" s="180" t="str">
        <f>IF('Frais réels'!E91="","",'Frais réels'!$E91)</f>
        <v/>
      </c>
      <c r="F91" s="180" t="str">
        <f>IF('Frais réels'!F91="","",'Frais réels'!$F91)</f>
        <v/>
      </c>
      <c r="G91" s="276" t="str">
        <f>IF('Frais réels'!G91="","",'Frais réels'!G91)</f>
        <v/>
      </c>
      <c r="H91" s="276" t="str">
        <f>IF('Frais réels'!H91="","",'Frais réels'!H91)</f>
        <v/>
      </c>
      <c r="I91" s="203" t="str">
        <f>IF('Frais réels'!I91="","",'Frais réels'!$I91)</f>
        <v/>
      </c>
      <c r="J91" s="73"/>
      <c r="K91" s="182" t="str">
        <f t="shared" si="7"/>
        <v/>
      </c>
      <c r="L91" s="285"/>
      <c r="M91" s="286" t="str">
        <f t="shared" si="8"/>
        <v/>
      </c>
      <c r="N91" s="286" t="str">
        <f t="shared" si="9"/>
        <v/>
      </c>
      <c r="O91" s="215" t="str">
        <f t="shared" si="6"/>
        <v/>
      </c>
      <c r="P91" s="211" t="str">
        <f t="shared" si="10"/>
        <v/>
      </c>
      <c r="Q91" s="222"/>
      <c r="R91" s="266"/>
      <c r="S91" s="90"/>
      <c r="T91" s="158">
        <f t="shared" si="11"/>
        <v>0</v>
      </c>
    </row>
    <row r="92" spans="1:20" ht="20.100000000000001" customHeight="1" x14ac:dyDescent="0.25">
      <c r="A92" s="174">
        <v>86</v>
      </c>
      <c r="B92" s="181" t="str">
        <f>IF('Frais réels'!B92="","",'Frais réels'!$B92)</f>
        <v/>
      </c>
      <c r="C92" s="181" t="str">
        <f>IF('Frais réels'!C92="","",'Frais réels'!$C92)</f>
        <v/>
      </c>
      <c r="D92" s="181" t="str">
        <f>IF('Frais réels'!D92="","",'Frais réels'!$D92)</f>
        <v/>
      </c>
      <c r="E92" s="180" t="str">
        <f>IF('Frais réels'!E92="","",'Frais réels'!$E92)</f>
        <v/>
      </c>
      <c r="F92" s="180" t="str">
        <f>IF('Frais réels'!F92="","",'Frais réels'!$F92)</f>
        <v/>
      </c>
      <c r="G92" s="276" t="str">
        <f>IF('Frais réels'!G92="","",'Frais réels'!G92)</f>
        <v/>
      </c>
      <c r="H92" s="276" t="str">
        <f>IF('Frais réels'!H92="","",'Frais réels'!H92)</f>
        <v/>
      </c>
      <c r="I92" s="203" t="str">
        <f>IF('Frais réels'!I92="","",'Frais réels'!$I92)</f>
        <v/>
      </c>
      <c r="J92" s="73"/>
      <c r="K92" s="182" t="str">
        <f t="shared" si="7"/>
        <v/>
      </c>
      <c r="L92" s="285"/>
      <c r="M92" s="286" t="str">
        <f t="shared" si="8"/>
        <v/>
      </c>
      <c r="N92" s="286" t="str">
        <f t="shared" si="9"/>
        <v/>
      </c>
      <c r="O92" s="215" t="str">
        <f t="shared" si="6"/>
        <v/>
      </c>
      <c r="P92" s="211" t="str">
        <f t="shared" si="10"/>
        <v/>
      </c>
      <c r="Q92" s="222"/>
      <c r="R92" s="266"/>
      <c r="S92" s="90"/>
      <c r="T92" s="158">
        <f t="shared" si="11"/>
        <v>0</v>
      </c>
    </row>
    <row r="93" spans="1:20" ht="20.100000000000001" customHeight="1" x14ac:dyDescent="0.25">
      <c r="A93" s="174">
        <v>87</v>
      </c>
      <c r="B93" s="181" t="str">
        <f>IF('Frais réels'!B93="","",'Frais réels'!$B93)</f>
        <v/>
      </c>
      <c r="C93" s="181" t="str">
        <f>IF('Frais réels'!C93="","",'Frais réels'!$C93)</f>
        <v/>
      </c>
      <c r="D93" s="181" t="str">
        <f>IF('Frais réels'!D93="","",'Frais réels'!$D93)</f>
        <v/>
      </c>
      <c r="E93" s="180" t="str">
        <f>IF('Frais réels'!E93="","",'Frais réels'!$E93)</f>
        <v/>
      </c>
      <c r="F93" s="180" t="str">
        <f>IF('Frais réels'!F93="","",'Frais réels'!$F93)</f>
        <v/>
      </c>
      <c r="G93" s="276" t="str">
        <f>IF('Frais réels'!G93="","",'Frais réels'!G93)</f>
        <v/>
      </c>
      <c r="H93" s="276" t="str">
        <f>IF('Frais réels'!H93="","",'Frais réels'!H93)</f>
        <v/>
      </c>
      <c r="I93" s="203" t="str">
        <f>IF('Frais réels'!I93="","",'Frais réels'!$I93)</f>
        <v/>
      </c>
      <c r="J93" s="73"/>
      <c r="K93" s="182" t="str">
        <f t="shared" si="7"/>
        <v/>
      </c>
      <c r="L93" s="285"/>
      <c r="M93" s="286" t="str">
        <f t="shared" si="8"/>
        <v/>
      </c>
      <c r="N93" s="286" t="str">
        <f t="shared" si="9"/>
        <v/>
      </c>
      <c r="O93" s="215" t="str">
        <f t="shared" si="6"/>
        <v/>
      </c>
      <c r="P93" s="211" t="str">
        <f t="shared" si="10"/>
        <v/>
      </c>
      <c r="Q93" s="222"/>
      <c r="R93" s="266"/>
      <c r="S93" s="90"/>
      <c r="T93" s="158">
        <f t="shared" si="11"/>
        <v>0</v>
      </c>
    </row>
    <row r="94" spans="1:20" ht="20.100000000000001" customHeight="1" x14ac:dyDescent="0.25">
      <c r="A94" s="174">
        <v>88</v>
      </c>
      <c r="B94" s="181" t="str">
        <f>IF('Frais réels'!B94="","",'Frais réels'!$B94)</f>
        <v/>
      </c>
      <c r="C94" s="181" t="str">
        <f>IF('Frais réels'!C94="","",'Frais réels'!$C94)</f>
        <v/>
      </c>
      <c r="D94" s="181" t="str">
        <f>IF('Frais réels'!D94="","",'Frais réels'!$D94)</f>
        <v/>
      </c>
      <c r="E94" s="180" t="str">
        <f>IF('Frais réels'!E94="","",'Frais réels'!$E94)</f>
        <v/>
      </c>
      <c r="F94" s="180" t="str">
        <f>IF('Frais réels'!F94="","",'Frais réels'!$F94)</f>
        <v/>
      </c>
      <c r="G94" s="276" t="str">
        <f>IF('Frais réels'!G94="","",'Frais réels'!G94)</f>
        <v/>
      </c>
      <c r="H94" s="276" t="str">
        <f>IF('Frais réels'!H94="","",'Frais réels'!H94)</f>
        <v/>
      </c>
      <c r="I94" s="203" t="str">
        <f>IF('Frais réels'!I94="","",'Frais réels'!$I94)</f>
        <v/>
      </c>
      <c r="J94" s="73"/>
      <c r="K94" s="182" t="str">
        <f t="shared" si="7"/>
        <v/>
      </c>
      <c r="L94" s="285"/>
      <c r="M94" s="286" t="str">
        <f t="shared" si="8"/>
        <v/>
      </c>
      <c r="N94" s="286" t="str">
        <f t="shared" si="9"/>
        <v/>
      </c>
      <c r="O94" s="215" t="str">
        <f t="shared" si="6"/>
        <v/>
      </c>
      <c r="P94" s="211" t="str">
        <f t="shared" si="10"/>
        <v/>
      </c>
      <c r="Q94" s="222"/>
      <c r="R94" s="266"/>
      <c r="S94" s="90"/>
      <c r="T94" s="158">
        <f t="shared" si="11"/>
        <v>0</v>
      </c>
    </row>
    <row r="95" spans="1:20" ht="20.100000000000001" customHeight="1" x14ac:dyDescent="0.25">
      <c r="A95" s="174">
        <v>89</v>
      </c>
      <c r="B95" s="181" t="str">
        <f>IF('Frais réels'!B95="","",'Frais réels'!$B95)</f>
        <v/>
      </c>
      <c r="C95" s="181" t="str">
        <f>IF('Frais réels'!C95="","",'Frais réels'!$C95)</f>
        <v/>
      </c>
      <c r="D95" s="181" t="str">
        <f>IF('Frais réels'!D95="","",'Frais réels'!$D95)</f>
        <v/>
      </c>
      <c r="E95" s="180" t="str">
        <f>IF('Frais réels'!E95="","",'Frais réels'!$E95)</f>
        <v/>
      </c>
      <c r="F95" s="180" t="str">
        <f>IF('Frais réels'!F95="","",'Frais réels'!$F95)</f>
        <v/>
      </c>
      <c r="G95" s="276" t="str">
        <f>IF('Frais réels'!G95="","",'Frais réels'!G95)</f>
        <v/>
      </c>
      <c r="H95" s="276" t="str">
        <f>IF('Frais réels'!H95="","",'Frais réels'!H95)</f>
        <v/>
      </c>
      <c r="I95" s="203" t="str">
        <f>IF('Frais réels'!I95="","",'Frais réels'!$I95)</f>
        <v/>
      </c>
      <c r="J95" s="73"/>
      <c r="K95" s="182" t="str">
        <f t="shared" si="7"/>
        <v/>
      </c>
      <c r="L95" s="285"/>
      <c r="M95" s="286" t="str">
        <f t="shared" si="8"/>
        <v/>
      </c>
      <c r="N95" s="286" t="str">
        <f t="shared" si="9"/>
        <v/>
      </c>
      <c r="O95" s="215" t="str">
        <f t="shared" si="6"/>
        <v/>
      </c>
      <c r="P95" s="211" t="str">
        <f t="shared" si="10"/>
        <v/>
      </c>
      <c r="Q95" s="222"/>
      <c r="R95" s="266"/>
      <c r="S95" s="90"/>
      <c r="T95" s="158">
        <f t="shared" si="11"/>
        <v>0</v>
      </c>
    </row>
    <row r="96" spans="1:20" ht="20.100000000000001" customHeight="1" x14ac:dyDescent="0.25">
      <c r="A96" s="174">
        <v>90</v>
      </c>
      <c r="B96" s="181" t="str">
        <f>IF('Frais réels'!B96="","",'Frais réels'!$B96)</f>
        <v/>
      </c>
      <c r="C96" s="181" t="str">
        <f>IF('Frais réels'!C96="","",'Frais réels'!$C96)</f>
        <v/>
      </c>
      <c r="D96" s="181" t="str">
        <f>IF('Frais réels'!D96="","",'Frais réels'!$D96)</f>
        <v/>
      </c>
      <c r="E96" s="180" t="str">
        <f>IF('Frais réels'!E96="","",'Frais réels'!$E96)</f>
        <v/>
      </c>
      <c r="F96" s="180" t="str">
        <f>IF('Frais réels'!F96="","",'Frais réels'!$F96)</f>
        <v/>
      </c>
      <c r="G96" s="276" t="str">
        <f>IF('Frais réels'!G96="","",'Frais réels'!G96)</f>
        <v/>
      </c>
      <c r="H96" s="276" t="str">
        <f>IF('Frais réels'!H96="","",'Frais réels'!H96)</f>
        <v/>
      </c>
      <c r="I96" s="203" t="str">
        <f>IF('Frais réels'!I96="","",'Frais réels'!$I96)</f>
        <v/>
      </c>
      <c r="J96" s="73"/>
      <c r="K96" s="182" t="str">
        <f t="shared" si="7"/>
        <v/>
      </c>
      <c r="L96" s="285"/>
      <c r="M96" s="286" t="str">
        <f t="shared" si="8"/>
        <v/>
      </c>
      <c r="N96" s="286" t="str">
        <f t="shared" si="9"/>
        <v/>
      </c>
      <c r="O96" s="215" t="str">
        <f t="shared" si="6"/>
        <v/>
      </c>
      <c r="P96" s="211" t="str">
        <f t="shared" si="10"/>
        <v/>
      </c>
      <c r="Q96" s="222"/>
      <c r="R96" s="266"/>
      <c r="S96" s="90"/>
      <c r="T96" s="158">
        <f t="shared" si="11"/>
        <v>0</v>
      </c>
    </row>
    <row r="97" spans="1:20" ht="20.100000000000001" customHeight="1" x14ac:dyDescent="0.25">
      <c r="A97" s="174">
        <v>91</v>
      </c>
      <c r="B97" s="181" t="str">
        <f>IF('Frais réels'!B97="","",'Frais réels'!$B97)</f>
        <v/>
      </c>
      <c r="C97" s="181" t="str">
        <f>IF('Frais réels'!C97="","",'Frais réels'!$C97)</f>
        <v/>
      </c>
      <c r="D97" s="181" t="str">
        <f>IF('Frais réels'!D97="","",'Frais réels'!$D97)</f>
        <v/>
      </c>
      <c r="E97" s="180" t="str">
        <f>IF('Frais réels'!E97="","",'Frais réels'!$E97)</f>
        <v/>
      </c>
      <c r="F97" s="180" t="str">
        <f>IF('Frais réels'!F97="","",'Frais réels'!$F97)</f>
        <v/>
      </c>
      <c r="G97" s="276" t="str">
        <f>IF('Frais réels'!G97="","",'Frais réels'!G97)</f>
        <v/>
      </c>
      <c r="H97" s="276" t="str">
        <f>IF('Frais réels'!H97="","",'Frais réels'!H97)</f>
        <v/>
      </c>
      <c r="I97" s="203" t="str">
        <f>IF('Frais réels'!I97="","",'Frais réels'!$I97)</f>
        <v/>
      </c>
      <c r="J97" s="73"/>
      <c r="K97" s="182" t="str">
        <f t="shared" si="7"/>
        <v/>
      </c>
      <c r="L97" s="285"/>
      <c r="M97" s="286" t="str">
        <f t="shared" si="8"/>
        <v/>
      </c>
      <c r="N97" s="286" t="str">
        <f t="shared" si="9"/>
        <v/>
      </c>
      <c r="O97" s="215" t="str">
        <f t="shared" si="6"/>
        <v/>
      </c>
      <c r="P97" s="211" t="str">
        <f t="shared" si="10"/>
        <v/>
      </c>
      <c r="Q97" s="222"/>
      <c r="R97" s="266"/>
      <c r="S97" s="90"/>
      <c r="T97" s="158">
        <f t="shared" si="11"/>
        <v>0</v>
      </c>
    </row>
    <row r="98" spans="1:20" ht="20.100000000000001" customHeight="1" x14ac:dyDescent="0.25">
      <c r="A98" s="174">
        <v>92</v>
      </c>
      <c r="B98" s="181" t="str">
        <f>IF('Frais réels'!B98="","",'Frais réels'!$B98)</f>
        <v/>
      </c>
      <c r="C98" s="181" t="str">
        <f>IF('Frais réels'!C98="","",'Frais réels'!$C98)</f>
        <v/>
      </c>
      <c r="D98" s="181" t="str">
        <f>IF('Frais réels'!D98="","",'Frais réels'!$D98)</f>
        <v/>
      </c>
      <c r="E98" s="180" t="str">
        <f>IF('Frais réels'!E98="","",'Frais réels'!$E98)</f>
        <v/>
      </c>
      <c r="F98" s="180" t="str">
        <f>IF('Frais réels'!F98="","",'Frais réels'!$F98)</f>
        <v/>
      </c>
      <c r="G98" s="276" t="str">
        <f>IF('Frais réels'!G98="","",'Frais réels'!G98)</f>
        <v/>
      </c>
      <c r="H98" s="276" t="str">
        <f>IF('Frais réels'!H98="","",'Frais réels'!H98)</f>
        <v/>
      </c>
      <c r="I98" s="203" t="str">
        <f>IF('Frais réels'!I98="","",'Frais réels'!$I98)</f>
        <v/>
      </c>
      <c r="J98" s="73"/>
      <c r="K98" s="182" t="str">
        <f t="shared" si="7"/>
        <v/>
      </c>
      <c r="L98" s="285"/>
      <c r="M98" s="286" t="str">
        <f t="shared" si="8"/>
        <v/>
      </c>
      <c r="N98" s="286" t="str">
        <f t="shared" si="9"/>
        <v/>
      </c>
      <c r="O98" s="215" t="str">
        <f t="shared" si="6"/>
        <v/>
      </c>
      <c r="P98" s="211" t="str">
        <f t="shared" si="10"/>
        <v/>
      </c>
      <c r="Q98" s="222"/>
      <c r="R98" s="266"/>
      <c r="S98" s="90"/>
      <c r="T98" s="158">
        <f t="shared" si="11"/>
        <v>0</v>
      </c>
    </row>
    <row r="99" spans="1:20" ht="20.100000000000001" customHeight="1" x14ac:dyDescent="0.25">
      <c r="A99" s="174">
        <v>93</v>
      </c>
      <c r="B99" s="181" t="str">
        <f>IF('Frais réels'!B99="","",'Frais réels'!$B99)</f>
        <v/>
      </c>
      <c r="C99" s="181" t="str">
        <f>IF('Frais réels'!C99="","",'Frais réels'!$C99)</f>
        <v/>
      </c>
      <c r="D99" s="181" t="str">
        <f>IF('Frais réels'!D99="","",'Frais réels'!$D99)</f>
        <v/>
      </c>
      <c r="E99" s="180" t="str">
        <f>IF('Frais réels'!E99="","",'Frais réels'!$E99)</f>
        <v/>
      </c>
      <c r="F99" s="180" t="str">
        <f>IF('Frais réels'!F99="","",'Frais réels'!$F99)</f>
        <v/>
      </c>
      <c r="G99" s="276" t="str">
        <f>IF('Frais réels'!G99="","",'Frais réels'!G99)</f>
        <v/>
      </c>
      <c r="H99" s="276" t="str">
        <f>IF('Frais réels'!H99="","",'Frais réels'!H99)</f>
        <v/>
      </c>
      <c r="I99" s="203" t="str">
        <f>IF('Frais réels'!I99="","",'Frais réels'!$I99)</f>
        <v/>
      </c>
      <c r="J99" s="73"/>
      <c r="K99" s="182" t="str">
        <f t="shared" si="7"/>
        <v/>
      </c>
      <c r="L99" s="285"/>
      <c r="M99" s="286" t="str">
        <f t="shared" si="8"/>
        <v/>
      </c>
      <c r="N99" s="286" t="str">
        <f t="shared" si="9"/>
        <v/>
      </c>
      <c r="O99" s="215" t="str">
        <f t="shared" si="6"/>
        <v/>
      </c>
      <c r="P99" s="211" t="str">
        <f t="shared" si="10"/>
        <v/>
      </c>
      <c r="Q99" s="222"/>
      <c r="R99" s="266"/>
      <c r="S99" s="90"/>
      <c r="T99" s="158">
        <f t="shared" si="11"/>
        <v>0</v>
      </c>
    </row>
    <row r="100" spans="1:20" ht="20.100000000000001" customHeight="1" x14ac:dyDescent="0.25">
      <c r="A100" s="174">
        <v>94</v>
      </c>
      <c r="B100" s="181" t="str">
        <f>IF('Frais réels'!B100="","",'Frais réels'!$B100)</f>
        <v/>
      </c>
      <c r="C100" s="181" t="str">
        <f>IF('Frais réels'!C100="","",'Frais réels'!$C100)</f>
        <v/>
      </c>
      <c r="D100" s="181" t="str">
        <f>IF('Frais réels'!D100="","",'Frais réels'!$D100)</f>
        <v/>
      </c>
      <c r="E100" s="180" t="str">
        <f>IF('Frais réels'!E100="","",'Frais réels'!$E100)</f>
        <v/>
      </c>
      <c r="F100" s="180" t="str">
        <f>IF('Frais réels'!F100="","",'Frais réels'!$F100)</f>
        <v/>
      </c>
      <c r="G100" s="276" t="str">
        <f>IF('Frais réels'!G100="","",'Frais réels'!G100)</f>
        <v/>
      </c>
      <c r="H100" s="276" t="str">
        <f>IF('Frais réels'!H100="","",'Frais réels'!H100)</f>
        <v/>
      </c>
      <c r="I100" s="203" t="str">
        <f>IF('Frais réels'!I100="","",'Frais réels'!$I100)</f>
        <v/>
      </c>
      <c r="J100" s="73"/>
      <c r="K100" s="182" t="str">
        <f t="shared" si="7"/>
        <v/>
      </c>
      <c r="L100" s="285"/>
      <c r="M100" s="286" t="str">
        <f t="shared" si="8"/>
        <v/>
      </c>
      <c r="N100" s="286" t="str">
        <f t="shared" si="9"/>
        <v/>
      </c>
      <c r="O100" s="215" t="str">
        <f t="shared" si="6"/>
        <v/>
      </c>
      <c r="P100" s="211" t="str">
        <f t="shared" si="10"/>
        <v/>
      </c>
      <c r="Q100" s="222"/>
      <c r="R100" s="266"/>
      <c r="S100" s="90"/>
      <c r="T100" s="158">
        <f t="shared" si="11"/>
        <v>0</v>
      </c>
    </row>
    <row r="101" spans="1:20" ht="20.100000000000001" customHeight="1" x14ac:dyDescent="0.25">
      <c r="A101" s="174">
        <v>95</v>
      </c>
      <c r="B101" s="181" t="str">
        <f>IF('Frais réels'!B101="","",'Frais réels'!$B101)</f>
        <v/>
      </c>
      <c r="C101" s="181" t="str">
        <f>IF('Frais réels'!C101="","",'Frais réels'!$C101)</f>
        <v/>
      </c>
      <c r="D101" s="181" t="str">
        <f>IF('Frais réels'!D101="","",'Frais réels'!$D101)</f>
        <v/>
      </c>
      <c r="E101" s="180" t="str">
        <f>IF('Frais réels'!E101="","",'Frais réels'!$E101)</f>
        <v/>
      </c>
      <c r="F101" s="180" t="str">
        <f>IF('Frais réels'!F101="","",'Frais réels'!$F101)</f>
        <v/>
      </c>
      <c r="G101" s="276" t="str">
        <f>IF('Frais réels'!G101="","",'Frais réels'!G101)</f>
        <v/>
      </c>
      <c r="H101" s="276" t="str">
        <f>IF('Frais réels'!H101="","",'Frais réels'!H101)</f>
        <v/>
      </c>
      <c r="I101" s="203" t="str">
        <f>IF('Frais réels'!I101="","",'Frais réels'!$I101)</f>
        <v/>
      </c>
      <c r="J101" s="73"/>
      <c r="K101" s="182" t="str">
        <f t="shared" si="7"/>
        <v/>
      </c>
      <c r="L101" s="285"/>
      <c r="M101" s="286" t="str">
        <f t="shared" si="8"/>
        <v/>
      </c>
      <c r="N101" s="286" t="str">
        <f t="shared" si="9"/>
        <v/>
      </c>
      <c r="O101" s="215" t="str">
        <f t="shared" si="6"/>
        <v/>
      </c>
      <c r="P101" s="211" t="str">
        <f t="shared" si="10"/>
        <v/>
      </c>
      <c r="Q101" s="222"/>
      <c r="R101" s="266"/>
      <c r="S101" s="90"/>
      <c r="T101" s="158">
        <f t="shared" si="11"/>
        <v>0</v>
      </c>
    </row>
    <row r="102" spans="1:20" ht="20.100000000000001" customHeight="1" x14ac:dyDescent="0.25">
      <c r="A102" s="174">
        <v>96</v>
      </c>
      <c r="B102" s="181" t="str">
        <f>IF('Frais réels'!B102="","",'Frais réels'!$B102)</f>
        <v/>
      </c>
      <c r="C102" s="181" t="str">
        <f>IF('Frais réels'!C102="","",'Frais réels'!$C102)</f>
        <v/>
      </c>
      <c r="D102" s="181" t="str">
        <f>IF('Frais réels'!D102="","",'Frais réels'!$D102)</f>
        <v/>
      </c>
      <c r="E102" s="180" t="str">
        <f>IF('Frais réels'!E102="","",'Frais réels'!$E102)</f>
        <v/>
      </c>
      <c r="F102" s="180" t="str">
        <f>IF('Frais réels'!F102="","",'Frais réels'!$F102)</f>
        <v/>
      </c>
      <c r="G102" s="276" t="str">
        <f>IF('Frais réels'!G102="","",'Frais réels'!G102)</f>
        <v/>
      </c>
      <c r="H102" s="276" t="str">
        <f>IF('Frais réels'!H102="","",'Frais réels'!H102)</f>
        <v/>
      </c>
      <c r="I102" s="203" t="str">
        <f>IF('Frais réels'!I102="","",'Frais réels'!$I102)</f>
        <v/>
      </c>
      <c r="J102" s="73"/>
      <c r="K102" s="182" t="str">
        <f t="shared" si="7"/>
        <v/>
      </c>
      <c r="L102" s="285"/>
      <c r="M102" s="286" t="str">
        <f t="shared" si="8"/>
        <v/>
      </c>
      <c r="N102" s="286" t="str">
        <f t="shared" si="9"/>
        <v/>
      </c>
      <c r="O102" s="215" t="str">
        <f t="shared" si="6"/>
        <v/>
      </c>
      <c r="P102" s="211" t="str">
        <f t="shared" si="10"/>
        <v/>
      </c>
      <c r="Q102" s="222"/>
      <c r="R102" s="266"/>
      <c r="S102" s="90"/>
      <c r="T102" s="158">
        <f t="shared" si="11"/>
        <v>0</v>
      </c>
    </row>
    <row r="103" spans="1:20" ht="20.100000000000001" customHeight="1" x14ac:dyDescent="0.25">
      <c r="A103" s="174">
        <v>97</v>
      </c>
      <c r="B103" s="181" t="str">
        <f>IF('Frais réels'!B103="","",'Frais réels'!$B103)</f>
        <v/>
      </c>
      <c r="C103" s="181" t="str">
        <f>IF('Frais réels'!C103="","",'Frais réels'!$C103)</f>
        <v/>
      </c>
      <c r="D103" s="181" t="str">
        <f>IF('Frais réels'!D103="","",'Frais réels'!$D103)</f>
        <v/>
      </c>
      <c r="E103" s="180" t="str">
        <f>IF('Frais réels'!E103="","",'Frais réels'!$E103)</f>
        <v/>
      </c>
      <c r="F103" s="180" t="str">
        <f>IF('Frais réels'!F103="","",'Frais réels'!$F103)</f>
        <v/>
      </c>
      <c r="G103" s="276" t="str">
        <f>IF('Frais réels'!G103="","",'Frais réels'!G103)</f>
        <v/>
      </c>
      <c r="H103" s="276" t="str">
        <f>IF('Frais réels'!H103="","",'Frais réels'!H103)</f>
        <v/>
      </c>
      <c r="I103" s="203" t="str">
        <f>IF('Frais réels'!I103="","",'Frais réels'!$I103)</f>
        <v/>
      </c>
      <c r="J103" s="73"/>
      <c r="K103" s="182" t="str">
        <f t="shared" si="7"/>
        <v/>
      </c>
      <c r="L103" s="285"/>
      <c r="M103" s="286" t="str">
        <f t="shared" si="8"/>
        <v/>
      </c>
      <c r="N103" s="286" t="str">
        <f t="shared" si="9"/>
        <v/>
      </c>
      <c r="O103" s="215" t="str">
        <f t="shared" si="6"/>
        <v/>
      </c>
      <c r="P103" s="211" t="str">
        <f t="shared" si="10"/>
        <v/>
      </c>
      <c r="Q103" s="222"/>
      <c r="R103" s="266"/>
      <c r="S103" s="90"/>
      <c r="T103" s="158">
        <f t="shared" si="11"/>
        <v>0</v>
      </c>
    </row>
    <row r="104" spans="1:20" ht="20.100000000000001" customHeight="1" x14ac:dyDescent="0.25">
      <c r="A104" s="174">
        <v>98</v>
      </c>
      <c r="B104" s="181" t="str">
        <f>IF('Frais réels'!B104="","",'Frais réels'!$B104)</f>
        <v/>
      </c>
      <c r="C104" s="181" t="str">
        <f>IF('Frais réels'!C104="","",'Frais réels'!$C104)</f>
        <v/>
      </c>
      <c r="D104" s="181" t="str">
        <f>IF('Frais réels'!D104="","",'Frais réels'!$D104)</f>
        <v/>
      </c>
      <c r="E104" s="180" t="str">
        <f>IF('Frais réels'!E104="","",'Frais réels'!$E104)</f>
        <v/>
      </c>
      <c r="F104" s="180" t="str">
        <f>IF('Frais réels'!F104="","",'Frais réels'!$F104)</f>
        <v/>
      </c>
      <c r="G104" s="276" t="str">
        <f>IF('Frais réels'!G104="","",'Frais réels'!G104)</f>
        <v/>
      </c>
      <c r="H104" s="276" t="str">
        <f>IF('Frais réels'!H104="","",'Frais réels'!H104)</f>
        <v/>
      </c>
      <c r="I104" s="203" t="str">
        <f>IF('Frais réels'!I104="","",'Frais réels'!$I104)</f>
        <v/>
      </c>
      <c r="J104" s="73"/>
      <c r="K104" s="182" t="str">
        <f t="shared" si="7"/>
        <v/>
      </c>
      <c r="L104" s="285"/>
      <c r="M104" s="286" t="str">
        <f t="shared" si="8"/>
        <v/>
      </c>
      <c r="N104" s="286" t="str">
        <f t="shared" si="9"/>
        <v/>
      </c>
      <c r="O104" s="215" t="str">
        <f t="shared" si="6"/>
        <v/>
      </c>
      <c r="P104" s="211" t="str">
        <f t="shared" si="10"/>
        <v/>
      </c>
      <c r="Q104" s="222"/>
      <c r="R104" s="266"/>
      <c r="S104" s="90"/>
      <c r="T104" s="158">
        <f t="shared" si="11"/>
        <v>0</v>
      </c>
    </row>
    <row r="105" spans="1:20" ht="20.100000000000001" customHeight="1" x14ac:dyDescent="0.25">
      <c r="A105" s="174">
        <v>99</v>
      </c>
      <c r="B105" s="181" t="str">
        <f>IF('Frais réels'!B105="","",'Frais réels'!$B105)</f>
        <v/>
      </c>
      <c r="C105" s="181" t="str">
        <f>IF('Frais réels'!C105="","",'Frais réels'!$C105)</f>
        <v/>
      </c>
      <c r="D105" s="181" t="str">
        <f>IF('Frais réels'!D105="","",'Frais réels'!$D105)</f>
        <v/>
      </c>
      <c r="E105" s="180" t="str">
        <f>IF('Frais réels'!E105="","",'Frais réels'!$E105)</f>
        <v/>
      </c>
      <c r="F105" s="180" t="str">
        <f>IF('Frais réels'!F105="","",'Frais réels'!$F105)</f>
        <v/>
      </c>
      <c r="G105" s="276" t="str">
        <f>IF('Frais réels'!G105="","",'Frais réels'!G105)</f>
        <v/>
      </c>
      <c r="H105" s="276" t="str">
        <f>IF('Frais réels'!H105="","",'Frais réels'!H105)</f>
        <v/>
      </c>
      <c r="I105" s="203" t="str">
        <f>IF('Frais réels'!I105="","",'Frais réels'!$I105)</f>
        <v/>
      </c>
      <c r="J105" s="73"/>
      <c r="K105" s="182" t="str">
        <f t="shared" si="7"/>
        <v/>
      </c>
      <c r="L105" s="285"/>
      <c r="M105" s="286" t="str">
        <f t="shared" si="8"/>
        <v/>
      </c>
      <c r="N105" s="286" t="str">
        <f t="shared" si="9"/>
        <v/>
      </c>
      <c r="O105" s="215" t="str">
        <f t="shared" si="6"/>
        <v/>
      </c>
      <c r="P105" s="211" t="str">
        <f t="shared" si="10"/>
        <v/>
      </c>
      <c r="Q105" s="222"/>
      <c r="R105" s="266"/>
      <c r="S105" s="90"/>
      <c r="T105" s="158">
        <f t="shared" si="11"/>
        <v>0</v>
      </c>
    </row>
    <row r="106" spans="1:20" ht="20.100000000000001" customHeight="1" x14ac:dyDescent="0.25">
      <c r="A106" s="174">
        <v>100</v>
      </c>
      <c r="B106" s="181" t="str">
        <f>IF('Frais réels'!B106="","",'Frais réels'!$B106)</f>
        <v/>
      </c>
      <c r="C106" s="181" t="str">
        <f>IF('Frais réels'!C106="","",'Frais réels'!$C106)</f>
        <v/>
      </c>
      <c r="D106" s="181" t="str">
        <f>IF('Frais réels'!D106="","",'Frais réels'!$D106)</f>
        <v/>
      </c>
      <c r="E106" s="180" t="str">
        <f>IF('Frais réels'!E106="","",'Frais réels'!$E106)</f>
        <v/>
      </c>
      <c r="F106" s="180" t="str">
        <f>IF('Frais réels'!F106="","",'Frais réels'!$F106)</f>
        <v/>
      </c>
      <c r="G106" s="276" t="str">
        <f>IF('Frais réels'!G106="","",'Frais réels'!G106)</f>
        <v/>
      </c>
      <c r="H106" s="276" t="str">
        <f>IF('Frais réels'!H106="","",'Frais réels'!H106)</f>
        <v/>
      </c>
      <c r="I106" s="203" t="str">
        <f>IF('Frais réels'!I106="","",'Frais réels'!$I106)</f>
        <v/>
      </c>
      <c r="J106" s="73"/>
      <c r="K106" s="182" t="str">
        <f t="shared" si="7"/>
        <v/>
      </c>
      <c r="L106" s="285"/>
      <c r="M106" s="286" t="str">
        <f t="shared" si="8"/>
        <v/>
      </c>
      <c r="N106" s="286" t="str">
        <f t="shared" si="9"/>
        <v/>
      </c>
      <c r="O106" s="215" t="str">
        <f t="shared" si="6"/>
        <v/>
      </c>
      <c r="P106" s="211" t="str">
        <f t="shared" si="10"/>
        <v/>
      </c>
      <c r="Q106" s="222"/>
      <c r="R106" s="266"/>
      <c r="S106" s="90"/>
      <c r="T106" s="158">
        <f t="shared" si="11"/>
        <v>0</v>
      </c>
    </row>
    <row r="107" spans="1:20" ht="20.100000000000001" customHeight="1" x14ac:dyDescent="0.25">
      <c r="A107" s="174">
        <v>101</v>
      </c>
      <c r="B107" s="181" t="str">
        <f>IF('Frais réels'!B107="","",'Frais réels'!$B107)</f>
        <v/>
      </c>
      <c r="C107" s="181" t="str">
        <f>IF('Frais réels'!C107="","",'Frais réels'!$C107)</f>
        <v/>
      </c>
      <c r="D107" s="181" t="str">
        <f>IF('Frais réels'!D107="","",'Frais réels'!$D107)</f>
        <v/>
      </c>
      <c r="E107" s="180" t="str">
        <f>IF('Frais réels'!E107="","",'Frais réels'!$E107)</f>
        <v/>
      </c>
      <c r="F107" s="180" t="str">
        <f>IF('Frais réels'!F107="","",'Frais réels'!$F107)</f>
        <v/>
      </c>
      <c r="G107" s="276" t="str">
        <f>IF('Frais réels'!G107="","",'Frais réels'!G107)</f>
        <v/>
      </c>
      <c r="H107" s="276" t="str">
        <f>IF('Frais réels'!H107="","",'Frais réels'!H107)</f>
        <v/>
      </c>
      <c r="I107" s="203" t="str">
        <f>IF('Frais réels'!I107="","",'Frais réels'!$I107)</f>
        <v/>
      </c>
      <c r="J107" s="73"/>
      <c r="K107" s="182" t="str">
        <f t="shared" si="7"/>
        <v/>
      </c>
      <c r="L107" s="285"/>
      <c r="M107" s="286" t="str">
        <f t="shared" si="8"/>
        <v/>
      </c>
      <c r="N107" s="286" t="str">
        <f t="shared" si="9"/>
        <v/>
      </c>
      <c r="O107" s="215" t="str">
        <f t="shared" si="6"/>
        <v/>
      </c>
      <c r="P107" s="211" t="str">
        <f t="shared" si="10"/>
        <v/>
      </c>
      <c r="Q107" s="222"/>
      <c r="R107" s="266"/>
      <c r="S107" s="90"/>
      <c r="T107" s="158">
        <f t="shared" si="11"/>
        <v>0</v>
      </c>
    </row>
    <row r="108" spans="1:20" ht="20.100000000000001" customHeight="1" x14ac:dyDescent="0.25">
      <c r="A108" s="174">
        <v>102</v>
      </c>
      <c r="B108" s="181" t="str">
        <f>IF('Frais réels'!B108="","",'Frais réels'!$B108)</f>
        <v/>
      </c>
      <c r="C108" s="181" t="str">
        <f>IF('Frais réels'!C108="","",'Frais réels'!$C108)</f>
        <v/>
      </c>
      <c r="D108" s="181" t="str">
        <f>IF('Frais réels'!D108="","",'Frais réels'!$D108)</f>
        <v/>
      </c>
      <c r="E108" s="180" t="str">
        <f>IF('Frais réels'!E108="","",'Frais réels'!$E108)</f>
        <v/>
      </c>
      <c r="F108" s="180" t="str">
        <f>IF('Frais réels'!F108="","",'Frais réels'!$F108)</f>
        <v/>
      </c>
      <c r="G108" s="276" t="str">
        <f>IF('Frais réels'!G108="","",'Frais réels'!G108)</f>
        <v/>
      </c>
      <c r="H108" s="276" t="str">
        <f>IF('Frais réels'!H108="","",'Frais réels'!H108)</f>
        <v/>
      </c>
      <c r="I108" s="203" t="str">
        <f>IF('Frais réels'!I108="","",'Frais réels'!$I108)</f>
        <v/>
      </c>
      <c r="J108" s="73"/>
      <c r="K108" s="182" t="str">
        <f t="shared" si="7"/>
        <v/>
      </c>
      <c r="L108" s="285"/>
      <c r="M108" s="286" t="str">
        <f t="shared" si="8"/>
        <v/>
      </c>
      <c r="N108" s="286" t="str">
        <f t="shared" si="9"/>
        <v/>
      </c>
      <c r="O108" s="215" t="str">
        <f t="shared" si="6"/>
        <v/>
      </c>
      <c r="P108" s="211" t="str">
        <f t="shared" si="10"/>
        <v/>
      </c>
      <c r="Q108" s="222"/>
      <c r="R108" s="266"/>
      <c r="S108" s="90"/>
      <c r="T108" s="158">
        <f t="shared" si="11"/>
        <v>0</v>
      </c>
    </row>
    <row r="109" spans="1:20" ht="20.100000000000001" customHeight="1" x14ac:dyDescent="0.25">
      <c r="A109" s="174">
        <v>103</v>
      </c>
      <c r="B109" s="181" t="str">
        <f>IF('Frais réels'!B109="","",'Frais réels'!$B109)</f>
        <v/>
      </c>
      <c r="C109" s="181" t="str">
        <f>IF('Frais réels'!C109="","",'Frais réels'!$C109)</f>
        <v/>
      </c>
      <c r="D109" s="181" t="str">
        <f>IF('Frais réels'!D109="","",'Frais réels'!$D109)</f>
        <v/>
      </c>
      <c r="E109" s="180" t="str">
        <f>IF('Frais réels'!E109="","",'Frais réels'!$E109)</f>
        <v/>
      </c>
      <c r="F109" s="180" t="str">
        <f>IF('Frais réels'!F109="","",'Frais réels'!$F109)</f>
        <v/>
      </c>
      <c r="G109" s="276" t="str">
        <f>IF('Frais réels'!G109="","",'Frais réels'!G109)</f>
        <v/>
      </c>
      <c r="H109" s="276" t="str">
        <f>IF('Frais réels'!H109="","",'Frais réels'!H109)</f>
        <v/>
      </c>
      <c r="I109" s="203" t="str">
        <f>IF('Frais réels'!I109="","",'Frais réels'!$I109)</f>
        <v/>
      </c>
      <c r="J109" s="73"/>
      <c r="K109" s="182" t="str">
        <f t="shared" si="7"/>
        <v/>
      </c>
      <c r="L109" s="285"/>
      <c r="M109" s="286" t="str">
        <f t="shared" si="8"/>
        <v/>
      </c>
      <c r="N109" s="286" t="str">
        <f t="shared" si="9"/>
        <v/>
      </c>
      <c r="O109" s="215" t="str">
        <f t="shared" si="6"/>
        <v/>
      </c>
      <c r="P109" s="211" t="str">
        <f t="shared" si="10"/>
        <v/>
      </c>
      <c r="Q109" s="222"/>
      <c r="R109" s="266"/>
      <c r="S109" s="90"/>
      <c r="T109" s="158">
        <f t="shared" si="11"/>
        <v>0</v>
      </c>
    </row>
    <row r="110" spans="1:20" ht="20.100000000000001" customHeight="1" x14ac:dyDescent="0.25">
      <c r="A110" s="174">
        <v>104</v>
      </c>
      <c r="B110" s="181" t="str">
        <f>IF('Frais réels'!B110="","",'Frais réels'!$B110)</f>
        <v/>
      </c>
      <c r="C110" s="181" t="str">
        <f>IF('Frais réels'!C110="","",'Frais réels'!$C110)</f>
        <v/>
      </c>
      <c r="D110" s="181" t="str">
        <f>IF('Frais réels'!D110="","",'Frais réels'!$D110)</f>
        <v/>
      </c>
      <c r="E110" s="180" t="str">
        <f>IF('Frais réels'!E110="","",'Frais réels'!$E110)</f>
        <v/>
      </c>
      <c r="F110" s="180" t="str">
        <f>IF('Frais réels'!F110="","",'Frais réels'!$F110)</f>
        <v/>
      </c>
      <c r="G110" s="276" t="str">
        <f>IF('Frais réels'!G110="","",'Frais réels'!G110)</f>
        <v/>
      </c>
      <c r="H110" s="276" t="str">
        <f>IF('Frais réels'!H110="","",'Frais réels'!H110)</f>
        <v/>
      </c>
      <c r="I110" s="203" t="str">
        <f>IF('Frais réels'!I110="","",'Frais réels'!$I110)</f>
        <v/>
      </c>
      <c r="J110" s="73"/>
      <c r="K110" s="182" t="str">
        <f t="shared" si="7"/>
        <v/>
      </c>
      <c r="L110" s="285"/>
      <c r="M110" s="286" t="str">
        <f t="shared" si="8"/>
        <v/>
      </c>
      <c r="N110" s="286" t="str">
        <f t="shared" si="9"/>
        <v/>
      </c>
      <c r="O110" s="215" t="str">
        <f t="shared" si="6"/>
        <v/>
      </c>
      <c r="P110" s="211" t="str">
        <f t="shared" si="10"/>
        <v/>
      </c>
      <c r="Q110" s="222"/>
      <c r="R110" s="266"/>
      <c r="S110" s="90"/>
      <c r="T110" s="158">
        <f t="shared" si="11"/>
        <v>0</v>
      </c>
    </row>
    <row r="111" spans="1:20" ht="20.100000000000001" customHeight="1" x14ac:dyDescent="0.25">
      <c r="A111" s="174">
        <v>105</v>
      </c>
      <c r="B111" s="181" t="str">
        <f>IF('Frais réels'!B111="","",'Frais réels'!$B111)</f>
        <v/>
      </c>
      <c r="C111" s="181" t="str">
        <f>IF('Frais réels'!C111="","",'Frais réels'!$C111)</f>
        <v/>
      </c>
      <c r="D111" s="181" t="str">
        <f>IF('Frais réels'!D111="","",'Frais réels'!$D111)</f>
        <v/>
      </c>
      <c r="E111" s="180" t="str">
        <f>IF('Frais réels'!E111="","",'Frais réels'!$E111)</f>
        <v/>
      </c>
      <c r="F111" s="180" t="str">
        <f>IF('Frais réels'!F111="","",'Frais réels'!$F111)</f>
        <v/>
      </c>
      <c r="G111" s="276" t="str">
        <f>IF('Frais réels'!G111="","",'Frais réels'!G111)</f>
        <v/>
      </c>
      <c r="H111" s="276" t="str">
        <f>IF('Frais réels'!H111="","",'Frais réels'!H111)</f>
        <v/>
      </c>
      <c r="I111" s="203" t="str">
        <f>IF('Frais réels'!I111="","",'Frais réels'!$I111)</f>
        <v/>
      </c>
      <c r="J111" s="73"/>
      <c r="K111" s="182" t="str">
        <f t="shared" si="7"/>
        <v/>
      </c>
      <c r="L111" s="285"/>
      <c r="M111" s="286" t="str">
        <f t="shared" si="8"/>
        <v/>
      </c>
      <c r="N111" s="286" t="str">
        <f t="shared" si="9"/>
        <v/>
      </c>
      <c r="O111" s="215" t="str">
        <f t="shared" si="6"/>
        <v/>
      </c>
      <c r="P111" s="211" t="str">
        <f t="shared" si="10"/>
        <v/>
      </c>
      <c r="Q111" s="222"/>
      <c r="R111" s="266"/>
      <c r="S111" s="90"/>
      <c r="T111" s="158">
        <f t="shared" si="11"/>
        <v>0</v>
      </c>
    </row>
    <row r="112" spans="1:20" ht="20.100000000000001" customHeight="1" x14ac:dyDescent="0.25">
      <c r="A112" s="174">
        <v>106</v>
      </c>
      <c r="B112" s="181" t="str">
        <f>IF('Frais réels'!B112="","",'Frais réels'!$B112)</f>
        <v/>
      </c>
      <c r="C112" s="181" t="str">
        <f>IF('Frais réels'!C112="","",'Frais réels'!$C112)</f>
        <v/>
      </c>
      <c r="D112" s="181" t="str">
        <f>IF('Frais réels'!D112="","",'Frais réels'!$D112)</f>
        <v/>
      </c>
      <c r="E112" s="180" t="str">
        <f>IF('Frais réels'!E112="","",'Frais réels'!$E112)</f>
        <v/>
      </c>
      <c r="F112" s="180" t="str">
        <f>IF('Frais réels'!F112="","",'Frais réels'!$F112)</f>
        <v/>
      </c>
      <c r="G112" s="276" t="str">
        <f>IF('Frais réels'!G112="","",'Frais réels'!G112)</f>
        <v/>
      </c>
      <c r="H112" s="276" t="str">
        <f>IF('Frais réels'!H112="","",'Frais réels'!H112)</f>
        <v/>
      </c>
      <c r="I112" s="203" t="str">
        <f>IF('Frais réels'!I112="","",'Frais réels'!$I112)</f>
        <v/>
      </c>
      <c r="J112" s="73"/>
      <c r="K112" s="182" t="str">
        <f t="shared" si="7"/>
        <v/>
      </c>
      <c r="L112" s="285"/>
      <c r="M112" s="286" t="str">
        <f t="shared" si="8"/>
        <v/>
      </c>
      <c r="N112" s="286" t="str">
        <f t="shared" si="9"/>
        <v/>
      </c>
      <c r="O112" s="215" t="str">
        <f t="shared" si="6"/>
        <v/>
      </c>
      <c r="P112" s="211" t="str">
        <f t="shared" si="10"/>
        <v/>
      </c>
      <c r="Q112" s="222"/>
      <c r="R112" s="266"/>
      <c r="S112" s="90"/>
      <c r="T112" s="158">
        <f t="shared" si="11"/>
        <v>0</v>
      </c>
    </row>
    <row r="113" spans="1:20" ht="20.100000000000001" customHeight="1" x14ac:dyDescent="0.25">
      <c r="A113" s="174">
        <v>107</v>
      </c>
      <c r="B113" s="181" t="str">
        <f>IF('Frais réels'!B113="","",'Frais réels'!$B113)</f>
        <v/>
      </c>
      <c r="C113" s="181" t="str">
        <f>IF('Frais réels'!C113="","",'Frais réels'!$C113)</f>
        <v/>
      </c>
      <c r="D113" s="181" t="str">
        <f>IF('Frais réels'!D113="","",'Frais réels'!$D113)</f>
        <v/>
      </c>
      <c r="E113" s="180" t="str">
        <f>IF('Frais réels'!E113="","",'Frais réels'!$E113)</f>
        <v/>
      </c>
      <c r="F113" s="180" t="str">
        <f>IF('Frais réels'!F113="","",'Frais réels'!$F113)</f>
        <v/>
      </c>
      <c r="G113" s="276" t="str">
        <f>IF('Frais réels'!G113="","",'Frais réels'!G113)</f>
        <v/>
      </c>
      <c r="H113" s="276" t="str">
        <f>IF('Frais réels'!H113="","",'Frais réels'!H113)</f>
        <v/>
      </c>
      <c r="I113" s="203" t="str">
        <f>IF('Frais réels'!I113="","",'Frais réels'!$I113)</f>
        <v/>
      </c>
      <c r="J113" s="73"/>
      <c r="K113" s="182" t="str">
        <f t="shared" si="7"/>
        <v/>
      </c>
      <c r="L113" s="285"/>
      <c r="M113" s="286" t="str">
        <f t="shared" si="8"/>
        <v/>
      </c>
      <c r="N113" s="286" t="str">
        <f t="shared" si="9"/>
        <v/>
      </c>
      <c r="O113" s="215" t="str">
        <f t="shared" si="6"/>
        <v/>
      </c>
      <c r="P113" s="211" t="str">
        <f t="shared" si="10"/>
        <v/>
      </c>
      <c r="Q113" s="222"/>
      <c r="R113" s="266"/>
      <c r="S113" s="90"/>
      <c r="T113" s="158">
        <f t="shared" si="11"/>
        <v>0</v>
      </c>
    </row>
    <row r="114" spans="1:20" ht="20.100000000000001" customHeight="1" x14ac:dyDescent="0.25">
      <c r="A114" s="174">
        <v>108</v>
      </c>
      <c r="B114" s="181" t="str">
        <f>IF('Frais réels'!B114="","",'Frais réels'!$B114)</f>
        <v/>
      </c>
      <c r="C114" s="181" t="str">
        <f>IF('Frais réels'!C114="","",'Frais réels'!$C114)</f>
        <v/>
      </c>
      <c r="D114" s="181" t="str">
        <f>IF('Frais réels'!D114="","",'Frais réels'!$D114)</f>
        <v/>
      </c>
      <c r="E114" s="180" t="str">
        <f>IF('Frais réels'!E114="","",'Frais réels'!$E114)</f>
        <v/>
      </c>
      <c r="F114" s="180" t="str">
        <f>IF('Frais réels'!F114="","",'Frais réels'!$F114)</f>
        <v/>
      </c>
      <c r="G114" s="276" t="str">
        <f>IF('Frais réels'!G114="","",'Frais réels'!G114)</f>
        <v/>
      </c>
      <c r="H114" s="276" t="str">
        <f>IF('Frais réels'!H114="","",'Frais réels'!H114)</f>
        <v/>
      </c>
      <c r="I114" s="203" t="str">
        <f>IF('Frais réels'!I114="","",'Frais réels'!$I114)</f>
        <v/>
      </c>
      <c r="J114" s="73"/>
      <c r="K114" s="182" t="str">
        <f t="shared" si="7"/>
        <v/>
      </c>
      <c r="L114" s="285"/>
      <c r="M114" s="286" t="str">
        <f t="shared" si="8"/>
        <v/>
      </c>
      <c r="N114" s="286" t="str">
        <f t="shared" si="9"/>
        <v/>
      </c>
      <c r="O114" s="215" t="str">
        <f t="shared" si="6"/>
        <v/>
      </c>
      <c r="P114" s="211" t="str">
        <f t="shared" si="10"/>
        <v/>
      </c>
      <c r="Q114" s="222"/>
      <c r="R114" s="266"/>
      <c r="S114" s="90"/>
      <c r="T114" s="158">
        <f t="shared" si="11"/>
        <v>0</v>
      </c>
    </row>
    <row r="115" spans="1:20" ht="20.100000000000001" customHeight="1" x14ac:dyDescent="0.25">
      <c r="A115" s="174">
        <v>109</v>
      </c>
      <c r="B115" s="181" t="str">
        <f>IF('Frais réels'!B115="","",'Frais réels'!$B115)</f>
        <v/>
      </c>
      <c r="C115" s="181" t="str">
        <f>IF('Frais réels'!C115="","",'Frais réels'!$C115)</f>
        <v/>
      </c>
      <c r="D115" s="181" t="str">
        <f>IF('Frais réels'!D115="","",'Frais réels'!$D115)</f>
        <v/>
      </c>
      <c r="E115" s="180" t="str">
        <f>IF('Frais réels'!E115="","",'Frais réels'!$E115)</f>
        <v/>
      </c>
      <c r="F115" s="180" t="str">
        <f>IF('Frais réels'!F115="","",'Frais réels'!$F115)</f>
        <v/>
      </c>
      <c r="G115" s="276" t="str">
        <f>IF('Frais réels'!G115="","",'Frais réels'!G115)</f>
        <v/>
      </c>
      <c r="H115" s="276" t="str">
        <f>IF('Frais réels'!H115="","",'Frais réels'!H115)</f>
        <v/>
      </c>
      <c r="I115" s="203" t="str">
        <f>IF('Frais réels'!I115="","",'Frais réels'!$I115)</f>
        <v/>
      </c>
      <c r="J115" s="73"/>
      <c r="K115" s="182" t="str">
        <f t="shared" si="7"/>
        <v/>
      </c>
      <c r="L115" s="285"/>
      <c r="M115" s="286" t="str">
        <f t="shared" si="8"/>
        <v/>
      </c>
      <c r="N115" s="286" t="str">
        <f t="shared" si="9"/>
        <v/>
      </c>
      <c r="O115" s="215" t="str">
        <f t="shared" si="6"/>
        <v/>
      </c>
      <c r="P115" s="211" t="str">
        <f t="shared" si="10"/>
        <v/>
      </c>
      <c r="Q115" s="222"/>
      <c r="R115" s="266"/>
      <c r="S115" s="90"/>
      <c r="T115" s="158">
        <f t="shared" si="11"/>
        <v>0</v>
      </c>
    </row>
    <row r="116" spans="1:20" ht="20.100000000000001" customHeight="1" x14ac:dyDescent="0.25">
      <c r="A116" s="174">
        <v>110</v>
      </c>
      <c r="B116" s="181" t="str">
        <f>IF('Frais réels'!B116="","",'Frais réels'!$B116)</f>
        <v/>
      </c>
      <c r="C116" s="181" t="str">
        <f>IF('Frais réels'!C116="","",'Frais réels'!$C116)</f>
        <v/>
      </c>
      <c r="D116" s="181" t="str">
        <f>IF('Frais réels'!D116="","",'Frais réels'!$D116)</f>
        <v/>
      </c>
      <c r="E116" s="180" t="str">
        <f>IF('Frais réels'!E116="","",'Frais réels'!$E116)</f>
        <v/>
      </c>
      <c r="F116" s="180" t="str">
        <f>IF('Frais réels'!F116="","",'Frais réels'!$F116)</f>
        <v/>
      </c>
      <c r="G116" s="276" t="str">
        <f>IF('Frais réels'!G116="","",'Frais réels'!G116)</f>
        <v/>
      </c>
      <c r="H116" s="276" t="str">
        <f>IF('Frais réels'!H116="","",'Frais réels'!H116)</f>
        <v/>
      </c>
      <c r="I116" s="203" t="str">
        <f>IF('Frais réels'!I116="","",'Frais réels'!$I116)</f>
        <v/>
      </c>
      <c r="J116" s="73"/>
      <c r="K116" s="182" t="str">
        <f t="shared" si="7"/>
        <v/>
      </c>
      <c r="L116" s="285"/>
      <c r="M116" s="286" t="str">
        <f t="shared" si="8"/>
        <v/>
      </c>
      <c r="N116" s="286" t="str">
        <f t="shared" si="9"/>
        <v/>
      </c>
      <c r="O116" s="215" t="str">
        <f t="shared" si="6"/>
        <v/>
      </c>
      <c r="P116" s="211" t="str">
        <f t="shared" si="10"/>
        <v/>
      </c>
      <c r="Q116" s="222"/>
      <c r="R116" s="266"/>
      <c r="S116" s="90"/>
      <c r="T116" s="158">
        <f t="shared" si="11"/>
        <v>0</v>
      </c>
    </row>
    <row r="117" spans="1:20" ht="20.100000000000001" customHeight="1" x14ac:dyDescent="0.25">
      <c r="A117" s="174">
        <v>111</v>
      </c>
      <c r="B117" s="181" t="str">
        <f>IF('Frais réels'!B117="","",'Frais réels'!$B117)</f>
        <v/>
      </c>
      <c r="C117" s="181" t="str">
        <f>IF('Frais réels'!C117="","",'Frais réels'!$C117)</f>
        <v/>
      </c>
      <c r="D117" s="181" t="str">
        <f>IF('Frais réels'!D117="","",'Frais réels'!$D117)</f>
        <v/>
      </c>
      <c r="E117" s="180" t="str">
        <f>IF('Frais réels'!E117="","",'Frais réels'!$E117)</f>
        <v/>
      </c>
      <c r="F117" s="180" t="str">
        <f>IF('Frais réels'!F117="","",'Frais réels'!$F117)</f>
        <v/>
      </c>
      <c r="G117" s="276" t="str">
        <f>IF('Frais réels'!G117="","",'Frais réels'!G117)</f>
        <v/>
      </c>
      <c r="H117" s="276" t="str">
        <f>IF('Frais réels'!H117="","",'Frais réels'!H117)</f>
        <v/>
      </c>
      <c r="I117" s="203" t="str">
        <f>IF('Frais réels'!I117="","",'Frais réels'!$I117)</f>
        <v/>
      </c>
      <c r="J117" s="73"/>
      <c r="K117" s="182" t="str">
        <f t="shared" si="7"/>
        <v/>
      </c>
      <c r="L117" s="285"/>
      <c r="M117" s="286" t="str">
        <f t="shared" si="8"/>
        <v/>
      </c>
      <c r="N117" s="286" t="str">
        <f t="shared" si="9"/>
        <v/>
      </c>
      <c r="O117" s="215" t="str">
        <f t="shared" si="6"/>
        <v/>
      </c>
      <c r="P117" s="211" t="str">
        <f t="shared" si="10"/>
        <v/>
      </c>
      <c r="Q117" s="222"/>
      <c r="R117" s="266"/>
      <c r="S117" s="90"/>
      <c r="T117" s="158">
        <f t="shared" si="11"/>
        <v>0</v>
      </c>
    </row>
    <row r="118" spans="1:20" ht="20.100000000000001" customHeight="1" x14ac:dyDescent="0.25">
      <c r="A118" s="174">
        <v>112</v>
      </c>
      <c r="B118" s="181" t="str">
        <f>IF('Frais réels'!B118="","",'Frais réels'!$B118)</f>
        <v/>
      </c>
      <c r="C118" s="181" t="str">
        <f>IF('Frais réels'!C118="","",'Frais réels'!$C118)</f>
        <v/>
      </c>
      <c r="D118" s="181" t="str">
        <f>IF('Frais réels'!D118="","",'Frais réels'!$D118)</f>
        <v/>
      </c>
      <c r="E118" s="180" t="str">
        <f>IF('Frais réels'!E118="","",'Frais réels'!$E118)</f>
        <v/>
      </c>
      <c r="F118" s="180" t="str">
        <f>IF('Frais réels'!F118="","",'Frais réels'!$F118)</f>
        <v/>
      </c>
      <c r="G118" s="276" t="str">
        <f>IF('Frais réels'!G118="","",'Frais réels'!G118)</f>
        <v/>
      </c>
      <c r="H118" s="276" t="str">
        <f>IF('Frais réels'!H118="","",'Frais réels'!H118)</f>
        <v/>
      </c>
      <c r="I118" s="203" t="str">
        <f>IF('Frais réels'!I118="","",'Frais réels'!$I118)</f>
        <v/>
      </c>
      <c r="J118" s="73"/>
      <c r="K118" s="182" t="str">
        <f t="shared" si="7"/>
        <v/>
      </c>
      <c r="L118" s="285"/>
      <c r="M118" s="286" t="str">
        <f t="shared" si="8"/>
        <v/>
      </c>
      <c r="N118" s="286" t="str">
        <f t="shared" si="9"/>
        <v/>
      </c>
      <c r="O118" s="215" t="str">
        <f t="shared" si="6"/>
        <v/>
      </c>
      <c r="P118" s="211" t="str">
        <f t="shared" si="10"/>
        <v/>
      </c>
      <c r="Q118" s="222"/>
      <c r="R118" s="266"/>
      <c r="S118" s="90"/>
      <c r="T118" s="158">
        <f t="shared" si="11"/>
        <v>0</v>
      </c>
    </row>
    <row r="119" spans="1:20" ht="20.100000000000001" customHeight="1" x14ac:dyDescent="0.25">
      <c r="A119" s="174">
        <v>113</v>
      </c>
      <c r="B119" s="181" t="str">
        <f>IF('Frais réels'!B119="","",'Frais réels'!$B119)</f>
        <v/>
      </c>
      <c r="C119" s="181" t="str">
        <f>IF('Frais réels'!C119="","",'Frais réels'!$C119)</f>
        <v/>
      </c>
      <c r="D119" s="181" t="str">
        <f>IF('Frais réels'!D119="","",'Frais réels'!$D119)</f>
        <v/>
      </c>
      <c r="E119" s="180" t="str">
        <f>IF('Frais réels'!E119="","",'Frais réels'!$E119)</f>
        <v/>
      </c>
      <c r="F119" s="180" t="str">
        <f>IF('Frais réels'!F119="","",'Frais réels'!$F119)</f>
        <v/>
      </c>
      <c r="G119" s="276" t="str">
        <f>IF('Frais réels'!G119="","",'Frais réels'!G119)</f>
        <v/>
      </c>
      <c r="H119" s="276" t="str">
        <f>IF('Frais réels'!H119="","",'Frais réels'!H119)</f>
        <v/>
      </c>
      <c r="I119" s="203" t="str">
        <f>IF('Frais réels'!I119="","",'Frais réels'!$I119)</f>
        <v/>
      </c>
      <c r="J119" s="73"/>
      <c r="K119" s="182" t="str">
        <f t="shared" si="7"/>
        <v/>
      </c>
      <c r="L119" s="285"/>
      <c r="M119" s="286" t="str">
        <f t="shared" si="8"/>
        <v/>
      </c>
      <c r="N119" s="286" t="str">
        <f t="shared" si="9"/>
        <v/>
      </c>
      <c r="O119" s="215" t="str">
        <f t="shared" si="6"/>
        <v/>
      </c>
      <c r="P119" s="211" t="str">
        <f t="shared" si="10"/>
        <v/>
      </c>
      <c r="Q119" s="222"/>
      <c r="R119" s="266"/>
      <c r="S119" s="90"/>
      <c r="T119" s="158">
        <f t="shared" si="11"/>
        <v>0</v>
      </c>
    </row>
    <row r="120" spans="1:20" ht="20.100000000000001" customHeight="1" x14ac:dyDescent="0.25">
      <c r="A120" s="174">
        <v>114</v>
      </c>
      <c r="B120" s="181" t="str">
        <f>IF('Frais réels'!B120="","",'Frais réels'!$B120)</f>
        <v/>
      </c>
      <c r="C120" s="181" t="str">
        <f>IF('Frais réels'!C120="","",'Frais réels'!$C120)</f>
        <v/>
      </c>
      <c r="D120" s="181" t="str">
        <f>IF('Frais réels'!D120="","",'Frais réels'!$D120)</f>
        <v/>
      </c>
      <c r="E120" s="180" t="str">
        <f>IF('Frais réels'!E120="","",'Frais réels'!$E120)</f>
        <v/>
      </c>
      <c r="F120" s="180" t="str">
        <f>IF('Frais réels'!F120="","",'Frais réels'!$F120)</f>
        <v/>
      </c>
      <c r="G120" s="276" t="str">
        <f>IF('Frais réels'!G120="","",'Frais réels'!G120)</f>
        <v/>
      </c>
      <c r="H120" s="276" t="str">
        <f>IF('Frais réels'!H120="","",'Frais réels'!H120)</f>
        <v/>
      </c>
      <c r="I120" s="203" t="str">
        <f>IF('Frais réels'!I120="","",'Frais réels'!$I120)</f>
        <v/>
      </c>
      <c r="J120" s="73"/>
      <c r="K120" s="182" t="str">
        <f t="shared" si="7"/>
        <v/>
      </c>
      <c r="L120" s="285"/>
      <c r="M120" s="286" t="str">
        <f t="shared" si="8"/>
        <v/>
      </c>
      <c r="N120" s="286" t="str">
        <f t="shared" si="9"/>
        <v/>
      </c>
      <c r="O120" s="215" t="str">
        <f t="shared" si="6"/>
        <v/>
      </c>
      <c r="P120" s="211" t="str">
        <f t="shared" si="10"/>
        <v/>
      </c>
      <c r="Q120" s="222"/>
      <c r="R120" s="266"/>
      <c r="S120" s="90"/>
      <c r="T120" s="158">
        <f t="shared" si="11"/>
        <v>0</v>
      </c>
    </row>
    <row r="121" spans="1:20" ht="20.100000000000001" customHeight="1" x14ac:dyDescent="0.25">
      <c r="A121" s="174">
        <v>115</v>
      </c>
      <c r="B121" s="181" t="str">
        <f>IF('Frais réels'!B121="","",'Frais réels'!$B121)</f>
        <v/>
      </c>
      <c r="C121" s="181" t="str">
        <f>IF('Frais réels'!C121="","",'Frais réels'!$C121)</f>
        <v/>
      </c>
      <c r="D121" s="181" t="str">
        <f>IF('Frais réels'!D121="","",'Frais réels'!$D121)</f>
        <v/>
      </c>
      <c r="E121" s="180" t="str">
        <f>IF('Frais réels'!E121="","",'Frais réels'!$E121)</f>
        <v/>
      </c>
      <c r="F121" s="180" t="str">
        <f>IF('Frais réels'!F121="","",'Frais réels'!$F121)</f>
        <v/>
      </c>
      <c r="G121" s="276" t="str">
        <f>IF('Frais réels'!G121="","",'Frais réels'!G121)</f>
        <v/>
      </c>
      <c r="H121" s="276" t="str">
        <f>IF('Frais réels'!H121="","",'Frais réels'!H121)</f>
        <v/>
      </c>
      <c r="I121" s="203" t="str">
        <f>IF('Frais réels'!I121="","",'Frais réels'!$I121)</f>
        <v/>
      </c>
      <c r="J121" s="73"/>
      <c r="K121" s="182" t="str">
        <f t="shared" si="7"/>
        <v/>
      </c>
      <c r="L121" s="285"/>
      <c r="M121" s="286" t="str">
        <f t="shared" si="8"/>
        <v/>
      </c>
      <c r="N121" s="286" t="str">
        <f t="shared" si="9"/>
        <v/>
      </c>
      <c r="O121" s="215" t="str">
        <f t="shared" si="6"/>
        <v/>
      </c>
      <c r="P121" s="211" t="str">
        <f t="shared" si="10"/>
        <v/>
      </c>
      <c r="Q121" s="222"/>
      <c r="R121" s="266"/>
      <c r="S121" s="90"/>
      <c r="T121" s="158">
        <f t="shared" si="11"/>
        <v>0</v>
      </c>
    </row>
    <row r="122" spans="1:20" ht="20.100000000000001" customHeight="1" x14ac:dyDescent="0.25">
      <c r="A122" s="174">
        <v>116</v>
      </c>
      <c r="B122" s="181" t="str">
        <f>IF('Frais réels'!B122="","",'Frais réels'!$B122)</f>
        <v/>
      </c>
      <c r="C122" s="181" t="str">
        <f>IF('Frais réels'!C122="","",'Frais réels'!$C122)</f>
        <v/>
      </c>
      <c r="D122" s="181" t="str">
        <f>IF('Frais réels'!D122="","",'Frais réels'!$D122)</f>
        <v/>
      </c>
      <c r="E122" s="180" t="str">
        <f>IF('Frais réels'!E122="","",'Frais réels'!$E122)</f>
        <v/>
      </c>
      <c r="F122" s="180" t="str">
        <f>IF('Frais réels'!F122="","",'Frais réels'!$F122)</f>
        <v/>
      </c>
      <c r="G122" s="276" t="str">
        <f>IF('Frais réels'!G122="","",'Frais réels'!G122)</f>
        <v/>
      </c>
      <c r="H122" s="276" t="str">
        <f>IF('Frais réels'!H122="","",'Frais réels'!H122)</f>
        <v/>
      </c>
      <c r="I122" s="203" t="str">
        <f>IF('Frais réels'!I122="","",'Frais réels'!$I122)</f>
        <v/>
      </c>
      <c r="J122" s="73"/>
      <c r="K122" s="182" t="str">
        <f t="shared" si="7"/>
        <v/>
      </c>
      <c r="L122" s="285"/>
      <c r="M122" s="286" t="str">
        <f t="shared" si="8"/>
        <v/>
      </c>
      <c r="N122" s="286" t="str">
        <f t="shared" si="9"/>
        <v/>
      </c>
      <c r="O122" s="215" t="str">
        <f t="shared" si="6"/>
        <v/>
      </c>
      <c r="P122" s="211" t="str">
        <f t="shared" si="10"/>
        <v/>
      </c>
      <c r="Q122" s="222"/>
      <c r="R122" s="266"/>
      <c r="S122" s="90"/>
      <c r="T122" s="158">
        <f t="shared" si="11"/>
        <v>0</v>
      </c>
    </row>
    <row r="123" spans="1:20" ht="20.100000000000001" customHeight="1" x14ac:dyDescent="0.25">
      <c r="A123" s="174">
        <v>117</v>
      </c>
      <c r="B123" s="181" t="str">
        <f>IF('Frais réels'!B123="","",'Frais réels'!$B123)</f>
        <v/>
      </c>
      <c r="C123" s="181" t="str">
        <f>IF('Frais réels'!C123="","",'Frais réels'!$C123)</f>
        <v/>
      </c>
      <c r="D123" s="181" t="str">
        <f>IF('Frais réels'!D123="","",'Frais réels'!$D123)</f>
        <v/>
      </c>
      <c r="E123" s="180" t="str">
        <f>IF('Frais réels'!E123="","",'Frais réels'!$E123)</f>
        <v/>
      </c>
      <c r="F123" s="180" t="str">
        <f>IF('Frais réels'!F123="","",'Frais réels'!$F123)</f>
        <v/>
      </c>
      <c r="G123" s="276" t="str">
        <f>IF('Frais réels'!G123="","",'Frais réels'!G123)</f>
        <v/>
      </c>
      <c r="H123" s="276" t="str">
        <f>IF('Frais réels'!H123="","",'Frais réels'!H123)</f>
        <v/>
      </c>
      <c r="I123" s="203" t="str">
        <f>IF('Frais réels'!I123="","",'Frais réels'!$I123)</f>
        <v/>
      </c>
      <c r="J123" s="73"/>
      <c r="K123" s="182" t="str">
        <f t="shared" si="7"/>
        <v/>
      </c>
      <c r="L123" s="285"/>
      <c r="M123" s="286" t="str">
        <f t="shared" si="8"/>
        <v/>
      </c>
      <c r="N123" s="286" t="str">
        <f t="shared" si="9"/>
        <v/>
      </c>
      <c r="O123" s="215" t="str">
        <f t="shared" si="6"/>
        <v/>
      </c>
      <c r="P123" s="211" t="str">
        <f t="shared" si="10"/>
        <v/>
      </c>
      <c r="Q123" s="222"/>
      <c r="R123" s="266"/>
      <c r="S123" s="90"/>
      <c r="T123" s="158">
        <f t="shared" si="11"/>
        <v>0</v>
      </c>
    </row>
    <row r="124" spans="1:20" ht="20.100000000000001" customHeight="1" x14ac:dyDescent="0.25">
      <c r="A124" s="174">
        <v>118</v>
      </c>
      <c r="B124" s="181" t="str">
        <f>IF('Frais réels'!B124="","",'Frais réels'!$B124)</f>
        <v/>
      </c>
      <c r="C124" s="181" t="str">
        <f>IF('Frais réels'!C124="","",'Frais réels'!$C124)</f>
        <v/>
      </c>
      <c r="D124" s="181" t="str">
        <f>IF('Frais réels'!D124="","",'Frais réels'!$D124)</f>
        <v/>
      </c>
      <c r="E124" s="180" t="str">
        <f>IF('Frais réels'!E124="","",'Frais réels'!$E124)</f>
        <v/>
      </c>
      <c r="F124" s="180" t="str">
        <f>IF('Frais réels'!F124="","",'Frais réels'!$F124)</f>
        <v/>
      </c>
      <c r="G124" s="276" t="str">
        <f>IF('Frais réels'!G124="","",'Frais réels'!G124)</f>
        <v/>
      </c>
      <c r="H124" s="276" t="str">
        <f>IF('Frais réels'!H124="","",'Frais réels'!H124)</f>
        <v/>
      </c>
      <c r="I124" s="203" t="str">
        <f>IF('Frais réels'!I124="","",'Frais réels'!$I124)</f>
        <v/>
      </c>
      <c r="J124" s="73"/>
      <c r="K124" s="182" t="str">
        <f t="shared" si="7"/>
        <v/>
      </c>
      <c r="L124" s="285"/>
      <c r="M124" s="286" t="str">
        <f t="shared" si="8"/>
        <v/>
      </c>
      <c r="N124" s="286" t="str">
        <f t="shared" si="9"/>
        <v/>
      </c>
      <c r="O124" s="215" t="str">
        <f t="shared" si="6"/>
        <v/>
      </c>
      <c r="P124" s="211" t="str">
        <f t="shared" si="10"/>
        <v/>
      </c>
      <c r="Q124" s="222"/>
      <c r="R124" s="266"/>
      <c r="S124" s="90"/>
      <c r="T124" s="158">
        <f t="shared" si="11"/>
        <v>0</v>
      </c>
    </row>
    <row r="125" spans="1:20" ht="20.100000000000001" customHeight="1" x14ac:dyDescent="0.25">
      <c r="A125" s="174">
        <v>119</v>
      </c>
      <c r="B125" s="181" t="str">
        <f>IF('Frais réels'!B125="","",'Frais réels'!$B125)</f>
        <v/>
      </c>
      <c r="C125" s="181" t="str">
        <f>IF('Frais réels'!C125="","",'Frais réels'!$C125)</f>
        <v/>
      </c>
      <c r="D125" s="181" t="str">
        <f>IF('Frais réels'!D125="","",'Frais réels'!$D125)</f>
        <v/>
      </c>
      <c r="E125" s="180" t="str">
        <f>IF('Frais réels'!E125="","",'Frais réels'!$E125)</f>
        <v/>
      </c>
      <c r="F125" s="180" t="str">
        <f>IF('Frais réels'!F125="","",'Frais réels'!$F125)</f>
        <v/>
      </c>
      <c r="G125" s="276" t="str">
        <f>IF('Frais réels'!G125="","",'Frais réels'!G125)</f>
        <v/>
      </c>
      <c r="H125" s="276" t="str">
        <f>IF('Frais réels'!H125="","",'Frais réels'!H125)</f>
        <v/>
      </c>
      <c r="I125" s="203" t="str">
        <f>IF('Frais réels'!I125="","",'Frais réels'!$I125)</f>
        <v/>
      </c>
      <c r="J125" s="73"/>
      <c r="K125" s="182" t="str">
        <f t="shared" si="7"/>
        <v/>
      </c>
      <c r="L125" s="285"/>
      <c r="M125" s="286" t="str">
        <f t="shared" si="8"/>
        <v/>
      </c>
      <c r="N125" s="286" t="str">
        <f t="shared" si="9"/>
        <v/>
      </c>
      <c r="O125" s="215" t="str">
        <f t="shared" si="6"/>
        <v/>
      </c>
      <c r="P125" s="211" t="str">
        <f t="shared" si="10"/>
        <v/>
      </c>
      <c r="Q125" s="222"/>
      <c r="R125" s="266"/>
      <c r="S125" s="90"/>
      <c r="T125" s="158">
        <f t="shared" si="11"/>
        <v>0</v>
      </c>
    </row>
    <row r="126" spans="1:20" ht="20.100000000000001" customHeight="1" x14ac:dyDescent="0.25">
      <c r="A126" s="174">
        <v>120</v>
      </c>
      <c r="B126" s="181" t="str">
        <f>IF('Frais réels'!B126="","",'Frais réels'!$B126)</f>
        <v/>
      </c>
      <c r="C126" s="181" t="str">
        <f>IF('Frais réels'!C126="","",'Frais réels'!$C126)</f>
        <v/>
      </c>
      <c r="D126" s="181" t="str">
        <f>IF('Frais réels'!D126="","",'Frais réels'!$D126)</f>
        <v/>
      </c>
      <c r="E126" s="180" t="str">
        <f>IF('Frais réels'!E126="","",'Frais réels'!$E126)</f>
        <v/>
      </c>
      <c r="F126" s="180" t="str">
        <f>IF('Frais réels'!F126="","",'Frais réels'!$F126)</f>
        <v/>
      </c>
      <c r="G126" s="276" t="str">
        <f>IF('Frais réels'!G126="","",'Frais réels'!G126)</f>
        <v/>
      </c>
      <c r="H126" s="276" t="str">
        <f>IF('Frais réels'!H126="","",'Frais réels'!H126)</f>
        <v/>
      </c>
      <c r="I126" s="203" t="str">
        <f>IF('Frais réels'!I126="","",'Frais réels'!$I126)</f>
        <v/>
      </c>
      <c r="J126" s="73"/>
      <c r="K126" s="182" t="str">
        <f t="shared" si="7"/>
        <v/>
      </c>
      <c r="L126" s="285"/>
      <c r="M126" s="286" t="str">
        <f t="shared" si="8"/>
        <v/>
      </c>
      <c r="N126" s="286" t="str">
        <f t="shared" si="9"/>
        <v/>
      </c>
      <c r="O126" s="215" t="str">
        <f t="shared" si="6"/>
        <v/>
      </c>
      <c r="P126" s="211" t="str">
        <f t="shared" si="10"/>
        <v/>
      </c>
      <c r="Q126" s="222"/>
      <c r="R126" s="266"/>
      <c r="S126" s="90"/>
      <c r="T126" s="158">
        <f t="shared" si="11"/>
        <v>0</v>
      </c>
    </row>
    <row r="127" spans="1:20" ht="20.100000000000001" customHeight="1" x14ac:dyDescent="0.25">
      <c r="A127" s="174">
        <v>121</v>
      </c>
      <c r="B127" s="181" t="str">
        <f>IF('Frais réels'!B127="","",'Frais réels'!$B127)</f>
        <v/>
      </c>
      <c r="C127" s="181" t="str">
        <f>IF('Frais réels'!C127="","",'Frais réels'!$C127)</f>
        <v/>
      </c>
      <c r="D127" s="181" t="str">
        <f>IF('Frais réels'!D127="","",'Frais réels'!$D127)</f>
        <v/>
      </c>
      <c r="E127" s="180" t="str">
        <f>IF('Frais réels'!E127="","",'Frais réels'!$E127)</f>
        <v/>
      </c>
      <c r="F127" s="180" t="str">
        <f>IF('Frais réels'!F127="","",'Frais réels'!$F127)</f>
        <v/>
      </c>
      <c r="G127" s="276" t="str">
        <f>IF('Frais réels'!G127="","",'Frais réels'!G127)</f>
        <v/>
      </c>
      <c r="H127" s="276" t="str">
        <f>IF('Frais réels'!H127="","",'Frais réels'!H127)</f>
        <v/>
      </c>
      <c r="I127" s="203" t="str">
        <f>IF('Frais réels'!I127="","",'Frais réels'!$I127)</f>
        <v/>
      </c>
      <c r="J127" s="73"/>
      <c r="K127" s="182" t="str">
        <f t="shared" si="7"/>
        <v/>
      </c>
      <c r="L127" s="285"/>
      <c r="M127" s="286" t="str">
        <f t="shared" si="8"/>
        <v/>
      </c>
      <c r="N127" s="286" t="str">
        <f t="shared" si="9"/>
        <v/>
      </c>
      <c r="O127" s="215" t="str">
        <f t="shared" si="6"/>
        <v/>
      </c>
      <c r="P127" s="211" t="str">
        <f t="shared" si="10"/>
        <v/>
      </c>
      <c r="Q127" s="222"/>
      <c r="R127" s="266"/>
      <c r="S127" s="90"/>
      <c r="T127" s="158">
        <f t="shared" si="11"/>
        <v>0</v>
      </c>
    </row>
    <row r="128" spans="1:20" ht="20.100000000000001" customHeight="1" x14ac:dyDescent="0.25">
      <c r="A128" s="174">
        <v>122</v>
      </c>
      <c r="B128" s="181" t="str">
        <f>IF('Frais réels'!B128="","",'Frais réels'!$B128)</f>
        <v/>
      </c>
      <c r="C128" s="181" t="str">
        <f>IF('Frais réels'!C128="","",'Frais réels'!$C128)</f>
        <v/>
      </c>
      <c r="D128" s="181" t="str">
        <f>IF('Frais réels'!D128="","",'Frais réels'!$D128)</f>
        <v/>
      </c>
      <c r="E128" s="180" t="str">
        <f>IF('Frais réels'!E128="","",'Frais réels'!$E128)</f>
        <v/>
      </c>
      <c r="F128" s="180" t="str">
        <f>IF('Frais réels'!F128="","",'Frais réels'!$F128)</f>
        <v/>
      </c>
      <c r="G128" s="276" t="str">
        <f>IF('Frais réels'!G128="","",'Frais réels'!G128)</f>
        <v/>
      </c>
      <c r="H128" s="276" t="str">
        <f>IF('Frais réels'!H128="","",'Frais réels'!H128)</f>
        <v/>
      </c>
      <c r="I128" s="203" t="str">
        <f>IF('Frais réels'!I128="","",'Frais réels'!$I128)</f>
        <v/>
      </c>
      <c r="J128" s="73"/>
      <c r="K128" s="182" t="str">
        <f t="shared" si="7"/>
        <v/>
      </c>
      <c r="L128" s="285"/>
      <c r="M128" s="286" t="str">
        <f t="shared" si="8"/>
        <v/>
      </c>
      <c r="N128" s="286" t="str">
        <f t="shared" si="9"/>
        <v/>
      </c>
      <c r="O128" s="215" t="str">
        <f t="shared" si="6"/>
        <v/>
      </c>
      <c r="P128" s="211" t="str">
        <f t="shared" si="10"/>
        <v/>
      </c>
      <c r="Q128" s="222"/>
      <c r="R128" s="266"/>
      <c r="S128" s="90"/>
      <c r="T128" s="158">
        <f t="shared" si="11"/>
        <v>0</v>
      </c>
    </row>
    <row r="129" spans="1:20" ht="20.100000000000001" customHeight="1" x14ac:dyDescent="0.25">
      <c r="A129" s="174">
        <v>123</v>
      </c>
      <c r="B129" s="181" t="str">
        <f>IF('Frais réels'!B129="","",'Frais réels'!$B129)</f>
        <v/>
      </c>
      <c r="C129" s="181" t="str">
        <f>IF('Frais réels'!C129="","",'Frais réels'!$C129)</f>
        <v/>
      </c>
      <c r="D129" s="181" t="str">
        <f>IF('Frais réels'!D129="","",'Frais réels'!$D129)</f>
        <v/>
      </c>
      <c r="E129" s="180" t="str">
        <f>IF('Frais réels'!E129="","",'Frais réels'!$E129)</f>
        <v/>
      </c>
      <c r="F129" s="180" t="str">
        <f>IF('Frais réels'!F129="","",'Frais réels'!$F129)</f>
        <v/>
      </c>
      <c r="G129" s="276" t="str">
        <f>IF('Frais réels'!G129="","",'Frais réels'!G129)</f>
        <v/>
      </c>
      <c r="H129" s="276" t="str">
        <f>IF('Frais réels'!H129="","",'Frais réels'!H129)</f>
        <v/>
      </c>
      <c r="I129" s="203" t="str">
        <f>IF('Frais réels'!I129="","",'Frais réels'!$I129)</f>
        <v/>
      </c>
      <c r="J129" s="73"/>
      <c r="K129" s="182" t="str">
        <f t="shared" si="7"/>
        <v/>
      </c>
      <c r="L129" s="285"/>
      <c r="M129" s="286" t="str">
        <f t="shared" si="8"/>
        <v/>
      </c>
      <c r="N129" s="286" t="str">
        <f t="shared" si="9"/>
        <v/>
      </c>
      <c r="O129" s="215" t="str">
        <f t="shared" si="6"/>
        <v/>
      </c>
      <c r="P129" s="211" t="str">
        <f t="shared" si="10"/>
        <v/>
      </c>
      <c r="Q129" s="222"/>
      <c r="R129" s="266"/>
      <c r="S129" s="90"/>
      <c r="T129" s="158">
        <f t="shared" si="11"/>
        <v>0</v>
      </c>
    </row>
    <row r="130" spans="1:20" ht="20.100000000000001" customHeight="1" x14ac:dyDescent="0.25">
      <c r="A130" s="174">
        <v>124</v>
      </c>
      <c r="B130" s="181" t="str">
        <f>IF('Frais réels'!B130="","",'Frais réels'!$B130)</f>
        <v/>
      </c>
      <c r="C130" s="181" t="str">
        <f>IF('Frais réels'!C130="","",'Frais réels'!$C130)</f>
        <v/>
      </c>
      <c r="D130" s="181" t="str">
        <f>IF('Frais réels'!D130="","",'Frais réels'!$D130)</f>
        <v/>
      </c>
      <c r="E130" s="180" t="str">
        <f>IF('Frais réels'!E130="","",'Frais réels'!$E130)</f>
        <v/>
      </c>
      <c r="F130" s="180" t="str">
        <f>IF('Frais réels'!F130="","",'Frais réels'!$F130)</f>
        <v/>
      </c>
      <c r="G130" s="276" t="str">
        <f>IF('Frais réels'!G130="","",'Frais réels'!G130)</f>
        <v/>
      </c>
      <c r="H130" s="276" t="str">
        <f>IF('Frais réels'!H130="","",'Frais réels'!H130)</f>
        <v/>
      </c>
      <c r="I130" s="203" t="str">
        <f>IF('Frais réels'!I130="","",'Frais réels'!$I130)</f>
        <v/>
      </c>
      <c r="J130" s="73"/>
      <c r="K130" s="182" t="str">
        <f t="shared" si="7"/>
        <v/>
      </c>
      <c r="L130" s="285"/>
      <c r="M130" s="286" t="str">
        <f t="shared" si="8"/>
        <v/>
      </c>
      <c r="N130" s="286" t="str">
        <f t="shared" si="9"/>
        <v/>
      </c>
      <c r="O130" s="215" t="str">
        <f t="shared" si="6"/>
        <v/>
      </c>
      <c r="P130" s="211" t="str">
        <f t="shared" si="10"/>
        <v/>
      </c>
      <c r="Q130" s="222"/>
      <c r="R130" s="266"/>
      <c r="S130" s="90"/>
      <c r="T130" s="158">
        <f t="shared" si="11"/>
        <v>0</v>
      </c>
    </row>
    <row r="131" spans="1:20" ht="20.100000000000001" customHeight="1" x14ac:dyDescent="0.25">
      <c r="A131" s="174">
        <v>125</v>
      </c>
      <c r="B131" s="181" t="str">
        <f>IF('Frais réels'!B131="","",'Frais réels'!$B131)</f>
        <v/>
      </c>
      <c r="C131" s="181" t="str">
        <f>IF('Frais réels'!C131="","",'Frais réels'!$C131)</f>
        <v/>
      </c>
      <c r="D131" s="181" t="str">
        <f>IF('Frais réels'!D131="","",'Frais réels'!$D131)</f>
        <v/>
      </c>
      <c r="E131" s="180" t="str">
        <f>IF('Frais réels'!E131="","",'Frais réels'!$E131)</f>
        <v/>
      </c>
      <c r="F131" s="180" t="str">
        <f>IF('Frais réels'!F131="","",'Frais réels'!$F131)</f>
        <v/>
      </c>
      <c r="G131" s="276" t="str">
        <f>IF('Frais réels'!G131="","",'Frais réels'!G131)</f>
        <v/>
      </c>
      <c r="H131" s="276" t="str">
        <f>IF('Frais réels'!H131="","",'Frais réels'!H131)</f>
        <v/>
      </c>
      <c r="I131" s="203" t="str">
        <f>IF('Frais réels'!I131="","",'Frais réels'!$I131)</f>
        <v/>
      </c>
      <c r="J131" s="73"/>
      <c r="K131" s="182" t="str">
        <f t="shared" si="7"/>
        <v/>
      </c>
      <c r="L131" s="285"/>
      <c r="M131" s="286" t="str">
        <f t="shared" si="8"/>
        <v/>
      </c>
      <c r="N131" s="286" t="str">
        <f t="shared" si="9"/>
        <v/>
      </c>
      <c r="O131" s="215" t="str">
        <f t="shared" si="6"/>
        <v/>
      </c>
      <c r="P131" s="211" t="str">
        <f t="shared" si="10"/>
        <v/>
      </c>
      <c r="Q131" s="222"/>
      <c r="R131" s="266"/>
      <c r="S131" s="90"/>
      <c r="T131" s="158">
        <f t="shared" si="11"/>
        <v>0</v>
      </c>
    </row>
    <row r="132" spans="1:20" ht="20.100000000000001" customHeight="1" x14ac:dyDescent="0.25">
      <c r="A132" s="174">
        <v>126</v>
      </c>
      <c r="B132" s="181" t="str">
        <f>IF('Frais réels'!B132="","",'Frais réels'!$B132)</f>
        <v/>
      </c>
      <c r="C132" s="181" t="str">
        <f>IF('Frais réels'!C132="","",'Frais réels'!$C132)</f>
        <v/>
      </c>
      <c r="D132" s="181" t="str">
        <f>IF('Frais réels'!D132="","",'Frais réels'!$D132)</f>
        <v/>
      </c>
      <c r="E132" s="180" t="str">
        <f>IF('Frais réels'!E132="","",'Frais réels'!$E132)</f>
        <v/>
      </c>
      <c r="F132" s="180" t="str">
        <f>IF('Frais réels'!F132="","",'Frais réels'!$F132)</f>
        <v/>
      </c>
      <c r="G132" s="276" t="str">
        <f>IF('Frais réels'!G132="","",'Frais réels'!G132)</f>
        <v/>
      </c>
      <c r="H132" s="276" t="str">
        <f>IF('Frais réels'!H132="","",'Frais réels'!H132)</f>
        <v/>
      </c>
      <c r="I132" s="203" t="str">
        <f>IF('Frais réels'!I132="","",'Frais réels'!$I132)</f>
        <v/>
      </c>
      <c r="J132" s="73"/>
      <c r="K132" s="182" t="str">
        <f t="shared" si="7"/>
        <v/>
      </c>
      <c r="L132" s="285"/>
      <c r="M132" s="286" t="str">
        <f t="shared" si="8"/>
        <v/>
      </c>
      <c r="N132" s="286" t="str">
        <f t="shared" si="9"/>
        <v/>
      </c>
      <c r="O132" s="215" t="str">
        <f t="shared" si="6"/>
        <v/>
      </c>
      <c r="P132" s="211" t="str">
        <f t="shared" si="10"/>
        <v/>
      </c>
      <c r="Q132" s="222"/>
      <c r="R132" s="266"/>
      <c r="S132" s="90"/>
      <c r="T132" s="158">
        <f t="shared" si="11"/>
        <v>0</v>
      </c>
    </row>
    <row r="133" spans="1:20" ht="20.100000000000001" customHeight="1" x14ac:dyDescent="0.25">
      <c r="A133" s="174">
        <v>127</v>
      </c>
      <c r="B133" s="181" t="str">
        <f>IF('Frais réels'!B133="","",'Frais réels'!$B133)</f>
        <v/>
      </c>
      <c r="C133" s="181" t="str">
        <f>IF('Frais réels'!C133="","",'Frais réels'!$C133)</f>
        <v/>
      </c>
      <c r="D133" s="181" t="str">
        <f>IF('Frais réels'!D133="","",'Frais réels'!$D133)</f>
        <v/>
      </c>
      <c r="E133" s="180" t="str">
        <f>IF('Frais réels'!E133="","",'Frais réels'!$E133)</f>
        <v/>
      </c>
      <c r="F133" s="180" t="str">
        <f>IF('Frais réels'!F133="","",'Frais réels'!$F133)</f>
        <v/>
      </c>
      <c r="G133" s="276" t="str">
        <f>IF('Frais réels'!G133="","",'Frais réels'!G133)</f>
        <v/>
      </c>
      <c r="H133" s="276" t="str">
        <f>IF('Frais réels'!H133="","",'Frais réels'!H133)</f>
        <v/>
      </c>
      <c r="I133" s="203" t="str">
        <f>IF('Frais réels'!I133="","",'Frais réels'!$I133)</f>
        <v/>
      </c>
      <c r="J133" s="73"/>
      <c r="K133" s="182" t="str">
        <f t="shared" si="7"/>
        <v/>
      </c>
      <c r="L133" s="285"/>
      <c r="M133" s="286" t="str">
        <f t="shared" si="8"/>
        <v/>
      </c>
      <c r="N133" s="286" t="str">
        <f t="shared" si="9"/>
        <v/>
      </c>
      <c r="O133" s="215" t="str">
        <f t="shared" si="6"/>
        <v/>
      </c>
      <c r="P133" s="211" t="str">
        <f t="shared" si="10"/>
        <v/>
      </c>
      <c r="Q133" s="222"/>
      <c r="R133" s="266"/>
      <c r="S133" s="90"/>
      <c r="T133" s="158">
        <f t="shared" si="11"/>
        <v>0</v>
      </c>
    </row>
    <row r="134" spans="1:20" ht="20.100000000000001" customHeight="1" x14ac:dyDescent="0.25">
      <c r="A134" s="174">
        <v>128</v>
      </c>
      <c r="B134" s="181" t="str">
        <f>IF('Frais réels'!B134="","",'Frais réels'!$B134)</f>
        <v/>
      </c>
      <c r="C134" s="181" t="str">
        <f>IF('Frais réels'!C134="","",'Frais réels'!$C134)</f>
        <v/>
      </c>
      <c r="D134" s="181" t="str">
        <f>IF('Frais réels'!D134="","",'Frais réels'!$D134)</f>
        <v/>
      </c>
      <c r="E134" s="180" t="str">
        <f>IF('Frais réels'!E134="","",'Frais réels'!$E134)</f>
        <v/>
      </c>
      <c r="F134" s="180" t="str">
        <f>IF('Frais réels'!F134="","",'Frais réels'!$F134)</f>
        <v/>
      </c>
      <c r="G134" s="276" t="str">
        <f>IF('Frais réels'!G134="","",'Frais réels'!G134)</f>
        <v/>
      </c>
      <c r="H134" s="276" t="str">
        <f>IF('Frais réels'!H134="","",'Frais réels'!H134)</f>
        <v/>
      </c>
      <c r="I134" s="203" t="str">
        <f>IF('Frais réels'!I134="","",'Frais réels'!$I134)</f>
        <v/>
      </c>
      <c r="J134" s="73"/>
      <c r="K134" s="182" t="str">
        <f t="shared" si="7"/>
        <v/>
      </c>
      <c r="L134" s="285"/>
      <c r="M134" s="286" t="str">
        <f t="shared" si="8"/>
        <v/>
      </c>
      <c r="N134" s="286" t="str">
        <f t="shared" si="9"/>
        <v/>
      </c>
      <c r="O134" s="215" t="str">
        <f t="shared" si="6"/>
        <v/>
      </c>
      <c r="P134" s="211" t="str">
        <f t="shared" si="10"/>
        <v/>
      </c>
      <c r="Q134" s="222"/>
      <c r="R134" s="266"/>
      <c r="S134" s="90"/>
      <c r="T134" s="158">
        <f t="shared" si="11"/>
        <v>0</v>
      </c>
    </row>
    <row r="135" spans="1:20" ht="20.100000000000001" customHeight="1" x14ac:dyDescent="0.25">
      <c r="A135" s="174">
        <v>129</v>
      </c>
      <c r="B135" s="181" t="str">
        <f>IF('Frais réels'!B135="","",'Frais réels'!$B135)</f>
        <v/>
      </c>
      <c r="C135" s="181" t="str">
        <f>IF('Frais réels'!C135="","",'Frais réels'!$C135)</f>
        <v/>
      </c>
      <c r="D135" s="181" t="str">
        <f>IF('Frais réels'!D135="","",'Frais réels'!$D135)</f>
        <v/>
      </c>
      <c r="E135" s="180" t="str">
        <f>IF('Frais réels'!E135="","",'Frais réels'!$E135)</f>
        <v/>
      </c>
      <c r="F135" s="180" t="str">
        <f>IF('Frais réels'!F135="","",'Frais réels'!$F135)</f>
        <v/>
      </c>
      <c r="G135" s="276" t="str">
        <f>IF('Frais réels'!G135="","",'Frais réels'!G135)</f>
        <v/>
      </c>
      <c r="H135" s="276" t="str">
        <f>IF('Frais réels'!H135="","",'Frais réels'!H135)</f>
        <v/>
      </c>
      <c r="I135" s="203" t="str">
        <f>IF('Frais réels'!I135="","",'Frais réels'!$I135)</f>
        <v/>
      </c>
      <c r="J135" s="73"/>
      <c r="K135" s="182" t="str">
        <f t="shared" si="7"/>
        <v/>
      </c>
      <c r="L135" s="285"/>
      <c r="M135" s="286" t="str">
        <f t="shared" si="8"/>
        <v/>
      </c>
      <c r="N135" s="286" t="str">
        <f t="shared" si="9"/>
        <v/>
      </c>
      <c r="O135" s="215" t="str">
        <f t="shared" ref="O135:O198" si="12">IF(F135="Aller - Retour Mayotte - Hexagone",IF(1900=0,"",1900),IF(F135="Aller - Retour Mayotte - La Réunion",IF(700=0,"",700),IF(F135="Aller - Retour Mayotte - Caraïbes",IF(2200=0,"",2200),IF(E135="Billets de train",IF(J135=0,"",""),IF(E135="","")))))</f>
        <v/>
      </c>
      <c r="P135" s="211" t="str">
        <f t="shared" si="10"/>
        <v/>
      </c>
      <c r="Q135" s="222"/>
      <c r="R135" s="266"/>
      <c r="S135" s="90"/>
      <c r="T135" s="158">
        <f t="shared" si="11"/>
        <v>0</v>
      </c>
    </row>
    <row r="136" spans="1:20" ht="20.100000000000001" customHeight="1" x14ac:dyDescent="0.25">
      <c r="A136" s="174">
        <v>130</v>
      </c>
      <c r="B136" s="181" t="str">
        <f>IF('Frais réels'!B136="","",'Frais réels'!$B136)</f>
        <v/>
      </c>
      <c r="C136" s="181" t="str">
        <f>IF('Frais réels'!C136="","",'Frais réels'!$C136)</f>
        <v/>
      </c>
      <c r="D136" s="181" t="str">
        <f>IF('Frais réels'!D136="","",'Frais réels'!$D136)</f>
        <v/>
      </c>
      <c r="E136" s="180" t="str">
        <f>IF('Frais réels'!E136="","",'Frais réels'!$E136)</f>
        <v/>
      </c>
      <c r="F136" s="180" t="str">
        <f>IF('Frais réels'!F136="","",'Frais réels'!$F136)</f>
        <v/>
      </c>
      <c r="G136" s="276" t="str">
        <f>IF('Frais réels'!G136="","",'Frais réels'!G136)</f>
        <v/>
      </c>
      <c r="H136" s="276" t="str">
        <f>IF('Frais réels'!H136="","",'Frais réels'!H136)</f>
        <v/>
      </c>
      <c r="I136" s="203" t="str">
        <f>IF('Frais réels'!I136="","",'Frais réels'!$I136)</f>
        <v/>
      </c>
      <c r="J136" s="73"/>
      <c r="K136" s="182" t="str">
        <f t="shared" ref="K136:K199" si="13">IF($I136="","",IF($J136&gt;$I136,"Le montant éligible ne peut etre supérieur au montant présenté",""))</f>
        <v/>
      </c>
      <c r="L136" s="285"/>
      <c r="M136" s="286" t="str">
        <f t="shared" ref="M136:M199" si="14">IF(L136="KO","",IF(J136="","",G136))</f>
        <v/>
      </c>
      <c r="N136" s="286" t="str">
        <f t="shared" ref="N136:N199" si="15">IF(L136="KO","",IF(J136="","",H136))</f>
        <v/>
      </c>
      <c r="O136" s="215" t="str">
        <f t="shared" si="12"/>
        <v/>
      </c>
      <c r="P136" s="211" t="str">
        <f t="shared" ref="P136:P199" si="16">IF(J136="", "", IF(MIN(J136,O136)=0, "", MIN(J136,O136)))</f>
        <v/>
      </c>
      <c r="Q136" s="222"/>
      <c r="R136" s="266"/>
      <c r="S136" s="90"/>
      <c r="T136" s="158">
        <f t="shared" ref="T136:T199" si="17">IF(AND(B136&lt;&gt;"",S136&lt;&gt;"Oui"),1,0)</f>
        <v>0</v>
      </c>
    </row>
    <row r="137" spans="1:20" ht="20.100000000000001" customHeight="1" x14ac:dyDescent="0.25">
      <c r="A137" s="174">
        <v>131</v>
      </c>
      <c r="B137" s="181" t="str">
        <f>IF('Frais réels'!B137="","",'Frais réels'!$B137)</f>
        <v/>
      </c>
      <c r="C137" s="181" t="str">
        <f>IF('Frais réels'!C137="","",'Frais réels'!$C137)</f>
        <v/>
      </c>
      <c r="D137" s="181" t="str">
        <f>IF('Frais réels'!D137="","",'Frais réels'!$D137)</f>
        <v/>
      </c>
      <c r="E137" s="180" t="str">
        <f>IF('Frais réels'!E137="","",'Frais réels'!$E137)</f>
        <v/>
      </c>
      <c r="F137" s="180" t="str">
        <f>IF('Frais réels'!F137="","",'Frais réels'!$F137)</f>
        <v/>
      </c>
      <c r="G137" s="276" t="str">
        <f>IF('Frais réels'!G137="","",'Frais réels'!G137)</f>
        <v/>
      </c>
      <c r="H137" s="276" t="str">
        <f>IF('Frais réels'!H137="","",'Frais réels'!H137)</f>
        <v/>
      </c>
      <c r="I137" s="203" t="str">
        <f>IF('Frais réels'!I137="","",'Frais réels'!$I137)</f>
        <v/>
      </c>
      <c r="J137" s="73"/>
      <c r="K137" s="182" t="str">
        <f t="shared" si="13"/>
        <v/>
      </c>
      <c r="L137" s="285"/>
      <c r="M137" s="286" t="str">
        <f t="shared" si="14"/>
        <v/>
      </c>
      <c r="N137" s="286" t="str">
        <f t="shared" si="15"/>
        <v/>
      </c>
      <c r="O137" s="215" t="str">
        <f t="shared" si="12"/>
        <v/>
      </c>
      <c r="P137" s="211" t="str">
        <f t="shared" si="16"/>
        <v/>
      </c>
      <c r="Q137" s="222"/>
      <c r="R137" s="266"/>
      <c r="S137" s="90"/>
      <c r="T137" s="158">
        <f t="shared" si="17"/>
        <v>0</v>
      </c>
    </row>
    <row r="138" spans="1:20" ht="20.100000000000001" customHeight="1" x14ac:dyDescent="0.25">
      <c r="A138" s="174">
        <v>132</v>
      </c>
      <c r="B138" s="181" t="str">
        <f>IF('Frais réels'!B138="","",'Frais réels'!$B138)</f>
        <v/>
      </c>
      <c r="C138" s="181" t="str">
        <f>IF('Frais réels'!C138="","",'Frais réels'!$C138)</f>
        <v/>
      </c>
      <c r="D138" s="181" t="str">
        <f>IF('Frais réels'!D138="","",'Frais réels'!$D138)</f>
        <v/>
      </c>
      <c r="E138" s="180" t="str">
        <f>IF('Frais réels'!E138="","",'Frais réels'!$E138)</f>
        <v/>
      </c>
      <c r="F138" s="180" t="str">
        <f>IF('Frais réels'!F138="","",'Frais réels'!$F138)</f>
        <v/>
      </c>
      <c r="G138" s="276" t="str">
        <f>IF('Frais réels'!G138="","",'Frais réels'!G138)</f>
        <v/>
      </c>
      <c r="H138" s="276" t="str">
        <f>IF('Frais réels'!H138="","",'Frais réels'!H138)</f>
        <v/>
      </c>
      <c r="I138" s="203" t="str">
        <f>IF('Frais réels'!I138="","",'Frais réels'!$I138)</f>
        <v/>
      </c>
      <c r="J138" s="73"/>
      <c r="K138" s="182" t="str">
        <f t="shared" si="13"/>
        <v/>
      </c>
      <c r="L138" s="285"/>
      <c r="M138" s="286" t="str">
        <f t="shared" si="14"/>
        <v/>
      </c>
      <c r="N138" s="286" t="str">
        <f t="shared" si="15"/>
        <v/>
      </c>
      <c r="O138" s="215" t="str">
        <f t="shared" si="12"/>
        <v/>
      </c>
      <c r="P138" s="211" t="str">
        <f t="shared" si="16"/>
        <v/>
      </c>
      <c r="Q138" s="222"/>
      <c r="R138" s="266"/>
      <c r="S138" s="90"/>
      <c r="T138" s="158">
        <f t="shared" si="17"/>
        <v>0</v>
      </c>
    </row>
    <row r="139" spans="1:20" ht="20.100000000000001" customHeight="1" x14ac:dyDescent="0.25">
      <c r="A139" s="174">
        <v>133</v>
      </c>
      <c r="B139" s="181" t="str">
        <f>IF('Frais réels'!B139="","",'Frais réels'!$B139)</f>
        <v/>
      </c>
      <c r="C139" s="181" t="str">
        <f>IF('Frais réels'!C139="","",'Frais réels'!$C139)</f>
        <v/>
      </c>
      <c r="D139" s="181" t="str">
        <f>IF('Frais réels'!D139="","",'Frais réels'!$D139)</f>
        <v/>
      </c>
      <c r="E139" s="180" t="str">
        <f>IF('Frais réels'!E139="","",'Frais réels'!$E139)</f>
        <v/>
      </c>
      <c r="F139" s="180" t="str">
        <f>IF('Frais réels'!F139="","",'Frais réels'!$F139)</f>
        <v/>
      </c>
      <c r="G139" s="276" t="str">
        <f>IF('Frais réels'!G139="","",'Frais réels'!G139)</f>
        <v/>
      </c>
      <c r="H139" s="276" t="str">
        <f>IF('Frais réels'!H139="","",'Frais réels'!H139)</f>
        <v/>
      </c>
      <c r="I139" s="203" t="str">
        <f>IF('Frais réels'!I139="","",'Frais réels'!$I139)</f>
        <v/>
      </c>
      <c r="J139" s="73"/>
      <c r="K139" s="182" t="str">
        <f t="shared" si="13"/>
        <v/>
      </c>
      <c r="L139" s="285"/>
      <c r="M139" s="286" t="str">
        <f t="shared" si="14"/>
        <v/>
      </c>
      <c r="N139" s="286" t="str">
        <f t="shared" si="15"/>
        <v/>
      </c>
      <c r="O139" s="215" t="str">
        <f t="shared" si="12"/>
        <v/>
      </c>
      <c r="P139" s="211" t="str">
        <f t="shared" si="16"/>
        <v/>
      </c>
      <c r="Q139" s="222"/>
      <c r="R139" s="266"/>
      <c r="S139" s="90"/>
      <c r="T139" s="158">
        <f t="shared" si="17"/>
        <v>0</v>
      </c>
    </row>
    <row r="140" spans="1:20" ht="20.100000000000001" customHeight="1" x14ac:dyDescent="0.25">
      <c r="A140" s="174">
        <v>134</v>
      </c>
      <c r="B140" s="181" t="str">
        <f>IF('Frais réels'!B140="","",'Frais réels'!$B140)</f>
        <v/>
      </c>
      <c r="C140" s="181" t="str">
        <f>IF('Frais réels'!C140="","",'Frais réels'!$C140)</f>
        <v/>
      </c>
      <c r="D140" s="181" t="str">
        <f>IF('Frais réels'!D140="","",'Frais réels'!$D140)</f>
        <v/>
      </c>
      <c r="E140" s="180" t="str">
        <f>IF('Frais réels'!E140="","",'Frais réels'!$E140)</f>
        <v/>
      </c>
      <c r="F140" s="180" t="str">
        <f>IF('Frais réels'!F140="","",'Frais réels'!$F140)</f>
        <v/>
      </c>
      <c r="G140" s="276" t="str">
        <f>IF('Frais réels'!G140="","",'Frais réels'!G140)</f>
        <v/>
      </c>
      <c r="H140" s="276" t="str">
        <f>IF('Frais réels'!H140="","",'Frais réels'!H140)</f>
        <v/>
      </c>
      <c r="I140" s="203" t="str">
        <f>IF('Frais réels'!I140="","",'Frais réels'!$I140)</f>
        <v/>
      </c>
      <c r="J140" s="73"/>
      <c r="K140" s="182" t="str">
        <f t="shared" si="13"/>
        <v/>
      </c>
      <c r="L140" s="285"/>
      <c r="M140" s="286" t="str">
        <f t="shared" si="14"/>
        <v/>
      </c>
      <c r="N140" s="286" t="str">
        <f t="shared" si="15"/>
        <v/>
      </c>
      <c r="O140" s="215" t="str">
        <f t="shared" si="12"/>
        <v/>
      </c>
      <c r="P140" s="211" t="str">
        <f t="shared" si="16"/>
        <v/>
      </c>
      <c r="Q140" s="222"/>
      <c r="R140" s="266"/>
      <c r="S140" s="90"/>
      <c r="T140" s="158">
        <f t="shared" si="17"/>
        <v>0</v>
      </c>
    </row>
    <row r="141" spans="1:20" ht="20.100000000000001" customHeight="1" x14ac:dyDescent="0.25">
      <c r="A141" s="174">
        <v>135</v>
      </c>
      <c r="B141" s="181" t="str">
        <f>IF('Frais réels'!B141="","",'Frais réels'!$B141)</f>
        <v/>
      </c>
      <c r="C141" s="181" t="str">
        <f>IF('Frais réels'!C141="","",'Frais réels'!$C141)</f>
        <v/>
      </c>
      <c r="D141" s="181" t="str">
        <f>IF('Frais réels'!D141="","",'Frais réels'!$D141)</f>
        <v/>
      </c>
      <c r="E141" s="180" t="str">
        <f>IF('Frais réels'!E141="","",'Frais réels'!$E141)</f>
        <v/>
      </c>
      <c r="F141" s="180" t="str">
        <f>IF('Frais réels'!F141="","",'Frais réels'!$F141)</f>
        <v/>
      </c>
      <c r="G141" s="276" t="str">
        <f>IF('Frais réels'!G141="","",'Frais réels'!G141)</f>
        <v/>
      </c>
      <c r="H141" s="276" t="str">
        <f>IF('Frais réels'!H141="","",'Frais réels'!H141)</f>
        <v/>
      </c>
      <c r="I141" s="203" t="str">
        <f>IF('Frais réels'!I141="","",'Frais réels'!$I141)</f>
        <v/>
      </c>
      <c r="J141" s="73"/>
      <c r="K141" s="182" t="str">
        <f t="shared" si="13"/>
        <v/>
      </c>
      <c r="L141" s="285"/>
      <c r="M141" s="286" t="str">
        <f t="shared" si="14"/>
        <v/>
      </c>
      <c r="N141" s="286" t="str">
        <f t="shared" si="15"/>
        <v/>
      </c>
      <c r="O141" s="215" t="str">
        <f t="shared" si="12"/>
        <v/>
      </c>
      <c r="P141" s="211" t="str">
        <f t="shared" si="16"/>
        <v/>
      </c>
      <c r="Q141" s="222"/>
      <c r="R141" s="266"/>
      <c r="S141" s="90"/>
      <c r="T141" s="158">
        <f t="shared" si="17"/>
        <v>0</v>
      </c>
    </row>
    <row r="142" spans="1:20" ht="20.100000000000001" customHeight="1" x14ac:dyDescent="0.25">
      <c r="A142" s="174">
        <v>136</v>
      </c>
      <c r="B142" s="181" t="str">
        <f>IF('Frais réels'!B142="","",'Frais réels'!$B142)</f>
        <v/>
      </c>
      <c r="C142" s="181" t="str">
        <f>IF('Frais réels'!C142="","",'Frais réels'!$C142)</f>
        <v/>
      </c>
      <c r="D142" s="181" t="str">
        <f>IF('Frais réels'!D142="","",'Frais réels'!$D142)</f>
        <v/>
      </c>
      <c r="E142" s="180" t="str">
        <f>IF('Frais réels'!E142="","",'Frais réels'!$E142)</f>
        <v/>
      </c>
      <c r="F142" s="180" t="str">
        <f>IF('Frais réels'!F142="","",'Frais réels'!$F142)</f>
        <v/>
      </c>
      <c r="G142" s="276" t="str">
        <f>IF('Frais réels'!G142="","",'Frais réels'!G142)</f>
        <v/>
      </c>
      <c r="H142" s="276" t="str">
        <f>IF('Frais réels'!H142="","",'Frais réels'!H142)</f>
        <v/>
      </c>
      <c r="I142" s="203" t="str">
        <f>IF('Frais réels'!I142="","",'Frais réels'!$I142)</f>
        <v/>
      </c>
      <c r="J142" s="73"/>
      <c r="K142" s="182" t="str">
        <f t="shared" si="13"/>
        <v/>
      </c>
      <c r="L142" s="285"/>
      <c r="M142" s="286" t="str">
        <f t="shared" si="14"/>
        <v/>
      </c>
      <c r="N142" s="286" t="str">
        <f t="shared" si="15"/>
        <v/>
      </c>
      <c r="O142" s="215" t="str">
        <f t="shared" si="12"/>
        <v/>
      </c>
      <c r="P142" s="211" t="str">
        <f t="shared" si="16"/>
        <v/>
      </c>
      <c r="Q142" s="222"/>
      <c r="R142" s="266"/>
      <c r="S142" s="90"/>
      <c r="T142" s="158">
        <f t="shared" si="17"/>
        <v>0</v>
      </c>
    </row>
    <row r="143" spans="1:20" ht="20.100000000000001" customHeight="1" x14ac:dyDescent="0.25">
      <c r="A143" s="174">
        <v>137</v>
      </c>
      <c r="B143" s="181" t="str">
        <f>IF('Frais réels'!B143="","",'Frais réels'!$B143)</f>
        <v/>
      </c>
      <c r="C143" s="181" t="str">
        <f>IF('Frais réels'!C143="","",'Frais réels'!$C143)</f>
        <v/>
      </c>
      <c r="D143" s="181" t="str">
        <f>IF('Frais réels'!D143="","",'Frais réels'!$D143)</f>
        <v/>
      </c>
      <c r="E143" s="180" t="str">
        <f>IF('Frais réels'!E143="","",'Frais réels'!$E143)</f>
        <v/>
      </c>
      <c r="F143" s="180" t="str">
        <f>IF('Frais réels'!F143="","",'Frais réels'!$F143)</f>
        <v/>
      </c>
      <c r="G143" s="276" t="str">
        <f>IF('Frais réels'!G143="","",'Frais réels'!G143)</f>
        <v/>
      </c>
      <c r="H143" s="276" t="str">
        <f>IF('Frais réels'!H143="","",'Frais réels'!H143)</f>
        <v/>
      </c>
      <c r="I143" s="203" t="str">
        <f>IF('Frais réels'!I143="","",'Frais réels'!$I143)</f>
        <v/>
      </c>
      <c r="J143" s="73"/>
      <c r="K143" s="182" t="str">
        <f t="shared" si="13"/>
        <v/>
      </c>
      <c r="L143" s="285"/>
      <c r="M143" s="286" t="str">
        <f t="shared" si="14"/>
        <v/>
      </c>
      <c r="N143" s="286" t="str">
        <f t="shared" si="15"/>
        <v/>
      </c>
      <c r="O143" s="215" t="str">
        <f t="shared" si="12"/>
        <v/>
      </c>
      <c r="P143" s="211" t="str">
        <f t="shared" si="16"/>
        <v/>
      </c>
      <c r="Q143" s="222"/>
      <c r="R143" s="266"/>
      <c r="S143" s="90"/>
      <c r="T143" s="158">
        <f t="shared" si="17"/>
        <v>0</v>
      </c>
    </row>
    <row r="144" spans="1:20" ht="20.100000000000001" customHeight="1" x14ac:dyDescent="0.25">
      <c r="A144" s="174">
        <v>138</v>
      </c>
      <c r="B144" s="181" t="str">
        <f>IF('Frais réels'!B144="","",'Frais réels'!$B144)</f>
        <v/>
      </c>
      <c r="C144" s="181" t="str">
        <f>IF('Frais réels'!C144="","",'Frais réels'!$C144)</f>
        <v/>
      </c>
      <c r="D144" s="181" t="str">
        <f>IF('Frais réels'!D144="","",'Frais réels'!$D144)</f>
        <v/>
      </c>
      <c r="E144" s="180" t="str">
        <f>IF('Frais réels'!E144="","",'Frais réels'!$E144)</f>
        <v/>
      </c>
      <c r="F144" s="180" t="str">
        <f>IF('Frais réels'!F144="","",'Frais réels'!$F144)</f>
        <v/>
      </c>
      <c r="G144" s="276" t="str">
        <f>IF('Frais réels'!G144="","",'Frais réels'!G144)</f>
        <v/>
      </c>
      <c r="H144" s="276" t="str">
        <f>IF('Frais réels'!H144="","",'Frais réels'!H144)</f>
        <v/>
      </c>
      <c r="I144" s="203" t="str">
        <f>IF('Frais réels'!I144="","",'Frais réels'!$I144)</f>
        <v/>
      </c>
      <c r="J144" s="73"/>
      <c r="K144" s="182" t="str">
        <f t="shared" si="13"/>
        <v/>
      </c>
      <c r="L144" s="285"/>
      <c r="M144" s="286" t="str">
        <f t="shared" si="14"/>
        <v/>
      </c>
      <c r="N144" s="286" t="str">
        <f t="shared" si="15"/>
        <v/>
      </c>
      <c r="O144" s="215" t="str">
        <f t="shared" si="12"/>
        <v/>
      </c>
      <c r="P144" s="211" t="str">
        <f t="shared" si="16"/>
        <v/>
      </c>
      <c r="Q144" s="222"/>
      <c r="R144" s="266"/>
      <c r="S144" s="90"/>
      <c r="T144" s="158">
        <f t="shared" si="17"/>
        <v>0</v>
      </c>
    </row>
    <row r="145" spans="1:20" ht="20.100000000000001" customHeight="1" x14ac:dyDescent="0.25">
      <c r="A145" s="174">
        <v>139</v>
      </c>
      <c r="B145" s="181" t="str">
        <f>IF('Frais réels'!B145="","",'Frais réels'!$B145)</f>
        <v/>
      </c>
      <c r="C145" s="181" t="str">
        <f>IF('Frais réels'!C145="","",'Frais réels'!$C145)</f>
        <v/>
      </c>
      <c r="D145" s="181" t="str">
        <f>IF('Frais réels'!D145="","",'Frais réels'!$D145)</f>
        <v/>
      </c>
      <c r="E145" s="180" t="str">
        <f>IF('Frais réels'!E145="","",'Frais réels'!$E145)</f>
        <v/>
      </c>
      <c r="F145" s="180" t="str">
        <f>IF('Frais réels'!F145="","",'Frais réels'!$F145)</f>
        <v/>
      </c>
      <c r="G145" s="276" t="str">
        <f>IF('Frais réels'!G145="","",'Frais réels'!G145)</f>
        <v/>
      </c>
      <c r="H145" s="276" t="str">
        <f>IF('Frais réels'!H145="","",'Frais réels'!H145)</f>
        <v/>
      </c>
      <c r="I145" s="203" t="str">
        <f>IF('Frais réels'!I145="","",'Frais réels'!$I145)</f>
        <v/>
      </c>
      <c r="J145" s="73"/>
      <c r="K145" s="182" t="str">
        <f t="shared" si="13"/>
        <v/>
      </c>
      <c r="L145" s="285"/>
      <c r="M145" s="286" t="str">
        <f t="shared" si="14"/>
        <v/>
      </c>
      <c r="N145" s="286" t="str">
        <f t="shared" si="15"/>
        <v/>
      </c>
      <c r="O145" s="215" t="str">
        <f t="shared" si="12"/>
        <v/>
      </c>
      <c r="P145" s="211" t="str">
        <f t="shared" si="16"/>
        <v/>
      </c>
      <c r="Q145" s="222"/>
      <c r="R145" s="266"/>
      <c r="S145" s="90"/>
      <c r="T145" s="158">
        <f t="shared" si="17"/>
        <v>0</v>
      </c>
    </row>
    <row r="146" spans="1:20" ht="20.100000000000001" customHeight="1" x14ac:dyDescent="0.25">
      <c r="A146" s="174">
        <v>140</v>
      </c>
      <c r="B146" s="181" t="str">
        <f>IF('Frais réels'!B146="","",'Frais réels'!$B146)</f>
        <v/>
      </c>
      <c r="C146" s="181" t="str">
        <f>IF('Frais réels'!C146="","",'Frais réels'!$C146)</f>
        <v/>
      </c>
      <c r="D146" s="181" t="str">
        <f>IF('Frais réels'!D146="","",'Frais réels'!$D146)</f>
        <v/>
      </c>
      <c r="E146" s="180" t="str">
        <f>IF('Frais réels'!E146="","",'Frais réels'!$E146)</f>
        <v/>
      </c>
      <c r="F146" s="180" t="str">
        <f>IF('Frais réels'!F146="","",'Frais réels'!$F146)</f>
        <v/>
      </c>
      <c r="G146" s="276" t="str">
        <f>IF('Frais réels'!G146="","",'Frais réels'!G146)</f>
        <v/>
      </c>
      <c r="H146" s="276" t="str">
        <f>IF('Frais réels'!H146="","",'Frais réels'!H146)</f>
        <v/>
      </c>
      <c r="I146" s="203" t="str">
        <f>IF('Frais réels'!I146="","",'Frais réels'!$I146)</f>
        <v/>
      </c>
      <c r="J146" s="73"/>
      <c r="K146" s="182" t="str">
        <f t="shared" si="13"/>
        <v/>
      </c>
      <c r="L146" s="285"/>
      <c r="M146" s="286" t="str">
        <f t="shared" si="14"/>
        <v/>
      </c>
      <c r="N146" s="286" t="str">
        <f t="shared" si="15"/>
        <v/>
      </c>
      <c r="O146" s="215" t="str">
        <f t="shared" si="12"/>
        <v/>
      </c>
      <c r="P146" s="211" t="str">
        <f t="shared" si="16"/>
        <v/>
      </c>
      <c r="Q146" s="222"/>
      <c r="R146" s="266"/>
      <c r="S146" s="90"/>
      <c r="T146" s="158">
        <f t="shared" si="17"/>
        <v>0</v>
      </c>
    </row>
    <row r="147" spans="1:20" ht="20.100000000000001" customHeight="1" x14ac:dyDescent="0.25">
      <c r="A147" s="174">
        <v>141</v>
      </c>
      <c r="B147" s="181" t="str">
        <f>IF('Frais réels'!B147="","",'Frais réels'!$B147)</f>
        <v/>
      </c>
      <c r="C147" s="181" t="str">
        <f>IF('Frais réels'!C147="","",'Frais réels'!$C147)</f>
        <v/>
      </c>
      <c r="D147" s="181" t="str">
        <f>IF('Frais réels'!D147="","",'Frais réels'!$D147)</f>
        <v/>
      </c>
      <c r="E147" s="180" t="str">
        <f>IF('Frais réels'!E147="","",'Frais réels'!$E147)</f>
        <v/>
      </c>
      <c r="F147" s="180" t="str">
        <f>IF('Frais réels'!F147="","",'Frais réels'!$F147)</f>
        <v/>
      </c>
      <c r="G147" s="276" t="str">
        <f>IF('Frais réels'!G147="","",'Frais réels'!G147)</f>
        <v/>
      </c>
      <c r="H147" s="276" t="str">
        <f>IF('Frais réels'!H147="","",'Frais réels'!H147)</f>
        <v/>
      </c>
      <c r="I147" s="203" t="str">
        <f>IF('Frais réels'!I147="","",'Frais réels'!$I147)</f>
        <v/>
      </c>
      <c r="J147" s="73"/>
      <c r="K147" s="182" t="str">
        <f t="shared" si="13"/>
        <v/>
      </c>
      <c r="L147" s="285"/>
      <c r="M147" s="286" t="str">
        <f t="shared" si="14"/>
        <v/>
      </c>
      <c r="N147" s="286" t="str">
        <f t="shared" si="15"/>
        <v/>
      </c>
      <c r="O147" s="215" t="str">
        <f t="shared" si="12"/>
        <v/>
      </c>
      <c r="P147" s="211" t="str">
        <f t="shared" si="16"/>
        <v/>
      </c>
      <c r="Q147" s="222"/>
      <c r="R147" s="266"/>
      <c r="S147" s="90"/>
      <c r="T147" s="158">
        <f t="shared" si="17"/>
        <v>0</v>
      </c>
    </row>
    <row r="148" spans="1:20" ht="20.100000000000001" customHeight="1" x14ac:dyDescent="0.25">
      <c r="A148" s="174">
        <v>142</v>
      </c>
      <c r="B148" s="181" t="str">
        <f>IF('Frais réels'!B148="","",'Frais réels'!$B148)</f>
        <v/>
      </c>
      <c r="C148" s="181" t="str">
        <f>IF('Frais réels'!C148="","",'Frais réels'!$C148)</f>
        <v/>
      </c>
      <c r="D148" s="181" t="str">
        <f>IF('Frais réels'!D148="","",'Frais réels'!$D148)</f>
        <v/>
      </c>
      <c r="E148" s="180" t="str">
        <f>IF('Frais réels'!E148="","",'Frais réels'!$E148)</f>
        <v/>
      </c>
      <c r="F148" s="180" t="str">
        <f>IF('Frais réels'!F148="","",'Frais réels'!$F148)</f>
        <v/>
      </c>
      <c r="G148" s="276" t="str">
        <f>IF('Frais réels'!G148="","",'Frais réels'!G148)</f>
        <v/>
      </c>
      <c r="H148" s="276" t="str">
        <f>IF('Frais réels'!H148="","",'Frais réels'!H148)</f>
        <v/>
      </c>
      <c r="I148" s="203" t="str">
        <f>IF('Frais réels'!I148="","",'Frais réels'!$I148)</f>
        <v/>
      </c>
      <c r="J148" s="73"/>
      <c r="K148" s="182" t="str">
        <f t="shared" si="13"/>
        <v/>
      </c>
      <c r="L148" s="285"/>
      <c r="M148" s="286" t="str">
        <f t="shared" si="14"/>
        <v/>
      </c>
      <c r="N148" s="286" t="str">
        <f t="shared" si="15"/>
        <v/>
      </c>
      <c r="O148" s="215" t="str">
        <f t="shared" si="12"/>
        <v/>
      </c>
      <c r="P148" s="211" t="str">
        <f t="shared" si="16"/>
        <v/>
      </c>
      <c r="Q148" s="222"/>
      <c r="R148" s="266"/>
      <c r="S148" s="90"/>
      <c r="T148" s="158">
        <f t="shared" si="17"/>
        <v>0</v>
      </c>
    </row>
    <row r="149" spans="1:20" ht="20.100000000000001" customHeight="1" x14ac:dyDescent="0.25">
      <c r="A149" s="174">
        <v>143</v>
      </c>
      <c r="B149" s="181" t="str">
        <f>IF('Frais réels'!B149="","",'Frais réels'!$B149)</f>
        <v/>
      </c>
      <c r="C149" s="181" t="str">
        <f>IF('Frais réels'!C149="","",'Frais réels'!$C149)</f>
        <v/>
      </c>
      <c r="D149" s="181" t="str">
        <f>IF('Frais réels'!D149="","",'Frais réels'!$D149)</f>
        <v/>
      </c>
      <c r="E149" s="180" t="str">
        <f>IF('Frais réels'!E149="","",'Frais réels'!$E149)</f>
        <v/>
      </c>
      <c r="F149" s="180" t="str">
        <f>IF('Frais réels'!F149="","",'Frais réels'!$F149)</f>
        <v/>
      </c>
      <c r="G149" s="276" t="str">
        <f>IF('Frais réels'!G149="","",'Frais réels'!G149)</f>
        <v/>
      </c>
      <c r="H149" s="276" t="str">
        <f>IF('Frais réels'!H149="","",'Frais réels'!H149)</f>
        <v/>
      </c>
      <c r="I149" s="203" t="str">
        <f>IF('Frais réels'!I149="","",'Frais réels'!$I149)</f>
        <v/>
      </c>
      <c r="J149" s="73"/>
      <c r="K149" s="182" t="str">
        <f t="shared" si="13"/>
        <v/>
      </c>
      <c r="L149" s="285"/>
      <c r="M149" s="286" t="str">
        <f t="shared" si="14"/>
        <v/>
      </c>
      <c r="N149" s="286" t="str">
        <f t="shared" si="15"/>
        <v/>
      </c>
      <c r="O149" s="215" t="str">
        <f t="shared" si="12"/>
        <v/>
      </c>
      <c r="P149" s="211" t="str">
        <f t="shared" si="16"/>
        <v/>
      </c>
      <c r="Q149" s="222"/>
      <c r="R149" s="266"/>
      <c r="S149" s="90"/>
      <c r="T149" s="158">
        <f t="shared" si="17"/>
        <v>0</v>
      </c>
    </row>
    <row r="150" spans="1:20" ht="20.100000000000001" customHeight="1" x14ac:dyDescent="0.25">
      <c r="A150" s="174">
        <v>144</v>
      </c>
      <c r="B150" s="181" t="str">
        <f>IF('Frais réels'!B150="","",'Frais réels'!$B150)</f>
        <v/>
      </c>
      <c r="C150" s="181" t="str">
        <f>IF('Frais réels'!C150="","",'Frais réels'!$C150)</f>
        <v/>
      </c>
      <c r="D150" s="181" t="str">
        <f>IF('Frais réels'!D150="","",'Frais réels'!$D150)</f>
        <v/>
      </c>
      <c r="E150" s="180" t="str">
        <f>IF('Frais réels'!E150="","",'Frais réels'!$E150)</f>
        <v/>
      </c>
      <c r="F150" s="180" t="str">
        <f>IF('Frais réels'!F150="","",'Frais réels'!$F150)</f>
        <v/>
      </c>
      <c r="G150" s="276" t="str">
        <f>IF('Frais réels'!G150="","",'Frais réels'!G150)</f>
        <v/>
      </c>
      <c r="H150" s="276" t="str">
        <f>IF('Frais réels'!H150="","",'Frais réels'!H150)</f>
        <v/>
      </c>
      <c r="I150" s="203" t="str">
        <f>IF('Frais réels'!I150="","",'Frais réels'!$I150)</f>
        <v/>
      </c>
      <c r="J150" s="73"/>
      <c r="K150" s="182" t="str">
        <f t="shared" si="13"/>
        <v/>
      </c>
      <c r="L150" s="285"/>
      <c r="M150" s="286" t="str">
        <f t="shared" si="14"/>
        <v/>
      </c>
      <c r="N150" s="286" t="str">
        <f t="shared" si="15"/>
        <v/>
      </c>
      <c r="O150" s="215" t="str">
        <f t="shared" si="12"/>
        <v/>
      </c>
      <c r="P150" s="211" t="str">
        <f t="shared" si="16"/>
        <v/>
      </c>
      <c r="Q150" s="222"/>
      <c r="R150" s="266"/>
      <c r="S150" s="90"/>
      <c r="T150" s="158">
        <f t="shared" si="17"/>
        <v>0</v>
      </c>
    </row>
    <row r="151" spans="1:20" ht="20.100000000000001" customHeight="1" x14ac:dyDescent="0.25">
      <c r="A151" s="174">
        <v>145</v>
      </c>
      <c r="B151" s="181" t="str">
        <f>IF('Frais réels'!B151="","",'Frais réels'!$B151)</f>
        <v/>
      </c>
      <c r="C151" s="181" t="str">
        <f>IF('Frais réels'!C151="","",'Frais réels'!$C151)</f>
        <v/>
      </c>
      <c r="D151" s="181" t="str">
        <f>IF('Frais réels'!D151="","",'Frais réels'!$D151)</f>
        <v/>
      </c>
      <c r="E151" s="180" t="str">
        <f>IF('Frais réels'!E151="","",'Frais réels'!$E151)</f>
        <v/>
      </c>
      <c r="F151" s="180" t="str">
        <f>IF('Frais réels'!F151="","",'Frais réels'!$F151)</f>
        <v/>
      </c>
      <c r="G151" s="276" t="str">
        <f>IF('Frais réels'!G151="","",'Frais réels'!G151)</f>
        <v/>
      </c>
      <c r="H151" s="276" t="str">
        <f>IF('Frais réels'!H151="","",'Frais réels'!H151)</f>
        <v/>
      </c>
      <c r="I151" s="203" t="str">
        <f>IF('Frais réels'!I151="","",'Frais réels'!$I151)</f>
        <v/>
      </c>
      <c r="J151" s="73"/>
      <c r="K151" s="182" t="str">
        <f t="shared" si="13"/>
        <v/>
      </c>
      <c r="L151" s="285"/>
      <c r="M151" s="286" t="str">
        <f t="shared" si="14"/>
        <v/>
      </c>
      <c r="N151" s="286" t="str">
        <f t="shared" si="15"/>
        <v/>
      </c>
      <c r="O151" s="215" t="str">
        <f t="shared" si="12"/>
        <v/>
      </c>
      <c r="P151" s="211" t="str">
        <f t="shared" si="16"/>
        <v/>
      </c>
      <c r="Q151" s="222"/>
      <c r="R151" s="266"/>
      <c r="S151" s="90"/>
      <c r="T151" s="158">
        <f t="shared" si="17"/>
        <v>0</v>
      </c>
    </row>
    <row r="152" spans="1:20" ht="20.100000000000001" customHeight="1" x14ac:dyDescent="0.25">
      <c r="A152" s="174">
        <v>146</v>
      </c>
      <c r="B152" s="181" t="str">
        <f>IF('Frais réels'!B152="","",'Frais réels'!$B152)</f>
        <v/>
      </c>
      <c r="C152" s="181" t="str">
        <f>IF('Frais réels'!C152="","",'Frais réels'!$C152)</f>
        <v/>
      </c>
      <c r="D152" s="181" t="str">
        <f>IF('Frais réels'!D152="","",'Frais réels'!$D152)</f>
        <v/>
      </c>
      <c r="E152" s="180" t="str">
        <f>IF('Frais réels'!E152="","",'Frais réels'!$E152)</f>
        <v/>
      </c>
      <c r="F152" s="180" t="str">
        <f>IF('Frais réels'!F152="","",'Frais réels'!$F152)</f>
        <v/>
      </c>
      <c r="G152" s="276" t="str">
        <f>IF('Frais réels'!G152="","",'Frais réels'!G152)</f>
        <v/>
      </c>
      <c r="H152" s="276" t="str">
        <f>IF('Frais réels'!H152="","",'Frais réels'!H152)</f>
        <v/>
      </c>
      <c r="I152" s="203" t="str">
        <f>IF('Frais réels'!I152="","",'Frais réels'!$I152)</f>
        <v/>
      </c>
      <c r="J152" s="73"/>
      <c r="K152" s="182" t="str">
        <f t="shared" si="13"/>
        <v/>
      </c>
      <c r="L152" s="285"/>
      <c r="M152" s="286" t="str">
        <f t="shared" si="14"/>
        <v/>
      </c>
      <c r="N152" s="286" t="str">
        <f t="shared" si="15"/>
        <v/>
      </c>
      <c r="O152" s="215" t="str">
        <f t="shared" si="12"/>
        <v/>
      </c>
      <c r="P152" s="211" t="str">
        <f t="shared" si="16"/>
        <v/>
      </c>
      <c r="Q152" s="222"/>
      <c r="R152" s="266"/>
      <c r="S152" s="90"/>
      <c r="T152" s="158">
        <f t="shared" si="17"/>
        <v>0</v>
      </c>
    </row>
    <row r="153" spans="1:20" ht="20.100000000000001" customHeight="1" x14ac:dyDescent="0.25">
      <c r="A153" s="174">
        <v>147</v>
      </c>
      <c r="B153" s="181" t="str">
        <f>IF('Frais réels'!B153="","",'Frais réels'!$B153)</f>
        <v/>
      </c>
      <c r="C153" s="181" t="str">
        <f>IF('Frais réels'!C153="","",'Frais réels'!$C153)</f>
        <v/>
      </c>
      <c r="D153" s="181" t="str">
        <f>IF('Frais réels'!D153="","",'Frais réels'!$D153)</f>
        <v/>
      </c>
      <c r="E153" s="180" t="str">
        <f>IF('Frais réels'!E153="","",'Frais réels'!$E153)</f>
        <v/>
      </c>
      <c r="F153" s="180" t="str">
        <f>IF('Frais réels'!F153="","",'Frais réels'!$F153)</f>
        <v/>
      </c>
      <c r="G153" s="276" t="str">
        <f>IF('Frais réels'!G153="","",'Frais réels'!G153)</f>
        <v/>
      </c>
      <c r="H153" s="276" t="str">
        <f>IF('Frais réels'!H153="","",'Frais réels'!H153)</f>
        <v/>
      </c>
      <c r="I153" s="203" t="str">
        <f>IF('Frais réels'!I153="","",'Frais réels'!$I153)</f>
        <v/>
      </c>
      <c r="J153" s="73"/>
      <c r="K153" s="182" t="str">
        <f t="shared" si="13"/>
        <v/>
      </c>
      <c r="L153" s="285"/>
      <c r="M153" s="286" t="str">
        <f t="shared" si="14"/>
        <v/>
      </c>
      <c r="N153" s="286" t="str">
        <f t="shared" si="15"/>
        <v/>
      </c>
      <c r="O153" s="215" t="str">
        <f t="shared" si="12"/>
        <v/>
      </c>
      <c r="P153" s="211" t="str">
        <f t="shared" si="16"/>
        <v/>
      </c>
      <c r="Q153" s="222"/>
      <c r="R153" s="266"/>
      <c r="S153" s="90"/>
      <c r="T153" s="158">
        <f t="shared" si="17"/>
        <v>0</v>
      </c>
    </row>
    <row r="154" spans="1:20" ht="20.100000000000001" customHeight="1" x14ac:dyDescent="0.25">
      <c r="A154" s="174">
        <v>148</v>
      </c>
      <c r="B154" s="181" t="str">
        <f>IF('Frais réels'!B154="","",'Frais réels'!$B154)</f>
        <v/>
      </c>
      <c r="C154" s="181" t="str">
        <f>IF('Frais réels'!C154="","",'Frais réels'!$C154)</f>
        <v/>
      </c>
      <c r="D154" s="181" t="str">
        <f>IF('Frais réels'!D154="","",'Frais réels'!$D154)</f>
        <v/>
      </c>
      <c r="E154" s="180" t="str">
        <f>IF('Frais réels'!E154="","",'Frais réels'!$E154)</f>
        <v/>
      </c>
      <c r="F154" s="180" t="str">
        <f>IF('Frais réels'!F154="","",'Frais réels'!$F154)</f>
        <v/>
      </c>
      <c r="G154" s="276" t="str">
        <f>IF('Frais réels'!G154="","",'Frais réels'!G154)</f>
        <v/>
      </c>
      <c r="H154" s="276" t="str">
        <f>IF('Frais réels'!H154="","",'Frais réels'!H154)</f>
        <v/>
      </c>
      <c r="I154" s="203" t="str">
        <f>IF('Frais réels'!I154="","",'Frais réels'!$I154)</f>
        <v/>
      </c>
      <c r="J154" s="73"/>
      <c r="K154" s="182" t="str">
        <f t="shared" si="13"/>
        <v/>
      </c>
      <c r="L154" s="285"/>
      <c r="M154" s="286" t="str">
        <f t="shared" si="14"/>
        <v/>
      </c>
      <c r="N154" s="286" t="str">
        <f t="shared" si="15"/>
        <v/>
      </c>
      <c r="O154" s="215" t="str">
        <f t="shared" si="12"/>
        <v/>
      </c>
      <c r="P154" s="211" t="str">
        <f t="shared" si="16"/>
        <v/>
      </c>
      <c r="Q154" s="222"/>
      <c r="R154" s="266"/>
      <c r="S154" s="90"/>
      <c r="T154" s="158">
        <f t="shared" si="17"/>
        <v>0</v>
      </c>
    </row>
    <row r="155" spans="1:20" ht="20.100000000000001" customHeight="1" x14ac:dyDescent="0.25">
      <c r="A155" s="174">
        <v>149</v>
      </c>
      <c r="B155" s="181" t="str">
        <f>IF('Frais réels'!B155="","",'Frais réels'!$B155)</f>
        <v/>
      </c>
      <c r="C155" s="181" t="str">
        <f>IF('Frais réels'!C155="","",'Frais réels'!$C155)</f>
        <v/>
      </c>
      <c r="D155" s="181" t="str">
        <f>IF('Frais réels'!D155="","",'Frais réels'!$D155)</f>
        <v/>
      </c>
      <c r="E155" s="180" t="str">
        <f>IF('Frais réels'!E155="","",'Frais réels'!$E155)</f>
        <v/>
      </c>
      <c r="F155" s="180" t="str">
        <f>IF('Frais réels'!F155="","",'Frais réels'!$F155)</f>
        <v/>
      </c>
      <c r="G155" s="276" t="str">
        <f>IF('Frais réels'!G155="","",'Frais réels'!G155)</f>
        <v/>
      </c>
      <c r="H155" s="276" t="str">
        <f>IF('Frais réels'!H155="","",'Frais réels'!H155)</f>
        <v/>
      </c>
      <c r="I155" s="203" t="str">
        <f>IF('Frais réels'!I155="","",'Frais réels'!$I155)</f>
        <v/>
      </c>
      <c r="J155" s="73"/>
      <c r="K155" s="182" t="str">
        <f t="shared" si="13"/>
        <v/>
      </c>
      <c r="L155" s="285"/>
      <c r="M155" s="286" t="str">
        <f t="shared" si="14"/>
        <v/>
      </c>
      <c r="N155" s="286" t="str">
        <f t="shared" si="15"/>
        <v/>
      </c>
      <c r="O155" s="215" t="str">
        <f t="shared" si="12"/>
        <v/>
      </c>
      <c r="P155" s="211" t="str">
        <f t="shared" si="16"/>
        <v/>
      </c>
      <c r="Q155" s="222"/>
      <c r="R155" s="266"/>
      <c r="S155" s="90"/>
      <c r="T155" s="158">
        <f t="shared" si="17"/>
        <v>0</v>
      </c>
    </row>
    <row r="156" spans="1:20" ht="20.100000000000001" customHeight="1" x14ac:dyDescent="0.25">
      <c r="A156" s="174">
        <v>150</v>
      </c>
      <c r="B156" s="181" t="str">
        <f>IF('Frais réels'!B156="","",'Frais réels'!$B156)</f>
        <v/>
      </c>
      <c r="C156" s="181" t="str">
        <f>IF('Frais réels'!C156="","",'Frais réels'!$C156)</f>
        <v/>
      </c>
      <c r="D156" s="181" t="str">
        <f>IF('Frais réels'!D156="","",'Frais réels'!$D156)</f>
        <v/>
      </c>
      <c r="E156" s="180" t="str">
        <f>IF('Frais réels'!E156="","",'Frais réels'!$E156)</f>
        <v/>
      </c>
      <c r="F156" s="180" t="str">
        <f>IF('Frais réels'!F156="","",'Frais réels'!$F156)</f>
        <v/>
      </c>
      <c r="G156" s="276" t="str">
        <f>IF('Frais réels'!G156="","",'Frais réels'!G156)</f>
        <v/>
      </c>
      <c r="H156" s="276" t="str">
        <f>IF('Frais réels'!H156="","",'Frais réels'!H156)</f>
        <v/>
      </c>
      <c r="I156" s="203" t="str">
        <f>IF('Frais réels'!I156="","",'Frais réels'!$I156)</f>
        <v/>
      </c>
      <c r="J156" s="73"/>
      <c r="K156" s="182" t="str">
        <f t="shared" si="13"/>
        <v/>
      </c>
      <c r="L156" s="285"/>
      <c r="M156" s="286" t="str">
        <f t="shared" si="14"/>
        <v/>
      </c>
      <c r="N156" s="286" t="str">
        <f t="shared" si="15"/>
        <v/>
      </c>
      <c r="O156" s="215" t="str">
        <f t="shared" si="12"/>
        <v/>
      </c>
      <c r="P156" s="211" t="str">
        <f t="shared" si="16"/>
        <v/>
      </c>
      <c r="Q156" s="222"/>
      <c r="R156" s="266"/>
      <c r="S156" s="90"/>
      <c r="T156" s="158">
        <f t="shared" si="17"/>
        <v>0</v>
      </c>
    </row>
    <row r="157" spans="1:20" ht="20.100000000000001" customHeight="1" x14ac:dyDescent="0.25">
      <c r="A157" s="174">
        <v>151</v>
      </c>
      <c r="B157" s="181" t="str">
        <f>IF('Frais réels'!B157="","",'Frais réels'!$B157)</f>
        <v/>
      </c>
      <c r="C157" s="181" t="str">
        <f>IF('Frais réels'!C157="","",'Frais réels'!$C157)</f>
        <v/>
      </c>
      <c r="D157" s="181" t="str">
        <f>IF('Frais réels'!D157="","",'Frais réels'!$D157)</f>
        <v/>
      </c>
      <c r="E157" s="180" t="str">
        <f>IF('Frais réels'!E157="","",'Frais réels'!$E157)</f>
        <v/>
      </c>
      <c r="F157" s="180" t="str">
        <f>IF('Frais réels'!F157="","",'Frais réels'!$F157)</f>
        <v/>
      </c>
      <c r="G157" s="276" t="str">
        <f>IF('Frais réels'!G157="","",'Frais réels'!G157)</f>
        <v/>
      </c>
      <c r="H157" s="276" t="str">
        <f>IF('Frais réels'!H157="","",'Frais réels'!H157)</f>
        <v/>
      </c>
      <c r="I157" s="203" t="str">
        <f>IF('Frais réels'!I157="","",'Frais réels'!$I157)</f>
        <v/>
      </c>
      <c r="J157" s="73"/>
      <c r="K157" s="182" t="str">
        <f t="shared" si="13"/>
        <v/>
      </c>
      <c r="L157" s="285"/>
      <c r="M157" s="286" t="str">
        <f t="shared" si="14"/>
        <v/>
      </c>
      <c r="N157" s="286" t="str">
        <f t="shared" si="15"/>
        <v/>
      </c>
      <c r="O157" s="215" t="str">
        <f t="shared" si="12"/>
        <v/>
      </c>
      <c r="P157" s="211" t="str">
        <f t="shared" si="16"/>
        <v/>
      </c>
      <c r="Q157" s="222"/>
      <c r="R157" s="266"/>
      <c r="S157" s="90"/>
      <c r="T157" s="158">
        <f t="shared" si="17"/>
        <v>0</v>
      </c>
    </row>
    <row r="158" spans="1:20" ht="20.100000000000001" customHeight="1" x14ac:dyDescent="0.25">
      <c r="A158" s="174">
        <v>152</v>
      </c>
      <c r="B158" s="181" t="str">
        <f>IF('Frais réels'!B158="","",'Frais réels'!$B158)</f>
        <v/>
      </c>
      <c r="C158" s="181" t="str">
        <f>IF('Frais réels'!C158="","",'Frais réels'!$C158)</f>
        <v/>
      </c>
      <c r="D158" s="181" t="str">
        <f>IF('Frais réels'!D158="","",'Frais réels'!$D158)</f>
        <v/>
      </c>
      <c r="E158" s="180" t="str">
        <f>IF('Frais réels'!E158="","",'Frais réels'!$E158)</f>
        <v/>
      </c>
      <c r="F158" s="180" t="str">
        <f>IF('Frais réels'!F158="","",'Frais réels'!$F158)</f>
        <v/>
      </c>
      <c r="G158" s="276" t="str">
        <f>IF('Frais réels'!G158="","",'Frais réels'!G158)</f>
        <v/>
      </c>
      <c r="H158" s="276" t="str">
        <f>IF('Frais réels'!H158="","",'Frais réels'!H158)</f>
        <v/>
      </c>
      <c r="I158" s="203" t="str">
        <f>IF('Frais réels'!I158="","",'Frais réels'!$I158)</f>
        <v/>
      </c>
      <c r="J158" s="73"/>
      <c r="K158" s="182" t="str">
        <f t="shared" si="13"/>
        <v/>
      </c>
      <c r="L158" s="285"/>
      <c r="M158" s="286" t="str">
        <f t="shared" si="14"/>
        <v/>
      </c>
      <c r="N158" s="286" t="str">
        <f t="shared" si="15"/>
        <v/>
      </c>
      <c r="O158" s="215" t="str">
        <f t="shared" si="12"/>
        <v/>
      </c>
      <c r="P158" s="211" t="str">
        <f t="shared" si="16"/>
        <v/>
      </c>
      <c r="Q158" s="222"/>
      <c r="R158" s="266"/>
      <c r="S158" s="90"/>
      <c r="T158" s="158">
        <f t="shared" si="17"/>
        <v>0</v>
      </c>
    </row>
    <row r="159" spans="1:20" ht="20.100000000000001" customHeight="1" x14ac:dyDescent="0.25">
      <c r="A159" s="174">
        <v>153</v>
      </c>
      <c r="B159" s="181" t="str">
        <f>IF('Frais réels'!B159="","",'Frais réels'!$B159)</f>
        <v/>
      </c>
      <c r="C159" s="181" t="str">
        <f>IF('Frais réels'!C159="","",'Frais réels'!$C159)</f>
        <v/>
      </c>
      <c r="D159" s="181" t="str">
        <f>IF('Frais réels'!D159="","",'Frais réels'!$D159)</f>
        <v/>
      </c>
      <c r="E159" s="180" t="str">
        <f>IF('Frais réels'!E159="","",'Frais réels'!$E159)</f>
        <v/>
      </c>
      <c r="F159" s="180" t="str">
        <f>IF('Frais réels'!F159="","",'Frais réels'!$F159)</f>
        <v/>
      </c>
      <c r="G159" s="276" t="str">
        <f>IF('Frais réels'!G159="","",'Frais réels'!G159)</f>
        <v/>
      </c>
      <c r="H159" s="276" t="str">
        <f>IF('Frais réels'!H159="","",'Frais réels'!H159)</f>
        <v/>
      </c>
      <c r="I159" s="203" t="str">
        <f>IF('Frais réels'!I159="","",'Frais réels'!$I159)</f>
        <v/>
      </c>
      <c r="J159" s="73"/>
      <c r="K159" s="182" t="str">
        <f t="shared" si="13"/>
        <v/>
      </c>
      <c r="L159" s="285"/>
      <c r="M159" s="286" t="str">
        <f t="shared" si="14"/>
        <v/>
      </c>
      <c r="N159" s="286" t="str">
        <f t="shared" si="15"/>
        <v/>
      </c>
      <c r="O159" s="215" t="str">
        <f t="shared" si="12"/>
        <v/>
      </c>
      <c r="P159" s="211" t="str">
        <f t="shared" si="16"/>
        <v/>
      </c>
      <c r="Q159" s="222"/>
      <c r="R159" s="266"/>
      <c r="S159" s="90"/>
      <c r="T159" s="158">
        <f t="shared" si="17"/>
        <v>0</v>
      </c>
    </row>
    <row r="160" spans="1:20" ht="20.100000000000001" customHeight="1" x14ac:dyDescent="0.25">
      <c r="A160" s="174">
        <v>154</v>
      </c>
      <c r="B160" s="181" t="str">
        <f>IF('Frais réels'!B160="","",'Frais réels'!$B160)</f>
        <v/>
      </c>
      <c r="C160" s="181" t="str">
        <f>IF('Frais réels'!C160="","",'Frais réels'!$C160)</f>
        <v/>
      </c>
      <c r="D160" s="181" t="str">
        <f>IF('Frais réels'!D160="","",'Frais réels'!$D160)</f>
        <v/>
      </c>
      <c r="E160" s="180" t="str">
        <f>IF('Frais réels'!E160="","",'Frais réels'!$E160)</f>
        <v/>
      </c>
      <c r="F160" s="180" t="str">
        <f>IF('Frais réels'!F160="","",'Frais réels'!$F160)</f>
        <v/>
      </c>
      <c r="G160" s="276" t="str">
        <f>IF('Frais réels'!G160="","",'Frais réels'!G160)</f>
        <v/>
      </c>
      <c r="H160" s="276" t="str">
        <f>IF('Frais réels'!H160="","",'Frais réels'!H160)</f>
        <v/>
      </c>
      <c r="I160" s="203" t="str">
        <f>IF('Frais réels'!I160="","",'Frais réels'!$I160)</f>
        <v/>
      </c>
      <c r="J160" s="73"/>
      <c r="K160" s="182" t="str">
        <f t="shared" si="13"/>
        <v/>
      </c>
      <c r="L160" s="285"/>
      <c r="M160" s="286" t="str">
        <f t="shared" si="14"/>
        <v/>
      </c>
      <c r="N160" s="286" t="str">
        <f t="shared" si="15"/>
        <v/>
      </c>
      <c r="O160" s="215" t="str">
        <f t="shared" si="12"/>
        <v/>
      </c>
      <c r="P160" s="211" t="str">
        <f t="shared" si="16"/>
        <v/>
      </c>
      <c r="Q160" s="222"/>
      <c r="R160" s="266"/>
      <c r="S160" s="90"/>
      <c r="T160" s="158">
        <f t="shared" si="17"/>
        <v>0</v>
      </c>
    </row>
    <row r="161" spans="1:20" ht="20.100000000000001" customHeight="1" x14ac:dyDescent="0.25">
      <c r="A161" s="174">
        <v>155</v>
      </c>
      <c r="B161" s="181" t="str">
        <f>IF('Frais réels'!B161="","",'Frais réels'!$B161)</f>
        <v/>
      </c>
      <c r="C161" s="181" t="str">
        <f>IF('Frais réels'!C161="","",'Frais réels'!$C161)</f>
        <v/>
      </c>
      <c r="D161" s="181" t="str">
        <f>IF('Frais réels'!D161="","",'Frais réels'!$D161)</f>
        <v/>
      </c>
      <c r="E161" s="180" t="str">
        <f>IF('Frais réels'!E161="","",'Frais réels'!$E161)</f>
        <v/>
      </c>
      <c r="F161" s="180" t="str">
        <f>IF('Frais réels'!F161="","",'Frais réels'!$F161)</f>
        <v/>
      </c>
      <c r="G161" s="276" t="str">
        <f>IF('Frais réels'!G161="","",'Frais réels'!G161)</f>
        <v/>
      </c>
      <c r="H161" s="276" t="str">
        <f>IF('Frais réels'!H161="","",'Frais réels'!H161)</f>
        <v/>
      </c>
      <c r="I161" s="203" t="str">
        <f>IF('Frais réels'!I161="","",'Frais réels'!$I161)</f>
        <v/>
      </c>
      <c r="J161" s="73"/>
      <c r="K161" s="182" t="str">
        <f t="shared" si="13"/>
        <v/>
      </c>
      <c r="L161" s="285"/>
      <c r="M161" s="286" t="str">
        <f t="shared" si="14"/>
        <v/>
      </c>
      <c r="N161" s="286" t="str">
        <f t="shared" si="15"/>
        <v/>
      </c>
      <c r="O161" s="215" t="str">
        <f t="shared" si="12"/>
        <v/>
      </c>
      <c r="P161" s="211" t="str">
        <f t="shared" si="16"/>
        <v/>
      </c>
      <c r="Q161" s="222"/>
      <c r="R161" s="266"/>
      <c r="S161" s="90"/>
      <c r="T161" s="158">
        <f t="shared" si="17"/>
        <v>0</v>
      </c>
    </row>
    <row r="162" spans="1:20" ht="20.100000000000001" customHeight="1" x14ac:dyDescent="0.25">
      <c r="A162" s="174">
        <v>156</v>
      </c>
      <c r="B162" s="181" t="str">
        <f>IF('Frais réels'!B162="","",'Frais réels'!$B162)</f>
        <v/>
      </c>
      <c r="C162" s="181" t="str">
        <f>IF('Frais réels'!C162="","",'Frais réels'!$C162)</f>
        <v/>
      </c>
      <c r="D162" s="181" t="str">
        <f>IF('Frais réels'!D162="","",'Frais réels'!$D162)</f>
        <v/>
      </c>
      <c r="E162" s="180" t="str">
        <f>IF('Frais réels'!E162="","",'Frais réels'!$E162)</f>
        <v/>
      </c>
      <c r="F162" s="180" t="str">
        <f>IF('Frais réels'!F162="","",'Frais réels'!$F162)</f>
        <v/>
      </c>
      <c r="G162" s="276" t="str">
        <f>IF('Frais réels'!G162="","",'Frais réels'!G162)</f>
        <v/>
      </c>
      <c r="H162" s="276" t="str">
        <f>IF('Frais réels'!H162="","",'Frais réels'!H162)</f>
        <v/>
      </c>
      <c r="I162" s="203" t="str">
        <f>IF('Frais réels'!I162="","",'Frais réels'!$I162)</f>
        <v/>
      </c>
      <c r="J162" s="73"/>
      <c r="K162" s="182" t="str">
        <f t="shared" si="13"/>
        <v/>
      </c>
      <c r="L162" s="285"/>
      <c r="M162" s="286" t="str">
        <f t="shared" si="14"/>
        <v/>
      </c>
      <c r="N162" s="286" t="str">
        <f t="shared" si="15"/>
        <v/>
      </c>
      <c r="O162" s="215" t="str">
        <f t="shared" si="12"/>
        <v/>
      </c>
      <c r="P162" s="211" t="str">
        <f t="shared" si="16"/>
        <v/>
      </c>
      <c r="Q162" s="222"/>
      <c r="R162" s="266"/>
      <c r="S162" s="90"/>
      <c r="T162" s="158">
        <f t="shared" si="17"/>
        <v>0</v>
      </c>
    </row>
    <row r="163" spans="1:20" ht="20.100000000000001" customHeight="1" x14ac:dyDescent="0.25">
      <c r="A163" s="174">
        <v>157</v>
      </c>
      <c r="B163" s="181" t="str">
        <f>IF('Frais réels'!B163="","",'Frais réels'!$B163)</f>
        <v/>
      </c>
      <c r="C163" s="181" t="str">
        <f>IF('Frais réels'!C163="","",'Frais réels'!$C163)</f>
        <v/>
      </c>
      <c r="D163" s="181" t="str">
        <f>IF('Frais réels'!D163="","",'Frais réels'!$D163)</f>
        <v/>
      </c>
      <c r="E163" s="180" t="str">
        <f>IF('Frais réels'!E163="","",'Frais réels'!$E163)</f>
        <v/>
      </c>
      <c r="F163" s="180" t="str">
        <f>IF('Frais réels'!F163="","",'Frais réels'!$F163)</f>
        <v/>
      </c>
      <c r="G163" s="276" t="str">
        <f>IF('Frais réels'!G163="","",'Frais réels'!G163)</f>
        <v/>
      </c>
      <c r="H163" s="276" t="str">
        <f>IF('Frais réels'!H163="","",'Frais réels'!H163)</f>
        <v/>
      </c>
      <c r="I163" s="203" t="str">
        <f>IF('Frais réels'!I163="","",'Frais réels'!$I163)</f>
        <v/>
      </c>
      <c r="J163" s="73"/>
      <c r="K163" s="182" t="str">
        <f t="shared" si="13"/>
        <v/>
      </c>
      <c r="L163" s="285"/>
      <c r="M163" s="286" t="str">
        <f t="shared" si="14"/>
        <v/>
      </c>
      <c r="N163" s="286" t="str">
        <f t="shared" si="15"/>
        <v/>
      </c>
      <c r="O163" s="215" t="str">
        <f t="shared" si="12"/>
        <v/>
      </c>
      <c r="P163" s="211" t="str">
        <f t="shared" si="16"/>
        <v/>
      </c>
      <c r="Q163" s="222"/>
      <c r="R163" s="266"/>
      <c r="S163" s="90"/>
      <c r="T163" s="158">
        <f t="shared" si="17"/>
        <v>0</v>
      </c>
    </row>
    <row r="164" spans="1:20" ht="20.100000000000001" customHeight="1" x14ac:dyDescent="0.25">
      <c r="A164" s="174">
        <v>158</v>
      </c>
      <c r="B164" s="181" t="str">
        <f>IF('Frais réels'!B164="","",'Frais réels'!$B164)</f>
        <v/>
      </c>
      <c r="C164" s="181" t="str">
        <f>IF('Frais réels'!C164="","",'Frais réels'!$C164)</f>
        <v/>
      </c>
      <c r="D164" s="181" t="str">
        <f>IF('Frais réels'!D164="","",'Frais réels'!$D164)</f>
        <v/>
      </c>
      <c r="E164" s="180" t="str">
        <f>IF('Frais réels'!E164="","",'Frais réels'!$E164)</f>
        <v/>
      </c>
      <c r="F164" s="180" t="str">
        <f>IF('Frais réels'!F164="","",'Frais réels'!$F164)</f>
        <v/>
      </c>
      <c r="G164" s="276" t="str">
        <f>IF('Frais réels'!G164="","",'Frais réels'!G164)</f>
        <v/>
      </c>
      <c r="H164" s="276" t="str">
        <f>IF('Frais réels'!H164="","",'Frais réels'!H164)</f>
        <v/>
      </c>
      <c r="I164" s="203" t="str">
        <f>IF('Frais réels'!I164="","",'Frais réels'!$I164)</f>
        <v/>
      </c>
      <c r="J164" s="73"/>
      <c r="K164" s="182" t="str">
        <f t="shared" si="13"/>
        <v/>
      </c>
      <c r="L164" s="285"/>
      <c r="M164" s="286" t="str">
        <f t="shared" si="14"/>
        <v/>
      </c>
      <c r="N164" s="286" t="str">
        <f t="shared" si="15"/>
        <v/>
      </c>
      <c r="O164" s="215" t="str">
        <f t="shared" si="12"/>
        <v/>
      </c>
      <c r="P164" s="211" t="str">
        <f t="shared" si="16"/>
        <v/>
      </c>
      <c r="Q164" s="222"/>
      <c r="R164" s="266"/>
      <c r="S164" s="90"/>
      <c r="T164" s="158">
        <f t="shared" si="17"/>
        <v>0</v>
      </c>
    </row>
    <row r="165" spans="1:20" ht="20.100000000000001" customHeight="1" x14ac:dyDescent="0.25">
      <c r="A165" s="174">
        <v>159</v>
      </c>
      <c r="B165" s="181" t="str">
        <f>IF('Frais réels'!B165="","",'Frais réels'!$B165)</f>
        <v/>
      </c>
      <c r="C165" s="181" t="str">
        <f>IF('Frais réels'!C165="","",'Frais réels'!$C165)</f>
        <v/>
      </c>
      <c r="D165" s="181" t="str">
        <f>IF('Frais réels'!D165="","",'Frais réels'!$D165)</f>
        <v/>
      </c>
      <c r="E165" s="180" t="str">
        <f>IF('Frais réels'!E165="","",'Frais réels'!$E165)</f>
        <v/>
      </c>
      <c r="F165" s="180" t="str">
        <f>IF('Frais réels'!F165="","",'Frais réels'!$F165)</f>
        <v/>
      </c>
      <c r="G165" s="276" t="str">
        <f>IF('Frais réels'!G165="","",'Frais réels'!G165)</f>
        <v/>
      </c>
      <c r="H165" s="276" t="str">
        <f>IF('Frais réels'!H165="","",'Frais réels'!H165)</f>
        <v/>
      </c>
      <c r="I165" s="203" t="str">
        <f>IF('Frais réels'!I165="","",'Frais réels'!$I165)</f>
        <v/>
      </c>
      <c r="J165" s="73"/>
      <c r="K165" s="182" t="str">
        <f t="shared" si="13"/>
        <v/>
      </c>
      <c r="L165" s="285"/>
      <c r="M165" s="286" t="str">
        <f t="shared" si="14"/>
        <v/>
      </c>
      <c r="N165" s="286" t="str">
        <f t="shared" si="15"/>
        <v/>
      </c>
      <c r="O165" s="215" t="str">
        <f t="shared" si="12"/>
        <v/>
      </c>
      <c r="P165" s="211" t="str">
        <f t="shared" si="16"/>
        <v/>
      </c>
      <c r="Q165" s="222"/>
      <c r="R165" s="266"/>
      <c r="S165" s="90"/>
      <c r="T165" s="158">
        <f t="shared" si="17"/>
        <v>0</v>
      </c>
    </row>
    <row r="166" spans="1:20" ht="20.100000000000001" customHeight="1" x14ac:dyDescent="0.25">
      <c r="A166" s="174">
        <v>160</v>
      </c>
      <c r="B166" s="181" t="str">
        <f>IF('Frais réels'!B166="","",'Frais réels'!$B166)</f>
        <v/>
      </c>
      <c r="C166" s="181" t="str">
        <f>IF('Frais réels'!C166="","",'Frais réels'!$C166)</f>
        <v/>
      </c>
      <c r="D166" s="181" t="str">
        <f>IF('Frais réels'!D166="","",'Frais réels'!$D166)</f>
        <v/>
      </c>
      <c r="E166" s="180" t="str">
        <f>IF('Frais réels'!E166="","",'Frais réels'!$E166)</f>
        <v/>
      </c>
      <c r="F166" s="180" t="str">
        <f>IF('Frais réels'!F166="","",'Frais réels'!$F166)</f>
        <v/>
      </c>
      <c r="G166" s="276" t="str">
        <f>IF('Frais réels'!G166="","",'Frais réels'!G166)</f>
        <v/>
      </c>
      <c r="H166" s="276" t="str">
        <f>IF('Frais réels'!H166="","",'Frais réels'!H166)</f>
        <v/>
      </c>
      <c r="I166" s="203" t="str">
        <f>IF('Frais réels'!I166="","",'Frais réels'!$I166)</f>
        <v/>
      </c>
      <c r="J166" s="73"/>
      <c r="K166" s="182" t="str">
        <f t="shared" si="13"/>
        <v/>
      </c>
      <c r="L166" s="285"/>
      <c r="M166" s="286" t="str">
        <f t="shared" si="14"/>
        <v/>
      </c>
      <c r="N166" s="286" t="str">
        <f t="shared" si="15"/>
        <v/>
      </c>
      <c r="O166" s="215" t="str">
        <f t="shared" si="12"/>
        <v/>
      </c>
      <c r="P166" s="211" t="str">
        <f t="shared" si="16"/>
        <v/>
      </c>
      <c r="Q166" s="222"/>
      <c r="R166" s="266"/>
      <c r="S166" s="90"/>
      <c r="T166" s="158">
        <f t="shared" si="17"/>
        <v>0</v>
      </c>
    </row>
    <row r="167" spans="1:20" ht="20.100000000000001" customHeight="1" x14ac:dyDescent="0.25">
      <c r="A167" s="174">
        <v>161</v>
      </c>
      <c r="B167" s="181" t="str">
        <f>IF('Frais réels'!B167="","",'Frais réels'!$B167)</f>
        <v/>
      </c>
      <c r="C167" s="181" t="str">
        <f>IF('Frais réels'!C167="","",'Frais réels'!$C167)</f>
        <v/>
      </c>
      <c r="D167" s="181" t="str">
        <f>IF('Frais réels'!D167="","",'Frais réels'!$D167)</f>
        <v/>
      </c>
      <c r="E167" s="180" t="str">
        <f>IF('Frais réels'!E167="","",'Frais réels'!$E167)</f>
        <v/>
      </c>
      <c r="F167" s="180" t="str">
        <f>IF('Frais réels'!F167="","",'Frais réels'!$F167)</f>
        <v/>
      </c>
      <c r="G167" s="276" t="str">
        <f>IF('Frais réels'!G167="","",'Frais réels'!G167)</f>
        <v/>
      </c>
      <c r="H167" s="276" t="str">
        <f>IF('Frais réels'!H167="","",'Frais réels'!H167)</f>
        <v/>
      </c>
      <c r="I167" s="203" t="str">
        <f>IF('Frais réels'!I167="","",'Frais réels'!$I167)</f>
        <v/>
      </c>
      <c r="J167" s="73"/>
      <c r="K167" s="182" t="str">
        <f t="shared" si="13"/>
        <v/>
      </c>
      <c r="L167" s="285"/>
      <c r="M167" s="286" t="str">
        <f t="shared" si="14"/>
        <v/>
      </c>
      <c r="N167" s="286" t="str">
        <f t="shared" si="15"/>
        <v/>
      </c>
      <c r="O167" s="215" t="str">
        <f t="shared" si="12"/>
        <v/>
      </c>
      <c r="P167" s="211" t="str">
        <f t="shared" si="16"/>
        <v/>
      </c>
      <c r="Q167" s="222"/>
      <c r="R167" s="266"/>
      <c r="S167" s="90"/>
      <c r="T167" s="158">
        <f t="shared" si="17"/>
        <v>0</v>
      </c>
    </row>
    <row r="168" spans="1:20" ht="20.100000000000001" customHeight="1" x14ac:dyDescent="0.25">
      <c r="A168" s="174">
        <v>162</v>
      </c>
      <c r="B168" s="181" t="str">
        <f>IF('Frais réels'!B168="","",'Frais réels'!$B168)</f>
        <v/>
      </c>
      <c r="C168" s="181" t="str">
        <f>IF('Frais réels'!C168="","",'Frais réels'!$C168)</f>
        <v/>
      </c>
      <c r="D168" s="181" t="str">
        <f>IF('Frais réels'!D168="","",'Frais réels'!$D168)</f>
        <v/>
      </c>
      <c r="E168" s="180" t="str">
        <f>IF('Frais réels'!E168="","",'Frais réels'!$E168)</f>
        <v/>
      </c>
      <c r="F168" s="180" t="str">
        <f>IF('Frais réels'!F168="","",'Frais réels'!$F168)</f>
        <v/>
      </c>
      <c r="G168" s="276" t="str">
        <f>IF('Frais réels'!G168="","",'Frais réels'!G168)</f>
        <v/>
      </c>
      <c r="H168" s="276" t="str">
        <f>IF('Frais réels'!H168="","",'Frais réels'!H168)</f>
        <v/>
      </c>
      <c r="I168" s="203" t="str">
        <f>IF('Frais réels'!I168="","",'Frais réels'!$I168)</f>
        <v/>
      </c>
      <c r="J168" s="73"/>
      <c r="K168" s="182" t="str">
        <f t="shared" si="13"/>
        <v/>
      </c>
      <c r="L168" s="285"/>
      <c r="M168" s="286" t="str">
        <f t="shared" si="14"/>
        <v/>
      </c>
      <c r="N168" s="286" t="str">
        <f t="shared" si="15"/>
        <v/>
      </c>
      <c r="O168" s="215" t="str">
        <f t="shared" si="12"/>
        <v/>
      </c>
      <c r="P168" s="211" t="str">
        <f t="shared" si="16"/>
        <v/>
      </c>
      <c r="Q168" s="222"/>
      <c r="R168" s="266"/>
      <c r="S168" s="90"/>
      <c r="T168" s="158">
        <f t="shared" si="17"/>
        <v>0</v>
      </c>
    </row>
    <row r="169" spans="1:20" ht="20.100000000000001" customHeight="1" x14ac:dyDescent="0.25">
      <c r="A169" s="174">
        <v>163</v>
      </c>
      <c r="B169" s="181" t="str">
        <f>IF('Frais réels'!B169="","",'Frais réels'!$B169)</f>
        <v/>
      </c>
      <c r="C169" s="181" t="str">
        <f>IF('Frais réels'!C169="","",'Frais réels'!$C169)</f>
        <v/>
      </c>
      <c r="D169" s="181" t="str">
        <f>IF('Frais réels'!D169="","",'Frais réels'!$D169)</f>
        <v/>
      </c>
      <c r="E169" s="180" t="str">
        <f>IF('Frais réels'!E169="","",'Frais réels'!$E169)</f>
        <v/>
      </c>
      <c r="F169" s="180" t="str">
        <f>IF('Frais réels'!F169="","",'Frais réels'!$F169)</f>
        <v/>
      </c>
      <c r="G169" s="276" t="str">
        <f>IF('Frais réels'!G169="","",'Frais réels'!G169)</f>
        <v/>
      </c>
      <c r="H169" s="276" t="str">
        <f>IF('Frais réels'!H169="","",'Frais réels'!H169)</f>
        <v/>
      </c>
      <c r="I169" s="203" t="str">
        <f>IF('Frais réels'!I169="","",'Frais réels'!$I169)</f>
        <v/>
      </c>
      <c r="J169" s="73"/>
      <c r="K169" s="182" t="str">
        <f t="shared" si="13"/>
        <v/>
      </c>
      <c r="L169" s="285"/>
      <c r="M169" s="286" t="str">
        <f t="shared" si="14"/>
        <v/>
      </c>
      <c r="N169" s="286" t="str">
        <f t="shared" si="15"/>
        <v/>
      </c>
      <c r="O169" s="215" t="str">
        <f t="shared" si="12"/>
        <v/>
      </c>
      <c r="P169" s="211" t="str">
        <f t="shared" si="16"/>
        <v/>
      </c>
      <c r="Q169" s="222"/>
      <c r="R169" s="266"/>
      <c r="S169" s="90"/>
      <c r="T169" s="158">
        <f t="shared" si="17"/>
        <v>0</v>
      </c>
    </row>
    <row r="170" spans="1:20" ht="20.100000000000001" customHeight="1" x14ac:dyDescent="0.25">
      <c r="A170" s="174">
        <v>164</v>
      </c>
      <c r="B170" s="181" t="str">
        <f>IF('Frais réels'!B170="","",'Frais réels'!$B170)</f>
        <v/>
      </c>
      <c r="C170" s="181" t="str">
        <f>IF('Frais réels'!C170="","",'Frais réels'!$C170)</f>
        <v/>
      </c>
      <c r="D170" s="181" t="str">
        <f>IF('Frais réels'!D170="","",'Frais réels'!$D170)</f>
        <v/>
      </c>
      <c r="E170" s="180" t="str">
        <f>IF('Frais réels'!E170="","",'Frais réels'!$E170)</f>
        <v/>
      </c>
      <c r="F170" s="180" t="str">
        <f>IF('Frais réels'!F170="","",'Frais réels'!$F170)</f>
        <v/>
      </c>
      <c r="G170" s="276" t="str">
        <f>IF('Frais réels'!G170="","",'Frais réels'!G170)</f>
        <v/>
      </c>
      <c r="H170" s="276" t="str">
        <f>IF('Frais réels'!H170="","",'Frais réels'!H170)</f>
        <v/>
      </c>
      <c r="I170" s="203" t="str">
        <f>IF('Frais réels'!I170="","",'Frais réels'!$I170)</f>
        <v/>
      </c>
      <c r="J170" s="73"/>
      <c r="K170" s="182" t="str">
        <f t="shared" si="13"/>
        <v/>
      </c>
      <c r="L170" s="285"/>
      <c r="M170" s="286" t="str">
        <f t="shared" si="14"/>
        <v/>
      </c>
      <c r="N170" s="286" t="str">
        <f t="shared" si="15"/>
        <v/>
      </c>
      <c r="O170" s="215" t="str">
        <f t="shared" si="12"/>
        <v/>
      </c>
      <c r="P170" s="211" t="str">
        <f t="shared" si="16"/>
        <v/>
      </c>
      <c r="Q170" s="222"/>
      <c r="R170" s="266"/>
      <c r="S170" s="90"/>
      <c r="T170" s="158">
        <f t="shared" si="17"/>
        <v>0</v>
      </c>
    </row>
    <row r="171" spans="1:20" ht="20.100000000000001" customHeight="1" x14ac:dyDescent="0.25">
      <c r="A171" s="174">
        <v>165</v>
      </c>
      <c r="B171" s="181" t="str">
        <f>IF('Frais réels'!B171="","",'Frais réels'!$B171)</f>
        <v/>
      </c>
      <c r="C171" s="181" t="str">
        <f>IF('Frais réels'!C171="","",'Frais réels'!$C171)</f>
        <v/>
      </c>
      <c r="D171" s="181" t="str">
        <f>IF('Frais réels'!D171="","",'Frais réels'!$D171)</f>
        <v/>
      </c>
      <c r="E171" s="180" t="str">
        <f>IF('Frais réels'!E171="","",'Frais réels'!$E171)</f>
        <v/>
      </c>
      <c r="F171" s="180" t="str">
        <f>IF('Frais réels'!F171="","",'Frais réels'!$F171)</f>
        <v/>
      </c>
      <c r="G171" s="276" t="str">
        <f>IF('Frais réels'!G171="","",'Frais réels'!G171)</f>
        <v/>
      </c>
      <c r="H171" s="276" t="str">
        <f>IF('Frais réels'!H171="","",'Frais réels'!H171)</f>
        <v/>
      </c>
      <c r="I171" s="203" t="str">
        <f>IF('Frais réels'!I171="","",'Frais réels'!$I171)</f>
        <v/>
      </c>
      <c r="J171" s="73"/>
      <c r="K171" s="182" t="str">
        <f t="shared" si="13"/>
        <v/>
      </c>
      <c r="L171" s="285"/>
      <c r="M171" s="286" t="str">
        <f t="shared" si="14"/>
        <v/>
      </c>
      <c r="N171" s="286" t="str">
        <f t="shared" si="15"/>
        <v/>
      </c>
      <c r="O171" s="215" t="str">
        <f t="shared" si="12"/>
        <v/>
      </c>
      <c r="P171" s="211" t="str">
        <f t="shared" si="16"/>
        <v/>
      </c>
      <c r="Q171" s="222"/>
      <c r="R171" s="266"/>
      <c r="S171" s="90"/>
      <c r="T171" s="158">
        <f t="shared" si="17"/>
        <v>0</v>
      </c>
    </row>
    <row r="172" spans="1:20" ht="20.100000000000001" customHeight="1" x14ac:dyDescent="0.25">
      <c r="A172" s="174">
        <v>166</v>
      </c>
      <c r="B172" s="181" t="str">
        <f>IF('Frais réels'!B172="","",'Frais réels'!$B172)</f>
        <v/>
      </c>
      <c r="C172" s="181" t="str">
        <f>IF('Frais réels'!C172="","",'Frais réels'!$C172)</f>
        <v/>
      </c>
      <c r="D172" s="181" t="str">
        <f>IF('Frais réels'!D172="","",'Frais réels'!$D172)</f>
        <v/>
      </c>
      <c r="E172" s="180" t="str">
        <f>IF('Frais réels'!E172="","",'Frais réels'!$E172)</f>
        <v/>
      </c>
      <c r="F172" s="180" t="str">
        <f>IF('Frais réels'!F172="","",'Frais réels'!$F172)</f>
        <v/>
      </c>
      <c r="G172" s="276" t="str">
        <f>IF('Frais réels'!G172="","",'Frais réels'!G172)</f>
        <v/>
      </c>
      <c r="H172" s="276" t="str">
        <f>IF('Frais réels'!H172="","",'Frais réels'!H172)</f>
        <v/>
      </c>
      <c r="I172" s="203" t="str">
        <f>IF('Frais réels'!I172="","",'Frais réels'!$I172)</f>
        <v/>
      </c>
      <c r="J172" s="73"/>
      <c r="K172" s="182" t="str">
        <f t="shared" si="13"/>
        <v/>
      </c>
      <c r="L172" s="285"/>
      <c r="M172" s="286" t="str">
        <f t="shared" si="14"/>
        <v/>
      </c>
      <c r="N172" s="286" t="str">
        <f t="shared" si="15"/>
        <v/>
      </c>
      <c r="O172" s="215" t="str">
        <f t="shared" si="12"/>
        <v/>
      </c>
      <c r="P172" s="211" t="str">
        <f t="shared" si="16"/>
        <v/>
      </c>
      <c r="Q172" s="222"/>
      <c r="R172" s="266"/>
      <c r="S172" s="90"/>
      <c r="T172" s="158">
        <f t="shared" si="17"/>
        <v>0</v>
      </c>
    </row>
    <row r="173" spans="1:20" ht="20.100000000000001" customHeight="1" x14ac:dyDescent="0.25">
      <c r="A173" s="174">
        <v>167</v>
      </c>
      <c r="B173" s="181" t="str">
        <f>IF('Frais réels'!B173="","",'Frais réels'!$B173)</f>
        <v/>
      </c>
      <c r="C173" s="181" t="str">
        <f>IF('Frais réels'!C173="","",'Frais réels'!$C173)</f>
        <v/>
      </c>
      <c r="D173" s="181" t="str">
        <f>IF('Frais réels'!D173="","",'Frais réels'!$D173)</f>
        <v/>
      </c>
      <c r="E173" s="180" t="str">
        <f>IF('Frais réels'!E173="","",'Frais réels'!$E173)</f>
        <v/>
      </c>
      <c r="F173" s="180" t="str">
        <f>IF('Frais réels'!F173="","",'Frais réels'!$F173)</f>
        <v/>
      </c>
      <c r="G173" s="276" t="str">
        <f>IF('Frais réels'!G173="","",'Frais réels'!G173)</f>
        <v/>
      </c>
      <c r="H173" s="276" t="str">
        <f>IF('Frais réels'!H173="","",'Frais réels'!H173)</f>
        <v/>
      </c>
      <c r="I173" s="203" t="str">
        <f>IF('Frais réels'!I173="","",'Frais réels'!$I173)</f>
        <v/>
      </c>
      <c r="J173" s="73"/>
      <c r="K173" s="182" t="str">
        <f t="shared" si="13"/>
        <v/>
      </c>
      <c r="L173" s="285"/>
      <c r="M173" s="286" t="str">
        <f t="shared" si="14"/>
        <v/>
      </c>
      <c r="N173" s="286" t="str">
        <f t="shared" si="15"/>
        <v/>
      </c>
      <c r="O173" s="215" t="str">
        <f t="shared" si="12"/>
        <v/>
      </c>
      <c r="P173" s="211" t="str">
        <f t="shared" si="16"/>
        <v/>
      </c>
      <c r="Q173" s="222"/>
      <c r="R173" s="266"/>
      <c r="S173" s="90"/>
      <c r="T173" s="158">
        <f t="shared" si="17"/>
        <v>0</v>
      </c>
    </row>
    <row r="174" spans="1:20" ht="20.100000000000001" customHeight="1" x14ac:dyDescent="0.25">
      <c r="A174" s="174">
        <v>168</v>
      </c>
      <c r="B174" s="181" t="str">
        <f>IF('Frais réels'!B174="","",'Frais réels'!$B174)</f>
        <v/>
      </c>
      <c r="C174" s="181" t="str">
        <f>IF('Frais réels'!C174="","",'Frais réels'!$C174)</f>
        <v/>
      </c>
      <c r="D174" s="181" t="str">
        <f>IF('Frais réels'!D174="","",'Frais réels'!$D174)</f>
        <v/>
      </c>
      <c r="E174" s="180" t="str">
        <f>IF('Frais réels'!E174="","",'Frais réels'!$E174)</f>
        <v/>
      </c>
      <c r="F174" s="180" t="str">
        <f>IF('Frais réels'!F174="","",'Frais réels'!$F174)</f>
        <v/>
      </c>
      <c r="G174" s="276" t="str">
        <f>IF('Frais réels'!G174="","",'Frais réels'!G174)</f>
        <v/>
      </c>
      <c r="H174" s="276" t="str">
        <f>IF('Frais réels'!H174="","",'Frais réels'!H174)</f>
        <v/>
      </c>
      <c r="I174" s="203" t="str">
        <f>IF('Frais réels'!I174="","",'Frais réels'!$I174)</f>
        <v/>
      </c>
      <c r="J174" s="73"/>
      <c r="K174" s="182" t="str">
        <f t="shared" si="13"/>
        <v/>
      </c>
      <c r="L174" s="285"/>
      <c r="M174" s="286" t="str">
        <f t="shared" si="14"/>
        <v/>
      </c>
      <c r="N174" s="286" t="str">
        <f t="shared" si="15"/>
        <v/>
      </c>
      <c r="O174" s="215" t="str">
        <f t="shared" si="12"/>
        <v/>
      </c>
      <c r="P174" s="211" t="str">
        <f t="shared" si="16"/>
        <v/>
      </c>
      <c r="Q174" s="222"/>
      <c r="R174" s="266"/>
      <c r="S174" s="90"/>
      <c r="T174" s="158">
        <f t="shared" si="17"/>
        <v>0</v>
      </c>
    </row>
    <row r="175" spans="1:20" ht="20.100000000000001" customHeight="1" x14ac:dyDescent="0.25">
      <c r="A175" s="174">
        <v>169</v>
      </c>
      <c r="B175" s="181" t="str">
        <f>IF('Frais réels'!B175="","",'Frais réels'!$B175)</f>
        <v/>
      </c>
      <c r="C175" s="181" t="str">
        <f>IF('Frais réels'!C175="","",'Frais réels'!$C175)</f>
        <v/>
      </c>
      <c r="D175" s="181" t="str">
        <f>IF('Frais réels'!D175="","",'Frais réels'!$D175)</f>
        <v/>
      </c>
      <c r="E175" s="180" t="str">
        <f>IF('Frais réels'!E175="","",'Frais réels'!$E175)</f>
        <v/>
      </c>
      <c r="F175" s="180" t="str">
        <f>IF('Frais réels'!F175="","",'Frais réels'!$F175)</f>
        <v/>
      </c>
      <c r="G175" s="276" t="str">
        <f>IF('Frais réels'!G175="","",'Frais réels'!G175)</f>
        <v/>
      </c>
      <c r="H175" s="276" t="str">
        <f>IF('Frais réels'!H175="","",'Frais réels'!H175)</f>
        <v/>
      </c>
      <c r="I175" s="203" t="str">
        <f>IF('Frais réels'!I175="","",'Frais réels'!$I175)</f>
        <v/>
      </c>
      <c r="J175" s="73"/>
      <c r="K175" s="182" t="str">
        <f t="shared" si="13"/>
        <v/>
      </c>
      <c r="L175" s="285"/>
      <c r="M175" s="286" t="str">
        <f t="shared" si="14"/>
        <v/>
      </c>
      <c r="N175" s="286" t="str">
        <f t="shared" si="15"/>
        <v/>
      </c>
      <c r="O175" s="215" t="str">
        <f t="shared" si="12"/>
        <v/>
      </c>
      <c r="P175" s="211" t="str">
        <f t="shared" si="16"/>
        <v/>
      </c>
      <c r="Q175" s="222"/>
      <c r="R175" s="266"/>
      <c r="S175" s="90"/>
      <c r="T175" s="158">
        <f t="shared" si="17"/>
        <v>0</v>
      </c>
    </row>
    <row r="176" spans="1:20" ht="20.100000000000001" customHeight="1" x14ac:dyDescent="0.25">
      <c r="A176" s="174">
        <v>170</v>
      </c>
      <c r="B176" s="181" t="str">
        <f>IF('Frais réels'!B176="","",'Frais réels'!$B176)</f>
        <v/>
      </c>
      <c r="C176" s="181" t="str">
        <f>IF('Frais réels'!C176="","",'Frais réels'!$C176)</f>
        <v/>
      </c>
      <c r="D176" s="181" t="str">
        <f>IF('Frais réels'!D176="","",'Frais réels'!$D176)</f>
        <v/>
      </c>
      <c r="E176" s="180" t="str">
        <f>IF('Frais réels'!E176="","",'Frais réels'!$E176)</f>
        <v/>
      </c>
      <c r="F176" s="180" t="str">
        <f>IF('Frais réels'!F176="","",'Frais réels'!$F176)</f>
        <v/>
      </c>
      <c r="G176" s="276" t="str">
        <f>IF('Frais réels'!G176="","",'Frais réels'!G176)</f>
        <v/>
      </c>
      <c r="H176" s="276" t="str">
        <f>IF('Frais réels'!H176="","",'Frais réels'!H176)</f>
        <v/>
      </c>
      <c r="I176" s="203" t="str">
        <f>IF('Frais réels'!I176="","",'Frais réels'!$I176)</f>
        <v/>
      </c>
      <c r="J176" s="73"/>
      <c r="K176" s="182" t="str">
        <f t="shared" si="13"/>
        <v/>
      </c>
      <c r="L176" s="285"/>
      <c r="M176" s="286" t="str">
        <f t="shared" si="14"/>
        <v/>
      </c>
      <c r="N176" s="286" t="str">
        <f t="shared" si="15"/>
        <v/>
      </c>
      <c r="O176" s="215" t="str">
        <f t="shared" si="12"/>
        <v/>
      </c>
      <c r="P176" s="211" t="str">
        <f t="shared" si="16"/>
        <v/>
      </c>
      <c r="Q176" s="222"/>
      <c r="R176" s="266"/>
      <c r="S176" s="90"/>
      <c r="T176" s="158">
        <f t="shared" si="17"/>
        <v>0</v>
      </c>
    </row>
    <row r="177" spans="1:20" ht="20.100000000000001" customHeight="1" x14ac:dyDescent="0.25">
      <c r="A177" s="174">
        <v>171</v>
      </c>
      <c r="B177" s="181" t="str">
        <f>IF('Frais réels'!B177="","",'Frais réels'!$B177)</f>
        <v/>
      </c>
      <c r="C177" s="181" t="str">
        <f>IF('Frais réels'!C177="","",'Frais réels'!$C177)</f>
        <v/>
      </c>
      <c r="D177" s="181" t="str">
        <f>IF('Frais réels'!D177="","",'Frais réels'!$D177)</f>
        <v/>
      </c>
      <c r="E177" s="180" t="str">
        <f>IF('Frais réels'!E177="","",'Frais réels'!$E177)</f>
        <v/>
      </c>
      <c r="F177" s="180" t="str">
        <f>IF('Frais réels'!F177="","",'Frais réels'!$F177)</f>
        <v/>
      </c>
      <c r="G177" s="276" t="str">
        <f>IF('Frais réels'!G177="","",'Frais réels'!G177)</f>
        <v/>
      </c>
      <c r="H177" s="276" t="str">
        <f>IF('Frais réels'!H177="","",'Frais réels'!H177)</f>
        <v/>
      </c>
      <c r="I177" s="203" t="str">
        <f>IF('Frais réels'!I177="","",'Frais réels'!$I177)</f>
        <v/>
      </c>
      <c r="J177" s="73"/>
      <c r="K177" s="182" t="str">
        <f t="shared" si="13"/>
        <v/>
      </c>
      <c r="L177" s="285"/>
      <c r="M177" s="286" t="str">
        <f t="shared" si="14"/>
        <v/>
      </c>
      <c r="N177" s="286" t="str">
        <f t="shared" si="15"/>
        <v/>
      </c>
      <c r="O177" s="215" t="str">
        <f t="shared" si="12"/>
        <v/>
      </c>
      <c r="P177" s="211" t="str">
        <f t="shared" si="16"/>
        <v/>
      </c>
      <c r="Q177" s="222"/>
      <c r="R177" s="266"/>
      <c r="S177" s="90"/>
      <c r="T177" s="158">
        <f t="shared" si="17"/>
        <v>0</v>
      </c>
    </row>
    <row r="178" spans="1:20" ht="20.100000000000001" customHeight="1" x14ac:dyDescent="0.25">
      <c r="A178" s="174">
        <v>172</v>
      </c>
      <c r="B178" s="181" t="str">
        <f>IF('Frais réels'!B178="","",'Frais réels'!$B178)</f>
        <v/>
      </c>
      <c r="C178" s="181" t="str">
        <f>IF('Frais réels'!C178="","",'Frais réels'!$C178)</f>
        <v/>
      </c>
      <c r="D178" s="181" t="str">
        <f>IF('Frais réels'!D178="","",'Frais réels'!$D178)</f>
        <v/>
      </c>
      <c r="E178" s="180" t="str">
        <f>IF('Frais réels'!E178="","",'Frais réels'!$E178)</f>
        <v/>
      </c>
      <c r="F178" s="180" t="str">
        <f>IF('Frais réels'!F178="","",'Frais réels'!$F178)</f>
        <v/>
      </c>
      <c r="G178" s="276" t="str">
        <f>IF('Frais réels'!G178="","",'Frais réels'!G178)</f>
        <v/>
      </c>
      <c r="H178" s="276" t="str">
        <f>IF('Frais réels'!H178="","",'Frais réels'!H178)</f>
        <v/>
      </c>
      <c r="I178" s="203" t="str">
        <f>IF('Frais réels'!I178="","",'Frais réels'!$I178)</f>
        <v/>
      </c>
      <c r="J178" s="73"/>
      <c r="K178" s="182" t="str">
        <f t="shared" si="13"/>
        <v/>
      </c>
      <c r="L178" s="285"/>
      <c r="M178" s="286" t="str">
        <f t="shared" si="14"/>
        <v/>
      </c>
      <c r="N178" s="286" t="str">
        <f t="shared" si="15"/>
        <v/>
      </c>
      <c r="O178" s="215" t="str">
        <f t="shared" si="12"/>
        <v/>
      </c>
      <c r="P178" s="211" t="str">
        <f t="shared" si="16"/>
        <v/>
      </c>
      <c r="Q178" s="222"/>
      <c r="R178" s="266"/>
      <c r="S178" s="90"/>
      <c r="T178" s="158">
        <f t="shared" si="17"/>
        <v>0</v>
      </c>
    </row>
    <row r="179" spans="1:20" ht="20.100000000000001" customHeight="1" x14ac:dyDescent="0.25">
      <c r="A179" s="174">
        <v>173</v>
      </c>
      <c r="B179" s="181" t="str">
        <f>IF('Frais réels'!B179="","",'Frais réels'!$B179)</f>
        <v/>
      </c>
      <c r="C179" s="181" t="str">
        <f>IF('Frais réels'!C179="","",'Frais réels'!$C179)</f>
        <v/>
      </c>
      <c r="D179" s="181" t="str">
        <f>IF('Frais réels'!D179="","",'Frais réels'!$D179)</f>
        <v/>
      </c>
      <c r="E179" s="180" t="str">
        <f>IF('Frais réels'!E179="","",'Frais réels'!$E179)</f>
        <v/>
      </c>
      <c r="F179" s="180" t="str">
        <f>IF('Frais réels'!F179="","",'Frais réels'!$F179)</f>
        <v/>
      </c>
      <c r="G179" s="276" t="str">
        <f>IF('Frais réels'!G179="","",'Frais réels'!G179)</f>
        <v/>
      </c>
      <c r="H179" s="276" t="str">
        <f>IF('Frais réels'!H179="","",'Frais réels'!H179)</f>
        <v/>
      </c>
      <c r="I179" s="203" t="str">
        <f>IF('Frais réels'!I179="","",'Frais réels'!$I179)</f>
        <v/>
      </c>
      <c r="J179" s="73"/>
      <c r="K179" s="182" t="str">
        <f t="shared" si="13"/>
        <v/>
      </c>
      <c r="L179" s="285"/>
      <c r="M179" s="286" t="str">
        <f t="shared" si="14"/>
        <v/>
      </c>
      <c r="N179" s="286" t="str">
        <f t="shared" si="15"/>
        <v/>
      </c>
      <c r="O179" s="215" t="str">
        <f t="shared" si="12"/>
        <v/>
      </c>
      <c r="P179" s="211" t="str">
        <f t="shared" si="16"/>
        <v/>
      </c>
      <c r="Q179" s="222"/>
      <c r="R179" s="266"/>
      <c r="S179" s="90"/>
      <c r="T179" s="158">
        <f t="shared" si="17"/>
        <v>0</v>
      </c>
    </row>
    <row r="180" spans="1:20" ht="20.100000000000001" customHeight="1" x14ac:dyDescent="0.25">
      <c r="A180" s="174">
        <v>174</v>
      </c>
      <c r="B180" s="181" t="str">
        <f>IF('Frais réels'!B180="","",'Frais réels'!$B180)</f>
        <v/>
      </c>
      <c r="C180" s="181" t="str">
        <f>IF('Frais réels'!C180="","",'Frais réels'!$C180)</f>
        <v/>
      </c>
      <c r="D180" s="181" t="str">
        <f>IF('Frais réels'!D180="","",'Frais réels'!$D180)</f>
        <v/>
      </c>
      <c r="E180" s="180" t="str">
        <f>IF('Frais réels'!E180="","",'Frais réels'!$E180)</f>
        <v/>
      </c>
      <c r="F180" s="180" t="str">
        <f>IF('Frais réels'!F180="","",'Frais réels'!$F180)</f>
        <v/>
      </c>
      <c r="G180" s="276" t="str">
        <f>IF('Frais réels'!G180="","",'Frais réels'!G180)</f>
        <v/>
      </c>
      <c r="H180" s="276" t="str">
        <f>IF('Frais réels'!H180="","",'Frais réels'!H180)</f>
        <v/>
      </c>
      <c r="I180" s="203" t="str">
        <f>IF('Frais réels'!I180="","",'Frais réels'!$I180)</f>
        <v/>
      </c>
      <c r="J180" s="73"/>
      <c r="K180" s="182" t="str">
        <f t="shared" si="13"/>
        <v/>
      </c>
      <c r="L180" s="285"/>
      <c r="M180" s="286" t="str">
        <f t="shared" si="14"/>
        <v/>
      </c>
      <c r="N180" s="286" t="str">
        <f t="shared" si="15"/>
        <v/>
      </c>
      <c r="O180" s="215" t="str">
        <f t="shared" si="12"/>
        <v/>
      </c>
      <c r="P180" s="211" t="str">
        <f t="shared" si="16"/>
        <v/>
      </c>
      <c r="Q180" s="222"/>
      <c r="R180" s="266"/>
      <c r="S180" s="90"/>
      <c r="T180" s="158">
        <f t="shared" si="17"/>
        <v>0</v>
      </c>
    </row>
    <row r="181" spans="1:20" ht="20.100000000000001" customHeight="1" x14ac:dyDescent="0.25">
      <c r="A181" s="174">
        <v>175</v>
      </c>
      <c r="B181" s="181" t="str">
        <f>IF('Frais réels'!B181="","",'Frais réels'!$B181)</f>
        <v/>
      </c>
      <c r="C181" s="181" t="str">
        <f>IF('Frais réels'!C181="","",'Frais réels'!$C181)</f>
        <v/>
      </c>
      <c r="D181" s="181" t="str">
        <f>IF('Frais réels'!D181="","",'Frais réels'!$D181)</f>
        <v/>
      </c>
      <c r="E181" s="180" t="str">
        <f>IF('Frais réels'!E181="","",'Frais réels'!$E181)</f>
        <v/>
      </c>
      <c r="F181" s="180" t="str">
        <f>IF('Frais réels'!F181="","",'Frais réels'!$F181)</f>
        <v/>
      </c>
      <c r="G181" s="276" t="str">
        <f>IF('Frais réels'!G181="","",'Frais réels'!G181)</f>
        <v/>
      </c>
      <c r="H181" s="276" t="str">
        <f>IF('Frais réels'!H181="","",'Frais réels'!H181)</f>
        <v/>
      </c>
      <c r="I181" s="203" t="str">
        <f>IF('Frais réels'!I181="","",'Frais réels'!$I181)</f>
        <v/>
      </c>
      <c r="J181" s="73"/>
      <c r="K181" s="182" t="str">
        <f t="shared" si="13"/>
        <v/>
      </c>
      <c r="L181" s="285"/>
      <c r="M181" s="286" t="str">
        <f t="shared" si="14"/>
        <v/>
      </c>
      <c r="N181" s="286" t="str">
        <f t="shared" si="15"/>
        <v/>
      </c>
      <c r="O181" s="215" t="str">
        <f t="shared" si="12"/>
        <v/>
      </c>
      <c r="P181" s="211" t="str">
        <f t="shared" si="16"/>
        <v/>
      </c>
      <c r="Q181" s="222"/>
      <c r="R181" s="266"/>
      <c r="S181" s="90"/>
      <c r="T181" s="158">
        <f t="shared" si="17"/>
        <v>0</v>
      </c>
    </row>
    <row r="182" spans="1:20" ht="20.100000000000001" customHeight="1" x14ac:dyDescent="0.25">
      <c r="A182" s="174">
        <v>176</v>
      </c>
      <c r="B182" s="181" t="str">
        <f>IF('Frais réels'!B182="","",'Frais réels'!$B182)</f>
        <v/>
      </c>
      <c r="C182" s="181" t="str">
        <f>IF('Frais réels'!C182="","",'Frais réels'!$C182)</f>
        <v/>
      </c>
      <c r="D182" s="181" t="str">
        <f>IF('Frais réels'!D182="","",'Frais réels'!$D182)</f>
        <v/>
      </c>
      <c r="E182" s="180" t="str">
        <f>IF('Frais réels'!E182="","",'Frais réels'!$E182)</f>
        <v/>
      </c>
      <c r="F182" s="180" t="str">
        <f>IF('Frais réels'!F182="","",'Frais réels'!$F182)</f>
        <v/>
      </c>
      <c r="G182" s="276" t="str">
        <f>IF('Frais réels'!G182="","",'Frais réels'!G182)</f>
        <v/>
      </c>
      <c r="H182" s="276" t="str">
        <f>IF('Frais réels'!H182="","",'Frais réels'!H182)</f>
        <v/>
      </c>
      <c r="I182" s="203" t="str">
        <f>IF('Frais réels'!I182="","",'Frais réels'!$I182)</f>
        <v/>
      </c>
      <c r="J182" s="73"/>
      <c r="K182" s="182" t="str">
        <f t="shared" si="13"/>
        <v/>
      </c>
      <c r="L182" s="285"/>
      <c r="M182" s="286" t="str">
        <f t="shared" si="14"/>
        <v/>
      </c>
      <c r="N182" s="286" t="str">
        <f t="shared" si="15"/>
        <v/>
      </c>
      <c r="O182" s="215" t="str">
        <f t="shared" si="12"/>
        <v/>
      </c>
      <c r="P182" s="211" t="str">
        <f t="shared" si="16"/>
        <v/>
      </c>
      <c r="Q182" s="222"/>
      <c r="R182" s="266"/>
      <c r="S182" s="90"/>
      <c r="T182" s="158">
        <f t="shared" si="17"/>
        <v>0</v>
      </c>
    </row>
    <row r="183" spans="1:20" ht="20.100000000000001" customHeight="1" x14ac:dyDescent="0.25">
      <c r="A183" s="174">
        <v>177</v>
      </c>
      <c r="B183" s="181" t="str">
        <f>IF('Frais réels'!B183="","",'Frais réels'!$B183)</f>
        <v/>
      </c>
      <c r="C183" s="181" t="str">
        <f>IF('Frais réels'!C183="","",'Frais réels'!$C183)</f>
        <v/>
      </c>
      <c r="D183" s="181" t="str">
        <f>IF('Frais réels'!D183="","",'Frais réels'!$D183)</f>
        <v/>
      </c>
      <c r="E183" s="180" t="str">
        <f>IF('Frais réels'!E183="","",'Frais réels'!$E183)</f>
        <v/>
      </c>
      <c r="F183" s="180" t="str">
        <f>IF('Frais réels'!F183="","",'Frais réels'!$F183)</f>
        <v/>
      </c>
      <c r="G183" s="276" t="str">
        <f>IF('Frais réels'!G183="","",'Frais réels'!G183)</f>
        <v/>
      </c>
      <c r="H183" s="276" t="str">
        <f>IF('Frais réels'!H183="","",'Frais réels'!H183)</f>
        <v/>
      </c>
      <c r="I183" s="203" t="str">
        <f>IF('Frais réels'!I183="","",'Frais réels'!$I183)</f>
        <v/>
      </c>
      <c r="J183" s="73"/>
      <c r="K183" s="182" t="str">
        <f t="shared" si="13"/>
        <v/>
      </c>
      <c r="L183" s="285"/>
      <c r="M183" s="286" t="str">
        <f t="shared" si="14"/>
        <v/>
      </c>
      <c r="N183" s="286" t="str">
        <f t="shared" si="15"/>
        <v/>
      </c>
      <c r="O183" s="215" t="str">
        <f t="shared" si="12"/>
        <v/>
      </c>
      <c r="P183" s="211" t="str">
        <f t="shared" si="16"/>
        <v/>
      </c>
      <c r="Q183" s="222"/>
      <c r="R183" s="266"/>
      <c r="S183" s="90"/>
      <c r="T183" s="158">
        <f t="shared" si="17"/>
        <v>0</v>
      </c>
    </row>
    <row r="184" spans="1:20" ht="20.100000000000001" customHeight="1" x14ac:dyDescent="0.25">
      <c r="A184" s="174">
        <v>178</v>
      </c>
      <c r="B184" s="181" t="str">
        <f>IF('Frais réels'!B184="","",'Frais réels'!$B184)</f>
        <v/>
      </c>
      <c r="C184" s="181" t="str">
        <f>IF('Frais réels'!C184="","",'Frais réels'!$C184)</f>
        <v/>
      </c>
      <c r="D184" s="181" t="str">
        <f>IF('Frais réels'!D184="","",'Frais réels'!$D184)</f>
        <v/>
      </c>
      <c r="E184" s="180" t="str">
        <f>IF('Frais réels'!E184="","",'Frais réels'!$E184)</f>
        <v/>
      </c>
      <c r="F184" s="180" t="str">
        <f>IF('Frais réels'!F184="","",'Frais réels'!$F184)</f>
        <v/>
      </c>
      <c r="G184" s="276" t="str">
        <f>IF('Frais réels'!G184="","",'Frais réels'!G184)</f>
        <v/>
      </c>
      <c r="H184" s="276" t="str">
        <f>IF('Frais réels'!H184="","",'Frais réels'!H184)</f>
        <v/>
      </c>
      <c r="I184" s="203" t="str">
        <f>IF('Frais réels'!I184="","",'Frais réels'!$I184)</f>
        <v/>
      </c>
      <c r="J184" s="73"/>
      <c r="K184" s="182" t="str">
        <f t="shared" si="13"/>
        <v/>
      </c>
      <c r="L184" s="285"/>
      <c r="M184" s="286" t="str">
        <f t="shared" si="14"/>
        <v/>
      </c>
      <c r="N184" s="286" t="str">
        <f t="shared" si="15"/>
        <v/>
      </c>
      <c r="O184" s="215" t="str">
        <f t="shared" si="12"/>
        <v/>
      </c>
      <c r="P184" s="211" t="str">
        <f t="shared" si="16"/>
        <v/>
      </c>
      <c r="Q184" s="222"/>
      <c r="R184" s="266"/>
      <c r="S184" s="90"/>
      <c r="T184" s="158">
        <f t="shared" si="17"/>
        <v>0</v>
      </c>
    </row>
    <row r="185" spans="1:20" ht="20.100000000000001" customHeight="1" x14ac:dyDescent="0.25">
      <c r="A185" s="174">
        <v>179</v>
      </c>
      <c r="B185" s="181" t="str">
        <f>IF('Frais réels'!B185="","",'Frais réels'!$B185)</f>
        <v/>
      </c>
      <c r="C185" s="181" t="str">
        <f>IF('Frais réels'!C185="","",'Frais réels'!$C185)</f>
        <v/>
      </c>
      <c r="D185" s="181" t="str">
        <f>IF('Frais réels'!D185="","",'Frais réels'!$D185)</f>
        <v/>
      </c>
      <c r="E185" s="180" t="str">
        <f>IF('Frais réels'!E185="","",'Frais réels'!$E185)</f>
        <v/>
      </c>
      <c r="F185" s="180" t="str">
        <f>IF('Frais réels'!F185="","",'Frais réels'!$F185)</f>
        <v/>
      </c>
      <c r="G185" s="276" t="str">
        <f>IF('Frais réels'!G185="","",'Frais réels'!G185)</f>
        <v/>
      </c>
      <c r="H185" s="276" t="str">
        <f>IF('Frais réels'!H185="","",'Frais réels'!H185)</f>
        <v/>
      </c>
      <c r="I185" s="203" t="str">
        <f>IF('Frais réels'!I185="","",'Frais réels'!$I185)</f>
        <v/>
      </c>
      <c r="J185" s="73"/>
      <c r="K185" s="182" t="str">
        <f t="shared" si="13"/>
        <v/>
      </c>
      <c r="L185" s="285"/>
      <c r="M185" s="286" t="str">
        <f t="shared" si="14"/>
        <v/>
      </c>
      <c r="N185" s="286" t="str">
        <f t="shared" si="15"/>
        <v/>
      </c>
      <c r="O185" s="215" t="str">
        <f t="shared" si="12"/>
        <v/>
      </c>
      <c r="P185" s="211" t="str">
        <f t="shared" si="16"/>
        <v/>
      </c>
      <c r="Q185" s="222"/>
      <c r="R185" s="266"/>
      <c r="S185" s="90"/>
      <c r="T185" s="158">
        <f t="shared" si="17"/>
        <v>0</v>
      </c>
    </row>
    <row r="186" spans="1:20" ht="20.100000000000001" customHeight="1" x14ac:dyDescent="0.25">
      <c r="A186" s="174">
        <v>180</v>
      </c>
      <c r="B186" s="181" t="str">
        <f>IF('Frais réels'!B186="","",'Frais réels'!$B186)</f>
        <v/>
      </c>
      <c r="C186" s="181" t="str">
        <f>IF('Frais réels'!C186="","",'Frais réels'!$C186)</f>
        <v/>
      </c>
      <c r="D186" s="181" t="str">
        <f>IF('Frais réels'!D186="","",'Frais réels'!$D186)</f>
        <v/>
      </c>
      <c r="E186" s="180" t="str">
        <f>IF('Frais réels'!E186="","",'Frais réels'!$E186)</f>
        <v/>
      </c>
      <c r="F186" s="180" t="str">
        <f>IF('Frais réels'!F186="","",'Frais réels'!$F186)</f>
        <v/>
      </c>
      <c r="G186" s="276" t="str">
        <f>IF('Frais réels'!G186="","",'Frais réels'!G186)</f>
        <v/>
      </c>
      <c r="H186" s="276" t="str">
        <f>IF('Frais réels'!H186="","",'Frais réels'!H186)</f>
        <v/>
      </c>
      <c r="I186" s="203" t="str">
        <f>IF('Frais réels'!I186="","",'Frais réels'!$I186)</f>
        <v/>
      </c>
      <c r="J186" s="73"/>
      <c r="K186" s="182" t="str">
        <f t="shared" si="13"/>
        <v/>
      </c>
      <c r="L186" s="285"/>
      <c r="M186" s="286" t="str">
        <f t="shared" si="14"/>
        <v/>
      </c>
      <c r="N186" s="286" t="str">
        <f t="shared" si="15"/>
        <v/>
      </c>
      <c r="O186" s="215" t="str">
        <f t="shared" si="12"/>
        <v/>
      </c>
      <c r="P186" s="211" t="str">
        <f t="shared" si="16"/>
        <v/>
      </c>
      <c r="Q186" s="222"/>
      <c r="R186" s="266"/>
      <c r="S186" s="90"/>
      <c r="T186" s="158">
        <f t="shared" si="17"/>
        <v>0</v>
      </c>
    </row>
    <row r="187" spans="1:20" ht="20.100000000000001" customHeight="1" x14ac:dyDescent="0.25">
      <c r="A187" s="174">
        <v>181</v>
      </c>
      <c r="B187" s="181" t="str">
        <f>IF('Frais réels'!B187="","",'Frais réels'!$B187)</f>
        <v/>
      </c>
      <c r="C187" s="181" t="str">
        <f>IF('Frais réels'!C187="","",'Frais réels'!$C187)</f>
        <v/>
      </c>
      <c r="D187" s="181" t="str">
        <f>IF('Frais réels'!D187="","",'Frais réels'!$D187)</f>
        <v/>
      </c>
      <c r="E187" s="180" t="str">
        <f>IF('Frais réels'!E187="","",'Frais réels'!$E187)</f>
        <v/>
      </c>
      <c r="F187" s="180" t="str">
        <f>IF('Frais réels'!F187="","",'Frais réels'!$F187)</f>
        <v/>
      </c>
      <c r="G187" s="276" t="str">
        <f>IF('Frais réels'!G187="","",'Frais réels'!G187)</f>
        <v/>
      </c>
      <c r="H187" s="276" t="str">
        <f>IF('Frais réels'!H187="","",'Frais réels'!H187)</f>
        <v/>
      </c>
      <c r="I187" s="203" t="str">
        <f>IF('Frais réels'!I187="","",'Frais réels'!$I187)</f>
        <v/>
      </c>
      <c r="J187" s="73"/>
      <c r="K187" s="182" t="str">
        <f t="shared" si="13"/>
        <v/>
      </c>
      <c r="L187" s="285"/>
      <c r="M187" s="286" t="str">
        <f t="shared" si="14"/>
        <v/>
      </c>
      <c r="N187" s="286" t="str">
        <f t="shared" si="15"/>
        <v/>
      </c>
      <c r="O187" s="215" t="str">
        <f t="shared" si="12"/>
        <v/>
      </c>
      <c r="P187" s="211" t="str">
        <f t="shared" si="16"/>
        <v/>
      </c>
      <c r="Q187" s="222"/>
      <c r="R187" s="266"/>
      <c r="S187" s="90"/>
      <c r="T187" s="158">
        <f t="shared" si="17"/>
        <v>0</v>
      </c>
    </row>
    <row r="188" spans="1:20" ht="20.100000000000001" customHeight="1" x14ac:dyDescent="0.25">
      <c r="A188" s="174">
        <v>182</v>
      </c>
      <c r="B188" s="181" t="str">
        <f>IF('Frais réels'!B188="","",'Frais réels'!$B188)</f>
        <v/>
      </c>
      <c r="C188" s="181" t="str">
        <f>IF('Frais réels'!C188="","",'Frais réels'!$C188)</f>
        <v/>
      </c>
      <c r="D188" s="181" t="str">
        <f>IF('Frais réels'!D188="","",'Frais réels'!$D188)</f>
        <v/>
      </c>
      <c r="E188" s="180" t="str">
        <f>IF('Frais réels'!E188="","",'Frais réels'!$E188)</f>
        <v/>
      </c>
      <c r="F188" s="180" t="str">
        <f>IF('Frais réels'!F188="","",'Frais réels'!$F188)</f>
        <v/>
      </c>
      <c r="G188" s="276" t="str">
        <f>IF('Frais réels'!G188="","",'Frais réels'!G188)</f>
        <v/>
      </c>
      <c r="H188" s="276" t="str">
        <f>IF('Frais réels'!H188="","",'Frais réels'!H188)</f>
        <v/>
      </c>
      <c r="I188" s="203" t="str">
        <f>IF('Frais réels'!I188="","",'Frais réels'!$I188)</f>
        <v/>
      </c>
      <c r="J188" s="73"/>
      <c r="K188" s="182" t="str">
        <f t="shared" si="13"/>
        <v/>
      </c>
      <c r="L188" s="285"/>
      <c r="M188" s="286" t="str">
        <f t="shared" si="14"/>
        <v/>
      </c>
      <c r="N188" s="286" t="str">
        <f t="shared" si="15"/>
        <v/>
      </c>
      <c r="O188" s="215" t="str">
        <f t="shared" si="12"/>
        <v/>
      </c>
      <c r="P188" s="211" t="str">
        <f t="shared" si="16"/>
        <v/>
      </c>
      <c r="Q188" s="222"/>
      <c r="R188" s="266"/>
      <c r="S188" s="90"/>
      <c r="T188" s="158">
        <f t="shared" si="17"/>
        <v>0</v>
      </c>
    </row>
    <row r="189" spans="1:20" ht="20.100000000000001" customHeight="1" x14ac:dyDescent="0.25">
      <c r="A189" s="174">
        <v>183</v>
      </c>
      <c r="B189" s="181" t="str">
        <f>IF('Frais réels'!B189="","",'Frais réels'!$B189)</f>
        <v/>
      </c>
      <c r="C189" s="181" t="str">
        <f>IF('Frais réels'!C189="","",'Frais réels'!$C189)</f>
        <v/>
      </c>
      <c r="D189" s="181" t="str">
        <f>IF('Frais réels'!D189="","",'Frais réels'!$D189)</f>
        <v/>
      </c>
      <c r="E189" s="180" t="str">
        <f>IF('Frais réels'!E189="","",'Frais réels'!$E189)</f>
        <v/>
      </c>
      <c r="F189" s="180" t="str">
        <f>IF('Frais réels'!F189="","",'Frais réels'!$F189)</f>
        <v/>
      </c>
      <c r="G189" s="276" t="str">
        <f>IF('Frais réels'!G189="","",'Frais réels'!G189)</f>
        <v/>
      </c>
      <c r="H189" s="276" t="str">
        <f>IF('Frais réels'!H189="","",'Frais réels'!H189)</f>
        <v/>
      </c>
      <c r="I189" s="203" t="str">
        <f>IF('Frais réels'!I189="","",'Frais réels'!$I189)</f>
        <v/>
      </c>
      <c r="J189" s="73"/>
      <c r="K189" s="182" t="str">
        <f t="shared" si="13"/>
        <v/>
      </c>
      <c r="L189" s="285"/>
      <c r="M189" s="286" t="str">
        <f t="shared" si="14"/>
        <v/>
      </c>
      <c r="N189" s="286" t="str">
        <f t="shared" si="15"/>
        <v/>
      </c>
      <c r="O189" s="215" t="str">
        <f t="shared" si="12"/>
        <v/>
      </c>
      <c r="P189" s="211" t="str">
        <f t="shared" si="16"/>
        <v/>
      </c>
      <c r="Q189" s="222"/>
      <c r="R189" s="266"/>
      <c r="S189" s="90"/>
      <c r="T189" s="158">
        <f t="shared" si="17"/>
        <v>0</v>
      </c>
    </row>
    <row r="190" spans="1:20" ht="20.100000000000001" customHeight="1" x14ac:dyDescent="0.25">
      <c r="A190" s="174">
        <v>184</v>
      </c>
      <c r="B190" s="181" t="str">
        <f>IF('Frais réels'!B190="","",'Frais réels'!$B190)</f>
        <v/>
      </c>
      <c r="C190" s="181" t="str">
        <f>IF('Frais réels'!C190="","",'Frais réels'!$C190)</f>
        <v/>
      </c>
      <c r="D190" s="181" t="str">
        <f>IF('Frais réels'!D190="","",'Frais réels'!$D190)</f>
        <v/>
      </c>
      <c r="E190" s="180" t="str">
        <f>IF('Frais réels'!E190="","",'Frais réels'!$E190)</f>
        <v/>
      </c>
      <c r="F190" s="180" t="str">
        <f>IF('Frais réels'!F190="","",'Frais réels'!$F190)</f>
        <v/>
      </c>
      <c r="G190" s="276" t="str">
        <f>IF('Frais réels'!G190="","",'Frais réels'!G190)</f>
        <v/>
      </c>
      <c r="H190" s="276" t="str">
        <f>IF('Frais réels'!H190="","",'Frais réels'!H190)</f>
        <v/>
      </c>
      <c r="I190" s="203" t="str">
        <f>IF('Frais réels'!I190="","",'Frais réels'!$I190)</f>
        <v/>
      </c>
      <c r="J190" s="73"/>
      <c r="K190" s="182" t="str">
        <f t="shared" si="13"/>
        <v/>
      </c>
      <c r="L190" s="285"/>
      <c r="M190" s="286" t="str">
        <f t="shared" si="14"/>
        <v/>
      </c>
      <c r="N190" s="286" t="str">
        <f t="shared" si="15"/>
        <v/>
      </c>
      <c r="O190" s="215" t="str">
        <f t="shared" si="12"/>
        <v/>
      </c>
      <c r="P190" s="211" t="str">
        <f t="shared" si="16"/>
        <v/>
      </c>
      <c r="Q190" s="222"/>
      <c r="R190" s="266"/>
      <c r="S190" s="90"/>
      <c r="T190" s="158">
        <f t="shared" si="17"/>
        <v>0</v>
      </c>
    </row>
    <row r="191" spans="1:20" ht="20.100000000000001" customHeight="1" x14ac:dyDescent="0.25">
      <c r="A191" s="174">
        <v>185</v>
      </c>
      <c r="B191" s="181" t="str">
        <f>IF('Frais réels'!B191="","",'Frais réels'!$B191)</f>
        <v/>
      </c>
      <c r="C191" s="181" t="str">
        <f>IF('Frais réels'!C191="","",'Frais réels'!$C191)</f>
        <v/>
      </c>
      <c r="D191" s="181" t="str">
        <f>IF('Frais réels'!D191="","",'Frais réels'!$D191)</f>
        <v/>
      </c>
      <c r="E191" s="180" t="str">
        <f>IF('Frais réels'!E191="","",'Frais réels'!$E191)</f>
        <v/>
      </c>
      <c r="F191" s="180" t="str">
        <f>IF('Frais réels'!F191="","",'Frais réels'!$F191)</f>
        <v/>
      </c>
      <c r="G191" s="276" t="str">
        <f>IF('Frais réels'!G191="","",'Frais réels'!G191)</f>
        <v/>
      </c>
      <c r="H191" s="276" t="str">
        <f>IF('Frais réels'!H191="","",'Frais réels'!H191)</f>
        <v/>
      </c>
      <c r="I191" s="203" t="str">
        <f>IF('Frais réels'!I191="","",'Frais réels'!$I191)</f>
        <v/>
      </c>
      <c r="J191" s="73"/>
      <c r="K191" s="182" t="str">
        <f t="shared" si="13"/>
        <v/>
      </c>
      <c r="L191" s="285"/>
      <c r="M191" s="286" t="str">
        <f t="shared" si="14"/>
        <v/>
      </c>
      <c r="N191" s="286" t="str">
        <f t="shared" si="15"/>
        <v/>
      </c>
      <c r="O191" s="215" t="str">
        <f t="shared" si="12"/>
        <v/>
      </c>
      <c r="P191" s="211" t="str">
        <f t="shared" si="16"/>
        <v/>
      </c>
      <c r="Q191" s="222"/>
      <c r="R191" s="266"/>
      <c r="S191" s="90"/>
      <c r="T191" s="158">
        <f t="shared" si="17"/>
        <v>0</v>
      </c>
    </row>
    <row r="192" spans="1:20" ht="20.100000000000001" customHeight="1" x14ac:dyDescent="0.25">
      <c r="A192" s="174">
        <v>186</v>
      </c>
      <c r="B192" s="181" t="str">
        <f>IF('Frais réels'!B192="","",'Frais réels'!$B192)</f>
        <v/>
      </c>
      <c r="C192" s="181" t="str">
        <f>IF('Frais réels'!C192="","",'Frais réels'!$C192)</f>
        <v/>
      </c>
      <c r="D192" s="181" t="str">
        <f>IF('Frais réels'!D192="","",'Frais réels'!$D192)</f>
        <v/>
      </c>
      <c r="E192" s="180" t="str">
        <f>IF('Frais réels'!E192="","",'Frais réels'!$E192)</f>
        <v/>
      </c>
      <c r="F192" s="180" t="str">
        <f>IF('Frais réels'!F192="","",'Frais réels'!$F192)</f>
        <v/>
      </c>
      <c r="G192" s="276" t="str">
        <f>IF('Frais réels'!G192="","",'Frais réels'!G192)</f>
        <v/>
      </c>
      <c r="H192" s="276" t="str">
        <f>IF('Frais réels'!H192="","",'Frais réels'!H192)</f>
        <v/>
      </c>
      <c r="I192" s="203" t="str">
        <f>IF('Frais réels'!I192="","",'Frais réels'!$I192)</f>
        <v/>
      </c>
      <c r="J192" s="73"/>
      <c r="K192" s="182" t="str">
        <f t="shared" si="13"/>
        <v/>
      </c>
      <c r="L192" s="285"/>
      <c r="M192" s="286" t="str">
        <f t="shared" si="14"/>
        <v/>
      </c>
      <c r="N192" s="286" t="str">
        <f t="shared" si="15"/>
        <v/>
      </c>
      <c r="O192" s="215" t="str">
        <f t="shared" si="12"/>
        <v/>
      </c>
      <c r="P192" s="211" t="str">
        <f t="shared" si="16"/>
        <v/>
      </c>
      <c r="Q192" s="222"/>
      <c r="R192" s="266"/>
      <c r="S192" s="90"/>
      <c r="T192" s="158">
        <f t="shared" si="17"/>
        <v>0</v>
      </c>
    </row>
    <row r="193" spans="1:20" ht="20.100000000000001" customHeight="1" x14ac:dyDescent="0.25">
      <c r="A193" s="174">
        <v>187</v>
      </c>
      <c r="B193" s="181" t="str">
        <f>IF('Frais réels'!B193="","",'Frais réels'!$B193)</f>
        <v/>
      </c>
      <c r="C193" s="181" t="str">
        <f>IF('Frais réels'!C193="","",'Frais réels'!$C193)</f>
        <v/>
      </c>
      <c r="D193" s="181" t="str">
        <f>IF('Frais réels'!D193="","",'Frais réels'!$D193)</f>
        <v/>
      </c>
      <c r="E193" s="180" t="str">
        <f>IF('Frais réels'!E193="","",'Frais réels'!$E193)</f>
        <v/>
      </c>
      <c r="F193" s="180" t="str">
        <f>IF('Frais réels'!F193="","",'Frais réels'!$F193)</f>
        <v/>
      </c>
      <c r="G193" s="276" t="str">
        <f>IF('Frais réels'!G193="","",'Frais réels'!G193)</f>
        <v/>
      </c>
      <c r="H193" s="276" t="str">
        <f>IF('Frais réels'!H193="","",'Frais réels'!H193)</f>
        <v/>
      </c>
      <c r="I193" s="203" t="str">
        <f>IF('Frais réels'!I193="","",'Frais réels'!$I193)</f>
        <v/>
      </c>
      <c r="J193" s="73"/>
      <c r="K193" s="182" t="str">
        <f t="shared" si="13"/>
        <v/>
      </c>
      <c r="L193" s="285"/>
      <c r="M193" s="286" t="str">
        <f t="shared" si="14"/>
        <v/>
      </c>
      <c r="N193" s="286" t="str">
        <f t="shared" si="15"/>
        <v/>
      </c>
      <c r="O193" s="215" t="str">
        <f t="shared" si="12"/>
        <v/>
      </c>
      <c r="P193" s="211" t="str">
        <f t="shared" si="16"/>
        <v/>
      </c>
      <c r="Q193" s="222"/>
      <c r="R193" s="266"/>
      <c r="S193" s="90"/>
      <c r="T193" s="158">
        <f t="shared" si="17"/>
        <v>0</v>
      </c>
    </row>
    <row r="194" spans="1:20" ht="20.100000000000001" customHeight="1" x14ac:dyDescent="0.25">
      <c r="A194" s="174">
        <v>188</v>
      </c>
      <c r="B194" s="181" t="str">
        <f>IF('Frais réels'!B194="","",'Frais réels'!$B194)</f>
        <v/>
      </c>
      <c r="C194" s="181" t="str">
        <f>IF('Frais réels'!C194="","",'Frais réels'!$C194)</f>
        <v/>
      </c>
      <c r="D194" s="181" t="str">
        <f>IF('Frais réels'!D194="","",'Frais réels'!$D194)</f>
        <v/>
      </c>
      <c r="E194" s="180" t="str">
        <f>IF('Frais réels'!E194="","",'Frais réels'!$E194)</f>
        <v/>
      </c>
      <c r="F194" s="180" t="str">
        <f>IF('Frais réels'!F194="","",'Frais réels'!$F194)</f>
        <v/>
      </c>
      <c r="G194" s="276" t="str">
        <f>IF('Frais réels'!G194="","",'Frais réels'!G194)</f>
        <v/>
      </c>
      <c r="H194" s="276" t="str">
        <f>IF('Frais réels'!H194="","",'Frais réels'!H194)</f>
        <v/>
      </c>
      <c r="I194" s="203" t="str">
        <f>IF('Frais réels'!I194="","",'Frais réels'!$I194)</f>
        <v/>
      </c>
      <c r="J194" s="73"/>
      <c r="K194" s="182" t="str">
        <f t="shared" si="13"/>
        <v/>
      </c>
      <c r="L194" s="285"/>
      <c r="M194" s="286" t="str">
        <f t="shared" si="14"/>
        <v/>
      </c>
      <c r="N194" s="286" t="str">
        <f t="shared" si="15"/>
        <v/>
      </c>
      <c r="O194" s="215" t="str">
        <f t="shared" si="12"/>
        <v/>
      </c>
      <c r="P194" s="211" t="str">
        <f t="shared" si="16"/>
        <v/>
      </c>
      <c r="Q194" s="222"/>
      <c r="R194" s="266"/>
      <c r="S194" s="90"/>
      <c r="T194" s="158">
        <f t="shared" si="17"/>
        <v>0</v>
      </c>
    </row>
    <row r="195" spans="1:20" ht="20.100000000000001" customHeight="1" x14ac:dyDescent="0.25">
      <c r="A195" s="174">
        <v>189</v>
      </c>
      <c r="B195" s="181" t="str">
        <f>IF('Frais réels'!B195="","",'Frais réels'!$B195)</f>
        <v/>
      </c>
      <c r="C195" s="181" t="str">
        <f>IF('Frais réels'!C195="","",'Frais réels'!$C195)</f>
        <v/>
      </c>
      <c r="D195" s="181" t="str">
        <f>IF('Frais réels'!D195="","",'Frais réels'!$D195)</f>
        <v/>
      </c>
      <c r="E195" s="180" t="str">
        <f>IF('Frais réels'!E195="","",'Frais réels'!$E195)</f>
        <v/>
      </c>
      <c r="F195" s="180" t="str">
        <f>IF('Frais réels'!F195="","",'Frais réels'!$F195)</f>
        <v/>
      </c>
      <c r="G195" s="276" t="str">
        <f>IF('Frais réels'!G195="","",'Frais réels'!G195)</f>
        <v/>
      </c>
      <c r="H195" s="276" t="str">
        <f>IF('Frais réels'!H195="","",'Frais réels'!H195)</f>
        <v/>
      </c>
      <c r="I195" s="203" t="str">
        <f>IF('Frais réels'!I195="","",'Frais réels'!$I195)</f>
        <v/>
      </c>
      <c r="J195" s="73"/>
      <c r="K195" s="182" t="str">
        <f t="shared" si="13"/>
        <v/>
      </c>
      <c r="L195" s="285"/>
      <c r="M195" s="286" t="str">
        <f t="shared" si="14"/>
        <v/>
      </c>
      <c r="N195" s="286" t="str">
        <f t="shared" si="15"/>
        <v/>
      </c>
      <c r="O195" s="215" t="str">
        <f t="shared" si="12"/>
        <v/>
      </c>
      <c r="P195" s="211" t="str">
        <f t="shared" si="16"/>
        <v/>
      </c>
      <c r="Q195" s="222"/>
      <c r="R195" s="266"/>
      <c r="S195" s="90"/>
      <c r="T195" s="158">
        <f t="shared" si="17"/>
        <v>0</v>
      </c>
    </row>
    <row r="196" spans="1:20" ht="20.100000000000001" customHeight="1" x14ac:dyDescent="0.25">
      <c r="A196" s="174">
        <v>190</v>
      </c>
      <c r="B196" s="181" t="str">
        <f>IF('Frais réels'!B196="","",'Frais réels'!$B196)</f>
        <v/>
      </c>
      <c r="C196" s="181" t="str">
        <f>IF('Frais réels'!C196="","",'Frais réels'!$C196)</f>
        <v/>
      </c>
      <c r="D196" s="181" t="str">
        <f>IF('Frais réels'!D196="","",'Frais réels'!$D196)</f>
        <v/>
      </c>
      <c r="E196" s="180" t="str">
        <f>IF('Frais réels'!E196="","",'Frais réels'!$E196)</f>
        <v/>
      </c>
      <c r="F196" s="180" t="str">
        <f>IF('Frais réels'!F196="","",'Frais réels'!$F196)</f>
        <v/>
      </c>
      <c r="G196" s="276" t="str">
        <f>IF('Frais réels'!G196="","",'Frais réels'!G196)</f>
        <v/>
      </c>
      <c r="H196" s="276" t="str">
        <f>IF('Frais réels'!H196="","",'Frais réels'!H196)</f>
        <v/>
      </c>
      <c r="I196" s="203" t="str">
        <f>IF('Frais réels'!I196="","",'Frais réels'!$I196)</f>
        <v/>
      </c>
      <c r="J196" s="73"/>
      <c r="K196" s="182" t="str">
        <f t="shared" si="13"/>
        <v/>
      </c>
      <c r="L196" s="285"/>
      <c r="M196" s="286" t="str">
        <f t="shared" si="14"/>
        <v/>
      </c>
      <c r="N196" s="286" t="str">
        <f t="shared" si="15"/>
        <v/>
      </c>
      <c r="O196" s="215" t="str">
        <f t="shared" si="12"/>
        <v/>
      </c>
      <c r="P196" s="211" t="str">
        <f t="shared" si="16"/>
        <v/>
      </c>
      <c r="Q196" s="222"/>
      <c r="R196" s="266"/>
      <c r="S196" s="90"/>
      <c r="T196" s="158">
        <f t="shared" si="17"/>
        <v>0</v>
      </c>
    </row>
    <row r="197" spans="1:20" ht="20.100000000000001" customHeight="1" x14ac:dyDescent="0.25">
      <c r="A197" s="174">
        <v>191</v>
      </c>
      <c r="B197" s="181" t="str">
        <f>IF('Frais réels'!B197="","",'Frais réels'!$B197)</f>
        <v/>
      </c>
      <c r="C197" s="181" t="str">
        <f>IF('Frais réels'!C197="","",'Frais réels'!$C197)</f>
        <v/>
      </c>
      <c r="D197" s="181" t="str">
        <f>IF('Frais réels'!D197="","",'Frais réels'!$D197)</f>
        <v/>
      </c>
      <c r="E197" s="180" t="str">
        <f>IF('Frais réels'!E197="","",'Frais réels'!$E197)</f>
        <v/>
      </c>
      <c r="F197" s="180" t="str">
        <f>IF('Frais réels'!F197="","",'Frais réels'!$F197)</f>
        <v/>
      </c>
      <c r="G197" s="276" t="str">
        <f>IF('Frais réels'!G197="","",'Frais réels'!G197)</f>
        <v/>
      </c>
      <c r="H197" s="276" t="str">
        <f>IF('Frais réels'!H197="","",'Frais réels'!H197)</f>
        <v/>
      </c>
      <c r="I197" s="203" t="str">
        <f>IF('Frais réels'!I197="","",'Frais réels'!$I197)</f>
        <v/>
      </c>
      <c r="J197" s="73"/>
      <c r="K197" s="182" t="str">
        <f t="shared" si="13"/>
        <v/>
      </c>
      <c r="L197" s="285"/>
      <c r="M197" s="286" t="str">
        <f t="shared" si="14"/>
        <v/>
      </c>
      <c r="N197" s="286" t="str">
        <f t="shared" si="15"/>
        <v/>
      </c>
      <c r="O197" s="215" t="str">
        <f t="shared" si="12"/>
        <v/>
      </c>
      <c r="P197" s="211" t="str">
        <f t="shared" si="16"/>
        <v/>
      </c>
      <c r="Q197" s="222"/>
      <c r="R197" s="266"/>
      <c r="S197" s="90"/>
      <c r="T197" s="158">
        <f t="shared" si="17"/>
        <v>0</v>
      </c>
    </row>
    <row r="198" spans="1:20" ht="20.100000000000001" customHeight="1" x14ac:dyDescent="0.25">
      <c r="A198" s="174">
        <v>192</v>
      </c>
      <c r="B198" s="181" t="str">
        <f>IF('Frais réels'!B198="","",'Frais réels'!$B198)</f>
        <v/>
      </c>
      <c r="C198" s="181" t="str">
        <f>IF('Frais réels'!C198="","",'Frais réels'!$C198)</f>
        <v/>
      </c>
      <c r="D198" s="181" t="str">
        <f>IF('Frais réels'!D198="","",'Frais réels'!$D198)</f>
        <v/>
      </c>
      <c r="E198" s="180" t="str">
        <f>IF('Frais réels'!E198="","",'Frais réels'!$E198)</f>
        <v/>
      </c>
      <c r="F198" s="180" t="str">
        <f>IF('Frais réels'!F198="","",'Frais réels'!$F198)</f>
        <v/>
      </c>
      <c r="G198" s="276" t="str">
        <f>IF('Frais réels'!G198="","",'Frais réels'!G198)</f>
        <v/>
      </c>
      <c r="H198" s="276" t="str">
        <f>IF('Frais réels'!H198="","",'Frais réels'!H198)</f>
        <v/>
      </c>
      <c r="I198" s="203" t="str">
        <f>IF('Frais réels'!I198="","",'Frais réels'!$I198)</f>
        <v/>
      </c>
      <c r="J198" s="73"/>
      <c r="K198" s="182" t="str">
        <f t="shared" si="13"/>
        <v/>
      </c>
      <c r="L198" s="285"/>
      <c r="M198" s="286" t="str">
        <f t="shared" si="14"/>
        <v/>
      </c>
      <c r="N198" s="286" t="str">
        <f t="shared" si="15"/>
        <v/>
      </c>
      <c r="O198" s="215" t="str">
        <f t="shared" si="12"/>
        <v/>
      </c>
      <c r="P198" s="211" t="str">
        <f t="shared" si="16"/>
        <v/>
      </c>
      <c r="Q198" s="222"/>
      <c r="R198" s="266"/>
      <c r="S198" s="90"/>
      <c r="T198" s="158">
        <f t="shared" si="17"/>
        <v>0</v>
      </c>
    </row>
    <row r="199" spans="1:20" ht="20.100000000000001" customHeight="1" x14ac:dyDescent="0.25">
      <c r="A199" s="174">
        <v>193</v>
      </c>
      <c r="B199" s="181" t="str">
        <f>IF('Frais réels'!B199="","",'Frais réels'!$B199)</f>
        <v/>
      </c>
      <c r="C199" s="181" t="str">
        <f>IF('Frais réels'!C199="","",'Frais réels'!$C199)</f>
        <v/>
      </c>
      <c r="D199" s="181" t="str">
        <f>IF('Frais réels'!D199="","",'Frais réels'!$D199)</f>
        <v/>
      </c>
      <c r="E199" s="180" t="str">
        <f>IF('Frais réels'!E199="","",'Frais réels'!$E199)</f>
        <v/>
      </c>
      <c r="F199" s="180" t="str">
        <f>IF('Frais réels'!F199="","",'Frais réels'!$F199)</f>
        <v/>
      </c>
      <c r="G199" s="276" t="str">
        <f>IF('Frais réels'!G199="","",'Frais réels'!G199)</f>
        <v/>
      </c>
      <c r="H199" s="276" t="str">
        <f>IF('Frais réels'!H199="","",'Frais réels'!H199)</f>
        <v/>
      </c>
      <c r="I199" s="203" t="str">
        <f>IF('Frais réels'!I199="","",'Frais réels'!$I199)</f>
        <v/>
      </c>
      <c r="J199" s="73"/>
      <c r="K199" s="182" t="str">
        <f t="shared" si="13"/>
        <v/>
      </c>
      <c r="L199" s="285"/>
      <c r="M199" s="286" t="str">
        <f t="shared" si="14"/>
        <v/>
      </c>
      <c r="N199" s="286" t="str">
        <f t="shared" si="15"/>
        <v/>
      </c>
      <c r="O199" s="215" t="str">
        <f t="shared" ref="O199:O262" si="18">IF(F199="Aller - Retour Mayotte - Hexagone",IF(1900=0,"",1900),IF(F199="Aller - Retour Mayotte - La Réunion",IF(700=0,"",700),IF(F199="Aller - Retour Mayotte - Caraïbes",IF(2200=0,"",2200),IF(E199="Billets de train",IF(J199=0,"",""),IF(E199="","")))))</f>
        <v/>
      </c>
      <c r="P199" s="211" t="str">
        <f t="shared" si="16"/>
        <v/>
      </c>
      <c r="Q199" s="222"/>
      <c r="R199" s="266"/>
      <c r="S199" s="90"/>
      <c r="T199" s="158">
        <f t="shared" si="17"/>
        <v>0</v>
      </c>
    </row>
    <row r="200" spans="1:20" ht="20.100000000000001" customHeight="1" x14ac:dyDescent="0.25">
      <c r="A200" s="174">
        <v>194</v>
      </c>
      <c r="B200" s="181" t="str">
        <f>IF('Frais réels'!B200="","",'Frais réels'!$B200)</f>
        <v/>
      </c>
      <c r="C200" s="181" t="str">
        <f>IF('Frais réels'!C200="","",'Frais réels'!$C200)</f>
        <v/>
      </c>
      <c r="D200" s="181" t="str">
        <f>IF('Frais réels'!D200="","",'Frais réels'!$D200)</f>
        <v/>
      </c>
      <c r="E200" s="180" t="str">
        <f>IF('Frais réels'!E200="","",'Frais réels'!$E200)</f>
        <v/>
      </c>
      <c r="F200" s="180" t="str">
        <f>IF('Frais réels'!F200="","",'Frais réels'!$F200)</f>
        <v/>
      </c>
      <c r="G200" s="276" t="str">
        <f>IF('Frais réels'!G200="","",'Frais réels'!G200)</f>
        <v/>
      </c>
      <c r="H200" s="276" t="str">
        <f>IF('Frais réels'!H200="","",'Frais réels'!H200)</f>
        <v/>
      </c>
      <c r="I200" s="203" t="str">
        <f>IF('Frais réels'!I200="","",'Frais réels'!$I200)</f>
        <v/>
      </c>
      <c r="J200" s="73"/>
      <c r="K200" s="182" t="str">
        <f t="shared" ref="K200:K263" si="19">IF($I200="","",IF($J200&gt;$I200,"Le montant éligible ne peut etre supérieur au montant présenté",""))</f>
        <v/>
      </c>
      <c r="L200" s="285"/>
      <c r="M200" s="286" t="str">
        <f t="shared" ref="M200:M263" si="20">IF(L200="KO","",IF(J200="","",G200))</f>
        <v/>
      </c>
      <c r="N200" s="286" t="str">
        <f t="shared" ref="N200:N263" si="21">IF(L200="KO","",IF(J200="","",H200))</f>
        <v/>
      </c>
      <c r="O200" s="215" t="str">
        <f t="shared" si="18"/>
        <v/>
      </c>
      <c r="P200" s="211" t="str">
        <f t="shared" ref="P200:P263" si="22">IF(J200="", "", IF(MIN(J200,O200)=0, "", MIN(J200,O200)))</f>
        <v/>
      </c>
      <c r="Q200" s="222"/>
      <c r="R200" s="266"/>
      <c r="S200" s="90"/>
      <c r="T200" s="158">
        <f t="shared" ref="T200:T263" si="23">IF(AND(B200&lt;&gt;"",S200&lt;&gt;"Oui"),1,0)</f>
        <v>0</v>
      </c>
    </row>
    <row r="201" spans="1:20" ht="20.100000000000001" customHeight="1" x14ac:dyDescent="0.25">
      <c r="A201" s="174">
        <v>195</v>
      </c>
      <c r="B201" s="181" t="str">
        <f>IF('Frais réels'!B201="","",'Frais réels'!$B201)</f>
        <v/>
      </c>
      <c r="C201" s="181" t="str">
        <f>IF('Frais réels'!C201="","",'Frais réels'!$C201)</f>
        <v/>
      </c>
      <c r="D201" s="181" t="str">
        <f>IF('Frais réels'!D201="","",'Frais réels'!$D201)</f>
        <v/>
      </c>
      <c r="E201" s="180" t="str">
        <f>IF('Frais réels'!E201="","",'Frais réels'!$E201)</f>
        <v/>
      </c>
      <c r="F201" s="180" t="str">
        <f>IF('Frais réels'!F201="","",'Frais réels'!$F201)</f>
        <v/>
      </c>
      <c r="G201" s="276" t="str">
        <f>IF('Frais réels'!G201="","",'Frais réels'!G201)</f>
        <v/>
      </c>
      <c r="H201" s="276" t="str">
        <f>IF('Frais réels'!H201="","",'Frais réels'!H201)</f>
        <v/>
      </c>
      <c r="I201" s="203" t="str">
        <f>IF('Frais réels'!I201="","",'Frais réels'!$I201)</f>
        <v/>
      </c>
      <c r="J201" s="73"/>
      <c r="K201" s="182" t="str">
        <f t="shared" si="19"/>
        <v/>
      </c>
      <c r="L201" s="285"/>
      <c r="M201" s="286" t="str">
        <f t="shared" si="20"/>
        <v/>
      </c>
      <c r="N201" s="286" t="str">
        <f t="shared" si="21"/>
        <v/>
      </c>
      <c r="O201" s="215" t="str">
        <f t="shared" si="18"/>
        <v/>
      </c>
      <c r="P201" s="211" t="str">
        <f t="shared" si="22"/>
        <v/>
      </c>
      <c r="Q201" s="222"/>
      <c r="R201" s="266"/>
      <c r="S201" s="90"/>
      <c r="T201" s="158">
        <f t="shared" si="23"/>
        <v>0</v>
      </c>
    </row>
    <row r="202" spans="1:20" ht="20.100000000000001" customHeight="1" x14ac:dyDescent="0.25">
      <c r="A202" s="174">
        <v>196</v>
      </c>
      <c r="B202" s="181" t="str">
        <f>IF('Frais réels'!B202="","",'Frais réels'!$B202)</f>
        <v/>
      </c>
      <c r="C202" s="181" t="str">
        <f>IF('Frais réels'!C202="","",'Frais réels'!$C202)</f>
        <v/>
      </c>
      <c r="D202" s="181" t="str">
        <f>IF('Frais réels'!D202="","",'Frais réels'!$D202)</f>
        <v/>
      </c>
      <c r="E202" s="180" t="str">
        <f>IF('Frais réels'!E202="","",'Frais réels'!$E202)</f>
        <v/>
      </c>
      <c r="F202" s="180" t="str">
        <f>IF('Frais réels'!F202="","",'Frais réels'!$F202)</f>
        <v/>
      </c>
      <c r="G202" s="276" t="str">
        <f>IF('Frais réels'!G202="","",'Frais réels'!G202)</f>
        <v/>
      </c>
      <c r="H202" s="276" t="str">
        <f>IF('Frais réels'!H202="","",'Frais réels'!H202)</f>
        <v/>
      </c>
      <c r="I202" s="203" t="str">
        <f>IF('Frais réels'!I202="","",'Frais réels'!$I202)</f>
        <v/>
      </c>
      <c r="J202" s="73"/>
      <c r="K202" s="182" t="str">
        <f t="shared" si="19"/>
        <v/>
      </c>
      <c r="L202" s="285"/>
      <c r="M202" s="286" t="str">
        <f t="shared" si="20"/>
        <v/>
      </c>
      <c r="N202" s="286" t="str">
        <f t="shared" si="21"/>
        <v/>
      </c>
      <c r="O202" s="215" t="str">
        <f t="shared" si="18"/>
        <v/>
      </c>
      <c r="P202" s="211" t="str">
        <f t="shared" si="22"/>
        <v/>
      </c>
      <c r="Q202" s="222"/>
      <c r="R202" s="266"/>
      <c r="S202" s="90"/>
      <c r="T202" s="158">
        <f t="shared" si="23"/>
        <v>0</v>
      </c>
    </row>
    <row r="203" spans="1:20" ht="20.100000000000001" customHeight="1" x14ac:dyDescent="0.25">
      <c r="A203" s="174">
        <v>197</v>
      </c>
      <c r="B203" s="181" t="str">
        <f>IF('Frais réels'!B203="","",'Frais réels'!$B203)</f>
        <v/>
      </c>
      <c r="C203" s="181" t="str">
        <f>IF('Frais réels'!C203="","",'Frais réels'!$C203)</f>
        <v/>
      </c>
      <c r="D203" s="181" t="str">
        <f>IF('Frais réels'!D203="","",'Frais réels'!$D203)</f>
        <v/>
      </c>
      <c r="E203" s="180" t="str">
        <f>IF('Frais réels'!E203="","",'Frais réels'!$E203)</f>
        <v/>
      </c>
      <c r="F203" s="180" t="str">
        <f>IF('Frais réels'!F203="","",'Frais réels'!$F203)</f>
        <v/>
      </c>
      <c r="G203" s="276" t="str">
        <f>IF('Frais réels'!G203="","",'Frais réels'!G203)</f>
        <v/>
      </c>
      <c r="H203" s="276" t="str">
        <f>IF('Frais réels'!H203="","",'Frais réels'!H203)</f>
        <v/>
      </c>
      <c r="I203" s="203" t="str">
        <f>IF('Frais réels'!I203="","",'Frais réels'!$I203)</f>
        <v/>
      </c>
      <c r="J203" s="73"/>
      <c r="K203" s="182" t="str">
        <f t="shared" si="19"/>
        <v/>
      </c>
      <c r="L203" s="285"/>
      <c r="M203" s="286" t="str">
        <f t="shared" si="20"/>
        <v/>
      </c>
      <c r="N203" s="286" t="str">
        <f t="shared" si="21"/>
        <v/>
      </c>
      <c r="O203" s="215" t="str">
        <f t="shared" si="18"/>
        <v/>
      </c>
      <c r="P203" s="211" t="str">
        <f t="shared" si="22"/>
        <v/>
      </c>
      <c r="Q203" s="222"/>
      <c r="R203" s="266"/>
      <c r="S203" s="90"/>
      <c r="T203" s="158">
        <f t="shared" si="23"/>
        <v>0</v>
      </c>
    </row>
    <row r="204" spans="1:20" ht="20.100000000000001" customHeight="1" x14ac:dyDescent="0.25">
      <c r="A204" s="174">
        <v>198</v>
      </c>
      <c r="B204" s="181" t="str">
        <f>IF('Frais réels'!B204="","",'Frais réels'!$B204)</f>
        <v/>
      </c>
      <c r="C204" s="181" t="str">
        <f>IF('Frais réels'!C204="","",'Frais réels'!$C204)</f>
        <v/>
      </c>
      <c r="D204" s="181" t="str">
        <f>IF('Frais réels'!D204="","",'Frais réels'!$D204)</f>
        <v/>
      </c>
      <c r="E204" s="180" t="str">
        <f>IF('Frais réels'!E204="","",'Frais réels'!$E204)</f>
        <v/>
      </c>
      <c r="F204" s="180" t="str">
        <f>IF('Frais réels'!F204="","",'Frais réels'!$F204)</f>
        <v/>
      </c>
      <c r="G204" s="276" t="str">
        <f>IF('Frais réels'!G204="","",'Frais réels'!G204)</f>
        <v/>
      </c>
      <c r="H204" s="276" t="str">
        <f>IF('Frais réels'!H204="","",'Frais réels'!H204)</f>
        <v/>
      </c>
      <c r="I204" s="203" t="str">
        <f>IF('Frais réels'!I204="","",'Frais réels'!$I204)</f>
        <v/>
      </c>
      <c r="J204" s="73"/>
      <c r="K204" s="182" t="str">
        <f t="shared" si="19"/>
        <v/>
      </c>
      <c r="L204" s="285"/>
      <c r="M204" s="286" t="str">
        <f t="shared" si="20"/>
        <v/>
      </c>
      <c r="N204" s="286" t="str">
        <f t="shared" si="21"/>
        <v/>
      </c>
      <c r="O204" s="215" t="str">
        <f t="shared" si="18"/>
        <v/>
      </c>
      <c r="P204" s="211" t="str">
        <f t="shared" si="22"/>
        <v/>
      </c>
      <c r="Q204" s="222"/>
      <c r="R204" s="266"/>
      <c r="S204" s="90"/>
      <c r="T204" s="158">
        <f t="shared" si="23"/>
        <v>0</v>
      </c>
    </row>
    <row r="205" spans="1:20" ht="20.100000000000001" customHeight="1" x14ac:dyDescent="0.25">
      <c r="A205" s="174">
        <v>199</v>
      </c>
      <c r="B205" s="181" t="str">
        <f>IF('Frais réels'!B205="","",'Frais réels'!$B205)</f>
        <v/>
      </c>
      <c r="C205" s="181" t="str">
        <f>IF('Frais réels'!C205="","",'Frais réels'!$C205)</f>
        <v/>
      </c>
      <c r="D205" s="181" t="str">
        <f>IF('Frais réels'!D205="","",'Frais réels'!$D205)</f>
        <v/>
      </c>
      <c r="E205" s="180" t="str">
        <f>IF('Frais réels'!E205="","",'Frais réels'!$E205)</f>
        <v/>
      </c>
      <c r="F205" s="180" t="str">
        <f>IF('Frais réels'!F205="","",'Frais réels'!$F205)</f>
        <v/>
      </c>
      <c r="G205" s="276" t="str">
        <f>IF('Frais réels'!G205="","",'Frais réels'!G205)</f>
        <v/>
      </c>
      <c r="H205" s="276" t="str">
        <f>IF('Frais réels'!H205="","",'Frais réels'!H205)</f>
        <v/>
      </c>
      <c r="I205" s="203" t="str">
        <f>IF('Frais réels'!I205="","",'Frais réels'!$I205)</f>
        <v/>
      </c>
      <c r="J205" s="73"/>
      <c r="K205" s="182" t="str">
        <f t="shared" si="19"/>
        <v/>
      </c>
      <c r="L205" s="285"/>
      <c r="M205" s="286" t="str">
        <f t="shared" si="20"/>
        <v/>
      </c>
      <c r="N205" s="286" t="str">
        <f t="shared" si="21"/>
        <v/>
      </c>
      <c r="O205" s="215" t="str">
        <f t="shared" si="18"/>
        <v/>
      </c>
      <c r="P205" s="211" t="str">
        <f t="shared" si="22"/>
        <v/>
      </c>
      <c r="Q205" s="222"/>
      <c r="R205" s="266"/>
      <c r="S205" s="90"/>
      <c r="T205" s="158">
        <f t="shared" si="23"/>
        <v>0</v>
      </c>
    </row>
    <row r="206" spans="1:20" ht="20.100000000000001" customHeight="1" x14ac:dyDescent="0.25">
      <c r="A206" s="174">
        <v>200</v>
      </c>
      <c r="B206" s="181" t="str">
        <f>IF('Frais réels'!B206="","",'Frais réels'!$B206)</f>
        <v/>
      </c>
      <c r="C206" s="181" t="str">
        <f>IF('Frais réels'!C206="","",'Frais réels'!$C206)</f>
        <v/>
      </c>
      <c r="D206" s="181" t="str">
        <f>IF('Frais réels'!D206="","",'Frais réels'!$D206)</f>
        <v/>
      </c>
      <c r="E206" s="180" t="str">
        <f>IF('Frais réels'!E206="","",'Frais réels'!$E206)</f>
        <v/>
      </c>
      <c r="F206" s="180" t="str">
        <f>IF('Frais réels'!F206="","",'Frais réels'!$F206)</f>
        <v/>
      </c>
      <c r="G206" s="276" t="str">
        <f>IF('Frais réels'!G206="","",'Frais réels'!G206)</f>
        <v/>
      </c>
      <c r="H206" s="276" t="str">
        <f>IF('Frais réels'!H206="","",'Frais réels'!H206)</f>
        <v/>
      </c>
      <c r="I206" s="203" t="str">
        <f>IF('Frais réels'!I206="","",'Frais réels'!$I206)</f>
        <v/>
      </c>
      <c r="J206" s="73"/>
      <c r="K206" s="182" t="str">
        <f t="shared" si="19"/>
        <v/>
      </c>
      <c r="L206" s="285"/>
      <c r="M206" s="286" t="str">
        <f t="shared" si="20"/>
        <v/>
      </c>
      <c r="N206" s="286" t="str">
        <f t="shared" si="21"/>
        <v/>
      </c>
      <c r="O206" s="215" t="str">
        <f t="shared" si="18"/>
        <v/>
      </c>
      <c r="P206" s="211" t="str">
        <f t="shared" si="22"/>
        <v/>
      </c>
      <c r="Q206" s="222"/>
      <c r="R206" s="266"/>
      <c r="S206" s="90"/>
      <c r="T206" s="158">
        <f t="shared" si="23"/>
        <v>0</v>
      </c>
    </row>
    <row r="207" spans="1:20" ht="20.100000000000001" customHeight="1" x14ac:dyDescent="0.25">
      <c r="A207" s="174">
        <v>201</v>
      </c>
      <c r="B207" s="181" t="str">
        <f>IF('Frais réels'!B207="","",'Frais réels'!$B207)</f>
        <v/>
      </c>
      <c r="C207" s="181" t="str">
        <f>IF('Frais réels'!C207="","",'Frais réels'!$C207)</f>
        <v/>
      </c>
      <c r="D207" s="181" t="str">
        <f>IF('Frais réels'!D207="","",'Frais réels'!$D207)</f>
        <v/>
      </c>
      <c r="E207" s="180" t="str">
        <f>IF('Frais réels'!E207="","",'Frais réels'!$E207)</f>
        <v/>
      </c>
      <c r="F207" s="180" t="str">
        <f>IF('Frais réels'!F207="","",'Frais réels'!$F207)</f>
        <v/>
      </c>
      <c r="G207" s="276" t="str">
        <f>IF('Frais réels'!G207="","",'Frais réels'!G207)</f>
        <v/>
      </c>
      <c r="H207" s="276" t="str">
        <f>IF('Frais réels'!H207="","",'Frais réels'!H207)</f>
        <v/>
      </c>
      <c r="I207" s="203" t="str">
        <f>IF('Frais réels'!I207="","",'Frais réels'!$I207)</f>
        <v/>
      </c>
      <c r="J207" s="73"/>
      <c r="K207" s="182" t="str">
        <f t="shared" si="19"/>
        <v/>
      </c>
      <c r="L207" s="285"/>
      <c r="M207" s="286" t="str">
        <f t="shared" si="20"/>
        <v/>
      </c>
      <c r="N207" s="286" t="str">
        <f t="shared" si="21"/>
        <v/>
      </c>
      <c r="O207" s="215" t="str">
        <f t="shared" si="18"/>
        <v/>
      </c>
      <c r="P207" s="211" t="str">
        <f t="shared" si="22"/>
        <v/>
      </c>
      <c r="Q207" s="222"/>
      <c r="R207" s="266"/>
      <c r="S207" s="90"/>
      <c r="T207" s="158">
        <f t="shared" si="23"/>
        <v>0</v>
      </c>
    </row>
    <row r="208" spans="1:20" ht="20.100000000000001" customHeight="1" x14ac:dyDescent="0.25">
      <c r="A208" s="174">
        <v>202</v>
      </c>
      <c r="B208" s="181" t="str">
        <f>IF('Frais réels'!B208="","",'Frais réels'!$B208)</f>
        <v/>
      </c>
      <c r="C208" s="181" t="str">
        <f>IF('Frais réels'!C208="","",'Frais réels'!$C208)</f>
        <v/>
      </c>
      <c r="D208" s="181" t="str">
        <f>IF('Frais réels'!D208="","",'Frais réels'!$D208)</f>
        <v/>
      </c>
      <c r="E208" s="180" t="str">
        <f>IF('Frais réels'!E208="","",'Frais réels'!$E208)</f>
        <v/>
      </c>
      <c r="F208" s="180" t="str">
        <f>IF('Frais réels'!F208="","",'Frais réels'!$F208)</f>
        <v/>
      </c>
      <c r="G208" s="276" t="str">
        <f>IF('Frais réels'!G208="","",'Frais réels'!G208)</f>
        <v/>
      </c>
      <c r="H208" s="276" t="str">
        <f>IF('Frais réels'!H208="","",'Frais réels'!H208)</f>
        <v/>
      </c>
      <c r="I208" s="203" t="str">
        <f>IF('Frais réels'!I208="","",'Frais réels'!$I208)</f>
        <v/>
      </c>
      <c r="J208" s="73"/>
      <c r="K208" s="182" t="str">
        <f t="shared" si="19"/>
        <v/>
      </c>
      <c r="L208" s="285"/>
      <c r="M208" s="286" t="str">
        <f t="shared" si="20"/>
        <v/>
      </c>
      <c r="N208" s="286" t="str">
        <f t="shared" si="21"/>
        <v/>
      </c>
      <c r="O208" s="215" t="str">
        <f t="shared" si="18"/>
        <v/>
      </c>
      <c r="P208" s="211" t="str">
        <f t="shared" si="22"/>
        <v/>
      </c>
      <c r="Q208" s="222"/>
      <c r="R208" s="266"/>
      <c r="S208" s="90"/>
      <c r="T208" s="158">
        <f t="shared" si="23"/>
        <v>0</v>
      </c>
    </row>
    <row r="209" spans="1:20" ht="20.100000000000001" customHeight="1" x14ac:dyDescent="0.25">
      <c r="A209" s="174">
        <v>203</v>
      </c>
      <c r="B209" s="181" t="str">
        <f>IF('Frais réels'!B209="","",'Frais réels'!$B209)</f>
        <v/>
      </c>
      <c r="C209" s="181" t="str">
        <f>IF('Frais réels'!C209="","",'Frais réels'!$C209)</f>
        <v/>
      </c>
      <c r="D209" s="181" t="str">
        <f>IF('Frais réels'!D209="","",'Frais réels'!$D209)</f>
        <v/>
      </c>
      <c r="E209" s="180" t="str">
        <f>IF('Frais réels'!E209="","",'Frais réels'!$E209)</f>
        <v/>
      </c>
      <c r="F209" s="180" t="str">
        <f>IF('Frais réels'!F209="","",'Frais réels'!$F209)</f>
        <v/>
      </c>
      <c r="G209" s="276" t="str">
        <f>IF('Frais réels'!G209="","",'Frais réels'!G209)</f>
        <v/>
      </c>
      <c r="H209" s="276" t="str">
        <f>IF('Frais réels'!H209="","",'Frais réels'!H209)</f>
        <v/>
      </c>
      <c r="I209" s="203" t="str">
        <f>IF('Frais réels'!I209="","",'Frais réels'!$I209)</f>
        <v/>
      </c>
      <c r="J209" s="73"/>
      <c r="K209" s="182" t="str">
        <f t="shared" si="19"/>
        <v/>
      </c>
      <c r="L209" s="285"/>
      <c r="M209" s="286" t="str">
        <f t="shared" si="20"/>
        <v/>
      </c>
      <c r="N209" s="286" t="str">
        <f t="shared" si="21"/>
        <v/>
      </c>
      <c r="O209" s="215" t="str">
        <f t="shared" si="18"/>
        <v/>
      </c>
      <c r="P209" s="211" t="str">
        <f t="shared" si="22"/>
        <v/>
      </c>
      <c r="Q209" s="222"/>
      <c r="R209" s="266"/>
      <c r="S209" s="90"/>
      <c r="T209" s="158">
        <f t="shared" si="23"/>
        <v>0</v>
      </c>
    </row>
    <row r="210" spans="1:20" ht="20.100000000000001" customHeight="1" x14ac:dyDescent="0.25">
      <c r="A210" s="174">
        <v>204</v>
      </c>
      <c r="B210" s="181" t="str">
        <f>IF('Frais réels'!B210="","",'Frais réels'!$B210)</f>
        <v/>
      </c>
      <c r="C210" s="181" t="str">
        <f>IF('Frais réels'!C210="","",'Frais réels'!$C210)</f>
        <v/>
      </c>
      <c r="D210" s="181" t="str">
        <f>IF('Frais réels'!D210="","",'Frais réels'!$D210)</f>
        <v/>
      </c>
      <c r="E210" s="180" t="str">
        <f>IF('Frais réels'!E210="","",'Frais réels'!$E210)</f>
        <v/>
      </c>
      <c r="F210" s="180" t="str">
        <f>IF('Frais réels'!F210="","",'Frais réels'!$F210)</f>
        <v/>
      </c>
      <c r="G210" s="276" t="str">
        <f>IF('Frais réels'!G210="","",'Frais réels'!G210)</f>
        <v/>
      </c>
      <c r="H210" s="276" t="str">
        <f>IF('Frais réels'!H210="","",'Frais réels'!H210)</f>
        <v/>
      </c>
      <c r="I210" s="203" t="str">
        <f>IF('Frais réels'!I210="","",'Frais réels'!$I210)</f>
        <v/>
      </c>
      <c r="J210" s="73"/>
      <c r="K210" s="182" t="str">
        <f t="shared" si="19"/>
        <v/>
      </c>
      <c r="L210" s="285"/>
      <c r="M210" s="286" t="str">
        <f t="shared" si="20"/>
        <v/>
      </c>
      <c r="N210" s="286" t="str">
        <f t="shared" si="21"/>
        <v/>
      </c>
      <c r="O210" s="215" t="str">
        <f t="shared" si="18"/>
        <v/>
      </c>
      <c r="P210" s="211" t="str">
        <f t="shared" si="22"/>
        <v/>
      </c>
      <c r="Q210" s="222"/>
      <c r="R210" s="266"/>
      <c r="S210" s="90"/>
      <c r="T210" s="158">
        <f t="shared" si="23"/>
        <v>0</v>
      </c>
    </row>
    <row r="211" spans="1:20" ht="20.100000000000001" customHeight="1" x14ac:dyDescent="0.25">
      <c r="A211" s="174">
        <v>205</v>
      </c>
      <c r="B211" s="181" t="str">
        <f>IF('Frais réels'!B211="","",'Frais réels'!$B211)</f>
        <v/>
      </c>
      <c r="C211" s="181" t="str">
        <f>IF('Frais réels'!C211="","",'Frais réels'!$C211)</f>
        <v/>
      </c>
      <c r="D211" s="181" t="str">
        <f>IF('Frais réels'!D211="","",'Frais réels'!$D211)</f>
        <v/>
      </c>
      <c r="E211" s="180" t="str">
        <f>IF('Frais réels'!E211="","",'Frais réels'!$E211)</f>
        <v/>
      </c>
      <c r="F211" s="180" t="str">
        <f>IF('Frais réels'!F211="","",'Frais réels'!$F211)</f>
        <v/>
      </c>
      <c r="G211" s="276" t="str">
        <f>IF('Frais réels'!G211="","",'Frais réels'!G211)</f>
        <v/>
      </c>
      <c r="H211" s="276" t="str">
        <f>IF('Frais réels'!H211="","",'Frais réels'!H211)</f>
        <v/>
      </c>
      <c r="I211" s="203" t="str">
        <f>IF('Frais réels'!I211="","",'Frais réels'!$I211)</f>
        <v/>
      </c>
      <c r="J211" s="73"/>
      <c r="K211" s="182" t="str">
        <f t="shared" si="19"/>
        <v/>
      </c>
      <c r="L211" s="285"/>
      <c r="M211" s="286" t="str">
        <f t="shared" si="20"/>
        <v/>
      </c>
      <c r="N211" s="286" t="str">
        <f t="shared" si="21"/>
        <v/>
      </c>
      <c r="O211" s="215" t="str">
        <f t="shared" si="18"/>
        <v/>
      </c>
      <c r="P211" s="211" t="str">
        <f t="shared" si="22"/>
        <v/>
      </c>
      <c r="Q211" s="222"/>
      <c r="R211" s="266"/>
      <c r="S211" s="90"/>
      <c r="T211" s="158">
        <f t="shared" si="23"/>
        <v>0</v>
      </c>
    </row>
    <row r="212" spans="1:20" ht="20.100000000000001" customHeight="1" x14ac:dyDescent="0.25">
      <c r="A212" s="174">
        <v>206</v>
      </c>
      <c r="B212" s="181" t="str">
        <f>IF('Frais réels'!B212="","",'Frais réels'!$B212)</f>
        <v/>
      </c>
      <c r="C212" s="181" t="str">
        <f>IF('Frais réels'!C212="","",'Frais réels'!$C212)</f>
        <v/>
      </c>
      <c r="D212" s="181" t="str">
        <f>IF('Frais réels'!D212="","",'Frais réels'!$D212)</f>
        <v/>
      </c>
      <c r="E212" s="180" t="str">
        <f>IF('Frais réels'!E212="","",'Frais réels'!$E212)</f>
        <v/>
      </c>
      <c r="F212" s="180" t="str">
        <f>IF('Frais réels'!F212="","",'Frais réels'!$F212)</f>
        <v/>
      </c>
      <c r="G212" s="276" t="str">
        <f>IF('Frais réels'!G212="","",'Frais réels'!G212)</f>
        <v/>
      </c>
      <c r="H212" s="276" t="str">
        <f>IF('Frais réels'!H212="","",'Frais réels'!H212)</f>
        <v/>
      </c>
      <c r="I212" s="203" t="str">
        <f>IF('Frais réels'!I212="","",'Frais réels'!$I212)</f>
        <v/>
      </c>
      <c r="J212" s="73"/>
      <c r="K212" s="182" t="str">
        <f t="shared" si="19"/>
        <v/>
      </c>
      <c r="L212" s="285"/>
      <c r="M212" s="286" t="str">
        <f t="shared" si="20"/>
        <v/>
      </c>
      <c r="N212" s="286" t="str">
        <f t="shared" si="21"/>
        <v/>
      </c>
      <c r="O212" s="215" t="str">
        <f t="shared" si="18"/>
        <v/>
      </c>
      <c r="P212" s="211" t="str">
        <f t="shared" si="22"/>
        <v/>
      </c>
      <c r="Q212" s="222"/>
      <c r="R212" s="266"/>
      <c r="S212" s="90"/>
      <c r="T212" s="158">
        <f t="shared" si="23"/>
        <v>0</v>
      </c>
    </row>
    <row r="213" spans="1:20" ht="20.100000000000001" customHeight="1" x14ac:dyDescent="0.25">
      <c r="A213" s="174">
        <v>207</v>
      </c>
      <c r="B213" s="181" t="str">
        <f>IF('Frais réels'!B213="","",'Frais réels'!$B213)</f>
        <v/>
      </c>
      <c r="C213" s="181" t="str">
        <f>IF('Frais réels'!C213="","",'Frais réels'!$C213)</f>
        <v/>
      </c>
      <c r="D213" s="181" t="str">
        <f>IF('Frais réels'!D213="","",'Frais réels'!$D213)</f>
        <v/>
      </c>
      <c r="E213" s="180" t="str">
        <f>IF('Frais réels'!E213="","",'Frais réels'!$E213)</f>
        <v/>
      </c>
      <c r="F213" s="180" t="str">
        <f>IF('Frais réels'!F213="","",'Frais réels'!$F213)</f>
        <v/>
      </c>
      <c r="G213" s="276" t="str">
        <f>IF('Frais réels'!G213="","",'Frais réels'!G213)</f>
        <v/>
      </c>
      <c r="H213" s="276" t="str">
        <f>IF('Frais réels'!H213="","",'Frais réels'!H213)</f>
        <v/>
      </c>
      <c r="I213" s="203" t="str">
        <f>IF('Frais réels'!I213="","",'Frais réels'!$I213)</f>
        <v/>
      </c>
      <c r="J213" s="73"/>
      <c r="K213" s="182" t="str">
        <f t="shared" si="19"/>
        <v/>
      </c>
      <c r="L213" s="285"/>
      <c r="M213" s="286" t="str">
        <f t="shared" si="20"/>
        <v/>
      </c>
      <c r="N213" s="286" t="str">
        <f t="shared" si="21"/>
        <v/>
      </c>
      <c r="O213" s="215" t="str">
        <f t="shared" si="18"/>
        <v/>
      </c>
      <c r="P213" s="211" t="str">
        <f t="shared" si="22"/>
        <v/>
      </c>
      <c r="Q213" s="222"/>
      <c r="R213" s="266"/>
      <c r="S213" s="90"/>
      <c r="T213" s="158">
        <f t="shared" si="23"/>
        <v>0</v>
      </c>
    </row>
    <row r="214" spans="1:20" ht="20.100000000000001" customHeight="1" x14ac:dyDescent="0.25">
      <c r="A214" s="174">
        <v>208</v>
      </c>
      <c r="B214" s="181" t="str">
        <f>IF('Frais réels'!B214="","",'Frais réels'!$B214)</f>
        <v/>
      </c>
      <c r="C214" s="181" t="str">
        <f>IF('Frais réels'!C214="","",'Frais réels'!$C214)</f>
        <v/>
      </c>
      <c r="D214" s="181" t="str">
        <f>IF('Frais réels'!D214="","",'Frais réels'!$D214)</f>
        <v/>
      </c>
      <c r="E214" s="180" t="str">
        <f>IF('Frais réels'!E214="","",'Frais réels'!$E214)</f>
        <v/>
      </c>
      <c r="F214" s="180" t="str">
        <f>IF('Frais réels'!F214="","",'Frais réels'!$F214)</f>
        <v/>
      </c>
      <c r="G214" s="276" t="str">
        <f>IF('Frais réels'!G214="","",'Frais réels'!G214)</f>
        <v/>
      </c>
      <c r="H214" s="276" t="str">
        <f>IF('Frais réels'!H214="","",'Frais réels'!H214)</f>
        <v/>
      </c>
      <c r="I214" s="203" t="str">
        <f>IF('Frais réels'!I214="","",'Frais réels'!$I214)</f>
        <v/>
      </c>
      <c r="J214" s="73"/>
      <c r="K214" s="182" t="str">
        <f t="shared" si="19"/>
        <v/>
      </c>
      <c r="L214" s="285"/>
      <c r="M214" s="286" t="str">
        <f t="shared" si="20"/>
        <v/>
      </c>
      <c r="N214" s="286" t="str">
        <f t="shared" si="21"/>
        <v/>
      </c>
      <c r="O214" s="215" t="str">
        <f t="shared" si="18"/>
        <v/>
      </c>
      <c r="P214" s="211" t="str">
        <f t="shared" si="22"/>
        <v/>
      </c>
      <c r="Q214" s="222"/>
      <c r="R214" s="266"/>
      <c r="S214" s="90"/>
      <c r="T214" s="158">
        <f t="shared" si="23"/>
        <v>0</v>
      </c>
    </row>
    <row r="215" spans="1:20" ht="20.100000000000001" customHeight="1" x14ac:dyDescent="0.25">
      <c r="A215" s="174">
        <v>209</v>
      </c>
      <c r="B215" s="181" t="str">
        <f>IF('Frais réels'!B215="","",'Frais réels'!$B215)</f>
        <v/>
      </c>
      <c r="C215" s="181" t="str">
        <f>IF('Frais réels'!C215="","",'Frais réels'!$C215)</f>
        <v/>
      </c>
      <c r="D215" s="181" t="str">
        <f>IF('Frais réels'!D215="","",'Frais réels'!$D215)</f>
        <v/>
      </c>
      <c r="E215" s="180" t="str">
        <f>IF('Frais réels'!E215="","",'Frais réels'!$E215)</f>
        <v/>
      </c>
      <c r="F215" s="180" t="str">
        <f>IF('Frais réels'!F215="","",'Frais réels'!$F215)</f>
        <v/>
      </c>
      <c r="G215" s="276" t="str">
        <f>IF('Frais réels'!G215="","",'Frais réels'!G215)</f>
        <v/>
      </c>
      <c r="H215" s="276" t="str">
        <f>IF('Frais réels'!H215="","",'Frais réels'!H215)</f>
        <v/>
      </c>
      <c r="I215" s="203" t="str">
        <f>IF('Frais réels'!I215="","",'Frais réels'!$I215)</f>
        <v/>
      </c>
      <c r="J215" s="73"/>
      <c r="K215" s="182" t="str">
        <f t="shared" si="19"/>
        <v/>
      </c>
      <c r="L215" s="285"/>
      <c r="M215" s="286" t="str">
        <f t="shared" si="20"/>
        <v/>
      </c>
      <c r="N215" s="286" t="str">
        <f t="shared" si="21"/>
        <v/>
      </c>
      <c r="O215" s="215" t="str">
        <f t="shared" si="18"/>
        <v/>
      </c>
      <c r="P215" s="211" t="str">
        <f t="shared" si="22"/>
        <v/>
      </c>
      <c r="Q215" s="222"/>
      <c r="R215" s="266"/>
      <c r="S215" s="90"/>
      <c r="T215" s="158">
        <f t="shared" si="23"/>
        <v>0</v>
      </c>
    </row>
    <row r="216" spans="1:20" ht="20.100000000000001" customHeight="1" x14ac:dyDescent="0.25">
      <c r="A216" s="174">
        <v>210</v>
      </c>
      <c r="B216" s="181" t="str">
        <f>IF('Frais réels'!B216="","",'Frais réels'!$B216)</f>
        <v/>
      </c>
      <c r="C216" s="181" t="str">
        <f>IF('Frais réels'!C216="","",'Frais réels'!$C216)</f>
        <v/>
      </c>
      <c r="D216" s="181" t="str">
        <f>IF('Frais réels'!D216="","",'Frais réels'!$D216)</f>
        <v/>
      </c>
      <c r="E216" s="180" t="str">
        <f>IF('Frais réels'!E216="","",'Frais réels'!$E216)</f>
        <v/>
      </c>
      <c r="F216" s="180" t="str">
        <f>IF('Frais réels'!F216="","",'Frais réels'!$F216)</f>
        <v/>
      </c>
      <c r="G216" s="276" t="str">
        <f>IF('Frais réels'!G216="","",'Frais réels'!G216)</f>
        <v/>
      </c>
      <c r="H216" s="276" t="str">
        <f>IF('Frais réels'!H216="","",'Frais réels'!H216)</f>
        <v/>
      </c>
      <c r="I216" s="203" t="str">
        <f>IF('Frais réels'!I216="","",'Frais réels'!$I216)</f>
        <v/>
      </c>
      <c r="J216" s="73"/>
      <c r="K216" s="182" t="str">
        <f t="shared" si="19"/>
        <v/>
      </c>
      <c r="L216" s="285"/>
      <c r="M216" s="286" t="str">
        <f t="shared" si="20"/>
        <v/>
      </c>
      <c r="N216" s="286" t="str">
        <f t="shared" si="21"/>
        <v/>
      </c>
      <c r="O216" s="215" t="str">
        <f t="shared" si="18"/>
        <v/>
      </c>
      <c r="P216" s="211" t="str">
        <f t="shared" si="22"/>
        <v/>
      </c>
      <c r="Q216" s="222"/>
      <c r="R216" s="266"/>
      <c r="S216" s="90"/>
      <c r="T216" s="158">
        <f t="shared" si="23"/>
        <v>0</v>
      </c>
    </row>
    <row r="217" spans="1:20" ht="20.100000000000001" customHeight="1" x14ac:dyDescent="0.25">
      <c r="A217" s="174">
        <v>211</v>
      </c>
      <c r="B217" s="181" t="str">
        <f>IF('Frais réels'!B217="","",'Frais réels'!$B217)</f>
        <v/>
      </c>
      <c r="C217" s="181" t="str">
        <f>IF('Frais réels'!C217="","",'Frais réels'!$C217)</f>
        <v/>
      </c>
      <c r="D217" s="181" t="str">
        <f>IF('Frais réels'!D217="","",'Frais réels'!$D217)</f>
        <v/>
      </c>
      <c r="E217" s="180" t="str">
        <f>IF('Frais réels'!E217="","",'Frais réels'!$E217)</f>
        <v/>
      </c>
      <c r="F217" s="180" t="str">
        <f>IF('Frais réels'!F217="","",'Frais réels'!$F217)</f>
        <v/>
      </c>
      <c r="G217" s="276" t="str">
        <f>IF('Frais réels'!G217="","",'Frais réels'!G217)</f>
        <v/>
      </c>
      <c r="H217" s="276" t="str">
        <f>IF('Frais réels'!H217="","",'Frais réels'!H217)</f>
        <v/>
      </c>
      <c r="I217" s="203" t="str">
        <f>IF('Frais réels'!I217="","",'Frais réels'!$I217)</f>
        <v/>
      </c>
      <c r="J217" s="73"/>
      <c r="K217" s="182" t="str">
        <f t="shared" si="19"/>
        <v/>
      </c>
      <c r="L217" s="285"/>
      <c r="M217" s="286" t="str">
        <f t="shared" si="20"/>
        <v/>
      </c>
      <c r="N217" s="286" t="str">
        <f t="shared" si="21"/>
        <v/>
      </c>
      <c r="O217" s="215" t="str">
        <f t="shared" si="18"/>
        <v/>
      </c>
      <c r="P217" s="211" t="str">
        <f t="shared" si="22"/>
        <v/>
      </c>
      <c r="Q217" s="222"/>
      <c r="R217" s="266"/>
      <c r="S217" s="90"/>
      <c r="T217" s="158">
        <f t="shared" si="23"/>
        <v>0</v>
      </c>
    </row>
    <row r="218" spans="1:20" ht="20.100000000000001" customHeight="1" x14ac:dyDescent="0.25">
      <c r="A218" s="174">
        <v>212</v>
      </c>
      <c r="B218" s="181" t="str">
        <f>IF('Frais réels'!B218="","",'Frais réels'!$B218)</f>
        <v/>
      </c>
      <c r="C218" s="181" t="str">
        <f>IF('Frais réels'!C218="","",'Frais réels'!$C218)</f>
        <v/>
      </c>
      <c r="D218" s="181" t="str">
        <f>IF('Frais réels'!D218="","",'Frais réels'!$D218)</f>
        <v/>
      </c>
      <c r="E218" s="180" t="str">
        <f>IF('Frais réels'!E218="","",'Frais réels'!$E218)</f>
        <v/>
      </c>
      <c r="F218" s="180" t="str">
        <f>IF('Frais réels'!F218="","",'Frais réels'!$F218)</f>
        <v/>
      </c>
      <c r="G218" s="276" t="str">
        <f>IF('Frais réels'!G218="","",'Frais réels'!G218)</f>
        <v/>
      </c>
      <c r="H218" s="276" t="str">
        <f>IF('Frais réels'!H218="","",'Frais réels'!H218)</f>
        <v/>
      </c>
      <c r="I218" s="203" t="str">
        <f>IF('Frais réels'!I218="","",'Frais réels'!$I218)</f>
        <v/>
      </c>
      <c r="J218" s="73"/>
      <c r="K218" s="182" t="str">
        <f t="shared" si="19"/>
        <v/>
      </c>
      <c r="L218" s="285"/>
      <c r="M218" s="286" t="str">
        <f t="shared" si="20"/>
        <v/>
      </c>
      <c r="N218" s="286" t="str">
        <f t="shared" si="21"/>
        <v/>
      </c>
      <c r="O218" s="215" t="str">
        <f t="shared" si="18"/>
        <v/>
      </c>
      <c r="P218" s="211" t="str">
        <f t="shared" si="22"/>
        <v/>
      </c>
      <c r="Q218" s="222"/>
      <c r="R218" s="266"/>
      <c r="S218" s="90"/>
      <c r="T218" s="158">
        <f t="shared" si="23"/>
        <v>0</v>
      </c>
    </row>
    <row r="219" spans="1:20" ht="20.100000000000001" customHeight="1" x14ac:dyDescent="0.25">
      <c r="A219" s="174">
        <v>213</v>
      </c>
      <c r="B219" s="181" t="str">
        <f>IF('Frais réels'!B219="","",'Frais réels'!$B219)</f>
        <v/>
      </c>
      <c r="C219" s="181" t="str">
        <f>IF('Frais réels'!C219="","",'Frais réels'!$C219)</f>
        <v/>
      </c>
      <c r="D219" s="181" t="str">
        <f>IF('Frais réels'!D219="","",'Frais réels'!$D219)</f>
        <v/>
      </c>
      <c r="E219" s="180" t="str">
        <f>IF('Frais réels'!E219="","",'Frais réels'!$E219)</f>
        <v/>
      </c>
      <c r="F219" s="180" t="str">
        <f>IF('Frais réels'!F219="","",'Frais réels'!$F219)</f>
        <v/>
      </c>
      <c r="G219" s="276" t="str">
        <f>IF('Frais réels'!G219="","",'Frais réels'!G219)</f>
        <v/>
      </c>
      <c r="H219" s="276" t="str">
        <f>IF('Frais réels'!H219="","",'Frais réels'!H219)</f>
        <v/>
      </c>
      <c r="I219" s="203" t="str">
        <f>IF('Frais réels'!I219="","",'Frais réels'!$I219)</f>
        <v/>
      </c>
      <c r="J219" s="73"/>
      <c r="K219" s="182" t="str">
        <f t="shared" si="19"/>
        <v/>
      </c>
      <c r="L219" s="285"/>
      <c r="M219" s="286" t="str">
        <f t="shared" si="20"/>
        <v/>
      </c>
      <c r="N219" s="286" t="str">
        <f t="shared" si="21"/>
        <v/>
      </c>
      <c r="O219" s="215" t="str">
        <f t="shared" si="18"/>
        <v/>
      </c>
      <c r="P219" s="211" t="str">
        <f t="shared" si="22"/>
        <v/>
      </c>
      <c r="Q219" s="222"/>
      <c r="R219" s="266"/>
      <c r="S219" s="90"/>
      <c r="T219" s="158">
        <f t="shared" si="23"/>
        <v>0</v>
      </c>
    </row>
    <row r="220" spans="1:20" ht="20.100000000000001" customHeight="1" x14ac:dyDescent="0.25">
      <c r="A220" s="174">
        <v>214</v>
      </c>
      <c r="B220" s="181" t="str">
        <f>IF('Frais réels'!B220="","",'Frais réels'!$B220)</f>
        <v/>
      </c>
      <c r="C220" s="181" t="str">
        <f>IF('Frais réels'!C220="","",'Frais réels'!$C220)</f>
        <v/>
      </c>
      <c r="D220" s="181" t="str">
        <f>IF('Frais réels'!D220="","",'Frais réels'!$D220)</f>
        <v/>
      </c>
      <c r="E220" s="180" t="str">
        <f>IF('Frais réels'!E220="","",'Frais réels'!$E220)</f>
        <v/>
      </c>
      <c r="F220" s="180" t="str">
        <f>IF('Frais réels'!F220="","",'Frais réels'!$F220)</f>
        <v/>
      </c>
      <c r="G220" s="276" t="str">
        <f>IF('Frais réels'!G220="","",'Frais réels'!G220)</f>
        <v/>
      </c>
      <c r="H220" s="276" t="str">
        <f>IF('Frais réels'!H220="","",'Frais réels'!H220)</f>
        <v/>
      </c>
      <c r="I220" s="203" t="str">
        <f>IF('Frais réels'!I220="","",'Frais réels'!$I220)</f>
        <v/>
      </c>
      <c r="J220" s="73"/>
      <c r="K220" s="182" t="str">
        <f t="shared" si="19"/>
        <v/>
      </c>
      <c r="L220" s="285"/>
      <c r="M220" s="286" t="str">
        <f t="shared" si="20"/>
        <v/>
      </c>
      <c r="N220" s="286" t="str">
        <f t="shared" si="21"/>
        <v/>
      </c>
      <c r="O220" s="215" t="str">
        <f t="shared" si="18"/>
        <v/>
      </c>
      <c r="P220" s="211" t="str">
        <f t="shared" si="22"/>
        <v/>
      </c>
      <c r="Q220" s="222"/>
      <c r="R220" s="266"/>
      <c r="S220" s="90"/>
      <c r="T220" s="158">
        <f t="shared" si="23"/>
        <v>0</v>
      </c>
    </row>
    <row r="221" spans="1:20" ht="20.100000000000001" customHeight="1" x14ac:dyDescent="0.25">
      <c r="A221" s="174">
        <v>215</v>
      </c>
      <c r="B221" s="181" t="str">
        <f>IF('Frais réels'!B221="","",'Frais réels'!$B221)</f>
        <v/>
      </c>
      <c r="C221" s="181" t="str">
        <f>IF('Frais réels'!C221="","",'Frais réels'!$C221)</f>
        <v/>
      </c>
      <c r="D221" s="181" t="str">
        <f>IF('Frais réels'!D221="","",'Frais réels'!$D221)</f>
        <v/>
      </c>
      <c r="E221" s="180" t="str">
        <f>IF('Frais réels'!E221="","",'Frais réels'!$E221)</f>
        <v/>
      </c>
      <c r="F221" s="180" t="str">
        <f>IF('Frais réels'!F221="","",'Frais réels'!$F221)</f>
        <v/>
      </c>
      <c r="G221" s="276" t="str">
        <f>IF('Frais réels'!G221="","",'Frais réels'!G221)</f>
        <v/>
      </c>
      <c r="H221" s="276" t="str">
        <f>IF('Frais réels'!H221="","",'Frais réels'!H221)</f>
        <v/>
      </c>
      <c r="I221" s="203" t="str">
        <f>IF('Frais réels'!I221="","",'Frais réels'!$I221)</f>
        <v/>
      </c>
      <c r="J221" s="73"/>
      <c r="K221" s="182" t="str">
        <f t="shared" si="19"/>
        <v/>
      </c>
      <c r="L221" s="285"/>
      <c r="M221" s="286" t="str">
        <f t="shared" si="20"/>
        <v/>
      </c>
      <c r="N221" s="286" t="str">
        <f t="shared" si="21"/>
        <v/>
      </c>
      <c r="O221" s="215" t="str">
        <f t="shared" si="18"/>
        <v/>
      </c>
      <c r="P221" s="211" t="str">
        <f t="shared" si="22"/>
        <v/>
      </c>
      <c r="Q221" s="222"/>
      <c r="R221" s="266"/>
      <c r="S221" s="90"/>
      <c r="T221" s="158">
        <f t="shared" si="23"/>
        <v>0</v>
      </c>
    </row>
    <row r="222" spans="1:20" ht="20.100000000000001" customHeight="1" x14ac:dyDescent="0.25">
      <c r="A222" s="174">
        <v>216</v>
      </c>
      <c r="B222" s="181" t="str">
        <f>IF('Frais réels'!B222="","",'Frais réels'!$B222)</f>
        <v/>
      </c>
      <c r="C222" s="181" t="str">
        <f>IF('Frais réels'!C222="","",'Frais réels'!$C222)</f>
        <v/>
      </c>
      <c r="D222" s="181" t="str">
        <f>IF('Frais réels'!D222="","",'Frais réels'!$D222)</f>
        <v/>
      </c>
      <c r="E222" s="180" t="str">
        <f>IF('Frais réels'!E222="","",'Frais réels'!$E222)</f>
        <v/>
      </c>
      <c r="F222" s="180" t="str">
        <f>IF('Frais réels'!F222="","",'Frais réels'!$F222)</f>
        <v/>
      </c>
      <c r="G222" s="276" t="str">
        <f>IF('Frais réels'!G222="","",'Frais réels'!G222)</f>
        <v/>
      </c>
      <c r="H222" s="276" t="str">
        <f>IF('Frais réels'!H222="","",'Frais réels'!H222)</f>
        <v/>
      </c>
      <c r="I222" s="203" t="str">
        <f>IF('Frais réels'!I222="","",'Frais réels'!$I222)</f>
        <v/>
      </c>
      <c r="J222" s="73"/>
      <c r="K222" s="182" t="str">
        <f t="shared" si="19"/>
        <v/>
      </c>
      <c r="L222" s="285"/>
      <c r="M222" s="286" t="str">
        <f t="shared" si="20"/>
        <v/>
      </c>
      <c r="N222" s="286" t="str">
        <f t="shared" si="21"/>
        <v/>
      </c>
      <c r="O222" s="215" t="str">
        <f t="shared" si="18"/>
        <v/>
      </c>
      <c r="P222" s="211" t="str">
        <f t="shared" si="22"/>
        <v/>
      </c>
      <c r="Q222" s="222"/>
      <c r="R222" s="266"/>
      <c r="S222" s="90"/>
      <c r="T222" s="158">
        <f t="shared" si="23"/>
        <v>0</v>
      </c>
    </row>
    <row r="223" spans="1:20" ht="20.100000000000001" customHeight="1" x14ac:dyDescent="0.25">
      <c r="A223" s="174">
        <v>217</v>
      </c>
      <c r="B223" s="181" t="str">
        <f>IF('Frais réels'!B223="","",'Frais réels'!$B223)</f>
        <v/>
      </c>
      <c r="C223" s="181" t="str">
        <f>IF('Frais réels'!C223="","",'Frais réels'!$C223)</f>
        <v/>
      </c>
      <c r="D223" s="181" t="str">
        <f>IF('Frais réels'!D223="","",'Frais réels'!$D223)</f>
        <v/>
      </c>
      <c r="E223" s="180" t="str">
        <f>IF('Frais réels'!E223="","",'Frais réels'!$E223)</f>
        <v/>
      </c>
      <c r="F223" s="180" t="str">
        <f>IF('Frais réels'!F223="","",'Frais réels'!$F223)</f>
        <v/>
      </c>
      <c r="G223" s="276" t="str">
        <f>IF('Frais réels'!G223="","",'Frais réels'!G223)</f>
        <v/>
      </c>
      <c r="H223" s="276" t="str">
        <f>IF('Frais réels'!H223="","",'Frais réels'!H223)</f>
        <v/>
      </c>
      <c r="I223" s="203" t="str">
        <f>IF('Frais réels'!I223="","",'Frais réels'!$I223)</f>
        <v/>
      </c>
      <c r="J223" s="73"/>
      <c r="K223" s="182" t="str">
        <f t="shared" si="19"/>
        <v/>
      </c>
      <c r="L223" s="285"/>
      <c r="M223" s="286" t="str">
        <f t="shared" si="20"/>
        <v/>
      </c>
      <c r="N223" s="286" t="str">
        <f t="shared" si="21"/>
        <v/>
      </c>
      <c r="O223" s="215" t="str">
        <f t="shared" si="18"/>
        <v/>
      </c>
      <c r="P223" s="211" t="str">
        <f t="shared" si="22"/>
        <v/>
      </c>
      <c r="Q223" s="222"/>
      <c r="R223" s="266"/>
      <c r="S223" s="90"/>
      <c r="T223" s="158">
        <f t="shared" si="23"/>
        <v>0</v>
      </c>
    </row>
    <row r="224" spans="1:20" ht="20.100000000000001" customHeight="1" x14ac:dyDescent="0.25">
      <c r="A224" s="174">
        <v>218</v>
      </c>
      <c r="B224" s="181" t="str">
        <f>IF('Frais réels'!B224="","",'Frais réels'!$B224)</f>
        <v/>
      </c>
      <c r="C224" s="181" t="str">
        <f>IF('Frais réels'!C224="","",'Frais réels'!$C224)</f>
        <v/>
      </c>
      <c r="D224" s="181" t="str">
        <f>IF('Frais réels'!D224="","",'Frais réels'!$D224)</f>
        <v/>
      </c>
      <c r="E224" s="180" t="str">
        <f>IF('Frais réels'!E224="","",'Frais réels'!$E224)</f>
        <v/>
      </c>
      <c r="F224" s="180" t="str">
        <f>IF('Frais réels'!F224="","",'Frais réels'!$F224)</f>
        <v/>
      </c>
      <c r="G224" s="276" t="str">
        <f>IF('Frais réels'!G224="","",'Frais réels'!G224)</f>
        <v/>
      </c>
      <c r="H224" s="276" t="str">
        <f>IF('Frais réels'!H224="","",'Frais réels'!H224)</f>
        <v/>
      </c>
      <c r="I224" s="203" t="str">
        <f>IF('Frais réels'!I224="","",'Frais réels'!$I224)</f>
        <v/>
      </c>
      <c r="J224" s="73"/>
      <c r="K224" s="182" t="str">
        <f t="shared" si="19"/>
        <v/>
      </c>
      <c r="L224" s="285"/>
      <c r="M224" s="286" t="str">
        <f t="shared" si="20"/>
        <v/>
      </c>
      <c r="N224" s="286" t="str">
        <f t="shared" si="21"/>
        <v/>
      </c>
      <c r="O224" s="215" t="str">
        <f t="shared" si="18"/>
        <v/>
      </c>
      <c r="P224" s="211" t="str">
        <f t="shared" si="22"/>
        <v/>
      </c>
      <c r="Q224" s="222"/>
      <c r="R224" s="266"/>
      <c r="S224" s="90"/>
      <c r="T224" s="158">
        <f t="shared" si="23"/>
        <v>0</v>
      </c>
    </row>
    <row r="225" spans="1:20" ht="20.100000000000001" customHeight="1" x14ac:dyDescent="0.25">
      <c r="A225" s="174">
        <v>219</v>
      </c>
      <c r="B225" s="181" t="str">
        <f>IF('Frais réels'!B225="","",'Frais réels'!$B225)</f>
        <v/>
      </c>
      <c r="C225" s="181" t="str">
        <f>IF('Frais réels'!C225="","",'Frais réels'!$C225)</f>
        <v/>
      </c>
      <c r="D225" s="181" t="str">
        <f>IF('Frais réels'!D225="","",'Frais réels'!$D225)</f>
        <v/>
      </c>
      <c r="E225" s="180" t="str">
        <f>IF('Frais réels'!E225="","",'Frais réels'!$E225)</f>
        <v/>
      </c>
      <c r="F225" s="180" t="str">
        <f>IF('Frais réels'!F225="","",'Frais réels'!$F225)</f>
        <v/>
      </c>
      <c r="G225" s="276" t="str">
        <f>IF('Frais réels'!G225="","",'Frais réels'!G225)</f>
        <v/>
      </c>
      <c r="H225" s="276" t="str">
        <f>IF('Frais réels'!H225="","",'Frais réels'!H225)</f>
        <v/>
      </c>
      <c r="I225" s="203" t="str">
        <f>IF('Frais réels'!I225="","",'Frais réels'!$I225)</f>
        <v/>
      </c>
      <c r="J225" s="73"/>
      <c r="K225" s="182" t="str">
        <f t="shared" si="19"/>
        <v/>
      </c>
      <c r="L225" s="285"/>
      <c r="M225" s="286" t="str">
        <f t="shared" si="20"/>
        <v/>
      </c>
      <c r="N225" s="286" t="str">
        <f t="shared" si="21"/>
        <v/>
      </c>
      <c r="O225" s="215" t="str">
        <f t="shared" si="18"/>
        <v/>
      </c>
      <c r="P225" s="211" t="str">
        <f t="shared" si="22"/>
        <v/>
      </c>
      <c r="Q225" s="222"/>
      <c r="R225" s="266"/>
      <c r="S225" s="90"/>
      <c r="T225" s="158">
        <f t="shared" si="23"/>
        <v>0</v>
      </c>
    </row>
    <row r="226" spans="1:20" ht="20.100000000000001" customHeight="1" x14ac:dyDescent="0.25">
      <c r="A226" s="174">
        <v>220</v>
      </c>
      <c r="B226" s="181" t="str">
        <f>IF('Frais réels'!B226="","",'Frais réels'!$B226)</f>
        <v/>
      </c>
      <c r="C226" s="181" t="str">
        <f>IF('Frais réels'!C226="","",'Frais réels'!$C226)</f>
        <v/>
      </c>
      <c r="D226" s="181" t="str">
        <f>IF('Frais réels'!D226="","",'Frais réels'!$D226)</f>
        <v/>
      </c>
      <c r="E226" s="180" t="str">
        <f>IF('Frais réels'!E226="","",'Frais réels'!$E226)</f>
        <v/>
      </c>
      <c r="F226" s="180" t="str">
        <f>IF('Frais réels'!F226="","",'Frais réels'!$F226)</f>
        <v/>
      </c>
      <c r="G226" s="276" t="str">
        <f>IF('Frais réels'!G226="","",'Frais réels'!G226)</f>
        <v/>
      </c>
      <c r="H226" s="276" t="str">
        <f>IF('Frais réels'!H226="","",'Frais réels'!H226)</f>
        <v/>
      </c>
      <c r="I226" s="203" t="str">
        <f>IF('Frais réels'!I226="","",'Frais réels'!$I226)</f>
        <v/>
      </c>
      <c r="J226" s="73"/>
      <c r="K226" s="182" t="str">
        <f t="shared" si="19"/>
        <v/>
      </c>
      <c r="L226" s="285"/>
      <c r="M226" s="286" t="str">
        <f t="shared" si="20"/>
        <v/>
      </c>
      <c r="N226" s="286" t="str">
        <f t="shared" si="21"/>
        <v/>
      </c>
      <c r="O226" s="215" t="str">
        <f t="shared" si="18"/>
        <v/>
      </c>
      <c r="P226" s="211" t="str">
        <f t="shared" si="22"/>
        <v/>
      </c>
      <c r="Q226" s="222"/>
      <c r="R226" s="266"/>
      <c r="S226" s="90"/>
      <c r="T226" s="158">
        <f t="shared" si="23"/>
        <v>0</v>
      </c>
    </row>
    <row r="227" spans="1:20" ht="20.100000000000001" customHeight="1" x14ac:dyDescent="0.25">
      <c r="A227" s="174">
        <v>221</v>
      </c>
      <c r="B227" s="181" t="str">
        <f>IF('Frais réels'!B227="","",'Frais réels'!$B227)</f>
        <v/>
      </c>
      <c r="C227" s="181" t="str">
        <f>IF('Frais réels'!C227="","",'Frais réels'!$C227)</f>
        <v/>
      </c>
      <c r="D227" s="181" t="str">
        <f>IF('Frais réels'!D227="","",'Frais réels'!$D227)</f>
        <v/>
      </c>
      <c r="E227" s="180" t="str">
        <f>IF('Frais réels'!E227="","",'Frais réels'!$E227)</f>
        <v/>
      </c>
      <c r="F227" s="180" t="str">
        <f>IF('Frais réels'!F227="","",'Frais réels'!$F227)</f>
        <v/>
      </c>
      <c r="G227" s="276" t="str">
        <f>IF('Frais réels'!G227="","",'Frais réels'!G227)</f>
        <v/>
      </c>
      <c r="H227" s="276" t="str">
        <f>IF('Frais réels'!H227="","",'Frais réels'!H227)</f>
        <v/>
      </c>
      <c r="I227" s="203" t="str">
        <f>IF('Frais réels'!I227="","",'Frais réels'!$I227)</f>
        <v/>
      </c>
      <c r="J227" s="73"/>
      <c r="K227" s="182" t="str">
        <f t="shared" si="19"/>
        <v/>
      </c>
      <c r="L227" s="285"/>
      <c r="M227" s="286" t="str">
        <f t="shared" si="20"/>
        <v/>
      </c>
      <c r="N227" s="286" t="str">
        <f t="shared" si="21"/>
        <v/>
      </c>
      <c r="O227" s="215" t="str">
        <f t="shared" si="18"/>
        <v/>
      </c>
      <c r="P227" s="211" t="str">
        <f t="shared" si="22"/>
        <v/>
      </c>
      <c r="Q227" s="222"/>
      <c r="R227" s="266"/>
      <c r="S227" s="90"/>
      <c r="T227" s="158">
        <f t="shared" si="23"/>
        <v>0</v>
      </c>
    </row>
    <row r="228" spans="1:20" ht="20.100000000000001" customHeight="1" x14ac:dyDescent="0.25">
      <c r="A228" s="174">
        <v>222</v>
      </c>
      <c r="B228" s="181" t="str">
        <f>IF('Frais réels'!B228="","",'Frais réels'!$B228)</f>
        <v/>
      </c>
      <c r="C228" s="181" t="str">
        <f>IF('Frais réels'!C228="","",'Frais réels'!$C228)</f>
        <v/>
      </c>
      <c r="D228" s="181" t="str">
        <f>IF('Frais réels'!D228="","",'Frais réels'!$D228)</f>
        <v/>
      </c>
      <c r="E228" s="180" t="str">
        <f>IF('Frais réels'!E228="","",'Frais réels'!$E228)</f>
        <v/>
      </c>
      <c r="F228" s="180" t="str">
        <f>IF('Frais réels'!F228="","",'Frais réels'!$F228)</f>
        <v/>
      </c>
      <c r="G228" s="276" t="str">
        <f>IF('Frais réels'!G228="","",'Frais réels'!G228)</f>
        <v/>
      </c>
      <c r="H228" s="276" t="str">
        <f>IF('Frais réels'!H228="","",'Frais réels'!H228)</f>
        <v/>
      </c>
      <c r="I228" s="203" t="str">
        <f>IF('Frais réels'!I228="","",'Frais réels'!$I228)</f>
        <v/>
      </c>
      <c r="J228" s="73"/>
      <c r="K228" s="182" t="str">
        <f t="shared" si="19"/>
        <v/>
      </c>
      <c r="L228" s="285"/>
      <c r="M228" s="286" t="str">
        <f t="shared" si="20"/>
        <v/>
      </c>
      <c r="N228" s="286" t="str">
        <f t="shared" si="21"/>
        <v/>
      </c>
      <c r="O228" s="215" t="str">
        <f t="shared" si="18"/>
        <v/>
      </c>
      <c r="P228" s="211" t="str">
        <f t="shared" si="22"/>
        <v/>
      </c>
      <c r="Q228" s="222"/>
      <c r="R228" s="266"/>
      <c r="S228" s="90"/>
      <c r="T228" s="158">
        <f t="shared" si="23"/>
        <v>0</v>
      </c>
    </row>
    <row r="229" spans="1:20" ht="20.100000000000001" customHeight="1" x14ac:dyDescent="0.25">
      <c r="A229" s="174">
        <v>223</v>
      </c>
      <c r="B229" s="181" t="str">
        <f>IF('Frais réels'!B229="","",'Frais réels'!$B229)</f>
        <v/>
      </c>
      <c r="C229" s="181" t="str">
        <f>IF('Frais réels'!C229="","",'Frais réels'!$C229)</f>
        <v/>
      </c>
      <c r="D229" s="181" t="str">
        <f>IF('Frais réels'!D229="","",'Frais réels'!$D229)</f>
        <v/>
      </c>
      <c r="E229" s="180" t="str">
        <f>IF('Frais réels'!E229="","",'Frais réels'!$E229)</f>
        <v/>
      </c>
      <c r="F229" s="180" t="str">
        <f>IF('Frais réels'!F229="","",'Frais réels'!$F229)</f>
        <v/>
      </c>
      <c r="G229" s="276" t="str">
        <f>IF('Frais réels'!G229="","",'Frais réels'!G229)</f>
        <v/>
      </c>
      <c r="H229" s="276" t="str">
        <f>IF('Frais réels'!H229="","",'Frais réels'!H229)</f>
        <v/>
      </c>
      <c r="I229" s="203" t="str">
        <f>IF('Frais réels'!I229="","",'Frais réels'!$I229)</f>
        <v/>
      </c>
      <c r="J229" s="73"/>
      <c r="K229" s="182" t="str">
        <f t="shared" si="19"/>
        <v/>
      </c>
      <c r="L229" s="285"/>
      <c r="M229" s="286" t="str">
        <f t="shared" si="20"/>
        <v/>
      </c>
      <c r="N229" s="286" t="str">
        <f t="shared" si="21"/>
        <v/>
      </c>
      <c r="O229" s="215" t="str">
        <f t="shared" si="18"/>
        <v/>
      </c>
      <c r="P229" s="211" t="str">
        <f t="shared" si="22"/>
        <v/>
      </c>
      <c r="Q229" s="222"/>
      <c r="R229" s="266"/>
      <c r="S229" s="90"/>
      <c r="T229" s="158">
        <f t="shared" si="23"/>
        <v>0</v>
      </c>
    </row>
    <row r="230" spans="1:20" ht="20.100000000000001" customHeight="1" x14ac:dyDescent="0.25">
      <c r="A230" s="174">
        <v>224</v>
      </c>
      <c r="B230" s="181" t="str">
        <f>IF('Frais réels'!B230="","",'Frais réels'!$B230)</f>
        <v/>
      </c>
      <c r="C230" s="181" t="str">
        <f>IF('Frais réels'!C230="","",'Frais réels'!$C230)</f>
        <v/>
      </c>
      <c r="D230" s="181" t="str">
        <f>IF('Frais réels'!D230="","",'Frais réels'!$D230)</f>
        <v/>
      </c>
      <c r="E230" s="180" t="str">
        <f>IF('Frais réels'!E230="","",'Frais réels'!$E230)</f>
        <v/>
      </c>
      <c r="F230" s="180" t="str">
        <f>IF('Frais réels'!F230="","",'Frais réels'!$F230)</f>
        <v/>
      </c>
      <c r="G230" s="276" t="str">
        <f>IF('Frais réels'!G230="","",'Frais réels'!G230)</f>
        <v/>
      </c>
      <c r="H230" s="276" t="str">
        <f>IF('Frais réels'!H230="","",'Frais réels'!H230)</f>
        <v/>
      </c>
      <c r="I230" s="203" t="str">
        <f>IF('Frais réels'!I230="","",'Frais réels'!$I230)</f>
        <v/>
      </c>
      <c r="J230" s="73"/>
      <c r="K230" s="182" t="str">
        <f t="shared" si="19"/>
        <v/>
      </c>
      <c r="L230" s="285"/>
      <c r="M230" s="286" t="str">
        <f t="shared" si="20"/>
        <v/>
      </c>
      <c r="N230" s="286" t="str">
        <f t="shared" si="21"/>
        <v/>
      </c>
      <c r="O230" s="215" t="str">
        <f t="shared" si="18"/>
        <v/>
      </c>
      <c r="P230" s="211" t="str">
        <f t="shared" si="22"/>
        <v/>
      </c>
      <c r="Q230" s="222"/>
      <c r="R230" s="266"/>
      <c r="S230" s="90"/>
      <c r="T230" s="158">
        <f t="shared" si="23"/>
        <v>0</v>
      </c>
    </row>
    <row r="231" spans="1:20" ht="20.100000000000001" customHeight="1" x14ac:dyDescent="0.25">
      <c r="A231" s="174">
        <v>225</v>
      </c>
      <c r="B231" s="181" t="str">
        <f>IF('Frais réels'!B231="","",'Frais réels'!$B231)</f>
        <v/>
      </c>
      <c r="C231" s="181" t="str">
        <f>IF('Frais réels'!C231="","",'Frais réels'!$C231)</f>
        <v/>
      </c>
      <c r="D231" s="181" t="str">
        <f>IF('Frais réels'!D231="","",'Frais réels'!$D231)</f>
        <v/>
      </c>
      <c r="E231" s="180" t="str">
        <f>IF('Frais réels'!E231="","",'Frais réels'!$E231)</f>
        <v/>
      </c>
      <c r="F231" s="180" t="str">
        <f>IF('Frais réels'!F231="","",'Frais réels'!$F231)</f>
        <v/>
      </c>
      <c r="G231" s="276" t="str">
        <f>IF('Frais réels'!G231="","",'Frais réels'!G231)</f>
        <v/>
      </c>
      <c r="H231" s="276" t="str">
        <f>IF('Frais réels'!H231="","",'Frais réels'!H231)</f>
        <v/>
      </c>
      <c r="I231" s="203" t="str">
        <f>IF('Frais réels'!I231="","",'Frais réels'!$I231)</f>
        <v/>
      </c>
      <c r="J231" s="73"/>
      <c r="K231" s="182" t="str">
        <f t="shared" si="19"/>
        <v/>
      </c>
      <c r="L231" s="285"/>
      <c r="M231" s="286" t="str">
        <f t="shared" si="20"/>
        <v/>
      </c>
      <c r="N231" s="286" t="str">
        <f t="shared" si="21"/>
        <v/>
      </c>
      <c r="O231" s="215" t="str">
        <f t="shared" si="18"/>
        <v/>
      </c>
      <c r="P231" s="211" t="str">
        <f t="shared" si="22"/>
        <v/>
      </c>
      <c r="Q231" s="222"/>
      <c r="R231" s="266"/>
      <c r="S231" s="90"/>
      <c r="T231" s="158">
        <f t="shared" si="23"/>
        <v>0</v>
      </c>
    </row>
    <row r="232" spans="1:20" ht="20.100000000000001" customHeight="1" x14ac:dyDescent="0.25">
      <c r="A232" s="174">
        <v>226</v>
      </c>
      <c r="B232" s="181" t="str">
        <f>IF('Frais réels'!B232="","",'Frais réels'!$B232)</f>
        <v/>
      </c>
      <c r="C232" s="181" t="str">
        <f>IF('Frais réels'!C232="","",'Frais réels'!$C232)</f>
        <v/>
      </c>
      <c r="D232" s="181" t="str">
        <f>IF('Frais réels'!D232="","",'Frais réels'!$D232)</f>
        <v/>
      </c>
      <c r="E232" s="180" t="str">
        <f>IF('Frais réels'!E232="","",'Frais réels'!$E232)</f>
        <v/>
      </c>
      <c r="F232" s="180" t="str">
        <f>IF('Frais réels'!F232="","",'Frais réels'!$F232)</f>
        <v/>
      </c>
      <c r="G232" s="276" t="str">
        <f>IF('Frais réels'!G232="","",'Frais réels'!G232)</f>
        <v/>
      </c>
      <c r="H232" s="276" t="str">
        <f>IF('Frais réels'!H232="","",'Frais réels'!H232)</f>
        <v/>
      </c>
      <c r="I232" s="203" t="str">
        <f>IF('Frais réels'!I232="","",'Frais réels'!$I232)</f>
        <v/>
      </c>
      <c r="J232" s="73"/>
      <c r="K232" s="182" t="str">
        <f t="shared" si="19"/>
        <v/>
      </c>
      <c r="L232" s="285"/>
      <c r="M232" s="286" t="str">
        <f t="shared" si="20"/>
        <v/>
      </c>
      <c r="N232" s="286" t="str">
        <f t="shared" si="21"/>
        <v/>
      </c>
      <c r="O232" s="215" t="str">
        <f t="shared" si="18"/>
        <v/>
      </c>
      <c r="P232" s="211" t="str">
        <f t="shared" si="22"/>
        <v/>
      </c>
      <c r="Q232" s="222"/>
      <c r="R232" s="266"/>
      <c r="S232" s="90"/>
      <c r="T232" s="158">
        <f t="shared" si="23"/>
        <v>0</v>
      </c>
    </row>
    <row r="233" spans="1:20" ht="20.100000000000001" customHeight="1" x14ac:dyDescent="0.25">
      <c r="A233" s="174">
        <v>227</v>
      </c>
      <c r="B233" s="181" t="str">
        <f>IF('Frais réels'!B233="","",'Frais réels'!$B233)</f>
        <v/>
      </c>
      <c r="C233" s="181" t="str">
        <f>IF('Frais réels'!C233="","",'Frais réels'!$C233)</f>
        <v/>
      </c>
      <c r="D233" s="181" t="str">
        <f>IF('Frais réels'!D233="","",'Frais réels'!$D233)</f>
        <v/>
      </c>
      <c r="E233" s="180" t="str">
        <f>IF('Frais réels'!E233="","",'Frais réels'!$E233)</f>
        <v/>
      </c>
      <c r="F233" s="180" t="str">
        <f>IF('Frais réels'!F233="","",'Frais réels'!$F233)</f>
        <v/>
      </c>
      <c r="G233" s="276" t="str">
        <f>IF('Frais réels'!G233="","",'Frais réels'!G233)</f>
        <v/>
      </c>
      <c r="H233" s="276" t="str">
        <f>IF('Frais réels'!H233="","",'Frais réels'!H233)</f>
        <v/>
      </c>
      <c r="I233" s="203" t="str">
        <f>IF('Frais réels'!I233="","",'Frais réels'!$I233)</f>
        <v/>
      </c>
      <c r="J233" s="73"/>
      <c r="K233" s="182" t="str">
        <f t="shared" si="19"/>
        <v/>
      </c>
      <c r="L233" s="285"/>
      <c r="M233" s="286" t="str">
        <f t="shared" si="20"/>
        <v/>
      </c>
      <c r="N233" s="286" t="str">
        <f t="shared" si="21"/>
        <v/>
      </c>
      <c r="O233" s="215" t="str">
        <f t="shared" si="18"/>
        <v/>
      </c>
      <c r="P233" s="211" t="str">
        <f t="shared" si="22"/>
        <v/>
      </c>
      <c r="Q233" s="222"/>
      <c r="R233" s="266"/>
      <c r="S233" s="90"/>
      <c r="T233" s="158">
        <f t="shared" si="23"/>
        <v>0</v>
      </c>
    </row>
    <row r="234" spans="1:20" ht="20.100000000000001" customHeight="1" x14ac:dyDescent="0.25">
      <c r="A234" s="174">
        <v>228</v>
      </c>
      <c r="B234" s="181" t="str">
        <f>IF('Frais réels'!B234="","",'Frais réels'!$B234)</f>
        <v/>
      </c>
      <c r="C234" s="181" t="str">
        <f>IF('Frais réels'!C234="","",'Frais réels'!$C234)</f>
        <v/>
      </c>
      <c r="D234" s="181" t="str">
        <f>IF('Frais réels'!D234="","",'Frais réels'!$D234)</f>
        <v/>
      </c>
      <c r="E234" s="180" t="str">
        <f>IF('Frais réels'!E234="","",'Frais réels'!$E234)</f>
        <v/>
      </c>
      <c r="F234" s="180" t="str">
        <f>IF('Frais réels'!F234="","",'Frais réels'!$F234)</f>
        <v/>
      </c>
      <c r="G234" s="276" t="str">
        <f>IF('Frais réels'!G234="","",'Frais réels'!G234)</f>
        <v/>
      </c>
      <c r="H234" s="276" t="str">
        <f>IF('Frais réels'!H234="","",'Frais réels'!H234)</f>
        <v/>
      </c>
      <c r="I234" s="203" t="str">
        <f>IF('Frais réels'!I234="","",'Frais réels'!$I234)</f>
        <v/>
      </c>
      <c r="J234" s="73"/>
      <c r="K234" s="182" t="str">
        <f t="shared" si="19"/>
        <v/>
      </c>
      <c r="L234" s="285"/>
      <c r="M234" s="286" t="str">
        <f t="shared" si="20"/>
        <v/>
      </c>
      <c r="N234" s="286" t="str">
        <f t="shared" si="21"/>
        <v/>
      </c>
      <c r="O234" s="215" t="str">
        <f t="shared" si="18"/>
        <v/>
      </c>
      <c r="P234" s="211" t="str">
        <f t="shared" si="22"/>
        <v/>
      </c>
      <c r="Q234" s="222"/>
      <c r="R234" s="266"/>
      <c r="S234" s="90"/>
      <c r="T234" s="158">
        <f t="shared" si="23"/>
        <v>0</v>
      </c>
    </row>
    <row r="235" spans="1:20" ht="20.100000000000001" customHeight="1" x14ac:dyDescent="0.25">
      <c r="A235" s="174">
        <v>229</v>
      </c>
      <c r="B235" s="181" t="str">
        <f>IF('Frais réels'!B235="","",'Frais réels'!$B235)</f>
        <v/>
      </c>
      <c r="C235" s="181" t="str">
        <f>IF('Frais réels'!C235="","",'Frais réels'!$C235)</f>
        <v/>
      </c>
      <c r="D235" s="181" t="str">
        <f>IF('Frais réels'!D235="","",'Frais réels'!$D235)</f>
        <v/>
      </c>
      <c r="E235" s="180" t="str">
        <f>IF('Frais réels'!E235="","",'Frais réels'!$E235)</f>
        <v/>
      </c>
      <c r="F235" s="180" t="str">
        <f>IF('Frais réels'!F235="","",'Frais réels'!$F235)</f>
        <v/>
      </c>
      <c r="G235" s="276" t="str">
        <f>IF('Frais réels'!G235="","",'Frais réels'!G235)</f>
        <v/>
      </c>
      <c r="H235" s="276" t="str">
        <f>IF('Frais réels'!H235="","",'Frais réels'!H235)</f>
        <v/>
      </c>
      <c r="I235" s="203" t="str">
        <f>IF('Frais réels'!I235="","",'Frais réels'!$I235)</f>
        <v/>
      </c>
      <c r="J235" s="73"/>
      <c r="K235" s="182" t="str">
        <f t="shared" si="19"/>
        <v/>
      </c>
      <c r="L235" s="285"/>
      <c r="M235" s="286" t="str">
        <f t="shared" si="20"/>
        <v/>
      </c>
      <c r="N235" s="286" t="str">
        <f t="shared" si="21"/>
        <v/>
      </c>
      <c r="O235" s="215" t="str">
        <f t="shared" si="18"/>
        <v/>
      </c>
      <c r="P235" s="211" t="str">
        <f t="shared" si="22"/>
        <v/>
      </c>
      <c r="Q235" s="222"/>
      <c r="R235" s="266"/>
      <c r="S235" s="90"/>
      <c r="T235" s="158">
        <f t="shared" si="23"/>
        <v>0</v>
      </c>
    </row>
    <row r="236" spans="1:20" ht="20.100000000000001" customHeight="1" x14ac:dyDescent="0.25">
      <c r="A236" s="174">
        <v>230</v>
      </c>
      <c r="B236" s="181" t="str">
        <f>IF('Frais réels'!B236="","",'Frais réels'!$B236)</f>
        <v/>
      </c>
      <c r="C236" s="181" t="str">
        <f>IF('Frais réels'!C236="","",'Frais réels'!$C236)</f>
        <v/>
      </c>
      <c r="D236" s="181" t="str">
        <f>IF('Frais réels'!D236="","",'Frais réels'!$D236)</f>
        <v/>
      </c>
      <c r="E236" s="180" t="str">
        <f>IF('Frais réels'!E236="","",'Frais réels'!$E236)</f>
        <v/>
      </c>
      <c r="F236" s="180" t="str">
        <f>IF('Frais réels'!F236="","",'Frais réels'!$F236)</f>
        <v/>
      </c>
      <c r="G236" s="276" t="str">
        <f>IF('Frais réels'!G236="","",'Frais réels'!G236)</f>
        <v/>
      </c>
      <c r="H236" s="276" t="str">
        <f>IF('Frais réels'!H236="","",'Frais réels'!H236)</f>
        <v/>
      </c>
      <c r="I236" s="203" t="str">
        <f>IF('Frais réels'!I236="","",'Frais réels'!$I236)</f>
        <v/>
      </c>
      <c r="J236" s="73"/>
      <c r="K236" s="182" t="str">
        <f t="shared" si="19"/>
        <v/>
      </c>
      <c r="L236" s="285"/>
      <c r="M236" s="286" t="str">
        <f t="shared" si="20"/>
        <v/>
      </c>
      <c r="N236" s="286" t="str">
        <f t="shared" si="21"/>
        <v/>
      </c>
      <c r="O236" s="215" t="str">
        <f t="shared" si="18"/>
        <v/>
      </c>
      <c r="P236" s="211" t="str">
        <f t="shared" si="22"/>
        <v/>
      </c>
      <c r="Q236" s="222"/>
      <c r="R236" s="266"/>
      <c r="S236" s="90"/>
      <c r="T236" s="158">
        <f t="shared" si="23"/>
        <v>0</v>
      </c>
    </row>
    <row r="237" spans="1:20" ht="20.100000000000001" customHeight="1" x14ac:dyDescent="0.25">
      <c r="A237" s="174">
        <v>231</v>
      </c>
      <c r="B237" s="181" t="str">
        <f>IF('Frais réels'!B237="","",'Frais réels'!$B237)</f>
        <v/>
      </c>
      <c r="C237" s="181" t="str">
        <f>IF('Frais réels'!C237="","",'Frais réels'!$C237)</f>
        <v/>
      </c>
      <c r="D237" s="181" t="str">
        <f>IF('Frais réels'!D237="","",'Frais réels'!$D237)</f>
        <v/>
      </c>
      <c r="E237" s="180" t="str">
        <f>IF('Frais réels'!E237="","",'Frais réels'!$E237)</f>
        <v/>
      </c>
      <c r="F237" s="180" t="str">
        <f>IF('Frais réels'!F237="","",'Frais réels'!$F237)</f>
        <v/>
      </c>
      <c r="G237" s="276" t="str">
        <f>IF('Frais réels'!G237="","",'Frais réels'!G237)</f>
        <v/>
      </c>
      <c r="H237" s="276" t="str">
        <f>IF('Frais réels'!H237="","",'Frais réels'!H237)</f>
        <v/>
      </c>
      <c r="I237" s="203" t="str">
        <f>IF('Frais réels'!I237="","",'Frais réels'!$I237)</f>
        <v/>
      </c>
      <c r="J237" s="73"/>
      <c r="K237" s="182" t="str">
        <f t="shared" si="19"/>
        <v/>
      </c>
      <c r="L237" s="285"/>
      <c r="M237" s="286" t="str">
        <f t="shared" si="20"/>
        <v/>
      </c>
      <c r="N237" s="286" t="str">
        <f t="shared" si="21"/>
        <v/>
      </c>
      <c r="O237" s="215" t="str">
        <f t="shared" si="18"/>
        <v/>
      </c>
      <c r="P237" s="211" t="str">
        <f t="shared" si="22"/>
        <v/>
      </c>
      <c r="Q237" s="222"/>
      <c r="R237" s="266"/>
      <c r="S237" s="90"/>
      <c r="T237" s="158">
        <f t="shared" si="23"/>
        <v>0</v>
      </c>
    </row>
    <row r="238" spans="1:20" ht="20.100000000000001" customHeight="1" x14ac:dyDescent="0.25">
      <c r="A238" s="174">
        <v>232</v>
      </c>
      <c r="B238" s="181" t="str">
        <f>IF('Frais réels'!B238="","",'Frais réels'!$B238)</f>
        <v/>
      </c>
      <c r="C238" s="181" t="str">
        <f>IF('Frais réels'!C238="","",'Frais réels'!$C238)</f>
        <v/>
      </c>
      <c r="D238" s="181" t="str">
        <f>IF('Frais réels'!D238="","",'Frais réels'!$D238)</f>
        <v/>
      </c>
      <c r="E238" s="180" t="str">
        <f>IF('Frais réels'!E238="","",'Frais réels'!$E238)</f>
        <v/>
      </c>
      <c r="F238" s="180" t="str">
        <f>IF('Frais réels'!F238="","",'Frais réels'!$F238)</f>
        <v/>
      </c>
      <c r="G238" s="276" t="str">
        <f>IF('Frais réels'!G238="","",'Frais réels'!G238)</f>
        <v/>
      </c>
      <c r="H238" s="276" t="str">
        <f>IF('Frais réels'!H238="","",'Frais réels'!H238)</f>
        <v/>
      </c>
      <c r="I238" s="203" t="str">
        <f>IF('Frais réels'!I238="","",'Frais réels'!$I238)</f>
        <v/>
      </c>
      <c r="J238" s="73"/>
      <c r="K238" s="182" t="str">
        <f t="shared" si="19"/>
        <v/>
      </c>
      <c r="L238" s="285"/>
      <c r="M238" s="286" t="str">
        <f t="shared" si="20"/>
        <v/>
      </c>
      <c r="N238" s="286" t="str">
        <f t="shared" si="21"/>
        <v/>
      </c>
      <c r="O238" s="215" t="str">
        <f t="shared" si="18"/>
        <v/>
      </c>
      <c r="P238" s="211" t="str">
        <f t="shared" si="22"/>
        <v/>
      </c>
      <c r="Q238" s="222"/>
      <c r="R238" s="266"/>
      <c r="S238" s="90"/>
      <c r="T238" s="158">
        <f t="shared" si="23"/>
        <v>0</v>
      </c>
    </row>
    <row r="239" spans="1:20" ht="20.100000000000001" customHeight="1" x14ac:dyDescent="0.25">
      <c r="A239" s="174">
        <v>233</v>
      </c>
      <c r="B239" s="181" t="str">
        <f>IF('Frais réels'!B239="","",'Frais réels'!$B239)</f>
        <v/>
      </c>
      <c r="C239" s="181" t="str">
        <f>IF('Frais réels'!C239="","",'Frais réels'!$C239)</f>
        <v/>
      </c>
      <c r="D239" s="181" t="str">
        <f>IF('Frais réels'!D239="","",'Frais réels'!$D239)</f>
        <v/>
      </c>
      <c r="E239" s="180" t="str">
        <f>IF('Frais réels'!E239="","",'Frais réels'!$E239)</f>
        <v/>
      </c>
      <c r="F239" s="180" t="str">
        <f>IF('Frais réels'!F239="","",'Frais réels'!$F239)</f>
        <v/>
      </c>
      <c r="G239" s="276" t="str">
        <f>IF('Frais réels'!G239="","",'Frais réels'!G239)</f>
        <v/>
      </c>
      <c r="H239" s="276" t="str">
        <f>IF('Frais réels'!H239="","",'Frais réels'!H239)</f>
        <v/>
      </c>
      <c r="I239" s="203" t="str">
        <f>IF('Frais réels'!I239="","",'Frais réels'!$I239)</f>
        <v/>
      </c>
      <c r="J239" s="73"/>
      <c r="K239" s="182" t="str">
        <f t="shared" si="19"/>
        <v/>
      </c>
      <c r="L239" s="285"/>
      <c r="M239" s="286" t="str">
        <f t="shared" si="20"/>
        <v/>
      </c>
      <c r="N239" s="286" t="str">
        <f t="shared" si="21"/>
        <v/>
      </c>
      <c r="O239" s="215" t="str">
        <f t="shared" si="18"/>
        <v/>
      </c>
      <c r="P239" s="211" t="str">
        <f t="shared" si="22"/>
        <v/>
      </c>
      <c r="Q239" s="222"/>
      <c r="R239" s="266"/>
      <c r="S239" s="90"/>
      <c r="T239" s="158">
        <f t="shared" si="23"/>
        <v>0</v>
      </c>
    </row>
    <row r="240" spans="1:20" ht="20.100000000000001" customHeight="1" x14ac:dyDescent="0.25">
      <c r="A240" s="174">
        <v>234</v>
      </c>
      <c r="B240" s="181" t="str">
        <f>IF('Frais réels'!B240="","",'Frais réels'!$B240)</f>
        <v/>
      </c>
      <c r="C240" s="181" t="str">
        <f>IF('Frais réels'!C240="","",'Frais réels'!$C240)</f>
        <v/>
      </c>
      <c r="D240" s="181" t="str">
        <f>IF('Frais réels'!D240="","",'Frais réels'!$D240)</f>
        <v/>
      </c>
      <c r="E240" s="180" t="str">
        <f>IF('Frais réels'!E240="","",'Frais réels'!$E240)</f>
        <v/>
      </c>
      <c r="F240" s="180" t="str">
        <f>IF('Frais réels'!F240="","",'Frais réels'!$F240)</f>
        <v/>
      </c>
      <c r="G240" s="276" t="str">
        <f>IF('Frais réels'!G240="","",'Frais réels'!G240)</f>
        <v/>
      </c>
      <c r="H240" s="276" t="str">
        <f>IF('Frais réels'!H240="","",'Frais réels'!H240)</f>
        <v/>
      </c>
      <c r="I240" s="203" t="str">
        <f>IF('Frais réels'!I240="","",'Frais réels'!$I240)</f>
        <v/>
      </c>
      <c r="J240" s="73"/>
      <c r="K240" s="182" t="str">
        <f t="shared" si="19"/>
        <v/>
      </c>
      <c r="L240" s="285"/>
      <c r="M240" s="286" t="str">
        <f t="shared" si="20"/>
        <v/>
      </c>
      <c r="N240" s="286" t="str">
        <f t="shared" si="21"/>
        <v/>
      </c>
      <c r="O240" s="215" t="str">
        <f t="shared" si="18"/>
        <v/>
      </c>
      <c r="P240" s="211" t="str">
        <f t="shared" si="22"/>
        <v/>
      </c>
      <c r="Q240" s="222"/>
      <c r="R240" s="266"/>
      <c r="S240" s="90"/>
      <c r="T240" s="158">
        <f t="shared" si="23"/>
        <v>0</v>
      </c>
    </row>
    <row r="241" spans="1:20" ht="20.100000000000001" customHeight="1" x14ac:dyDescent="0.25">
      <c r="A241" s="174">
        <v>235</v>
      </c>
      <c r="B241" s="181" t="str">
        <f>IF('Frais réels'!B241="","",'Frais réels'!$B241)</f>
        <v/>
      </c>
      <c r="C241" s="181" t="str">
        <f>IF('Frais réels'!C241="","",'Frais réels'!$C241)</f>
        <v/>
      </c>
      <c r="D241" s="181" t="str">
        <f>IF('Frais réels'!D241="","",'Frais réels'!$D241)</f>
        <v/>
      </c>
      <c r="E241" s="180" t="str">
        <f>IF('Frais réels'!E241="","",'Frais réels'!$E241)</f>
        <v/>
      </c>
      <c r="F241" s="180" t="str">
        <f>IF('Frais réels'!F241="","",'Frais réels'!$F241)</f>
        <v/>
      </c>
      <c r="G241" s="276" t="str">
        <f>IF('Frais réels'!G241="","",'Frais réels'!G241)</f>
        <v/>
      </c>
      <c r="H241" s="276" t="str">
        <f>IF('Frais réels'!H241="","",'Frais réels'!H241)</f>
        <v/>
      </c>
      <c r="I241" s="203" t="str">
        <f>IF('Frais réels'!I241="","",'Frais réels'!$I241)</f>
        <v/>
      </c>
      <c r="J241" s="73"/>
      <c r="K241" s="182" t="str">
        <f t="shared" si="19"/>
        <v/>
      </c>
      <c r="L241" s="285"/>
      <c r="M241" s="286" t="str">
        <f t="shared" si="20"/>
        <v/>
      </c>
      <c r="N241" s="286" t="str">
        <f t="shared" si="21"/>
        <v/>
      </c>
      <c r="O241" s="215" t="str">
        <f t="shared" si="18"/>
        <v/>
      </c>
      <c r="P241" s="211" t="str">
        <f t="shared" si="22"/>
        <v/>
      </c>
      <c r="Q241" s="222"/>
      <c r="R241" s="266"/>
      <c r="S241" s="90"/>
      <c r="T241" s="158">
        <f t="shared" si="23"/>
        <v>0</v>
      </c>
    </row>
    <row r="242" spans="1:20" ht="20.100000000000001" customHeight="1" x14ac:dyDescent="0.25">
      <c r="A242" s="174">
        <v>236</v>
      </c>
      <c r="B242" s="181" t="str">
        <f>IF('Frais réels'!B242="","",'Frais réels'!$B242)</f>
        <v/>
      </c>
      <c r="C242" s="181" t="str">
        <f>IF('Frais réels'!C242="","",'Frais réels'!$C242)</f>
        <v/>
      </c>
      <c r="D242" s="181" t="str">
        <f>IF('Frais réels'!D242="","",'Frais réels'!$D242)</f>
        <v/>
      </c>
      <c r="E242" s="180" t="str">
        <f>IF('Frais réels'!E242="","",'Frais réels'!$E242)</f>
        <v/>
      </c>
      <c r="F242" s="180" t="str">
        <f>IF('Frais réels'!F242="","",'Frais réels'!$F242)</f>
        <v/>
      </c>
      <c r="G242" s="276" t="str">
        <f>IF('Frais réels'!G242="","",'Frais réels'!G242)</f>
        <v/>
      </c>
      <c r="H242" s="276" t="str">
        <f>IF('Frais réels'!H242="","",'Frais réels'!H242)</f>
        <v/>
      </c>
      <c r="I242" s="203" t="str">
        <f>IF('Frais réels'!I242="","",'Frais réels'!$I242)</f>
        <v/>
      </c>
      <c r="J242" s="73"/>
      <c r="K242" s="182" t="str">
        <f t="shared" si="19"/>
        <v/>
      </c>
      <c r="L242" s="285"/>
      <c r="M242" s="286" t="str">
        <f t="shared" si="20"/>
        <v/>
      </c>
      <c r="N242" s="286" t="str">
        <f t="shared" si="21"/>
        <v/>
      </c>
      <c r="O242" s="215" t="str">
        <f t="shared" si="18"/>
        <v/>
      </c>
      <c r="P242" s="211" t="str">
        <f t="shared" si="22"/>
        <v/>
      </c>
      <c r="Q242" s="222"/>
      <c r="R242" s="266"/>
      <c r="S242" s="90"/>
      <c r="T242" s="158">
        <f t="shared" si="23"/>
        <v>0</v>
      </c>
    </row>
    <row r="243" spans="1:20" ht="20.100000000000001" customHeight="1" x14ac:dyDescent="0.25">
      <c r="A243" s="174">
        <v>237</v>
      </c>
      <c r="B243" s="181" t="str">
        <f>IF('Frais réels'!B243="","",'Frais réels'!$B243)</f>
        <v/>
      </c>
      <c r="C243" s="181" t="str">
        <f>IF('Frais réels'!C243="","",'Frais réels'!$C243)</f>
        <v/>
      </c>
      <c r="D243" s="181" t="str">
        <f>IF('Frais réels'!D243="","",'Frais réels'!$D243)</f>
        <v/>
      </c>
      <c r="E243" s="180" t="str">
        <f>IF('Frais réels'!E243="","",'Frais réels'!$E243)</f>
        <v/>
      </c>
      <c r="F243" s="180" t="str">
        <f>IF('Frais réels'!F243="","",'Frais réels'!$F243)</f>
        <v/>
      </c>
      <c r="G243" s="276" t="str">
        <f>IF('Frais réels'!G243="","",'Frais réels'!G243)</f>
        <v/>
      </c>
      <c r="H243" s="276" t="str">
        <f>IF('Frais réels'!H243="","",'Frais réels'!H243)</f>
        <v/>
      </c>
      <c r="I243" s="203" t="str">
        <f>IF('Frais réels'!I243="","",'Frais réels'!$I243)</f>
        <v/>
      </c>
      <c r="J243" s="73"/>
      <c r="K243" s="182" t="str">
        <f t="shared" si="19"/>
        <v/>
      </c>
      <c r="L243" s="285"/>
      <c r="M243" s="286" t="str">
        <f t="shared" si="20"/>
        <v/>
      </c>
      <c r="N243" s="286" t="str">
        <f t="shared" si="21"/>
        <v/>
      </c>
      <c r="O243" s="215" t="str">
        <f t="shared" si="18"/>
        <v/>
      </c>
      <c r="P243" s="211" t="str">
        <f t="shared" si="22"/>
        <v/>
      </c>
      <c r="Q243" s="222"/>
      <c r="R243" s="266"/>
      <c r="S243" s="90"/>
      <c r="T243" s="158">
        <f t="shared" si="23"/>
        <v>0</v>
      </c>
    </row>
    <row r="244" spans="1:20" ht="20.100000000000001" customHeight="1" x14ac:dyDescent="0.25">
      <c r="A244" s="174">
        <v>238</v>
      </c>
      <c r="B244" s="181" t="str">
        <f>IF('Frais réels'!B244="","",'Frais réels'!$B244)</f>
        <v/>
      </c>
      <c r="C244" s="181" t="str">
        <f>IF('Frais réels'!C244="","",'Frais réels'!$C244)</f>
        <v/>
      </c>
      <c r="D244" s="181" t="str">
        <f>IF('Frais réels'!D244="","",'Frais réels'!$D244)</f>
        <v/>
      </c>
      <c r="E244" s="180" t="str">
        <f>IF('Frais réels'!E244="","",'Frais réels'!$E244)</f>
        <v/>
      </c>
      <c r="F244" s="180" t="str">
        <f>IF('Frais réels'!F244="","",'Frais réels'!$F244)</f>
        <v/>
      </c>
      <c r="G244" s="276" t="str">
        <f>IF('Frais réels'!G244="","",'Frais réels'!G244)</f>
        <v/>
      </c>
      <c r="H244" s="276" t="str">
        <f>IF('Frais réels'!H244="","",'Frais réels'!H244)</f>
        <v/>
      </c>
      <c r="I244" s="203" t="str">
        <f>IF('Frais réels'!I244="","",'Frais réels'!$I244)</f>
        <v/>
      </c>
      <c r="J244" s="73"/>
      <c r="K244" s="182" t="str">
        <f t="shared" si="19"/>
        <v/>
      </c>
      <c r="L244" s="285"/>
      <c r="M244" s="286" t="str">
        <f t="shared" si="20"/>
        <v/>
      </c>
      <c r="N244" s="286" t="str">
        <f t="shared" si="21"/>
        <v/>
      </c>
      <c r="O244" s="215" t="str">
        <f t="shared" si="18"/>
        <v/>
      </c>
      <c r="P244" s="211" t="str">
        <f t="shared" si="22"/>
        <v/>
      </c>
      <c r="Q244" s="222"/>
      <c r="R244" s="266"/>
      <c r="S244" s="90"/>
      <c r="T244" s="158">
        <f t="shared" si="23"/>
        <v>0</v>
      </c>
    </row>
    <row r="245" spans="1:20" ht="20.100000000000001" customHeight="1" x14ac:dyDescent="0.25">
      <c r="A245" s="174">
        <v>239</v>
      </c>
      <c r="B245" s="181" t="str">
        <f>IF('Frais réels'!B245="","",'Frais réels'!$B245)</f>
        <v/>
      </c>
      <c r="C245" s="181" t="str">
        <f>IF('Frais réels'!C245="","",'Frais réels'!$C245)</f>
        <v/>
      </c>
      <c r="D245" s="181" t="str">
        <f>IF('Frais réels'!D245="","",'Frais réels'!$D245)</f>
        <v/>
      </c>
      <c r="E245" s="180" t="str">
        <f>IF('Frais réels'!E245="","",'Frais réels'!$E245)</f>
        <v/>
      </c>
      <c r="F245" s="180" t="str">
        <f>IF('Frais réels'!F245="","",'Frais réels'!$F245)</f>
        <v/>
      </c>
      <c r="G245" s="276" t="str">
        <f>IF('Frais réels'!G245="","",'Frais réels'!G245)</f>
        <v/>
      </c>
      <c r="H245" s="276" t="str">
        <f>IF('Frais réels'!H245="","",'Frais réels'!H245)</f>
        <v/>
      </c>
      <c r="I245" s="203" t="str">
        <f>IF('Frais réels'!I245="","",'Frais réels'!$I245)</f>
        <v/>
      </c>
      <c r="J245" s="73"/>
      <c r="K245" s="182" t="str">
        <f t="shared" si="19"/>
        <v/>
      </c>
      <c r="L245" s="285"/>
      <c r="M245" s="286" t="str">
        <f t="shared" si="20"/>
        <v/>
      </c>
      <c r="N245" s="286" t="str">
        <f t="shared" si="21"/>
        <v/>
      </c>
      <c r="O245" s="215" t="str">
        <f t="shared" si="18"/>
        <v/>
      </c>
      <c r="P245" s="211" t="str">
        <f t="shared" si="22"/>
        <v/>
      </c>
      <c r="Q245" s="222"/>
      <c r="R245" s="266"/>
      <c r="S245" s="90"/>
      <c r="T245" s="158">
        <f t="shared" si="23"/>
        <v>0</v>
      </c>
    </row>
    <row r="246" spans="1:20" ht="20.100000000000001" customHeight="1" x14ac:dyDescent="0.25">
      <c r="A246" s="174">
        <v>240</v>
      </c>
      <c r="B246" s="181" t="str">
        <f>IF('Frais réels'!B246="","",'Frais réels'!$B246)</f>
        <v/>
      </c>
      <c r="C246" s="181" t="str">
        <f>IF('Frais réels'!C246="","",'Frais réels'!$C246)</f>
        <v/>
      </c>
      <c r="D246" s="181" t="str">
        <f>IF('Frais réels'!D246="","",'Frais réels'!$D246)</f>
        <v/>
      </c>
      <c r="E246" s="180" t="str">
        <f>IF('Frais réels'!E246="","",'Frais réels'!$E246)</f>
        <v/>
      </c>
      <c r="F246" s="180" t="str">
        <f>IF('Frais réels'!F246="","",'Frais réels'!$F246)</f>
        <v/>
      </c>
      <c r="G246" s="276" t="str">
        <f>IF('Frais réels'!G246="","",'Frais réels'!G246)</f>
        <v/>
      </c>
      <c r="H246" s="276" t="str">
        <f>IF('Frais réels'!H246="","",'Frais réels'!H246)</f>
        <v/>
      </c>
      <c r="I246" s="203" t="str">
        <f>IF('Frais réels'!I246="","",'Frais réels'!$I246)</f>
        <v/>
      </c>
      <c r="J246" s="73"/>
      <c r="K246" s="182" t="str">
        <f t="shared" si="19"/>
        <v/>
      </c>
      <c r="L246" s="285"/>
      <c r="M246" s="286" t="str">
        <f t="shared" si="20"/>
        <v/>
      </c>
      <c r="N246" s="286" t="str">
        <f t="shared" si="21"/>
        <v/>
      </c>
      <c r="O246" s="215" t="str">
        <f t="shared" si="18"/>
        <v/>
      </c>
      <c r="P246" s="211" t="str">
        <f t="shared" si="22"/>
        <v/>
      </c>
      <c r="Q246" s="222"/>
      <c r="R246" s="266"/>
      <c r="S246" s="90"/>
      <c r="T246" s="158">
        <f t="shared" si="23"/>
        <v>0</v>
      </c>
    </row>
    <row r="247" spans="1:20" ht="20.100000000000001" customHeight="1" x14ac:dyDescent="0.25">
      <c r="A247" s="174">
        <v>241</v>
      </c>
      <c r="B247" s="181" t="str">
        <f>IF('Frais réels'!B247="","",'Frais réels'!$B247)</f>
        <v/>
      </c>
      <c r="C247" s="181" t="str">
        <f>IF('Frais réels'!C247="","",'Frais réels'!$C247)</f>
        <v/>
      </c>
      <c r="D247" s="181" t="str">
        <f>IF('Frais réels'!D247="","",'Frais réels'!$D247)</f>
        <v/>
      </c>
      <c r="E247" s="180" t="str">
        <f>IF('Frais réels'!E247="","",'Frais réels'!$E247)</f>
        <v/>
      </c>
      <c r="F247" s="180" t="str">
        <f>IF('Frais réels'!F247="","",'Frais réels'!$F247)</f>
        <v/>
      </c>
      <c r="G247" s="276" t="str">
        <f>IF('Frais réels'!G247="","",'Frais réels'!G247)</f>
        <v/>
      </c>
      <c r="H247" s="276" t="str">
        <f>IF('Frais réels'!H247="","",'Frais réels'!H247)</f>
        <v/>
      </c>
      <c r="I247" s="203" t="str">
        <f>IF('Frais réels'!I247="","",'Frais réels'!$I247)</f>
        <v/>
      </c>
      <c r="J247" s="73"/>
      <c r="K247" s="182" t="str">
        <f t="shared" si="19"/>
        <v/>
      </c>
      <c r="L247" s="285"/>
      <c r="M247" s="286" t="str">
        <f t="shared" si="20"/>
        <v/>
      </c>
      <c r="N247" s="286" t="str">
        <f t="shared" si="21"/>
        <v/>
      </c>
      <c r="O247" s="215" t="str">
        <f t="shared" si="18"/>
        <v/>
      </c>
      <c r="P247" s="211" t="str">
        <f t="shared" si="22"/>
        <v/>
      </c>
      <c r="Q247" s="222"/>
      <c r="R247" s="266"/>
      <c r="S247" s="90"/>
      <c r="T247" s="158">
        <f t="shared" si="23"/>
        <v>0</v>
      </c>
    </row>
    <row r="248" spans="1:20" ht="20.100000000000001" customHeight="1" x14ac:dyDescent="0.25">
      <c r="A248" s="174">
        <v>242</v>
      </c>
      <c r="B248" s="181" t="str">
        <f>IF('Frais réels'!B248="","",'Frais réels'!$B248)</f>
        <v/>
      </c>
      <c r="C248" s="181" t="str">
        <f>IF('Frais réels'!C248="","",'Frais réels'!$C248)</f>
        <v/>
      </c>
      <c r="D248" s="181" t="str">
        <f>IF('Frais réels'!D248="","",'Frais réels'!$D248)</f>
        <v/>
      </c>
      <c r="E248" s="180" t="str">
        <f>IF('Frais réels'!E248="","",'Frais réels'!$E248)</f>
        <v/>
      </c>
      <c r="F248" s="180" t="str">
        <f>IF('Frais réels'!F248="","",'Frais réels'!$F248)</f>
        <v/>
      </c>
      <c r="G248" s="276" t="str">
        <f>IF('Frais réels'!G248="","",'Frais réels'!G248)</f>
        <v/>
      </c>
      <c r="H248" s="276" t="str">
        <f>IF('Frais réels'!H248="","",'Frais réels'!H248)</f>
        <v/>
      </c>
      <c r="I248" s="203" t="str">
        <f>IF('Frais réels'!I248="","",'Frais réels'!$I248)</f>
        <v/>
      </c>
      <c r="J248" s="73"/>
      <c r="K248" s="182" t="str">
        <f t="shared" si="19"/>
        <v/>
      </c>
      <c r="L248" s="285"/>
      <c r="M248" s="286" t="str">
        <f t="shared" si="20"/>
        <v/>
      </c>
      <c r="N248" s="286" t="str">
        <f t="shared" si="21"/>
        <v/>
      </c>
      <c r="O248" s="215" t="str">
        <f t="shared" si="18"/>
        <v/>
      </c>
      <c r="P248" s="211" t="str">
        <f t="shared" si="22"/>
        <v/>
      </c>
      <c r="Q248" s="222"/>
      <c r="R248" s="266"/>
      <c r="S248" s="90"/>
      <c r="T248" s="158">
        <f t="shared" si="23"/>
        <v>0</v>
      </c>
    </row>
    <row r="249" spans="1:20" ht="20.100000000000001" customHeight="1" x14ac:dyDescent="0.25">
      <c r="A249" s="174">
        <v>243</v>
      </c>
      <c r="B249" s="181" t="str">
        <f>IF('Frais réels'!B249="","",'Frais réels'!$B249)</f>
        <v/>
      </c>
      <c r="C249" s="181" t="str">
        <f>IF('Frais réels'!C249="","",'Frais réels'!$C249)</f>
        <v/>
      </c>
      <c r="D249" s="181" t="str">
        <f>IF('Frais réels'!D249="","",'Frais réels'!$D249)</f>
        <v/>
      </c>
      <c r="E249" s="180" t="str">
        <f>IF('Frais réels'!E249="","",'Frais réels'!$E249)</f>
        <v/>
      </c>
      <c r="F249" s="180" t="str">
        <f>IF('Frais réels'!F249="","",'Frais réels'!$F249)</f>
        <v/>
      </c>
      <c r="G249" s="276" t="str">
        <f>IF('Frais réels'!G249="","",'Frais réels'!G249)</f>
        <v/>
      </c>
      <c r="H249" s="276" t="str">
        <f>IF('Frais réels'!H249="","",'Frais réels'!H249)</f>
        <v/>
      </c>
      <c r="I249" s="203" t="str">
        <f>IF('Frais réels'!I249="","",'Frais réels'!$I249)</f>
        <v/>
      </c>
      <c r="J249" s="73"/>
      <c r="K249" s="182" t="str">
        <f t="shared" si="19"/>
        <v/>
      </c>
      <c r="L249" s="285"/>
      <c r="M249" s="286" t="str">
        <f t="shared" si="20"/>
        <v/>
      </c>
      <c r="N249" s="286" t="str">
        <f t="shared" si="21"/>
        <v/>
      </c>
      <c r="O249" s="215" t="str">
        <f t="shared" si="18"/>
        <v/>
      </c>
      <c r="P249" s="211" t="str">
        <f t="shared" si="22"/>
        <v/>
      </c>
      <c r="Q249" s="222"/>
      <c r="R249" s="266"/>
      <c r="S249" s="90"/>
      <c r="T249" s="158">
        <f t="shared" si="23"/>
        <v>0</v>
      </c>
    </row>
    <row r="250" spans="1:20" ht="20.100000000000001" customHeight="1" x14ac:dyDescent="0.25">
      <c r="A250" s="174">
        <v>244</v>
      </c>
      <c r="B250" s="181" t="str">
        <f>IF('Frais réels'!B250="","",'Frais réels'!$B250)</f>
        <v/>
      </c>
      <c r="C250" s="181" t="str">
        <f>IF('Frais réels'!C250="","",'Frais réels'!$C250)</f>
        <v/>
      </c>
      <c r="D250" s="181" t="str">
        <f>IF('Frais réels'!D250="","",'Frais réels'!$D250)</f>
        <v/>
      </c>
      <c r="E250" s="180" t="str">
        <f>IF('Frais réels'!E250="","",'Frais réels'!$E250)</f>
        <v/>
      </c>
      <c r="F250" s="180" t="str">
        <f>IF('Frais réels'!F250="","",'Frais réels'!$F250)</f>
        <v/>
      </c>
      <c r="G250" s="276" t="str">
        <f>IF('Frais réels'!G250="","",'Frais réels'!G250)</f>
        <v/>
      </c>
      <c r="H250" s="276" t="str">
        <f>IF('Frais réels'!H250="","",'Frais réels'!H250)</f>
        <v/>
      </c>
      <c r="I250" s="203" t="str">
        <f>IF('Frais réels'!I250="","",'Frais réels'!$I250)</f>
        <v/>
      </c>
      <c r="J250" s="73"/>
      <c r="K250" s="182" t="str">
        <f t="shared" si="19"/>
        <v/>
      </c>
      <c r="L250" s="285"/>
      <c r="M250" s="286" t="str">
        <f t="shared" si="20"/>
        <v/>
      </c>
      <c r="N250" s="286" t="str">
        <f t="shared" si="21"/>
        <v/>
      </c>
      <c r="O250" s="215" t="str">
        <f t="shared" si="18"/>
        <v/>
      </c>
      <c r="P250" s="211" t="str">
        <f t="shared" si="22"/>
        <v/>
      </c>
      <c r="Q250" s="222"/>
      <c r="R250" s="266"/>
      <c r="S250" s="90"/>
      <c r="T250" s="158">
        <f t="shared" si="23"/>
        <v>0</v>
      </c>
    </row>
    <row r="251" spans="1:20" ht="20.100000000000001" customHeight="1" x14ac:dyDescent="0.25">
      <c r="A251" s="174">
        <v>245</v>
      </c>
      <c r="B251" s="181" t="str">
        <f>IF('Frais réels'!B251="","",'Frais réels'!$B251)</f>
        <v/>
      </c>
      <c r="C251" s="181" t="str">
        <f>IF('Frais réels'!C251="","",'Frais réels'!$C251)</f>
        <v/>
      </c>
      <c r="D251" s="181" t="str">
        <f>IF('Frais réels'!D251="","",'Frais réels'!$D251)</f>
        <v/>
      </c>
      <c r="E251" s="180" t="str">
        <f>IF('Frais réels'!E251="","",'Frais réels'!$E251)</f>
        <v/>
      </c>
      <c r="F251" s="180" t="str">
        <f>IF('Frais réels'!F251="","",'Frais réels'!$F251)</f>
        <v/>
      </c>
      <c r="G251" s="276" t="str">
        <f>IF('Frais réels'!G251="","",'Frais réels'!G251)</f>
        <v/>
      </c>
      <c r="H251" s="276" t="str">
        <f>IF('Frais réels'!H251="","",'Frais réels'!H251)</f>
        <v/>
      </c>
      <c r="I251" s="203" t="str">
        <f>IF('Frais réels'!I251="","",'Frais réels'!$I251)</f>
        <v/>
      </c>
      <c r="J251" s="73"/>
      <c r="K251" s="182" t="str">
        <f t="shared" si="19"/>
        <v/>
      </c>
      <c r="L251" s="285"/>
      <c r="M251" s="286" t="str">
        <f t="shared" si="20"/>
        <v/>
      </c>
      <c r="N251" s="286" t="str">
        <f t="shared" si="21"/>
        <v/>
      </c>
      <c r="O251" s="215" t="str">
        <f t="shared" si="18"/>
        <v/>
      </c>
      <c r="P251" s="211" t="str">
        <f t="shared" si="22"/>
        <v/>
      </c>
      <c r="Q251" s="222"/>
      <c r="R251" s="266"/>
      <c r="S251" s="90"/>
      <c r="T251" s="158">
        <f t="shared" si="23"/>
        <v>0</v>
      </c>
    </row>
    <row r="252" spans="1:20" ht="20.100000000000001" customHeight="1" x14ac:dyDescent="0.25">
      <c r="A252" s="174">
        <v>246</v>
      </c>
      <c r="B252" s="181" t="str">
        <f>IF('Frais réels'!B252="","",'Frais réels'!$B252)</f>
        <v/>
      </c>
      <c r="C252" s="181" t="str">
        <f>IF('Frais réels'!C252="","",'Frais réels'!$C252)</f>
        <v/>
      </c>
      <c r="D252" s="181" t="str">
        <f>IF('Frais réels'!D252="","",'Frais réels'!$D252)</f>
        <v/>
      </c>
      <c r="E252" s="180" t="str">
        <f>IF('Frais réels'!E252="","",'Frais réels'!$E252)</f>
        <v/>
      </c>
      <c r="F252" s="180" t="str">
        <f>IF('Frais réels'!F252="","",'Frais réels'!$F252)</f>
        <v/>
      </c>
      <c r="G252" s="276" t="str">
        <f>IF('Frais réels'!G252="","",'Frais réels'!G252)</f>
        <v/>
      </c>
      <c r="H252" s="276" t="str">
        <f>IF('Frais réels'!H252="","",'Frais réels'!H252)</f>
        <v/>
      </c>
      <c r="I252" s="203" t="str">
        <f>IF('Frais réels'!I252="","",'Frais réels'!$I252)</f>
        <v/>
      </c>
      <c r="J252" s="73"/>
      <c r="K252" s="182" t="str">
        <f t="shared" si="19"/>
        <v/>
      </c>
      <c r="L252" s="285"/>
      <c r="M252" s="286" t="str">
        <f t="shared" si="20"/>
        <v/>
      </c>
      <c r="N252" s="286" t="str">
        <f t="shared" si="21"/>
        <v/>
      </c>
      <c r="O252" s="215" t="str">
        <f t="shared" si="18"/>
        <v/>
      </c>
      <c r="P252" s="211" t="str">
        <f t="shared" si="22"/>
        <v/>
      </c>
      <c r="Q252" s="222"/>
      <c r="R252" s="266"/>
      <c r="S252" s="90"/>
      <c r="T252" s="158">
        <f t="shared" si="23"/>
        <v>0</v>
      </c>
    </row>
    <row r="253" spans="1:20" ht="20.100000000000001" customHeight="1" x14ac:dyDescent="0.25">
      <c r="A253" s="174">
        <v>247</v>
      </c>
      <c r="B253" s="181" t="str">
        <f>IF('Frais réels'!B253="","",'Frais réels'!$B253)</f>
        <v/>
      </c>
      <c r="C253" s="181" t="str">
        <f>IF('Frais réels'!C253="","",'Frais réels'!$C253)</f>
        <v/>
      </c>
      <c r="D253" s="181" t="str">
        <f>IF('Frais réels'!D253="","",'Frais réels'!$D253)</f>
        <v/>
      </c>
      <c r="E253" s="180" t="str">
        <f>IF('Frais réels'!E253="","",'Frais réels'!$E253)</f>
        <v/>
      </c>
      <c r="F253" s="180" t="str">
        <f>IF('Frais réels'!F253="","",'Frais réels'!$F253)</f>
        <v/>
      </c>
      <c r="G253" s="276" t="str">
        <f>IF('Frais réels'!G253="","",'Frais réels'!G253)</f>
        <v/>
      </c>
      <c r="H253" s="276" t="str">
        <f>IF('Frais réels'!H253="","",'Frais réels'!H253)</f>
        <v/>
      </c>
      <c r="I253" s="203" t="str">
        <f>IF('Frais réels'!I253="","",'Frais réels'!$I253)</f>
        <v/>
      </c>
      <c r="J253" s="73"/>
      <c r="K253" s="182" t="str">
        <f t="shared" si="19"/>
        <v/>
      </c>
      <c r="L253" s="285"/>
      <c r="M253" s="286" t="str">
        <f t="shared" si="20"/>
        <v/>
      </c>
      <c r="N253" s="286" t="str">
        <f t="shared" si="21"/>
        <v/>
      </c>
      <c r="O253" s="215" t="str">
        <f t="shared" si="18"/>
        <v/>
      </c>
      <c r="P253" s="211" t="str">
        <f t="shared" si="22"/>
        <v/>
      </c>
      <c r="Q253" s="222"/>
      <c r="R253" s="266"/>
      <c r="S253" s="90"/>
      <c r="T253" s="158">
        <f t="shared" si="23"/>
        <v>0</v>
      </c>
    </row>
    <row r="254" spans="1:20" ht="20.100000000000001" customHeight="1" x14ac:dyDescent="0.25">
      <c r="A254" s="174">
        <v>248</v>
      </c>
      <c r="B254" s="181" t="str">
        <f>IF('Frais réels'!B254="","",'Frais réels'!$B254)</f>
        <v/>
      </c>
      <c r="C254" s="181" t="str">
        <f>IF('Frais réels'!C254="","",'Frais réels'!$C254)</f>
        <v/>
      </c>
      <c r="D254" s="181" t="str">
        <f>IF('Frais réels'!D254="","",'Frais réels'!$D254)</f>
        <v/>
      </c>
      <c r="E254" s="180" t="str">
        <f>IF('Frais réels'!E254="","",'Frais réels'!$E254)</f>
        <v/>
      </c>
      <c r="F254" s="180" t="str">
        <f>IF('Frais réels'!F254="","",'Frais réels'!$F254)</f>
        <v/>
      </c>
      <c r="G254" s="276" t="str">
        <f>IF('Frais réels'!G254="","",'Frais réels'!G254)</f>
        <v/>
      </c>
      <c r="H254" s="276" t="str">
        <f>IF('Frais réels'!H254="","",'Frais réels'!H254)</f>
        <v/>
      </c>
      <c r="I254" s="203" t="str">
        <f>IF('Frais réels'!I254="","",'Frais réels'!$I254)</f>
        <v/>
      </c>
      <c r="J254" s="73"/>
      <c r="K254" s="182" t="str">
        <f t="shared" si="19"/>
        <v/>
      </c>
      <c r="L254" s="285"/>
      <c r="M254" s="286" t="str">
        <f t="shared" si="20"/>
        <v/>
      </c>
      <c r="N254" s="286" t="str">
        <f t="shared" si="21"/>
        <v/>
      </c>
      <c r="O254" s="215" t="str">
        <f t="shared" si="18"/>
        <v/>
      </c>
      <c r="P254" s="211" t="str">
        <f t="shared" si="22"/>
        <v/>
      </c>
      <c r="Q254" s="222"/>
      <c r="R254" s="266"/>
      <c r="S254" s="90"/>
      <c r="T254" s="158">
        <f t="shared" si="23"/>
        <v>0</v>
      </c>
    </row>
    <row r="255" spans="1:20" ht="20.100000000000001" customHeight="1" x14ac:dyDescent="0.25">
      <c r="A255" s="174">
        <v>249</v>
      </c>
      <c r="B255" s="181" t="str">
        <f>IF('Frais réels'!B255="","",'Frais réels'!$B255)</f>
        <v/>
      </c>
      <c r="C255" s="181" t="str">
        <f>IF('Frais réels'!C255="","",'Frais réels'!$C255)</f>
        <v/>
      </c>
      <c r="D255" s="181" t="str">
        <f>IF('Frais réels'!D255="","",'Frais réels'!$D255)</f>
        <v/>
      </c>
      <c r="E255" s="180" t="str">
        <f>IF('Frais réels'!E255="","",'Frais réels'!$E255)</f>
        <v/>
      </c>
      <c r="F255" s="180" t="str">
        <f>IF('Frais réels'!F255="","",'Frais réels'!$F255)</f>
        <v/>
      </c>
      <c r="G255" s="276" t="str">
        <f>IF('Frais réels'!G255="","",'Frais réels'!G255)</f>
        <v/>
      </c>
      <c r="H255" s="276" t="str">
        <f>IF('Frais réels'!H255="","",'Frais réels'!H255)</f>
        <v/>
      </c>
      <c r="I255" s="203" t="str">
        <f>IF('Frais réels'!I255="","",'Frais réels'!$I255)</f>
        <v/>
      </c>
      <c r="J255" s="73"/>
      <c r="K255" s="182" t="str">
        <f t="shared" si="19"/>
        <v/>
      </c>
      <c r="L255" s="285"/>
      <c r="M255" s="286" t="str">
        <f t="shared" si="20"/>
        <v/>
      </c>
      <c r="N255" s="286" t="str">
        <f t="shared" si="21"/>
        <v/>
      </c>
      <c r="O255" s="215" t="str">
        <f t="shared" si="18"/>
        <v/>
      </c>
      <c r="P255" s="211" t="str">
        <f t="shared" si="22"/>
        <v/>
      </c>
      <c r="Q255" s="222"/>
      <c r="R255" s="266"/>
      <c r="S255" s="90"/>
      <c r="T255" s="158">
        <f t="shared" si="23"/>
        <v>0</v>
      </c>
    </row>
    <row r="256" spans="1:20" ht="20.100000000000001" customHeight="1" x14ac:dyDescent="0.25">
      <c r="A256" s="174">
        <v>250</v>
      </c>
      <c r="B256" s="181" t="str">
        <f>IF('Frais réels'!B256="","",'Frais réels'!$B256)</f>
        <v/>
      </c>
      <c r="C256" s="181" t="str">
        <f>IF('Frais réels'!C256="","",'Frais réels'!$C256)</f>
        <v/>
      </c>
      <c r="D256" s="181" t="str">
        <f>IF('Frais réels'!D256="","",'Frais réels'!$D256)</f>
        <v/>
      </c>
      <c r="E256" s="180" t="str">
        <f>IF('Frais réels'!E256="","",'Frais réels'!$E256)</f>
        <v/>
      </c>
      <c r="F256" s="180" t="str">
        <f>IF('Frais réels'!F256="","",'Frais réels'!$F256)</f>
        <v/>
      </c>
      <c r="G256" s="276" t="str">
        <f>IF('Frais réels'!G256="","",'Frais réels'!G256)</f>
        <v/>
      </c>
      <c r="H256" s="276" t="str">
        <f>IF('Frais réels'!H256="","",'Frais réels'!H256)</f>
        <v/>
      </c>
      <c r="I256" s="203" t="str">
        <f>IF('Frais réels'!I256="","",'Frais réels'!$I256)</f>
        <v/>
      </c>
      <c r="J256" s="73"/>
      <c r="K256" s="182" t="str">
        <f t="shared" si="19"/>
        <v/>
      </c>
      <c r="L256" s="285"/>
      <c r="M256" s="286" t="str">
        <f t="shared" si="20"/>
        <v/>
      </c>
      <c r="N256" s="286" t="str">
        <f t="shared" si="21"/>
        <v/>
      </c>
      <c r="O256" s="215" t="str">
        <f t="shared" si="18"/>
        <v/>
      </c>
      <c r="P256" s="211" t="str">
        <f t="shared" si="22"/>
        <v/>
      </c>
      <c r="Q256" s="222"/>
      <c r="R256" s="266"/>
      <c r="S256" s="90"/>
      <c r="T256" s="158">
        <f t="shared" si="23"/>
        <v>0</v>
      </c>
    </row>
    <row r="257" spans="1:20" ht="20.100000000000001" customHeight="1" x14ac:dyDescent="0.25">
      <c r="A257" s="174">
        <v>251</v>
      </c>
      <c r="B257" s="181" t="str">
        <f>IF('Frais réels'!B257="","",'Frais réels'!$B257)</f>
        <v/>
      </c>
      <c r="C257" s="181" t="str">
        <f>IF('Frais réels'!C257="","",'Frais réels'!$C257)</f>
        <v/>
      </c>
      <c r="D257" s="181" t="str">
        <f>IF('Frais réels'!D257="","",'Frais réels'!$D257)</f>
        <v/>
      </c>
      <c r="E257" s="180" t="str">
        <f>IF('Frais réels'!E257="","",'Frais réels'!$E257)</f>
        <v/>
      </c>
      <c r="F257" s="180" t="str">
        <f>IF('Frais réels'!F257="","",'Frais réels'!$F257)</f>
        <v/>
      </c>
      <c r="G257" s="276" t="str">
        <f>IF('Frais réels'!G257="","",'Frais réels'!G257)</f>
        <v/>
      </c>
      <c r="H257" s="276" t="str">
        <f>IF('Frais réels'!H257="","",'Frais réels'!H257)</f>
        <v/>
      </c>
      <c r="I257" s="203" t="str">
        <f>IF('Frais réels'!I257="","",'Frais réels'!$I257)</f>
        <v/>
      </c>
      <c r="J257" s="73"/>
      <c r="K257" s="182" t="str">
        <f t="shared" si="19"/>
        <v/>
      </c>
      <c r="L257" s="285"/>
      <c r="M257" s="286" t="str">
        <f t="shared" si="20"/>
        <v/>
      </c>
      <c r="N257" s="286" t="str">
        <f t="shared" si="21"/>
        <v/>
      </c>
      <c r="O257" s="215" t="str">
        <f t="shared" si="18"/>
        <v/>
      </c>
      <c r="P257" s="211" t="str">
        <f t="shared" si="22"/>
        <v/>
      </c>
      <c r="Q257" s="222"/>
      <c r="R257" s="266"/>
      <c r="S257" s="90"/>
      <c r="T257" s="158">
        <f t="shared" si="23"/>
        <v>0</v>
      </c>
    </row>
    <row r="258" spans="1:20" ht="20.100000000000001" customHeight="1" x14ac:dyDescent="0.25">
      <c r="A258" s="174">
        <v>252</v>
      </c>
      <c r="B258" s="181" t="str">
        <f>IF('Frais réels'!B258="","",'Frais réels'!$B258)</f>
        <v/>
      </c>
      <c r="C258" s="181" t="str">
        <f>IF('Frais réels'!C258="","",'Frais réels'!$C258)</f>
        <v/>
      </c>
      <c r="D258" s="181" t="str">
        <f>IF('Frais réels'!D258="","",'Frais réels'!$D258)</f>
        <v/>
      </c>
      <c r="E258" s="180" t="str">
        <f>IF('Frais réels'!E258="","",'Frais réels'!$E258)</f>
        <v/>
      </c>
      <c r="F258" s="180" t="str">
        <f>IF('Frais réels'!F258="","",'Frais réels'!$F258)</f>
        <v/>
      </c>
      <c r="G258" s="276" t="str">
        <f>IF('Frais réels'!G258="","",'Frais réels'!G258)</f>
        <v/>
      </c>
      <c r="H258" s="276" t="str">
        <f>IF('Frais réels'!H258="","",'Frais réels'!H258)</f>
        <v/>
      </c>
      <c r="I258" s="203" t="str">
        <f>IF('Frais réels'!I258="","",'Frais réels'!$I258)</f>
        <v/>
      </c>
      <c r="J258" s="73"/>
      <c r="K258" s="182" t="str">
        <f t="shared" si="19"/>
        <v/>
      </c>
      <c r="L258" s="285"/>
      <c r="M258" s="286" t="str">
        <f t="shared" si="20"/>
        <v/>
      </c>
      <c r="N258" s="286" t="str">
        <f t="shared" si="21"/>
        <v/>
      </c>
      <c r="O258" s="215" t="str">
        <f t="shared" si="18"/>
        <v/>
      </c>
      <c r="P258" s="211" t="str">
        <f t="shared" si="22"/>
        <v/>
      </c>
      <c r="Q258" s="222"/>
      <c r="R258" s="266"/>
      <c r="S258" s="90"/>
      <c r="T258" s="158">
        <f t="shared" si="23"/>
        <v>0</v>
      </c>
    </row>
    <row r="259" spans="1:20" ht="20.100000000000001" customHeight="1" x14ac:dyDescent="0.25">
      <c r="A259" s="174">
        <v>253</v>
      </c>
      <c r="B259" s="181" t="str">
        <f>IF('Frais réels'!B259="","",'Frais réels'!$B259)</f>
        <v/>
      </c>
      <c r="C259" s="181" t="str">
        <f>IF('Frais réels'!C259="","",'Frais réels'!$C259)</f>
        <v/>
      </c>
      <c r="D259" s="181" t="str">
        <f>IF('Frais réels'!D259="","",'Frais réels'!$D259)</f>
        <v/>
      </c>
      <c r="E259" s="180" t="str">
        <f>IF('Frais réels'!E259="","",'Frais réels'!$E259)</f>
        <v/>
      </c>
      <c r="F259" s="180" t="str">
        <f>IF('Frais réels'!F259="","",'Frais réels'!$F259)</f>
        <v/>
      </c>
      <c r="G259" s="276" t="str">
        <f>IF('Frais réels'!G259="","",'Frais réels'!G259)</f>
        <v/>
      </c>
      <c r="H259" s="276" t="str">
        <f>IF('Frais réels'!H259="","",'Frais réels'!H259)</f>
        <v/>
      </c>
      <c r="I259" s="203" t="str">
        <f>IF('Frais réels'!I259="","",'Frais réels'!$I259)</f>
        <v/>
      </c>
      <c r="J259" s="73"/>
      <c r="K259" s="182" t="str">
        <f t="shared" si="19"/>
        <v/>
      </c>
      <c r="L259" s="285"/>
      <c r="M259" s="286" t="str">
        <f t="shared" si="20"/>
        <v/>
      </c>
      <c r="N259" s="286" t="str">
        <f t="shared" si="21"/>
        <v/>
      </c>
      <c r="O259" s="215" t="str">
        <f t="shared" si="18"/>
        <v/>
      </c>
      <c r="P259" s="211" t="str">
        <f t="shared" si="22"/>
        <v/>
      </c>
      <c r="Q259" s="222"/>
      <c r="R259" s="266"/>
      <c r="S259" s="90"/>
      <c r="T259" s="158">
        <f t="shared" si="23"/>
        <v>0</v>
      </c>
    </row>
    <row r="260" spans="1:20" ht="20.100000000000001" customHeight="1" x14ac:dyDescent="0.25">
      <c r="A260" s="174">
        <v>254</v>
      </c>
      <c r="B260" s="181" t="str">
        <f>IF('Frais réels'!B260="","",'Frais réels'!$B260)</f>
        <v/>
      </c>
      <c r="C260" s="181" t="str">
        <f>IF('Frais réels'!C260="","",'Frais réels'!$C260)</f>
        <v/>
      </c>
      <c r="D260" s="181" t="str">
        <f>IF('Frais réels'!D260="","",'Frais réels'!$D260)</f>
        <v/>
      </c>
      <c r="E260" s="180" t="str">
        <f>IF('Frais réels'!E260="","",'Frais réels'!$E260)</f>
        <v/>
      </c>
      <c r="F260" s="180" t="str">
        <f>IF('Frais réels'!F260="","",'Frais réels'!$F260)</f>
        <v/>
      </c>
      <c r="G260" s="276" t="str">
        <f>IF('Frais réels'!G260="","",'Frais réels'!G260)</f>
        <v/>
      </c>
      <c r="H260" s="276" t="str">
        <f>IF('Frais réels'!H260="","",'Frais réels'!H260)</f>
        <v/>
      </c>
      <c r="I260" s="203" t="str">
        <f>IF('Frais réels'!I260="","",'Frais réels'!$I260)</f>
        <v/>
      </c>
      <c r="J260" s="73"/>
      <c r="K260" s="182" t="str">
        <f t="shared" si="19"/>
        <v/>
      </c>
      <c r="L260" s="285"/>
      <c r="M260" s="286" t="str">
        <f t="shared" si="20"/>
        <v/>
      </c>
      <c r="N260" s="286" t="str">
        <f t="shared" si="21"/>
        <v/>
      </c>
      <c r="O260" s="215" t="str">
        <f t="shared" si="18"/>
        <v/>
      </c>
      <c r="P260" s="211" t="str">
        <f t="shared" si="22"/>
        <v/>
      </c>
      <c r="Q260" s="222"/>
      <c r="R260" s="266"/>
      <c r="S260" s="90"/>
      <c r="T260" s="158">
        <f t="shared" si="23"/>
        <v>0</v>
      </c>
    </row>
    <row r="261" spans="1:20" ht="20.100000000000001" customHeight="1" x14ac:dyDescent="0.25">
      <c r="A261" s="174">
        <v>255</v>
      </c>
      <c r="B261" s="181" t="str">
        <f>IF('Frais réels'!B261="","",'Frais réels'!$B261)</f>
        <v/>
      </c>
      <c r="C261" s="181" t="str">
        <f>IF('Frais réels'!C261="","",'Frais réels'!$C261)</f>
        <v/>
      </c>
      <c r="D261" s="181" t="str">
        <f>IF('Frais réels'!D261="","",'Frais réels'!$D261)</f>
        <v/>
      </c>
      <c r="E261" s="180" t="str">
        <f>IF('Frais réels'!E261="","",'Frais réels'!$E261)</f>
        <v/>
      </c>
      <c r="F261" s="180" t="str">
        <f>IF('Frais réels'!F261="","",'Frais réels'!$F261)</f>
        <v/>
      </c>
      <c r="G261" s="276" t="str">
        <f>IF('Frais réels'!G261="","",'Frais réels'!G261)</f>
        <v/>
      </c>
      <c r="H261" s="276" t="str">
        <f>IF('Frais réels'!H261="","",'Frais réels'!H261)</f>
        <v/>
      </c>
      <c r="I261" s="203" t="str">
        <f>IF('Frais réels'!I261="","",'Frais réels'!$I261)</f>
        <v/>
      </c>
      <c r="J261" s="73"/>
      <c r="K261" s="182" t="str">
        <f t="shared" si="19"/>
        <v/>
      </c>
      <c r="L261" s="285"/>
      <c r="M261" s="286" t="str">
        <f t="shared" si="20"/>
        <v/>
      </c>
      <c r="N261" s="286" t="str">
        <f t="shared" si="21"/>
        <v/>
      </c>
      <c r="O261" s="215" t="str">
        <f t="shared" si="18"/>
        <v/>
      </c>
      <c r="P261" s="211" t="str">
        <f t="shared" si="22"/>
        <v/>
      </c>
      <c r="Q261" s="222"/>
      <c r="R261" s="266"/>
      <c r="S261" s="90"/>
      <c r="T261" s="158">
        <f t="shared" si="23"/>
        <v>0</v>
      </c>
    </row>
    <row r="262" spans="1:20" ht="20.100000000000001" customHeight="1" x14ac:dyDescent="0.25">
      <c r="A262" s="174">
        <v>256</v>
      </c>
      <c r="B262" s="181" t="str">
        <f>IF('Frais réels'!B262="","",'Frais réels'!$B262)</f>
        <v/>
      </c>
      <c r="C262" s="181" t="str">
        <f>IF('Frais réels'!C262="","",'Frais réels'!$C262)</f>
        <v/>
      </c>
      <c r="D262" s="181" t="str">
        <f>IF('Frais réels'!D262="","",'Frais réels'!$D262)</f>
        <v/>
      </c>
      <c r="E262" s="180" t="str">
        <f>IF('Frais réels'!E262="","",'Frais réels'!$E262)</f>
        <v/>
      </c>
      <c r="F262" s="180" t="str">
        <f>IF('Frais réels'!F262="","",'Frais réels'!$F262)</f>
        <v/>
      </c>
      <c r="G262" s="276" t="str">
        <f>IF('Frais réels'!G262="","",'Frais réels'!G262)</f>
        <v/>
      </c>
      <c r="H262" s="276" t="str">
        <f>IF('Frais réels'!H262="","",'Frais réels'!H262)</f>
        <v/>
      </c>
      <c r="I262" s="203" t="str">
        <f>IF('Frais réels'!I262="","",'Frais réels'!$I262)</f>
        <v/>
      </c>
      <c r="J262" s="73"/>
      <c r="K262" s="182" t="str">
        <f t="shared" si="19"/>
        <v/>
      </c>
      <c r="L262" s="285"/>
      <c r="M262" s="286" t="str">
        <f t="shared" si="20"/>
        <v/>
      </c>
      <c r="N262" s="286" t="str">
        <f t="shared" si="21"/>
        <v/>
      </c>
      <c r="O262" s="215" t="str">
        <f t="shared" si="18"/>
        <v/>
      </c>
      <c r="P262" s="211" t="str">
        <f t="shared" si="22"/>
        <v/>
      </c>
      <c r="Q262" s="222"/>
      <c r="R262" s="266"/>
      <c r="S262" s="90"/>
      <c r="T262" s="158">
        <f t="shared" si="23"/>
        <v>0</v>
      </c>
    </row>
    <row r="263" spans="1:20" ht="20.100000000000001" customHeight="1" x14ac:dyDescent="0.25">
      <c r="A263" s="174">
        <v>257</v>
      </c>
      <c r="B263" s="181" t="str">
        <f>IF('Frais réels'!B263="","",'Frais réels'!$B263)</f>
        <v/>
      </c>
      <c r="C263" s="181" t="str">
        <f>IF('Frais réels'!C263="","",'Frais réels'!$C263)</f>
        <v/>
      </c>
      <c r="D263" s="181" t="str">
        <f>IF('Frais réels'!D263="","",'Frais réels'!$D263)</f>
        <v/>
      </c>
      <c r="E263" s="180" t="str">
        <f>IF('Frais réels'!E263="","",'Frais réels'!$E263)</f>
        <v/>
      </c>
      <c r="F263" s="180" t="str">
        <f>IF('Frais réels'!F263="","",'Frais réels'!$F263)</f>
        <v/>
      </c>
      <c r="G263" s="276" t="str">
        <f>IF('Frais réels'!G263="","",'Frais réels'!G263)</f>
        <v/>
      </c>
      <c r="H263" s="276" t="str">
        <f>IF('Frais réels'!H263="","",'Frais réels'!H263)</f>
        <v/>
      </c>
      <c r="I263" s="203" t="str">
        <f>IF('Frais réels'!I263="","",'Frais réels'!$I263)</f>
        <v/>
      </c>
      <c r="J263" s="73"/>
      <c r="K263" s="182" t="str">
        <f t="shared" si="19"/>
        <v/>
      </c>
      <c r="L263" s="285"/>
      <c r="M263" s="286" t="str">
        <f t="shared" si="20"/>
        <v/>
      </c>
      <c r="N263" s="286" t="str">
        <f t="shared" si="21"/>
        <v/>
      </c>
      <c r="O263" s="215" t="str">
        <f t="shared" ref="O263:O326" si="24">IF(F263="Aller - Retour Mayotte - Hexagone",IF(1900=0,"",1900),IF(F263="Aller - Retour Mayotte - La Réunion",IF(700=0,"",700),IF(F263="Aller - Retour Mayotte - Caraïbes",IF(2200=0,"",2200),IF(E263="Billets de train",IF(J263=0,"",""),IF(E263="","")))))</f>
        <v/>
      </c>
      <c r="P263" s="211" t="str">
        <f t="shared" si="22"/>
        <v/>
      </c>
      <c r="Q263" s="222"/>
      <c r="R263" s="266"/>
      <c r="S263" s="90"/>
      <c r="T263" s="158">
        <f t="shared" si="23"/>
        <v>0</v>
      </c>
    </row>
    <row r="264" spans="1:20" ht="20.100000000000001" customHeight="1" x14ac:dyDescent="0.25">
      <c r="A264" s="174">
        <v>258</v>
      </c>
      <c r="B264" s="181" t="str">
        <f>IF('Frais réels'!B264="","",'Frais réels'!$B264)</f>
        <v/>
      </c>
      <c r="C264" s="181" t="str">
        <f>IF('Frais réels'!C264="","",'Frais réels'!$C264)</f>
        <v/>
      </c>
      <c r="D264" s="181" t="str">
        <f>IF('Frais réels'!D264="","",'Frais réels'!$D264)</f>
        <v/>
      </c>
      <c r="E264" s="180" t="str">
        <f>IF('Frais réels'!E264="","",'Frais réels'!$E264)</f>
        <v/>
      </c>
      <c r="F264" s="180" t="str">
        <f>IF('Frais réels'!F264="","",'Frais réels'!$F264)</f>
        <v/>
      </c>
      <c r="G264" s="276" t="str">
        <f>IF('Frais réels'!G264="","",'Frais réels'!G264)</f>
        <v/>
      </c>
      <c r="H264" s="276" t="str">
        <f>IF('Frais réels'!H264="","",'Frais réels'!H264)</f>
        <v/>
      </c>
      <c r="I264" s="203" t="str">
        <f>IF('Frais réels'!I264="","",'Frais réels'!$I264)</f>
        <v/>
      </c>
      <c r="J264" s="73"/>
      <c r="K264" s="182" t="str">
        <f t="shared" ref="K264:K327" si="25">IF($I264="","",IF($J264&gt;$I264,"Le montant éligible ne peut etre supérieur au montant présenté",""))</f>
        <v/>
      </c>
      <c r="L264" s="285"/>
      <c r="M264" s="286" t="str">
        <f t="shared" ref="M264:M327" si="26">IF(L264="KO","",IF(J264="","",G264))</f>
        <v/>
      </c>
      <c r="N264" s="286" t="str">
        <f t="shared" ref="N264:N327" si="27">IF(L264="KO","",IF(J264="","",H264))</f>
        <v/>
      </c>
      <c r="O264" s="215" t="str">
        <f t="shared" si="24"/>
        <v/>
      </c>
      <c r="P264" s="211" t="str">
        <f t="shared" ref="P264:P327" si="28">IF(J264="", "", IF(MIN(J264,O264)=0, "", MIN(J264,O264)))</f>
        <v/>
      </c>
      <c r="Q264" s="222"/>
      <c r="R264" s="266"/>
      <c r="S264" s="90"/>
      <c r="T264" s="158">
        <f t="shared" ref="T264:T327" si="29">IF(AND(B264&lt;&gt;"",S264&lt;&gt;"Oui"),1,0)</f>
        <v>0</v>
      </c>
    </row>
    <row r="265" spans="1:20" ht="20.100000000000001" customHeight="1" x14ac:dyDescent="0.25">
      <c r="A265" s="174">
        <v>259</v>
      </c>
      <c r="B265" s="181" t="str">
        <f>IF('Frais réels'!B265="","",'Frais réels'!$B265)</f>
        <v/>
      </c>
      <c r="C265" s="181" t="str">
        <f>IF('Frais réels'!C265="","",'Frais réels'!$C265)</f>
        <v/>
      </c>
      <c r="D265" s="181" t="str">
        <f>IF('Frais réels'!D265="","",'Frais réels'!$D265)</f>
        <v/>
      </c>
      <c r="E265" s="180" t="str">
        <f>IF('Frais réels'!E265="","",'Frais réels'!$E265)</f>
        <v/>
      </c>
      <c r="F265" s="180" t="str">
        <f>IF('Frais réels'!F265="","",'Frais réels'!$F265)</f>
        <v/>
      </c>
      <c r="G265" s="276" t="str">
        <f>IF('Frais réels'!G265="","",'Frais réels'!G265)</f>
        <v/>
      </c>
      <c r="H265" s="276" t="str">
        <f>IF('Frais réels'!H265="","",'Frais réels'!H265)</f>
        <v/>
      </c>
      <c r="I265" s="203" t="str">
        <f>IF('Frais réels'!I265="","",'Frais réels'!$I265)</f>
        <v/>
      </c>
      <c r="J265" s="73"/>
      <c r="K265" s="182" t="str">
        <f t="shared" si="25"/>
        <v/>
      </c>
      <c r="L265" s="285"/>
      <c r="M265" s="286" t="str">
        <f t="shared" si="26"/>
        <v/>
      </c>
      <c r="N265" s="286" t="str">
        <f t="shared" si="27"/>
        <v/>
      </c>
      <c r="O265" s="215" t="str">
        <f t="shared" si="24"/>
        <v/>
      </c>
      <c r="P265" s="211" t="str">
        <f t="shared" si="28"/>
        <v/>
      </c>
      <c r="Q265" s="222"/>
      <c r="R265" s="266"/>
      <c r="S265" s="90"/>
      <c r="T265" s="158">
        <f t="shared" si="29"/>
        <v>0</v>
      </c>
    </row>
    <row r="266" spans="1:20" ht="20.100000000000001" customHeight="1" x14ac:dyDescent="0.25">
      <c r="A266" s="174">
        <v>260</v>
      </c>
      <c r="B266" s="181" t="str">
        <f>IF('Frais réels'!B266="","",'Frais réels'!$B266)</f>
        <v/>
      </c>
      <c r="C266" s="181" t="str">
        <f>IF('Frais réels'!C266="","",'Frais réels'!$C266)</f>
        <v/>
      </c>
      <c r="D266" s="181" t="str">
        <f>IF('Frais réels'!D266="","",'Frais réels'!$D266)</f>
        <v/>
      </c>
      <c r="E266" s="180" t="str">
        <f>IF('Frais réels'!E266="","",'Frais réels'!$E266)</f>
        <v/>
      </c>
      <c r="F266" s="180" t="str">
        <f>IF('Frais réels'!F266="","",'Frais réels'!$F266)</f>
        <v/>
      </c>
      <c r="G266" s="276" t="str">
        <f>IF('Frais réels'!G266="","",'Frais réels'!G266)</f>
        <v/>
      </c>
      <c r="H266" s="276" t="str">
        <f>IF('Frais réels'!H266="","",'Frais réels'!H266)</f>
        <v/>
      </c>
      <c r="I266" s="203" t="str">
        <f>IF('Frais réels'!I266="","",'Frais réels'!$I266)</f>
        <v/>
      </c>
      <c r="J266" s="73"/>
      <c r="K266" s="182" t="str">
        <f t="shared" si="25"/>
        <v/>
      </c>
      <c r="L266" s="285"/>
      <c r="M266" s="286" t="str">
        <f t="shared" si="26"/>
        <v/>
      </c>
      <c r="N266" s="286" t="str">
        <f t="shared" si="27"/>
        <v/>
      </c>
      <c r="O266" s="215" t="str">
        <f t="shared" si="24"/>
        <v/>
      </c>
      <c r="P266" s="211" t="str">
        <f t="shared" si="28"/>
        <v/>
      </c>
      <c r="Q266" s="222"/>
      <c r="R266" s="266"/>
      <c r="S266" s="90"/>
      <c r="T266" s="158">
        <f t="shared" si="29"/>
        <v>0</v>
      </c>
    </row>
    <row r="267" spans="1:20" ht="20.100000000000001" customHeight="1" x14ac:dyDescent="0.25">
      <c r="A267" s="174">
        <v>261</v>
      </c>
      <c r="B267" s="181" t="str">
        <f>IF('Frais réels'!B267="","",'Frais réels'!$B267)</f>
        <v/>
      </c>
      <c r="C267" s="181" t="str">
        <f>IF('Frais réels'!C267="","",'Frais réels'!$C267)</f>
        <v/>
      </c>
      <c r="D267" s="181" t="str">
        <f>IF('Frais réels'!D267="","",'Frais réels'!$D267)</f>
        <v/>
      </c>
      <c r="E267" s="180" t="str">
        <f>IF('Frais réels'!E267="","",'Frais réels'!$E267)</f>
        <v/>
      </c>
      <c r="F267" s="180" t="str">
        <f>IF('Frais réels'!F267="","",'Frais réels'!$F267)</f>
        <v/>
      </c>
      <c r="G267" s="276" t="str">
        <f>IF('Frais réels'!G267="","",'Frais réels'!G267)</f>
        <v/>
      </c>
      <c r="H267" s="276" t="str">
        <f>IF('Frais réels'!H267="","",'Frais réels'!H267)</f>
        <v/>
      </c>
      <c r="I267" s="203" t="str">
        <f>IF('Frais réels'!I267="","",'Frais réels'!$I267)</f>
        <v/>
      </c>
      <c r="J267" s="73"/>
      <c r="K267" s="182" t="str">
        <f t="shared" si="25"/>
        <v/>
      </c>
      <c r="L267" s="285"/>
      <c r="M267" s="286" t="str">
        <f t="shared" si="26"/>
        <v/>
      </c>
      <c r="N267" s="286" t="str">
        <f t="shared" si="27"/>
        <v/>
      </c>
      <c r="O267" s="215" t="str">
        <f t="shared" si="24"/>
        <v/>
      </c>
      <c r="P267" s="211" t="str">
        <f t="shared" si="28"/>
        <v/>
      </c>
      <c r="Q267" s="222"/>
      <c r="R267" s="266"/>
      <c r="S267" s="90"/>
      <c r="T267" s="158">
        <f t="shared" si="29"/>
        <v>0</v>
      </c>
    </row>
    <row r="268" spans="1:20" ht="20.100000000000001" customHeight="1" x14ac:dyDescent="0.25">
      <c r="A268" s="174">
        <v>262</v>
      </c>
      <c r="B268" s="181" t="str">
        <f>IF('Frais réels'!B268="","",'Frais réels'!$B268)</f>
        <v/>
      </c>
      <c r="C268" s="181" t="str">
        <f>IF('Frais réels'!C268="","",'Frais réels'!$C268)</f>
        <v/>
      </c>
      <c r="D268" s="181" t="str">
        <f>IF('Frais réels'!D268="","",'Frais réels'!$D268)</f>
        <v/>
      </c>
      <c r="E268" s="180" t="str">
        <f>IF('Frais réels'!E268="","",'Frais réels'!$E268)</f>
        <v/>
      </c>
      <c r="F268" s="180" t="str">
        <f>IF('Frais réels'!F268="","",'Frais réels'!$F268)</f>
        <v/>
      </c>
      <c r="G268" s="276" t="str">
        <f>IF('Frais réels'!G268="","",'Frais réels'!G268)</f>
        <v/>
      </c>
      <c r="H268" s="276" t="str">
        <f>IF('Frais réels'!H268="","",'Frais réels'!H268)</f>
        <v/>
      </c>
      <c r="I268" s="203" t="str">
        <f>IF('Frais réels'!I268="","",'Frais réels'!$I268)</f>
        <v/>
      </c>
      <c r="J268" s="73"/>
      <c r="K268" s="182" t="str">
        <f t="shared" si="25"/>
        <v/>
      </c>
      <c r="L268" s="285"/>
      <c r="M268" s="286" t="str">
        <f t="shared" si="26"/>
        <v/>
      </c>
      <c r="N268" s="286" t="str">
        <f t="shared" si="27"/>
        <v/>
      </c>
      <c r="O268" s="215" t="str">
        <f t="shared" si="24"/>
        <v/>
      </c>
      <c r="P268" s="211" t="str">
        <f t="shared" si="28"/>
        <v/>
      </c>
      <c r="Q268" s="222"/>
      <c r="R268" s="266"/>
      <c r="S268" s="90"/>
      <c r="T268" s="158">
        <f t="shared" si="29"/>
        <v>0</v>
      </c>
    </row>
    <row r="269" spans="1:20" ht="20.100000000000001" customHeight="1" x14ac:dyDescent="0.25">
      <c r="A269" s="174">
        <v>263</v>
      </c>
      <c r="B269" s="181" t="str">
        <f>IF('Frais réels'!B269="","",'Frais réels'!$B269)</f>
        <v/>
      </c>
      <c r="C269" s="181" t="str">
        <f>IF('Frais réels'!C269="","",'Frais réels'!$C269)</f>
        <v/>
      </c>
      <c r="D269" s="181" t="str">
        <f>IF('Frais réels'!D269="","",'Frais réels'!$D269)</f>
        <v/>
      </c>
      <c r="E269" s="180" t="str">
        <f>IF('Frais réels'!E269="","",'Frais réels'!$E269)</f>
        <v/>
      </c>
      <c r="F269" s="180" t="str">
        <f>IF('Frais réels'!F269="","",'Frais réels'!$F269)</f>
        <v/>
      </c>
      <c r="G269" s="276" t="str">
        <f>IF('Frais réels'!G269="","",'Frais réels'!G269)</f>
        <v/>
      </c>
      <c r="H269" s="276" t="str">
        <f>IF('Frais réels'!H269="","",'Frais réels'!H269)</f>
        <v/>
      </c>
      <c r="I269" s="203" t="str">
        <f>IF('Frais réels'!I269="","",'Frais réels'!$I269)</f>
        <v/>
      </c>
      <c r="J269" s="73"/>
      <c r="K269" s="182" t="str">
        <f t="shared" si="25"/>
        <v/>
      </c>
      <c r="L269" s="285"/>
      <c r="M269" s="286" t="str">
        <f t="shared" si="26"/>
        <v/>
      </c>
      <c r="N269" s="286" t="str">
        <f t="shared" si="27"/>
        <v/>
      </c>
      <c r="O269" s="215" t="str">
        <f t="shared" si="24"/>
        <v/>
      </c>
      <c r="P269" s="211" t="str">
        <f t="shared" si="28"/>
        <v/>
      </c>
      <c r="Q269" s="222"/>
      <c r="R269" s="266"/>
      <c r="S269" s="90"/>
      <c r="T269" s="158">
        <f t="shared" si="29"/>
        <v>0</v>
      </c>
    </row>
    <row r="270" spans="1:20" ht="20.100000000000001" customHeight="1" x14ac:dyDescent="0.25">
      <c r="A270" s="174">
        <v>264</v>
      </c>
      <c r="B270" s="181" t="str">
        <f>IF('Frais réels'!B270="","",'Frais réels'!$B270)</f>
        <v/>
      </c>
      <c r="C270" s="181" t="str">
        <f>IF('Frais réels'!C270="","",'Frais réels'!$C270)</f>
        <v/>
      </c>
      <c r="D270" s="181" t="str">
        <f>IF('Frais réels'!D270="","",'Frais réels'!$D270)</f>
        <v/>
      </c>
      <c r="E270" s="180" t="str">
        <f>IF('Frais réels'!E270="","",'Frais réels'!$E270)</f>
        <v/>
      </c>
      <c r="F270" s="180" t="str">
        <f>IF('Frais réels'!F270="","",'Frais réels'!$F270)</f>
        <v/>
      </c>
      <c r="G270" s="276" t="str">
        <f>IF('Frais réels'!G270="","",'Frais réels'!G270)</f>
        <v/>
      </c>
      <c r="H270" s="276" t="str">
        <f>IF('Frais réels'!H270="","",'Frais réels'!H270)</f>
        <v/>
      </c>
      <c r="I270" s="203" t="str">
        <f>IF('Frais réels'!I270="","",'Frais réels'!$I270)</f>
        <v/>
      </c>
      <c r="J270" s="73"/>
      <c r="K270" s="182" t="str">
        <f t="shared" si="25"/>
        <v/>
      </c>
      <c r="L270" s="285"/>
      <c r="M270" s="286" t="str">
        <f t="shared" si="26"/>
        <v/>
      </c>
      <c r="N270" s="286" t="str">
        <f t="shared" si="27"/>
        <v/>
      </c>
      <c r="O270" s="215" t="str">
        <f t="shared" si="24"/>
        <v/>
      </c>
      <c r="P270" s="211" t="str">
        <f t="shared" si="28"/>
        <v/>
      </c>
      <c r="Q270" s="222"/>
      <c r="R270" s="266"/>
      <c r="S270" s="90"/>
      <c r="T270" s="158">
        <f t="shared" si="29"/>
        <v>0</v>
      </c>
    </row>
    <row r="271" spans="1:20" ht="20.100000000000001" customHeight="1" x14ac:dyDescent="0.25">
      <c r="A271" s="174">
        <v>265</v>
      </c>
      <c r="B271" s="181" t="str">
        <f>IF('Frais réels'!B271="","",'Frais réels'!$B271)</f>
        <v/>
      </c>
      <c r="C271" s="181" t="str">
        <f>IF('Frais réels'!C271="","",'Frais réels'!$C271)</f>
        <v/>
      </c>
      <c r="D271" s="181" t="str">
        <f>IF('Frais réels'!D271="","",'Frais réels'!$D271)</f>
        <v/>
      </c>
      <c r="E271" s="180" t="str">
        <f>IF('Frais réels'!E271="","",'Frais réels'!$E271)</f>
        <v/>
      </c>
      <c r="F271" s="180" t="str">
        <f>IF('Frais réels'!F271="","",'Frais réels'!$F271)</f>
        <v/>
      </c>
      <c r="G271" s="276" t="str">
        <f>IF('Frais réels'!G271="","",'Frais réels'!G271)</f>
        <v/>
      </c>
      <c r="H271" s="276" t="str">
        <f>IF('Frais réels'!H271="","",'Frais réels'!H271)</f>
        <v/>
      </c>
      <c r="I271" s="203" t="str">
        <f>IF('Frais réels'!I271="","",'Frais réels'!$I271)</f>
        <v/>
      </c>
      <c r="J271" s="73"/>
      <c r="K271" s="182" t="str">
        <f t="shared" si="25"/>
        <v/>
      </c>
      <c r="L271" s="285"/>
      <c r="M271" s="286" t="str">
        <f t="shared" si="26"/>
        <v/>
      </c>
      <c r="N271" s="286" t="str">
        <f t="shared" si="27"/>
        <v/>
      </c>
      <c r="O271" s="215" t="str">
        <f t="shared" si="24"/>
        <v/>
      </c>
      <c r="P271" s="211" t="str">
        <f t="shared" si="28"/>
        <v/>
      </c>
      <c r="Q271" s="222"/>
      <c r="R271" s="266"/>
      <c r="S271" s="90"/>
      <c r="T271" s="158">
        <f t="shared" si="29"/>
        <v>0</v>
      </c>
    </row>
    <row r="272" spans="1:20" ht="20.100000000000001" customHeight="1" x14ac:dyDescent="0.25">
      <c r="A272" s="174">
        <v>266</v>
      </c>
      <c r="B272" s="181" t="str">
        <f>IF('Frais réels'!B272="","",'Frais réels'!$B272)</f>
        <v/>
      </c>
      <c r="C272" s="181" t="str">
        <f>IF('Frais réels'!C272="","",'Frais réels'!$C272)</f>
        <v/>
      </c>
      <c r="D272" s="181" t="str">
        <f>IF('Frais réels'!D272="","",'Frais réels'!$D272)</f>
        <v/>
      </c>
      <c r="E272" s="180" t="str">
        <f>IF('Frais réels'!E272="","",'Frais réels'!$E272)</f>
        <v/>
      </c>
      <c r="F272" s="180" t="str">
        <f>IF('Frais réels'!F272="","",'Frais réels'!$F272)</f>
        <v/>
      </c>
      <c r="G272" s="276" t="str">
        <f>IF('Frais réels'!G272="","",'Frais réels'!G272)</f>
        <v/>
      </c>
      <c r="H272" s="276" t="str">
        <f>IF('Frais réels'!H272="","",'Frais réels'!H272)</f>
        <v/>
      </c>
      <c r="I272" s="203" t="str">
        <f>IF('Frais réels'!I272="","",'Frais réels'!$I272)</f>
        <v/>
      </c>
      <c r="J272" s="73"/>
      <c r="K272" s="182" t="str">
        <f t="shared" si="25"/>
        <v/>
      </c>
      <c r="L272" s="285"/>
      <c r="M272" s="286" t="str">
        <f t="shared" si="26"/>
        <v/>
      </c>
      <c r="N272" s="286" t="str">
        <f t="shared" si="27"/>
        <v/>
      </c>
      <c r="O272" s="215" t="str">
        <f t="shared" si="24"/>
        <v/>
      </c>
      <c r="P272" s="211" t="str">
        <f t="shared" si="28"/>
        <v/>
      </c>
      <c r="Q272" s="222"/>
      <c r="R272" s="266"/>
      <c r="S272" s="90"/>
      <c r="T272" s="158">
        <f t="shared" si="29"/>
        <v>0</v>
      </c>
    </row>
    <row r="273" spans="1:20" ht="20.100000000000001" customHeight="1" x14ac:dyDescent="0.25">
      <c r="A273" s="174">
        <v>267</v>
      </c>
      <c r="B273" s="181" t="str">
        <f>IF('Frais réels'!B273="","",'Frais réels'!$B273)</f>
        <v/>
      </c>
      <c r="C273" s="181" t="str">
        <f>IF('Frais réels'!C273="","",'Frais réels'!$C273)</f>
        <v/>
      </c>
      <c r="D273" s="181" t="str">
        <f>IF('Frais réels'!D273="","",'Frais réels'!$D273)</f>
        <v/>
      </c>
      <c r="E273" s="180" t="str">
        <f>IF('Frais réels'!E273="","",'Frais réels'!$E273)</f>
        <v/>
      </c>
      <c r="F273" s="180" t="str">
        <f>IF('Frais réels'!F273="","",'Frais réels'!$F273)</f>
        <v/>
      </c>
      <c r="G273" s="276" t="str">
        <f>IF('Frais réels'!G273="","",'Frais réels'!G273)</f>
        <v/>
      </c>
      <c r="H273" s="276" t="str">
        <f>IF('Frais réels'!H273="","",'Frais réels'!H273)</f>
        <v/>
      </c>
      <c r="I273" s="203" t="str">
        <f>IF('Frais réels'!I273="","",'Frais réels'!$I273)</f>
        <v/>
      </c>
      <c r="J273" s="73"/>
      <c r="K273" s="182" t="str">
        <f t="shared" si="25"/>
        <v/>
      </c>
      <c r="L273" s="285"/>
      <c r="M273" s="286" t="str">
        <f t="shared" si="26"/>
        <v/>
      </c>
      <c r="N273" s="286" t="str">
        <f t="shared" si="27"/>
        <v/>
      </c>
      <c r="O273" s="215" t="str">
        <f t="shared" si="24"/>
        <v/>
      </c>
      <c r="P273" s="211" t="str">
        <f t="shared" si="28"/>
        <v/>
      </c>
      <c r="Q273" s="222"/>
      <c r="R273" s="266"/>
      <c r="S273" s="90"/>
      <c r="T273" s="158">
        <f t="shared" si="29"/>
        <v>0</v>
      </c>
    </row>
    <row r="274" spans="1:20" ht="20.100000000000001" customHeight="1" x14ac:dyDescent="0.25">
      <c r="A274" s="174">
        <v>268</v>
      </c>
      <c r="B274" s="181" t="str">
        <f>IF('Frais réels'!B274="","",'Frais réels'!$B274)</f>
        <v/>
      </c>
      <c r="C274" s="181" t="str">
        <f>IF('Frais réels'!C274="","",'Frais réels'!$C274)</f>
        <v/>
      </c>
      <c r="D274" s="181" t="str">
        <f>IF('Frais réels'!D274="","",'Frais réels'!$D274)</f>
        <v/>
      </c>
      <c r="E274" s="180" t="str">
        <f>IF('Frais réels'!E274="","",'Frais réels'!$E274)</f>
        <v/>
      </c>
      <c r="F274" s="180" t="str">
        <f>IF('Frais réels'!F274="","",'Frais réels'!$F274)</f>
        <v/>
      </c>
      <c r="G274" s="276" t="str">
        <f>IF('Frais réels'!G274="","",'Frais réels'!G274)</f>
        <v/>
      </c>
      <c r="H274" s="276" t="str">
        <f>IF('Frais réels'!H274="","",'Frais réels'!H274)</f>
        <v/>
      </c>
      <c r="I274" s="203" t="str">
        <f>IF('Frais réels'!I274="","",'Frais réels'!$I274)</f>
        <v/>
      </c>
      <c r="J274" s="73"/>
      <c r="K274" s="182" t="str">
        <f t="shared" si="25"/>
        <v/>
      </c>
      <c r="L274" s="285"/>
      <c r="M274" s="286" t="str">
        <f t="shared" si="26"/>
        <v/>
      </c>
      <c r="N274" s="286" t="str">
        <f t="shared" si="27"/>
        <v/>
      </c>
      <c r="O274" s="215" t="str">
        <f t="shared" si="24"/>
        <v/>
      </c>
      <c r="P274" s="211" t="str">
        <f t="shared" si="28"/>
        <v/>
      </c>
      <c r="Q274" s="222"/>
      <c r="R274" s="266"/>
      <c r="S274" s="90"/>
      <c r="T274" s="158">
        <f t="shared" si="29"/>
        <v>0</v>
      </c>
    </row>
    <row r="275" spans="1:20" ht="20.100000000000001" customHeight="1" x14ac:dyDescent="0.25">
      <c r="A275" s="174">
        <v>269</v>
      </c>
      <c r="B275" s="181" t="str">
        <f>IF('Frais réels'!B275="","",'Frais réels'!$B275)</f>
        <v/>
      </c>
      <c r="C275" s="181" t="str">
        <f>IF('Frais réels'!C275="","",'Frais réels'!$C275)</f>
        <v/>
      </c>
      <c r="D275" s="181" t="str">
        <f>IF('Frais réels'!D275="","",'Frais réels'!$D275)</f>
        <v/>
      </c>
      <c r="E275" s="180" t="str">
        <f>IF('Frais réels'!E275="","",'Frais réels'!$E275)</f>
        <v/>
      </c>
      <c r="F275" s="180" t="str">
        <f>IF('Frais réels'!F275="","",'Frais réels'!$F275)</f>
        <v/>
      </c>
      <c r="G275" s="276" t="str">
        <f>IF('Frais réels'!G275="","",'Frais réels'!G275)</f>
        <v/>
      </c>
      <c r="H275" s="276" t="str">
        <f>IF('Frais réels'!H275="","",'Frais réels'!H275)</f>
        <v/>
      </c>
      <c r="I275" s="203" t="str">
        <f>IF('Frais réels'!I275="","",'Frais réels'!$I275)</f>
        <v/>
      </c>
      <c r="J275" s="73"/>
      <c r="K275" s="182" t="str">
        <f t="shared" si="25"/>
        <v/>
      </c>
      <c r="L275" s="285"/>
      <c r="M275" s="286" t="str">
        <f t="shared" si="26"/>
        <v/>
      </c>
      <c r="N275" s="286" t="str">
        <f t="shared" si="27"/>
        <v/>
      </c>
      <c r="O275" s="215" t="str">
        <f t="shared" si="24"/>
        <v/>
      </c>
      <c r="P275" s="211" t="str">
        <f t="shared" si="28"/>
        <v/>
      </c>
      <c r="Q275" s="222"/>
      <c r="R275" s="266"/>
      <c r="S275" s="90"/>
      <c r="T275" s="158">
        <f t="shared" si="29"/>
        <v>0</v>
      </c>
    </row>
    <row r="276" spans="1:20" ht="20.100000000000001" customHeight="1" x14ac:dyDescent="0.25">
      <c r="A276" s="174">
        <v>270</v>
      </c>
      <c r="B276" s="181" t="str">
        <f>IF('Frais réels'!B276="","",'Frais réels'!$B276)</f>
        <v/>
      </c>
      <c r="C276" s="181" t="str">
        <f>IF('Frais réels'!C276="","",'Frais réels'!$C276)</f>
        <v/>
      </c>
      <c r="D276" s="181" t="str">
        <f>IF('Frais réels'!D276="","",'Frais réels'!$D276)</f>
        <v/>
      </c>
      <c r="E276" s="180" t="str">
        <f>IF('Frais réels'!E276="","",'Frais réels'!$E276)</f>
        <v/>
      </c>
      <c r="F276" s="180" t="str">
        <f>IF('Frais réels'!F276="","",'Frais réels'!$F276)</f>
        <v/>
      </c>
      <c r="G276" s="276" t="str">
        <f>IF('Frais réels'!G276="","",'Frais réels'!G276)</f>
        <v/>
      </c>
      <c r="H276" s="276" t="str">
        <f>IF('Frais réels'!H276="","",'Frais réels'!H276)</f>
        <v/>
      </c>
      <c r="I276" s="203" t="str">
        <f>IF('Frais réels'!I276="","",'Frais réels'!$I276)</f>
        <v/>
      </c>
      <c r="J276" s="73"/>
      <c r="K276" s="182" t="str">
        <f t="shared" si="25"/>
        <v/>
      </c>
      <c r="L276" s="285"/>
      <c r="M276" s="286" t="str">
        <f t="shared" si="26"/>
        <v/>
      </c>
      <c r="N276" s="286" t="str">
        <f t="shared" si="27"/>
        <v/>
      </c>
      <c r="O276" s="215" t="str">
        <f t="shared" si="24"/>
        <v/>
      </c>
      <c r="P276" s="211" t="str">
        <f t="shared" si="28"/>
        <v/>
      </c>
      <c r="Q276" s="222"/>
      <c r="R276" s="266"/>
      <c r="S276" s="90"/>
      <c r="T276" s="158">
        <f t="shared" si="29"/>
        <v>0</v>
      </c>
    </row>
    <row r="277" spans="1:20" ht="20.100000000000001" customHeight="1" x14ac:dyDescent="0.25">
      <c r="A277" s="174">
        <v>271</v>
      </c>
      <c r="B277" s="181" t="str">
        <f>IF('Frais réels'!B277="","",'Frais réels'!$B277)</f>
        <v/>
      </c>
      <c r="C277" s="181" t="str">
        <f>IF('Frais réels'!C277="","",'Frais réels'!$C277)</f>
        <v/>
      </c>
      <c r="D277" s="181" t="str">
        <f>IF('Frais réels'!D277="","",'Frais réels'!$D277)</f>
        <v/>
      </c>
      <c r="E277" s="180" t="str">
        <f>IF('Frais réels'!E277="","",'Frais réels'!$E277)</f>
        <v/>
      </c>
      <c r="F277" s="180" t="str">
        <f>IF('Frais réels'!F277="","",'Frais réels'!$F277)</f>
        <v/>
      </c>
      <c r="G277" s="276" t="str">
        <f>IF('Frais réels'!G277="","",'Frais réels'!G277)</f>
        <v/>
      </c>
      <c r="H277" s="276" t="str">
        <f>IF('Frais réels'!H277="","",'Frais réels'!H277)</f>
        <v/>
      </c>
      <c r="I277" s="203" t="str">
        <f>IF('Frais réels'!I277="","",'Frais réels'!$I277)</f>
        <v/>
      </c>
      <c r="J277" s="73"/>
      <c r="K277" s="182" t="str">
        <f t="shared" si="25"/>
        <v/>
      </c>
      <c r="L277" s="285"/>
      <c r="M277" s="286" t="str">
        <f t="shared" si="26"/>
        <v/>
      </c>
      <c r="N277" s="286" t="str">
        <f t="shared" si="27"/>
        <v/>
      </c>
      <c r="O277" s="215" t="str">
        <f t="shared" si="24"/>
        <v/>
      </c>
      <c r="P277" s="211" t="str">
        <f t="shared" si="28"/>
        <v/>
      </c>
      <c r="Q277" s="222"/>
      <c r="R277" s="266"/>
      <c r="S277" s="90"/>
      <c r="T277" s="158">
        <f t="shared" si="29"/>
        <v>0</v>
      </c>
    </row>
    <row r="278" spans="1:20" ht="20.100000000000001" customHeight="1" x14ac:dyDescent="0.25">
      <c r="A278" s="174">
        <v>272</v>
      </c>
      <c r="B278" s="181" t="str">
        <f>IF('Frais réels'!B278="","",'Frais réels'!$B278)</f>
        <v/>
      </c>
      <c r="C278" s="181" t="str">
        <f>IF('Frais réels'!C278="","",'Frais réels'!$C278)</f>
        <v/>
      </c>
      <c r="D278" s="181" t="str">
        <f>IF('Frais réels'!D278="","",'Frais réels'!$D278)</f>
        <v/>
      </c>
      <c r="E278" s="180" t="str">
        <f>IF('Frais réels'!E278="","",'Frais réels'!$E278)</f>
        <v/>
      </c>
      <c r="F278" s="180" t="str">
        <f>IF('Frais réels'!F278="","",'Frais réels'!$F278)</f>
        <v/>
      </c>
      <c r="G278" s="276" t="str">
        <f>IF('Frais réels'!G278="","",'Frais réels'!G278)</f>
        <v/>
      </c>
      <c r="H278" s="276" t="str">
        <f>IF('Frais réels'!H278="","",'Frais réels'!H278)</f>
        <v/>
      </c>
      <c r="I278" s="203" t="str">
        <f>IF('Frais réels'!I278="","",'Frais réels'!$I278)</f>
        <v/>
      </c>
      <c r="J278" s="73"/>
      <c r="K278" s="182" t="str">
        <f t="shared" si="25"/>
        <v/>
      </c>
      <c r="L278" s="285"/>
      <c r="M278" s="286" t="str">
        <f t="shared" si="26"/>
        <v/>
      </c>
      <c r="N278" s="286" t="str">
        <f t="shared" si="27"/>
        <v/>
      </c>
      <c r="O278" s="215" t="str">
        <f t="shared" si="24"/>
        <v/>
      </c>
      <c r="P278" s="211" t="str">
        <f t="shared" si="28"/>
        <v/>
      </c>
      <c r="Q278" s="222"/>
      <c r="R278" s="266"/>
      <c r="S278" s="90"/>
      <c r="T278" s="158">
        <f t="shared" si="29"/>
        <v>0</v>
      </c>
    </row>
    <row r="279" spans="1:20" ht="20.100000000000001" customHeight="1" x14ac:dyDescent="0.25">
      <c r="A279" s="174">
        <v>273</v>
      </c>
      <c r="B279" s="181" t="str">
        <f>IF('Frais réels'!B279="","",'Frais réels'!$B279)</f>
        <v/>
      </c>
      <c r="C279" s="181" t="str">
        <f>IF('Frais réels'!C279="","",'Frais réels'!$C279)</f>
        <v/>
      </c>
      <c r="D279" s="181" t="str">
        <f>IF('Frais réels'!D279="","",'Frais réels'!$D279)</f>
        <v/>
      </c>
      <c r="E279" s="180" t="str">
        <f>IF('Frais réels'!E279="","",'Frais réels'!$E279)</f>
        <v/>
      </c>
      <c r="F279" s="180" t="str">
        <f>IF('Frais réels'!F279="","",'Frais réels'!$F279)</f>
        <v/>
      </c>
      <c r="G279" s="276" t="str">
        <f>IF('Frais réels'!G279="","",'Frais réels'!G279)</f>
        <v/>
      </c>
      <c r="H279" s="276" t="str">
        <f>IF('Frais réels'!H279="","",'Frais réels'!H279)</f>
        <v/>
      </c>
      <c r="I279" s="203" t="str">
        <f>IF('Frais réels'!I279="","",'Frais réels'!$I279)</f>
        <v/>
      </c>
      <c r="J279" s="73"/>
      <c r="K279" s="182" t="str">
        <f t="shared" si="25"/>
        <v/>
      </c>
      <c r="L279" s="285"/>
      <c r="M279" s="286" t="str">
        <f t="shared" si="26"/>
        <v/>
      </c>
      <c r="N279" s="286" t="str">
        <f t="shared" si="27"/>
        <v/>
      </c>
      <c r="O279" s="215" t="str">
        <f t="shared" si="24"/>
        <v/>
      </c>
      <c r="P279" s="211" t="str">
        <f t="shared" si="28"/>
        <v/>
      </c>
      <c r="Q279" s="222"/>
      <c r="R279" s="266"/>
      <c r="S279" s="90"/>
      <c r="T279" s="158">
        <f t="shared" si="29"/>
        <v>0</v>
      </c>
    </row>
    <row r="280" spans="1:20" ht="20.100000000000001" customHeight="1" x14ac:dyDescent="0.25">
      <c r="A280" s="174">
        <v>274</v>
      </c>
      <c r="B280" s="181" t="str">
        <f>IF('Frais réels'!B280="","",'Frais réels'!$B280)</f>
        <v/>
      </c>
      <c r="C280" s="181" t="str">
        <f>IF('Frais réels'!C280="","",'Frais réels'!$C280)</f>
        <v/>
      </c>
      <c r="D280" s="181" t="str">
        <f>IF('Frais réels'!D280="","",'Frais réels'!$D280)</f>
        <v/>
      </c>
      <c r="E280" s="180" t="str">
        <f>IF('Frais réels'!E280="","",'Frais réels'!$E280)</f>
        <v/>
      </c>
      <c r="F280" s="180" t="str">
        <f>IF('Frais réels'!F280="","",'Frais réels'!$F280)</f>
        <v/>
      </c>
      <c r="G280" s="276" t="str">
        <f>IF('Frais réels'!G280="","",'Frais réels'!G280)</f>
        <v/>
      </c>
      <c r="H280" s="276" t="str">
        <f>IF('Frais réels'!H280="","",'Frais réels'!H280)</f>
        <v/>
      </c>
      <c r="I280" s="203" t="str">
        <f>IF('Frais réels'!I280="","",'Frais réels'!$I280)</f>
        <v/>
      </c>
      <c r="J280" s="73"/>
      <c r="K280" s="182" t="str">
        <f t="shared" si="25"/>
        <v/>
      </c>
      <c r="L280" s="285"/>
      <c r="M280" s="286" t="str">
        <f t="shared" si="26"/>
        <v/>
      </c>
      <c r="N280" s="286" t="str">
        <f t="shared" si="27"/>
        <v/>
      </c>
      <c r="O280" s="215" t="str">
        <f t="shared" si="24"/>
        <v/>
      </c>
      <c r="P280" s="211" t="str">
        <f t="shared" si="28"/>
        <v/>
      </c>
      <c r="Q280" s="222"/>
      <c r="R280" s="266"/>
      <c r="S280" s="90"/>
      <c r="T280" s="158">
        <f t="shared" si="29"/>
        <v>0</v>
      </c>
    </row>
    <row r="281" spans="1:20" ht="20.100000000000001" customHeight="1" x14ac:dyDescent="0.25">
      <c r="A281" s="174">
        <v>275</v>
      </c>
      <c r="B281" s="181" t="str">
        <f>IF('Frais réels'!B281="","",'Frais réels'!$B281)</f>
        <v/>
      </c>
      <c r="C281" s="181" t="str">
        <f>IF('Frais réels'!C281="","",'Frais réels'!$C281)</f>
        <v/>
      </c>
      <c r="D281" s="181" t="str">
        <f>IF('Frais réels'!D281="","",'Frais réels'!$D281)</f>
        <v/>
      </c>
      <c r="E281" s="180" t="str">
        <f>IF('Frais réels'!E281="","",'Frais réels'!$E281)</f>
        <v/>
      </c>
      <c r="F281" s="180" t="str">
        <f>IF('Frais réels'!F281="","",'Frais réels'!$F281)</f>
        <v/>
      </c>
      <c r="G281" s="276" t="str">
        <f>IF('Frais réels'!G281="","",'Frais réels'!G281)</f>
        <v/>
      </c>
      <c r="H281" s="276" t="str">
        <f>IF('Frais réels'!H281="","",'Frais réels'!H281)</f>
        <v/>
      </c>
      <c r="I281" s="203" t="str">
        <f>IF('Frais réels'!I281="","",'Frais réels'!$I281)</f>
        <v/>
      </c>
      <c r="J281" s="73"/>
      <c r="K281" s="182" t="str">
        <f t="shared" si="25"/>
        <v/>
      </c>
      <c r="L281" s="285"/>
      <c r="M281" s="286" t="str">
        <f t="shared" si="26"/>
        <v/>
      </c>
      <c r="N281" s="286" t="str">
        <f t="shared" si="27"/>
        <v/>
      </c>
      <c r="O281" s="215" t="str">
        <f t="shared" si="24"/>
        <v/>
      </c>
      <c r="P281" s="211" t="str">
        <f t="shared" si="28"/>
        <v/>
      </c>
      <c r="Q281" s="222"/>
      <c r="R281" s="266"/>
      <c r="S281" s="90"/>
      <c r="T281" s="158">
        <f t="shared" si="29"/>
        <v>0</v>
      </c>
    </row>
    <row r="282" spans="1:20" ht="20.100000000000001" customHeight="1" x14ac:dyDescent="0.25">
      <c r="A282" s="174">
        <v>276</v>
      </c>
      <c r="B282" s="181" t="str">
        <f>IF('Frais réels'!B282="","",'Frais réels'!$B282)</f>
        <v/>
      </c>
      <c r="C282" s="181" t="str">
        <f>IF('Frais réels'!C282="","",'Frais réels'!$C282)</f>
        <v/>
      </c>
      <c r="D282" s="181" t="str">
        <f>IF('Frais réels'!D282="","",'Frais réels'!$D282)</f>
        <v/>
      </c>
      <c r="E282" s="180" t="str">
        <f>IF('Frais réels'!E282="","",'Frais réels'!$E282)</f>
        <v/>
      </c>
      <c r="F282" s="180" t="str">
        <f>IF('Frais réels'!F282="","",'Frais réels'!$F282)</f>
        <v/>
      </c>
      <c r="G282" s="276" t="str">
        <f>IF('Frais réels'!G282="","",'Frais réels'!G282)</f>
        <v/>
      </c>
      <c r="H282" s="276" t="str">
        <f>IF('Frais réels'!H282="","",'Frais réels'!H282)</f>
        <v/>
      </c>
      <c r="I282" s="203" t="str">
        <f>IF('Frais réels'!I282="","",'Frais réels'!$I282)</f>
        <v/>
      </c>
      <c r="J282" s="73"/>
      <c r="K282" s="182" t="str">
        <f t="shared" si="25"/>
        <v/>
      </c>
      <c r="L282" s="285"/>
      <c r="M282" s="286" t="str">
        <f t="shared" si="26"/>
        <v/>
      </c>
      <c r="N282" s="286" t="str">
        <f t="shared" si="27"/>
        <v/>
      </c>
      <c r="O282" s="215" t="str">
        <f t="shared" si="24"/>
        <v/>
      </c>
      <c r="P282" s="211" t="str">
        <f t="shared" si="28"/>
        <v/>
      </c>
      <c r="Q282" s="222"/>
      <c r="R282" s="266"/>
      <c r="S282" s="90"/>
      <c r="T282" s="158">
        <f t="shared" si="29"/>
        <v>0</v>
      </c>
    </row>
    <row r="283" spans="1:20" ht="20.100000000000001" customHeight="1" x14ac:dyDescent="0.25">
      <c r="A283" s="174">
        <v>277</v>
      </c>
      <c r="B283" s="181" t="str">
        <f>IF('Frais réels'!B283="","",'Frais réels'!$B283)</f>
        <v/>
      </c>
      <c r="C283" s="181" t="str">
        <f>IF('Frais réels'!C283="","",'Frais réels'!$C283)</f>
        <v/>
      </c>
      <c r="D283" s="181" t="str">
        <f>IF('Frais réels'!D283="","",'Frais réels'!$D283)</f>
        <v/>
      </c>
      <c r="E283" s="180" t="str">
        <f>IF('Frais réels'!E283="","",'Frais réels'!$E283)</f>
        <v/>
      </c>
      <c r="F283" s="180" t="str">
        <f>IF('Frais réels'!F283="","",'Frais réels'!$F283)</f>
        <v/>
      </c>
      <c r="G283" s="276" t="str">
        <f>IF('Frais réels'!G283="","",'Frais réels'!G283)</f>
        <v/>
      </c>
      <c r="H283" s="276" t="str">
        <f>IF('Frais réels'!H283="","",'Frais réels'!H283)</f>
        <v/>
      </c>
      <c r="I283" s="203" t="str">
        <f>IF('Frais réels'!I283="","",'Frais réels'!$I283)</f>
        <v/>
      </c>
      <c r="J283" s="73"/>
      <c r="K283" s="182" t="str">
        <f t="shared" si="25"/>
        <v/>
      </c>
      <c r="L283" s="285"/>
      <c r="M283" s="286" t="str">
        <f t="shared" si="26"/>
        <v/>
      </c>
      <c r="N283" s="286" t="str">
        <f t="shared" si="27"/>
        <v/>
      </c>
      <c r="O283" s="215" t="str">
        <f t="shared" si="24"/>
        <v/>
      </c>
      <c r="P283" s="211" t="str">
        <f t="shared" si="28"/>
        <v/>
      </c>
      <c r="Q283" s="222"/>
      <c r="R283" s="266"/>
      <c r="S283" s="90"/>
      <c r="T283" s="158">
        <f t="shared" si="29"/>
        <v>0</v>
      </c>
    </row>
    <row r="284" spans="1:20" ht="20.100000000000001" customHeight="1" x14ac:dyDescent="0.25">
      <c r="A284" s="174">
        <v>278</v>
      </c>
      <c r="B284" s="181" t="str">
        <f>IF('Frais réels'!B284="","",'Frais réels'!$B284)</f>
        <v/>
      </c>
      <c r="C284" s="181" t="str">
        <f>IF('Frais réels'!C284="","",'Frais réels'!$C284)</f>
        <v/>
      </c>
      <c r="D284" s="181" t="str">
        <f>IF('Frais réels'!D284="","",'Frais réels'!$D284)</f>
        <v/>
      </c>
      <c r="E284" s="180" t="str">
        <f>IF('Frais réels'!E284="","",'Frais réels'!$E284)</f>
        <v/>
      </c>
      <c r="F284" s="180" t="str">
        <f>IF('Frais réels'!F284="","",'Frais réels'!$F284)</f>
        <v/>
      </c>
      <c r="G284" s="276" t="str">
        <f>IF('Frais réels'!G284="","",'Frais réels'!G284)</f>
        <v/>
      </c>
      <c r="H284" s="276" t="str">
        <f>IF('Frais réels'!H284="","",'Frais réels'!H284)</f>
        <v/>
      </c>
      <c r="I284" s="203" t="str">
        <f>IF('Frais réels'!I284="","",'Frais réels'!$I284)</f>
        <v/>
      </c>
      <c r="J284" s="73"/>
      <c r="K284" s="182" t="str">
        <f t="shared" si="25"/>
        <v/>
      </c>
      <c r="L284" s="285"/>
      <c r="M284" s="286" t="str">
        <f t="shared" si="26"/>
        <v/>
      </c>
      <c r="N284" s="286" t="str">
        <f t="shared" si="27"/>
        <v/>
      </c>
      <c r="O284" s="215" t="str">
        <f t="shared" si="24"/>
        <v/>
      </c>
      <c r="P284" s="211" t="str">
        <f t="shared" si="28"/>
        <v/>
      </c>
      <c r="Q284" s="222"/>
      <c r="R284" s="266"/>
      <c r="S284" s="90"/>
      <c r="T284" s="158">
        <f t="shared" si="29"/>
        <v>0</v>
      </c>
    </row>
    <row r="285" spans="1:20" ht="20.100000000000001" customHeight="1" x14ac:dyDescent="0.25">
      <c r="A285" s="174">
        <v>279</v>
      </c>
      <c r="B285" s="181" t="str">
        <f>IF('Frais réels'!B285="","",'Frais réels'!$B285)</f>
        <v/>
      </c>
      <c r="C285" s="181" t="str">
        <f>IF('Frais réels'!C285="","",'Frais réels'!$C285)</f>
        <v/>
      </c>
      <c r="D285" s="181" t="str">
        <f>IF('Frais réels'!D285="","",'Frais réels'!$D285)</f>
        <v/>
      </c>
      <c r="E285" s="180" t="str">
        <f>IF('Frais réels'!E285="","",'Frais réels'!$E285)</f>
        <v/>
      </c>
      <c r="F285" s="180" t="str">
        <f>IF('Frais réels'!F285="","",'Frais réels'!$F285)</f>
        <v/>
      </c>
      <c r="G285" s="276" t="str">
        <f>IF('Frais réels'!G285="","",'Frais réels'!G285)</f>
        <v/>
      </c>
      <c r="H285" s="276" t="str">
        <f>IF('Frais réels'!H285="","",'Frais réels'!H285)</f>
        <v/>
      </c>
      <c r="I285" s="203" t="str">
        <f>IF('Frais réels'!I285="","",'Frais réels'!$I285)</f>
        <v/>
      </c>
      <c r="J285" s="73"/>
      <c r="K285" s="182" t="str">
        <f t="shared" si="25"/>
        <v/>
      </c>
      <c r="L285" s="285"/>
      <c r="M285" s="286" t="str">
        <f t="shared" si="26"/>
        <v/>
      </c>
      <c r="N285" s="286" t="str">
        <f t="shared" si="27"/>
        <v/>
      </c>
      <c r="O285" s="215" t="str">
        <f t="shared" si="24"/>
        <v/>
      </c>
      <c r="P285" s="211" t="str">
        <f t="shared" si="28"/>
        <v/>
      </c>
      <c r="Q285" s="222"/>
      <c r="R285" s="266"/>
      <c r="S285" s="90"/>
      <c r="T285" s="158">
        <f t="shared" si="29"/>
        <v>0</v>
      </c>
    </row>
    <row r="286" spans="1:20" ht="20.100000000000001" customHeight="1" x14ac:dyDescent="0.25">
      <c r="A286" s="174">
        <v>280</v>
      </c>
      <c r="B286" s="181" t="str">
        <f>IF('Frais réels'!B286="","",'Frais réels'!$B286)</f>
        <v/>
      </c>
      <c r="C286" s="181" t="str">
        <f>IF('Frais réels'!C286="","",'Frais réels'!$C286)</f>
        <v/>
      </c>
      <c r="D286" s="181" t="str">
        <f>IF('Frais réels'!D286="","",'Frais réels'!$D286)</f>
        <v/>
      </c>
      <c r="E286" s="180" t="str">
        <f>IF('Frais réels'!E286="","",'Frais réels'!$E286)</f>
        <v/>
      </c>
      <c r="F286" s="180" t="str">
        <f>IF('Frais réels'!F286="","",'Frais réels'!$F286)</f>
        <v/>
      </c>
      <c r="G286" s="276" t="str">
        <f>IF('Frais réels'!G286="","",'Frais réels'!G286)</f>
        <v/>
      </c>
      <c r="H286" s="276" t="str">
        <f>IF('Frais réels'!H286="","",'Frais réels'!H286)</f>
        <v/>
      </c>
      <c r="I286" s="203" t="str">
        <f>IF('Frais réels'!I286="","",'Frais réels'!$I286)</f>
        <v/>
      </c>
      <c r="J286" s="73"/>
      <c r="K286" s="182" t="str">
        <f t="shared" si="25"/>
        <v/>
      </c>
      <c r="L286" s="285"/>
      <c r="M286" s="286" t="str">
        <f t="shared" si="26"/>
        <v/>
      </c>
      <c r="N286" s="286" t="str">
        <f t="shared" si="27"/>
        <v/>
      </c>
      <c r="O286" s="215" t="str">
        <f t="shared" si="24"/>
        <v/>
      </c>
      <c r="P286" s="211" t="str">
        <f t="shared" si="28"/>
        <v/>
      </c>
      <c r="Q286" s="222"/>
      <c r="R286" s="266"/>
      <c r="S286" s="90"/>
      <c r="T286" s="158">
        <f t="shared" si="29"/>
        <v>0</v>
      </c>
    </row>
    <row r="287" spans="1:20" ht="20.100000000000001" customHeight="1" x14ac:dyDescent="0.25">
      <c r="A287" s="174">
        <v>281</v>
      </c>
      <c r="B287" s="181" t="str">
        <f>IF('Frais réels'!B287="","",'Frais réels'!$B287)</f>
        <v/>
      </c>
      <c r="C287" s="181" t="str">
        <f>IF('Frais réels'!C287="","",'Frais réels'!$C287)</f>
        <v/>
      </c>
      <c r="D287" s="181" t="str">
        <f>IF('Frais réels'!D287="","",'Frais réels'!$D287)</f>
        <v/>
      </c>
      <c r="E287" s="180" t="str">
        <f>IF('Frais réels'!E287="","",'Frais réels'!$E287)</f>
        <v/>
      </c>
      <c r="F287" s="180" t="str">
        <f>IF('Frais réels'!F287="","",'Frais réels'!$F287)</f>
        <v/>
      </c>
      <c r="G287" s="276" t="str">
        <f>IF('Frais réels'!G287="","",'Frais réels'!G287)</f>
        <v/>
      </c>
      <c r="H287" s="276" t="str">
        <f>IF('Frais réels'!H287="","",'Frais réels'!H287)</f>
        <v/>
      </c>
      <c r="I287" s="203" t="str">
        <f>IF('Frais réels'!I287="","",'Frais réels'!$I287)</f>
        <v/>
      </c>
      <c r="J287" s="73"/>
      <c r="K287" s="182" t="str">
        <f t="shared" si="25"/>
        <v/>
      </c>
      <c r="L287" s="285"/>
      <c r="M287" s="286" t="str">
        <f t="shared" si="26"/>
        <v/>
      </c>
      <c r="N287" s="286" t="str">
        <f t="shared" si="27"/>
        <v/>
      </c>
      <c r="O287" s="215" t="str">
        <f t="shared" si="24"/>
        <v/>
      </c>
      <c r="P287" s="211" t="str">
        <f t="shared" si="28"/>
        <v/>
      </c>
      <c r="Q287" s="222"/>
      <c r="R287" s="266"/>
      <c r="S287" s="90"/>
      <c r="T287" s="158">
        <f t="shared" si="29"/>
        <v>0</v>
      </c>
    </row>
    <row r="288" spans="1:20" ht="20.100000000000001" customHeight="1" x14ac:dyDescent="0.25">
      <c r="A288" s="174">
        <v>282</v>
      </c>
      <c r="B288" s="181" t="str">
        <f>IF('Frais réels'!B288="","",'Frais réels'!$B288)</f>
        <v/>
      </c>
      <c r="C288" s="181" t="str">
        <f>IF('Frais réels'!C288="","",'Frais réels'!$C288)</f>
        <v/>
      </c>
      <c r="D288" s="181" t="str">
        <f>IF('Frais réels'!D288="","",'Frais réels'!$D288)</f>
        <v/>
      </c>
      <c r="E288" s="180" t="str">
        <f>IF('Frais réels'!E288="","",'Frais réels'!$E288)</f>
        <v/>
      </c>
      <c r="F288" s="180" t="str">
        <f>IF('Frais réels'!F288="","",'Frais réels'!$F288)</f>
        <v/>
      </c>
      <c r="G288" s="276" t="str">
        <f>IF('Frais réels'!G288="","",'Frais réels'!G288)</f>
        <v/>
      </c>
      <c r="H288" s="276" t="str">
        <f>IF('Frais réels'!H288="","",'Frais réels'!H288)</f>
        <v/>
      </c>
      <c r="I288" s="203" t="str">
        <f>IF('Frais réels'!I288="","",'Frais réels'!$I288)</f>
        <v/>
      </c>
      <c r="J288" s="73"/>
      <c r="K288" s="182" t="str">
        <f t="shared" si="25"/>
        <v/>
      </c>
      <c r="L288" s="285"/>
      <c r="M288" s="286" t="str">
        <f t="shared" si="26"/>
        <v/>
      </c>
      <c r="N288" s="286" t="str">
        <f t="shared" si="27"/>
        <v/>
      </c>
      <c r="O288" s="215" t="str">
        <f t="shared" si="24"/>
        <v/>
      </c>
      <c r="P288" s="211" t="str">
        <f t="shared" si="28"/>
        <v/>
      </c>
      <c r="Q288" s="222"/>
      <c r="R288" s="266"/>
      <c r="S288" s="90"/>
      <c r="T288" s="158">
        <f t="shared" si="29"/>
        <v>0</v>
      </c>
    </row>
    <row r="289" spans="1:20" ht="20.100000000000001" customHeight="1" x14ac:dyDescent="0.25">
      <c r="A289" s="174">
        <v>283</v>
      </c>
      <c r="B289" s="181" t="str">
        <f>IF('Frais réels'!B289="","",'Frais réels'!$B289)</f>
        <v/>
      </c>
      <c r="C289" s="181" t="str">
        <f>IF('Frais réels'!C289="","",'Frais réels'!$C289)</f>
        <v/>
      </c>
      <c r="D289" s="181" t="str">
        <f>IF('Frais réels'!D289="","",'Frais réels'!$D289)</f>
        <v/>
      </c>
      <c r="E289" s="180" t="str">
        <f>IF('Frais réels'!E289="","",'Frais réels'!$E289)</f>
        <v/>
      </c>
      <c r="F289" s="180" t="str">
        <f>IF('Frais réels'!F289="","",'Frais réels'!$F289)</f>
        <v/>
      </c>
      <c r="G289" s="276" t="str">
        <f>IF('Frais réels'!G289="","",'Frais réels'!G289)</f>
        <v/>
      </c>
      <c r="H289" s="276" t="str">
        <f>IF('Frais réels'!H289="","",'Frais réels'!H289)</f>
        <v/>
      </c>
      <c r="I289" s="203" t="str">
        <f>IF('Frais réels'!I289="","",'Frais réels'!$I289)</f>
        <v/>
      </c>
      <c r="J289" s="73"/>
      <c r="K289" s="182" t="str">
        <f t="shared" si="25"/>
        <v/>
      </c>
      <c r="L289" s="285"/>
      <c r="M289" s="286" t="str">
        <f t="shared" si="26"/>
        <v/>
      </c>
      <c r="N289" s="286" t="str">
        <f t="shared" si="27"/>
        <v/>
      </c>
      <c r="O289" s="215" t="str">
        <f t="shared" si="24"/>
        <v/>
      </c>
      <c r="P289" s="211" t="str">
        <f t="shared" si="28"/>
        <v/>
      </c>
      <c r="Q289" s="222"/>
      <c r="R289" s="266"/>
      <c r="S289" s="90"/>
      <c r="T289" s="158">
        <f t="shared" si="29"/>
        <v>0</v>
      </c>
    </row>
    <row r="290" spans="1:20" ht="20.100000000000001" customHeight="1" x14ac:dyDescent="0.25">
      <c r="A290" s="174">
        <v>284</v>
      </c>
      <c r="B290" s="181" t="str">
        <f>IF('Frais réels'!B290="","",'Frais réels'!$B290)</f>
        <v/>
      </c>
      <c r="C290" s="181" t="str">
        <f>IF('Frais réels'!C290="","",'Frais réels'!$C290)</f>
        <v/>
      </c>
      <c r="D290" s="181" t="str">
        <f>IF('Frais réels'!D290="","",'Frais réels'!$D290)</f>
        <v/>
      </c>
      <c r="E290" s="180" t="str">
        <f>IF('Frais réels'!E290="","",'Frais réels'!$E290)</f>
        <v/>
      </c>
      <c r="F290" s="180" t="str">
        <f>IF('Frais réels'!F290="","",'Frais réels'!$F290)</f>
        <v/>
      </c>
      <c r="G290" s="276" t="str">
        <f>IF('Frais réels'!G290="","",'Frais réels'!G290)</f>
        <v/>
      </c>
      <c r="H290" s="276" t="str">
        <f>IF('Frais réels'!H290="","",'Frais réels'!H290)</f>
        <v/>
      </c>
      <c r="I290" s="203" t="str">
        <f>IF('Frais réels'!I290="","",'Frais réels'!$I290)</f>
        <v/>
      </c>
      <c r="J290" s="73"/>
      <c r="K290" s="182" t="str">
        <f t="shared" si="25"/>
        <v/>
      </c>
      <c r="L290" s="285"/>
      <c r="M290" s="286" t="str">
        <f t="shared" si="26"/>
        <v/>
      </c>
      <c r="N290" s="286" t="str">
        <f t="shared" si="27"/>
        <v/>
      </c>
      <c r="O290" s="215" t="str">
        <f t="shared" si="24"/>
        <v/>
      </c>
      <c r="P290" s="211" t="str">
        <f t="shared" si="28"/>
        <v/>
      </c>
      <c r="Q290" s="222"/>
      <c r="R290" s="266"/>
      <c r="S290" s="90"/>
      <c r="T290" s="158">
        <f t="shared" si="29"/>
        <v>0</v>
      </c>
    </row>
    <row r="291" spans="1:20" ht="20.100000000000001" customHeight="1" x14ac:dyDescent="0.25">
      <c r="A291" s="174">
        <v>285</v>
      </c>
      <c r="B291" s="181" t="str">
        <f>IF('Frais réels'!B291="","",'Frais réels'!$B291)</f>
        <v/>
      </c>
      <c r="C291" s="181" t="str">
        <f>IF('Frais réels'!C291="","",'Frais réels'!$C291)</f>
        <v/>
      </c>
      <c r="D291" s="181" t="str">
        <f>IF('Frais réels'!D291="","",'Frais réels'!$D291)</f>
        <v/>
      </c>
      <c r="E291" s="180" t="str">
        <f>IF('Frais réels'!E291="","",'Frais réels'!$E291)</f>
        <v/>
      </c>
      <c r="F291" s="180" t="str">
        <f>IF('Frais réels'!F291="","",'Frais réels'!$F291)</f>
        <v/>
      </c>
      <c r="G291" s="276" t="str">
        <f>IF('Frais réels'!G291="","",'Frais réels'!G291)</f>
        <v/>
      </c>
      <c r="H291" s="276" t="str">
        <f>IF('Frais réels'!H291="","",'Frais réels'!H291)</f>
        <v/>
      </c>
      <c r="I291" s="203" t="str">
        <f>IF('Frais réels'!I291="","",'Frais réels'!$I291)</f>
        <v/>
      </c>
      <c r="J291" s="73"/>
      <c r="K291" s="182" t="str">
        <f t="shared" si="25"/>
        <v/>
      </c>
      <c r="L291" s="285"/>
      <c r="M291" s="286" t="str">
        <f t="shared" si="26"/>
        <v/>
      </c>
      <c r="N291" s="286" t="str">
        <f t="shared" si="27"/>
        <v/>
      </c>
      <c r="O291" s="215" t="str">
        <f t="shared" si="24"/>
        <v/>
      </c>
      <c r="P291" s="211" t="str">
        <f t="shared" si="28"/>
        <v/>
      </c>
      <c r="Q291" s="222"/>
      <c r="R291" s="266"/>
      <c r="S291" s="90"/>
      <c r="T291" s="158">
        <f t="shared" si="29"/>
        <v>0</v>
      </c>
    </row>
    <row r="292" spans="1:20" ht="20.100000000000001" customHeight="1" x14ac:dyDescent="0.25">
      <c r="A292" s="174">
        <v>286</v>
      </c>
      <c r="B292" s="181" t="str">
        <f>IF('Frais réels'!B292="","",'Frais réels'!$B292)</f>
        <v/>
      </c>
      <c r="C292" s="181" t="str">
        <f>IF('Frais réels'!C292="","",'Frais réels'!$C292)</f>
        <v/>
      </c>
      <c r="D292" s="181" t="str">
        <f>IF('Frais réels'!D292="","",'Frais réels'!$D292)</f>
        <v/>
      </c>
      <c r="E292" s="180" t="str">
        <f>IF('Frais réels'!E292="","",'Frais réels'!$E292)</f>
        <v/>
      </c>
      <c r="F292" s="180" t="str">
        <f>IF('Frais réels'!F292="","",'Frais réels'!$F292)</f>
        <v/>
      </c>
      <c r="G292" s="276" t="str">
        <f>IF('Frais réels'!G292="","",'Frais réels'!G292)</f>
        <v/>
      </c>
      <c r="H292" s="276" t="str">
        <f>IF('Frais réels'!H292="","",'Frais réels'!H292)</f>
        <v/>
      </c>
      <c r="I292" s="203" t="str">
        <f>IF('Frais réels'!I292="","",'Frais réels'!$I292)</f>
        <v/>
      </c>
      <c r="J292" s="73"/>
      <c r="K292" s="182" t="str">
        <f t="shared" si="25"/>
        <v/>
      </c>
      <c r="L292" s="285"/>
      <c r="M292" s="286" t="str">
        <f t="shared" si="26"/>
        <v/>
      </c>
      <c r="N292" s="286" t="str">
        <f t="shared" si="27"/>
        <v/>
      </c>
      <c r="O292" s="215" t="str">
        <f t="shared" si="24"/>
        <v/>
      </c>
      <c r="P292" s="211" t="str">
        <f t="shared" si="28"/>
        <v/>
      </c>
      <c r="Q292" s="222"/>
      <c r="R292" s="266"/>
      <c r="S292" s="90"/>
      <c r="T292" s="158">
        <f t="shared" si="29"/>
        <v>0</v>
      </c>
    </row>
    <row r="293" spans="1:20" ht="20.100000000000001" customHeight="1" x14ac:dyDescent="0.25">
      <c r="A293" s="174">
        <v>287</v>
      </c>
      <c r="B293" s="181" t="str">
        <f>IF('Frais réels'!B293="","",'Frais réels'!$B293)</f>
        <v/>
      </c>
      <c r="C293" s="181" t="str">
        <f>IF('Frais réels'!C293="","",'Frais réels'!$C293)</f>
        <v/>
      </c>
      <c r="D293" s="181" t="str">
        <f>IF('Frais réels'!D293="","",'Frais réels'!$D293)</f>
        <v/>
      </c>
      <c r="E293" s="180" t="str">
        <f>IF('Frais réels'!E293="","",'Frais réels'!$E293)</f>
        <v/>
      </c>
      <c r="F293" s="180" t="str">
        <f>IF('Frais réels'!F293="","",'Frais réels'!$F293)</f>
        <v/>
      </c>
      <c r="G293" s="276" t="str">
        <f>IF('Frais réels'!G293="","",'Frais réels'!G293)</f>
        <v/>
      </c>
      <c r="H293" s="276" t="str">
        <f>IF('Frais réels'!H293="","",'Frais réels'!H293)</f>
        <v/>
      </c>
      <c r="I293" s="203" t="str">
        <f>IF('Frais réels'!I293="","",'Frais réels'!$I293)</f>
        <v/>
      </c>
      <c r="J293" s="73"/>
      <c r="K293" s="182" t="str">
        <f t="shared" si="25"/>
        <v/>
      </c>
      <c r="L293" s="285"/>
      <c r="M293" s="286" t="str">
        <f t="shared" si="26"/>
        <v/>
      </c>
      <c r="N293" s="286" t="str">
        <f t="shared" si="27"/>
        <v/>
      </c>
      <c r="O293" s="215" t="str">
        <f t="shared" si="24"/>
        <v/>
      </c>
      <c r="P293" s="211" t="str">
        <f t="shared" si="28"/>
        <v/>
      </c>
      <c r="Q293" s="222"/>
      <c r="R293" s="266"/>
      <c r="S293" s="90"/>
      <c r="T293" s="158">
        <f t="shared" si="29"/>
        <v>0</v>
      </c>
    </row>
    <row r="294" spans="1:20" ht="20.100000000000001" customHeight="1" x14ac:dyDescent="0.25">
      <c r="A294" s="174">
        <v>288</v>
      </c>
      <c r="B294" s="181" t="str">
        <f>IF('Frais réels'!B294="","",'Frais réels'!$B294)</f>
        <v/>
      </c>
      <c r="C294" s="181" t="str">
        <f>IF('Frais réels'!C294="","",'Frais réels'!$C294)</f>
        <v/>
      </c>
      <c r="D294" s="181" t="str">
        <f>IF('Frais réels'!D294="","",'Frais réels'!$D294)</f>
        <v/>
      </c>
      <c r="E294" s="180" t="str">
        <f>IF('Frais réels'!E294="","",'Frais réels'!$E294)</f>
        <v/>
      </c>
      <c r="F294" s="180" t="str">
        <f>IF('Frais réels'!F294="","",'Frais réels'!$F294)</f>
        <v/>
      </c>
      <c r="G294" s="276" t="str">
        <f>IF('Frais réels'!G294="","",'Frais réels'!G294)</f>
        <v/>
      </c>
      <c r="H294" s="276" t="str">
        <f>IF('Frais réels'!H294="","",'Frais réels'!H294)</f>
        <v/>
      </c>
      <c r="I294" s="203" t="str">
        <f>IF('Frais réels'!I294="","",'Frais réels'!$I294)</f>
        <v/>
      </c>
      <c r="J294" s="73"/>
      <c r="K294" s="182" t="str">
        <f t="shared" si="25"/>
        <v/>
      </c>
      <c r="L294" s="285"/>
      <c r="M294" s="286" t="str">
        <f t="shared" si="26"/>
        <v/>
      </c>
      <c r="N294" s="286" t="str">
        <f t="shared" si="27"/>
        <v/>
      </c>
      <c r="O294" s="215" t="str">
        <f t="shared" si="24"/>
        <v/>
      </c>
      <c r="P294" s="211" t="str">
        <f t="shared" si="28"/>
        <v/>
      </c>
      <c r="Q294" s="222"/>
      <c r="R294" s="266"/>
      <c r="S294" s="90"/>
      <c r="T294" s="158">
        <f t="shared" si="29"/>
        <v>0</v>
      </c>
    </row>
    <row r="295" spans="1:20" ht="20.100000000000001" customHeight="1" x14ac:dyDescent="0.25">
      <c r="A295" s="174">
        <v>289</v>
      </c>
      <c r="B295" s="181" t="str">
        <f>IF('Frais réels'!B295="","",'Frais réels'!$B295)</f>
        <v/>
      </c>
      <c r="C295" s="181" t="str">
        <f>IF('Frais réels'!C295="","",'Frais réels'!$C295)</f>
        <v/>
      </c>
      <c r="D295" s="181" t="str">
        <f>IF('Frais réels'!D295="","",'Frais réels'!$D295)</f>
        <v/>
      </c>
      <c r="E295" s="180" t="str">
        <f>IF('Frais réels'!E295="","",'Frais réels'!$E295)</f>
        <v/>
      </c>
      <c r="F295" s="180" t="str">
        <f>IF('Frais réels'!F295="","",'Frais réels'!$F295)</f>
        <v/>
      </c>
      <c r="G295" s="276" t="str">
        <f>IF('Frais réels'!G295="","",'Frais réels'!G295)</f>
        <v/>
      </c>
      <c r="H295" s="276" t="str">
        <f>IF('Frais réels'!H295="","",'Frais réels'!H295)</f>
        <v/>
      </c>
      <c r="I295" s="203" t="str">
        <f>IF('Frais réels'!I295="","",'Frais réels'!$I295)</f>
        <v/>
      </c>
      <c r="J295" s="73"/>
      <c r="K295" s="182" t="str">
        <f t="shared" si="25"/>
        <v/>
      </c>
      <c r="L295" s="285"/>
      <c r="M295" s="286" t="str">
        <f t="shared" si="26"/>
        <v/>
      </c>
      <c r="N295" s="286" t="str">
        <f t="shared" si="27"/>
        <v/>
      </c>
      <c r="O295" s="215" t="str">
        <f t="shared" si="24"/>
        <v/>
      </c>
      <c r="P295" s="211" t="str">
        <f t="shared" si="28"/>
        <v/>
      </c>
      <c r="Q295" s="222"/>
      <c r="R295" s="266"/>
      <c r="S295" s="90"/>
      <c r="T295" s="158">
        <f t="shared" si="29"/>
        <v>0</v>
      </c>
    </row>
    <row r="296" spans="1:20" ht="20.100000000000001" customHeight="1" x14ac:dyDescent="0.25">
      <c r="A296" s="174">
        <v>290</v>
      </c>
      <c r="B296" s="181" t="str">
        <f>IF('Frais réels'!B296="","",'Frais réels'!$B296)</f>
        <v/>
      </c>
      <c r="C296" s="181" t="str">
        <f>IF('Frais réels'!C296="","",'Frais réels'!$C296)</f>
        <v/>
      </c>
      <c r="D296" s="181" t="str">
        <f>IF('Frais réels'!D296="","",'Frais réels'!$D296)</f>
        <v/>
      </c>
      <c r="E296" s="180" t="str">
        <f>IF('Frais réels'!E296="","",'Frais réels'!$E296)</f>
        <v/>
      </c>
      <c r="F296" s="180" t="str">
        <f>IF('Frais réels'!F296="","",'Frais réels'!$F296)</f>
        <v/>
      </c>
      <c r="G296" s="276" t="str">
        <f>IF('Frais réels'!G296="","",'Frais réels'!G296)</f>
        <v/>
      </c>
      <c r="H296" s="276" t="str">
        <f>IF('Frais réels'!H296="","",'Frais réels'!H296)</f>
        <v/>
      </c>
      <c r="I296" s="203" t="str">
        <f>IF('Frais réels'!I296="","",'Frais réels'!$I296)</f>
        <v/>
      </c>
      <c r="J296" s="73"/>
      <c r="K296" s="182" t="str">
        <f t="shared" si="25"/>
        <v/>
      </c>
      <c r="L296" s="285"/>
      <c r="M296" s="286" t="str">
        <f t="shared" si="26"/>
        <v/>
      </c>
      <c r="N296" s="286" t="str">
        <f t="shared" si="27"/>
        <v/>
      </c>
      <c r="O296" s="215" t="str">
        <f t="shared" si="24"/>
        <v/>
      </c>
      <c r="P296" s="211" t="str">
        <f t="shared" si="28"/>
        <v/>
      </c>
      <c r="Q296" s="222"/>
      <c r="R296" s="266"/>
      <c r="S296" s="90"/>
      <c r="T296" s="158">
        <f t="shared" si="29"/>
        <v>0</v>
      </c>
    </row>
    <row r="297" spans="1:20" ht="20.100000000000001" customHeight="1" x14ac:dyDescent="0.25">
      <c r="A297" s="174">
        <v>291</v>
      </c>
      <c r="B297" s="181" t="str">
        <f>IF('Frais réels'!B297="","",'Frais réels'!$B297)</f>
        <v/>
      </c>
      <c r="C297" s="181" t="str">
        <f>IF('Frais réels'!C297="","",'Frais réels'!$C297)</f>
        <v/>
      </c>
      <c r="D297" s="181" t="str">
        <f>IF('Frais réels'!D297="","",'Frais réels'!$D297)</f>
        <v/>
      </c>
      <c r="E297" s="180" t="str">
        <f>IF('Frais réels'!E297="","",'Frais réels'!$E297)</f>
        <v/>
      </c>
      <c r="F297" s="180" t="str">
        <f>IF('Frais réels'!F297="","",'Frais réels'!$F297)</f>
        <v/>
      </c>
      <c r="G297" s="276" t="str">
        <f>IF('Frais réels'!G297="","",'Frais réels'!G297)</f>
        <v/>
      </c>
      <c r="H297" s="276" t="str">
        <f>IF('Frais réels'!H297="","",'Frais réels'!H297)</f>
        <v/>
      </c>
      <c r="I297" s="203" t="str">
        <f>IF('Frais réels'!I297="","",'Frais réels'!$I297)</f>
        <v/>
      </c>
      <c r="J297" s="73"/>
      <c r="K297" s="182" t="str">
        <f t="shared" si="25"/>
        <v/>
      </c>
      <c r="L297" s="285"/>
      <c r="M297" s="286" t="str">
        <f t="shared" si="26"/>
        <v/>
      </c>
      <c r="N297" s="286" t="str">
        <f t="shared" si="27"/>
        <v/>
      </c>
      <c r="O297" s="215" t="str">
        <f t="shared" si="24"/>
        <v/>
      </c>
      <c r="P297" s="211" t="str">
        <f t="shared" si="28"/>
        <v/>
      </c>
      <c r="Q297" s="222"/>
      <c r="R297" s="266"/>
      <c r="S297" s="90"/>
      <c r="T297" s="158">
        <f t="shared" si="29"/>
        <v>0</v>
      </c>
    </row>
    <row r="298" spans="1:20" ht="20.100000000000001" customHeight="1" x14ac:dyDescent="0.25">
      <c r="A298" s="174">
        <v>292</v>
      </c>
      <c r="B298" s="181" t="str">
        <f>IF('Frais réels'!B298="","",'Frais réels'!$B298)</f>
        <v/>
      </c>
      <c r="C298" s="181" t="str">
        <f>IF('Frais réels'!C298="","",'Frais réels'!$C298)</f>
        <v/>
      </c>
      <c r="D298" s="181" t="str">
        <f>IF('Frais réels'!D298="","",'Frais réels'!$D298)</f>
        <v/>
      </c>
      <c r="E298" s="180" t="str">
        <f>IF('Frais réels'!E298="","",'Frais réels'!$E298)</f>
        <v/>
      </c>
      <c r="F298" s="180" t="str">
        <f>IF('Frais réels'!F298="","",'Frais réels'!$F298)</f>
        <v/>
      </c>
      <c r="G298" s="276" t="str">
        <f>IF('Frais réels'!G298="","",'Frais réels'!G298)</f>
        <v/>
      </c>
      <c r="H298" s="276" t="str">
        <f>IF('Frais réels'!H298="","",'Frais réels'!H298)</f>
        <v/>
      </c>
      <c r="I298" s="203" t="str">
        <f>IF('Frais réels'!I298="","",'Frais réels'!$I298)</f>
        <v/>
      </c>
      <c r="J298" s="73"/>
      <c r="K298" s="182" t="str">
        <f t="shared" si="25"/>
        <v/>
      </c>
      <c r="L298" s="285"/>
      <c r="M298" s="286" t="str">
        <f t="shared" si="26"/>
        <v/>
      </c>
      <c r="N298" s="286" t="str">
        <f t="shared" si="27"/>
        <v/>
      </c>
      <c r="O298" s="215" t="str">
        <f t="shared" si="24"/>
        <v/>
      </c>
      <c r="P298" s="211" t="str">
        <f t="shared" si="28"/>
        <v/>
      </c>
      <c r="Q298" s="222"/>
      <c r="R298" s="266"/>
      <c r="S298" s="90"/>
      <c r="T298" s="158">
        <f t="shared" si="29"/>
        <v>0</v>
      </c>
    </row>
    <row r="299" spans="1:20" ht="20.100000000000001" customHeight="1" x14ac:dyDescent="0.25">
      <c r="A299" s="174">
        <v>293</v>
      </c>
      <c r="B299" s="181" t="str">
        <f>IF('Frais réels'!B299="","",'Frais réels'!$B299)</f>
        <v/>
      </c>
      <c r="C299" s="181" t="str">
        <f>IF('Frais réels'!C299="","",'Frais réels'!$C299)</f>
        <v/>
      </c>
      <c r="D299" s="181" t="str">
        <f>IF('Frais réels'!D299="","",'Frais réels'!$D299)</f>
        <v/>
      </c>
      <c r="E299" s="180" t="str">
        <f>IF('Frais réels'!E299="","",'Frais réels'!$E299)</f>
        <v/>
      </c>
      <c r="F299" s="180" t="str">
        <f>IF('Frais réels'!F299="","",'Frais réels'!$F299)</f>
        <v/>
      </c>
      <c r="G299" s="276" t="str">
        <f>IF('Frais réels'!G299="","",'Frais réels'!G299)</f>
        <v/>
      </c>
      <c r="H299" s="276" t="str">
        <f>IF('Frais réels'!H299="","",'Frais réels'!H299)</f>
        <v/>
      </c>
      <c r="I299" s="203" t="str">
        <f>IF('Frais réels'!I299="","",'Frais réels'!$I299)</f>
        <v/>
      </c>
      <c r="J299" s="73"/>
      <c r="K299" s="182" t="str">
        <f t="shared" si="25"/>
        <v/>
      </c>
      <c r="L299" s="285"/>
      <c r="M299" s="286" t="str">
        <f t="shared" si="26"/>
        <v/>
      </c>
      <c r="N299" s="286" t="str">
        <f t="shared" si="27"/>
        <v/>
      </c>
      <c r="O299" s="215" t="str">
        <f t="shared" si="24"/>
        <v/>
      </c>
      <c r="P299" s="211" t="str">
        <f t="shared" si="28"/>
        <v/>
      </c>
      <c r="Q299" s="222"/>
      <c r="R299" s="266"/>
      <c r="S299" s="90"/>
      <c r="T299" s="158">
        <f t="shared" si="29"/>
        <v>0</v>
      </c>
    </row>
    <row r="300" spans="1:20" ht="20.100000000000001" customHeight="1" x14ac:dyDescent="0.25">
      <c r="A300" s="174">
        <v>294</v>
      </c>
      <c r="B300" s="181" t="str">
        <f>IF('Frais réels'!B300="","",'Frais réels'!$B300)</f>
        <v/>
      </c>
      <c r="C300" s="181" t="str">
        <f>IF('Frais réels'!C300="","",'Frais réels'!$C300)</f>
        <v/>
      </c>
      <c r="D300" s="181" t="str">
        <f>IF('Frais réels'!D300="","",'Frais réels'!$D300)</f>
        <v/>
      </c>
      <c r="E300" s="180" t="str">
        <f>IF('Frais réels'!E300="","",'Frais réels'!$E300)</f>
        <v/>
      </c>
      <c r="F300" s="180" t="str">
        <f>IF('Frais réels'!F300="","",'Frais réels'!$F300)</f>
        <v/>
      </c>
      <c r="G300" s="276" t="str">
        <f>IF('Frais réels'!G300="","",'Frais réels'!G300)</f>
        <v/>
      </c>
      <c r="H300" s="276" t="str">
        <f>IF('Frais réels'!H300="","",'Frais réels'!H300)</f>
        <v/>
      </c>
      <c r="I300" s="203" t="str">
        <f>IF('Frais réels'!I300="","",'Frais réels'!$I300)</f>
        <v/>
      </c>
      <c r="J300" s="73"/>
      <c r="K300" s="182" t="str">
        <f t="shared" si="25"/>
        <v/>
      </c>
      <c r="L300" s="285"/>
      <c r="M300" s="286" t="str">
        <f t="shared" si="26"/>
        <v/>
      </c>
      <c r="N300" s="286" t="str">
        <f t="shared" si="27"/>
        <v/>
      </c>
      <c r="O300" s="215" t="str">
        <f t="shared" si="24"/>
        <v/>
      </c>
      <c r="P300" s="211" t="str">
        <f t="shared" si="28"/>
        <v/>
      </c>
      <c r="Q300" s="222"/>
      <c r="R300" s="266"/>
      <c r="S300" s="90"/>
      <c r="T300" s="158">
        <f t="shared" si="29"/>
        <v>0</v>
      </c>
    </row>
    <row r="301" spans="1:20" ht="20.100000000000001" customHeight="1" x14ac:dyDescent="0.25">
      <c r="A301" s="174">
        <v>295</v>
      </c>
      <c r="B301" s="181" t="str">
        <f>IF('Frais réels'!B301="","",'Frais réels'!$B301)</f>
        <v/>
      </c>
      <c r="C301" s="181" t="str">
        <f>IF('Frais réels'!C301="","",'Frais réels'!$C301)</f>
        <v/>
      </c>
      <c r="D301" s="181" t="str">
        <f>IF('Frais réels'!D301="","",'Frais réels'!$D301)</f>
        <v/>
      </c>
      <c r="E301" s="180" t="str">
        <f>IF('Frais réels'!E301="","",'Frais réels'!$E301)</f>
        <v/>
      </c>
      <c r="F301" s="180" t="str">
        <f>IF('Frais réels'!F301="","",'Frais réels'!$F301)</f>
        <v/>
      </c>
      <c r="G301" s="276" t="str">
        <f>IF('Frais réels'!G301="","",'Frais réels'!G301)</f>
        <v/>
      </c>
      <c r="H301" s="276" t="str">
        <f>IF('Frais réels'!H301="","",'Frais réels'!H301)</f>
        <v/>
      </c>
      <c r="I301" s="203" t="str">
        <f>IF('Frais réels'!I301="","",'Frais réels'!$I301)</f>
        <v/>
      </c>
      <c r="J301" s="73"/>
      <c r="K301" s="182" t="str">
        <f t="shared" si="25"/>
        <v/>
      </c>
      <c r="L301" s="285"/>
      <c r="M301" s="286" t="str">
        <f t="shared" si="26"/>
        <v/>
      </c>
      <c r="N301" s="286" t="str">
        <f t="shared" si="27"/>
        <v/>
      </c>
      <c r="O301" s="215" t="str">
        <f t="shared" si="24"/>
        <v/>
      </c>
      <c r="P301" s="211" t="str">
        <f t="shared" si="28"/>
        <v/>
      </c>
      <c r="Q301" s="222"/>
      <c r="R301" s="266"/>
      <c r="S301" s="90"/>
      <c r="T301" s="158">
        <f t="shared" si="29"/>
        <v>0</v>
      </c>
    </row>
    <row r="302" spans="1:20" ht="20.100000000000001" customHeight="1" x14ac:dyDescent="0.25">
      <c r="A302" s="174">
        <v>296</v>
      </c>
      <c r="B302" s="181" t="str">
        <f>IF('Frais réels'!B302="","",'Frais réels'!$B302)</f>
        <v/>
      </c>
      <c r="C302" s="181" t="str">
        <f>IF('Frais réels'!C302="","",'Frais réels'!$C302)</f>
        <v/>
      </c>
      <c r="D302" s="181" t="str">
        <f>IF('Frais réels'!D302="","",'Frais réels'!$D302)</f>
        <v/>
      </c>
      <c r="E302" s="180" t="str">
        <f>IF('Frais réels'!E302="","",'Frais réels'!$E302)</f>
        <v/>
      </c>
      <c r="F302" s="180" t="str">
        <f>IF('Frais réels'!F302="","",'Frais réels'!$F302)</f>
        <v/>
      </c>
      <c r="G302" s="276" t="str">
        <f>IF('Frais réels'!G302="","",'Frais réels'!G302)</f>
        <v/>
      </c>
      <c r="H302" s="276" t="str">
        <f>IF('Frais réels'!H302="","",'Frais réels'!H302)</f>
        <v/>
      </c>
      <c r="I302" s="203" t="str">
        <f>IF('Frais réels'!I302="","",'Frais réels'!$I302)</f>
        <v/>
      </c>
      <c r="J302" s="73"/>
      <c r="K302" s="182" t="str">
        <f t="shared" si="25"/>
        <v/>
      </c>
      <c r="L302" s="285"/>
      <c r="M302" s="286" t="str">
        <f t="shared" si="26"/>
        <v/>
      </c>
      <c r="N302" s="286" t="str">
        <f t="shared" si="27"/>
        <v/>
      </c>
      <c r="O302" s="215" t="str">
        <f t="shared" si="24"/>
        <v/>
      </c>
      <c r="P302" s="211" t="str">
        <f t="shared" si="28"/>
        <v/>
      </c>
      <c r="Q302" s="222"/>
      <c r="R302" s="266"/>
      <c r="S302" s="90"/>
      <c r="T302" s="158">
        <f t="shared" si="29"/>
        <v>0</v>
      </c>
    </row>
    <row r="303" spans="1:20" ht="20.100000000000001" customHeight="1" x14ac:dyDescent="0.25">
      <c r="A303" s="174">
        <v>297</v>
      </c>
      <c r="B303" s="181" t="str">
        <f>IF('Frais réels'!B303="","",'Frais réels'!$B303)</f>
        <v/>
      </c>
      <c r="C303" s="181" t="str">
        <f>IF('Frais réels'!C303="","",'Frais réels'!$C303)</f>
        <v/>
      </c>
      <c r="D303" s="181" t="str">
        <f>IF('Frais réels'!D303="","",'Frais réels'!$D303)</f>
        <v/>
      </c>
      <c r="E303" s="180" t="str">
        <f>IF('Frais réels'!E303="","",'Frais réels'!$E303)</f>
        <v/>
      </c>
      <c r="F303" s="180" t="str">
        <f>IF('Frais réels'!F303="","",'Frais réels'!$F303)</f>
        <v/>
      </c>
      <c r="G303" s="276" t="str">
        <f>IF('Frais réels'!G303="","",'Frais réels'!G303)</f>
        <v/>
      </c>
      <c r="H303" s="276" t="str">
        <f>IF('Frais réels'!H303="","",'Frais réels'!H303)</f>
        <v/>
      </c>
      <c r="I303" s="203" t="str">
        <f>IF('Frais réels'!I303="","",'Frais réels'!$I303)</f>
        <v/>
      </c>
      <c r="J303" s="73"/>
      <c r="K303" s="182" t="str">
        <f t="shared" si="25"/>
        <v/>
      </c>
      <c r="L303" s="285"/>
      <c r="M303" s="286" t="str">
        <f t="shared" si="26"/>
        <v/>
      </c>
      <c r="N303" s="286" t="str">
        <f t="shared" si="27"/>
        <v/>
      </c>
      <c r="O303" s="215" t="str">
        <f t="shared" si="24"/>
        <v/>
      </c>
      <c r="P303" s="211" t="str">
        <f t="shared" si="28"/>
        <v/>
      </c>
      <c r="Q303" s="222"/>
      <c r="R303" s="266"/>
      <c r="S303" s="90"/>
      <c r="T303" s="158">
        <f t="shared" si="29"/>
        <v>0</v>
      </c>
    </row>
    <row r="304" spans="1:20" ht="20.100000000000001" customHeight="1" x14ac:dyDescent="0.25">
      <c r="A304" s="174">
        <v>298</v>
      </c>
      <c r="B304" s="181" t="str">
        <f>IF('Frais réels'!B304="","",'Frais réels'!$B304)</f>
        <v/>
      </c>
      <c r="C304" s="181" t="str">
        <f>IF('Frais réels'!C304="","",'Frais réels'!$C304)</f>
        <v/>
      </c>
      <c r="D304" s="181" t="str">
        <f>IF('Frais réels'!D304="","",'Frais réels'!$D304)</f>
        <v/>
      </c>
      <c r="E304" s="180" t="str">
        <f>IF('Frais réels'!E304="","",'Frais réels'!$E304)</f>
        <v/>
      </c>
      <c r="F304" s="180" t="str">
        <f>IF('Frais réels'!F304="","",'Frais réels'!$F304)</f>
        <v/>
      </c>
      <c r="G304" s="276" t="str">
        <f>IF('Frais réels'!G304="","",'Frais réels'!G304)</f>
        <v/>
      </c>
      <c r="H304" s="276" t="str">
        <f>IF('Frais réels'!H304="","",'Frais réels'!H304)</f>
        <v/>
      </c>
      <c r="I304" s="203" t="str">
        <f>IF('Frais réels'!I304="","",'Frais réels'!$I304)</f>
        <v/>
      </c>
      <c r="J304" s="73"/>
      <c r="K304" s="182" t="str">
        <f t="shared" si="25"/>
        <v/>
      </c>
      <c r="L304" s="285"/>
      <c r="M304" s="286" t="str">
        <f t="shared" si="26"/>
        <v/>
      </c>
      <c r="N304" s="286" t="str">
        <f t="shared" si="27"/>
        <v/>
      </c>
      <c r="O304" s="215" t="str">
        <f t="shared" si="24"/>
        <v/>
      </c>
      <c r="P304" s="211" t="str">
        <f t="shared" si="28"/>
        <v/>
      </c>
      <c r="Q304" s="222"/>
      <c r="R304" s="266"/>
      <c r="S304" s="90"/>
      <c r="T304" s="158">
        <f t="shared" si="29"/>
        <v>0</v>
      </c>
    </row>
    <row r="305" spans="1:20" ht="20.100000000000001" customHeight="1" x14ac:dyDescent="0.25">
      <c r="A305" s="174">
        <v>299</v>
      </c>
      <c r="B305" s="181" t="str">
        <f>IF('Frais réels'!B305="","",'Frais réels'!$B305)</f>
        <v/>
      </c>
      <c r="C305" s="181" t="str">
        <f>IF('Frais réels'!C305="","",'Frais réels'!$C305)</f>
        <v/>
      </c>
      <c r="D305" s="181" t="str">
        <f>IF('Frais réels'!D305="","",'Frais réels'!$D305)</f>
        <v/>
      </c>
      <c r="E305" s="180" t="str">
        <f>IF('Frais réels'!E305="","",'Frais réels'!$E305)</f>
        <v/>
      </c>
      <c r="F305" s="180" t="str">
        <f>IF('Frais réels'!F305="","",'Frais réels'!$F305)</f>
        <v/>
      </c>
      <c r="G305" s="276" t="str">
        <f>IF('Frais réels'!G305="","",'Frais réels'!G305)</f>
        <v/>
      </c>
      <c r="H305" s="276" t="str">
        <f>IF('Frais réels'!H305="","",'Frais réels'!H305)</f>
        <v/>
      </c>
      <c r="I305" s="203" t="str">
        <f>IF('Frais réels'!I305="","",'Frais réels'!$I305)</f>
        <v/>
      </c>
      <c r="J305" s="73"/>
      <c r="K305" s="182" t="str">
        <f t="shared" si="25"/>
        <v/>
      </c>
      <c r="L305" s="285"/>
      <c r="M305" s="286" t="str">
        <f t="shared" si="26"/>
        <v/>
      </c>
      <c r="N305" s="286" t="str">
        <f t="shared" si="27"/>
        <v/>
      </c>
      <c r="O305" s="215" t="str">
        <f t="shared" si="24"/>
        <v/>
      </c>
      <c r="P305" s="211" t="str">
        <f t="shared" si="28"/>
        <v/>
      </c>
      <c r="Q305" s="222"/>
      <c r="R305" s="266"/>
      <c r="S305" s="90"/>
      <c r="T305" s="158">
        <f t="shared" si="29"/>
        <v>0</v>
      </c>
    </row>
    <row r="306" spans="1:20" ht="20.100000000000001" customHeight="1" x14ac:dyDescent="0.25">
      <c r="A306" s="174">
        <v>300</v>
      </c>
      <c r="B306" s="181" t="str">
        <f>IF('Frais réels'!B306="","",'Frais réels'!$B306)</f>
        <v/>
      </c>
      <c r="C306" s="181" t="str">
        <f>IF('Frais réels'!C306="","",'Frais réels'!$C306)</f>
        <v/>
      </c>
      <c r="D306" s="181" t="str">
        <f>IF('Frais réels'!D306="","",'Frais réels'!$D306)</f>
        <v/>
      </c>
      <c r="E306" s="180" t="str">
        <f>IF('Frais réels'!E306="","",'Frais réels'!$E306)</f>
        <v/>
      </c>
      <c r="F306" s="180" t="str">
        <f>IF('Frais réels'!F306="","",'Frais réels'!$F306)</f>
        <v/>
      </c>
      <c r="G306" s="276" t="str">
        <f>IF('Frais réels'!G306="","",'Frais réels'!G306)</f>
        <v/>
      </c>
      <c r="H306" s="276" t="str">
        <f>IF('Frais réels'!H306="","",'Frais réels'!H306)</f>
        <v/>
      </c>
      <c r="I306" s="203" t="str">
        <f>IF('Frais réels'!I306="","",'Frais réels'!$I306)</f>
        <v/>
      </c>
      <c r="J306" s="73"/>
      <c r="K306" s="182" t="str">
        <f t="shared" si="25"/>
        <v/>
      </c>
      <c r="L306" s="285"/>
      <c r="M306" s="286" t="str">
        <f t="shared" si="26"/>
        <v/>
      </c>
      <c r="N306" s="286" t="str">
        <f t="shared" si="27"/>
        <v/>
      </c>
      <c r="O306" s="215" t="str">
        <f t="shared" si="24"/>
        <v/>
      </c>
      <c r="P306" s="211" t="str">
        <f t="shared" si="28"/>
        <v/>
      </c>
      <c r="Q306" s="222"/>
      <c r="R306" s="266"/>
      <c r="S306" s="90"/>
      <c r="T306" s="158">
        <f t="shared" si="29"/>
        <v>0</v>
      </c>
    </row>
    <row r="307" spans="1:20" ht="20.100000000000001" customHeight="1" x14ac:dyDescent="0.25">
      <c r="A307" s="174">
        <v>301</v>
      </c>
      <c r="B307" s="181" t="str">
        <f>IF('Frais réels'!B307="","",'Frais réels'!$B307)</f>
        <v/>
      </c>
      <c r="C307" s="181" t="str">
        <f>IF('Frais réels'!C307="","",'Frais réels'!$C307)</f>
        <v/>
      </c>
      <c r="D307" s="181" t="str">
        <f>IF('Frais réels'!D307="","",'Frais réels'!$D307)</f>
        <v/>
      </c>
      <c r="E307" s="180" t="str">
        <f>IF('Frais réels'!E307="","",'Frais réels'!$E307)</f>
        <v/>
      </c>
      <c r="F307" s="180" t="str">
        <f>IF('Frais réels'!F307="","",'Frais réels'!$F307)</f>
        <v/>
      </c>
      <c r="G307" s="276" t="str">
        <f>IF('Frais réels'!G307="","",'Frais réels'!G307)</f>
        <v/>
      </c>
      <c r="H307" s="276" t="str">
        <f>IF('Frais réels'!H307="","",'Frais réels'!H307)</f>
        <v/>
      </c>
      <c r="I307" s="203" t="str">
        <f>IF('Frais réels'!I307="","",'Frais réels'!$I307)</f>
        <v/>
      </c>
      <c r="J307" s="73"/>
      <c r="K307" s="182" t="str">
        <f t="shared" si="25"/>
        <v/>
      </c>
      <c r="L307" s="285"/>
      <c r="M307" s="286" t="str">
        <f t="shared" si="26"/>
        <v/>
      </c>
      <c r="N307" s="286" t="str">
        <f t="shared" si="27"/>
        <v/>
      </c>
      <c r="O307" s="215" t="str">
        <f t="shared" si="24"/>
        <v/>
      </c>
      <c r="P307" s="211" t="str">
        <f t="shared" si="28"/>
        <v/>
      </c>
      <c r="Q307" s="222"/>
      <c r="R307" s="266"/>
      <c r="S307" s="90"/>
      <c r="T307" s="158">
        <f t="shared" si="29"/>
        <v>0</v>
      </c>
    </row>
    <row r="308" spans="1:20" ht="20.100000000000001" customHeight="1" x14ac:dyDescent="0.25">
      <c r="A308" s="174">
        <v>302</v>
      </c>
      <c r="B308" s="181" t="str">
        <f>IF('Frais réels'!B308="","",'Frais réels'!$B308)</f>
        <v/>
      </c>
      <c r="C308" s="181" t="str">
        <f>IF('Frais réels'!C308="","",'Frais réels'!$C308)</f>
        <v/>
      </c>
      <c r="D308" s="181" t="str">
        <f>IF('Frais réels'!D308="","",'Frais réels'!$D308)</f>
        <v/>
      </c>
      <c r="E308" s="180" t="str">
        <f>IF('Frais réels'!E308="","",'Frais réels'!$E308)</f>
        <v/>
      </c>
      <c r="F308" s="180" t="str">
        <f>IF('Frais réels'!F308="","",'Frais réels'!$F308)</f>
        <v/>
      </c>
      <c r="G308" s="276" t="str">
        <f>IF('Frais réels'!G308="","",'Frais réels'!G308)</f>
        <v/>
      </c>
      <c r="H308" s="276" t="str">
        <f>IF('Frais réels'!H308="","",'Frais réels'!H308)</f>
        <v/>
      </c>
      <c r="I308" s="203" t="str">
        <f>IF('Frais réels'!I308="","",'Frais réels'!$I308)</f>
        <v/>
      </c>
      <c r="J308" s="73"/>
      <c r="K308" s="182" t="str">
        <f t="shared" si="25"/>
        <v/>
      </c>
      <c r="L308" s="285"/>
      <c r="M308" s="286" t="str">
        <f t="shared" si="26"/>
        <v/>
      </c>
      <c r="N308" s="286" t="str">
        <f t="shared" si="27"/>
        <v/>
      </c>
      <c r="O308" s="215" t="str">
        <f t="shared" si="24"/>
        <v/>
      </c>
      <c r="P308" s="211" t="str">
        <f t="shared" si="28"/>
        <v/>
      </c>
      <c r="Q308" s="222"/>
      <c r="R308" s="266"/>
      <c r="S308" s="90"/>
      <c r="T308" s="158">
        <f t="shared" si="29"/>
        <v>0</v>
      </c>
    </row>
    <row r="309" spans="1:20" ht="20.100000000000001" customHeight="1" x14ac:dyDescent="0.25">
      <c r="A309" s="174">
        <v>303</v>
      </c>
      <c r="B309" s="181" t="str">
        <f>IF('Frais réels'!B309="","",'Frais réels'!$B309)</f>
        <v/>
      </c>
      <c r="C309" s="181" t="str">
        <f>IF('Frais réels'!C309="","",'Frais réels'!$C309)</f>
        <v/>
      </c>
      <c r="D309" s="181" t="str">
        <f>IF('Frais réels'!D309="","",'Frais réels'!$D309)</f>
        <v/>
      </c>
      <c r="E309" s="180" t="str">
        <f>IF('Frais réels'!E309="","",'Frais réels'!$E309)</f>
        <v/>
      </c>
      <c r="F309" s="180" t="str">
        <f>IF('Frais réels'!F309="","",'Frais réels'!$F309)</f>
        <v/>
      </c>
      <c r="G309" s="276" t="str">
        <f>IF('Frais réels'!G309="","",'Frais réels'!G309)</f>
        <v/>
      </c>
      <c r="H309" s="276" t="str">
        <f>IF('Frais réels'!H309="","",'Frais réels'!H309)</f>
        <v/>
      </c>
      <c r="I309" s="203" t="str">
        <f>IF('Frais réels'!I309="","",'Frais réels'!$I309)</f>
        <v/>
      </c>
      <c r="J309" s="73"/>
      <c r="K309" s="182" t="str">
        <f t="shared" si="25"/>
        <v/>
      </c>
      <c r="L309" s="285"/>
      <c r="M309" s="286" t="str">
        <f t="shared" si="26"/>
        <v/>
      </c>
      <c r="N309" s="286" t="str">
        <f t="shared" si="27"/>
        <v/>
      </c>
      <c r="O309" s="215" t="str">
        <f t="shared" si="24"/>
        <v/>
      </c>
      <c r="P309" s="211" t="str">
        <f t="shared" si="28"/>
        <v/>
      </c>
      <c r="Q309" s="222"/>
      <c r="R309" s="266"/>
      <c r="S309" s="90"/>
      <c r="T309" s="158">
        <f t="shared" si="29"/>
        <v>0</v>
      </c>
    </row>
    <row r="310" spans="1:20" ht="20.100000000000001" customHeight="1" x14ac:dyDescent="0.25">
      <c r="A310" s="174">
        <v>304</v>
      </c>
      <c r="B310" s="181" t="str">
        <f>IF('Frais réels'!B310="","",'Frais réels'!$B310)</f>
        <v/>
      </c>
      <c r="C310" s="181" t="str">
        <f>IF('Frais réels'!C310="","",'Frais réels'!$C310)</f>
        <v/>
      </c>
      <c r="D310" s="181" t="str">
        <f>IF('Frais réels'!D310="","",'Frais réels'!$D310)</f>
        <v/>
      </c>
      <c r="E310" s="180" t="str">
        <f>IF('Frais réels'!E310="","",'Frais réels'!$E310)</f>
        <v/>
      </c>
      <c r="F310" s="180" t="str">
        <f>IF('Frais réels'!F310="","",'Frais réels'!$F310)</f>
        <v/>
      </c>
      <c r="G310" s="276" t="str">
        <f>IF('Frais réels'!G310="","",'Frais réels'!G310)</f>
        <v/>
      </c>
      <c r="H310" s="276" t="str">
        <f>IF('Frais réels'!H310="","",'Frais réels'!H310)</f>
        <v/>
      </c>
      <c r="I310" s="203" t="str">
        <f>IF('Frais réels'!I310="","",'Frais réels'!$I310)</f>
        <v/>
      </c>
      <c r="J310" s="73"/>
      <c r="K310" s="182" t="str">
        <f t="shared" si="25"/>
        <v/>
      </c>
      <c r="L310" s="285"/>
      <c r="M310" s="286" t="str">
        <f t="shared" si="26"/>
        <v/>
      </c>
      <c r="N310" s="286" t="str">
        <f t="shared" si="27"/>
        <v/>
      </c>
      <c r="O310" s="215" t="str">
        <f t="shared" si="24"/>
        <v/>
      </c>
      <c r="P310" s="211" t="str">
        <f t="shared" si="28"/>
        <v/>
      </c>
      <c r="Q310" s="222"/>
      <c r="R310" s="266"/>
      <c r="S310" s="90"/>
      <c r="T310" s="158">
        <f t="shared" si="29"/>
        <v>0</v>
      </c>
    </row>
    <row r="311" spans="1:20" ht="20.100000000000001" customHeight="1" x14ac:dyDescent="0.25">
      <c r="A311" s="174">
        <v>305</v>
      </c>
      <c r="B311" s="181" t="str">
        <f>IF('Frais réels'!B311="","",'Frais réels'!$B311)</f>
        <v/>
      </c>
      <c r="C311" s="181" t="str">
        <f>IF('Frais réels'!C311="","",'Frais réels'!$C311)</f>
        <v/>
      </c>
      <c r="D311" s="181" t="str">
        <f>IF('Frais réels'!D311="","",'Frais réels'!$D311)</f>
        <v/>
      </c>
      <c r="E311" s="180" t="str">
        <f>IF('Frais réels'!E311="","",'Frais réels'!$E311)</f>
        <v/>
      </c>
      <c r="F311" s="180" t="str">
        <f>IF('Frais réels'!F311="","",'Frais réels'!$F311)</f>
        <v/>
      </c>
      <c r="G311" s="276" t="str">
        <f>IF('Frais réels'!G311="","",'Frais réels'!G311)</f>
        <v/>
      </c>
      <c r="H311" s="276" t="str">
        <f>IF('Frais réels'!H311="","",'Frais réels'!H311)</f>
        <v/>
      </c>
      <c r="I311" s="203" t="str">
        <f>IF('Frais réels'!I311="","",'Frais réels'!$I311)</f>
        <v/>
      </c>
      <c r="J311" s="73"/>
      <c r="K311" s="182" t="str">
        <f t="shared" si="25"/>
        <v/>
      </c>
      <c r="L311" s="285"/>
      <c r="M311" s="286" t="str">
        <f t="shared" si="26"/>
        <v/>
      </c>
      <c r="N311" s="286" t="str">
        <f t="shared" si="27"/>
        <v/>
      </c>
      <c r="O311" s="215" t="str">
        <f t="shared" si="24"/>
        <v/>
      </c>
      <c r="P311" s="211" t="str">
        <f t="shared" si="28"/>
        <v/>
      </c>
      <c r="Q311" s="222"/>
      <c r="R311" s="266"/>
      <c r="S311" s="90"/>
      <c r="T311" s="158">
        <f t="shared" si="29"/>
        <v>0</v>
      </c>
    </row>
    <row r="312" spans="1:20" ht="20.100000000000001" customHeight="1" x14ac:dyDescent="0.25">
      <c r="A312" s="174">
        <v>306</v>
      </c>
      <c r="B312" s="181" t="str">
        <f>IF('Frais réels'!B312="","",'Frais réels'!$B312)</f>
        <v/>
      </c>
      <c r="C312" s="181" t="str">
        <f>IF('Frais réels'!C312="","",'Frais réels'!$C312)</f>
        <v/>
      </c>
      <c r="D312" s="181" t="str">
        <f>IF('Frais réels'!D312="","",'Frais réels'!$D312)</f>
        <v/>
      </c>
      <c r="E312" s="180" t="str">
        <f>IF('Frais réels'!E312="","",'Frais réels'!$E312)</f>
        <v/>
      </c>
      <c r="F312" s="180" t="str">
        <f>IF('Frais réels'!F312="","",'Frais réels'!$F312)</f>
        <v/>
      </c>
      <c r="G312" s="276" t="str">
        <f>IF('Frais réels'!G312="","",'Frais réels'!G312)</f>
        <v/>
      </c>
      <c r="H312" s="276" t="str">
        <f>IF('Frais réels'!H312="","",'Frais réels'!H312)</f>
        <v/>
      </c>
      <c r="I312" s="203" t="str">
        <f>IF('Frais réels'!I312="","",'Frais réels'!$I312)</f>
        <v/>
      </c>
      <c r="J312" s="73"/>
      <c r="K312" s="182" t="str">
        <f t="shared" si="25"/>
        <v/>
      </c>
      <c r="L312" s="285"/>
      <c r="M312" s="286" t="str">
        <f t="shared" si="26"/>
        <v/>
      </c>
      <c r="N312" s="286" t="str">
        <f t="shared" si="27"/>
        <v/>
      </c>
      <c r="O312" s="215" t="str">
        <f t="shared" si="24"/>
        <v/>
      </c>
      <c r="P312" s="211" t="str">
        <f t="shared" si="28"/>
        <v/>
      </c>
      <c r="Q312" s="222"/>
      <c r="R312" s="266"/>
      <c r="S312" s="90"/>
      <c r="T312" s="158">
        <f t="shared" si="29"/>
        <v>0</v>
      </c>
    </row>
    <row r="313" spans="1:20" ht="20.100000000000001" customHeight="1" x14ac:dyDescent="0.25">
      <c r="A313" s="174">
        <v>307</v>
      </c>
      <c r="B313" s="181" t="str">
        <f>IF('Frais réels'!B313="","",'Frais réels'!$B313)</f>
        <v/>
      </c>
      <c r="C313" s="181" t="str">
        <f>IF('Frais réels'!C313="","",'Frais réels'!$C313)</f>
        <v/>
      </c>
      <c r="D313" s="181" t="str">
        <f>IF('Frais réels'!D313="","",'Frais réels'!$D313)</f>
        <v/>
      </c>
      <c r="E313" s="180" t="str">
        <f>IF('Frais réels'!E313="","",'Frais réels'!$E313)</f>
        <v/>
      </c>
      <c r="F313" s="180" t="str">
        <f>IF('Frais réels'!F313="","",'Frais réels'!$F313)</f>
        <v/>
      </c>
      <c r="G313" s="276" t="str">
        <f>IF('Frais réels'!G313="","",'Frais réels'!G313)</f>
        <v/>
      </c>
      <c r="H313" s="276" t="str">
        <f>IF('Frais réels'!H313="","",'Frais réels'!H313)</f>
        <v/>
      </c>
      <c r="I313" s="203" t="str">
        <f>IF('Frais réels'!I313="","",'Frais réels'!$I313)</f>
        <v/>
      </c>
      <c r="J313" s="73"/>
      <c r="K313" s="182" t="str">
        <f t="shared" si="25"/>
        <v/>
      </c>
      <c r="L313" s="285"/>
      <c r="M313" s="286" t="str">
        <f t="shared" si="26"/>
        <v/>
      </c>
      <c r="N313" s="286" t="str">
        <f t="shared" si="27"/>
        <v/>
      </c>
      <c r="O313" s="215" t="str">
        <f t="shared" si="24"/>
        <v/>
      </c>
      <c r="P313" s="211" t="str">
        <f t="shared" si="28"/>
        <v/>
      </c>
      <c r="Q313" s="222"/>
      <c r="R313" s="266"/>
      <c r="S313" s="90"/>
      <c r="T313" s="158">
        <f t="shared" si="29"/>
        <v>0</v>
      </c>
    </row>
    <row r="314" spans="1:20" ht="20.100000000000001" customHeight="1" x14ac:dyDescent="0.25">
      <c r="A314" s="174">
        <v>308</v>
      </c>
      <c r="B314" s="181" t="str">
        <f>IF('Frais réels'!B314="","",'Frais réels'!$B314)</f>
        <v/>
      </c>
      <c r="C314" s="181" t="str">
        <f>IF('Frais réels'!C314="","",'Frais réels'!$C314)</f>
        <v/>
      </c>
      <c r="D314" s="181" t="str">
        <f>IF('Frais réels'!D314="","",'Frais réels'!$D314)</f>
        <v/>
      </c>
      <c r="E314" s="180" t="str">
        <f>IF('Frais réels'!E314="","",'Frais réels'!$E314)</f>
        <v/>
      </c>
      <c r="F314" s="180" t="str">
        <f>IF('Frais réels'!F314="","",'Frais réels'!$F314)</f>
        <v/>
      </c>
      <c r="G314" s="276" t="str">
        <f>IF('Frais réels'!G314="","",'Frais réels'!G314)</f>
        <v/>
      </c>
      <c r="H314" s="276" t="str">
        <f>IF('Frais réels'!H314="","",'Frais réels'!H314)</f>
        <v/>
      </c>
      <c r="I314" s="203" t="str">
        <f>IF('Frais réels'!I314="","",'Frais réels'!$I314)</f>
        <v/>
      </c>
      <c r="J314" s="73"/>
      <c r="K314" s="182" t="str">
        <f t="shared" si="25"/>
        <v/>
      </c>
      <c r="L314" s="285"/>
      <c r="M314" s="286" t="str">
        <f t="shared" si="26"/>
        <v/>
      </c>
      <c r="N314" s="286" t="str">
        <f t="shared" si="27"/>
        <v/>
      </c>
      <c r="O314" s="215" t="str">
        <f t="shared" si="24"/>
        <v/>
      </c>
      <c r="P314" s="211" t="str">
        <f t="shared" si="28"/>
        <v/>
      </c>
      <c r="Q314" s="222"/>
      <c r="R314" s="266"/>
      <c r="S314" s="90"/>
      <c r="T314" s="158">
        <f t="shared" si="29"/>
        <v>0</v>
      </c>
    </row>
    <row r="315" spans="1:20" ht="20.100000000000001" customHeight="1" x14ac:dyDescent="0.25">
      <c r="A315" s="174">
        <v>309</v>
      </c>
      <c r="B315" s="181" t="str">
        <f>IF('Frais réels'!B315="","",'Frais réels'!$B315)</f>
        <v/>
      </c>
      <c r="C315" s="181" t="str">
        <f>IF('Frais réels'!C315="","",'Frais réels'!$C315)</f>
        <v/>
      </c>
      <c r="D315" s="181" t="str">
        <f>IF('Frais réels'!D315="","",'Frais réels'!$D315)</f>
        <v/>
      </c>
      <c r="E315" s="180" t="str">
        <f>IF('Frais réels'!E315="","",'Frais réels'!$E315)</f>
        <v/>
      </c>
      <c r="F315" s="180" t="str">
        <f>IF('Frais réels'!F315="","",'Frais réels'!$F315)</f>
        <v/>
      </c>
      <c r="G315" s="276" t="str">
        <f>IF('Frais réels'!G315="","",'Frais réels'!G315)</f>
        <v/>
      </c>
      <c r="H315" s="276" t="str">
        <f>IF('Frais réels'!H315="","",'Frais réels'!H315)</f>
        <v/>
      </c>
      <c r="I315" s="203" t="str">
        <f>IF('Frais réels'!I315="","",'Frais réels'!$I315)</f>
        <v/>
      </c>
      <c r="J315" s="73"/>
      <c r="K315" s="182" t="str">
        <f t="shared" si="25"/>
        <v/>
      </c>
      <c r="L315" s="285"/>
      <c r="M315" s="286" t="str">
        <f t="shared" si="26"/>
        <v/>
      </c>
      <c r="N315" s="286" t="str">
        <f t="shared" si="27"/>
        <v/>
      </c>
      <c r="O315" s="215" t="str">
        <f t="shared" si="24"/>
        <v/>
      </c>
      <c r="P315" s="211" t="str">
        <f t="shared" si="28"/>
        <v/>
      </c>
      <c r="Q315" s="222"/>
      <c r="R315" s="266"/>
      <c r="S315" s="90"/>
      <c r="T315" s="158">
        <f t="shared" si="29"/>
        <v>0</v>
      </c>
    </row>
    <row r="316" spans="1:20" ht="20.100000000000001" customHeight="1" x14ac:dyDescent="0.25">
      <c r="A316" s="174">
        <v>310</v>
      </c>
      <c r="B316" s="181" t="str">
        <f>IF('Frais réels'!B316="","",'Frais réels'!$B316)</f>
        <v/>
      </c>
      <c r="C316" s="181" t="str">
        <f>IF('Frais réels'!C316="","",'Frais réels'!$C316)</f>
        <v/>
      </c>
      <c r="D316" s="181" t="str">
        <f>IF('Frais réels'!D316="","",'Frais réels'!$D316)</f>
        <v/>
      </c>
      <c r="E316" s="180" t="str">
        <f>IF('Frais réels'!E316="","",'Frais réels'!$E316)</f>
        <v/>
      </c>
      <c r="F316" s="180" t="str">
        <f>IF('Frais réels'!F316="","",'Frais réels'!$F316)</f>
        <v/>
      </c>
      <c r="G316" s="276" t="str">
        <f>IF('Frais réels'!G316="","",'Frais réels'!G316)</f>
        <v/>
      </c>
      <c r="H316" s="276" t="str">
        <f>IF('Frais réels'!H316="","",'Frais réels'!H316)</f>
        <v/>
      </c>
      <c r="I316" s="203" t="str">
        <f>IF('Frais réels'!I316="","",'Frais réels'!$I316)</f>
        <v/>
      </c>
      <c r="J316" s="73"/>
      <c r="K316" s="182" t="str">
        <f t="shared" si="25"/>
        <v/>
      </c>
      <c r="L316" s="285"/>
      <c r="M316" s="286" t="str">
        <f t="shared" si="26"/>
        <v/>
      </c>
      <c r="N316" s="286" t="str">
        <f t="shared" si="27"/>
        <v/>
      </c>
      <c r="O316" s="215" t="str">
        <f t="shared" si="24"/>
        <v/>
      </c>
      <c r="P316" s="211" t="str">
        <f t="shared" si="28"/>
        <v/>
      </c>
      <c r="Q316" s="222"/>
      <c r="R316" s="266"/>
      <c r="S316" s="90"/>
      <c r="T316" s="158">
        <f t="shared" si="29"/>
        <v>0</v>
      </c>
    </row>
    <row r="317" spans="1:20" ht="20.100000000000001" customHeight="1" x14ac:dyDescent="0.25">
      <c r="A317" s="174">
        <v>311</v>
      </c>
      <c r="B317" s="181" t="str">
        <f>IF('Frais réels'!B317="","",'Frais réels'!$B317)</f>
        <v/>
      </c>
      <c r="C317" s="181" t="str">
        <f>IF('Frais réels'!C317="","",'Frais réels'!$C317)</f>
        <v/>
      </c>
      <c r="D317" s="181" t="str">
        <f>IF('Frais réels'!D317="","",'Frais réels'!$D317)</f>
        <v/>
      </c>
      <c r="E317" s="180" t="str">
        <f>IF('Frais réels'!E317="","",'Frais réels'!$E317)</f>
        <v/>
      </c>
      <c r="F317" s="180" t="str">
        <f>IF('Frais réels'!F317="","",'Frais réels'!$F317)</f>
        <v/>
      </c>
      <c r="G317" s="276" t="str">
        <f>IF('Frais réels'!G317="","",'Frais réels'!G317)</f>
        <v/>
      </c>
      <c r="H317" s="276" t="str">
        <f>IF('Frais réels'!H317="","",'Frais réels'!H317)</f>
        <v/>
      </c>
      <c r="I317" s="203" t="str">
        <f>IF('Frais réels'!I317="","",'Frais réels'!$I317)</f>
        <v/>
      </c>
      <c r="J317" s="73"/>
      <c r="K317" s="182" t="str">
        <f t="shared" si="25"/>
        <v/>
      </c>
      <c r="L317" s="285"/>
      <c r="M317" s="286" t="str">
        <f t="shared" si="26"/>
        <v/>
      </c>
      <c r="N317" s="286" t="str">
        <f t="shared" si="27"/>
        <v/>
      </c>
      <c r="O317" s="215" t="str">
        <f t="shared" si="24"/>
        <v/>
      </c>
      <c r="P317" s="211" t="str">
        <f t="shared" si="28"/>
        <v/>
      </c>
      <c r="Q317" s="222"/>
      <c r="R317" s="266"/>
      <c r="S317" s="90"/>
      <c r="T317" s="158">
        <f t="shared" si="29"/>
        <v>0</v>
      </c>
    </row>
    <row r="318" spans="1:20" ht="20.100000000000001" customHeight="1" x14ac:dyDescent="0.25">
      <c r="A318" s="174">
        <v>312</v>
      </c>
      <c r="B318" s="181" t="str">
        <f>IF('Frais réels'!B318="","",'Frais réels'!$B318)</f>
        <v/>
      </c>
      <c r="C318" s="181" t="str">
        <f>IF('Frais réels'!C318="","",'Frais réels'!$C318)</f>
        <v/>
      </c>
      <c r="D318" s="181" t="str">
        <f>IF('Frais réels'!D318="","",'Frais réels'!$D318)</f>
        <v/>
      </c>
      <c r="E318" s="180" t="str">
        <f>IF('Frais réels'!E318="","",'Frais réels'!$E318)</f>
        <v/>
      </c>
      <c r="F318" s="180" t="str">
        <f>IF('Frais réels'!F318="","",'Frais réels'!$F318)</f>
        <v/>
      </c>
      <c r="G318" s="276" t="str">
        <f>IF('Frais réels'!G318="","",'Frais réels'!G318)</f>
        <v/>
      </c>
      <c r="H318" s="276" t="str">
        <f>IF('Frais réels'!H318="","",'Frais réels'!H318)</f>
        <v/>
      </c>
      <c r="I318" s="203" t="str">
        <f>IF('Frais réels'!I318="","",'Frais réels'!$I318)</f>
        <v/>
      </c>
      <c r="J318" s="73"/>
      <c r="K318" s="182" t="str">
        <f t="shared" si="25"/>
        <v/>
      </c>
      <c r="L318" s="285"/>
      <c r="M318" s="286" t="str">
        <f t="shared" si="26"/>
        <v/>
      </c>
      <c r="N318" s="286" t="str">
        <f t="shared" si="27"/>
        <v/>
      </c>
      <c r="O318" s="215" t="str">
        <f t="shared" si="24"/>
        <v/>
      </c>
      <c r="P318" s="211" t="str">
        <f t="shared" si="28"/>
        <v/>
      </c>
      <c r="Q318" s="222"/>
      <c r="R318" s="266"/>
      <c r="S318" s="90"/>
      <c r="T318" s="158">
        <f t="shared" si="29"/>
        <v>0</v>
      </c>
    </row>
    <row r="319" spans="1:20" ht="20.100000000000001" customHeight="1" x14ac:dyDescent="0.25">
      <c r="A319" s="174">
        <v>313</v>
      </c>
      <c r="B319" s="181" t="str">
        <f>IF('Frais réels'!B319="","",'Frais réels'!$B319)</f>
        <v/>
      </c>
      <c r="C319" s="181" t="str">
        <f>IF('Frais réels'!C319="","",'Frais réels'!$C319)</f>
        <v/>
      </c>
      <c r="D319" s="181" t="str">
        <f>IF('Frais réels'!D319="","",'Frais réels'!$D319)</f>
        <v/>
      </c>
      <c r="E319" s="180" t="str">
        <f>IF('Frais réels'!E319="","",'Frais réels'!$E319)</f>
        <v/>
      </c>
      <c r="F319" s="180" t="str">
        <f>IF('Frais réels'!F319="","",'Frais réels'!$F319)</f>
        <v/>
      </c>
      <c r="G319" s="276" t="str">
        <f>IF('Frais réels'!G319="","",'Frais réels'!G319)</f>
        <v/>
      </c>
      <c r="H319" s="276" t="str">
        <f>IF('Frais réels'!H319="","",'Frais réels'!H319)</f>
        <v/>
      </c>
      <c r="I319" s="203" t="str">
        <f>IF('Frais réels'!I319="","",'Frais réels'!$I319)</f>
        <v/>
      </c>
      <c r="J319" s="73"/>
      <c r="K319" s="182" t="str">
        <f t="shared" si="25"/>
        <v/>
      </c>
      <c r="L319" s="285"/>
      <c r="M319" s="286" t="str">
        <f t="shared" si="26"/>
        <v/>
      </c>
      <c r="N319" s="286" t="str">
        <f t="shared" si="27"/>
        <v/>
      </c>
      <c r="O319" s="215" t="str">
        <f t="shared" si="24"/>
        <v/>
      </c>
      <c r="P319" s="211" t="str">
        <f t="shared" si="28"/>
        <v/>
      </c>
      <c r="Q319" s="222"/>
      <c r="R319" s="266"/>
      <c r="S319" s="90"/>
      <c r="T319" s="158">
        <f t="shared" si="29"/>
        <v>0</v>
      </c>
    </row>
    <row r="320" spans="1:20" ht="20.100000000000001" customHeight="1" x14ac:dyDescent="0.25">
      <c r="A320" s="174">
        <v>314</v>
      </c>
      <c r="B320" s="181" t="str">
        <f>IF('Frais réels'!B320="","",'Frais réels'!$B320)</f>
        <v/>
      </c>
      <c r="C320" s="181" t="str">
        <f>IF('Frais réels'!C320="","",'Frais réels'!$C320)</f>
        <v/>
      </c>
      <c r="D320" s="181" t="str">
        <f>IF('Frais réels'!D320="","",'Frais réels'!$D320)</f>
        <v/>
      </c>
      <c r="E320" s="180" t="str">
        <f>IF('Frais réels'!E320="","",'Frais réels'!$E320)</f>
        <v/>
      </c>
      <c r="F320" s="180" t="str">
        <f>IF('Frais réels'!F320="","",'Frais réels'!$F320)</f>
        <v/>
      </c>
      <c r="G320" s="276" t="str">
        <f>IF('Frais réels'!G320="","",'Frais réels'!G320)</f>
        <v/>
      </c>
      <c r="H320" s="276" t="str">
        <f>IF('Frais réels'!H320="","",'Frais réels'!H320)</f>
        <v/>
      </c>
      <c r="I320" s="203" t="str">
        <f>IF('Frais réels'!I320="","",'Frais réels'!$I320)</f>
        <v/>
      </c>
      <c r="J320" s="73"/>
      <c r="K320" s="182" t="str">
        <f t="shared" si="25"/>
        <v/>
      </c>
      <c r="L320" s="285"/>
      <c r="M320" s="286" t="str">
        <f t="shared" si="26"/>
        <v/>
      </c>
      <c r="N320" s="286" t="str">
        <f t="shared" si="27"/>
        <v/>
      </c>
      <c r="O320" s="215" t="str">
        <f t="shared" si="24"/>
        <v/>
      </c>
      <c r="P320" s="211" t="str">
        <f t="shared" si="28"/>
        <v/>
      </c>
      <c r="Q320" s="222"/>
      <c r="R320" s="266"/>
      <c r="S320" s="90"/>
      <c r="T320" s="158">
        <f t="shared" si="29"/>
        <v>0</v>
      </c>
    </row>
    <row r="321" spans="1:20" ht="20.100000000000001" customHeight="1" x14ac:dyDescent="0.25">
      <c r="A321" s="174">
        <v>315</v>
      </c>
      <c r="B321" s="181" t="str">
        <f>IF('Frais réels'!B321="","",'Frais réels'!$B321)</f>
        <v/>
      </c>
      <c r="C321" s="181" t="str">
        <f>IF('Frais réels'!C321="","",'Frais réels'!$C321)</f>
        <v/>
      </c>
      <c r="D321" s="181" t="str">
        <f>IF('Frais réels'!D321="","",'Frais réels'!$D321)</f>
        <v/>
      </c>
      <c r="E321" s="180" t="str">
        <f>IF('Frais réels'!E321="","",'Frais réels'!$E321)</f>
        <v/>
      </c>
      <c r="F321" s="180" t="str">
        <f>IF('Frais réels'!F321="","",'Frais réels'!$F321)</f>
        <v/>
      </c>
      <c r="G321" s="276" t="str">
        <f>IF('Frais réels'!G321="","",'Frais réels'!G321)</f>
        <v/>
      </c>
      <c r="H321" s="276" t="str">
        <f>IF('Frais réels'!H321="","",'Frais réels'!H321)</f>
        <v/>
      </c>
      <c r="I321" s="203" t="str">
        <f>IF('Frais réels'!I321="","",'Frais réels'!$I321)</f>
        <v/>
      </c>
      <c r="J321" s="73"/>
      <c r="K321" s="182" t="str">
        <f t="shared" si="25"/>
        <v/>
      </c>
      <c r="L321" s="285"/>
      <c r="M321" s="286" t="str">
        <f t="shared" si="26"/>
        <v/>
      </c>
      <c r="N321" s="286" t="str">
        <f t="shared" si="27"/>
        <v/>
      </c>
      <c r="O321" s="215" t="str">
        <f t="shared" si="24"/>
        <v/>
      </c>
      <c r="P321" s="211" t="str">
        <f t="shared" si="28"/>
        <v/>
      </c>
      <c r="Q321" s="222"/>
      <c r="R321" s="266"/>
      <c r="S321" s="90"/>
      <c r="T321" s="158">
        <f t="shared" si="29"/>
        <v>0</v>
      </c>
    </row>
    <row r="322" spans="1:20" ht="20.100000000000001" customHeight="1" x14ac:dyDescent="0.25">
      <c r="A322" s="174">
        <v>316</v>
      </c>
      <c r="B322" s="181" t="str">
        <f>IF('Frais réels'!B322="","",'Frais réels'!$B322)</f>
        <v/>
      </c>
      <c r="C322" s="181" t="str">
        <f>IF('Frais réels'!C322="","",'Frais réels'!$C322)</f>
        <v/>
      </c>
      <c r="D322" s="181" t="str">
        <f>IF('Frais réels'!D322="","",'Frais réels'!$D322)</f>
        <v/>
      </c>
      <c r="E322" s="180" t="str">
        <f>IF('Frais réels'!E322="","",'Frais réels'!$E322)</f>
        <v/>
      </c>
      <c r="F322" s="180" t="str">
        <f>IF('Frais réels'!F322="","",'Frais réels'!$F322)</f>
        <v/>
      </c>
      <c r="G322" s="276" t="str">
        <f>IF('Frais réels'!G322="","",'Frais réels'!G322)</f>
        <v/>
      </c>
      <c r="H322" s="276" t="str">
        <f>IF('Frais réels'!H322="","",'Frais réels'!H322)</f>
        <v/>
      </c>
      <c r="I322" s="203" t="str">
        <f>IF('Frais réels'!I322="","",'Frais réels'!$I322)</f>
        <v/>
      </c>
      <c r="J322" s="73"/>
      <c r="K322" s="182" t="str">
        <f t="shared" si="25"/>
        <v/>
      </c>
      <c r="L322" s="285"/>
      <c r="M322" s="286" t="str">
        <f t="shared" si="26"/>
        <v/>
      </c>
      <c r="N322" s="286" t="str">
        <f t="shared" si="27"/>
        <v/>
      </c>
      <c r="O322" s="215" t="str">
        <f t="shared" si="24"/>
        <v/>
      </c>
      <c r="P322" s="211" t="str">
        <f t="shared" si="28"/>
        <v/>
      </c>
      <c r="Q322" s="222"/>
      <c r="R322" s="266"/>
      <c r="S322" s="90"/>
      <c r="T322" s="158">
        <f t="shared" si="29"/>
        <v>0</v>
      </c>
    </row>
    <row r="323" spans="1:20" ht="20.100000000000001" customHeight="1" x14ac:dyDescent="0.25">
      <c r="A323" s="174">
        <v>317</v>
      </c>
      <c r="B323" s="181" t="str">
        <f>IF('Frais réels'!B323="","",'Frais réels'!$B323)</f>
        <v/>
      </c>
      <c r="C323" s="181" t="str">
        <f>IF('Frais réels'!C323="","",'Frais réels'!$C323)</f>
        <v/>
      </c>
      <c r="D323" s="181" t="str">
        <f>IF('Frais réels'!D323="","",'Frais réels'!$D323)</f>
        <v/>
      </c>
      <c r="E323" s="180" t="str">
        <f>IF('Frais réels'!E323="","",'Frais réels'!$E323)</f>
        <v/>
      </c>
      <c r="F323" s="180" t="str">
        <f>IF('Frais réels'!F323="","",'Frais réels'!$F323)</f>
        <v/>
      </c>
      <c r="G323" s="276" t="str">
        <f>IF('Frais réels'!G323="","",'Frais réels'!G323)</f>
        <v/>
      </c>
      <c r="H323" s="276" t="str">
        <f>IF('Frais réels'!H323="","",'Frais réels'!H323)</f>
        <v/>
      </c>
      <c r="I323" s="203" t="str">
        <f>IF('Frais réels'!I323="","",'Frais réels'!$I323)</f>
        <v/>
      </c>
      <c r="J323" s="73"/>
      <c r="K323" s="182" t="str">
        <f t="shared" si="25"/>
        <v/>
      </c>
      <c r="L323" s="285"/>
      <c r="M323" s="286" t="str">
        <f t="shared" si="26"/>
        <v/>
      </c>
      <c r="N323" s="286" t="str">
        <f t="shared" si="27"/>
        <v/>
      </c>
      <c r="O323" s="215" t="str">
        <f t="shared" si="24"/>
        <v/>
      </c>
      <c r="P323" s="211" t="str">
        <f t="shared" si="28"/>
        <v/>
      </c>
      <c r="Q323" s="222"/>
      <c r="R323" s="266"/>
      <c r="S323" s="90"/>
      <c r="T323" s="158">
        <f t="shared" si="29"/>
        <v>0</v>
      </c>
    </row>
    <row r="324" spans="1:20" ht="20.100000000000001" customHeight="1" x14ac:dyDescent="0.25">
      <c r="A324" s="174">
        <v>318</v>
      </c>
      <c r="B324" s="181" t="str">
        <f>IF('Frais réels'!B324="","",'Frais réels'!$B324)</f>
        <v/>
      </c>
      <c r="C324" s="181" t="str">
        <f>IF('Frais réels'!C324="","",'Frais réels'!$C324)</f>
        <v/>
      </c>
      <c r="D324" s="181" t="str">
        <f>IF('Frais réels'!D324="","",'Frais réels'!$D324)</f>
        <v/>
      </c>
      <c r="E324" s="180" t="str">
        <f>IF('Frais réels'!E324="","",'Frais réels'!$E324)</f>
        <v/>
      </c>
      <c r="F324" s="180" t="str">
        <f>IF('Frais réels'!F324="","",'Frais réels'!$F324)</f>
        <v/>
      </c>
      <c r="G324" s="276" t="str">
        <f>IF('Frais réels'!G324="","",'Frais réels'!G324)</f>
        <v/>
      </c>
      <c r="H324" s="276" t="str">
        <f>IF('Frais réels'!H324="","",'Frais réels'!H324)</f>
        <v/>
      </c>
      <c r="I324" s="203" t="str">
        <f>IF('Frais réels'!I324="","",'Frais réels'!$I324)</f>
        <v/>
      </c>
      <c r="J324" s="73"/>
      <c r="K324" s="182" t="str">
        <f t="shared" si="25"/>
        <v/>
      </c>
      <c r="L324" s="285"/>
      <c r="M324" s="286" t="str">
        <f t="shared" si="26"/>
        <v/>
      </c>
      <c r="N324" s="286" t="str">
        <f t="shared" si="27"/>
        <v/>
      </c>
      <c r="O324" s="215" t="str">
        <f t="shared" si="24"/>
        <v/>
      </c>
      <c r="P324" s="211" t="str">
        <f t="shared" si="28"/>
        <v/>
      </c>
      <c r="Q324" s="222"/>
      <c r="R324" s="266"/>
      <c r="S324" s="90"/>
      <c r="T324" s="158">
        <f t="shared" si="29"/>
        <v>0</v>
      </c>
    </row>
    <row r="325" spans="1:20" ht="20.100000000000001" customHeight="1" x14ac:dyDescent="0.25">
      <c r="A325" s="174">
        <v>319</v>
      </c>
      <c r="B325" s="181" t="str">
        <f>IF('Frais réels'!B325="","",'Frais réels'!$B325)</f>
        <v/>
      </c>
      <c r="C325" s="181" t="str">
        <f>IF('Frais réels'!C325="","",'Frais réels'!$C325)</f>
        <v/>
      </c>
      <c r="D325" s="181" t="str">
        <f>IF('Frais réels'!D325="","",'Frais réels'!$D325)</f>
        <v/>
      </c>
      <c r="E325" s="180" t="str">
        <f>IF('Frais réels'!E325="","",'Frais réels'!$E325)</f>
        <v/>
      </c>
      <c r="F325" s="180" t="str">
        <f>IF('Frais réels'!F325="","",'Frais réels'!$F325)</f>
        <v/>
      </c>
      <c r="G325" s="276" t="str">
        <f>IF('Frais réels'!G325="","",'Frais réels'!G325)</f>
        <v/>
      </c>
      <c r="H325" s="276" t="str">
        <f>IF('Frais réels'!H325="","",'Frais réels'!H325)</f>
        <v/>
      </c>
      <c r="I325" s="203" t="str">
        <f>IF('Frais réels'!I325="","",'Frais réels'!$I325)</f>
        <v/>
      </c>
      <c r="J325" s="73"/>
      <c r="K325" s="182" t="str">
        <f t="shared" si="25"/>
        <v/>
      </c>
      <c r="L325" s="285"/>
      <c r="M325" s="286" t="str">
        <f t="shared" si="26"/>
        <v/>
      </c>
      <c r="N325" s="286" t="str">
        <f t="shared" si="27"/>
        <v/>
      </c>
      <c r="O325" s="215" t="str">
        <f t="shared" si="24"/>
        <v/>
      </c>
      <c r="P325" s="211" t="str">
        <f t="shared" si="28"/>
        <v/>
      </c>
      <c r="Q325" s="222"/>
      <c r="R325" s="266"/>
      <c r="S325" s="90"/>
      <c r="T325" s="158">
        <f t="shared" si="29"/>
        <v>0</v>
      </c>
    </row>
    <row r="326" spans="1:20" ht="20.100000000000001" customHeight="1" x14ac:dyDescent="0.25">
      <c r="A326" s="174">
        <v>320</v>
      </c>
      <c r="B326" s="181" t="str">
        <f>IF('Frais réels'!B326="","",'Frais réels'!$B326)</f>
        <v/>
      </c>
      <c r="C326" s="181" t="str">
        <f>IF('Frais réels'!C326="","",'Frais réels'!$C326)</f>
        <v/>
      </c>
      <c r="D326" s="181" t="str">
        <f>IF('Frais réels'!D326="","",'Frais réels'!$D326)</f>
        <v/>
      </c>
      <c r="E326" s="180" t="str">
        <f>IF('Frais réels'!E326="","",'Frais réels'!$E326)</f>
        <v/>
      </c>
      <c r="F326" s="180" t="str">
        <f>IF('Frais réels'!F326="","",'Frais réels'!$F326)</f>
        <v/>
      </c>
      <c r="G326" s="276" t="str">
        <f>IF('Frais réels'!G326="","",'Frais réels'!G326)</f>
        <v/>
      </c>
      <c r="H326" s="276" t="str">
        <f>IF('Frais réels'!H326="","",'Frais réels'!H326)</f>
        <v/>
      </c>
      <c r="I326" s="203" t="str">
        <f>IF('Frais réels'!I326="","",'Frais réels'!$I326)</f>
        <v/>
      </c>
      <c r="J326" s="73"/>
      <c r="K326" s="182" t="str">
        <f t="shared" si="25"/>
        <v/>
      </c>
      <c r="L326" s="285"/>
      <c r="M326" s="286" t="str">
        <f t="shared" si="26"/>
        <v/>
      </c>
      <c r="N326" s="286" t="str">
        <f t="shared" si="27"/>
        <v/>
      </c>
      <c r="O326" s="215" t="str">
        <f t="shared" si="24"/>
        <v/>
      </c>
      <c r="P326" s="211" t="str">
        <f t="shared" si="28"/>
        <v/>
      </c>
      <c r="Q326" s="222"/>
      <c r="R326" s="266"/>
      <c r="S326" s="90"/>
      <c r="T326" s="158">
        <f t="shared" si="29"/>
        <v>0</v>
      </c>
    </row>
    <row r="327" spans="1:20" ht="20.100000000000001" customHeight="1" x14ac:dyDescent="0.25">
      <c r="A327" s="174">
        <v>321</v>
      </c>
      <c r="B327" s="181" t="str">
        <f>IF('Frais réels'!B327="","",'Frais réels'!$B327)</f>
        <v/>
      </c>
      <c r="C327" s="181" t="str">
        <f>IF('Frais réels'!C327="","",'Frais réels'!$C327)</f>
        <v/>
      </c>
      <c r="D327" s="181" t="str">
        <f>IF('Frais réels'!D327="","",'Frais réels'!$D327)</f>
        <v/>
      </c>
      <c r="E327" s="180" t="str">
        <f>IF('Frais réels'!E327="","",'Frais réels'!$E327)</f>
        <v/>
      </c>
      <c r="F327" s="180" t="str">
        <f>IF('Frais réels'!F327="","",'Frais réels'!$F327)</f>
        <v/>
      </c>
      <c r="G327" s="276" t="str">
        <f>IF('Frais réels'!G327="","",'Frais réels'!G327)</f>
        <v/>
      </c>
      <c r="H327" s="276" t="str">
        <f>IF('Frais réels'!H327="","",'Frais réels'!H327)</f>
        <v/>
      </c>
      <c r="I327" s="203" t="str">
        <f>IF('Frais réels'!I327="","",'Frais réels'!$I327)</f>
        <v/>
      </c>
      <c r="J327" s="73"/>
      <c r="K327" s="182" t="str">
        <f t="shared" si="25"/>
        <v/>
      </c>
      <c r="L327" s="285"/>
      <c r="M327" s="286" t="str">
        <f t="shared" si="26"/>
        <v/>
      </c>
      <c r="N327" s="286" t="str">
        <f t="shared" si="27"/>
        <v/>
      </c>
      <c r="O327" s="215" t="str">
        <f t="shared" ref="O327:O390" si="30">IF(F327="Aller - Retour Mayotte - Hexagone",IF(1900=0,"",1900),IF(F327="Aller - Retour Mayotte - La Réunion",IF(700=0,"",700),IF(F327="Aller - Retour Mayotte - Caraïbes",IF(2200=0,"",2200),IF(E327="Billets de train",IF(J327=0,"",""),IF(E327="","")))))</f>
        <v/>
      </c>
      <c r="P327" s="211" t="str">
        <f t="shared" si="28"/>
        <v/>
      </c>
      <c r="Q327" s="222"/>
      <c r="R327" s="266"/>
      <c r="S327" s="90"/>
      <c r="T327" s="158">
        <f t="shared" si="29"/>
        <v>0</v>
      </c>
    </row>
    <row r="328" spans="1:20" ht="20.100000000000001" customHeight="1" x14ac:dyDescent="0.25">
      <c r="A328" s="174">
        <v>322</v>
      </c>
      <c r="B328" s="181" t="str">
        <f>IF('Frais réels'!B328="","",'Frais réels'!$B328)</f>
        <v/>
      </c>
      <c r="C328" s="181" t="str">
        <f>IF('Frais réels'!C328="","",'Frais réels'!$C328)</f>
        <v/>
      </c>
      <c r="D328" s="181" t="str">
        <f>IF('Frais réels'!D328="","",'Frais réels'!$D328)</f>
        <v/>
      </c>
      <c r="E328" s="180" t="str">
        <f>IF('Frais réels'!E328="","",'Frais réels'!$E328)</f>
        <v/>
      </c>
      <c r="F328" s="180" t="str">
        <f>IF('Frais réels'!F328="","",'Frais réels'!$F328)</f>
        <v/>
      </c>
      <c r="G328" s="276" t="str">
        <f>IF('Frais réels'!G328="","",'Frais réels'!G328)</f>
        <v/>
      </c>
      <c r="H328" s="276" t="str">
        <f>IF('Frais réels'!H328="","",'Frais réels'!H328)</f>
        <v/>
      </c>
      <c r="I328" s="203" t="str">
        <f>IF('Frais réels'!I328="","",'Frais réels'!$I328)</f>
        <v/>
      </c>
      <c r="J328" s="73"/>
      <c r="K328" s="182" t="str">
        <f t="shared" ref="K328:K391" si="31">IF($I328="","",IF($J328&gt;$I328,"Le montant éligible ne peut etre supérieur au montant présenté",""))</f>
        <v/>
      </c>
      <c r="L328" s="285"/>
      <c r="M328" s="286" t="str">
        <f t="shared" ref="M328:M391" si="32">IF(L328="KO","",IF(J328="","",G328))</f>
        <v/>
      </c>
      <c r="N328" s="286" t="str">
        <f t="shared" ref="N328:N391" si="33">IF(L328="KO","",IF(J328="","",H328))</f>
        <v/>
      </c>
      <c r="O328" s="215" t="str">
        <f t="shared" si="30"/>
        <v/>
      </c>
      <c r="P328" s="211" t="str">
        <f t="shared" ref="P328:P391" si="34">IF(J328="", "", IF(MIN(J328,O328)=0, "", MIN(J328,O328)))</f>
        <v/>
      </c>
      <c r="Q328" s="222"/>
      <c r="R328" s="266"/>
      <c r="S328" s="90"/>
      <c r="T328" s="158">
        <f t="shared" ref="T328:T391" si="35">IF(AND(B328&lt;&gt;"",S328&lt;&gt;"Oui"),1,0)</f>
        <v>0</v>
      </c>
    </row>
    <row r="329" spans="1:20" ht="20.100000000000001" customHeight="1" x14ac:dyDescent="0.25">
      <c r="A329" s="174">
        <v>323</v>
      </c>
      <c r="B329" s="181" t="str">
        <f>IF('Frais réels'!B329="","",'Frais réels'!$B329)</f>
        <v/>
      </c>
      <c r="C329" s="181" t="str">
        <f>IF('Frais réels'!C329="","",'Frais réels'!$C329)</f>
        <v/>
      </c>
      <c r="D329" s="181" t="str">
        <f>IF('Frais réels'!D329="","",'Frais réels'!$D329)</f>
        <v/>
      </c>
      <c r="E329" s="180" t="str">
        <f>IF('Frais réels'!E329="","",'Frais réels'!$E329)</f>
        <v/>
      </c>
      <c r="F329" s="180" t="str">
        <f>IF('Frais réels'!F329="","",'Frais réels'!$F329)</f>
        <v/>
      </c>
      <c r="G329" s="276" t="str">
        <f>IF('Frais réels'!G329="","",'Frais réels'!G329)</f>
        <v/>
      </c>
      <c r="H329" s="276" t="str">
        <f>IF('Frais réels'!H329="","",'Frais réels'!H329)</f>
        <v/>
      </c>
      <c r="I329" s="203" t="str">
        <f>IF('Frais réels'!I329="","",'Frais réels'!$I329)</f>
        <v/>
      </c>
      <c r="J329" s="73"/>
      <c r="K329" s="182" t="str">
        <f t="shared" si="31"/>
        <v/>
      </c>
      <c r="L329" s="285"/>
      <c r="M329" s="286" t="str">
        <f t="shared" si="32"/>
        <v/>
      </c>
      <c r="N329" s="286" t="str">
        <f t="shared" si="33"/>
        <v/>
      </c>
      <c r="O329" s="215" t="str">
        <f t="shared" si="30"/>
        <v/>
      </c>
      <c r="P329" s="211" t="str">
        <f t="shared" si="34"/>
        <v/>
      </c>
      <c r="Q329" s="222"/>
      <c r="R329" s="266"/>
      <c r="S329" s="90"/>
      <c r="T329" s="158">
        <f t="shared" si="35"/>
        <v>0</v>
      </c>
    </row>
    <row r="330" spans="1:20" ht="20.100000000000001" customHeight="1" x14ac:dyDescent="0.25">
      <c r="A330" s="174">
        <v>324</v>
      </c>
      <c r="B330" s="181" t="str">
        <f>IF('Frais réels'!B330="","",'Frais réels'!$B330)</f>
        <v/>
      </c>
      <c r="C330" s="181" t="str">
        <f>IF('Frais réels'!C330="","",'Frais réels'!$C330)</f>
        <v/>
      </c>
      <c r="D330" s="181" t="str">
        <f>IF('Frais réels'!D330="","",'Frais réels'!$D330)</f>
        <v/>
      </c>
      <c r="E330" s="180" t="str">
        <f>IF('Frais réels'!E330="","",'Frais réels'!$E330)</f>
        <v/>
      </c>
      <c r="F330" s="180" t="str">
        <f>IF('Frais réels'!F330="","",'Frais réels'!$F330)</f>
        <v/>
      </c>
      <c r="G330" s="276" t="str">
        <f>IF('Frais réels'!G330="","",'Frais réels'!G330)</f>
        <v/>
      </c>
      <c r="H330" s="276" t="str">
        <f>IF('Frais réels'!H330="","",'Frais réels'!H330)</f>
        <v/>
      </c>
      <c r="I330" s="203" t="str">
        <f>IF('Frais réels'!I330="","",'Frais réels'!$I330)</f>
        <v/>
      </c>
      <c r="J330" s="73"/>
      <c r="K330" s="182" t="str">
        <f t="shared" si="31"/>
        <v/>
      </c>
      <c r="L330" s="285"/>
      <c r="M330" s="286" t="str">
        <f t="shared" si="32"/>
        <v/>
      </c>
      <c r="N330" s="286" t="str">
        <f t="shared" si="33"/>
        <v/>
      </c>
      <c r="O330" s="215" t="str">
        <f t="shared" si="30"/>
        <v/>
      </c>
      <c r="P330" s="211" t="str">
        <f t="shared" si="34"/>
        <v/>
      </c>
      <c r="Q330" s="222"/>
      <c r="R330" s="266"/>
      <c r="S330" s="90"/>
      <c r="T330" s="158">
        <f t="shared" si="35"/>
        <v>0</v>
      </c>
    </row>
    <row r="331" spans="1:20" ht="20.100000000000001" customHeight="1" x14ac:dyDescent="0.25">
      <c r="A331" s="174">
        <v>325</v>
      </c>
      <c r="B331" s="181" t="str">
        <f>IF('Frais réels'!B331="","",'Frais réels'!$B331)</f>
        <v/>
      </c>
      <c r="C331" s="181" t="str">
        <f>IF('Frais réels'!C331="","",'Frais réels'!$C331)</f>
        <v/>
      </c>
      <c r="D331" s="181" t="str">
        <f>IF('Frais réels'!D331="","",'Frais réels'!$D331)</f>
        <v/>
      </c>
      <c r="E331" s="180" t="str">
        <f>IF('Frais réels'!E331="","",'Frais réels'!$E331)</f>
        <v/>
      </c>
      <c r="F331" s="180" t="str">
        <f>IF('Frais réels'!F331="","",'Frais réels'!$F331)</f>
        <v/>
      </c>
      <c r="G331" s="276" t="str">
        <f>IF('Frais réels'!G331="","",'Frais réels'!G331)</f>
        <v/>
      </c>
      <c r="H331" s="276" t="str">
        <f>IF('Frais réels'!H331="","",'Frais réels'!H331)</f>
        <v/>
      </c>
      <c r="I331" s="203" t="str">
        <f>IF('Frais réels'!I331="","",'Frais réels'!$I331)</f>
        <v/>
      </c>
      <c r="J331" s="73"/>
      <c r="K331" s="182" t="str">
        <f t="shared" si="31"/>
        <v/>
      </c>
      <c r="L331" s="285"/>
      <c r="M331" s="286" t="str">
        <f t="shared" si="32"/>
        <v/>
      </c>
      <c r="N331" s="286" t="str">
        <f t="shared" si="33"/>
        <v/>
      </c>
      <c r="O331" s="215" t="str">
        <f t="shared" si="30"/>
        <v/>
      </c>
      <c r="P331" s="211" t="str">
        <f t="shared" si="34"/>
        <v/>
      </c>
      <c r="Q331" s="222"/>
      <c r="R331" s="266"/>
      <c r="S331" s="90"/>
      <c r="T331" s="158">
        <f t="shared" si="35"/>
        <v>0</v>
      </c>
    </row>
    <row r="332" spans="1:20" ht="20.100000000000001" customHeight="1" x14ac:dyDescent="0.25">
      <c r="A332" s="174">
        <v>326</v>
      </c>
      <c r="B332" s="181" t="str">
        <f>IF('Frais réels'!B332="","",'Frais réels'!$B332)</f>
        <v/>
      </c>
      <c r="C332" s="181" t="str">
        <f>IF('Frais réels'!C332="","",'Frais réels'!$C332)</f>
        <v/>
      </c>
      <c r="D332" s="181" t="str">
        <f>IF('Frais réels'!D332="","",'Frais réels'!$D332)</f>
        <v/>
      </c>
      <c r="E332" s="180" t="str">
        <f>IF('Frais réels'!E332="","",'Frais réels'!$E332)</f>
        <v/>
      </c>
      <c r="F332" s="180" t="str">
        <f>IF('Frais réels'!F332="","",'Frais réels'!$F332)</f>
        <v/>
      </c>
      <c r="G332" s="276" t="str">
        <f>IF('Frais réels'!G332="","",'Frais réels'!G332)</f>
        <v/>
      </c>
      <c r="H332" s="276" t="str">
        <f>IF('Frais réels'!H332="","",'Frais réels'!H332)</f>
        <v/>
      </c>
      <c r="I332" s="203" t="str">
        <f>IF('Frais réels'!I332="","",'Frais réels'!$I332)</f>
        <v/>
      </c>
      <c r="J332" s="73"/>
      <c r="K332" s="182" t="str">
        <f t="shared" si="31"/>
        <v/>
      </c>
      <c r="L332" s="285"/>
      <c r="M332" s="286" t="str">
        <f t="shared" si="32"/>
        <v/>
      </c>
      <c r="N332" s="286" t="str">
        <f t="shared" si="33"/>
        <v/>
      </c>
      <c r="O332" s="215" t="str">
        <f t="shared" si="30"/>
        <v/>
      </c>
      <c r="P332" s="211" t="str">
        <f t="shared" si="34"/>
        <v/>
      </c>
      <c r="Q332" s="222"/>
      <c r="R332" s="266"/>
      <c r="S332" s="90"/>
      <c r="T332" s="158">
        <f t="shared" si="35"/>
        <v>0</v>
      </c>
    </row>
    <row r="333" spans="1:20" ht="20.100000000000001" customHeight="1" x14ac:dyDescent="0.25">
      <c r="A333" s="174">
        <v>327</v>
      </c>
      <c r="B333" s="181" t="str">
        <f>IF('Frais réels'!B333="","",'Frais réels'!$B333)</f>
        <v/>
      </c>
      <c r="C333" s="181" t="str">
        <f>IF('Frais réels'!C333="","",'Frais réels'!$C333)</f>
        <v/>
      </c>
      <c r="D333" s="181" t="str">
        <f>IF('Frais réels'!D333="","",'Frais réels'!$D333)</f>
        <v/>
      </c>
      <c r="E333" s="180" t="str">
        <f>IF('Frais réels'!E333="","",'Frais réels'!$E333)</f>
        <v/>
      </c>
      <c r="F333" s="180" t="str">
        <f>IF('Frais réels'!F333="","",'Frais réels'!$F333)</f>
        <v/>
      </c>
      <c r="G333" s="276" t="str">
        <f>IF('Frais réels'!G333="","",'Frais réels'!G333)</f>
        <v/>
      </c>
      <c r="H333" s="276" t="str">
        <f>IF('Frais réels'!H333="","",'Frais réels'!H333)</f>
        <v/>
      </c>
      <c r="I333" s="203" t="str">
        <f>IF('Frais réels'!I333="","",'Frais réels'!$I333)</f>
        <v/>
      </c>
      <c r="J333" s="73"/>
      <c r="K333" s="182" t="str">
        <f t="shared" si="31"/>
        <v/>
      </c>
      <c r="L333" s="285"/>
      <c r="M333" s="286" t="str">
        <f t="shared" si="32"/>
        <v/>
      </c>
      <c r="N333" s="286" t="str">
        <f t="shared" si="33"/>
        <v/>
      </c>
      <c r="O333" s="215" t="str">
        <f t="shared" si="30"/>
        <v/>
      </c>
      <c r="P333" s="211" t="str">
        <f t="shared" si="34"/>
        <v/>
      </c>
      <c r="Q333" s="222"/>
      <c r="R333" s="266"/>
      <c r="S333" s="90"/>
      <c r="T333" s="158">
        <f t="shared" si="35"/>
        <v>0</v>
      </c>
    </row>
    <row r="334" spans="1:20" ht="20.100000000000001" customHeight="1" x14ac:dyDescent="0.25">
      <c r="A334" s="174">
        <v>328</v>
      </c>
      <c r="B334" s="181" t="str">
        <f>IF('Frais réels'!B334="","",'Frais réels'!$B334)</f>
        <v/>
      </c>
      <c r="C334" s="181" t="str">
        <f>IF('Frais réels'!C334="","",'Frais réels'!$C334)</f>
        <v/>
      </c>
      <c r="D334" s="181" t="str">
        <f>IF('Frais réels'!D334="","",'Frais réels'!$D334)</f>
        <v/>
      </c>
      <c r="E334" s="180" t="str">
        <f>IF('Frais réels'!E334="","",'Frais réels'!$E334)</f>
        <v/>
      </c>
      <c r="F334" s="180" t="str">
        <f>IF('Frais réels'!F334="","",'Frais réels'!$F334)</f>
        <v/>
      </c>
      <c r="G334" s="276" t="str">
        <f>IF('Frais réels'!G334="","",'Frais réels'!G334)</f>
        <v/>
      </c>
      <c r="H334" s="276" t="str">
        <f>IF('Frais réels'!H334="","",'Frais réels'!H334)</f>
        <v/>
      </c>
      <c r="I334" s="203" t="str">
        <f>IF('Frais réels'!I334="","",'Frais réels'!$I334)</f>
        <v/>
      </c>
      <c r="J334" s="73"/>
      <c r="K334" s="182" t="str">
        <f t="shared" si="31"/>
        <v/>
      </c>
      <c r="L334" s="285"/>
      <c r="M334" s="286" t="str">
        <f t="shared" si="32"/>
        <v/>
      </c>
      <c r="N334" s="286" t="str">
        <f t="shared" si="33"/>
        <v/>
      </c>
      <c r="O334" s="215" t="str">
        <f t="shared" si="30"/>
        <v/>
      </c>
      <c r="P334" s="211" t="str">
        <f t="shared" si="34"/>
        <v/>
      </c>
      <c r="Q334" s="222"/>
      <c r="R334" s="266"/>
      <c r="S334" s="90"/>
      <c r="T334" s="158">
        <f t="shared" si="35"/>
        <v>0</v>
      </c>
    </row>
    <row r="335" spans="1:20" ht="20.100000000000001" customHeight="1" x14ac:dyDescent="0.25">
      <c r="A335" s="174">
        <v>329</v>
      </c>
      <c r="B335" s="181" t="str">
        <f>IF('Frais réels'!B335="","",'Frais réels'!$B335)</f>
        <v/>
      </c>
      <c r="C335" s="181" t="str">
        <f>IF('Frais réels'!C335="","",'Frais réels'!$C335)</f>
        <v/>
      </c>
      <c r="D335" s="181" t="str">
        <f>IF('Frais réels'!D335="","",'Frais réels'!$D335)</f>
        <v/>
      </c>
      <c r="E335" s="180" t="str">
        <f>IF('Frais réels'!E335="","",'Frais réels'!$E335)</f>
        <v/>
      </c>
      <c r="F335" s="180" t="str">
        <f>IF('Frais réels'!F335="","",'Frais réels'!$F335)</f>
        <v/>
      </c>
      <c r="G335" s="276" t="str">
        <f>IF('Frais réels'!G335="","",'Frais réels'!G335)</f>
        <v/>
      </c>
      <c r="H335" s="276" t="str">
        <f>IF('Frais réels'!H335="","",'Frais réels'!H335)</f>
        <v/>
      </c>
      <c r="I335" s="203" t="str">
        <f>IF('Frais réels'!I335="","",'Frais réels'!$I335)</f>
        <v/>
      </c>
      <c r="J335" s="73"/>
      <c r="K335" s="182" t="str">
        <f t="shared" si="31"/>
        <v/>
      </c>
      <c r="L335" s="285"/>
      <c r="M335" s="286" t="str">
        <f t="shared" si="32"/>
        <v/>
      </c>
      <c r="N335" s="286" t="str">
        <f t="shared" si="33"/>
        <v/>
      </c>
      <c r="O335" s="215" t="str">
        <f t="shared" si="30"/>
        <v/>
      </c>
      <c r="P335" s="211" t="str">
        <f t="shared" si="34"/>
        <v/>
      </c>
      <c r="Q335" s="222"/>
      <c r="R335" s="266"/>
      <c r="S335" s="90"/>
      <c r="T335" s="158">
        <f t="shared" si="35"/>
        <v>0</v>
      </c>
    </row>
    <row r="336" spans="1:20" ht="20.100000000000001" customHeight="1" x14ac:dyDescent="0.25">
      <c r="A336" s="174">
        <v>330</v>
      </c>
      <c r="B336" s="181" t="str">
        <f>IF('Frais réels'!B336="","",'Frais réels'!$B336)</f>
        <v/>
      </c>
      <c r="C336" s="181" t="str">
        <f>IF('Frais réels'!C336="","",'Frais réels'!$C336)</f>
        <v/>
      </c>
      <c r="D336" s="181" t="str">
        <f>IF('Frais réels'!D336="","",'Frais réels'!$D336)</f>
        <v/>
      </c>
      <c r="E336" s="180" t="str">
        <f>IF('Frais réels'!E336="","",'Frais réels'!$E336)</f>
        <v/>
      </c>
      <c r="F336" s="180" t="str">
        <f>IF('Frais réels'!F336="","",'Frais réels'!$F336)</f>
        <v/>
      </c>
      <c r="G336" s="276" t="str">
        <f>IF('Frais réels'!G336="","",'Frais réels'!G336)</f>
        <v/>
      </c>
      <c r="H336" s="276" t="str">
        <f>IF('Frais réels'!H336="","",'Frais réels'!H336)</f>
        <v/>
      </c>
      <c r="I336" s="203" t="str">
        <f>IF('Frais réels'!I336="","",'Frais réels'!$I336)</f>
        <v/>
      </c>
      <c r="J336" s="73"/>
      <c r="K336" s="182" t="str">
        <f t="shared" si="31"/>
        <v/>
      </c>
      <c r="L336" s="285"/>
      <c r="M336" s="286" t="str">
        <f t="shared" si="32"/>
        <v/>
      </c>
      <c r="N336" s="286" t="str">
        <f t="shared" si="33"/>
        <v/>
      </c>
      <c r="O336" s="215" t="str">
        <f t="shared" si="30"/>
        <v/>
      </c>
      <c r="P336" s="211" t="str">
        <f t="shared" si="34"/>
        <v/>
      </c>
      <c r="Q336" s="222"/>
      <c r="R336" s="266"/>
      <c r="S336" s="90"/>
      <c r="T336" s="158">
        <f t="shared" si="35"/>
        <v>0</v>
      </c>
    </row>
    <row r="337" spans="1:20" ht="20.100000000000001" customHeight="1" x14ac:dyDescent="0.25">
      <c r="A337" s="174">
        <v>331</v>
      </c>
      <c r="B337" s="181" t="str">
        <f>IF('Frais réels'!B337="","",'Frais réels'!$B337)</f>
        <v/>
      </c>
      <c r="C337" s="181" t="str">
        <f>IF('Frais réels'!C337="","",'Frais réels'!$C337)</f>
        <v/>
      </c>
      <c r="D337" s="181" t="str">
        <f>IF('Frais réels'!D337="","",'Frais réels'!$D337)</f>
        <v/>
      </c>
      <c r="E337" s="180" t="str">
        <f>IF('Frais réels'!E337="","",'Frais réels'!$E337)</f>
        <v/>
      </c>
      <c r="F337" s="180" t="str">
        <f>IF('Frais réels'!F337="","",'Frais réels'!$F337)</f>
        <v/>
      </c>
      <c r="G337" s="276" t="str">
        <f>IF('Frais réels'!G337="","",'Frais réels'!G337)</f>
        <v/>
      </c>
      <c r="H337" s="276" t="str">
        <f>IF('Frais réels'!H337="","",'Frais réels'!H337)</f>
        <v/>
      </c>
      <c r="I337" s="203" t="str">
        <f>IF('Frais réels'!I337="","",'Frais réels'!$I337)</f>
        <v/>
      </c>
      <c r="J337" s="73"/>
      <c r="K337" s="182" t="str">
        <f t="shared" si="31"/>
        <v/>
      </c>
      <c r="L337" s="285"/>
      <c r="M337" s="286" t="str">
        <f t="shared" si="32"/>
        <v/>
      </c>
      <c r="N337" s="286" t="str">
        <f t="shared" si="33"/>
        <v/>
      </c>
      <c r="O337" s="215" t="str">
        <f t="shared" si="30"/>
        <v/>
      </c>
      <c r="P337" s="211" t="str">
        <f t="shared" si="34"/>
        <v/>
      </c>
      <c r="Q337" s="222"/>
      <c r="R337" s="266"/>
      <c r="S337" s="90"/>
      <c r="T337" s="158">
        <f t="shared" si="35"/>
        <v>0</v>
      </c>
    </row>
    <row r="338" spans="1:20" ht="20.100000000000001" customHeight="1" x14ac:dyDescent="0.25">
      <c r="A338" s="174">
        <v>332</v>
      </c>
      <c r="B338" s="181" t="str">
        <f>IF('Frais réels'!B338="","",'Frais réels'!$B338)</f>
        <v/>
      </c>
      <c r="C338" s="181" t="str">
        <f>IF('Frais réels'!C338="","",'Frais réels'!$C338)</f>
        <v/>
      </c>
      <c r="D338" s="181" t="str">
        <f>IF('Frais réels'!D338="","",'Frais réels'!$D338)</f>
        <v/>
      </c>
      <c r="E338" s="180" t="str">
        <f>IF('Frais réels'!E338="","",'Frais réels'!$E338)</f>
        <v/>
      </c>
      <c r="F338" s="180" t="str">
        <f>IF('Frais réels'!F338="","",'Frais réels'!$F338)</f>
        <v/>
      </c>
      <c r="G338" s="276" t="str">
        <f>IF('Frais réels'!G338="","",'Frais réels'!G338)</f>
        <v/>
      </c>
      <c r="H338" s="276" t="str">
        <f>IF('Frais réels'!H338="","",'Frais réels'!H338)</f>
        <v/>
      </c>
      <c r="I338" s="203" t="str">
        <f>IF('Frais réels'!I338="","",'Frais réels'!$I338)</f>
        <v/>
      </c>
      <c r="J338" s="73"/>
      <c r="K338" s="182" t="str">
        <f t="shared" si="31"/>
        <v/>
      </c>
      <c r="L338" s="285"/>
      <c r="M338" s="286" t="str">
        <f t="shared" si="32"/>
        <v/>
      </c>
      <c r="N338" s="286" t="str">
        <f t="shared" si="33"/>
        <v/>
      </c>
      <c r="O338" s="215" t="str">
        <f t="shared" si="30"/>
        <v/>
      </c>
      <c r="P338" s="211" t="str">
        <f t="shared" si="34"/>
        <v/>
      </c>
      <c r="Q338" s="222"/>
      <c r="R338" s="266"/>
      <c r="S338" s="90"/>
      <c r="T338" s="158">
        <f t="shared" si="35"/>
        <v>0</v>
      </c>
    </row>
    <row r="339" spans="1:20" ht="20.100000000000001" customHeight="1" x14ac:dyDescent="0.25">
      <c r="A339" s="174">
        <v>333</v>
      </c>
      <c r="B339" s="181" t="str">
        <f>IF('Frais réels'!B339="","",'Frais réels'!$B339)</f>
        <v/>
      </c>
      <c r="C339" s="181" t="str">
        <f>IF('Frais réels'!C339="","",'Frais réels'!$C339)</f>
        <v/>
      </c>
      <c r="D339" s="181" t="str">
        <f>IF('Frais réels'!D339="","",'Frais réels'!$D339)</f>
        <v/>
      </c>
      <c r="E339" s="180" t="str">
        <f>IF('Frais réels'!E339="","",'Frais réels'!$E339)</f>
        <v/>
      </c>
      <c r="F339" s="180" t="str">
        <f>IF('Frais réels'!F339="","",'Frais réels'!$F339)</f>
        <v/>
      </c>
      <c r="G339" s="276" t="str">
        <f>IF('Frais réels'!G339="","",'Frais réels'!G339)</f>
        <v/>
      </c>
      <c r="H339" s="276" t="str">
        <f>IF('Frais réels'!H339="","",'Frais réels'!H339)</f>
        <v/>
      </c>
      <c r="I339" s="203" t="str">
        <f>IF('Frais réels'!I339="","",'Frais réels'!$I339)</f>
        <v/>
      </c>
      <c r="J339" s="73"/>
      <c r="K339" s="182" t="str">
        <f t="shared" si="31"/>
        <v/>
      </c>
      <c r="L339" s="285"/>
      <c r="M339" s="286" t="str">
        <f t="shared" si="32"/>
        <v/>
      </c>
      <c r="N339" s="286" t="str">
        <f t="shared" si="33"/>
        <v/>
      </c>
      <c r="O339" s="215" t="str">
        <f t="shared" si="30"/>
        <v/>
      </c>
      <c r="P339" s="211" t="str">
        <f t="shared" si="34"/>
        <v/>
      </c>
      <c r="Q339" s="222"/>
      <c r="R339" s="266"/>
      <c r="S339" s="90"/>
      <c r="T339" s="158">
        <f t="shared" si="35"/>
        <v>0</v>
      </c>
    </row>
    <row r="340" spans="1:20" ht="20.100000000000001" customHeight="1" x14ac:dyDescent="0.25">
      <c r="A340" s="174">
        <v>334</v>
      </c>
      <c r="B340" s="181" t="str">
        <f>IF('Frais réels'!B340="","",'Frais réels'!$B340)</f>
        <v/>
      </c>
      <c r="C340" s="181" t="str">
        <f>IF('Frais réels'!C340="","",'Frais réels'!$C340)</f>
        <v/>
      </c>
      <c r="D340" s="181" t="str">
        <f>IF('Frais réels'!D340="","",'Frais réels'!$D340)</f>
        <v/>
      </c>
      <c r="E340" s="180" t="str">
        <f>IF('Frais réels'!E340="","",'Frais réels'!$E340)</f>
        <v/>
      </c>
      <c r="F340" s="180" t="str">
        <f>IF('Frais réels'!F340="","",'Frais réels'!$F340)</f>
        <v/>
      </c>
      <c r="G340" s="276" t="str">
        <f>IF('Frais réels'!G340="","",'Frais réels'!G340)</f>
        <v/>
      </c>
      <c r="H340" s="276" t="str">
        <f>IF('Frais réels'!H340="","",'Frais réels'!H340)</f>
        <v/>
      </c>
      <c r="I340" s="203" t="str">
        <f>IF('Frais réels'!I340="","",'Frais réels'!$I340)</f>
        <v/>
      </c>
      <c r="J340" s="73"/>
      <c r="K340" s="182" t="str">
        <f t="shared" si="31"/>
        <v/>
      </c>
      <c r="L340" s="285"/>
      <c r="M340" s="286" t="str">
        <f t="shared" si="32"/>
        <v/>
      </c>
      <c r="N340" s="286" t="str">
        <f t="shared" si="33"/>
        <v/>
      </c>
      <c r="O340" s="215" t="str">
        <f t="shared" si="30"/>
        <v/>
      </c>
      <c r="P340" s="211" t="str">
        <f t="shared" si="34"/>
        <v/>
      </c>
      <c r="Q340" s="222"/>
      <c r="R340" s="266"/>
      <c r="S340" s="90"/>
      <c r="T340" s="158">
        <f t="shared" si="35"/>
        <v>0</v>
      </c>
    </row>
    <row r="341" spans="1:20" ht="20.100000000000001" customHeight="1" x14ac:dyDescent="0.25">
      <c r="A341" s="174">
        <v>335</v>
      </c>
      <c r="B341" s="181" t="str">
        <f>IF('Frais réels'!B341="","",'Frais réels'!$B341)</f>
        <v/>
      </c>
      <c r="C341" s="181" t="str">
        <f>IF('Frais réels'!C341="","",'Frais réels'!$C341)</f>
        <v/>
      </c>
      <c r="D341" s="181" t="str">
        <f>IF('Frais réels'!D341="","",'Frais réels'!$D341)</f>
        <v/>
      </c>
      <c r="E341" s="180" t="str">
        <f>IF('Frais réels'!E341="","",'Frais réels'!$E341)</f>
        <v/>
      </c>
      <c r="F341" s="180" t="str">
        <f>IF('Frais réels'!F341="","",'Frais réels'!$F341)</f>
        <v/>
      </c>
      <c r="G341" s="276" t="str">
        <f>IF('Frais réels'!G341="","",'Frais réels'!G341)</f>
        <v/>
      </c>
      <c r="H341" s="276" t="str">
        <f>IF('Frais réels'!H341="","",'Frais réels'!H341)</f>
        <v/>
      </c>
      <c r="I341" s="203" t="str">
        <f>IF('Frais réels'!I341="","",'Frais réels'!$I341)</f>
        <v/>
      </c>
      <c r="J341" s="73"/>
      <c r="K341" s="182" t="str">
        <f t="shared" si="31"/>
        <v/>
      </c>
      <c r="L341" s="285"/>
      <c r="M341" s="286" t="str">
        <f t="shared" si="32"/>
        <v/>
      </c>
      <c r="N341" s="286" t="str">
        <f t="shared" si="33"/>
        <v/>
      </c>
      <c r="O341" s="215" t="str">
        <f t="shared" si="30"/>
        <v/>
      </c>
      <c r="P341" s="211" t="str">
        <f t="shared" si="34"/>
        <v/>
      </c>
      <c r="Q341" s="222"/>
      <c r="R341" s="266"/>
      <c r="S341" s="90"/>
      <c r="T341" s="158">
        <f t="shared" si="35"/>
        <v>0</v>
      </c>
    </row>
    <row r="342" spans="1:20" ht="20.100000000000001" customHeight="1" x14ac:dyDescent="0.25">
      <c r="A342" s="174">
        <v>336</v>
      </c>
      <c r="B342" s="181" t="str">
        <f>IF('Frais réels'!B342="","",'Frais réels'!$B342)</f>
        <v/>
      </c>
      <c r="C342" s="181" t="str">
        <f>IF('Frais réels'!C342="","",'Frais réels'!$C342)</f>
        <v/>
      </c>
      <c r="D342" s="181" t="str">
        <f>IF('Frais réels'!D342="","",'Frais réels'!$D342)</f>
        <v/>
      </c>
      <c r="E342" s="180" t="str">
        <f>IF('Frais réels'!E342="","",'Frais réels'!$E342)</f>
        <v/>
      </c>
      <c r="F342" s="180" t="str">
        <f>IF('Frais réels'!F342="","",'Frais réels'!$F342)</f>
        <v/>
      </c>
      <c r="G342" s="276" t="str">
        <f>IF('Frais réels'!G342="","",'Frais réels'!G342)</f>
        <v/>
      </c>
      <c r="H342" s="276" t="str">
        <f>IF('Frais réels'!H342="","",'Frais réels'!H342)</f>
        <v/>
      </c>
      <c r="I342" s="203" t="str">
        <f>IF('Frais réels'!I342="","",'Frais réels'!$I342)</f>
        <v/>
      </c>
      <c r="J342" s="73"/>
      <c r="K342" s="182" t="str">
        <f t="shared" si="31"/>
        <v/>
      </c>
      <c r="L342" s="285"/>
      <c r="M342" s="286" t="str">
        <f t="shared" si="32"/>
        <v/>
      </c>
      <c r="N342" s="286" t="str">
        <f t="shared" si="33"/>
        <v/>
      </c>
      <c r="O342" s="215" t="str">
        <f t="shared" si="30"/>
        <v/>
      </c>
      <c r="P342" s="211" t="str">
        <f t="shared" si="34"/>
        <v/>
      </c>
      <c r="Q342" s="222"/>
      <c r="R342" s="266"/>
      <c r="S342" s="90"/>
      <c r="T342" s="158">
        <f t="shared" si="35"/>
        <v>0</v>
      </c>
    </row>
    <row r="343" spans="1:20" ht="20.100000000000001" customHeight="1" x14ac:dyDescent="0.25">
      <c r="A343" s="174">
        <v>337</v>
      </c>
      <c r="B343" s="181" t="str">
        <f>IF('Frais réels'!B343="","",'Frais réels'!$B343)</f>
        <v/>
      </c>
      <c r="C343" s="181" t="str">
        <f>IF('Frais réels'!C343="","",'Frais réels'!$C343)</f>
        <v/>
      </c>
      <c r="D343" s="181" t="str">
        <f>IF('Frais réels'!D343="","",'Frais réels'!$D343)</f>
        <v/>
      </c>
      <c r="E343" s="180" t="str">
        <f>IF('Frais réels'!E343="","",'Frais réels'!$E343)</f>
        <v/>
      </c>
      <c r="F343" s="180" t="str">
        <f>IF('Frais réels'!F343="","",'Frais réels'!$F343)</f>
        <v/>
      </c>
      <c r="G343" s="276" t="str">
        <f>IF('Frais réels'!G343="","",'Frais réels'!G343)</f>
        <v/>
      </c>
      <c r="H343" s="276" t="str">
        <f>IF('Frais réels'!H343="","",'Frais réels'!H343)</f>
        <v/>
      </c>
      <c r="I343" s="203" t="str">
        <f>IF('Frais réels'!I343="","",'Frais réels'!$I343)</f>
        <v/>
      </c>
      <c r="J343" s="73"/>
      <c r="K343" s="182" t="str">
        <f t="shared" si="31"/>
        <v/>
      </c>
      <c r="L343" s="285"/>
      <c r="M343" s="286" t="str">
        <f t="shared" si="32"/>
        <v/>
      </c>
      <c r="N343" s="286" t="str">
        <f t="shared" si="33"/>
        <v/>
      </c>
      <c r="O343" s="215" t="str">
        <f t="shared" si="30"/>
        <v/>
      </c>
      <c r="P343" s="211" t="str">
        <f t="shared" si="34"/>
        <v/>
      </c>
      <c r="Q343" s="222"/>
      <c r="R343" s="266"/>
      <c r="S343" s="90"/>
      <c r="T343" s="158">
        <f t="shared" si="35"/>
        <v>0</v>
      </c>
    </row>
    <row r="344" spans="1:20" ht="20.100000000000001" customHeight="1" x14ac:dyDescent="0.25">
      <c r="A344" s="174">
        <v>338</v>
      </c>
      <c r="B344" s="181" t="str">
        <f>IF('Frais réels'!B344="","",'Frais réels'!$B344)</f>
        <v/>
      </c>
      <c r="C344" s="181" t="str">
        <f>IF('Frais réels'!C344="","",'Frais réels'!$C344)</f>
        <v/>
      </c>
      <c r="D344" s="181" t="str">
        <f>IF('Frais réels'!D344="","",'Frais réels'!$D344)</f>
        <v/>
      </c>
      <c r="E344" s="180" t="str">
        <f>IF('Frais réels'!E344="","",'Frais réels'!$E344)</f>
        <v/>
      </c>
      <c r="F344" s="180" t="str">
        <f>IF('Frais réels'!F344="","",'Frais réels'!$F344)</f>
        <v/>
      </c>
      <c r="G344" s="276" t="str">
        <f>IF('Frais réels'!G344="","",'Frais réels'!G344)</f>
        <v/>
      </c>
      <c r="H344" s="276" t="str">
        <f>IF('Frais réels'!H344="","",'Frais réels'!H344)</f>
        <v/>
      </c>
      <c r="I344" s="203" t="str">
        <f>IF('Frais réels'!I344="","",'Frais réels'!$I344)</f>
        <v/>
      </c>
      <c r="J344" s="73"/>
      <c r="K344" s="182" t="str">
        <f t="shared" si="31"/>
        <v/>
      </c>
      <c r="L344" s="285"/>
      <c r="M344" s="286" t="str">
        <f t="shared" si="32"/>
        <v/>
      </c>
      <c r="N344" s="286" t="str">
        <f t="shared" si="33"/>
        <v/>
      </c>
      <c r="O344" s="215" t="str">
        <f t="shared" si="30"/>
        <v/>
      </c>
      <c r="P344" s="211" t="str">
        <f t="shared" si="34"/>
        <v/>
      </c>
      <c r="Q344" s="222"/>
      <c r="R344" s="266"/>
      <c r="S344" s="90"/>
      <c r="T344" s="158">
        <f t="shared" si="35"/>
        <v>0</v>
      </c>
    </row>
    <row r="345" spans="1:20" ht="20.100000000000001" customHeight="1" x14ac:dyDescent="0.25">
      <c r="A345" s="174">
        <v>339</v>
      </c>
      <c r="B345" s="181" t="str">
        <f>IF('Frais réels'!B345="","",'Frais réels'!$B345)</f>
        <v/>
      </c>
      <c r="C345" s="181" t="str">
        <f>IF('Frais réels'!C345="","",'Frais réels'!$C345)</f>
        <v/>
      </c>
      <c r="D345" s="181" t="str">
        <f>IF('Frais réels'!D345="","",'Frais réels'!$D345)</f>
        <v/>
      </c>
      <c r="E345" s="180" t="str">
        <f>IF('Frais réels'!E345="","",'Frais réels'!$E345)</f>
        <v/>
      </c>
      <c r="F345" s="180" t="str">
        <f>IF('Frais réels'!F345="","",'Frais réels'!$F345)</f>
        <v/>
      </c>
      <c r="G345" s="276" t="str">
        <f>IF('Frais réels'!G345="","",'Frais réels'!G345)</f>
        <v/>
      </c>
      <c r="H345" s="276" t="str">
        <f>IF('Frais réels'!H345="","",'Frais réels'!H345)</f>
        <v/>
      </c>
      <c r="I345" s="203" t="str">
        <f>IF('Frais réels'!I345="","",'Frais réels'!$I345)</f>
        <v/>
      </c>
      <c r="J345" s="73"/>
      <c r="K345" s="182" t="str">
        <f t="shared" si="31"/>
        <v/>
      </c>
      <c r="L345" s="285"/>
      <c r="M345" s="286" t="str">
        <f t="shared" si="32"/>
        <v/>
      </c>
      <c r="N345" s="286" t="str">
        <f t="shared" si="33"/>
        <v/>
      </c>
      <c r="O345" s="215" t="str">
        <f t="shared" si="30"/>
        <v/>
      </c>
      <c r="P345" s="211" t="str">
        <f t="shared" si="34"/>
        <v/>
      </c>
      <c r="Q345" s="222"/>
      <c r="R345" s="266"/>
      <c r="S345" s="90"/>
      <c r="T345" s="158">
        <f t="shared" si="35"/>
        <v>0</v>
      </c>
    </row>
    <row r="346" spans="1:20" ht="20.100000000000001" customHeight="1" x14ac:dyDescent="0.25">
      <c r="A346" s="174">
        <v>340</v>
      </c>
      <c r="B346" s="181" t="str">
        <f>IF('Frais réels'!B346="","",'Frais réels'!$B346)</f>
        <v/>
      </c>
      <c r="C346" s="181" t="str">
        <f>IF('Frais réels'!C346="","",'Frais réels'!$C346)</f>
        <v/>
      </c>
      <c r="D346" s="181" t="str">
        <f>IF('Frais réels'!D346="","",'Frais réels'!$D346)</f>
        <v/>
      </c>
      <c r="E346" s="180" t="str">
        <f>IF('Frais réels'!E346="","",'Frais réels'!$E346)</f>
        <v/>
      </c>
      <c r="F346" s="180" t="str">
        <f>IF('Frais réels'!F346="","",'Frais réels'!$F346)</f>
        <v/>
      </c>
      <c r="G346" s="276" t="str">
        <f>IF('Frais réels'!G346="","",'Frais réels'!G346)</f>
        <v/>
      </c>
      <c r="H346" s="276" t="str">
        <f>IF('Frais réels'!H346="","",'Frais réels'!H346)</f>
        <v/>
      </c>
      <c r="I346" s="203" t="str">
        <f>IF('Frais réels'!I346="","",'Frais réels'!$I346)</f>
        <v/>
      </c>
      <c r="J346" s="73"/>
      <c r="K346" s="182" t="str">
        <f t="shared" si="31"/>
        <v/>
      </c>
      <c r="L346" s="285"/>
      <c r="M346" s="286" t="str">
        <f t="shared" si="32"/>
        <v/>
      </c>
      <c r="N346" s="286" t="str">
        <f t="shared" si="33"/>
        <v/>
      </c>
      <c r="O346" s="215" t="str">
        <f t="shared" si="30"/>
        <v/>
      </c>
      <c r="P346" s="211" t="str">
        <f t="shared" si="34"/>
        <v/>
      </c>
      <c r="Q346" s="222"/>
      <c r="R346" s="266"/>
      <c r="S346" s="90"/>
      <c r="T346" s="158">
        <f t="shared" si="35"/>
        <v>0</v>
      </c>
    </row>
    <row r="347" spans="1:20" ht="20.100000000000001" customHeight="1" x14ac:dyDescent="0.25">
      <c r="A347" s="174">
        <v>341</v>
      </c>
      <c r="B347" s="181" t="str">
        <f>IF('Frais réels'!B347="","",'Frais réels'!$B347)</f>
        <v/>
      </c>
      <c r="C347" s="181" t="str">
        <f>IF('Frais réels'!C347="","",'Frais réels'!$C347)</f>
        <v/>
      </c>
      <c r="D347" s="181" t="str">
        <f>IF('Frais réels'!D347="","",'Frais réels'!$D347)</f>
        <v/>
      </c>
      <c r="E347" s="180" t="str">
        <f>IF('Frais réels'!E347="","",'Frais réels'!$E347)</f>
        <v/>
      </c>
      <c r="F347" s="180" t="str">
        <f>IF('Frais réels'!F347="","",'Frais réels'!$F347)</f>
        <v/>
      </c>
      <c r="G347" s="276" t="str">
        <f>IF('Frais réels'!G347="","",'Frais réels'!G347)</f>
        <v/>
      </c>
      <c r="H347" s="276" t="str">
        <f>IF('Frais réels'!H347="","",'Frais réels'!H347)</f>
        <v/>
      </c>
      <c r="I347" s="203" t="str">
        <f>IF('Frais réels'!I347="","",'Frais réels'!$I347)</f>
        <v/>
      </c>
      <c r="J347" s="73"/>
      <c r="K347" s="182" t="str">
        <f t="shared" si="31"/>
        <v/>
      </c>
      <c r="L347" s="285"/>
      <c r="M347" s="286" t="str">
        <f t="shared" si="32"/>
        <v/>
      </c>
      <c r="N347" s="286" t="str">
        <f t="shared" si="33"/>
        <v/>
      </c>
      <c r="O347" s="215" t="str">
        <f t="shared" si="30"/>
        <v/>
      </c>
      <c r="P347" s="211" t="str">
        <f t="shared" si="34"/>
        <v/>
      </c>
      <c r="Q347" s="222"/>
      <c r="R347" s="266"/>
      <c r="S347" s="90"/>
      <c r="T347" s="158">
        <f t="shared" si="35"/>
        <v>0</v>
      </c>
    </row>
    <row r="348" spans="1:20" ht="20.100000000000001" customHeight="1" x14ac:dyDescent="0.25">
      <c r="A348" s="174">
        <v>342</v>
      </c>
      <c r="B348" s="181" t="str">
        <f>IF('Frais réels'!B348="","",'Frais réels'!$B348)</f>
        <v/>
      </c>
      <c r="C348" s="181" t="str">
        <f>IF('Frais réels'!C348="","",'Frais réels'!$C348)</f>
        <v/>
      </c>
      <c r="D348" s="181" t="str">
        <f>IF('Frais réels'!D348="","",'Frais réels'!$D348)</f>
        <v/>
      </c>
      <c r="E348" s="180" t="str">
        <f>IF('Frais réels'!E348="","",'Frais réels'!$E348)</f>
        <v/>
      </c>
      <c r="F348" s="180" t="str">
        <f>IF('Frais réels'!F348="","",'Frais réels'!$F348)</f>
        <v/>
      </c>
      <c r="G348" s="276" t="str">
        <f>IF('Frais réels'!G348="","",'Frais réels'!G348)</f>
        <v/>
      </c>
      <c r="H348" s="276" t="str">
        <f>IF('Frais réels'!H348="","",'Frais réels'!H348)</f>
        <v/>
      </c>
      <c r="I348" s="203" t="str">
        <f>IF('Frais réels'!I348="","",'Frais réels'!$I348)</f>
        <v/>
      </c>
      <c r="J348" s="73"/>
      <c r="K348" s="182" t="str">
        <f t="shared" si="31"/>
        <v/>
      </c>
      <c r="L348" s="285"/>
      <c r="M348" s="286" t="str">
        <f t="shared" si="32"/>
        <v/>
      </c>
      <c r="N348" s="286" t="str">
        <f t="shared" si="33"/>
        <v/>
      </c>
      <c r="O348" s="215" t="str">
        <f t="shared" si="30"/>
        <v/>
      </c>
      <c r="P348" s="211" t="str">
        <f t="shared" si="34"/>
        <v/>
      </c>
      <c r="Q348" s="222"/>
      <c r="R348" s="266"/>
      <c r="S348" s="90"/>
      <c r="T348" s="158">
        <f t="shared" si="35"/>
        <v>0</v>
      </c>
    </row>
    <row r="349" spans="1:20" ht="20.100000000000001" customHeight="1" x14ac:dyDescent="0.25">
      <c r="A349" s="174">
        <v>343</v>
      </c>
      <c r="B349" s="181" t="str">
        <f>IF('Frais réels'!B349="","",'Frais réels'!$B349)</f>
        <v/>
      </c>
      <c r="C349" s="181" t="str">
        <f>IF('Frais réels'!C349="","",'Frais réels'!$C349)</f>
        <v/>
      </c>
      <c r="D349" s="181" t="str">
        <f>IF('Frais réels'!D349="","",'Frais réels'!$D349)</f>
        <v/>
      </c>
      <c r="E349" s="180" t="str">
        <f>IF('Frais réels'!E349="","",'Frais réels'!$E349)</f>
        <v/>
      </c>
      <c r="F349" s="180" t="str">
        <f>IF('Frais réels'!F349="","",'Frais réels'!$F349)</f>
        <v/>
      </c>
      <c r="G349" s="276" t="str">
        <f>IF('Frais réels'!G349="","",'Frais réels'!G349)</f>
        <v/>
      </c>
      <c r="H349" s="276" t="str">
        <f>IF('Frais réels'!H349="","",'Frais réels'!H349)</f>
        <v/>
      </c>
      <c r="I349" s="203" t="str">
        <f>IF('Frais réels'!I349="","",'Frais réels'!$I349)</f>
        <v/>
      </c>
      <c r="J349" s="73"/>
      <c r="K349" s="182" t="str">
        <f t="shared" si="31"/>
        <v/>
      </c>
      <c r="L349" s="285"/>
      <c r="M349" s="286" t="str">
        <f t="shared" si="32"/>
        <v/>
      </c>
      <c r="N349" s="286" t="str">
        <f t="shared" si="33"/>
        <v/>
      </c>
      <c r="O349" s="215" t="str">
        <f t="shared" si="30"/>
        <v/>
      </c>
      <c r="P349" s="211" t="str">
        <f t="shared" si="34"/>
        <v/>
      </c>
      <c r="Q349" s="222"/>
      <c r="R349" s="266"/>
      <c r="S349" s="90"/>
      <c r="T349" s="158">
        <f t="shared" si="35"/>
        <v>0</v>
      </c>
    </row>
    <row r="350" spans="1:20" ht="20.100000000000001" customHeight="1" x14ac:dyDescent="0.25">
      <c r="A350" s="174">
        <v>344</v>
      </c>
      <c r="B350" s="181" t="str">
        <f>IF('Frais réels'!B350="","",'Frais réels'!$B350)</f>
        <v/>
      </c>
      <c r="C350" s="181" t="str">
        <f>IF('Frais réels'!C350="","",'Frais réels'!$C350)</f>
        <v/>
      </c>
      <c r="D350" s="181" t="str">
        <f>IF('Frais réels'!D350="","",'Frais réels'!$D350)</f>
        <v/>
      </c>
      <c r="E350" s="180" t="str">
        <f>IF('Frais réels'!E350="","",'Frais réels'!$E350)</f>
        <v/>
      </c>
      <c r="F350" s="180" t="str">
        <f>IF('Frais réels'!F350="","",'Frais réels'!$F350)</f>
        <v/>
      </c>
      <c r="G350" s="276" t="str">
        <f>IF('Frais réels'!G350="","",'Frais réels'!G350)</f>
        <v/>
      </c>
      <c r="H350" s="276" t="str">
        <f>IF('Frais réels'!H350="","",'Frais réels'!H350)</f>
        <v/>
      </c>
      <c r="I350" s="203" t="str">
        <f>IF('Frais réels'!I350="","",'Frais réels'!$I350)</f>
        <v/>
      </c>
      <c r="J350" s="73"/>
      <c r="K350" s="182" t="str">
        <f t="shared" si="31"/>
        <v/>
      </c>
      <c r="L350" s="285"/>
      <c r="M350" s="286" t="str">
        <f t="shared" si="32"/>
        <v/>
      </c>
      <c r="N350" s="286" t="str">
        <f t="shared" si="33"/>
        <v/>
      </c>
      <c r="O350" s="215" t="str">
        <f t="shared" si="30"/>
        <v/>
      </c>
      <c r="P350" s="211" t="str">
        <f t="shared" si="34"/>
        <v/>
      </c>
      <c r="Q350" s="222"/>
      <c r="R350" s="266"/>
      <c r="S350" s="90"/>
      <c r="T350" s="158">
        <f t="shared" si="35"/>
        <v>0</v>
      </c>
    </row>
    <row r="351" spans="1:20" ht="20.100000000000001" customHeight="1" x14ac:dyDescent="0.25">
      <c r="A351" s="174">
        <v>345</v>
      </c>
      <c r="B351" s="181" t="str">
        <f>IF('Frais réels'!B351="","",'Frais réels'!$B351)</f>
        <v/>
      </c>
      <c r="C351" s="181" t="str">
        <f>IF('Frais réels'!C351="","",'Frais réels'!$C351)</f>
        <v/>
      </c>
      <c r="D351" s="181" t="str">
        <f>IF('Frais réels'!D351="","",'Frais réels'!$D351)</f>
        <v/>
      </c>
      <c r="E351" s="180" t="str">
        <f>IF('Frais réels'!E351="","",'Frais réels'!$E351)</f>
        <v/>
      </c>
      <c r="F351" s="180" t="str">
        <f>IF('Frais réels'!F351="","",'Frais réels'!$F351)</f>
        <v/>
      </c>
      <c r="G351" s="276" t="str">
        <f>IF('Frais réels'!G351="","",'Frais réels'!G351)</f>
        <v/>
      </c>
      <c r="H351" s="276" t="str">
        <f>IF('Frais réels'!H351="","",'Frais réels'!H351)</f>
        <v/>
      </c>
      <c r="I351" s="203" t="str">
        <f>IF('Frais réels'!I351="","",'Frais réels'!$I351)</f>
        <v/>
      </c>
      <c r="J351" s="73"/>
      <c r="K351" s="182" t="str">
        <f t="shared" si="31"/>
        <v/>
      </c>
      <c r="L351" s="285"/>
      <c r="M351" s="286" t="str">
        <f t="shared" si="32"/>
        <v/>
      </c>
      <c r="N351" s="286" t="str">
        <f t="shared" si="33"/>
        <v/>
      </c>
      <c r="O351" s="215" t="str">
        <f t="shared" si="30"/>
        <v/>
      </c>
      <c r="P351" s="211" t="str">
        <f t="shared" si="34"/>
        <v/>
      </c>
      <c r="Q351" s="222"/>
      <c r="R351" s="266"/>
      <c r="S351" s="90"/>
      <c r="T351" s="158">
        <f t="shared" si="35"/>
        <v>0</v>
      </c>
    </row>
    <row r="352" spans="1:20" ht="20.100000000000001" customHeight="1" x14ac:dyDescent="0.25">
      <c r="A352" s="174">
        <v>346</v>
      </c>
      <c r="B352" s="181" t="str">
        <f>IF('Frais réels'!B352="","",'Frais réels'!$B352)</f>
        <v/>
      </c>
      <c r="C352" s="181" t="str">
        <f>IF('Frais réels'!C352="","",'Frais réels'!$C352)</f>
        <v/>
      </c>
      <c r="D352" s="181" t="str">
        <f>IF('Frais réels'!D352="","",'Frais réels'!$D352)</f>
        <v/>
      </c>
      <c r="E352" s="180" t="str">
        <f>IF('Frais réels'!E352="","",'Frais réels'!$E352)</f>
        <v/>
      </c>
      <c r="F352" s="180" t="str">
        <f>IF('Frais réels'!F352="","",'Frais réels'!$F352)</f>
        <v/>
      </c>
      <c r="G352" s="276" t="str">
        <f>IF('Frais réels'!G352="","",'Frais réels'!G352)</f>
        <v/>
      </c>
      <c r="H352" s="276" t="str">
        <f>IF('Frais réels'!H352="","",'Frais réels'!H352)</f>
        <v/>
      </c>
      <c r="I352" s="203" t="str">
        <f>IF('Frais réels'!I352="","",'Frais réels'!$I352)</f>
        <v/>
      </c>
      <c r="J352" s="73"/>
      <c r="K352" s="182" t="str">
        <f t="shared" si="31"/>
        <v/>
      </c>
      <c r="L352" s="285"/>
      <c r="M352" s="286" t="str">
        <f t="shared" si="32"/>
        <v/>
      </c>
      <c r="N352" s="286" t="str">
        <f t="shared" si="33"/>
        <v/>
      </c>
      <c r="O352" s="215" t="str">
        <f t="shared" si="30"/>
        <v/>
      </c>
      <c r="P352" s="211" t="str">
        <f t="shared" si="34"/>
        <v/>
      </c>
      <c r="Q352" s="222"/>
      <c r="R352" s="266"/>
      <c r="S352" s="90"/>
      <c r="T352" s="158">
        <f t="shared" si="35"/>
        <v>0</v>
      </c>
    </row>
    <row r="353" spans="1:20" ht="20.100000000000001" customHeight="1" x14ac:dyDescent="0.25">
      <c r="A353" s="174">
        <v>347</v>
      </c>
      <c r="B353" s="181" t="str">
        <f>IF('Frais réels'!B353="","",'Frais réels'!$B353)</f>
        <v/>
      </c>
      <c r="C353" s="181" t="str">
        <f>IF('Frais réels'!C353="","",'Frais réels'!$C353)</f>
        <v/>
      </c>
      <c r="D353" s="181" t="str">
        <f>IF('Frais réels'!D353="","",'Frais réels'!$D353)</f>
        <v/>
      </c>
      <c r="E353" s="180" t="str">
        <f>IF('Frais réels'!E353="","",'Frais réels'!$E353)</f>
        <v/>
      </c>
      <c r="F353" s="180" t="str">
        <f>IF('Frais réels'!F353="","",'Frais réels'!$F353)</f>
        <v/>
      </c>
      <c r="G353" s="276" t="str">
        <f>IF('Frais réels'!G353="","",'Frais réels'!G353)</f>
        <v/>
      </c>
      <c r="H353" s="276" t="str">
        <f>IF('Frais réels'!H353="","",'Frais réels'!H353)</f>
        <v/>
      </c>
      <c r="I353" s="203" t="str">
        <f>IF('Frais réels'!I353="","",'Frais réels'!$I353)</f>
        <v/>
      </c>
      <c r="J353" s="73"/>
      <c r="K353" s="182" t="str">
        <f t="shared" si="31"/>
        <v/>
      </c>
      <c r="L353" s="285"/>
      <c r="M353" s="286" t="str">
        <f t="shared" si="32"/>
        <v/>
      </c>
      <c r="N353" s="286" t="str">
        <f t="shared" si="33"/>
        <v/>
      </c>
      <c r="O353" s="215" t="str">
        <f t="shared" si="30"/>
        <v/>
      </c>
      <c r="P353" s="211" t="str">
        <f t="shared" si="34"/>
        <v/>
      </c>
      <c r="Q353" s="222"/>
      <c r="R353" s="266"/>
      <c r="S353" s="90"/>
      <c r="T353" s="158">
        <f t="shared" si="35"/>
        <v>0</v>
      </c>
    </row>
    <row r="354" spans="1:20" ht="20.100000000000001" customHeight="1" x14ac:dyDescent="0.25">
      <c r="A354" s="174">
        <v>348</v>
      </c>
      <c r="B354" s="181" t="str">
        <f>IF('Frais réels'!B354="","",'Frais réels'!$B354)</f>
        <v/>
      </c>
      <c r="C354" s="181" t="str">
        <f>IF('Frais réels'!C354="","",'Frais réels'!$C354)</f>
        <v/>
      </c>
      <c r="D354" s="181" t="str">
        <f>IF('Frais réels'!D354="","",'Frais réels'!$D354)</f>
        <v/>
      </c>
      <c r="E354" s="180" t="str">
        <f>IF('Frais réels'!E354="","",'Frais réels'!$E354)</f>
        <v/>
      </c>
      <c r="F354" s="180" t="str">
        <f>IF('Frais réels'!F354="","",'Frais réels'!$F354)</f>
        <v/>
      </c>
      <c r="G354" s="276" t="str">
        <f>IF('Frais réels'!G354="","",'Frais réels'!G354)</f>
        <v/>
      </c>
      <c r="H354" s="276" t="str">
        <f>IF('Frais réels'!H354="","",'Frais réels'!H354)</f>
        <v/>
      </c>
      <c r="I354" s="203" t="str">
        <f>IF('Frais réels'!I354="","",'Frais réels'!$I354)</f>
        <v/>
      </c>
      <c r="J354" s="73"/>
      <c r="K354" s="182" t="str">
        <f t="shared" si="31"/>
        <v/>
      </c>
      <c r="L354" s="285"/>
      <c r="M354" s="286" t="str">
        <f t="shared" si="32"/>
        <v/>
      </c>
      <c r="N354" s="286" t="str">
        <f t="shared" si="33"/>
        <v/>
      </c>
      <c r="O354" s="215" t="str">
        <f t="shared" si="30"/>
        <v/>
      </c>
      <c r="P354" s="211" t="str">
        <f t="shared" si="34"/>
        <v/>
      </c>
      <c r="Q354" s="222"/>
      <c r="R354" s="266"/>
      <c r="S354" s="90"/>
      <c r="T354" s="158">
        <f t="shared" si="35"/>
        <v>0</v>
      </c>
    </row>
    <row r="355" spans="1:20" ht="20.100000000000001" customHeight="1" x14ac:dyDescent="0.25">
      <c r="A355" s="174">
        <v>349</v>
      </c>
      <c r="B355" s="181" t="str">
        <f>IF('Frais réels'!B355="","",'Frais réels'!$B355)</f>
        <v/>
      </c>
      <c r="C355" s="181" t="str">
        <f>IF('Frais réels'!C355="","",'Frais réels'!$C355)</f>
        <v/>
      </c>
      <c r="D355" s="181" t="str">
        <f>IF('Frais réels'!D355="","",'Frais réels'!$D355)</f>
        <v/>
      </c>
      <c r="E355" s="180" t="str">
        <f>IF('Frais réels'!E355="","",'Frais réels'!$E355)</f>
        <v/>
      </c>
      <c r="F355" s="180" t="str">
        <f>IF('Frais réels'!F355="","",'Frais réels'!$F355)</f>
        <v/>
      </c>
      <c r="G355" s="276" t="str">
        <f>IF('Frais réels'!G355="","",'Frais réels'!G355)</f>
        <v/>
      </c>
      <c r="H355" s="276" t="str">
        <f>IF('Frais réels'!H355="","",'Frais réels'!H355)</f>
        <v/>
      </c>
      <c r="I355" s="203" t="str">
        <f>IF('Frais réels'!I355="","",'Frais réels'!$I355)</f>
        <v/>
      </c>
      <c r="J355" s="73"/>
      <c r="K355" s="182" t="str">
        <f t="shared" si="31"/>
        <v/>
      </c>
      <c r="L355" s="285"/>
      <c r="M355" s="286" t="str">
        <f t="shared" si="32"/>
        <v/>
      </c>
      <c r="N355" s="286" t="str">
        <f t="shared" si="33"/>
        <v/>
      </c>
      <c r="O355" s="215" t="str">
        <f t="shared" si="30"/>
        <v/>
      </c>
      <c r="P355" s="211" t="str">
        <f t="shared" si="34"/>
        <v/>
      </c>
      <c r="Q355" s="222"/>
      <c r="R355" s="266"/>
      <c r="S355" s="90"/>
      <c r="T355" s="158">
        <f t="shared" si="35"/>
        <v>0</v>
      </c>
    </row>
    <row r="356" spans="1:20" ht="20.100000000000001" customHeight="1" x14ac:dyDescent="0.25">
      <c r="A356" s="174">
        <v>350</v>
      </c>
      <c r="B356" s="181" t="str">
        <f>IF('Frais réels'!B356="","",'Frais réels'!$B356)</f>
        <v/>
      </c>
      <c r="C356" s="181" t="str">
        <f>IF('Frais réels'!C356="","",'Frais réels'!$C356)</f>
        <v/>
      </c>
      <c r="D356" s="181" t="str">
        <f>IF('Frais réels'!D356="","",'Frais réels'!$D356)</f>
        <v/>
      </c>
      <c r="E356" s="180" t="str">
        <f>IF('Frais réels'!E356="","",'Frais réels'!$E356)</f>
        <v/>
      </c>
      <c r="F356" s="180" t="str">
        <f>IF('Frais réels'!F356="","",'Frais réels'!$F356)</f>
        <v/>
      </c>
      <c r="G356" s="276" t="str">
        <f>IF('Frais réels'!G356="","",'Frais réels'!G356)</f>
        <v/>
      </c>
      <c r="H356" s="276" t="str">
        <f>IF('Frais réels'!H356="","",'Frais réels'!H356)</f>
        <v/>
      </c>
      <c r="I356" s="203" t="str">
        <f>IF('Frais réels'!I356="","",'Frais réels'!$I356)</f>
        <v/>
      </c>
      <c r="J356" s="73"/>
      <c r="K356" s="182" t="str">
        <f t="shared" si="31"/>
        <v/>
      </c>
      <c r="L356" s="285"/>
      <c r="M356" s="286" t="str">
        <f t="shared" si="32"/>
        <v/>
      </c>
      <c r="N356" s="286" t="str">
        <f t="shared" si="33"/>
        <v/>
      </c>
      <c r="O356" s="215" t="str">
        <f t="shared" si="30"/>
        <v/>
      </c>
      <c r="P356" s="211" t="str">
        <f t="shared" si="34"/>
        <v/>
      </c>
      <c r="Q356" s="222"/>
      <c r="R356" s="266"/>
      <c r="S356" s="90"/>
      <c r="T356" s="158">
        <f t="shared" si="35"/>
        <v>0</v>
      </c>
    </row>
    <row r="357" spans="1:20" ht="20.100000000000001" customHeight="1" x14ac:dyDescent="0.25">
      <c r="A357" s="174">
        <v>351</v>
      </c>
      <c r="B357" s="181" t="str">
        <f>IF('Frais réels'!B357="","",'Frais réels'!$B357)</f>
        <v/>
      </c>
      <c r="C357" s="181" t="str">
        <f>IF('Frais réels'!C357="","",'Frais réels'!$C357)</f>
        <v/>
      </c>
      <c r="D357" s="181" t="str">
        <f>IF('Frais réels'!D357="","",'Frais réels'!$D357)</f>
        <v/>
      </c>
      <c r="E357" s="180" t="str">
        <f>IF('Frais réels'!E357="","",'Frais réels'!$E357)</f>
        <v/>
      </c>
      <c r="F357" s="180" t="str">
        <f>IF('Frais réels'!F357="","",'Frais réels'!$F357)</f>
        <v/>
      </c>
      <c r="G357" s="276" t="str">
        <f>IF('Frais réels'!G357="","",'Frais réels'!G357)</f>
        <v/>
      </c>
      <c r="H357" s="276" t="str">
        <f>IF('Frais réels'!H357="","",'Frais réels'!H357)</f>
        <v/>
      </c>
      <c r="I357" s="203" t="str">
        <f>IF('Frais réels'!I357="","",'Frais réels'!$I357)</f>
        <v/>
      </c>
      <c r="J357" s="73"/>
      <c r="K357" s="182" t="str">
        <f t="shared" si="31"/>
        <v/>
      </c>
      <c r="L357" s="285"/>
      <c r="M357" s="286" t="str">
        <f t="shared" si="32"/>
        <v/>
      </c>
      <c r="N357" s="286" t="str">
        <f t="shared" si="33"/>
        <v/>
      </c>
      <c r="O357" s="215" t="str">
        <f t="shared" si="30"/>
        <v/>
      </c>
      <c r="P357" s="211" t="str">
        <f t="shared" si="34"/>
        <v/>
      </c>
      <c r="Q357" s="222"/>
      <c r="R357" s="266"/>
      <c r="S357" s="90"/>
      <c r="T357" s="158">
        <f t="shared" si="35"/>
        <v>0</v>
      </c>
    </row>
    <row r="358" spans="1:20" ht="20.100000000000001" customHeight="1" x14ac:dyDescent="0.25">
      <c r="A358" s="174">
        <v>352</v>
      </c>
      <c r="B358" s="181" t="str">
        <f>IF('Frais réels'!B358="","",'Frais réels'!$B358)</f>
        <v/>
      </c>
      <c r="C358" s="181" t="str">
        <f>IF('Frais réels'!C358="","",'Frais réels'!$C358)</f>
        <v/>
      </c>
      <c r="D358" s="181" t="str">
        <f>IF('Frais réels'!D358="","",'Frais réels'!$D358)</f>
        <v/>
      </c>
      <c r="E358" s="180" t="str">
        <f>IF('Frais réels'!E358="","",'Frais réels'!$E358)</f>
        <v/>
      </c>
      <c r="F358" s="180" t="str">
        <f>IF('Frais réels'!F358="","",'Frais réels'!$F358)</f>
        <v/>
      </c>
      <c r="G358" s="276" t="str">
        <f>IF('Frais réels'!G358="","",'Frais réels'!G358)</f>
        <v/>
      </c>
      <c r="H358" s="276" t="str">
        <f>IF('Frais réels'!H358="","",'Frais réels'!H358)</f>
        <v/>
      </c>
      <c r="I358" s="203" t="str">
        <f>IF('Frais réels'!I358="","",'Frais réels'!$I358)</f>
        <v/>
      </c>
      <c r="J358" s="73"/>
      <c r="K358" s="182" t="str">
        <f t="shared" si="31"/>
        <v/>
      </c>
      <c r="L358" s="285"/>
      <c r="M358" s="286" t="str">
        <f t="shared" si="32"/>
        <v/>
      </c>
      <c r="N358" s="286" t="str">
        <f t="shared" si="33"/>
        <v/>
      </c>
      <c r="O358" s="215" t="str">
        <f t="shared" si="30"/>
        <v/>
      </c>
      <c r="P358" s="211" t="str">
        <f t="shared" si="34"/>
        <v/>
      </c>
      <c r="Q358" s="222"/>
      <c r="R358" s="266"/>
      <c r="S358" s="90"/>
      <c r="T358" s="158">
        <f t="shared" si="35"/>
        <v>0</v>
      </c>
    </row>
    <row r="359" spans="1:20" ht="20.100000000000001" customHeight="1" x14ac:dyDescent="0.25">
      <c r="A359" s="174">
        <v>353</v>
      </c>
      <c r="B359" s="181" t="str">
        <f>IF('Frais réels'!B359="","",'Frais réels'!$B359)</f>
        <v/>
      </c>
      <c r="C359" s="181" t="str">
        <f>IF('Frais réels'!C359="","",'Frais réels'!$C359)</f>
        <v/>
      </c>
      <c r="D359" s="181" t="str">
        <f>IF('Frais réels'!D359="","",'Frais réels'!$D359)</f>
        <v/>
      </c>
      <c r="E359" s="180" t="str">
        <f>IF('Frais réels'!E359="","",'Frais réels'!$E359)</f>
        <v/>
      </c>
      <c r="F359" s="180" t="str">
        <f>IF('Frais réels'!F359="","",'Frais réels'!$F359)</f>
        <v/>
      </c>
      <c r="G359" s="276" t="str">
        <f>IF('Frais réels'!G359="","",'Frais réels'!G359)</f>
        <v/>
      </c>
      <c r="H359" s="276" t="str">
        <f>IF('Frais réels'!H359="","",'Frais réels'!H359)</f>
        <v/>
      </c>
      <c r="I359" s="203" t="str">
        <f>IF('Frais réels'!I359="","",'Frais réels'!$I359)</f>
        <v/>
      </c>
      <c r="J359" s="73"/>
      <c r="K359" s="182" t="str">
        <f t="shared" si="31"/>
        <v/>
      </c>
      <c r="L359" s="285"/>
      <c r="M359" s="286" t="str">
        <f t="shared" si="32"/>
        <v/>
      </c>
      <c r="N359" s="286" t="str">
        <f t="shared" si="33"/>
        <v/>
      </c>
      <c r="O359" s="215" t="str">
        <f t="shared" si="30"/>
        <v/>
      </c>
      <c r="P359" s="211" t="str">
        <f t="shared" si="34"/>
        <v/>
      </c>
      <c r="Q359" s="222"/>
      <c r="R359" s="266"/>
      <c r="S359" s="90"/>
      <c r="T359" s="158">
        <f t="shared" si="35"/>
        <v>0</v>
      </c>
    </row>
    <row r="360" spans="1:20" ht="20.100000000000001" customHeight="1" x14ac:dyDescent="0.25">
      <c r="A360" s="174">
        <v>354</v>
      </c>
      <c r="B360" s="181" t="str">
        <f>IF('Frais réels'!B360="","",'Frais réels'!$B360)</f>
        <v/>
      </c>
      <c r="C360" s="181" t="str">
        <f>IF('Frais réels'!C360="","",'Frais réels'!$C360)</f>
        <v/>
      </c>
      <c r="D360" s="181" t="str">
        <f>IF('Frais réels'!D360="","",'Frais réels'!$D360)</f>
        <v/>
      </c>
      <c r="E360" s="180" t="str">
        <f>IF('Frais réels'!E360="","",'Frais réels'!$E360)</f>
        <v/>
      </c>
      <c r="F360" s="180" t="str">
        <f>IF('Frais réels'!F360="","",'Frais réels'!$F360)</f>
        <v/>
      </c>
      <c r="G360" s="276" t="str">
        <f>IF('Frais réels'!G360="","",'Frais réels'!G360)</f>
        <v/>
      </c>
      <c r="H360" s="276" t="str">
        <f>IF('Frais réels'!H360="","",'Frais réels'!H360)</f>
        <v/>
      </c>
      <c r="I360" s="203" t="str">
        <f>IF('Frais réels'!I360="","",'Frais réels'!$I360)</f>
        <v/>
      </c>
      <c r="J360" s="73"/>
      <c r="K360" s="182" t="str">
        <f t="shared" si="31"/>
        <v/>
      </c>
      <c r="L360" s="285"/>
      <c r="M360" s="286" t="str">
        <f t="shared" si="32"/>
        <v/>
      </c>
      <c r="N360" s="286" t="str">
        <f t="shared" si="33"/>
        <v/>
      </c>
      <c r="O360" s="215" t="str">
        <f t="shared" si="30"/>
        <v/>
      </c>
      <c r="P360" s="211" t="str">
        <f t="shared" si="34"/>
        <v/>
      </c>
      <c r="Q360" s="222"/>
      <c r="R360" s="266"/>
      <c r="S360" s="90"/>
      <c r="T360" s="158">
        <f t="shared" si="35"/>
        <v>0</v>
      </c>
    </row>
    <row r="361" spans="1:20" ht="20.100000000000001" customHeight="1" x14ac:dyDescent="0.25">
      <c r="A361" s="174">
        <v>355</v>
      </c>
      <c r="B361" s="181" t="str">
        <f>IF('Frais réels'!B361="","",'Frais réels'!$B361)</f>
        <v/>
      </c>
      <c r="C361" s="181" t="str">
        <f>IF('Frais réels'!C361="","",'Frais réels'!$C361)</f>
        <v/>
      </c>
      <c r="D361" s="181" t="str">
        <f>IF('Frais réels'!D361="","",'Frais réels'!$D361)</f>
        <v/>
      </c>
      <c r="E361" s="180" t="str">
        <f>IF('Frais réels'!E361="","",'Frais réels'!$E361)</f>
        <v/>
      </c>
      <c r="F361" s="180" t="str">
        <f>IF('Frais réels'!F361="","",'Frais réels'!$F361)</f>
        <v/>
      </c>
      <c r="G361" s="276" t="str">
        <f>IF('Frais réels'!G361="","",'Frais réels'!G361)</f>
        <v/>
      </c>
      <c r="H361" s="276" t="str">
        <f>IF('Frais réels'!H361="","",'Frais réels'!H361)</f>
        <v/>
      </c>
      <c r="I361" s="203" t="str">
        <f>IF('Frais réels'!I361="","",'Frais réels'!$I361)</f>
        <v/>
      </c>
      <c r="J361" s="73"/>
      <c r="K361" s="182" t="str">
        <f t="shared" si="31"/>
        <v/>
      </c>
      <c r="L361" s="285"/>
      <c r="M361" s="286" t="str">
        <f t="shared" si="32"/>
        <v/>
      </c>
      <c r="N361" s="286" t="str">
        <f t="shared" si="33"/>
        <v/>
      </c>
      <c r="O361" s="215" t="str">
        <f t="shared" si="30"/>
        <v/>
      </c>
      <c r="P361" s="211" t="str">
        <f t="shared" si="34"/>
        <v/>
      </c>
      <c r="Q361" s="222"/>
      <c r="R361" s="266"/>
      <c r="S361" s="90"/>
      <c r="T361" s="158">
        <f t="shared" si="35"/>
        <v>0</v>
      </c>
    </row>
    <row r="362" spans="1:20" ht="20.100000000000001" customHeight="1" x14ac:dyDescent="0.25">
      <c r="A362" s="174">
        <v>356</v>
      </c>
      <c r="B362" s="181" t="str">
        <f>IF('Frais réels'!B362="","",'Frais réels'!$B362)</f>
        <v/>
      </c>
      <c r="C362" s="181" t="str">
        <f>IF('Frais réels'!C362="","",'Frais réels'!$C362)</f>
        <v/>
      </c>
      <c r="D362" s="181" t="str">
        <f>IF('Frais réels'!D362="","",'Frais réels'!$D362)</f>
        <v/>
      </c>
      <c r="E362" s="180" t="str">
        <f>IF('Frais réels'!E362="","",'Frais réels'!$E362)</f>
        <v/>
      </c>
      <c r="F362" s="180" t="str">
        <f>IF('Frais réels'!F362="","",'Frais réels'!$F362)</f>
        <v/>
      </c>
      <c r="G362" s="276" t="str">
        <f>IF('Frais réels'!G362="","",'Frais réels'!G362)</f>
        <v/>
      </c>
      <c r="H362" s="276" t="str">
        <f>IF('Frais réels'!H362="","",'Frais réels'!H362)</f>
        <v/>
      </c>
      <c r="I362" s="203" t="str">
        <f>IF('Frais réels'!I362="","",'Frais réels'!$I362)</f>
        <v/>
      </c>
      <c r="J362" s="73"/>
      <c r="K362" s="182" t="str">
        <f t="shared" si="31"/>
        <v/>
      </c>
      <c r="L362" s="285"/>
      <c r="M362" s="286" t="str">
        <f t="shared" si="32"/>
        <v/>
      </c>
      <c r="N362" s="286" t="str">
        <f t="shared" si="33"/>
        <v/>
      </c>
      <c r="O362" s="215" t="str">
        <f t="shared" si="30"/>
        <v/>
      </c>
      <c r="P362" s="211" t="str">
        <f t="shared" si="34"/>
        <v/>
      </c>
      <c r="Q362" s="222"/>
      <c r="R362" s="266"/>
      <c r="S362" s="90"/>
      <c r="T362" s="158">
        <f t="shared" si="35"/>
        <v>0</v>
      </c>
    </row>
    <row r="363" spans="1:20" ht="20.100000000000001" customHeight="1" x14ac:dyDescent="0.25">
      <c r="A363" s="174">
        <v>357</v>
      </c>
      <c r="B363" s="181" t="str">
        <f>IF('Frais réels'!B363="","",'Frais réels'!$B363)</f>
        <v/>
      </c>
      <c r="C363" s="181" t="str">
        <f>IF('Frais réels'!C363="","",'Frais réels'!$C363)</f>
        <v/>
      </c>
      <c r="D363" s="181" t="str">
        <f>IF('Frais réels'!D363="","",'Frais réels'!$D363)</f>
        <v/>
      </c>
      <c r="E363" s="180" t="str">
        <f>IF('Frais réels'!E363="","",'Frais réels'!$E363)</f>
        <v/>
      </c>
      <c r="F363" s="180" t="str">
        <f>IF('Frais réels'!F363="","",'Frais réels'!$F363)</f>
        <v/>
      </c>
      <c r="G363" s="276" t="str">
        <f>IF('Frais réels'!G363="","",'Frais réels'!G363)</f>
        <v/>
      </c>
      <c r="H363" s="276" t="str">
        <f>IF('Frais réels'!H363="","",'Frais réels'!H363)</f>
        <v/>
      </c>
      <c r="I363" s="203" t="str">
        <f>IF('Frais réels'!I363="","",'Frais réels'!$I363)</f>
        <v/>
      </c>
      <c r="J363" s="73"/>
      <c r="K363" s="182" t="str">
        <f t="shared" si="31"/>
        <v/>
      </c>
      <c r="L363" s="285"/>
      <c r="M363" s="286" t="str">
        <f t="shared" si="32"/>
        <v/>
      </c>
      <c r="N363" s="286" t="str">
        <f t="shared" si="33"/>
        <v/>
      </c>
      <c r="O363" s="215" t="str">
        <f t="shared" si="30"/>
        <v/>
      </c>
      <c r="P363" s="211" t="str">
        <f t="shared" si="34"/>
        <v/>
      </c>
      <c r="Q363" s="222"/>
      <c r="R363" s="266"/>
      <c r="S363" s="90"/>
      <c r="T363" s="158">
        <f t="shared" si="35"/>
        <v>0</v>
      </c>
    </row>
    <row r="364" spans="1:20" ht="20.100000000000001" customHeight="1" x14ac:dyDescent="0.25">
      <c r="A364" s="174">
        <v>358</v>
      </c>
      <c r="B364" s="181" t="str">
        <f>IF('Frais réels'!B364="","",'Frais réels'!$B364)</f>
        <v/>
      </c>
      <c r="C364" s="181" t="str">
        <f>IF('Frais réels'!C364="","",'Frais réels'!$C364)</f>
        <v/>
      </c>
      <c r="D364" s="181" t="str">
        <f>IF('Frais réels'!D364="","",'Frais réels'!$D364)</f>
        <v/>
      </c>
      <c r="E364" s="180" t="str">
        <f>IF('Frais réels'!E364="","",'Frais réels'!$E364)</f>
        <v/>
      </c>
      <c r="F364" s="180" t="str">
        <f>IF('Frais réels'!F364="","",'Frais réels'!$F364)</f>
        <v/>
      </c>
      <c r="G364" s="276" t="str">
        <f>IF('Frais réels'!G364="","",'Frais réels'!G364)</f>
        <v/>
      </c>
      <c r="H364" s="276" t="str">
        <f>IF('Frais réels'!H364="","",'Frais réels'!H364)</f>
        <v/>
      </c>
      <c r="I364" s="203" t="str">
        <f>IF('Frais réels'!I364="","",'Frais réels'!$I364)</f>
        <v/>
      </c>
      <c r="J364" s="73"/>
      <c r="K364" s="182" t="str">
        <f t="shared" si="31"/>
        <v/>
      </c>
      <c r="L364" s="285"/>
      <c r="M364" s="286" t="str">
        <f t="shared" si="32"/>
        <v/>
      </c>
      <c r="N364" s="286" t="str">
        <f t="shared" si="33"/>
        <v/>
      </c>
      <c r="O364" s="215" t="str">
        <f t="shared" si="30"/>
        <v/>
      </c>
      <c r="P364" s="211" t="str">
        <f t="shared" si="34"/>
        <v/>
      </c>
      <c r="Q364" s="222"/>
      <c r="R364" s="266"/>
      <c r="S364" s="90"/>
      <c r="T364" s="158">
        <f t="shared" si="35"/>
        <v>0</v>
      </c>
    </row>
    <row r="365" spans="1:20" ht="20.100000000000001" customHeight="1" x14ac:dyDescent="0.25">
      <c r="A365" s="174">
        <v>359</v>
      </c>
      <c r="B365" s="181" t="str">
        <f>IF('Frais réels'!B365="","",'Frais réels'!$B365)</f>
        <v/>
      </c>
      <c r="C365" s="181" t="str">
        <f>IF('Frais réels'!C365="","",'Frais réels'!$C365)</f>
        <v/>
      </c>
      <c r="D365" s="181" t="str">
        <f>IF('Frais réels'!D365="","",'Frais réels'!$D365)</f>
        <v/>
      </c>
      <c r="E365" s="180" t="str">
        <f>IF('Frais réels'!E365="","",'Frais réels'!$E365)</f>
        <v/>
      </c>
      <c r="F365" s="180" t="str">
        <f>IF('Frais réels'!F365="","",'Frais réels'!$F365)</f>
        <v/>
      </c>
      <c r="G365" s="276" t="str">
        <f>IF('Frais réels'!G365="","",'Frais réels'!G365)</f>
        <v/>
      </c>
      <c r="H365" s="276" t="str">
        <f>IF('Frais réels'!H365="","",'Frais réels'!H365)</f>
        <v/>
      </c>
      <c r="I365" s="203" t="str">
        <f>IF('Frais réels'!I365="","",'Frais réels'!$I365)</f>
        <v/>
      </c>
      <c r="J365" s="73"/>
      <c r="K365" s="182" t="str">
        <f t="shared" si="31"/>
        <v/>
      </c>
      <c r="L365" s="285"/>
      <c r="M365" s="286" t="str">
        <f t="shared" si="32"/>
        <v/>
      </c>
      <c r="N365" s="286" t="str">
        <f t="shared" si="33"/>
        <v/>
      </c>
      <c r="O365" s="215" t="str">
        <f t="shared" si="30"/>
        <v/>
      </c>
      <c r="P365" s="211" t="str">
        <f t="shared" si="34"/>
        <v/>
      </c>
      <c r="Q365" s="222"/>
      <c r="R365" s="266"/>
      <c r="S365" s="90"/>
      <c r="T365" s="158">
        <f t="shared" si="35"/>
        <v>0</v>
      </c>
    </row>
    <row r="366" spans="1:20" ht="20.100000000000001" customHeight="1" x14ac:dyDescent="0.25">
      <c r="A366" s="174">
        <v>360</v>
      </c>
      <c r="B366" s="181" t="str">
        <f>IF('Frais réels'!B366="","",'Frais réels'!$B366)</f>
        <v/>
      </c>
      <c r="C366" s="181" t="str">
        <f>IF('Frais réels'!C366="","",'Frais réels'!$C366)</f>
        <v/>
      </c>
      <c r="D366" s="181" t="str">
        <f>IF('Frais réels'!D366="","",'Frais réels'!$D366)</f>
        <v/>
      </c>
      <c r="E366" s="180" t="str">
        <f>IF('Frais réels'!E366="","",'Frais réels'!$E366)</f>
        <v/>
      </c>
      <c r="F366" s="180" t="str">
        <f>IF('Frais réels'!F366="","",'Frais réels'!$F366)</f>
        <v/>
      </c>
      <c r="G366" s="276" t="str">
        <f>IF('Frais réels'!G366="","",'Frais réels'!G366)</f>
        <v/>
      </c>
      <c r="H366" s="276" t="str">
        <f>IF('Frais réels'!H366="","",'Frais réels'!H366)</f>
        <v/>
      </c>
      <c r="I366" s="203" t="str">
        <f>IF('Frais réels'!I366="","",'Frais réels'!$I366)</f>
        <v/>
      </c>
      <c r="J366" s="73"/>
      <c r="K366" s="182" t="str">
        <f t="shared" si="31"/>
        <v/>
      </c>
      <c r="L366" s="285"/>
      <c r="M366" s="286" t="str">
        <f t="shared" si="32"/>
        <v/>
      </c>
      <c r="N366" s="286" t="str">
        <f t="shared" si="33"/>
        <v/>
      </c>
      <c r="O366" s="215" t="str">
        <f t="shared" si="30"/>
        <v/>
      </c>
      <c r="P366" s="211" t="str">
        <f t="shared" si="34"/>
        <v/>
      </c>
      <c r="Q366" s="222"/>
      <c r="R366" s="266"/>
      <c r="S366" s="90"/>
      <c r="T366" s="158">
        <f t="shared" si="35"/>
        <v>0</v>
      </c>
    </row>
    <row r="367" spans="1:20" ht="20.100000000000001" customHeight="1" x14ac:dyDescent="0.25">
      <c r="A367" s="174">
        <v>361</v>
      </c>
      <c r="B367" s="181" t="str">
        <f>IF('Frais réels'!B367="","",'Frais réels'!$B367)</f>
        <v/>
      </c>
      <c r="C367" s="181" t="str">
        <f>IF('Frais réels'!C367="","",'Frais réels'!$C367)</f>
        <v/>
      </c>
      <c r="D367" s="181" t="str">
        <f>IF('Frais réels'!D367="","",'Frais réels'!$D367)</f>
        <v/>
      </c>
      <c r="E367" s="180" t="str">
        <f>IF('Frais réels'!E367="","",'Frais réels'!$E367)</f>
        <v/>
      </c>
      <c r="F367" s="180" t="str">
        <f>IF('Frais réels'!F367="","",'Frais réels'!$F367)</f>
        <v/>
      </c>
      <c r="G367" s="276" t="str">
        <f>IF('Frais réels'!G367="","",'Frais réels'!G367)</f>
        <v/>
      </c>
      <c r="H367" s="276" t="str">
        <f>IF('Frais réels'!H367="","",'Frais réels'!H367)</f>
        <v/>
      </c>
      <c r="I367" s="203" t="str">
        <f>IF('Frais réels'!I367="","",'Frais réels'!$I367)</f>
        <v/>
      </c>
      <c r="J367" s="73"/>
      <c r="K367" s="182" t="str">
        <f t="shared" si="31"/>
        <v/>
      </c>
      <c r="L367" s="285"/>
      <c r="M367" s="286" t="str">
        <f t="shared" si="32"/>
        <v/>
      </c>
      <c r="N367" s="286" t="str">
        <f t="shared" si="33"/>
        <v/>
      </c>
      <c r="O367" s="215" t="str">
        <f t="shared" si="30"/>
        <v/>
      </c>
      <c r="P367" s="211" t="str">
        <f t="shared" si="34"/>
        <v/>
      </c>
      <c r="Q367" s="222"/>
      <c r="R367" s="266"/>
      <c r="S367" s="90"/>
      <c r="T367" s="158">
        <f t="shared" si="35"/>
        <v>0</v>
      </c>
    </row>
    <row r="368" spans="1:20" ht="20.100000000000001" customHeight="1" x14ac:dyDescent="0.25">
      <c r="A368" s="174">
        <v>362</v>
      </c>
      <c r="B368" s="181" t="str">
        <f>IF('Frais réels'!B368="","",'Frais réels'!$B368)</f>
        <v/>
      </c>
      <c r="C368" s="181" t="str">
        <f>IF('Frais réels'!C368="","",'Frais réels'!$C368)</f>
        <v/>
      </c>
      <c r="D368" s="181" t="str">
        <f>IF('Frais réels'!D368="","",'Frais réels'!$D368)</f>
        <v/>
      </c>
      <c r="E368" s="180" t="str">
        <f>IF('Frais réels'!E368="","",'Frais réels'!$E368)</f>
        <v/>
      </c>
      <c r="F368" s="180" t="str">
        <f>IF('Frais réels'!F368="","",'Frais réels'!$F368)</f>
        <v/>
      </c>
      <c r="G368" s="276" t="str">
        <f>IF('Frais réels'!G368="","",'Frais réels'!G368)</f>
        <v/>
      </c>
      <c r="H368" s="276" t="str">
        <f>IF('Frais réels'!H368="","",'Frais réels'!H368)</f>
        <v/>
      </c>
      <c r="I368" s="203" t="str">
        <f>IF('Frais réels'!I368="","",'Frais réels'!$I368)</f>
        <v/>
      </c>
      <c r="J368" s="73"/>
      <c r="K368" s="182" t="str">
        <f t="shared" si="31"/>
        <v/>
      </c>
      <c r="L368" s="285"/>
      <c r="M368" s="286" t="str">
        <f t="shared" si="32"/>
        <v/>
      </c>
      <c r="N368" s="286" t="str">
        <f t="shared" si="33"/>
        <v/>
      </c>
      <c r="O368" s="215" t="str">
        <f t="shared" si="30"/>
        <v/>
      </c>
      <c r="P368" s="211" t="str">
        <f t="shared" si="34"/>
        <v/>
      </c>
      <c r="Q368" s="222"/>
      <c r="R368" s="266"/>
      <c r="S368" s="90"/>
      <c r="T368" s="158">
        <f t="shared" si="35"/>
        <v>0</v>
      </c>
    </row>
    <row r="369" spans="1:20" ht="20.100000000000001" customHeight="1" x14ac:dyDescent="0.25">
      <c r="A369" s="174">
        <v>363</v>
      </c>
      <c r="B369" s="181" t="str">
        <f>IF('Frais réels'!B369="","",'Frais réels'!$B369)</f>
        <v/>
      </c>
      <c r="C369" s="181" t="str">
        <f>IF('Frais réels'!C369="","",'Frais réels'!$C369)</f>
        <v/>
      </c>
      <c r="D369" s="181" t="str">
        <f>IF('Frais réels'!D369="","",'Frais réels'!$D369)</f>
        <v/>
      </c>
      <c r="E369" s="180" t="str">
        <f>IF('Frais réels'!E369="","",'Frais réels'!$E369)</f>
        <v/>
      </c>
      <c r="F369" s="180" t="str">
        <f>IF('Frais réels'!F369="","",'Frais réels'!$F369)</f>
        <v/>
      </c>
      <c r="G369" s="276" t="str">
        <f>IF('Frais réels'!G369="","",'Frais réels'!G369)</f>
        <v/>
      </c>
      <c r="H369" s="276" t="str">
        <f>IF('Frais réels'!H369="","",'Frais réels'!H369)</f>
        <v/>
      </c>
      <c r="I369" s="203" t="str">
        <f>IF('Frais réels'!I369="","",'Frais réels'!$I369)</f>
        <v/>
      </c>
      <c r="J369" s="73"/>
      <c r="K369" s="182" t="str">
        <f t="shared" si="31"/>
        <v/>
      </c>
      <c r="L369" s="285"/>
      <c r="M369" s="286" t="str">
        <f t="shared" si="32"/>
        <v/>
      </c>
      <c r="N369" s="286" t="str">
        <f t="shared" si="33"/>
        <v/>
      </c>
      <c r="O369" s="215" t="str">
        <f t="shared" si="30"/>
        <v/>
      </c>
      <c r="P369" s="211" t="str">
        <f t="shared" si="34"/>
        <v/>
      </c>
      <c r="Q369" s="222"/>
      <c r="R369" s="266"/>
      <c r="S369" s="90"/>
      <c r="T369" s="158">
        <f t="shared" si="35"/>
        <v>0</v>
      </c>
    </row>
    <row r="370" spans="1:20" ht="20.100000000000001" customHeight="1" x14ac:dyDescent="0.25">
      <c r="A370" s="174">
        <v>364</v>
      </c>
      <c r="B370" s="181" t="str">
        <f>IF('Frais réels'!B370="","",'Frais réels'!$B370)</f>
        <v/>
      </c>
      <c r="C370" s="181" t="str">
        <f>IF('Frais réels'!C370="","",'Frais réels'!$C370)</f>
        <v/>
      </c>
      <c r="D370" s="181" t="str">
        <f>IF('Frais réels'!D370="","",'Frais réels'!$D370)</f>
        <v/>
      </c>
      <c r="E370" s="180" t="str">
        <f>IF('Frais réels'!E370="","",'Frais réels'!$E370)</f>
        <v/>
      </c>
      <c r="F370" s="180" t="str">
        <f>IF('Frais réels'!F370="","",'Frais réels'!$F370)</f>
        <v/>
      </c>
      <c r="G370" s="276" t="str">
        <f>IF('Frais réels'!G370="","",'Frais réels'!G370)</f>
        <v/>
      </c>
      <c r="H370" s="276" t="str">
        <f>IF('Frais réels'!H370="","",'Frais réels'!H370)</f>
        <v/>
      </c>
      <c r="I370" s="203" t="str">
        <f>IF('Frais réels'!I370="","",'Frais réels'!$I370)</f>
        <v/>
      </c>
      <c r="J370" s="73"/>
      <c r="K370" s="182" t="str">
        <f t="shared" si="31"/>
        <v/>
      </c>
      <c r="L370" s="285"/>
      <c r="M370" s="286" t="str">
        <f t="shared" si="32"/>
        <v/>
      </c>
      <c r="N370" s="286" t="str">
        <f t="shared" si="33"/>
        <v/>
      </c>
      <c r="O370" s="215" t="str">
        <f t="shared" si="30"/>
        <v/>
      </c>
      <c r="P370" s="211" t="str">
        <f t="shared" si="34"/>
        <v/>
      </c>
      <c r="Q370" s="222"/>
      <c r="R370" s="266"/>
      <c r="S370" s="90"/>
      <c r="T370" s="158">
        <f t="shared" si="35"/>
        <v>0</v>
      </c>
    </row>
    <row r="371" spans="1:20" ht="20.100000000000001" customHeight="1" x14ac:dyDescent="0.25">
      <c r="A371" s="174">
        <v>365</v>
      </c>
      <c r="B371" s="181" t="str">
        <f>IF('Frais réels'!B371="","",'Frais réels'!$B371)</f>
        <v/>
      </c>
      <c r="C371" s="181" t="str">
        <f>IF('Frais réels'!C371="","",'Frais réels'!$C371)</f>
        <v/>
      </c>
      <c r="D371" s="181" t="str">
        <f>IF('Frais réels'!D371="","",'Frais réels'!$D371)</f>
        <v/>
      </c>
      <c r="E371" s="180" t="str">
        <f>IF('Frais réels'!E371="","",'Frais réels'!$E371)</f>
        <v/>
      </c>
      <c r="F371" s="180" t="str">
        <f>IF('Frais réels'!F371="","",'Frais réels'!$F371)</f>
        <v/>
      </c>
      <c r="G371" s="276" t="str">
        <f>IF('Frais réels'!G371="","",'Frais réels'!G371)</f>
        <v/>
      </c>
      <c r="H371" s="276" t="str">
        <f>IF('Frais réels'!H371="","",'Frais réels'!H371)</f>
        <v/>
      </c>
      <c r="I371" s="203" t="str">
        <f>IF('Frais réels'!I371="","",'Frais réels'!$I371)</f>
        <v/>
      </c>
      <c r="J371" s="73"/>
      <c r="K371" s="182" t="str">
        <f t="shared" si="31"/>
        <v/>
      </c>
      <c r="L371" s="285"/>
      <c r="M371" s="286" t="str">
        <f t="shared" si="32"/>
        <v/>
      </c>
      <c r="N371" s="286" t="str">
        <f t="shared" si="33"/>
        <v/>
      </c>
      <c r="O371" s="215" t="str">
        <f t="shared" si="30"/>
        <v/>
      </c>
      <c r="P371" s="211" t="str">
        <f t="shared" si="34"/>
        <v/>
      </c>
      <c r="Q371" s="222"/>
      <c r="R371" s="266"/>
      <c r="S371" s="90"/>
      <c r="T371" s="158">
        <f t="shared" si="35"/>
        <v>0</v>
      </c>
    </row>
    <row r="372" spans="1:20" ht="20.100000000000001" customHeight="1" x14ac:dyDescent="0.25">
      <c r="A372" s="174">
        <v>366</v>
      </c>
      <c r="B372" s="181" t="str">
        <f>IF('Frais réels'!B372="","",'Frais réels'!$B372)</f>
        <v/>
      </c>
      <c r="C372" s="181" t="str">
        <f>IF('Frais réels'!C372="","",'Frais réels'!$C372)</f>
        <v/>
      </c>
      <c r="D372" s="181" t="str">
        <f>IF('Frais réels'!D372="","",'Frais réels'!$D372)</f>
        <v/>
      </c>
      <c r="E372" s="180" t="str">
        <f>IF('Frais réels'!E372="","",'Frais réels'!$E372)</f>
        <v/>
      </c>
      <c r="F372" s="180" t="str">
        <f>IF('Frais réels'!F372="","",'Frais réels'!$F372)</f>
        <v/>
      </c>
      <c r="G372" s="276" t="str">
        <f>IF('Frais réels'!G372="","",'Frais réels'!G372)</f>
        <v/>
      </c>
      <c r="H372" s="276" t="str">
        <f>IF('Frais réels'!H372="","",'Frais réels'!H372)</f>
        <v/>
      </c>
      <c r="I372" s="203" t="str">
        <f>IF('Frais réels'!I372="","",'Frais réels'!$I372)</f>
        <v/>
      </c>
      <c r="J372" s="73"/>
      <c r="K372" s="182" t="str">
        <f t="shared" si="31"/>
        <v/>
      </c>
      <c r="L372" s="285"/>
      <c r="M372" s="286" t="str">
        <f t="shared" si="32"/>
        <v/>
      </c>
      <c r="N372" s="286" t="str">
        <f t="shared" si="33"/>
        <v/>
      </c>
      <c r="O372" s="215" t="str">
        <f t="shared" si="30"/>
        <v/>
      </c>
      <c r="P372" s="211" t="str">
        <f t="shared" si="34"/>
        <v/>
      </c>
      <c r="Q372" s="222"/>
      <c r="R372" s="266"/>
      <c r="S372" s="90"/>
      <c r="T372" s="158">
        <f t="shared" si="35"/>
        <v>0</v>
      </c>
    </row>
    <row r="373" spans="1:20" ht="20.100000000000001" customHeight="1" x14ac:dyDescent="0.25">
      <c r="A373" s="174">
        <v>367</v>
      </c>
      <c r="B373" s="181" t="str">
        <f>IF('Frais réels'!B373="","",'Frais réels'!$B373)</f>
        <v/>
      </c>
      <c r="C373" s="181" t="str">
        <f>IF('Frais réels'!C373="","",'Frais réels'!$C373)</f>
        <v/>
      </c>
      <c r="D373" s="181" t="str">
        <f>IF('Frais réels'!D373="","",'Frais réels'!$D373)</f>
        <v/>
      </c>
      <c r="E373" s="180" t="str">
        <f>IF('Frais réels'!E373="","",'Frais réels'!$E373)</f>
        <v/>
      </c>
      <c r="F373" s="180" t="str">
        <f>IF('Frais réels'!F373="","",'Frais réels'!$F373)</f>
        <v/>
      </c>
      <c r="G373" s="276" t="str">
        <f>IF('Frais réels'!G373="","",'Frais réels'!G373)</f>
        <v/>
      </c>
      <c r="H373" s="276" t="str">
        <f>IF('Frais réels'!H373="","",'Frais réels'!H373)</f>
        <v/>
      </c>
      <c r="I373" s="203" t="str">
        <f>IF('Frais réels'!I373="","",'Frais réels'!$I373)</f>
        <v/>
      </c>
      <c r="J373" s="73"/>
      <c r="K373" s="182" t="str">
        <f t="shared" si="31"/>
        <v/>
      </c>
      <c r="L373" s="285"/>
      <c r="M373" s="286" t="str">
        <f t="shared" si="32"/>
        <v/>
      </c>
      <c r="N373" s="286" t="str">
        <f t="shared" si="33"/>
        <v/>
      </c>
      <c r="O373" s="215" t="str">
        <f t="shared" si="30"/>
        <v/>
      </c>
      <c r="P373" s="211" t="str">
        <f t="shared" si="34"/>
        <v/>
      </c>
      <c r="Q373" s="222"/>
      <c r="R373" s="266"/>
      <c r="S373" s="90"/>
      <c r="T373" s="158">
        <f t="shared" si="35"/>
        <v>0</v>
      </c>
    </row>
    <row r="374" spans="1:20" ht="20.100000000000001" customHeight="1" x14ac:dyDescent="0.25">
      <c r="A374" s="174">
        <v>368</v>
      </c>
      <c r="B374" s="181" t="str">
        <f>IF('Frais réels'!B374="","",'Frais réels'!$B374)</f>
        <v/>
      </c>
      <c r="C374" s="181" t="str">
        <f>IF('Frais réels'!C374="","",'Frais réels'!$C374)</f>
        <v/>
      </c>
      <c r="D374" s="181" t="str">
        <f>IF('Frais réels'!D374="","",'Frais réels'!$D374)</f>
        <v/>
      </c>
      <c r="E374" s="180" t="str">
        <f>IF('Frais réels'!E374="","",'Frais réels'!$E374)</f>
        <v/>
      </c>
      <c r="F374" s="180" t="str">
        <f>IF('Frais réels'!F374="","",'Frais réels'!$F374)</f>
        <v/>
      </c>
      <c r="G374" s="276" t="str">
        <f>IF('Frais réels'!G374="","",'Frais réels'!G374)</f>
        <v/>
      </c>
      <c r="H374" s="276" t="str">
        <f>IF('Frais réels'!H374="","",'Frais réels'!H374)</f>
        <v/>
      </c>
      <c r="I374" s="203" t="str">
        <f>IF('Frais réels'!I374="","",'Frais réels'!$I374)</f>
        <v/>
      </c>
      <c r="J374" s="73"/>
      <c r="K374" s="182" t="str">
        <f t="shared" si="31"/>
        <v/>
      </c>
      <c r="L374" s="285"/>
      <c r="M374" s="286" t="str">
        <f t="shared" si="32"/>
        <v/>
      </c>
      <c r="N374" s="286" t="str">
        <f t="shared" si="33"/>
        <v/>
      </c>
      <c r="O374" s="215" t="str">
        <f t="shared" si="30"/>
        <v/>
      </c>
      <c r="P374" s="211" t="str">
        <f t="shared" si="34"/>
        <v/>
      </c>
      <c r="Q374" s="222"/>
      <c r="R374" s="266"/>
      <c r="S374" s="90"/>
      <c r="T374" s="158">
        <f t="shared" si="35"/>
        <v>0</v>
      </c>
    </row>
    <row r="375" spans="1:20" ht="20.100000000000001" customHeight="1" x14ac:dyDescent="0.25">
      <c r="A375" s="174">
        <v>369</v>
      </c>
      <c r="B375" s="181" t="str">
        <f>IF('Frais réels'!B375="","",'Frais réels'!$B375)</f>
        <v/>
      </c>
      <c r="C375" s="181" t="str">
        <f>IF('Frais réels'!C375="","",'Frais réels'!$C375)</f>
        <v/>
      </c>
      <c r="D375" s="181" t="str">
        <f>IF('Frais réels'!D375="","",'Frais réels'!$D375)</f>
        <v/>
      </c>
      <c r="E375" s="180" t="str">
        <f>IF('Frais réels'!E375="","",'Frais réels'!$E375)</f>
        <v/>
      </c>
      <c r="F375" s="180" t="str">
        <f>IF('Frais réels'!F375="","",'Frais réels'!$F375)</f>
        <v/>
      </c>
      <c r="G375" s="276" t="str">
        <f>IF('Frais réels'!G375="","",'Frais réels'!G375)</f>
        <v/>
      </c>
      <c r="H375" s="276" t="str">
        <f>IF('Frais réels'!H375="","",'Frais réels'!H375)</f>
        <v/>
      </c>
      <c r="I375" s="203" t="str">
        <f>IF('Frais réels'!I375="","",'Frais réels'!$I375)</f>
        <v/>
      </c>
      <c r="J375" s="73"/>
      <c r="K375" s="182" t="str">
        <f t="shared" si="31"/>
        <v/>
      </c>
      <c r="L375" s="285"/>
      <c r="M375" s="286" t="str">
        <f t="shared" si="32"/>
        <v/>
      </c>
      <c r="N375" s="286" t="str">
        <f t="shared" si="33"/>
        <v/>
      </c>
      <c r="O375" s="215" t="str">
        <f t="shared" si="30"/>
        <v/>
      </c>
      <c r="P375" s="211" t="str">
        <f t="shared" si="34"/>
        <v/>
      </c>
      <c r="Q375" s="222"/>
      <c r="R375" s="266"/>
      <c r="S375" s="90"/>
      <c r="T375" s="158">
        <f t="shared" si="35"/>
        <v>0</v>
      </c>
    </row>
    <row r="376" spans="1:20" ht="20.100000000000001" customHeight="1" x14ac:dyDescent="0.25">
      <c r="A376" s="174">
        <v>370</v>
      </c>
      <c r="B376" s="181" t="str">
        <f>IF('Frais réels'!B376="","",'Frais réels'!$B376)</f>
        <v/>
      </c>
      <c r="C376" s="181" t="str">
        <f>IF('Frais réels'!C376="","",'Frais réels'!$C376)</f>
        <v/>
      </c>
      <c r="D376" s="181" t="str">
        <f>IF('Frais réels'!D376="","",'Frais réels'!$D376)</f>
        <v/>
      </c>
      <c r="E376" s="180" t="str">
        <f>IF('Frais réels'!E376="","",'Frais réels'!$E376)</f>
        <v/>
      </c>
      <c r="F376" s="180" t="str">
        <f>IF('Frais réels'!F376="","",'Frais réels'!$F376)</f>
        <v/>
      </c>
      <c r="G376" s="276" t="str">
        <f>IF('Frais réels'!G376="","",'Frais réels'!G376)</f>
        <v/>
      </c>
      <c r="H376" s="276" t="str">
        <f>IF('Frais réels'!H376="","",'Frais réels'!H376)</f>
        <v/>
      </c>
      <c r="I376" s="203" t="str">
        <f>IF('Frais réels'!I376="","",'Frais réels'!$I376)</f>
        <v/>
      </c>
      <c r="J376" s="73"/>
      <c r="K376" s="182" t="str">
        <f t="shared" si="31"/>
        <v/>
      </c>
      <c r="L376" s="285"/>
      <c r="M376" s="286" t="str">
        <f t="shared" si="32"/>
        <v/>
      </c>
      <c r="N376" s="286" t="str">
        <f t="shared" si="33"/>
        <v/>
      </c>
      <c r="O376" s="215" t="str">
        <f t="shared" si="30"/>
        <v/>
      </c>
      <c r="P376" s="211" t="str">
        <f t="shared" si="34"/>
        <v/>
      </c>
      <c r="Q376" s="222"/>
      <c r="R376" s="266"/>
      <c r="S376" s="90"/>
      <c r="T376" s="158">
        <f t="shared" si="35"/>
        <v>0</v>
      </c>
    </row>
    <row r="377" spans="1:20" ht="20.100000000000001" customHeight="1" x14ac:dyDescent="0.25">
      <c r="A377" s="174">
        <v>371</v>
      </c>
      <c r="B377" s="181" t="str">
        <f>IF('Frais réels'!B377="","",'Frais réels'!$B377)</f>
        <v/>
      </c>
      <c r="C377" s="181" t="str">
        <f>IF('Frais réels'!C377="","",'Frais réels'!$C377)</f>
        <v/>
      </c>
      <c r="D377" s="181" t="str">
        <f>IF('Frais réels'!D377="","",'Frais réels'!$D377)</f>
        <v/>
      </c>
      <c r="E377" s="180" t="str">
        <f>IF('Frais réels'!E377="","",'Frais réels'!$E377)</f>
        <v/>
      </c>
      <c r="F377" s="180" t="str">
        <f>IF('Frais réels'!F377="","",'Frais réels'!$F377)</f>
        <v/>
      </c>
      <c r="G377" s="276" t="str">
        <f>IF('Frais réels'!G377="","",'Frais réels'!G377)</f>
        <v/>
      </c>
      <c r="H377" s="276" t="str">
        <f>IF('Frais réels'!H377="","",'Frais réels'!H377)</f>
        <v/>
      </c>
      <c r="I377" s="203" t="str">
        <f>IF('Frais réels'!I377="","",'Frais réels'!$I377)</f>
        <v/>
      </c>
      <c r="J377" s="73"/>
      <c r="K377" s="182" t="str">
        <f t="shared" si="31"/>
        <v/>
      </c>
      <c r="L377" s="285"/>
      <c r="M377" s="286" t="str">
        <f t="shared" si="32"/>
        <v/>
      </c>
      <c r="N377" s="286" t="str">
        <f t="shared" si="33"/>
        <v/>
      </c>
      <c r="O377" s="215" t="str">
        <f t="shared" si="30"/>
        <v/>
      </c>
      <c r="P377" s="211" t="str">
        <f t="shared" si="34"/>
        <v/>
      </c>
      <c r="Q377" s="222"/>
      <c r="R377" s="266"/>
      <c r="S377" s="90"/>
      <c r="T377" s="158">
        <f t="shared" si="35"/>
        <v>0</v>
      </c>
    </row>
    <row r="378" spans="1:20" ht="20.100000000000001" customHeight="1" x14ac:dyDescent="0.25">
      <c r="A378" s="174">
        <v>372</v>
      </c>
      <c r="B378" s="181" t="str">
        <f>IF('Frais réels'!B378="","",'Frais réels'!$B378)</f>
        <v/>
      </c>
      <c r="C378" s="181" t="str">
        <f>IF('Frais réels'!C378="","",'Frais réels'!$C378)</f>
        <v/>
      </c>
      <c r="D378" s="181" t="str">
        <f>IF('Frais réels'!D378="","",'Frais réels'!$D378)</f>
        <v/>
      </c>
      <c r="E378" s="180" t="str">
        <f>IF('Frais réels'!E378="","",'Frais réels'!$E378)</f>
        <v/>
      </c>
      <c r="F378" s="180" t="str">
        <f>IF('Frais réels'!F378="","",'Frais réels'!$F378)</f>
        <v/>
      </c>
      <c r="G378" s="276" t="str">
        <f>IF('Frais réels'!G378="","",'Frais réels'!G378)</f>
        <v/>
      </c>
      <c r="H378" s="276" t="str">
        <f>IF('Frais réels'!H378="","",'Frais réels'!H378)</f>
        <v/>
      </c>
      <c r="I378" s="203" t="str">
        <f>IF('Frais réels'!I378="","",'Frais réels'!$I378)</f>
        <v/>
      </c>
      <c r="J378" s="73"/>
      <c r="K378" s="182" t="str">
        <f t="shared" si="31"/>
        <v/>
      </c>
      <c r="L378" s="285"/>
      <c r="M378" s="286" t="str">
        <f t="shared" si="32"/>
        <v/>
      </c>
      <c r="N378" s="286" t="str">
        <f t="shared" si="33"/>
        <v/>
      </c>
      <c r="O378" s="215" t="str">
        <f t="shared" si="30"/>
        <v/>
      </c>
      <c r="P378" s="211" t="str">
        <f t="shared" si="34"/>
        <v/>
      </c>
      <c r="Q378" s="222"/>
      <c r="R378" s="266"/>
      <c r="S378" s="90"/>
      <c r="T378" s="158">
        <f t="shared" si="35"/>
        <v>0</v>
      </c>
    </row>
    <row r="379" spans="1:20" ht="20.100000000000001" customHeight="1" x14ac:dyDescent="0.25">
      <c r="A379" s="174">
        <v>373</v>
      </c>
      <c r="B379" s="181" t="str">
        <f>IF('Frais réels'!B379="","",'Frais réels'!$B379)</f>
        <v/>
      </c>
      <c r="C379" s="181" t="str">
        <f>IF('Frais réels'!C379="","",'Frais réels'!$C379)</f>
        <v/>
      </c>
      <c r="D379" s="181" t="str">
        <f>IF('Frais réels'!D379="","",'Frais réels'!$D379)</f>
        <v/>
      </c>
      <c r="E379" s="180" t="str">
        <f>IF('Frais réels'!E379="","",'Frais réels'!$E379)</f>
        <v/>
      </c>
      <c r="F379" s="180" t="str">
        <f>IF('Frais réels'!F379="","",'Frais réels'!$F379)</f>
        <v/>
      </c>
      <c r="G379" s="276" t="str">
        <f>IF('Frais réels'!G379="","",'Frais réels'!G379)</f>
        <v/>
      </c>
      <c r="H379" s="276" t="str">
        <f>IF('Frais réels'!H379="","",'Frais réels'!H379)</f>
        <v/>
      </c>
      <c r="I379" s="203" t="str">
        <f>IF('Frais réels'!I379="","",'Frais réels'!$I379)</f>
        <v/>
      </c>
      <c r="J379" s="73"/>
      <c r="K379" s="182" t="str">
        <f t="shared" si="31"/>
        <v/>
      </c>
      <c r="L379" s="285"/>
      <c r="M379" s="286" t="str">
        <f t="shared" si="32"/>
        <v/>
      </c>
      <c r="N379" s="286" t="str">
        <f t="shared" si="33"/>
        <v/>
      </c>
      <c r="O379" s="215" t="str">
        <f t="shared" si="30"/>
        <v/>
      </c>
      <c r="P379" s="211" t="str">
        <f t="shared" si="34"/>
        <v/>
      </c>
      <c r="Q379" s="222"/>
      <c r="R379" s="266"/>
      <c r="S379" s="90"/>
      <c r="T379" s="158">
        <f t="shared" si="35"/>
        <v>0</v>
      </c>
    </row>
    <row r="380" spans="1:20" ht="20.100000000000001" customHeight="1" x14ac:dyDescent="0.25">
      <c r="A380" s="174">
        <v>374</v>
      </c>
      <c r="B380" s="181" t="str">
        <f>IF('Frais réels'!B380="","",'Frais réels'!$B380)</f>
        <v/>
      </c>
      <c r="C380" s="181" t="str">
        <f>IF('Frais réels'!C380="","",'Frais réels'!$C380)</f>
        <v/>
      </c>
      <c r="D380" s="181" t="str">
        <f>IF('Frais réels'!D380="","",'Frais réels'!$D380)</f>
        <v/>
      </c>
      <c r="E380" s="180" t="str">
        <f>IF('Frais réels'!E380="","",'Frais réels'!$E380)</f>
        <v/>
      </c>
      <c r="F380" s="180" t="str">
        <f>IF('Frais réels'!F380="","",'Frais réels'!$F380)</f>
        <v/>
      </c>
      <c r="G380" s="276" t="str">
        <f>IF('Frais réels'!G380="","",'Frais réels'!G380)</f>
        <v/>
      </c>
      <c r="H380" s="276" t="str">
        <f>IF('Frais réels'!H380="","",'Frais réels'!H380)</f>
        <v/>
      </c>
      <c r="I380" s="203" t="str">
        <f>IF('Frais réels'!I380="","",'Frais réels'!$I380)</f>
        <v/>
      </c>
      <c r="J380" s="73"/>
      <c r="K380" s="182" t="str">
        <f t="shared" si="31"/>
        <v/>
      </c>
      <c r="L380" s="285"/>
      <c r="M380" s="286" t="str">
        <f t="shared" si="32"/>
        <v/>
      </c>
      <c r="N380" s="286" t="str">
        <f t="shared" si="33"/>
        <v/>
      </c>
      <c r="O380" s="215" t="str">
        <f t="shared" si="30"/>
        <v/>
      </c>
      <c r="P380" s="211" t="str">
        <f t="shared" si="34"/>
        <v/>
      </c>
      <c r="Q380" s="222"/>
      <c r="R380" s="266"/>
      <c r="S380" s="90"/>
      <c r="T380" s="158">
        <f t="shared" si="35"/>
        <v>0</v>
      </c>
    </row>
    <row r="381" spans="1:20" ht="20.100000000000001" customHeight="1" x14ac:dyDescent="0.25">
      <c r="A381" s="174">
        <v>375</v>
      </c>
      <c r="B381" s="181" t="str">
        <f>IF('Frais réels'!B381="","",'Frais réels'!$B381)</f>
        <v/>
      </c>
      <c r="C381" s="181" t="str">
        <f>IF('Frais réels'!C381="","",'Frais réels'!$C381)</f>
        <v/>
      </c>
      <c r="D381" s="181" t="str">
        <f>IF('Frais réels'!D381="","",'Frais réels'!$D381)</f>
        <v/>
      </c>
      <c r="E381" s="180" t="str">
        <f>IF('Frais réels'!E381="","",'Frais réels'!$E381)</f>
        <v/>
      </c>
      <c r="F381" s="180" t="str">
        <f>IF('Frais réels'!F381="","",'Frais réels'!$F381)</f>
        <v/>
      </c>
      <c r="G381" s="276" t="str">
        <f>IF('Frais réels'!G381="","",'Frais réels'!G381)</f>
        <v/>
      </c>
      <c r="H381" s="276" t="str">
        <f>IF('Frais réels'!H381="","",'Frais réels'!H381)</f>
        <v/>
      </c>
      <c r="I381" s="203" t="str">
        <f>IF('Frais réels'!I381="","",'Frais réels'!$I381)</f>
        <v/>
      </c>
      <c r="J381" s="73"/>
      <c r="K381" s="182" t="str">
        <f t="shared" si="31"/>
        <v/>
      </c>
      <c r="L381" s="285"/>
      <c r="M381" s="286" t="str">
        <f t="shared" si="32"/>
        <v/>
      </c>
      <c r="N381" s="286" t="str">
        <f t="shared" si="33"/>
        <v/>
      </c>
      <c r="O381" s="215" t="str">
        <f t="shared" si="30"/>
        <v/>
      </c>
      <c r="P381" s="211" t="str">
        <f t="shared" si="34"/>
        <v/>
      </c>
      <c r="Q381" s="222"/>
      <c r="R381" s="266"/>
      <c r="S381" s="90"/>
      <c r="T381" s="158">
        <f t="shared" si="35"/>
        <v>0</v>
      </c>
    </row>
    <row r="382" spans="1:20" ht="20.100000000000001" customHeight="1" x14ac:dyDescent="0.25">
      <c r="A382" s="174">
        <v>376</v>
      </c>
      <c r="B382" s="181" t="str">
        <f>IF('Frais réels'!B382="","",'Frais réels'!$B382)</f>
        <v/>
      </c>
      <c r="C382" s="181" t="str">
        <f>IF('Frais réels'!C382="","",'Frais réels'!$C382)</f>
        <v/>
      </c>
      <c r="D382" s="181" t="str">
        <f>IF('Frais réels'!D382="","",'Frais réels'!$D382)</f>
        <v/>
      </c>
      <c r="E382" s="180" t="str">
        <f>IF('Frais réels'!E382="","",'Frais réels'!$E382)</f>
        <v/>
      </c>
      <c r="F382" s="180" t="str">
        <f>IF('Frais réels'!F382="","",'Frais réels'!$F382)</f>
        <v/>
      </c>
      <c r="G382" s="276" t="str">
        <f>IF('Frais réels'!G382="","",'Frais réels'!G382)</f>
        <v/>
      </c>
      <c r="H382" s="276" t="str">
        <f>IF('Frais réels'!H382="","",'Frais réels'!H382)</f>
        <v/>
      </c>
      <c r="I382" s="203" t="str">
        <f>IF('Frais réels'!I382="","",'Frais réels'!$I382)</f>
        <v/>
      </c>
      <c r="J382" s="73"/>
      <c r="K382" s="182" t="str">
        <f t="shared" si="31"/>
        <v/>
      </c>
      <c r="L382" s="285"/>
      <c r="M382" s="286" t="str">
        <f t="shared" si="32"/>
        <v/>
      </c>
      <c r="N382" s="286" t="str">
        <f t="shared" si="33"/>
        <v/>
      </c>
      <c r="O382" s="215" t="str">
        <f t="shared" si="30"/>
        <v/>
      </c>
      <c r="P382" s="211" t="str">
        <f t="shared" si="34"/>
        <v/>
      </c>
      <c r="Q382" s="222"/>
      <c r="R382" s="266"/>
      <c r="S382" s="90"/>
      <c r="T382" s="158">
        <f t="shared" si="35"/>
        <v>0</v>
      </c>
    </row>
    <row r="383" spans="1:20" ht="20.100000000000001" customHeight="1" x14ac:dyDescent="0.25">
      <c r="A383" s="174">
        <v>377</v>
      </c>
      <c r="B383" s="181" t="str">
        <f>IF('Frais réels'!B383="","",'Frais réels'!$B383)</f>
        <v/>
      </c>
      <c r="C383" s="181" t="str">
        <f>IF('Frais réels'!C383="","",'Frais réels'!$C383)</f>
        <v/>
      </c>
      <c r="D383" s="181" t="str">
        <f>IF('Frais réels'!D383="","",'Frais réels'!$D383)</f>
        <v/>
      </c>
      <c r="E383" s="180" t="str">
        <f>IF('Frais réels'!E383="","",'Frais réels'!$E383)</f>
        <v/>
      </c>
      <c r="F383" s="180" t="str">
        <f>IF('Frais réels'!F383="","",'Frais réels'!$F383)</f>
        <v/>
      </c>
      <c r="G383" s="276" t="str">
        <f>IF('Frais réels'!G383="","",'Frais réels'!G383)</f>
        <v/>
      </c>
      <c r="H383" s="276" t="str">
        <f>IF('Frais réels'!H383="","",'Frais réels'!H383)</f>
        <v/>
      </c>
      <c r="I383" s="203" t="str">
        <f>IF('Frais réels'!I383="","",'Frais réels'!$I383)</f>
        <v/>
      </c>
      <c r="J383" s="73"/>
      <c r="K383" s="182" t="str">
        <f t="shared" si="31"/>
        <v/>
      </c>
      <c r="L383" s="285"/>
      <c r="M383" s="286" t="str">
        <f t="shared" si="32"/>
        <v/>
      </c>
      <c r="N383" s="286" t="str">
        <f t="shared" si="33"/>
        <v/>
      </c>
      <c r="O383" s="215" t="str">
        <f t="shared" si="30"/>
        <v/>
      </c>
      <c r="P383" s="211" t="str">
        <f t="shared" si="34"/>
        <v/>
      </c>
      <c r="Q383" s="222"/>
      <c r="R383" s="266"/>
      <c r="S383" s="90"/>
      <c r="T383" s="158">
        <f t="shared" si="35"/>
        <v>0</v>
      </c>
    </row>
    <row r="384" spans="1:20" ht="20.100000000000001" customHeight="1" x14ac:dyDescent="0.25">
      <c r="A384" s="174">
        <v>378</v>
      </c>
      <c r="B384" s="181" t="str">
        <f>IF('Frais réels'!B384="","",'Frais réels'!$B384)</f>
        <v/>
      </c>
      <c r="C384" s="181" t="str">
        <f>IF('Frais réels'!C384="","",'Frais réels'!$C384)</f>
        <v/>
      </c>
      <c r="D384" s="181" t="str">
        <f>IF('Frais réels'!D384="","",'Frais réels'!$D384)</f>
        <v/>
      </c>
      <c r="E384" s="180" t="str">
        <f>IF('Frais réels'!E384="","",'Frais réels'!$E384)</f>
        <v/>
      </c>
      <c r="F384" s="180" t="str">
        <f>IF('Frais réels'!F384="","",'Frais réels'!$F384)</f>
        <v/>
      </c>
      <c r="G384" s="276" t="str">
        <f>IF('Frais réels'!G384="","",'Frais réels'!G384)</f>
        <v/>
      </c>
      <c r="H384" s="276" t="str">
        <f>IF('Frais réels'!H384="","",'Frais réels'!H384)</f>
        <v/>
      </c>
      <c r="I384" s="203" t="str">
        <f>IF('Frais réels'!I384="","",'Frais réels'!$I384)</f>
        <v/>
      </c>
      <c r="J384" s="73"/>
      <c r="K384" s="182" t="str">
        <f t="shared" si="31"/>
        <v/>
      </c>
      <c r="L384" s="285"/>
      <c r="M384" s="286" t="str">
        <f t="shared" si="32"/>
        <v/>
      </c>
      <c r="N384" s="286" t="str">
        <f t="shared" si="33"/>
        <v/>
      </c>
      <c r="O384" s="215" t="str">
        <f t="shared" si="30"/>
        <v/>
      </c>
      <c r="P384" s="211" t="str">
        <f t="shared" si="34"/>
        <v/>
      </c>
      <c r="Q384" s="222"/>
      <c r="R384" s="266"/>
      <c r="S384" s="90"/>
      <c r="T384" s="158">
        <f t="shared" si="35"/>
        <v>0</v>
      </c>
    </row>
    <row r="385" spans="1:20" ht="20.100000000000001" customHeight="1" x14ac:dyDescent="0.25">
      <c r="A385" s="174">
        <v>379</v>
      </c>
      <c r="B385" s="181" t="str">
        <f>IF('Frais réels'!B385="","",'Frais réels'!$B385)</f>
        <v/>
      </c>
      <c r="C385" s="181" t="str">
        <f>IF('Frais réels'!C385="","",'Frais réels'!$C385)</f>
        <v/>
      </c>
      <c r="D385" s="181" t="str">
        <f>IF('Frais réels'!D385="","",'Frais réels'!$D385)</f>
        <v/>
      </c>
      <c r="E385" s="180" t="str">
        <f>IF('Frais réels'!E385="","",'Frais réels'!$E385)</f>
        <v/>
      </c>
      <c r="F385" s="180" t="str">
        <f>IF('Frais réels'!F385="","",'Frais réels'!$F385)</f>
        <v/>
      </c>
      <c r="G385" s="276" t="str">
        <f>IF('Frais réels'!G385="","",'Frais réels'!G385)</f>
        <v/>
      </c>
      <c r="H385" s="276" t="str">
        <f>IF('Frais réels'!H385="","",'Frais réels'!H385)</f>
        <v/>
      </c>
      <c r="I385" s="203" t="str">
        <f>IF('Frais réels'!I385="","",'Frais réels'!$I385)</f>
        <v/>
      </c>
      <c r="J385" s="73"/>
      <c r="K385" s="182" t="str">
        <f t="shared" si="31"/>
        <v/>
      </c>
      <c r="L385" s="285"/>
      <c r="M385" s="286" t="str">
        <f t="shared" si="32"/>
        <v/>
      </c>
      <c r="N385" s="286" t="str">
        <f t="shared" si="33"/>
        <v/>
      </c>
      <c r="O385" s="215" t="str">
        <f t="shared" si="30"/>
        <v/>
      </c>
      <c r="P385" s="211" t="str">
        <f t="shared" si="34"/>
        <v/>
      </c>
      <c r="Q385" s="222"/>
      <c r="R385" s="266"/>
      <c r="S385" s="90"/>
      <c r="T385" s="158">
        <f t="shared" si="35"/>
        <v>0</v>
      </c>
    </row>
    <row r="386" spans="1:20" ht="20.100000000000001" customHeight="1" x14ac:dyDescent="0.25">
      <c r="A386" s="174">
        <v>380</v>
      </c>
      <c r="B386" s="181" t="str">
        <f>IF('Frais réels'!B386="","",'Frais réels'!$B386)</f>
        <v/>
      </c>
      <c r="C386" s="181" t="str">
        <f>IF('Frais réels'!C386="","",'Frais réels'!$C386)</f>
        <v/>
      </c>
      <c r="D386" s="181" t="str">
        <f>IF('Frais réels'!D386="","",'Frais réels'!$D386)</f>
        <v/>
      </c>
      <c r="E386" s="180" t="str">
        <f>IF('Frais réels'!E386="","",'Frais réels'!$E386)</f>
        <v/>
      </c>
      <c r="F386" s="180" t="str">
        <f>IF('Frais réels'!F386="","",'Frais réels'!$F386)</f>
        <v/>
      </c>
      <c r="G386" s="276" t="str">
        <f>IF('Frais réels'!G386="","",'Frais réels'!G386)</f>
        <v/>
      </c>
      <c r="H386" s="276" t="str">
        <f>IF('Frais réels'!H386="","",'Frais réels'!H386)</f>
        <v/>
      </c>
      <c r="I386" s="203" t="str">
        <f>IF('Frais réels'!I386="","",'Frais réels'!$I386)</f>
        <v/>
      </c>
      <c r="J386" s="73"/>
      <c r="K386" s="182" t="str">
        <f t="shared" si="31"/>
        <v/>
      </c>
      <c r="L386" s="285"/>
      <c r="M386" s="286" t="str">
        <f t="shared" si="32"/>
        <v/>
      </c>
      <c r="N386" s="286" t="str">
        <f t="shared" si="33"/>
        <v/>
      </c>
      <c r="O386" s="215" t="str">
        <f t="shared" si="30"/>
        <v/>
      </c>
      <c r="P386" s="211" t="str">
        <f t="shared" si="34"/>
        <v/>
      </c>
      <c r="Q386" s="222"/>
      <c r="R386" s="266"/>
      <c r="S386" s="90"/>
      <c r="T386" s="158">
        <f t="shared" si="35"/>
        <v>0</v>
      </c>
    </row>
    <row r="387" spans="1:20" ht="20.100000000000001" customHeight="1" x14ac:dyDescent="0.25">
      <c r="A387" s="174">
        <v>381</v>
      </c>
      <c r="B387" s="181" t="str">
        <f>IF('Frais réels'!B387="","",'Frais réels'!$B387)</f>
        <v/>
      </c>
      <c r="C387" s="181" t="str">
        <f>IF('Frais réels'!C387="","",'Frais réels'!$C387)</f>
        <v/>
      </c>
      <c r="D387" s="181" t="str">
        <f>IF('Frais réels'!D387="","",'Frais réels'!$D387)</f>
        <v/>
      </c>
      <c r="E387" s="180" t="str">
        <f>IF('Frais réels'!E387="","",'Frais réels'!$E387)</f>
        <v/>
      </c>
      <c r="F387" s="180" t="str">
        <f>IF('Frais réels'!F387="","",'Frais réels'!$F387)</f>
        <v/>
      </c>
      <c r="G387" s="276" t="str">
        <f>IF('Frais réels'!G387="","",'Frais réels'!G387)</f>
        <v/>
      </c>
      <c r="H387" s="276" t="str">
        <f>IF('Frais réels'!H387="","",'Frais réels'!H387)</f>
        <v/>
      </c>
      <c r="I387" s="203" t="str">
        <f>IF('Frais réels'!I387="","",'Frais réels'!$I387)</f>
        <v/>
      </c>
      <c r="J387" s="73"/>
      <c r="K387" s="182" t="str">
        <f t="shared" si="31"/>
        <v/>
      </c>
      <c r="L387" s="285"/>
      <c r="M387" s="286" t="str">
        <f t="shared" si="32"/>
        <v/>
      </c>
      <c r="N387" s="286" t="str">
        <f t="shared" si="33"/>
        <v/>
      </c>
      <c r="O387" s="215" t="str">
        <f t="shared" si="30"/>
        <v/>
      </c>
      <c r="P387" s="211" t="str">
        <f t="shared" si="34"/>
        <v/>
      </c>
      <c r="Q387" s="222"/>
      <c r="R387" s="266"/>
      <c r="S387" s="90"/>
      <c r="T387" s="158">
        <f t="shared" si="35"/>
        <v>0</v>
      </c>
    </row>
    <row r="388" spans="1:20" ht="20.100000000000001" customHeight="1" x14ac:dyDescent="0.25">
      <c r="A388" s="174">
        <v>382</v>
      </c>
      <c r="B388" s="181" t="str">
        <f>IF('Frais réels'!B388="","",'Frais réels'!$B388)</f>
        <v/>
      </c>
      <c r="C388" s="181" t="str">
        <f>IF('Frais réels'!C388="","",'Frais réels'!$C388)</f>
        <v/>
      </c>
      <c r="D388" s="181" t="str">
        <f>IF('Frais réels'!D388="","",'Frais réels'!$D388)</f>
        <v/>
      </c>
      <c r="E388" s="180" t="str">
        <f>IF('Frais réels'!E388="","",'Frais réels'!$E388)</f>
        <v/>
      </c>
      <c r="F388" s="180" t="str">
        <f>IF('Frais réels'!F388="","",'Frais réels'!$F388)</f>
        <v/>
      </c>
      <c r="G388" s="276" t="str">
        <f>IF('Frais réels'!G388="","",'Frais réels'!G388)</f>
        <v/>
      </c>
      <c r="H388" s="276" t="str">
        <f>IF('Frais réels'!H388="","",'Frais réels'!H388)</f>
        <v/>
      </c>
      <c r="I388" s="203" t="str">
        <f>IF('Frais réels'!I388="","",'Frais réels'!$I388)</f>
        <v/>
      </c>
      <c r="J388" s="73"/>
      <c r="K388" s="182" t="str">
        <f t="shared" si="31"/>
        <v/>
      </c>
      <c r="L388" s="285"/>
      <c r="M388" s="286" t="str">
        <f t="shared" si="32"/>
        <v/>
      </c>
      <c r="N388" s="286" t="str">
        <f t="shared" si="33"/>
        <v/>
      </c>
      <c r="O388" s="215" t="str">
        <f t="shared" si="30"/>
        <v/>
      </c>
      <c r="P388" s="211" t="str">
        <f t="shared" si="34"/>
        <v/>
      </c>
      <c r="Q388" s="222"/>
      <c r="R388" s="266"/>
      <c r="S388" s="90"/>
      <c r="T388" s="158">
        <f t="shared" si="35"/>
        <v>0</v>
      </c>
    </row>
    <row r="389" spans="1:20" ht="20.100000000000001" customHeight="1" x14ac:dyDescent="0.25">
      <c r="A389" s="174">
        <v>383</v>
      </c>
      <c r="B389" s="181" t="str">
        <f>IF('Frais réels'!B389="","",'Frais réels'!$B389)</f>
        <v/>
      </c>
      <c r="C389" s="181" t="str">
        <f>IF('Frais réels'!C389="","",'Frais réels'!$C389)</f>
        <v/>
      </c>
      <c r="D389" s="181" t="str">
        <f>IF('Frais réels'!D389="","",'Frais réels'!$D389)</f>
        <v/>
      </c>
      <c r="E389" s="180" t="str">
        <f>IF('Frais réels'!E389="","",'Frais réels'!$E389)</f>
        <v/>
      </c>
      <c r="F389" s="180" t="str">
        <f>IF('Frais réels'!F389="","",'Frais réels'!$F389)</f>
        <v/>
      </c>
      <c r="G389" s="276" t="str">
        <f>IF('Frais réels'!G389="","",'Frais réels'!G389)</f>
        <v/>
      </c>
      <c r="H389" s="276" t="str">
        <f>IF('Frais réels'!H389="","",'Frais réels'!H389)</f>
        <v/>
      </c>
      <c r="I389" s="203" t="str">
        <f>IF('Frais réels'!I389="","",'Frais réels'!$I389)</f>
        <v/>
      </c>
      <c r="J389" s="73"/>
      <c r="K389" s="182" t="str">
        <f t="shared" si="31"/>
        <v/>
      </c>
      <c r="L389" s="285"/>
      <c r="M389" s="286" t="str">
        <f t="shared" si="32"/>
        <v/>
      </c>
      <c r="N389" s="286" t="str">
        <f t="shared" si="33"/>
        <v/>
      </c>
      <c r="O389" s="215" t="str">
        <f t="shared" si="30"/>
        <v/>
      </c>
      <c r="P389" s="211" t="str">
        <f t="shared" si="34"/>
        <v/>
      </c>
      <c r="Q389" s="222"/>
      <c r="R389" s="266"/>
      <c r="S389" s="90"/>
      <c r="T389" s="158">
        <f t="shared" si="35"/>
        <v>0</v>
      </c>
    </row>
    <row r="390" spans="1:20" ht="20.100000000000001" customHeight="1" x14ac:dyDescent="0.25">
      <c r="A390" s="174">
        <v>384</v>
      </c>
      <c r="B390" s="181" t="str">
        <f>IF('Frais réels'!B390="","",'Frais réels'!$B390)</f>
        <v/>
      </c>
      <c r="C390" s="181" t="str">
        <f>IF('Frais réels'!C390="","",'Frais réels'!$C390)</f>
        <v/>
      </c>
      <c r="D390" s="181" t="str">
        <f>IF('Frais réels'!D390="","",'Frais réels'!$D390)</f>
        <v/>
      </c>
      <c r="E390" s="180" t="str">
        <f>IF('Frais réels'!E390="","",'Frais réels'!$E390)</f>
        <v/>
      </c>
      <c r="F390" s="180" t="str">
        <f>IF('Frais réels'!F390="","",'Frais réels'!$F390)</f>
        <v/>
      </c>
      <c r="G390" s="276" t="str">
        <f>IF('Frais réels'!G390="","",'Frais réels'!G390)</f>
        <v/>
      </c>
      <c r="H390" s="276" t="str">
        <f>IF('Frais réels'!H390="","",'Frais réels'!H390)</f>
        <v/>
      </c>
      <c r="I390" s="203" t="str">
        <f>IF('Frais réels'!I390="","",'Frais réels'!$I390)</f>
        <v/>
      </c>
      <c r="J390" s="73"/>
      <c r="K390" s="182" t="str">
        <f t="shared" si="31"/>
        <v/>
      </c>
      <c r="L390" s="285"/>
      <c r="M390" s="286" t="str">
        <f t="shared" si="32"/>
        <v/>
      </c>
      <c r="N390" s="286" t="str">
        <f t="shared" si="33"/>
        <v/>
      </c>
      <c r="O390" s="215" t="str">
        <f t="shared" si="30"/>
        <v/>
      </c>
      <c r="P390" s="211" t="str">
        <f t="shared" si="34"/>
        <v/>
      </c>
      <c r="Q390" s="222"/>
      <c r="R390" s="266"/>
      <c r="S390" s="90"/>
      <c r="T390" s="158">
        <f t="shared" si="35"/>
        <v>0</v>
      </c>
    </row>
    <row r="391" spans="1:20" ht="20.100000000000001" customHeight="1" x14ac:dyDescent="0.25">
      <c r="A391" s="174">
        <v>385</v>
      </c>
      <c r="B391" s="181" t="str">
        <f>IF('Frais réels'!B391="","",'Frais réels'!$B391)</f>
        <v/>
      </c>
      <c r="C391" s="181" t="str">
        <f>IF('Frais réels'!C391="","",'Frais réels'!$C391)</f>
        <v/>
      </c>
      <c r="D391" s="181" t="str">
        <f>IF('Frais réels'!D391="","",'Frais réels'!$D391)</f>
        <v/>
      </c>
      <c r="E391" s="180" t="str">
        <f>IF('Frais réels'!E391="","",'Frais réels'!$E391)</f>
        <v/>
      </c>
      <c r="F391" s="180" t="str">
        <f>IF('Frais réels'!F391="","",'Frais réels'!$F391)</f>
        <v/>
      </c>
      <c r="G391" s="276" t="str">
        <f>IF('Frais réels'!G391="","",'Frais réels'!G391)</f>
        <v/>
      </c>
      <c r="H391" s="276" t="str">
        <f>IF('Frais réels'!H391="","",'Frais réels'!H391)</f>
        <v/>
      </c>
      <c r="I391" s="203" t="str">
        <f>IF('Frais réels'!I391="","",'Frais réels'!$I391)</f>
        <v/>
      </c>
      <c r="J391" s="73"/>
      <c r="K391" s="182" t="str">
        <f t="shared" si="31"/>
        <v/>
      </c>
      <c r="L391" s="285"/>
      <c r="M391" s="286" t="str">
        <f t="shared" si="32"/>
        <v/>
      </c>
      <c r="N391" s="286" t="str">
        <f t="shared" si="33"/>
        <v/>
      </c>
      <c r="O391" s="215" t="str">
        <f t="shared" ref="O391:O454" si="36">IF(F391="Aller - Retour Mayotte - Hexagone",IF(1900=0,"",1900),IF(F391="Aller - Retour Mayotte - La Réunion",IF(700=0,"",700),IF(F391="Aller - Retour Mayotte - Caraïbes",IF(2200=0,"",2200),IF(E391="Billets de train",IF(J391=0,"",""),IF(E391="","")))))</f>
        <v/>
      </c>
      <c r="P391" s="211" t="str">
        <f t="shared" si="34"/>
        <v/>
      </c>
      <c r="Q391" s="222"/>
      <c r="R391" s="266"/>
      <c r="S391" s="90"/>
      <c r="T391" s="158">
        <f t="shared" si="35"/>
        <v>0</v>
      </c>
    </row>
    <row r="392" spans="1:20" ht="20.100000000000001" customHeight="1" x14ac:dyDescent="0.25">
      <c r="A392" s="174">
        <v>386</v>
      </c>
      <c r="B392" s="181" t="str">
        <f>IF('Frais réels'!B392="","",'Frais réels'!$B392)</f>
        <v/>
      </c>
      <c r="C392" s="181" t="str">
        <f>IF('Frais réels'!C392="","",'Frais réels'!$C392)</f>
        <v/>
      </c>
      <c r="D392" s="181" t="str">
        <f>IF('Frais réels'!D392="","",'Frais réels'!$D392)</f>
        <v/>
      </c>
      <c r="E392" s="180" t="str">
        <f>IF('Frais réels'!E392="","",'Frais réels'!$E392)</f>
        <v/>
      </c>
      <c r="F392" s="180" t="str">
        <f>IF('Frais réels'!F392="","",'Frais réels'!$F392)</f>
        <v/>
      </c>
      <c r="G392" s="276" t="str">
        <f>IF('Frais réels'!G392="","",'Frais réels'!G392)</f>
        <v/>
      </c>
      <c r="H392" s="276" t="str">
        <f>IF('Frais réels'!H392="","",'Frais réels'!H392)</f>
        <v/>
      </c>
      <c r="I392" s="203" t="str">
        <f>IF('Frais réels'!I392="","",'Frais réels'!$I392)</f>
        <v/>
      </c>
      <c r="J392" s="73"/>
      <c r="K392" s="182" t="str">
        <f t="shared" ref="K392:K455" si="37">IF($I392="","",IF($J392&gt;$I392,"Le montant éligible ne peut etre supérieur au montant présenté",""))</f>
        <v/>
      </c>
      <c r="L392" s="285"/>
      <c r="M392" s="286" t="str">
        <f t="shared" ref="M392:M455" si="38">IF(L392="KO","",IF(J392="","",G392))</f>
        <v/>
      </c>
      <c r="N392" s="286" t="str">
        <f t="shared" ref="N392:N455" si="39">IF(L392="KO","",IF(J392="","",H392))</f>
        <v/>
      </c>
      <c r="O392" s="215" t="str">
        <f t="shared" si="36"/>
        <v/>
      </c>
      <c r="P392" s="211" t="str">
        <f t="shared" ref="P392:P455" si="40">IF(J392="", "", IF(MIN(J392,O392)=0, "", MIN(J392,O392)))</f>
        <v/>
      </c>
      <c r="Q392" s="222"/>
      <c r="R392" s="266"/>
      <c r="S392" s="90"/>
      <c r="T392" s="158">
        <f t="shared" ref="T392:T455" si="41">IF(AND(B392&lt;&gt;"",S392&lt;&gt;"Oui"),1,0)</f>
        <v>0</v>
      </c>
    </row>
    <row r="393" spans="1:20" ht="20.100000000000001" customHeight="1" x14ac:dyDescent="0.25">
      <c r="A393" s="174">
        <v>387</v>
      </c>
      <c r="B393" s="181" t="str">
        <f>IF('Frais réels'!B393="","",'Frais réels'!$B393)</f>
        <v/>
      </c>
      <c r="C393" s="181" t="str">
        <f>IF('Frais réels'!C393="","",'Frais réels'!$C393)</f>
        <v/>
      </c>
      <c r="D393" s="181" t="str">
        <f>IF('Frais réels'!D393="","",'Frais réels'!$D393)</f>
        <v/>
      </c>
      <c r="E393" s="180" t="str">
        <f>IF('Frais réels'!E393="","",'Frais réels'!$E393)</f>
        <v/>
      </c>
      <c r="F393" s="180" t="str">
        <f>IF('Frais réels'!F393="","",'Frais réels'!$F393)</f>
        <v/>
      </c>
      <c r="G393" s="276" t="str">
        <f>IF('Frais réels'!G393="","",'Frais réels'!G393)</f>
        <v/>
      </c>
      <c r="H393" s="276" t="str">
        <f>IF('Frais réels'!H393="","",'Frais réels'!H393)</f>
        <v/>
      </c>
      <c r="I393" s="203" t="str">
        <f>IF('Frais réels'!I393="","",'Frais réels'!$I393)</f>
        <v/>
      </c>
      <c r="J393" s="73"/>
      <c r="K393" s="182" t="str">
        <f t="shared" si="37"/>
        <v/>
      </c>
      <c r="L393" s="285"/>
      <c r="M393" s="286" t="str">
        <f t="shared" si="38"/>
        <v/>
      </c>
      <c r="N393" s="286" t="str">
        <f t="shared" si="39"/>
        <v/>
      </c>
      <c r="O393" s="215" t="str">
        <f t="shared" si="36"/>
        <v/>
      </c>
      <c r="P393" s="211" t="str">
        <f t="shared" si="40"/>
        <v/>
      </c>
      <c r="Q393" s="222"/>
      <c r="R393" s="266"/>
      <c r="S393" s="90"/>
      <c r="T393" s="158">
        <f t="shared" si="41"/>
        <v>0</v>
      </c>
    </row>
    <row r="394" spans="1:20" ht="20.100000000000001" customHeight="1" x14ac:dyDescent="0.25">
      <c r="A394" s="174">
        <v>388</v>
      </c>
      <c r="B394" s="181" t="str">
        <f>IF('Frais réels'!B394="","",'Frais réels'!$B394)</f>
        <v/>
      </c>
      <c r="C394" s="181" t="str">
        <f>IF('Frais réels'!C394="","",'Frais réels'!$C394)</f>
        <v/>
      </c>
      <c r="D394" s="181" t="str">
        <f>IF('Frais réels'!D394="","",'Frais réels'!$D394)</f>
        <v/>
      </c>
      <c r="E394" s="180" t="str">
        <f>IF('Frais réels'!E394="","",'Frais réels'!$E394)</f>
        <v/>
      </c>
      <c r="F394" s="180" t="str">
        <f>IF('Frais réels'!F394="","",'Frais réels'!$F394)</f>
        <v/>
      </c>
      <c r="G394" s="276" t="str">
        <f>IF('Frais réels'!G394="","",'Frais réels'!G394)</f>
        <v/>
      </c>
      <c r="H394" s="276" t="str">
        <f>IF('Frais réels'!H394="","",'Frais réels'!H394)</f>
        <v/>
      </c>
      <c r="I394" s="203" t="str">
        <f>IF('Frais réels'!I394="","",'Frais réels'!$I394)</f>
        <v/>
      </c>
      <c r="J394" s="73"/>
      <c r="K394" s="182" t="str">
        <f t="shared" si="37"/>
        <v/>
      </c>
      <c r="L394" s="285"/>
      <c r="M394" s="286" t="str">
        <f t="shared" si="38"/>
        <v/>
      </c>
      <c r="N394" s="286" t="str">
        <f t="shared" si="39"/>
        <v/>
      </c>
      <c r="O394" s="215" t="str">
        <f t="shared" si="36"/>
        <v/>
      </c>
      <c r="P394" s="211" t="str">
        <f t="shared" si="40"/>
        <v/>
      </c>
      <c r="Q394" s="222"/>
      <c r="R394" s="266"/>
      <c r="S394" s="90"/>
      <c r="T394" s="158">
        <f t="shared" si="41"/>
        <v>0</v>
      </c>
    </row>
    <row r="395" spans="1:20" ht="20.100000000000001" customHeight="1" x14ac:dyDescent="0.25">
      <c r="A395" s="174">
        <v>389</v>
      </c>
      <c r="B395" s="181" t="str">
        <f>IF('Frais réels'!B395="","",'Frais réels'!$B395)</f>
        <v/>
      </c>
      <c r="C395" s="181" t="str">
        <f>IF('Frais réels'!C395="","",'Frais réels'!$C395)</f>
        <v/>
      </c>
      <c r="D395" s="181" t="str">
        <f>IF('Frais réels'!D395="","",'Frais réels'!$D395)</f>
        <v/>
      </c>
      <c r="E395" s="180" t="str">
        <f>IF('Frais réels'!E395="","",'Frais réels'!$E395)</f>
        <v/>
      </c>
      <c r="F395" s="180" t="str">
        <f>IF('Frais réels'!F395="","",'Frais réels'!$F395)</f>
        <v/>
      </c>
      <c r="G395" s="276" t="str">
        <f>IF('Frais réels'!G395="","",'Frais réels'!G395)</f>
        <v/>
      </c>
      <c r="H395" s="276" t="str">
        <f>IF('Frais réels'!H395="","",'Frais réels'!H395)</f>
        <v/>
      </c>
      <c r="I395" s="203" t="str">
        <f>IF('Frais réels'!I395="","",'Frais réels'!$I395)</f>
        <v/>
      </c>
      <c r="J395" s="73"/>
      <c r="K395" s="182" t="str">
        <f t="shared" si="37"/>
        <v/>
      </c>
      <c r="L395" s="285"/>
      <c r="M395" s="286" t="str">
        <f t="shared" si="38"/>
        <v/>
      </c>
      <c r="N395" s="286" t="str">
        <f t="shared" si="39"/>
        <v/>
      </c>
      <c r="O395" s="215" t="str">
        <f t="shared" si="36"/>
        <v/>
      </c>
      <c r="P395" s="211" t="str">
        <f t="shared" si="40"/>
        <v/>
      </c>
      <c r="Q395" s="222"/>
      <c r="R395" s="266"/>
      <c r="S395" s="90"/>
      <c r="T395" s="158">
        <f t="shared" si="41"/>
        <v>0</v>
      </c>
    </row>
    <row r="396" spans="1:20" ht="20.100000000000001" customHeight="1" x14ac:dyDescent="0.25">
      <c r="A396" s="174">
        <v>390</v>
      </c>
      <c r="B396" s="181" t="str">
        <f>IF('Frais réels'!B396="","",'Frais réels'!$B396)</f>
        <v/>
      </c>
      <c r="C396" s="181" t="str">
        <f>IF('Frais réels'!C396="","",'Frais réels'!$C396)</f>
        <v/>
      </c>
      <c r="D396" s="181" t="str">
        <f>IF('Frais réels'!D396="","",'Frais réels'!$D396)</f>
        <v/>
      </c>
      <c r="E396" s="180" t="str">
        <f>IF('Frais réels'!E396="","",'Frais réels'!$E396)</f>
        <v/>
      </c>
      <c r="F396" s="180" t="str">
        <f>IF('Frais réels'!F396="","",'Frais réels'!$F396)</f>
        <v/>
      </c>
      <c r="G396" s="276" t="str">
        <f>IF('Frais réels'!G396="","",'Frais réels'!G396)</f>
        <v/>
      </c>
      <c r="H396" s="276" t="str">
        <f>IF('Frais réels'!H396="","",'Frais réels'!H396)</f>
        <v/>
      </c>
      <c r="I396" s="203" t="str">
        <f>IF('Frais réels'!I396="","",'Frais réels'!$I396)</f>
        <v/>
      </c>
      <c r="J396" s="73"/>
      <c r="K396" s="182" t="str">
        <f t="shared" si="37"/>
        <v/>
      </c>
      <c r="L396" s="285"/>
      <c r="M396" s="286" t="str">
        <f t="shared" si="38"/>
        <v/>
      </c>
      <c r="N396" s="286" t="str">
        <f t="shared" si="39"/>
        <v/>
      </c>
      <c r="O396" s="215" t="str">
        <f t="shared" si="36"/>
        <v/>
      </c>
      <c r="P396" s="211" t="str">
        <f t="shared" si="40"/>
        <v/>
      </c>
      <c r="Q396" s="222"/>
      <c r="R396" s="266"/>
      <c r="S396" s="90"/>
      <c r="T396" s="158">
        <f t="shared" si="41"/>
        <v>0</v>
      </c>
    </row>
    <row r="397" spans="1:20" ht="20.100000000000001" customHeight="1" x14ac:dyDescent="0.25">
      <c r="A397" s="174">
        <v>391</v>
      </c>
      <c r="B397" s="181" t="str">
        <f>IF('Frais réels'!B397="","",'Frais réels'!$B397)</f>
        <v/>
      </c>
      <c r="C397" s="181" t="str">
        <f>IF('Frais réels'!C397="","",'Frais réels'!$C397)</f>
        <v/>
      </c>
      <c r="D397" s="181" t="str">
        <f>IF('Frais réels'!D397="","",'Frais réels'!$D397)</f>
        <v/>
      </c>
      <c r="E397" s="180" t="str">
        <f>IF('Frais réels'!E397="","",'Frais réels'!$E397)</f>
        <v/>
      </c>
      <c r="F397" s="180" t="str">
        <f>IF('Frais réels'!F397="","",'Frais réels'!$F397)</f>
        <v/>
      </c>
      <c r="G397" s="276" t="str">
        <f>IF('Frais réels'!G397="","",'Frais réels'!G397)</f>
        <v/>
      </c>
      <c r="H397" s="276" t="str">
        <f>IF('Frais réels'!H397="","",'Frais réels'!H397)</f>
        <v/>
      </c>
      <c r="I397" s="203" t="str">
        <f>IF('Frais réels'!I397="","",'Frais réels'!$I397)</f>
        <v/>
      </c>
      <c r="J397" s="73"/>
      <c r="K397" s="182" t="str">
        <f t="shared" si="37"/>
        <v/>
      </c>
      <c r="L397" s="285"/>
      <c r="M397" s="286" t="str">
        <f t="shared" si="38"/>
        <v/>
      </c>
      <c r="N397" s="286" t="str">
        <f t="shared" si="39"/>
        <v/>
      </c>
      <c r="O397" s="215" t="str">
        <f t="shared" si="36"/>
        <v/>
      </c>
      <c r="P397" s="211" t="str">
        <f t="shared" si="40"/>
        <v/>
      </c>
      <c r="Q397" s="222"/>
      <c r="R397" s="266"/>
      <c r="S397" s="90"/>
      <c r="T397" s="158">
        <f t="shared" si="41"/>
        <v>0</v>
      </c>
    </row>
    <row r="398" spans="1:20" ht="20.100000000000001" customHeight="1" x14ac:dyDescent="0.25">
      <c r="A398" s="174">
        <v>392</v>
      </c>
      <c r="B398" s="181" t="str">
        <f>IF('Frais réels'!B398="","",'Frais réels'!$B398)</f>
        <v/>
      </c>
      <c r="C398" s="181" t="str">
        <f>IF('Frais réels'!C398="","",'Frais réels'!$C398)</f>
        <v/>
      </c>
      <c r="D398" s="181" t="str">
        <f>IF('Frais réels'!D398="","",'Frais réels'!$D398)</f>
        <v/>
      </c>
      <c r="E398" s="180" t="str">
        <f>IF('Frais réels'!E398="","",'Frais réels'!$E398)</f>
        <v/>
      </c>
      <c r="F398" s="180" t="str">
        <f>IF('Frais réels'!F398="","",'Frais réels'!$F398)</f>
        <v/>
      </c>
      <c r="G398" s="276" t="str">
        <f>IF('Frais réels'!G398="","",'Frais réels'!G398)</f>
        <v/>
      </c>
      <c r="H398" s="276" t="str">
        <f>IF('Frais réels'!H398="","",'Frais réels'!H398)</f>
        <v/>
      </c>
      <c r="I398" s="203" t="str">
        <f>IF('Frais réels'!I398="","",'Frais réels'!$I398)</f>
        <v/>
      </c>
      <c r="J398" s="73"/>
      <c r="K398" s="182" t="str">
        <f t="shared" si="37"/>
        <v/>
      </c>
      <c r="L398" s="285"/>
      <c r="M398" s="286" t="str">
        <f t="shared" si="38"/>
        <v/>
      </c>
      <c r="N398" s="286" t="str">
        <f t="shared" si="39"/>
        <v/>
      </c>
      <c r="O398" s="215" t="str">
        <f t="shared" si="36"/>
        <v/>
      </c>
      <c r="P398" s="211" t="str">
        <f t="shared" si="40"/>
        <v/>
      </c>
      <c r="Q398" s="222"/>
      <c r="R398" s="266"/>
      <c r="S398" s="90"/>
      <c r="T398" s="158">
        <f t="shared" si="41"/>
        <v>0</v>
      </c>
    </row>
    <row r="399" spans="1:20" ht="20.100000000000001" customHeight="1" x14ac:dyDescent="0.25">
      <c r="A399" s="174">
        <v>393</v>
      </c>
      <c r="B399" s="181" t="str">
        <f>IF('Frais réels'!B399="","",'Frais réels'!$B399)</f>
        <v/>
      </c>
      <c r="C399" s="181" t="str">
        <f>IF('Frais réels'!C399="","",'Frais réels'!$C399)</f>
        <v/>
      </c>
      <c r="D399" s="181" t="str">
        <f>IF('Frais réels'!D399="","",'Frais réels'!$D399)</f>
        <v/>
      </c>
      <c r="E399" s="180" t="str">
        <f>IF('Frais réels'!E399="","",'Frais réels'!$E399)</f>
        <v/>
      </c>
      <c r="F399" s="180" t="str">
        <f>IF('Frais réels'!F399="","",'Frais réels'!$F399)</f>
        <v/>
      </c>
      <c r="G399" s="276" t="str">
        <f>IF('Frais réels'!G399="","",'Frais réels'!G399)</f>
        <v/>
      </c>
      <c r="H399" s="276" t="str">
        <f>IF('Frais réels'!H399="","",'Frais réels'!H399)</f>
        <v/>
      </c>
      <c r="I399" s="203" t="str">
        <f>IF('Frais réels'!I399="","",'Frais réels'!$I399)</f>
        <v/>
      </c>
      <c r="J399" s="73"/>
      <c r="K399" s="182" t="str">
        <f t="shared" si="37"/>
        <v/>
      </c>
      <c r="L399" s="285"/>
      <c r="M399" s="286" t="str">
        <f t="shared" si="38"/>
        <v/>
      </c>
      <c r="N399" s="286" t="str">
        <f t="shared" si="39"/>
        <v/>
      </c>
      <c r="O399" s="215" t="str">
        <f t="shared" si="36"/>
        <v/>
      </c>
      <c r="P399" s="211" t="str">
        <f t="shared" si="40"/>
        <v/>
      </c>
      <c r="Q399" s="222"/>
      <c r="R399" s="266"/>
      <c r="S399" s="90"/>
      <c r="T399" s="158">
        <f t="shared" si="41"/>
        <v>0</v>
      </c>
    </row>
    <row r="400" spans="1:20" ht="20.100000000000001" customHeight="1" x14ac:dyDescent="0.25">
      <c r="A400" s="174">
        <v>394</v>
      </c>
      <c r="B400" s="181" t="str">
        <f>IF('Frais réels'!B400="","",'Frais réels'!$B400)</f>
        <v/>
      </c>
      <c r="C400" s="181" t="str">
        <f>IF('Frais réels'!C400="","",'Frais réels'!$C400)</f>
        <v/>
      </c>
      <c r="D400" s="181" t="str">
        <f>IF('Frais réels'!D400="","",'Frais réels'!$D400)</f>
        <v/>
      </c>
      <c r="E400" s="180" t="str">
        <f>IF('Frais réels'!E400="","",'Frais réels'!$E400)</f>
        <v/>
      </c>
      <c r="F400" s="180" t="str">
        <f>IF('Frais réels'!F400="","",'Frais réels'!$F400)</f>
        <v/>
      </c>
      <c r="G400" s="276" t="str">
        <f>IF('Frais réels'!G400="","",'Frais réels'!G400)</f>
        <v/>
      </c>
      <c r="H400" s="276" t="str">
        <f>IF('Frais réels'!H400="","",'Frais réels'!H400)</f>
        <v/>
      </c>
      <c r="I400" s="203" t="str">
        <f>IF('Frais réels'!I400="","",'Frais réels'!$I400)</f>
        <v/>
      </c>
      <c r="J400" s="73"/>
      <c r="K400" s="182" t="str">
        <f t="shared" si="37"/>
        <v/>
      </c>
      <c r="L400" s="285"/>
      <c r="M400" s="286" t="str">
        <f t="shared" si="38"/>
        <v/>
      </c>
      <c r="N400" s="286" t="str">
        <f t="shared" si="39"/>
        <v/>
      </c>
      <c r="O400" s="215" t="str">
        <f t="shared" si="36"/>
        <v/>
      </c>
      <c r="P400" s="211" t="str">
        <f t="shared" si="40"/>
        <v/>
      </c>
      <c r="Q400" s="222"/>
      <c r="R400" s="266"/>
      <c r="S400" s="90"/>
      <c r="T400" s="158">
        <f t="shared" si="41"/>
        <v>0</v>
      </c>
    </row>
    <row r="401" spans="1:20" ht="20.100000000000001" customHeight="1" x14ac:dyDescent="0.25">
      <c r="A401" s="174">
        <v>395</v>
      </c>
      <c r="B401" s="181" t="str">
        <f>IF('Frais réels'!B401="","",'Frais réels'!$B401)</f>
        <v/>
      </c>
      <c r="C401" s="181" t="str">
        <f>IF('Frais réels'!C401="","",'Frais réels'!$C401)</f>
        <v/>
      </c>
      <c r="D401" s="181" t="str">
        <f>IF('Frais réels'!D401="","",'Frais réels'!$D401)</f>
        <v/>
      </c>
      <c r="E401" s="180" t="str">
        <f>IF('Frais réels'!E401="","",'Frais réels'!$E401)</f>
        <v/>
      </c>
      <c r="F401" s="180" t="str">
        <f>IF('Frais réels'!F401="","",'Frais réels'!$F401)</f>
        <v/>
      </c>
      <c r="G401" s="276" t="str">
        <f>IF('Frais réels'!G401="","",'Frais réels'!G401)</f>
        <v/>
      </c>
      <c r="H401" s="276" t="str">
        <f>IF('Frais réels'!H401="","",'Frais réels'!H401)</f>
        <v/>
      </c>
      <c r="I401" s="203" t="str">
        <f>IF('Frais réels'!I401="","",'Frais réels'!$I401)</f>
        <v/>
      </c>
      <c r="J401" s="73"/>
      <c r="K401" s="182" t="str">
        <f t="shared" si="37"/>
        <v/>
      </c>
      <c r="L401" s="285"/>
      <c r="M401" s="286" t="str">
        <f t="shared" si="38"/>
        <v/>
      </c>
      <c r="N401" s="286" t="str">
        <f t="shared" si="39"/>
        <v/>
      </c>
      <c r="O401" s="215" t="str">
        <f t="shared" si="36"/>
        <v/>
      </c>
      <c r="P401" s="211" t="str">
        <f t="shared" si="40"/>
        <v/>
      </c>
      <c r="Q401" s="222"/>
      <c r="R401" s="266"/>
      <c r="S401" s="90"/>
      <c r="T401" s="158">
        <f t="shared" si="41"/>
        <v>0</v>
      </c>
    </row>
    <row r="402" spans="1:20" ht="20.100000000000001" customHeight="1" x14ac:dyDescent="0.25">
      <c r="A402" s="174">
        <v>396</v>
      </c>
      <c r="B402" s="181" t="str">
        <f>IF('Frais réels'!B402="","",'Frais réels'!$B402)</f>
        <v/>
      </c>
      <c r="C402" s="181" t="str">
        <f>IF('Frais réels'!C402="","",'Frais réels'!$C402)</f>
        <v/>
      </c>
      <c r="D402" s="181" t="str">
        <f>IF('Frais réels'!D402="","",'Frais réels'!$D402)</f>
        <v/>
      </c>
      <c r="E402" s="180" t="str">
        <f>IF('Frais réels'!E402="","",'Frais réels'!$E402)</f>
        <v/>
      </c>
      <c r="F402" s="180" t="str">
        <f>IF('Frais réels'!F402="","",'Frais réels'!$F402)</f>
        <v/>
      </c>
      <c r="G402" s="276" t="str">
        <f>IF('Frais réels'!G402="","",'Frais réels'!G402)</f>
        <v/>
      </c>
      <c r="H402" s="276" t="str">
        <f>IF('Frais réels'!H402="","",'Frais réels'!H402)</f>
        <v/>
      </c>
      <c r="I402" s="203" t="str">
        <f>IF('Frais réels'!I402="","",'Frais réels'!$I402)</f>
        <v/>
      </c>
      <c r="J402" s="73"/>
      <c r="K402" s="182" t="str">
        <f t="shared" si="37"/>
        <v/>
      </c>
      <c r="L402" s="285"/>
      <c r="M402" s="286" t="str">
        <f t="shared" si="38"/>
        <v/>
      </c>
      <c r="N402" s="286" t="str">
        <f t="shared" si="39"/>
        <v/>
      </c>
      <c r="O402" s="215" t="str">
        <f t="shared" si="36"/>
        <v/>
      </c>
      <c r="P402" s="211" t="str">
        <f t="shared" si="40"/>
        <v/>
      </c>
      <c r="Q402" s="222"/>
      <c r="R402" s="266"/>
      <c r="S402" s="90"/>
      <c r="T402" s="158">
        <f t="shared" si="41"/>
        <v>0</v>
      </c>
    </row>
    <row r="403" spans="1:20" ht="20.100000000000001" customHeight="1" x14ac:dyDescent="0.25">
      <c r="A403" s="174">
        <v>397</v>
      </c>
      <c r="B403" s="181" t="str">
        <f>IF('Frais réels'!B403="","",'Frais réels'!$B403)</f>
        <v/>
      </c>
      <c r="C403" s="181" t="str">
        <f>IF('Frais réels'!C403="","",'Frais réels'!$C403)</f>
        <v/>
      </c>
      <c r="D403" s="181" t="str">
        <f>IF('Frais réels'!D403="","",'Frais réels'!$D403)</f>
        <v/>
      </c>
      <c r="E403" s="180" t="str">
        <f>IF('Frais réels'!E403="","",'Frais réels'!$E403)</f>
        <v/>
      </c>
      <c r="F403" s="180" t="str">
        <f>IF('Frais réels'!F403="","",'Frais réels'!$F403)</f>
        <v/>
      </c>
      <c r="G403" s="276" t="str">
        <f>IF('Frais réels'!G403="","",'Frais réels'!G403)</f>
        <v/>
      </c>
      <c r="H403" s="276" t="str">
        <f>IF('Frais réels'!H403="","",'Frais réels'!H403)</f>
        <v/>
      </c>
      <c r="I403" s="203" t="str">
        <f>IF('Frais réels'!I403="","",'Frais réels'!$I403)</f>
        <v/>
      </c>
      <c r="J403" s="73"/>
      <c r="K403" s="182" t="str">
        <f t="shared" si="37"/>
        <v/>
      </c>
      <c r="L403" s="285"/>
      <c r="M403" s="286" t="str">
        <f t="shared" si="38"/>
        <v/>
      </c>
      <c r="N403" s="286" t="str">
        <f t="shared" si="39"/>
        <v/>
      </c>
      <c r="O403" s="215" t="str">
        <f t="shared" si="36"/>
        <v/>
      </c>
      <c r="P403" s="211" t="str">
        <f t="shared" si="40"/>
        <v/>
      </c>
      <c r="Q403" s="222"/>
      <c r="R403" s="266"/>
      <c r="S403" s="90"/>
      <c r="T403" s="158">
        <f t="shared" si="41"/>
        <v>0</v>
      </c>
    </row>
    <row r="404" spans="1:20" ht="20.100000000000001" customHeight="1" x14ac:dyDescent="0.25">
      <c r="A404" s="174">
        <v>398</v>
      </c>
      <c r="B404" s="181" t="str">
        <f>IF('Frais réels'!B404="","",'Frais réels'!$B404)</f>
        <v/>
      </c>
      <c r="C404" s="181" t="str">
        <f>IF('Frais réels'!C404="","",'Frais réels'!$C404)</f>
        <v/>
      </c>
      <c r="D404" s="181" t="str">
        <f>IF('Frais réels'!D404="","",'Frais réels'!$D404)</f>
        <v/>
      </c>
      <c r="E404" s="180" t="str">
        <f>IF('Frais réels'!E404="","",'Frais réels'!$E404)</f>
        <v/>
      </c>
      <c r="F404" s="180" t="str">
        <f>IF('Frais réels'!F404="","",'Frais réels'!$F404)</f>
        <v/>
      </c>
      <c r="G404" s="276" t="str">
        <f>IF('Frais réels'!G404="","",'Frais réels'!G404)</f>
        <v/>
      </c>
      <c r="H404" s="276" t="str">
        <f>IF('Frais réels'!H404="","",'Frais réels'!H404)</f>
        <v/>
      </c>
      <c r="I404" s="203" t="str">
        <f>IF('Frais réels'!I404="","",'Frais réels'!$I404)</f>
        <v/>
      </c>
      <c r="J404" s="73"/>
      <c r="K404" s="182" t="str">
        <f t="shared" si="37"/>
        <v/>
      </c>
      <c r="L404" s="285"/>
      <c r="M404" s="286" t="str">
        <f t="shared" si="38"/>
        <v/>
      </c>
      <c r="N404" s="286" t="str">
        <f t="shared" si="39"/>
        <v/>
      </c>
      <c r="O404" s="215" t="str">
        <f t="shared" si="36"/>
        <v/>
      </c>
      <c r="P404" s="211" t="str">
        <f t="shared" si="40"/>
        <v/>
      </c>
      <c r="Q404" s="222"/>
      <c r="R404" s="266"/>
      <c r="S404" s="90"/>
      <c r="T404" s="158">
        <f t="shared" si="41"/>
        <v>0</v>
      </c>
    </row>
    <row r="405" spans="1:20" ht="20.100000000000001" customHeight="1" x14ac:dyDescent="0.25">
      <c r="A405" s="174">
        <v>399</v>
      </c>
      <c r="B405" s="181" t="str">
        <f>IF('Frais réels'!B405="","",'Frais réels'!$B405)</f>
        <v/>
      </c>
      <c r="C405" s="181" t="str">
        <f>IF('Frais réels'!C405="","",'Frais réels'!$C405)</f>
        <v/>
      </c>
      <c r="D405" s="181" t="str">
        <f>IF('Frais réels'!D405="","",'Frais réels'!$D405)</f>
        <v/>
      </c>
      <c r="E405" s="180" t="str">
        <f>IF('Frais réels'!E405="","",'Frais réels'!$E405)</f>
        <v/>
      </c>
      <c r="F405" s="180" t="str">
        <f>IF('Frais réels'!F405="","",'Frais réels'!$F405)</f>
        <v/>
      </c>
      <c r="G405" s="276" t="str">
        <f>IF('Frais réels'!G405="","",'Frais réels'!G405)</f>
        <v/>
      </c>
      <c r="H405" s="276" t="str">
        <f>IF('Frais réels'!H405="","",'Frais réels'!H405)</f>
        <v/>
      </c>
      <c r="I405" s="203" t="str">
        <f>IF('Frais réels'!I405="","",'Frais réels'!$I405)</f>
        <v/>
      </c>
      <c r="J405" s="73"/>
      <c r="K405" s="182" t="str">
        <f t="shared" si="37"/>
        <v/>
      </c>
      <c r="L405" s="285"/>
      <c r="M405" s="286" t="str">
        <f t="shared" si="38"/>
        <v/>
      </c>
      <c r="N405" s="286" t="str">
        <f t="shared" si="39"/>
        <v/>
      </c>
      <c r="O405" s="215" t="str">
        <f t="shared" si="36"/>
        <v/>
      </c>
      <c r="P405" s="211" t="str">
        <f t="shared" si="40"/>
        <v/>
      </c>
      <c r="Q405" s="222"/>
      <c r="R405" s="266"/>
      <c r="S405" s="90"/>
      <c r="T405" s="158">
        <f t="shared" si="41"/>
        <v>0</v>
      </c>
    </row>
    <row r="406" spans="1:20" ht="20.100000000000001" customHeight="1" x14ac:dyDescent="0.25">
      <c r="A406" s="174">
        <v>400</v>
      </c>
      <c r="B406" s="181" t="str">
        <f>IF('Frais réels'!B406="","",'Frais réels'!$B406)</f>
        <v/>
      </c>
      <c r="C406" s="181" t="str">
        <f>IF('Frais réels'!C406="","",'Frais réels'!$C406)</f>
        <v/>
      </c>
      <c r="D406" s="181" t="str">
        <f>IF('Frais réels'!D406="","",'Frais réels'!$D406)</f>
        <v/>
      </c>
      <c r="E406" s="180" t="str">
        <f>IF('Frais réels'!E406="","",'Frais réels'!$E406)</f>
        <v/>
      </c>
      <c r="F406" s="180" t="str">
        <f>IF('Frais réels'!F406="","",'Frais réels'!$F406)</f>
        <v/>
      </c>
      <c r="G406" s="276" t="str">
        <f>IF('Frais réels'!G406="","",'Frais réels'!G406)</f>
        <v/>
      </c>
      <c r="H406" s="276" t="str">
        <f>IF('Frais réels'!H406="","",'Frais réels'!H406)</f>
        <v/>
      </c>
      <c r="I406" s="203" t="str">
        <f>IF('Frais réels'!I406="","",'Frais réels'!$I406)</f>
        <v/>
      </c>
      <c r="J406" s="73"/>
      <c r="K406" s="182" t="str">
        <f t="shared" si="37"/>
        <v/>
      </c>
      <c r="L406" s="285"/>
      <c r="M406" s="286" t="str">
        <f t="shared" si="38"/>
        <v/>
      </c>
      <c r="N406" s="286" t="str">
        <f t="shared" si="39"/>
        <v/>
      </c>
      <c r="O406" s="215" t="str">
        <f t="shared" si="36"/>
        <v/>
      </c>
      <c r="P406" s="211" t="str">
        <f t="shared" si="40"/>
        <v/>
      </c>
      <c r="Q406" s="222"/>
      <c r="R406" s="266"/>
      <c r="S406" s="90"/>
      <c r="T406" s="158">
        <f t="shared" si="41"/>
        <v>0</v>
      </c>
    </row>
    <row r="407" spans="1:20" ht="20.100000000000001" customHeight="1" x14ac:dyDescent="0.25">
      <c r="A407" s="174">
        <v>401</v>
      </c>
      <c r="B407" s="181" t="str">
        <f>IF('Frais réels'!B407="","",'Frais réels'!$B407)</f>
        <v/>
      </c>
      <c r="C407" s="181" t="str">
        <f>IF('Frais réels'!C407="","",'Frais réels'!$C407)</f>
        <v/>
      </c>
      <c r="D407" s="181" t="str">
        <f>IF('Frais réels'!D407="","",'Frais réels'!$D407)</f>
        <v/>
      </c>
      <c r="E407" s="180" t="str">
        <f>IF('Frais réels'!E407="","",'Frais réels'!$E407)</f>
        <v/>
      </c>
      <c r="F407" s="180" t="str">
        <f>IF('Frais réels'!F407="","",'Frais réels'!$F407)</f>
        <v/>
      </c>
      <c r="G407" s="276" t="str">
        <f>IF('Frais réels'!G407="","",'Frais réels'!G407)</f>
        <v/>
      </c>
      <c r="H407" s="276" t="str">
        <f>IF('Frais réels'!H407="","",'Frais réels'!H407)</f>
        <v/>
      </c>
      <c r="I407" s="203" t="str">
        <f>IF('Frais réels'!I407="","",'Frais réels'!$I407)</f>
        <v/>
      </c>
      <c r="J407" s="73"/>
      <c r="K407" s="182" t="str">
        <f t="shared" si="37"/>
        <v/>
      </c>
      <c r="L407" s="285"/>
      <c r="M407" s="286" t="str">
        <f t="shared" si="38"/>
        <v/>
      </c>
      <c r="N407" s="286" t="str">
        <f t="shared" si="39"/>
        <v/>
      </c>
      <c r="O407" s="215" t="str">
        <f t="shared" si="36"/>
        <v/>
      </c>
      <c r="P407" s="211" t="str">
        <f t="shared" si="40"/>
        <v/>
      </c>
      <c r="Q407" s="222"/>
      <c r="R407" s="266"/>
      <c r="S407" s="90"/>
      <c r="T407" s="158">
        <f t="shared" si="41"/>
        <v>0</v>
      </c>
    </row>
    <row r="408" spans="1:20" ht="20.100000000000001" customHeight="1" x14ac:dyDescent="0.25">
      <c r="A408" s="174">
        <v>402</v>
      </c>
      <c r="B408" s="181" t="str">
        <f>IF('Frais réels'!B408="","",'Frais réels'!$B408)</f>
        <v/>
      </c>
      <c r="C408" s="181" t="str">
        <f>IF('Frais réels'!C408="","",'Frais réels'!$C408)</f>
        <v/>
      </c>
      <c r="D408" s="181" t="str">
        <f>IF('Frais réels'!D408="","",'Frais réels'!$D408)</f>
        <v/>
      </c>
      <c r="E408" s="180" t="str">
        <f>IF('Frais réels'!E408="","",'Frais réels'!$E408)</f>
        <v/>
      </c>
      <c r="F408" s="180" t="str">
        <f>IF('Frais réels'!F408="","",'Frais réels'!$F408)</f>
        <v/>
      </c>
      <c r="G408" s="276" t="str">
        <f>IF('Frais réels'!G408="","",'Frais réels'!G408)</f>
        <v/>
      </c>
      <c r="H408" s="276" t="str">
        <f>IF('Frais réels'!H408="","",'Frais réels'!H408)</f>
        <v/>
      </c>
      <c r="I408" s="203" t="str">
        <f>IF('Frais réels'!I408="","",'Frais réels'!$I408)</f>
        <v/>
      </c>
      <c r="J408" s="73"/>
      <c r="K408" s="182" t="str">
        <f t="shared" si="37"/>
        <v/>
      </c>
      <c r="L408" s="285"/>
      <c r="M408" s="286" t="str">
        <f t="shared" si="38"/>
        <v/>
      </c>
      <c r="N408" s="286" t="str">
        <f t="shared" si="39"/>
        <v/>
      </c>
      <c r="O408" s="215" t="str">
        <f t="shared" si="36"/>
        <v/>
      </c>
      <c r="P408" s="211" t="str">
        <f t="shared" si="40"/>
        <v/>
      </c>
      <c r="Q408" s="222"/>
      <c r="R408" s="266"/>
      <c r="S408" s="90"/>
      <c r="T408" s="158">
        <f t="shared" si="41"/>
        <v>0</v>
      </c>
    </row>
    <row r="409" spans="1:20" ht="20.100000000000001" customHeight="1" x14ac:dyDescent="0.25">
      <c r="A409" s="174">
        <v>403</v>
      </c>
      <c r="B409" s="181" t="str">
        <f>IF('Frais réels'!B409="","",'Frais réels'!$B409)</f>
        <v/>
      </c>
      <c r="C409" s="181" t="str">
        <f>IF('Frais réels'!C409="","",'Frais réels'!$C409)</f>
        <v/>
      </c>
      <c r="D409" s="181" t="str">
        <f>IF('Frais réels'!D409="","",'Frais réels'!$D409)</f>
        <v/>
      </c>
      <c r="E409" s="180" t="str">
        <f>IF('Frais réels'!E409="","",'Frais réels'!$E409)</f>
        <v/>
      </c>
      <c r="F409" s="180" t="str">
        <f>IF('Frais réels'!F409="","",'Frais réels'!$F409)</f>
        <v/>
      </c>
      <c r="G409" s="276" t="str">
        <f>IF('Frais réels'!G409="","",'Frais réels'!G409)</f>
        <v/>
      </c>
      <c r="H409" s="276" t="str">
        <f>IF('Frais réels'!H409="","",'Frais réels'!H409)</f>
        <v/>
      </c>
      <c r="I409" s="203" t="str">
        <f>IF('Frais réels'!I409="","",'Frais réels'!$I409)</f>
        <v/>
      </c>
      <c r="J409" s="73"/>
      <c r="K409" s="182" t="str">
        <f t="shared" si="37"/>
        <v/>
      </c>
      <c r="L409" s="285"/>
      <c r="M409" s="286" t="str">
        <f t="shared" si="38"/>
        <v/>
      </c>
      <c r="N409" s="286" t="str">
        <f t="shared" si="39"/>
        <v/>
      </c>
      <c r="O409" s="215" t="str">
        <f t="shared" si="36"/>
        <v/>
      </c>
      <c r="P409" s="211" t="str">
        <f t="shared" si="40"/>
        <v/>
      </c>
      <c r="Q409" s="222"/>
      <c r="R409" s="266"/>
      <c r="S409" s="90"/>
      <c r="T409" s="158">
        <f t="shared" si="41"/>
        <v>0</v>
      </c>
    </row>
    <row r="410" spans="1:20" ht="20.100000000000001" customHeight="1" x14ac:dyDescent="0.25">
      <c r="A410" s="174">
        <v>404</v>
      </c>
      <c r="B410" s="181" t="str">
        <f>IF('Frais réels'!B410="","",'Frais réels'!$B410)</f>
        <v/>
      </c>
      <c r="C410" s="181" t="str">
        <f>IF('Frais réels'!C410="","",'Frais réels'!$C410)</f>
        <v/>
      </c>
      <c r="D410" s="181" t="str">
        <f>IF('Frais réels'!D410="","",'Frais réels'!$D410)</f>
        <v/>
      </c>
      <c r="E410" s="180" t="str">
        <f>IF('Frais réels'!E410="","",'Frais réels'!$E410)</f>
        <v/>
      </c>
      <c r="F410" s="180" t="str">
        <f>IF('Frais réels'!F410="","",'Frais réels'!$F410)</f>
        <v/>
      </c>
      <c r="G410" s="276" t="str">
        <f>IF('Frais réels'!G410="","",'Frais réels'!G410)</f>
        <v/>
      </c>
      <c r="H410" s="276" t="str">
        <f>IF('Frais réels'!H410="","",'Frais réels'!H410)</f>
        <v/>
      </c>
      <c r="I410" s="203" t="str">
        <f>IF('Frais réels'!I410="","",'Frais réels'!$I410)</f>
        <v/>
      </c>
      <c r="J410" s="73"/>
      <c r="K410" s="182" t="str">
        <f t="shared" si="37"/>
        <v/>
      </c>
      <c r="L410" s="285"/>
      <c r="M410" s="286" t="str">
        <f t="shared" si="38"/>
        <v/>
      </c>
      <c r="N410" s="286" t="str">
        <f t="shared" si="39"/>
        <v/>
      </c>
      <c r="O410" s="215" t="str">
        <f t="shared" si="36"/>
        <v/>
      </c>
      <c r="P410" s="211" t="str">
        <f t="shared" si="40"/>
        <v/>
      </c>
      <c r="Q410" s="222"/>
      <c r="R410" s="266"/>
      <c r="S410" s="90"/>
      <c r="T410" s="158">
        <f t="shared" si="41"/>
        <v>0</v>
      </c>
    </row>
    <row r="411" spans="1:20" ht="20.100000000000001" customHeight="1" x14ac:dyDescent="0.25">
      <c r="A411" s="174">
        <v>405</v>
      </c>
      <c r="B411" s="181" t="str">
        <f>IF('Frais réels'!B411="","",'Frais réels'!$B411)</f>
        <v/>
      </c>
      <c r="C411" s="181" t="str">
        <f>IF('Frais réels'!C411="","",'Frais réels'!$C411)</f>
        <v/>
      </c>
      <c r="D411" s="181" t="str">
        <f>IF('Frais réels'!D411="","",'Frais réels'!$D411)</f>
        <v/>
      </c>
      <c r="E411" s="180" t="str">
        <f>IF('Frais réels'!E411="","",'Frais réels'!$E411)</f>
        <v/>
      </c>
      <c r="F411" s="180" t="str">
        <f>IF('Frais réels'!F411="","",'Frais réels'!$F411)</f>
        <v/>
      </c>
      <c r="G411" s="276" t="str">
        <f>IF('Frais réels'!G411="","",'Frais réels'!G411)</f>
        <v/>
      </c>
      <c r="H411" s="276" t="str">
        <f>IF('Frais réels'!H411="","",'Frais réels'!H411)</f>
        <v/>
      </c>
      <c r="I411" s="203" t="str">
        <f>IF('Frais réels'!I411="","",'Frais réels'!$I411)</f>
        <v/>
      </c>
      <c r="J411" s="73"/>
      <c r="K411" s="182" t="str">
        <f t="shared" si="37"/>
        <v/>
      </c>
      <c r="L411" s="285"/>
      <c r="M411" s="286" t="str">
        <f t="shared" si="38"/>
        <v/>
      </c>
      <c r="N411" s="286" t="str">
        <f t="shared" si="39"/>
        <v/>
      </c>
      <c r="O411" s="215" t="str">
        <f t="shared" si="36"/>
        <v/>
      </c>
      <c r="P411" s="211" t="str">
        <f t="shared" si="40"/>
        <v/>
      </c>
      <c r="Q411" s="222"/>
      <c r="R411" s="266"/>
      <c r="S411" s="90"/>
      <c r="T411" s="158">
        <f t="shared" si="41"/>
        <v>0</v>
      </c>
    </row>
    <row r="412" spans="1:20" ht="20.100000000000001" customHeight="1" x14ac:dyDescent="0.25">
      <c r="A412" s="174">
        <v>406</v>
      </c>
      <c r="B412" s="181" t="str">
        <f>IF('Frais réels'!B412="","",'Frais réels'!$B412)</f>
        <v/>
      </c>
      <c r="C412" s="181" t="str">
        <f>IF('Frais réels'!C412="","",'Frais réels'!$C412)</f>
        <v/>
      </c>
      <c r="D412" s="181" t="str">
        <f>IF('Frais réels'!D412="","",'Frais réels'!$D412)</f>
        <v/>
      </c>
      <c r="E412" s="180" t="str">
        <f>IF('Frais réels'!E412="","",'Frais réels'!$E412)</f>
        <v/>
      </c>
      <c r="F412" s="180" t="str">
        <f>IF('Frais réels'!F412="","",'Frais réels'!$F412)</f>
        <v/>
      </c>
      <c r="G412" s="276" t="str">
        <f>IF('Frais réels'!G412="","",'Frais réels'!G412)</f>
        <v/>
      </c>
      <c r="H412" s="276" t="str">
        <f>IF('Frais réels'!H412="","",'Frais réels'!H412)</f>
        <v/>
      </c>
      <c r="I412" s="203" t="str">
        <f>IF('Frais réels'!I412="","",'Frais réels'!$I412)</f>
        <v/>
      </c>
      <c r="J412" s="73"/>
      <c r="K412" s="182" t="str">
        <f t="shared" si="37"/>
        <v/>
      </c>
      <c r="L412" s="285"/>
      <c r="M412" s="286" t="str">
        <f t="shared" si="38"/>
        <v/>
      </c>
      <c r="N412" s="286" t="str">
        <f t="shared" si="39"/>
        <v/>
      </c>
      <c r="O412" s="215" t="str">
        <f t="shared" si="36"/>
        <v/>
      </c>
      <c r="P412" s="211" t="str">
        <f t="shared" si="40"/>
        <v/>
      </c>
      <c r="Q412" s="222"/>
      <c r="R412" s="266"/>
      <c r="S412" s="90"/>
      <c r="T412" s="158">
        <f t="shared" si="41"/>
        <v>0</v>
      </c>
    </row>
    <row r="413" spans="1:20" ht="20.100000000000001" customHeight="1" x14ac:dyDescent="0.25">
      <c r="A413" s="174">
        <v>407</v>
      </c>
      <c r="B413" s="181" t="str">
        <f>IF('Frais réels'!B413="","",'Frais réels'!$B413)</f>
        <v/>
      </c>
      <c r="C413" s="181" t="str">
        <f>IF('Frais réels'!C413="","",'Frais réels'!$C413)</f>
        <v/>
      </c>
      <c r="D413" s="181" t="str">
        <f>IF('Frais réels'!D413="","",'Frais réels'!$D413)</f>
        <v/>
      </c>
      <c r="E413" s="180" t="str">
        <f>IF('Frais réels'!E413="","",'Frais réels'!$E413)</f>
        <v/>
      </c>
      <c r="F413" s="180" t="str">
        <f>IF('Frais réels'!F413="","",'Frais réels'!$F413)</f>
        <v/>
      </c>
      <c r="G413" s="276" t="str">
        <f>IF('Frais réels'!G413="","",'Frais réels'!G413)</f>
        <v/>
      </c>
      <c r="H413" s="276" t="str">
        <f>IF('Frais réels'!H413="","",'Frais réels'!H413)</f>
        <v/>
      </c>
      <c r="I413" s="203" t="str">
        <f>IF('Frais réels'!I413="","",'Frais réels'!$I413)</f>
        <v/>
      </c>
      <c r="J413" s="73"/>
      <c r="K413" s="182" t="str">
        <f t="shared" si="37"/>
        <v/>
      </c>
      <c r="L413" s="285"/>
      <c r="M413" s="286" t="str">
        <f t="shared" si="38"/>
        <v/>
      </c>
      <c r="N413" s="286" t="str">
        <f t="shared" si="39"/>
        <v/>
      </c>
      <c r="O413" s="215" t="str">
        <f t="shared" si="36"/>
        <v/>
      </c>
      <c r="P413" s="211" t="str">
        <f t="shared" si="40"/>
        <v/>
      </c>
      <c r="Q413" s="222"/>
      <c r="R413" s="266"/>
      <c r="S413" s="90"/>
      <c r="T413" s="158">
        <f t="shared" si="41"/>
        <v>0</v>
      </c>
    </row>
    <row r="414" spans="1:20" ht="20.100000000000001" customHeight="1" x14ac:dyDescent="0.25">
      <c r="A414" s="174">
        <v>408</v>
      </c>
      <c r="B414" s="181" t="str">
        <f>IF('Frais réels'!B414="","",'Frais réels'!$B414)</f>
        <v/>
      </c>
      <c r="C414" s="181" t="str">
        <f>IF('Frais réels'!C414="","",'Frais réels'!$C414)</f>
        <v/>
      </c>
      <c r="D414" s="181" t="str">
        <f>IF('Frais réels'!D414="","",'Frais réels'!$D414)</f>
        <v/>
      </c>
      <c r="E414" s="180" t="str">
        <f>IF('Frais réels'!E414="","",'Frais réels'!$E414)</f>
        <v/>
      </c>
      <c r="F414" s="180" t="str">
        <f>IF('Frais réels'!F414="","",'Frais réels'!$F414)</f>
        <v/>
      </c>
      <c r="G414" s="276" t="str">
        <f>IF('Frais réels'!G414="","",'Frais réels'!G414)</f>
        <v/>
      </c>
      <c r="H414" s="276" t="str">
        <f>IF('Frais réels'!H414="","",'Frais réels'!H414)</f>
        <v/>
      </c>
      <c r="I414" s="203" t="str">
        <f>IF('Frais réels'!I414="","",'Frais réels'!$I414)</f>
        <v/>
      </c>
      <c r="J414" s="73"/>
      <c r="K414" s="182" t="str">
        <f t="shared" si="37"/>
        <v/>
      </c>
      <c r="L414" s="285"/>
      <c r="M414" s="286" t="str">
        <f t="shared" si="38"/>
        <v/>
      </c>
      <c r="N414" s="286" t="str">
        <f t="shared" si="39"/>
        <v/>
      </c>
      <c r="O414" s="215" t="str">
        <f t="shared" si="36"/>
        <v/>
      </c>
      <c r="P414" s="211" t="str">
        <f t="shared" si="40"/>
        <v/>
      </c>
      <c r="Q414" s="222"/>
      <c r="R414" s="266"/>
      <c r="S414" s="90"/>
      <c r="T414" s="158">
        <f t="shared" si="41"/>
        <v>0</v>
      </c>
    </row>
    <row r="415" spans="1:20" ht="20.100000000000001" customHeight="1" x14ac:dyDescent="0.25">
      <c r="A415" s="174">
        <v>409</v>
      </c>
      <c r="B415" s="181" t="str">
        <f>IF('Frais réels'!B415="","",'Frais réels'!$B415)</f>
        <v/>
      </c>
      <c r="C415" s="181" t="str">
        <f>IF('Frais réels'!C415="","",'Frais réels'!$C415)</f>
        <v/>
      </c>
      <c r="D415" s="181" t="str">
        <f>IF('Frais réels'!D415="","",'Frais réels'!$D415)</f>
        <v/>
      </c>
      <c r="E415" s="180" t="str">
        <f>IF('Frais réels'!E415="","",'Frais réels'!$E415)</f>
        <v/>
      </c>
      <c r="F415" s="180" t="str">
        <f>IF('Frais réels'!F415="","",'Frais réels'!$F415)</f>
        <v/>
      </c>
      <c r="G415" s="276" t="str">
        <f>IF('Frais réels'!G415="","",'Frais réels'!G415)</f>
        <v/>
      </c>
      <c r="H415" s="276" t="str">
        <f>IF('Frais réels'!H415="","",'Frais réels'!H415)</f>
        <v/>
      </c>
      <c r="I415" s="203" t="str">
        <f>IF('Frais réels'!I415="","",'Frais réels'!$I415)</f>
        <v/>
      </c>
      <c r="J415" s="73"/>
      <c r="K415" s="182" t="str">
        <f t="shared" si="37"/>
        <v/>
      </c>
      <c r="L415" s="285"/>
      <c r="M415" s="286" t="str">
        <f t="shared" si="38"/>
        <v/>
      </c>
      <c r="N415" s="286" t="str">
        <f t="shared" si="39"/>
        <v/>
      </c>
      <c r="O415" s="215" t="str">
        <f t="shared" si="36"/>
        <v/>
      </c>
      <c r="P415" s="211" t="str">
        <f t="shared" si="40"/>
        <v/>
      </c>
      <c r="Q415" s="222"/>
      <c r="R415" s="266"/>
      <c r="S415" s="90"/>
      <c r="T415" s="158">
        <f t="shared" si="41"/>
        <v>0</v>
      </c>
    </row>
    <row r="416" spans="1:20" ht="20.100000000000001" customHeight="1" x14ac:dyDescent="0.25">
      <c r="A416" s="174">
        <v>410</v>
      </c>
      <c r="B416" s="181" t="str">
        <f>IF('Frais réels'!B416="","",'Frais réels'!$B416)</f>
        <v/>
      </c>
      <c r="C416" s="181" t="str">
        <f>IF('Frais réels'!C416="","",'Frais réels'!$C416)</f>
        <v/>
      </c>
      <c r="D416" s="181" t="str">
        <f>IF('Frais réels'!D416="","",'Frais réels'!$D416)</f>
        <v/>
      </c>
      <c r="E416" s="180" t="str">
        <f>IF('Frais réels'!E416="","",'Frais réels'!$E416)</f>
        <v/>
      </c>
      <c r="F416" s="180" t="str">
        <f>IF('Frais réels'!F416="","",'Frais réels'!$F416)</f>
        <v/>
      </c>
      <c r="G416" s="276" t="str">
        <f>IF('Frais réels'!G416="","",'Frais réels'!G416)</f>
        <v/>
      </c>
      <c r="H416" s="276" t="str">
        <f>IF('Frais réels'!H416="","",'Frais réels'!H416)</f>
        <v/>
      </c>
      <c r="I416" s="203" t="str">
        <f>IF('Frais réels'!I416="","",'Frais réels'!$I416)</f>
        <v/>
      </c>
      <c r="J416" s="73"/>
      <c r="K416" s="182" t="str">
        <f t="shared" si="37"/>
        <v/>
      </c>
      <c r="L416" s="285"/>
      <c r="M416" s="286" t="str">
        <f t="shared" si="38"/>
        <v/>
      </c>
      <c r="N416" s="286" t="str">
        <f t="shared" si="39"/>
        <v/>
      </c>
      <c r="O416" s="215" t="str">
        <f t="shared" si="36"/>
        <v/>
      </c>
      <c r="P416" s="211" t="str">
        <f t="shared" si="40"/>
        <v/>
      </c>
      <c r="Q416" s="222"/>
      <c r="R416" s="266"/>
      <c r="S416" s="90"/>
      <c r="T416" s="158">
        <f t="shared" si="41"/>
        <v>0</v>
      </c>
    </row>
    <row r="417" spans="1:20" ht="20.100000000000001" customHeight="1" x14ac:dyDescent="0.25">
      <c r="A417" s="174">
        <v>411</v>
      </c>
      <c r="B417" s="181" t="str">
        <f>IF('Frais réels'!B417="","",'Frais réels'!$B417)</f>
        <v/>
      </c>
      <c r="C417" s="181" t="str">
        <f>IF('Frais réels'!C417="","",'Frais réels'!$C417)</f>
        <v/>
      </c>
      <c r="D417" s="181" t="str">
        <f>IF('Frais réels'!D417="","",'Frais réels'!$D417)</f>
        <v/>
      </c>
      <c r="E417" s="180" t="str">
        <f>IF('Frais réels'!E417="","",'Frais réels'!$E417)</f>
        <v/>
      </c>
      <c r="F417" s="180" t="str">
        <f>IF('Frais réels'!F417="","",'Frais réels'!$F417)</f>
        <v/>
      </c>
      <c r="G417" s="276" t="str">
        <f>IF('Frais réels'!G417="","",'Frais réels'!G417)</f>
        <v/>
      </c>
      <c r="H417" s="276" t="str">
        <f>IF('Frais réels'!H417="","",'Frais réels'!H417)</f>
        <v/>
      </c>
      <c r="I417" s="203" t="str">
        <f>IF('Frais réels'!I417="","",'Frais réels'!$I417)</f>
        <v/>
      </c>
      <c r="J417" s="73"/>
      <c r="K417" s="182" t="str">
        <f t="shared" si="37"/>
        <v/>
      </c>
      <c r="L417" s="285"/>
      <c r="M417" s="286" t="str">
        <f t="shared" si="38"/>
        <v/>
      </c>
      <c r="N417" s="286" t="str">
        <f t="shared" si="39"/>
        <v/>
      </c>
      <c r="O417" s="215" t="str">
        <f t="shared" si="36"/>
        <v/>
      </c>
      <c r="P417" s="211" t="str">
        <f t="shared" si="40"/>
        <v/>
      </c>
      <c r="Q417" s="222"/>
      <c r="R417" s="266"/>
      <c r="S417" s="90"/>
      <c r="T417" s="158">
        <f t="shared" si="41"/>
        <v>0</v>
      </c>
    </row>
    <row r="418" spans="1:20" ht="20.100000000000001" customHeight="1" x14ac:dyDescent="0.25">
      <c r="A418" s="174">
        <v>412</v>
      </c>
      <c r="B418" s="181" t="str">
        <f>IF('Frais réels'!B418="","",'Frais réels'!$B418)</f>
        <v/>
      </c>
      <c r="C418" s="181" t="str">
        <f>IF('Frais réels'!C418="","",'Frais réels'!$C418)</f>
        <v/>
      </c>
      <c r="D418" s="181" t="str">
        <f>IF('Frais réels'!D418="","",'Frais réels'!$D418)</f>
        <v/>
      </c>
      <c r="E418" s="180" t="str">
        <f>IF('Frais réels'!E418="","",'Frais réels'!$E418)</f>
        <v/>
      </c>
      <c r="F418" s="180" t="str">
        <f>IF('Frais réels'!F418="","",'Frais réels'!$F418)</f>
        <v/>
      </c>
      <c r="G418" s="276" t="str">
        <f>IF('Frais réels'!G418="","",'Frais réels'!G418)</f>
        <v/>
      </c>
      <c r="H418" s="276" t="str">
        <f>IF('Frais réels'!H418="","",'Frais réels'!H418)</f>
        <v/>
      </c>
      <c r="I418" s="203" t="str">
        <f>IF('Frais réels'!I418="","",'Frais réels'!$I418)</f>
        <v/>
      </c>
      <c r="J418" s="73"/>
      <c r="K418" s="182" t="str">
        <f t="shared" si="37"/>
        <v/>
      </c>
      <c r="L418" s="285"/>
      <c r="M418" s="286" t="str">
        <f t="shared" si="38"/>
        <v/>
      </c>
      <c r="N418" s="286" t="str">
        <f t="shared" si="39"/>
        <v/>
      </c>
      <c r="O418" s="215" t="str">
        <f t="shared" si="36"/>
        <v/>
      </c>
      <c r="P418" s="211" t="str">
        <f t="shared" si="40"/>
        <v/>
      </c>
      <c r="Q418" s="222"/>
      <c r="R418" s="266"/>
      <c r="S418" s="90"/>
      <c r="T418" s="158">
        <f t="shared" si="41"/>
        <v>0</v>
      </c>
    </row>
    <row r="419" spans="1:20" ht="20.100000000000001" customHeight="1" x14ac:dyDescent="0.25">
      <c r="A419" s="174">
        <v>413</v>
      </c>
      <c r="B419" s="181" t="str">
        <f>IF('Frais réels'!B419="","",'Frais réels'!$B419)</f>
        <v/>
      </c>
      <c r="C419" s="181" t="str">
        <f>IF('Frais réels'!C419="","",'Frais réels'!$C419)</f>
        <v/>
      </c>
      <c r="D419" s="181" t="str">
        <f>IF('Frais réels'!D419="","",'Frais réels'!$D419)</f>
        <v/>
      </c>
      <c r="E419" s="180" t="str">
        <f>IF('Frais réels'!E419="","",'Frais réels'!$E419)</f>
        <v/>
      </c>
      <c r="F419" s="180" t="str">
        <f>IF('Frais réels'!F419="","",'Frais réels'!$F419)</f>
        <v/>
      </c>
      <c r="G419" s="276" t="str">
        <f>IF('Frais réels'!G419="","",'Frais réels'!G419)</f>
        <v/>
      </c>
      <c r="H419" s="276" t="str">
        <f>IF('Frais réels'!H419="","",'Frais réels'!H419)</f>
        <v/>
      </c>
      <c r="I419" s="203" t="str">
        <f>IF('Frais réels'!I419="","",'Frais réels'!$I419)</f>
        <v/>
      </c>
      <c r="J419" s="73"/>
      <c r="K419" s="182" t="str">
        <f t="shared" si="37"/>
        <v/>
      </c>
      <c r="L419" s="285"/>
      <c r="M419" s="286" t="str">
        <f t="shared" si="38"/>
        <v/>
      </c>
      <c r="N419" s="286" t="str">
        <f t="shared" si="39"/>
        <v/>
      </c>
      <c r="O419" s="215" t="str">
        <f t="shared" si="36"/>
        <v/>
      </c>
      <c r="P419" s="211" t="str">
        <f t="shared" si="40"/>
        <v/>
      </c>
      <c r="Q419" s="222"/>
      <c r="R419" s="266"/>
      <c r="S419" s="90"/>
      <c r="T419" s="158">
        <f t="shared" si="41"/>
        <v>0</v>
      </c>
    </row>
    <row r="420" spans="1:20" ht="20.100000000000001" customHeight="1" x14ac:dyDescent="0.25">
      <c r="A420" s="174">
        <v>414</v>
      </c>
      <c r="B420" s="181" t="str">
        <f>IF('Frais réels'!B420="","",'Frais réels'!$B420)</f>
        <v/>
      </c>
      <c r="C420" s="181" t="str">
        <f>IF('Frais réels'!C420="","",'Frais réels'!$C420)</f>
        <v/>
      </c>
      <c r="D420" s="181" t="str">
        <f>IF('Frais réels'!D420="","",'Frais réels'!$D420)</f>
        <v/>
      </c>
      <c r="E420" s="180" t="str">
        <f>IF('Frais réels'!E420="","",'Frais réels'!$E420)</f>
        <v/>
      </c>
      <c r="F420" s="180" t="str">
        <f>IF('Frais réels'!F420="","",'Frais réels'!$F420)</f>
        <v/>
      </c>
      <c r="G420" s="276" t="str">
        <f>IF('Frais réels'!G420="","",'Frais réels'!G420)</f>
        <v/>
      </c>
      <c r="H420" s="276" t="str">
        <f>IF('Frais réels'!H420="","",'Frais réels'!H420)</f>
        <v/>
      </c>
      <c r="I420" s="203" t="str">
        <f>IF('Frais réels'!I420="","",'Frais réels'!$I420)</f>
        <v/>
      </c>
      <c r="J420" s="73"/>
      <c r="K420" s="182" t="str">
        <f t="shared" si="37"/>
        <v/>
      </c>
      <c r="L420" s="285"/>
      <c r="M420" s="286" t="str">
        <f t="shared" si="38"/>
        <v/>
      </c>
      <c r="N420" s="286" t="str">
        <f t="shared" si="39"/>
        <v/>
      </c>
      <c r="O420" s="215" t="str">
        <f t="shared" si="36"/>
        <v/>
      </c>
      <c r="P420" s="211" t="str">
        <f t="shared" si="40"/>
        <v/>
      </c>
      <c r="Q420" s="222"/>
      <c r="R420" s="266"/>
      <c r="S420" s="90"/>
      <c r="T420" s="158">
        <f t="shared" si="41"/>
        <v>0</v>
      </c>
    </row>
    <row r="421" spans="1:20" ht="20.100000000000001" customHeight="1" x14ac:dyDescent="0.25">
      <c r="A421" s="174">
        <v>415</v>
      </c>
      <c r="B421" s="181" t="str">
        <f>IF('Frais réels'!B421="","",'Frais réels'!$B421)</f>
        <v/>
      </c>
      <c r="C421" s="181" t="str">
        <f>IF('Frais réels'!C421="","",'Frais réels'!$C421)</f>
        <v/>
      </c>
      <c r="D421" s="181" t="str">
        <f>IF('Frais réels'!D421="","",'Frais réels'!$D421)</f>
        <v/>
      </c>
      <c r="E421" s="180" t="str">
        <f>IF('Frais réels'!E421="","",'Frais réels'!$E421)</f>
        <v/>
      </c>
      <c r="F421" s="180" t="str">
        <f>IF('Frais réels'!F421="","",'Frais réels'!$F421)</f>
        <v/>
      </c>
      <c r="G421" s="276" t="str">
        <f>IF('Frais réels'!G421="","",'Frais réels'!G421)</f>
        <v/>
      </c>
      <c r="H421" s="276" t="str">
        <f>IF('Frais réels'!H421="","",'Frais réels'!H421)</f>
        <v/>
      </c>
      <c r="I421" s="203" t="str">
        <f>IF('Frais réels'!I421="","",'Frais réels'!$I421)</f>
        <v/>
      </c>
      <c r="J421" s="73"/>
      <c r="K421" s="182" t="str">
        <f t="shared" si="37"/>
        <v/>
      </c>
      <c r="L421" s="285"/>
      <c r="M421" s="286" t="str">
        <f t="shared" si="38"/>
        <v/>
      </c>
      <c r="N421" s="286" t="str">
        <f t="shared" si="39"/>
        <v/>
      </c>
      <c r="O421" s="215" t="str">
        <f t="shared" si="36"/>
        <v/>
      </c>
      <c r="P421" s="211" t="str">
        <f t="shared" si="40"/>
        <v/>
      </c>
      <c r="Q421" s="222"/>
      <c r="R421" s="266"/>
      <c r="S421" s="90"/>
      <c r="T421" s="158">
        <f t="shared" si="41"/>
        <v>0</v>
      </c>
    </row>
    <row r="422" spans="1:20" ht="20.100000000000001" customHeight="1" x14ac:dyDescent="0.25">
      <c r="A422" s="174">
        <v>416</v>
      </c>
      <c r="B422" s="181" t="str">
        <f>IF('Frais réels'!B422="","",'Frais réels'!$B422)</f>
        <v/>
      </c>
      <c r="C422" s="181" t="str">
        <f>IF('Frais réels'!C422="","",'Frais réels'!$C422)</f>
        <v/>
      </c>
      <c r="D422" s="181" t="str">
        <f>IF('Frais réels'!D422="","",'Frais réels'!$D422)</f>
        <v/>
      </c>
      <c r="E422" s="180" t="str">
        <f>IF('Frais réels'!E422="","",'Frais réels'!$E422)</f>
        <v/>
      </c>
      <c r="F422" s="180" t="str">
        <f>IF('Frais réels'!F422="","",'Frais réels'!$F422)</f>
        <v/>
      </c>
      <c r="G422" s="276" t="str">
        <f>IF('Frais réels'!G422="","",'Frais réels'!G422)</f>
        <v/>
      </c>
      <c r="H422" s="276" t="str">
        <f>IF('Frais réels'!H422="","",'Frais réels'!H422)</f>
        <v/>
      </c>
      <c r="I422" s="203" t="str">
        <f>IF('Frais réels'!I422="","",'Frais réels'!$I422)</f>
        <v/>
      </c>
      <c r="J422" s="73"/>
      <c r="K422" s="182" t="str">
        <f t="shared" si="37"/>
        <v/>
      </c>
      <c r="L422" s="285"/>
      <c r="M422" s="286" t="str">
        <f t="shared" si="38"/>
        <v/>
      </c>
      <c r="N422" s="286" t="str">
        <f t="shared" si="39"/>
        <v/>
      </c>
      <c r="O422" s="215" t="str">
        <f t="shared" si="36"/>
        <v/>
      </c>
      <c r="P422" s="211" t="str">
        <f t="shared" si="40"/>
        <v/>
      </c>
      <c r="Q422" s="222"/>
      <c r="R422" s="266"/>
      <c r="S422" s="90"/>
      <c r="T422" s="158">
        <f t="shared" si="41"/>
        <v>0</v>
      </c>
    </row>
    <row r="423" spans="1:20" ht="20.100000000000001" customHeight="1" x14ac:dyDescent="0.25">
      <c r="A423" s="174">
        <v>417</v>
      </c>
      <c r="B423" s="181" t="str">
        <f>IF('Frais réels'!B423="","",'Frais réels'!$B423)</f>
        <v/>
      </c>
      <c r="C423" s="181" t="str">
        <f>IF('Frais réels'!C423="","",'Frais réels'!$C423)</f>
        <v/>
      </c>
      <c r="D423" s="181" t="str">
        <f>IF('Frais réels'!D423="","",'Frais réels'!$D423)</f>
        <v/>
      </c>
      <c r="E423" s="180" t="str">
        <f>IF('Frais réels'!E423="","",'Frais réels'!$E423)</f>
        <v/>
      </c>
      <c r="F423" s="180" t="str">
        <f>IF('Frais réels'!F423="","",'Frais réels'!$F423)</f>
        <v/>
      </c>
      <c r="G423" s="276" t="str">
        <f>IF('Frais réels'!G423="","",'Frais réels'!G423)</f>
        <v/>
      </c>
      <c r="H423" s="276" t="str">
        <f>IF('Frais réels'!H423="","",'Frais réels'!H423)</f>
        <v/>
      </c>
      <c r="I423" s="203" t="str">
        <f>IF('Frais réels'!I423="","",'Frais réels'!$I423)</f>
        <v/>
      </c>
      <c r="J423" s="73"/>
      <c r="K423" s="182" t="str">
        <f t="shared" si="37"/>
        <v/>
      </c>
      <c r="L423" s="285"/>
      <c r="M423" s="286" t="str">
        <f t="shared" si="38"/>
        <v/>
      </c>
      <c r="N423" s="286" t="str">
        <f t="shared" si="39"/>
        <v/>
      </c>
      <c r="O423" s="215" t="str">
        <f t="shared" si="36"/>
        <v/>
      </c>
      <c r="P423" s="211" t="str">
        <f t="shared" si="40"/>
        <v/>
      </c>
      <c r="Q423" s="222"/>
      <c r="R423" s="266"/>
      <c r="S423" s="90"/>
      <c r="T423" s="158">
        <f t="shared" si="41"/>
        <v>0</v>
      </c>
    </row>
    <row r="424" spans="1:20" ht="20.100000000000001" customHeight="1" x14ac:dyDescent="0.25">
      <c r="A424" s="174">
        <v>418</v>
      </c>
      <c r="B424" s="181" t="str">
        <f>IF('Frais réels'!B424="","",'Frais réels'!$B424)</f>
        <v/>
      </c>
      <c r="C424" s="181" t="str">
        <f>IF('Frais réels'!C424="","",'Frais réels'!$C424)</f>
        <v/>
      </c>
      <c r="D424" s="181" t="str">
        <f>IF('Frais réels'!D424="","",'Frais réels'!$D424)</f>
        <v/>
      </c>
      <c r="E424" s="180" t="str">
        <f>IF('Frais réels'!E424="","",'Frais réels'!$E424)</f>
        <v/>
      </c>
      <c r="F424" s="180" t="str">
        <f>IF('Frais réels'!F424="","",'Frais réels'!$F424)</f>
        <v/>
      </c>
      <c r="G424" s="276" t="str">
        <f>IF('Frais réels'!G424="","",'Frais réels'!G424)</f>
        <v/>
      </c>
      <c r="H424" s="276" t="str">
        <f>IF('Frais réels'!H424="","",'Frais réels'!H424)</f>
        <v/>
      </c>
      <c r="I424" s="203" t="str">
        <f>IF('Frais réels'!I424="","",'Frais réels'!$I424)</f>
        <v/>
      </c>
      <c r="J424" s="73"/>
      <c r="K424" s="182" t="str">
        <f t="shared" si="37"/>
        <v/>
      </c>
      <c r="L424" s="285"/>
      <c r="M424" s="286" t="str">
        <f t="shared" si="38"/>
        <v/>
      </c>
      <c r="N424" s="286" t="str">
        <f t="shared" si="39"/>
        <v/>
      </c>
      <c r="O424" s="215" t="str">
        <f t="shared" si="36"/>
        <v/>
      </c>
      <c r="P424" s="211" t="str">
        <f t="shared" si="40"/>
        <v/>
      </c>
      <c r="Q424" s="222"/>
      <c r="R424" s="266"/>
      <c r="S424" s="90"/>
      <c r="T424" s="158">
        <f t="shared" si="41"/>
        <v>0</v>
      </c>
    </row>
    <row r="425" spans="1:20" ht="20.100000000000001" customHeight="1" x14ac:dyDescent="0.25">
      <c r="A425" s="174">
        <v>419</v>
      </c>
      <c r="B425" s="181" t="str">
        <f>IF('Frais réels'!B425="","",'Frais réels'!$B425)</f>
        <v/>
      </c>
      <c r="C425" s="181" t="str">
        <f>IF('Frais réels'!C425="","",'Frais réels'!$C425)</f>
        <v/>
      </c>
      <c r="D425" s="181" t="str">
        <f>IF('Frais réels'!D425="","",'Frais réels'!$D425)</f>
        <v/>
      </c>
      <c r="E425" s="180" t="str">
        <f>IF('Frais réels'!E425="","",'Frais réels'!$E425)</f>
        <v/>
      </c>
      <c r="F425" s="180" t="str">
        <f>IF('Frais réels'!F425="","",'Frais réels'!$F425)</f>
        <v/>
      </c>
      <c r="G425" s="276" t="str">
        <f>IF('Frais réels'!G425="","",'Frais réels'!G425)</f>
        <v/>
      </c>
      <c r="H425" s="276" t="str">
        <f>IF('Frais réels'!H425="","",'Frais réels'!H425)</f>
        <v/>
      </c>
      <c r="I425" s="203" t="str">
        <f>IF('Frais réels'!I425="","",'Frais réels'!$I425)</f>
        <v/>
      </c>
      <c r="J425" s="73"/>
      <c r="K425" s="182" t="str">
        <f t="shared" si="37"/>
        <v/>
      </c>
      <c r="L425" s="285"/>
      <c r="M425" s="286" t="str">
        <f t="shared" si="38"/>
        <v/>
      </c>
      <c r="N425" s="286" t="str">
        <f t="shared" si="39"/>
        <v/>
      </c>
      <c r="O425" s="215" t="str">
        <f t="shared" si="36"/>
        <v/>
      </c>
      <c r="P425" s="211" t="str">
        <f t="shared" si="40"/>
        <v/>
      </c>
      <c r="Q425" s="222"/>
      <c r="R425" s="266"/>
      <c r="S425" s="90"/>
      <c r="T425" s="158">
        <f t="shared" si="41"/>
        <v>0</v>
      </c>
    </row>
    <row r="426" spans="1:20" ht="20.100000000000001" customHeight="1" x14ac:dyDescent="0.25">
      <c r="A426" s="174">
        <v>420</v>
      </c>
      <c r="B426" s="181" t="str">
        <f>IF('Frais réels'!B426="","",'Frais réels'!$B426)</f>
        <v/>
      </c>
      <c r="C426" s="181" t="str">
        <f>IF('Frais réels'!C426="","",'Frais réels'!$C426)</f>
        <v/>
      </c>
      <c r="D426" s="181" t="str">
        <f>IF('Frais réels'!D426="","",'Frais réels'!$D426)</f>
        <v/>
      </c>
      <c r="E426" s="180" t="str">
        <f>IF('Frais réels'!E426="","",'Frais réels'!$E426)</f>
        <v/>
      </c>
      <c r="F426" s="180" t="str">
        <f>IF('Frais réels'!F426="","",'Frais réels'!$F426)</f>
        <v/>
      </c>
      <c r="G426" s="276" t="str">
        <f>IF('Frais réels'!G426="","",'Frais réels'!G426)</f>
        <v/>
      </c>
      <c r="H426" s="276" t="str">
        <f>IF('Frais réels'!H426="","",'Frais réels'!H426)</f>
        <v/>
      </c>
      <c r="I426" s="203" t="str">
        <f>IF('Frais réels'!I426="","",'Frais réels'!$I426)</f>
        <v/>
      </c>
      <c r="J426" s="73"/>
      <c r="K426" s="182" t="str">
        <f t="shared" si="37"/>
        <v/>
      </c>
      <c r="L426" s="285"/>
      <c r="M426" s="286" t="str">
        <f t="shared" si="38"/>
        <v/>
      </c>
      <c r="N426" s="286" t="str">
        <f t="shared" si="39"/>
        <v/>
      </c>
      <c r="O426" s="215" t="str">
        <f t="shared" si="36"/>
        <v/>
      </c>
      <c r="P426" s="211" t="str">
        <f t="shared" si="40"/>
        <v/>
      </c>
      <c r="Q426" s="222"/>
      <c r="R426" s="266"/>
      <c r="S426" s="90"/>
      <c r="T426" s="158">
        <f t="shared" si="41"/>
        <v>0</v>
      </c>
    </row>
    <row r="427" spans="1:20" ht="20.100000000000001" customHeight="1" x14ac:dyDescent="0.25">
      <c r="A427" s="174">
        <v>421</v>
      </c>
      <c r="B427" s="181" t="str">
        <f>IF('Frais réels'!B427="","",'Frais réels'!$B427)</f>
        <v/>
      </c>
      <c r="C427" s="181" t="str">
        <f>IF('Frais réels'!C427="","",'Frais réels'!$C427)</f>
        <v/>
      </c>
      <c r="D427" s="181" t="str">
        <f>IF('Frais réels'!D427="","",'Frais réels'!$D427)</f>
        <v/>
      </c>
      <c r="E427" s="180" t="str">
        <f>IF('Frais réels'!E427="","",'Frais réels'!$E427)</f>
        <v/>
      </c>
      <c r="F427" s="180" t="str">
        <f>IF('Frais réels'!F427="","",'Frais réels'!$F427)</f>
        <v/>
      </c>
      <c r="G427" s="276" t="str">
        <f>IF('Frais réels'!G427="","",'Frais réels'!G427)</f>
        <v/>
      </c>
      <c r="H427" s="276" t="str">
        <f>IF('Frais réels'!H427="","",'Frais réels'!H427)</f>
        <v/>
      </c>
      <c r="I427" s="203" t="str">
        <f>IF('Frais réels'!I427="","",'Frais réels'!$I427)</f>
        <v/>
      </c>
      <c r="J427" s="73"/>
      <c r="K427" s="182" t="str">
        <f t="shared" si="37"/>
        <v/>
      </c>
      <c r="L427" s="285"/>
      <c r="M427" s="286" t="str">
        <f t="shared" si="38"/>
        <v/>
      </c>
      <c r="N427" s="286" t="str">
        <f t="shared" si="39"/>
        <v/>
      </c>
      <c r="O427" s="215" t="str">
        <f t="shared" si="36"/>
        <v/>
      </c>
      <c r="P427" s="211" t="str">
        <f t="shared" si="40"/>
        <v/>
      </c>
      <c r="Q427" s="222"/>
      <c r="R427" s="266"/>
      <c r="S427" s="90"/>
      <c r="T427" s="158">
        <f t="shared" si="41"/>
        <v>0</v>
      </c>
    </row>
    <row r="428" spans="1:20" ht="20.100000000000001" customHeight="1" x14ac:dyDescent="0.25">
      <c r="A428" s="174">
        <v>422</v>
      </c>
      <c r="B428" s="181" t="str">
        <f>IF('Frais réels'!B428="","",'Frais réels'!$B428)</f>
        <v/>
      </c>
      <c r="C428" s="181" t="str">
        <f>IF('Frais réels'!C428="","",'Frais réels'!$C428)</f>
        <v/>
      </c>
      <c r="D428" s="181" t="str">
        <f>IF('Frais réels'!D428="","",'Frais réels'!$D428)</f>
        <v/>
      </c>
      <c r="E428" s="180" t="str">
        <f>IF('Frais réels'!E428="","",'Frais réels'!$E428)</f>
        <v/>
      </c>
      <c r="F428" s="180" t="str">
        <f>IF('Frais réels'!F428="","",'Frais réels'!$F428)</f>
        <v/>
      </c>
      <c r="G428" s="276" t="str">
        <f>IF('Frais réels'!G428="","",'Frais réels'!G428)</f>
        <v/>
      </c>
      <c r="H428" s="276" t="str">
        <f>IF('Frais réels'!H428="","",'Frais réels'!H428)</f>
        <v/>
      </c>
      <c r="I428" s="203" t="str">
        <f>IF('Frais réels'!I428="","",'Frais réels'!$I428)</f>
        <v/>
      </c>
      <c r="J428" s="73"/>
      <c r="K428" s="182" t="str">
        <f t="shared" si="37"/>
        <v/>
      </c>
      <c r="L428" s="285"/>
      <c r="M428" s="286" t="str">
        <f t="shared" si="38"/>
        <v/>
      </c>
      <c r="N428" s="286" t="str">
        <f t="shared" si="39"/>
        <v/>
      </c>
      <c r="O428" s="215" t="str">
        <f t="shared" si="36"/>
        <v/>
      </c>
      <c r="P428" s="211" t="str">
        <f t="shared" si="40"/>
        <v/>
      </c>
      <c r="Q428" s="222"/>
      <c r="R428" s="266"/>
      <c r="S428" s="90"/>
      <c r="T428" s="158">
        <f t="shared" si="41"/>
        <v>0</v>
      </c>
    </row>
    <row r="429" spans="1:20" ht="20.100000000000001" customHeight="1" x14ac:dyDescent="0.25">
      <c r="A429" s="174">
        <v>423</v>
      </c>
      <c r="B429" s="181" t="str">
        <f>IF('Frais réels'!B429="","",'Frais réels'!$B429)</f>
        <v/>
      </c>
      <c r="C429" s="181" t="str">
        <f>IF('Frais réels'!C429="","",'Frais réels'!$C429)</f>
        <v/>
      </c>
      <c r="D429" s="181" t="str">
        <f>IF('Frais réels'!D429="","",'Frais réels'!$D429)</f>
        <v/>
      </c>
      <c r="E429" s="180" t="str">
        <f>IF('Frais réels'!E429="","",'Frais réels'!$E429)</f>
        <v/>
      </c>
      <c r="F429" s="180" t="str">
        <f>IF('Frais réels'!F429="","",'Frais réels'!$F429)</f>
        <v/>
      </c>
      <c r="G429" s="276" t="str">
        <f>IF('Frais réels'!G429="","",'Frais réels'!G429)</f>
        <v/>
      </c>
      <c r="H429" s="276" t="str">
        <f>IF('Frais réels'!H429="","",'Frais réels'!H429)</f>
        <v/>
      </c>
      <c r="I429" s="203" t="str">
        <f>IF('Frais réels'!I429="","",'Frais réels'!$I429)</f>
        <v/>
      </c>
      <c r="J429" s="73"/>
      <c r="K429" s="182" t="str">
        <f t="shared" si="37"/>
        <v/>
      </c>
      <c r="L429" s="285"/>
      <c r="M429" s="286" t="str">
        <f t="shared" si="38"/>
        <v/>
      </c>
      <c r="N429" s="286" t="str">
        <f t="shared" si="39"/>
        <v/>
      </c>
      <c r="O429" s="215" t="str">
        <f t="shared" si="36"/>
        <v/>
      </c>
      <c r="P429" s="211" t="str">
        <f t="shared" si="40"/>
        <v/>
      </c>
      <c r="Q429" s="222"/>
      <c r="R429" s="266"/>
      <c r="S429" s="90"/>
      <c r="T429" s="158">
        <f t="shared" si="41"/>
        <v>0</v>
      </c>
    </row>
    <row r="430" spans="1:20" ht="20.100000000000001" customHeight="1" x14ac:dyDescent="0.25">
      <c r="A430" s="174">
        <v>424</v>
      </c>
      <c r="B430" s="181" t="str">
        <f>IF('Frais réels'!B430="","",'Frais réels'!$B430)</f>
        <v/>
      </c>
      <c r="C430" s="181" t="str">
        <f>IF('Frais réels'!C430="","",'Frais réels'!$C430)</f>
        <v/>
      </c>
      <c r="D430" s="181" t="str">
        <f>IF('Frais réels'!D430="","",'Frais réels'!$D430)</f>
        <v/>
      </c>
      <c r="E430" s="180" t="str">
        <f>IF('Frais réels'!E430="","",'Frais réels'!$E430)</f>
        <v/>
      </c>
      <c r="F430" s="180" t="str">
        <f>IF('Frais réels'!F430="","",'Frais réels'!$F430)</f>
        <v/>
      </c>
      <c r="G430" s="276" t="str">
        <f>IF('Frais réels'!G430="","",'Frais réels'!G430)</f>
        <v/>
      </c>
      <c r="H430" s="276" t="str">
        <f>IF('Frais réels'!H430="","",'Frais réels'!H430)</f>
        <v/>
      </c>
      <c r="I430" s="203" t="str">
        <f>IF('Frais réels'!I430="","",'Frais réels'!$I430)</f>
        <v/>
      </c>
      <c r="J430" s="73"/>
      <c r="K430" s="182" t="str">
        <f t="shared" si="37"/>
        <v/>
      </c>
      <c r="L430" s="285"/>
      <c r="M430" s="286" t="str">
        <f t="shared" si="38"/>
        <v/>
      </c>
      <c r="N430" s="286" t="str">
        <f t="shared" si="39"/>
        <v/>
      </c>
      <c r="O430" s="215" t="str">
        <f t="shared" si="36"/>
        <v/>
      </c>
      <c r="P430" s="211" t="str">
        <f t="shared" si="40"/>
        <v/>
      </c>
      <c r="Q430" s="222"/>
      <c r="R430" s="266"/>
      <c r="S430" s="90"/>
      <c r="T430" s="158">
        <f t="shared" si="41"/>
        <v>0</v>
      </c>
    </row>
    <row r="431" spans="1:20" ht="20.100000000000001" customHeight="1" x14ac:dyDescent="0.25">
      <c r="A431" s="174">
        <v>425</v>
      </c>
      <c r="B431" s="181" t="str">
        <f>IF('Frais réels'!B431="","",'Frais réels'!$B431)</f>
        <v/>
      </c>
      <c r="C431" s="181" t="str">
        <f>IF('Frais réels'!C431="","",'Frais réels'!$C431)</f>
        <v/>
      </c>
      <c r="D431" s="181" t="str">
        <f>IF('Frais réels'!D431="","",'Frais réels'!$D431)</f>
        <v/>
      </c>
      <c r="E431" s="180" t="str">
        <f>IF('Frais réels'!E431="","",'Frais réels'!$E431)</f>
        <v/>
      </c>
      <c r="F431" s="180" t="str">
        <f>IF('Frais réels'!F431="","",'Frais réels'!$F431)</f>
        <v/>
      </c>
      <c r="G431" s="276" t="str">
        <f>IF('Frais réels'!G431="","",'Frais réels'!G431)</f>
        <v/>
      </c>
      <c r="H431" s="276" t="str">
        <f>IF('Frais réels'!H431="","",'Frais réels'!H431)</f>
        <v/>
      </c>
      <c r="I431" s="203" t="str">
        <f>IF('Frais réels'!I431="","",'Frais réels'!$I431)</f>
        <v/>
      </c>
      <c r="J431" s="73"/>
      <c r="K431" s="182" t="str">
        <f t="shared" si="37"/>
        <v/>
      </c>
      <c r="L431" s="285"/>
      <c r="M431" s="286" t="str">
        <f t="shared" si="38"/>
        <v/>
      </c>
      <c r="N431" s="286" t="str">
        <f t="shared" si="39"/>
        <v/>
      </c>
      <c r="O431" s="215" t="str">
        <f t="shared" si="36"/>
        <v/>
      </c>
      <c r="P431" s="211" t="str">
        <f t="shared" si="40"/>
        <v/>
      </c>
      <c r="Q431" s="222"/>
      <c r="R431" s="266"/>
      <c r="S431" s="90"/>
      <c r="T431" s="158">
        <f t="shared" si="41"/>
        <v>0</v>
      </c>
    </row>
    <row r="432" spans="1:20" ht="20.100000000000001" customHeight="1" x14ac:dyDescent="0.25">
      <c r="A432" s="174">
        <v>426</v>
      </c>
      <c r="B432" s="181" t="str">
        <f>IF('Frais réels'!B432="","",'Frais réels'!$B432)</f>
        <v/>
      </c>
      <c r="C432" s="181" t="str">
        <f>IF('Frais réels'!C432="","",'Frais réels'!$C432)</f>
        <v/>
      </c>
      <c r="D432" s="181" t="str">
        <f>IF('Frais réels'!D432="","",'Frais réels'!$D432)</f>
        <v/>
      </c>
      <c r="E432" s="180" t="str">
        <f>IF('Frais réels'!E432="","",'Frais réels'!$E432)</f>
        <v/>
      </c>
      <c r="F432" s="180" t="str">
        <f>IF('Frais réels'!F432="","",'Frais réels'!$F432)</f>
        <v/>
      </c>
      <c r="G432" s="276" t="str">
        <f>IF('Frais réels'!G432="","",'Frais réels'!G432)</f>
        <v/>
      </c>
      <c r="H432" s="276" t="str">
        <f>IF('Frais réels'!H432="","",'Frais réels'!H432)</f>
        <v/>
      </c>
      <c r="I432" s="203" t="str">
        <f>IF('Frais réels'!I432="","",'Frais réels'!$I432)</f>
        <v/>
      </c>
      <c r="J432" s="73"/>
      <c r="K432" s="182" t="str">
        <f t="shared" si="37"/>
        <v/>
      </c>
      <c r="L432" s="285"/>
      <c r="M432" s="286" t="str">
        <f t="shared" si="38"/>
        <v/>
      </c>
      <c r="N432" s="286" t="str">
        <f t="shared" si="39"/>
        <v/>
      </c>
      <c r="O432" s="215" t="str">
        <f t="shared" si="36"/>
        <v/>
      </c>
      <c r="P432" s="211" t="str">
        <f t="shared" si="40"/>
        <v/>
      </c>
      <c r="Q432" s="222"/>
      <c r="R432" s="266"/>
      <c r="S432" s="90"/>
      <c r="T432" s="158">
        <f t="shared" si="41"/>
        <v>0</v>
      </c>
    </row>
    <row r="433" spans="1:20" ht="20.100000000000001" customHeight="1" x14ac:dyDescent="0.25">
      <c r="A433" s="174">
        <v>427</v>
      </c>
      <c r="B433" s="181" t="str">
        <f>IF('Frais réels'!B433="","",'Frais réels'!$B433)</f>
        <v/>
      </c>
      <c r="C433" s="181" t="str">
        <f>IF('Frais réels'!C433="","",'Frais réels'!$C433)</f>
        <v/>
      </c>
      <c r="D433" s="181" t="str">
        <f>IF('Frais réels'!D433="","",'Frais réels'!$D433)</f>
        <v/>
      </c>
      <c r="E433" s="180" t="str">
        <f>IF('Frais réels'!E433="","",'Frais réels'!$E433)</f>
        <v/>
      </c>
      <c r="F433" s="180" t="str">
        <f>IF('Frais réels'!F433="","",'Frais réels'!$F433)</f>
        <v/>
      </c>
      <c r="G433" s="276" t="str">
        <f>IF('Frais réels'!G433="","",'Frais réels'!G433)</f>
        <v/>
      </c>
      <c r="H433" s="276" t="str">
        <f>IF('Frais réels'!H433="","",'Frais réels'!H433)</f>
        <v/>
      </c>
      <c r="I433" s="203" t="str">
        <f>IF('Frais réels'!I433="","",'Frais réels'!$I433)</f>
        <v/>
      </c>
      <c r="J433" s="73"/>
      <c r="K433" s="182" t="str">
        <f t="shared" si="37"/>
        <v/>
      </c>
      <c r="L433" s="285"/>
      <c r="M433" s="286" t="str">
        <f t="shared" si="38"/>
        <v/>
      </c>
      <c r="N433" s="286" t="str">
        <f t="shared" si="39"/>
        <v/>
      </c>
      <c r="O433" s="215" t="str">
        <f t="shared" si="36"/>
        <v/>
      </c>
      <c r="P433" s="211" t="str">
        <f t="shared" si="40"/>
        <v/>
      </c>
      <c r="Q433" s="222"/>
      <c r="R433" s="266"/>
      <c r="S433" s="90"/>
      <c r="T433" s="158">
        <f t="shared" si="41"/>
        <v>0</v>
      </c>
    </row>
    <row r="434" spans="1:20" ht="20.100000000000001" customHeight="1" x14ac:dyDescent="0.25">
      <c r="A434" s="174">
        <v>428</v>
      </c>
      <c r="B434" s="181" t="str">
        <f>IF('Frais réels'!B434="","",'Frais réels'!$B434)</f>
        <v/>
      </c>
      <c r="C434" s="181" t="str">
        <f>IF('Frais réels'!C434="","",'Frais réels'!$C434)</f>
        <v/>
      </c>
      <c r="D434" s="181" t="str">
        <f>IF('Frais réels'!D434="","",'Frais réels'!$D434)</f>
        <v/>
      </c>
      <c r="E434" s="180" t="str">
        <f>IF('Frais réels'!E434="","",'Frais réels'!$E434)</f>
        <v/>
      </c>
      <c r="F434" s="180" t="str">
        <f>IF('Frais réels'!F434="","",'Frais réels'!$F434)</f>
        <v/>
      </c>
      <c r="G434" s="276" t="str">
        <f>IF('Frais réels'!G434="","",'Frais réels'!G434)</f>
        <v/>
      </c>
      <c r="H434" s="276" t="str">
        <f>IF('Frais réels'!H434="","",'Frais réels'!H434)</f>
        <v/>
      </c>
      <c r="I434" s="203" t="str">
        <f>IF('Frais réels'!I434="","",'Frais réels'!$I434)</f>
        <v/>
      </c>
      <c r="J434" s="73"/>
      <c r="K434" s="182" t="str">
        <f t="shared" si="37"/>
        <v/>
      </c>
      <c r="L434" s="285"/>
      <c r="M434" s="286" t="str">
        <f t="shared" si="38"/>
        <v/>
      </c>
      <c r="N434" s="286" t="str">
        <f t="shared" si="39"/>
        <v/>
      </c>
      <c r="O434" s="215" t="str">
        <f t="shared" si="36"/>
        <v/>
      </c>
      <c r="P434" s="211" t="str">
        <f t="shared" si="40"/>
        <v/>
      </c>
      <c r="Q434" s="222"/>
      <c r="R434" s="266"/>
      <c r="S434" s="90"/>
      <c r="T434" s="158">
        <f t="shared" si="41"/>
        <v>0</v>
      </c>
    </row>
    <row r="435" spans="1:20" ht="20.100000000000001" customHeight="1" x14ac:dyDescent="0.25">
      <c r="A435" s="174">
        <v>429</v>
      </c>
      <c r="B435" s="181" t="str">
        <f>IF('Frais réels'!B435="","",'Frais réels'!$B435)</f>
        <v/>
      </c>
      <c r="C435" s="181" t="str">
        <f>IF('Frais réels'!C435="","",'Frais réels'!$C435)</f>
        <v/>
      </c>
      <c r="D435" s="181" t="str">
        <f>IF('Frais réels'!D435="","",'Frais réels'!$D435)</f>
        <v/>
      </c>
      <c r="E435" s="180" t="str">
        <f>IF('Frais réels'!E435="","",'Frais réels'!$E435)</f>
        <v/>
      </c>
      <c r="F435" s="180" t="str">
        <f>IF('Frais réels'!F435="","",'Frais réels'!$F435)</f>
        <v/>
      </c>
      <c r="G435" s="276" t="str">
        <f>IF('Frais réels'!G435="","",'Frais réels'!G435)</f>
        <v/>
      </c>
      <c r="H435" s="276" t="str">
        <f>IF('Frais réels'!H435="","",'Frais réels'!H435)</f>
        <v/>
      </c>
      <c r="I435" s="203" t="str">
        <f>IF('Frais réels'!I435="","",'Frais réels'!$I435)</f>
        <v/>
      </c>
      <c r="J435" s="73"/>
      <c r="K435" s="182" t="str">
        <f t="shared" si="37"/>
        <v/>
      </c>
      <c r="L435" s="285"/>
      <c r="M435" s="286" t="str">
        <f t="shared" si="38"/>
        <v/>
      </c>
      <c r="N435" s="286" t="str">
        <f t="shared" si="39"/>
        <v/>
      </c>
      <c r="O435" s="215" t="str">
        <f t="shared" si="36"/>
        <v/>
      </c>
      <c r="P435" s="211" t="str">
        <f t="shared" si="40"/>
        <v/>
      </c>
      <c r="Q435" s="222"/>
      <c r="R435" s="266"/>
      <c r="S435" s="90"/>
      <c r="T435" s="158">
        <f t="shared" si="41"/>
        <v>0</v>
      </c>
    </row>
    <row r="436" spans="1:20" ht="20.100000000000001" customHeight="1" x14ac:dyDescent="0.25">
      <c r="A436" s="174">
        <v>430</v>
      </c>
      <c r="B436" s="181" t="str">
        <f>IF('Frais réels'!B436="","",'Frais réels'!$B436)</f>
        <v/>
      </c>
      <c r="C436" s="181" t="str">
        <f>IF('Frais réels'!C436="","",'Frais réels'!$C436)</f>
        <v/>
      </c>
      <c r="D436" s="181" t="str">
        <f>IF('Frais réels'!D436="","",'Frais réels'!$D436)</f>
        <v/>
      </c>
      <c r="E436" s="180" t="str">
        <f>IF('Frais réels'!E436="","",'Frais réels'!$E436)</f>
        <v/>
      </c>
      <c r="F436" s="180" t="str">
        <f>IF('Frais réels'!F436="","",'Frais réels'!$F436)</f>
        <v/>
      </c>
      <c r="G436" s="276" t="str">
        <f>IF('Frais réels'!G436="","",'Frais réels'!G436)</f>
        <v/>
      </c>
      <c r="H436" s="276" t="str">
        <f>IF('Frais réels'!H436="","",'Frais réels'!H436)</f>
        <v/>
      </c>
      <c r="I436" s="203" t="str">
        <f>IF('Frais réels'!I436="","",'Frais réels'!$I436)</f>
        <v/>
      </c>
      <c r="J436" s="73"/>
      <c r="K436" s="182" t="str">
        <f t="shared" si="37"/>
        <v/>
      </c>
      <c r="L436" s="285"/>
      <c r="M436" s="286" t="str">
        <f t="shared" si="38"/>
        <v/>
      </c>
      <c r="N436" s="286" t="str">
        <f t="shared" si="39"/>
        <v/>
      </c>
      <c r="O436" s="215" t="str">
        <f t="shared" si="36"/>
        <v/>
      </c>
      <c r="P436" s="211" t="str">
        <f t="shared" si="40"/>
        <v/>
      </c>
      <c r="Q436" s="222"/>
      <c r="R436" s="266"/>
      <c r="S436" s="90"/>
      <c r="T436" s="158">
        <f t="shared" si="41"/>
        <v>0</v>
      </c>
    </row>
    <row r="437" spans="1:20" ht="20.100000000000001" customHeight="1" x14ac:dyDescent="0.25">
      <c r="A437" s="174">
        <v>431</v>
      </c>
      <c r="B437" s="181" t="str">
        <f>IF('Frais réels'!B437="","",'Frais réels'!$B437)</f>
        <v/>
      </c>
      <c r="C437" s="181" t="str">
        <f>IF('Frais réels'!C437="","",'Frais réels'!$C437)</f>
        <v/>
      </c>
      <c r="D437" s="181" t="str">
        <f>IF('Frais réels'!D437="","",'Frais réels'!$D437)</f>
        <v/>
      </c>
      <c r="E437" s="180" t="str">
        <f>IF('Frais réels'!E437="","",'Frais réels'!$E437)</f>
        <v/>
      </c>
      <c r="F437" s="180" t="str">
        <f>IF('Frais réels'!F437="","",'Frais réels'!$F437)</f>
        <v/>
      </c>
      <c r="G437" s="276" t="str">
        <f>IF('Frais réels'!G437="","",'Frais réels'!G437)</f>
        <v/>
      </c>
      <c r="H437" s="276" t="str">
        <f>IF('Frais réels'!H437="","",'Frais réels'!H437)</f>
        <v/>
      </c>
      <c r="I437" s="203" t="str">
        <f>IF('Frais réels'!I437="","",'Frais réels'!$I437)</f>
        <v/>
      </c>
      <c r="J437" s="73"/>
      <c r="K437" s="182" t="str">
        <f t="shared" si="37"/>
        <v/>
      </c>
      <c r="L437" s="285"/>
      <c r="M437" s="286" t="str">
        <f t="shared" si="38"/>
        <v/>
      </c>
      <c r="N437" s="286" t="str">
        <f t="shared" si="39"/>
        <v/>
      </c>
      <c r="O437" s="215" t="str">
        <f t="shared" si="36"/>
        <v/>
      </c>
      <c r="P437" s="211" t="str">
        <f t="shared" si="40"/>
        <v/>
      </c>
      <c r="Q437" s="222"/>
      <c r="R437" s="266"/>
      <c r="S437" s="90"/>
      <c r="T437" s="158">
        <f t="shared" si="41"/>
        <v>0</v>
      </c>
    </row>
    <row r="438" spans="1:20" ht="20.100000000000001" customHeight="1" x14ac:dyDescent="0.25">
      <c r="A438" s="174">
        <v>432</v>
      </c>
      <c r="B438" s="181" t="str">
        <f>IF('Frais réels'!B438="","",'Frais réels'!$B438)</f>
        <v/>
      </c>
      <c r="C438" s="181" t="str">
        <f>IF('Frais réels'!C438="","",'Frais réels'!$C438)</f>
        <v/>
      </c>
      <c r="D438" s="181" t="str">
        <f>IF('Frais réels'!D438="","",'Frais réels'!$D438)</f>
        <v/>
      </c>
      <c r="E438" s="180" t="str">
        <f>IF('Frais réels'!E438="","",'Frais réels'!$E438)</f>
        <v/>
      </c>
      <c r="F438" s="180" t="str">
        <f>IF('Frais réels'!F438="","",'Frais réels'!$F438)</f>
        <v/>
      </c>
      <c r="G438" s="276" t="str">
        <f>IF('Frais réels'!G438="","",'Frais réels'!G438)</f>
        <v/>
      </c>
      <c r="H438" s="276" t="str">
        <f>IF('Frais réels'!H438="","",'Frais réels'!H438)</f>
        <v/>
      </c>
      <c r="I438" s="203" t="str">
        <f>IF('Frais réels'!I438="","",'Frais réels'!$I438)</f>
        <v/>
      </c>
      <c r="J438" s="73"/>
      <c r="K438" s="182" t="str">
        <f t="shared" si="37"/>
        <v/>
      </c>
      <c r="L438" s="285"/>
      <c r="M438" s="286" t="str">
        <f t="shared" si="38"/>
        <v/>
      </c>
      <c r="N438" s="286" t="str">
        <f t="shared" si="39"/>
        <v/>
      </c>
      <c r="O438" s="215" t="str">
        <f t="shared" si="36"/>
        <v/>
      </c>
      <c r="P438" s="211" t="str">
        <f t="shared" si="40"/>
        <v/>
      </c>
      <c r="Q438" s="222"/>
      <c r="R438" s="266"/>
      <c r="S438" s="90"/>
      <c r="T438" s="158">
        <f t="shared" si="41"/>
        <v>0</v>
      </c>
    </row>
    <row r="439" spans="1:20" ht="20.100000000000001" customHeight="1" x14ac:dyDescent="0.25">
      <c r="A439" s="174">
        <v>433</v>
      </c>
      <c r="B439" s="181" t="str">
        <f>IF('Frais réels'!B439="","",'Frais réels'!$B439)</f>
        <v/>
      </c>
      <c r="C439" s="181" t="str">
        <f>IF('Frais réels'!C439="","",'Frais réels'!$C439)</f>
        <v/>
      </c>
      <c r="D439" s="181" t="str">
        <f>IF('Frais réels'!D439="","",'Frais réels'!$D439)</f>
        <v/>
      </c>
      <c r="E439" s="180" t="str">
        <f>IF('Frais réels'!E439="","",'Frais réels'!$E439)</f>
        <v/>
      </c>
      <c r="F439" s="180" t="str">
        <f>IF('Frais réels'!F439="","",'Frais réels'!$F439)</f>
        <v/>
      </c>
      <c r="G439" s="276" t="str">
        <f>IF('Frais réels'!G439="","",'Frais réels'!G439)</f>
        <v/>
      </c>
      <c r="H439" s="276" t="str">
        <f>IF('Frais réels'!H439="","",'Frais réels'!H439)</f>
        <v/>
      </c>
      <c r="I439" s="203" t="str">
        <f>IF('Frais réels'!I439="","",'Frais réels'!$I439)</f>
        <v/>
      </c>
      <c r="J439" s="73"/>
      <c r="K439" s="182" t="str">
        <f t="shared" si="37"/>
        <v/>
      </c>
      <c r="L439" s="285"/>
      <c r="M439" s="286" t="str">
        <f t="shared" si="38"/>
        <v/>
      </c>
      <c r="N439" s="286" t="str">
        <f t="shared" si="39"/>
        <v/>
      </c>
      <c r="O439" s="215" t="str">
        <f t="shared" si="36"/>
        <v/>
      </c>
      <c r="P439" s="211" t="str">
        <f t="shared" si="40"/>
        <v/>
      </c>
      <c r="Q439" s="222"/>
      <c r="R439" s="266"/>
      <c r="S439" s="90"/>
      <c r="T439" s="158">
        <f t="shared" si="41"/>
        <v>0</v>
      </c>
    </row>
    <row r="440" spans="1:20" ht="20.100000000000001" customHeight="1" x14ac:dyDescent="0.25">
      <c r="A440" s="174">
        <v>434</v>
      </c>
      <c r="B440" s="181" t="str">
        <f>IF('Frais réels'!B440="","",'Frais réels'!$B440)</f>
        <v/>
      </c>
      <c r="C440" s="181" t="str">
        <f>IF('Frais réels'!C440="","",'Frais réels'!$C440)</f>
        <v/>
      </c>
      <c r="D440" s="181" t="str">
        <f>IF('Frais réels'!D440="","",'Frais réels'!$D440)</f>
        <v/>
      </c>
      <c r="E440" s="180" t="str">
        <f>IF('Frais réels'!E440="","",'Frais réels'!$E440)</f>
        <v/>
      </c>
      <c r="F440" s="180" t="str">
        <f>IF('Frais réels'!F440="","",'Frais réels'!$F440)</f>
        <v/>
      </c>
      <c r="G440" s="276" t="str">
        <f>IF('Frais réels'!G440="","",'Frais réels'!G440)</f>
        <v/>
      </c>
      <c r="H440" s="276" t="str">
        <f>IF('Frais réels'!H440="","",'Frais réels'!H440)</f>
        <v/>
      </c>
      <c r="I440" s="203" t="str">
        <f>IF('Frais réels'!I440="","",'Frais réels'!$I440)</f>
        <v/>
      </c>
      <c r="J440" s="73"/>
      <c r="K440" s="182" t="str">
        <f t="shared" si="37"/>
        <v/>
      </c>
      <c r="L440" s="285"/>
      <c r="M440" s="286" t="str">
        <f t="shared" si="38"/>
        <v/>
      </c>
      <c r="N440" s="286" t="str">
        <f t="shared" si="39"/>
        <v/>
      </c>
      <c r="O440" s="215" t="str">
        <f t="shared" si="36"/>
        <v/>
      </c>
      <c r="P440" s="211" t="str">
        <f t="shared" si="40"/>
        <v/>
      </c>
      <c r="Q440" s="222"/>
      <c r="R440" s="266"/>
      <c r="S440" s="90"/>
      <c r="T440" s="158">
        <f t="shared" si="41"/>
        <v>0</v>
      </c>
    </row>
    <row r="441" spans="1:20" ht="20.100000000000001" customHeight="1" x14ac:dyDescent="0.25">
      <c r="A441" s="174">
        <v>435</v>
      </c>
      <c r="B441" s="181" t="str">
        <f>IF('Frais réels'!B441="","",'Frais réels'!$B441)</f>
        <v/>
      </c>
      <c r="C441" s="181" t="str">
        <f>IF('Frais réels'!C441="","",'Frais réels'!$C441)</f>
        <v/>
      </c>
      <c r="D441" s="181" t="str">
        <f>IF('Frais réels'!D441="","",'Frais réels'!$D441)</f>
        <v/>
      </c>
      <c r="E441" s="180" t="str">
        <f>IF('Frais réels'!E441="","",'Frais réels'!$E441)</f>
        <v/>
      </c>
      <c r="F441" s="180" t="str">
        <f>IF('Frais réels'!F441="","",'Frais réels'!$F441)</f>
        <v/>
      </c>
      <c r="G441" s="276" t="str">
        <f>IF('Frais réels'!G441="","",'Frais réels'!G441)</f>
        <v/>
      </c>
      <c r="H441" s="276" t="str">
        <f>IF('Frais réels'!H441="","",'Frais réels'!H441)</f>
        <v/>
      </c>
      <c r="I441" s="203" t="str">
        <f>IF('Frais réels'!I441="","",'Frais réels'!$I441)</f>
        <v/>
      </c>
      <c r="J441" s="73"/>
      <c r="K441" s="182" t="str">
        <f t="shared" si="37"/>
        <v/>
      </c>
      <c r="L441" s="285"/>
      <c r="M441" s="286" t="str">
        <f t="shared" si="38"/>
        <v/>
      </c>
      <c r="N441" s="286" t="str">
        <f t="shared" si="39"/>
        <v/>
      </c>
      <c r="O441" s="215" t="str">
        <f t="shared" si="36"/>
        <v/>
      </c>
      <c r="P441" s="211" t="str">
        <f t="shared" si="40"/>
        <v/>
      </c>
      <c r="Q441" s="222"/>
      <c r="R441" s="266"/>
      <c r="S441" s="90"/>
      <c r="T441" s="158">
        <f t="shared" si="41"/>
        <v>0</v>
      </c>
    </row>
    <row r="442" spans="1:20" ht="20.100000000000001" customHeight="1" x14ac:dyDescent="0.25">
      <c r="A442" s="174">
        <v>436</v>
      </c>
      <c r="B442" s="181" t="str">
        <f>IF('Frais réels'!B442="","",'Frais réels'!$B442)</f>
        <v/>
      </c>
      <c r="C442" s="181" t="str">
        <f>IF('Frais réels'!C442="","",'Frais réels'!$C442)</f>
        <v/>
      </c>
      <c r="D442" s="181" t="str">
        <f>IF('Frais réels'!D442="","",'Frais réels'!$D442)</f>
        <v/>
      </c>
      <c r="E442" s="180" t="str">
        <f>IF('Frais réels'!E442="","",'Frais réels'!$E442)</f>
        <v/>
      </c>
      <c r="F442" s="180" t="str">
        <f>IF('Frais réels'!F442="","",'Frais réels'!$F442)</f>
        <v/>
      </c>
      <c r="G442" s="276" t="str">
        <f>IF('Frais réels'!G442="","",'Frais réels'!G442)</f>
        <v/>
      </c>
      <c r="H442" s="276" t="str">
        <f>IF('Frais réels'!H442="","",'Frais réels'!H442)</f>
        <v/>
      </c>
      <c r="I442" s="203" t="str">
        <f>IF('Frais réels'!I442="","",'Frais réels'!$I442)</f>
        <v/>
      </c>
      <c r="J442" s="73"/>
      <c r="K442" s="182" t="str">
        <f t="shared" si="37"/>
        <v/>
      </c>
      <c r="L442" s="285"/>
      <c r="M442" s="286" t="str">
        <f t="shared" si="38"/>
        <v/>
      </c>
      <c r="N442" s="286" t="str">
        <f t="shared" si="39"/>
        <v/>
      </c>
      <c r="O442" s="215" t="str">
        <f t="shared" si="36"/>
        <v/>
      </c>
      <c r="P442" s="211" t="str">
        <f t="shared" si="40"/>
        <v/>
      </c>
      <c r="Q442" s="222"/>
      <c r="R442" s="266"/>
      <c r="S442" s="90"/>
      <c r="T442" s="158">
        <f t="shared" si="41"/>
        <v>0</v>
      </c>
    </row>
    <row r="443" spans="1:20" ht="20.100000000000001" customHeight="1" x14ac:dyDescent="0.25">
      <c r="A443" s="174">
        <v>437</v>
      </c>
      <c r="B443" s="181" t="str">
        <f>IF('Frais réels'!B443="","",'Frais réels'!$B443)</f>
        <v/>
      </c>
      <c r="C443" s="181" t="str">
        <f>IF('Frais réels'!C443="","",'Frais réels'!$C443)</f>
        <v/>
      </c>
      <c r="D443" s="181" t="str">
        <f>IF('Frais réels'!D443="","",'Frais réels'!$D443)</f>
        <v/>
      </c>
      <c r="E443" s="180" t="str">
        <f>IF('Frais réels'!E443="","",'Frais réels'!$E443)</f>
        <v/>
      </c>
      <c r="F443" s="180" t="str">
        <f>IF('Frais réels'!F443="","",'Frais réels'!$F443)</f>
        <v/>
      </c>
      <c r="G443" s="276" t="str">
        <f>IF('Frais réels'!G443="","",'Frais réels'!G443)</f>
        <v/>
      </c>
      <c r="H443" s="276" t="str">
        <f>IF('Frais réels'!H443="","",'Frais réels'!H443)</f>
        <v/>
      </c>
      <c r="I443" s="203" t="str">
        <f>IF('Frais réels'!I443="","",'Frais réels'!$I443)</f>
        <v/>
      </c>
      <c r="J443" s="73"/>
      <c r="K443" s="182" t="str">
        <f t="shared" si="37"/>
        <v/>
      </c>
      <c r="L443" s="285"/>
      <c r="M443" s="286" t="str">
        <f t="shared" si="38"/>
        <v/>
      </c>
      <c r="N443" s="286" t="str">
        <f t="shared" si="39"/>
        <v/>
      </c>
      <c r="O443" s="215" t="str">
        <f t="shared" si="36"/>
        <v/>
      </c>
      <c r="P443" s="211" t="str">
        <f t="shared" si="40"/>
        <v/>
      </c>
      <c r="Q443" s="222"/>
      <c r="R443" s="266"/>
      <c r="S443" s="90"/>
      <c r="T443" s="158">
        <f t="shared" si="41"/>
        <v>0</v>
      </c>
    </row>
    <row r="444" spans="1:20" ht="20.100000000000001" customHeight="1" x14ac:dyDescent="0.25">
      <c r="A444" s="174">
        <v>438</v>
      </c>
      <c r="B444" s="181" t="str">
        <f>IF('Frais réels'!B444="","",'Frais réels'!$B444)</f>
        <v/>
      </c>
      <c r="C444" s="181" t="str">
        <f>IF('Frais réels'!C444="","",'Frais réels'!$C444)</f>
        <v/>
      </c>
      <c r="D444" s="181" t="str">
        <f>IF('Frais réels'!D444="","",'Frais réels'!$D444)</f>
        <v/>
      </c>
      <c r="E444" s="180" t="str">
        <f>IF('Frais réels'!E444="","",'Frais réels'!$E444)</f>
        <v/>
      </c>
      <c r="F444" s="180" t="str">
        <f>IF('Frais réels'!F444="","",'Frais réels'!$F444)</f>
        <v/>
      </c>
      <c r="G444" s="276" t="str">
        <f>IF('Frais réels'!G444="","",'Frais réels'!G444)</f>
        <v/>
      </c>
      <c r="H444" s="276" t="str">
        <f>IF('Frais réels'!H444="","",'Frais réels'!H444)</f>
        <v/>
      </c>
      <c r="I444" s="203" t="str">
        <f>IF('Frais réels'!I444="","",'Frais réels'!$I444)</f>
        <v/>
      </c>
      <c r="J444" s="73"/>
      <c r="K444" s="182" t="str">
        <f t="shared" si="37"/>
        <v/>
      </c>
      <c r="L444" s="285"/>
      <c r="M444" s="286" t="str">
        <f t="shared" si="38"/>
        <v/>
      </c>
      <c r="N444" s="286" t="str">
        <f t="shared" si="39"/>
        <v/>
      </c>
      <c r="O444" s="215" t="str">
        <f t="shared" si="36"/>
        <v/>
      </c>
      <c r="P444" s="211" t="str">
        <f t="shared" si="40"/>
        <v/>
      </c>
      <c r="Q444" s="222"/>
      <c r="R444" s="266"/>
      <c r="S444" s="90"/>
      <c r="T444" s="158">
        <f t="shared" si="41"/>
        <v>0</v>
      </c>
    </row>
    <row r="445" spans="1:20" ht="20.100000000000001" customHeight="1" x14ac:dyDescent="0.25">
      <c r="A445" s="174">
        <v>439</v>
      </c>
      <c r="B445" s="181" t="str">
        <f>IF('Frais réels'!B445="","",'Frais réels'!$B445)</f>
        <v/>
      </c>
      <c r="C445" s="181" t="str">
        <f>IF('Frais réels'!C445="","",'Frais réels'!$C445)</f>
        <v/>
      </c>
      <c r="D445" s="181" t="str">
        <f>IF('Frais réels'!D445="","",'Frais réels'!$D445)</f>
        <v/>
      </c>
      <c r="E445" s="180" t="str">
        <f>IF('Frais réels'!E445="","",'Frais réels'!$E445)</f>
        <v/>
      </c>
      <c r="F445" s="180" t="str">
        <f>IF('Frais réels'!F445="","",'Frais réels'!$F445)</f>
        <v/>
      </c>
      <c r="G445" s="276" t="str">
        <f>IF('Frais réels'!G445="","",'Frais réels'!G445)</f>
        <v/>
      </c>
      <c r="H445" s="276" t="str">
        <f>IF('Frais réels'!H445="","",'Frais réels'!H445)</f>
        <v/>
      </c>
      <c r="I445" s="203" t="str">
        <f>IF('Frais réels'!I445="","",'Frais réels'!$I445)</f>
        <v/>
      </c>
      <c r="J445" s="73"/>
      <c r="K445" s="182" t="str">
        <f t="shared" si="37"/>
        <v/>
      </c>
      <c r="L445" s="285"/>
      <c r="M445" s="286" t="str">
        <f t="shared" si="38"/>
        <v/>
      </c>
      <c r="N445" s="286" t="str">
        <f t="shared" si="39"/>
        <v/>
      </c>
      <c r="O445" s="215" t="str">
        <f t="shared" si="36"/>
        <v/>
      </c>
      <c r="P445" s="211" t="str">
        <f t="shared" si="40"/>
        <v/>
      </c>
      <c r="Q445" s="222"/>
      <c r="R445" s="266"/>
      <c r="S445" s="90"/>
      <c r="T445" s="158">
        <f t="shared" si="41"/>
        <v>0</v>
      </c>
    </row>
    <row r="446" spans="1:20" ht="20.100000000000001" customHeight="1" x14ac:dyDescent="0.25">
      <c r="A446" s="174">
        <v>440</v>
      </c>
      <c r="B446" s="181" t="str">
        <f>IF('Frais réels'!B446="","",'Frais réels'!$B446)</f>
        <v/>
      </c>
      <c r="C446" s="181" t="str">
        <f>IF('Frais réels'!C446="","",'Frais réels'!$C446)</f>
        <v/>
      </c>
      <c r="D446" s="181" t="str">
        <f>IF('Frais réels'!D446="","",'Frais réels'!$D446)</f>
        <v/>
      </c>
      <c r="E446" s="180" t="str">
        <f>IF('Frais réels'!E446="","",'Frais réels'!$E446)</f>
        <v/>
      </c>
      <c r="F446" s="180" t="str">
        <f>IF('Frais réels'!F446="","",'Frais réels'!$F446)</f>
        <v/>
      </c>
      <c r="G446" s="276" t="str">
        <f>IF('Frais réels'!G446="","",'Frais réels'!G446)</f>
        <v/>
      </c>
      <c r="H446" s="276" t="str">
        <f>IF('Frais réels'!H446="","",'Frais réels'!H446)</f>
        <v/>
      </c>
      <c r="I446" s="203" t="str">
        <f>IF('Frais réels'!I446="","",'Frais réels'!$I446)</f>
        <v/>
      </c>
      <c r="J446" s="73"/>
      <c r="K446" s="182" t="str">
        <f t="shared" si="37"/>
        <v/>
      </c>
      <c r="L446" s="285"/>
      <c r="M446" s="286" t="str">
        <f t="shared" si="38"/>
        <v/>
      </c>
      <c r="N446" s="286" t="str">
        <f t="shared" si="39"/>
        <v/>
      </c>
      <c r="O446" s="215" t="str">
        <f t="shared" si="36"/>
        <v/>
      </c>
      <c r="P446" s="211" t="str">
        <f t="shared" si="40"/>
        <v/>
      </c>
      <c r="Q446" s="222"/>
      <c r="R446" s="266"/>
      <c r="S446" s="90"/>
      <c r="T446" s="158">
        <f t="shared" si="41"/>
        <v>0</v>
      </c>
    </row>
    <row r="447" spans="1:20" ht="20.100000000000001" customHeight="1" x14ac:dyDescent="0.25">
      <c r="A447" s="174">
        <v>441</v>
      </c>
      <c r="B447" s="181" t="str">
        <f>IF('Frais réels'!B447="","",'Frais réels'!$B447)</f>
        <v/>
      </c>
      <c r="C447" s="181" t="str">
        <f>IF('Frais réels'!C447="","",'Frais réels'!$C447)</f>
        <v/>
      </c>
      <c r="D447" s="181" t="str">
        <f>IF('Frais réels'!D447="","",'Frais réels'!$D447)</f>
        <v/>
      </c>
      <c r="E447" s="180" t="str">
        <f>IF('Frais réels'!E447="","",'Frais réels'!$E447)</f>
        <v/>
      </c>
      <c r="F447" s="180" t="str">
        <f>IF('Frais réels'!F447="","",'Frais réels'!$F447)</f>
        <v/>
      </c>
      <c r="G447" s="276" t="str">
        <f>IF('Frais réels'!G447="","",'Frais réels'!G447)</f>
        <v/>
      </c>
      <c r="H447" s="276" t="str">
        <f>IF('Frais réels'!H447="","",'Frais réels'!H447)</f>
        <v/>
      </c>
      <c r="I447" s="203" t="str">
        <f>IF('Frais réels'!I447="","",'Frais réels'!$I447)</f>
        <v/>
      </c>
      <c r="J447" s="73"/>
      <c r="K447" s="182" t="str">
        <f t="shared" si="37"/>
        <v/>
      </c>
      <c r="L447" s="285"/>
      <c r="M447" s="286" t="str">
        <f t="shared" si="38"/>
        <v/>
      </c>
      <c r="N447" s="286" t="str">
        <f t="shared" si="39"/>
        <v/>
      </c>
      <c r="O447" s="215" t="str">
        <f t="shared" si="36"/>
        <v/>
      </c>
      <c r="P447" s="211" t="str">
        <f t="shared" si="40"/>
        <v/>
      </c>
      <c r="Q447" s="222"/>
      <c r="R447" s="266"/>
      <c r="S447" s="90"/>
      <c r="T447" s="158">
        <f t="shared" si="41"/>
        <v>0</v>
      </c>
    </row>
    <row r="448" spans="1:20" ht="20.100000000000001" customHeight="1" x14ac:dyDescent="0.25">
      <c r="A448" s="174">
        <v>442</v>
      </c>
      <c r="B448" s="181" t="str">
        <f>IF('Frais réels'!B448="","",'Frais réels'!$B448)</f>
        <v/>
      </c>
      <c r="C448" s="181" t="str">
        <f>IF('Frais réels'!C448="","",'Frais réels'!$C448)</f>
        <v/>
      </c>
      <c r="D448" s="181" t="str">
        <f>IF('Frais réels'!D448="","",'Frais réels'!$D448)</f>
        <v/>
      </c>
      <c r="E448" s="180" t="str">
        <f>IF('Frais réels'!E448="","",'Frais réels'!$E448)</f>
        <v/>
      </c>
      <c r="F448" s="180" t="str">
        <f>IF('Frais réels'!F448="","",'Frais réels'!$F448)</f>
        <v/>
      </c>
      <c r="G448" s="276" t="str">
        <f>IF('Frais réels'!G448="","",'Frais réels'!G448)</f>
        <v/>
      </c>
      <c r="H448" s="276" t="str">
        <f>IF('Frais réels'!H448="","",'Frais réels'!H448)</f>
        <v/>
      </c>
      <c r="I448" s="203" t="str">
        <f>IF('Frais réels'!I448="","",'Frais réels'!$I448)</f>
        <v/>
      </c>
      <c r="J448" s="73"/>
      <c r="K448" s="182" t="str">
        <f t="shared" si="37"/>
        <v/>
      </c>
      <c r="L448" s="285"/>
      <c r="M448" s="286" t="str">
        <f t="shared" si="38"/>
        <v/>
      </c>
      <c r="N448" s="286" t="str">
        <f t="shared" si="39"/>
        <v/>
      </c>
      <c r="O448" s="215" t="str">
        <f t="shared" si="36"/>
        <v/>
      </c>
      <c r="P448" s="211" t="str">
        <f t="shared" si="40"/>
        <v/>
      </c>
      <c r="Q448" s="222"/>
      <c r="R448" s="266"/>
      <c r="S448" s="90"/>
      <c r="T448" s="158">
        <f t="shared" si="41"/>
        <v>0</v>
      </c>
    </row>
    <row r="449" spans="1:20" ht="20.100000000000001" customHeight="1" x14ac:dyDescent="0.25">
      <c r="A449" s="174">
        <v>443</v>
      </c>
      <c r="B449" s="181" t="str">
        <f>IF('Frais réels'!B449="","",'Frais réels'!$B449)</f>
        <v/>
      </c>
      <c r="C449" s="181" t="str">
        <f>IF('Frais réels'!C449="","",'Frais réels'!$C449)</f>
        <v/>
      </c>
      <c r="D449" s="181" t="str">
        <f>IF('Frais réels'!D449="","",'Frais réels'!$D449)</f>
        <v/>
      </c>
      <c r="E449" s="180" t="str">
        <f>IF('Frais réels'!E449="","",'Frais réels'!$E449)</f>
        <v/>
      </c>
      <c r="F449" s="180" t="str">
        <f>IF('Frais réels'!F449="","",'Frais réels'!$F449)</f>
        <v/>
      </c>
      <c r="G449" s="276" t="str">
        <f>IF('Frais réels'!G449="","",'Frais réels'!G449)</f>
        <v/>
      </c>
      <c r="H449" s="276" t="str">
        <f>IF('Frais réels'!H449="","",'Frais réels'!H449)</f>
        <v/>
      </c>
      <c r="I449" s="203" t="str">
        <f>IF('Frais réels'!I449="","",'Frais réels'!$I449)</f>
        <v/>
      </c>
      <c r="J449" s="73"/>
      <c r="K449" s="182" t="str">
        <f t="shared" si="37"/>
        <v/>
      </c>
      <c r="L449" s="285"/>
      <c r="M449" s="286" t="str">
        <f t="shared" si="38"/>
        <v/>
      </c>
      <c r="N449" s="286" t="str">
        <f t="shared" si="39"/>
        <v/>
      </c>
      <c r="O449" s="215" t="str">
        <f t="shared" si="36"/>
        <v/>
      </c>
      <c r="P449" s="211" t="str">
        <f t="shared" si="40"/>
        <v/>
      </c>
      <c r="Q449" s="222"/>
      <c r="R449" s="266"/>
      <c r="S449" s="90"/>
      <c r="T449" s="158">
        <f t="shared" si="41"/>
        <v>0</v>
      </c>
    </row>
    <row r="450" spans="1:20" ht="20.100000000000001" customHeight="1" x14ac:dyDescent="0.25">
      <c r="A450" s="174">
        <v>444</v>
      </c>
      <c r="B450" s="181" t="str">
        <f>IF('Frais réels'!B450="","",'Frais réels'!$B450)</f>
        <v/>
      </c>
      <c r="C450" s="181" t="str">
        <f>IF('Frais réels'!C450="","",'Frais réels'!$C450)</f>
        <v/>
      </c>
      <c r="D450" s="181" t="str">
        <f>IF('Frais réels'!D450="","",'Frais réels'!$D450)</f>
        <v/>
      </c>
      <c r="E450" s="180" t="str">
        <f>IF('Frais réels'!E450="","",'Frais réels'!$E450)</f>
        <v/>
      </c>
      <c r="F450" s="180" t="str">
        <f>IF('Frais réels'!F450="","",'Frais réels'!$F450)</f>
        <v/>
      </c>
      <c r="G450" s="276" t="str">
        <f>IF('Frais réels'!G450="","",'Frais réels'!G450)</f>
        <v/>
      </c>
      <c r="H450" s="276" t="str">
        <f>IF('Frais réels'!H450="","",'Frais réels'!H450)</f>
        <v/>
      </c>
      <c r="I450" s="203" t="str">
        <f>IF('Frais réels'!I450="","",'Frais réels'!$I450)</f>
        <v/>
      </c>
      <c r="J450" s="73"/>
      <c r="K450" s="182" t="str">
        <f t="shared" si="37"/>
        <v/>
      </c>
      <c r="L450" s="285"/>
      <c r="M450" s="286" t="str">
        <f t="shared" si="38"/>
        <v/>
      </c>
      <c r="N450" s="286" t="str">
        <f t="shared" si="39"/>
        <v/>
      </c>
      <c r="O450" s="215" t="str">
        <f t="shared" si="36"/>
        <v/>
      </c>
      <c r="P450" s="211" t="str">
        <f t="shared" si="40"/>
        <v/>
      </c>
      <c r="Q450" s="222"/>
      <c r="R450" s="266"/>
      <c r="S450" s="90"/>
      <c r="T450" s="158">
        <f t="shared" si="41"/>
        <v>0</v>
      </c>
    </row>
    <row r="451" spans="1:20" ht="20.100000000000001" customHeight="1" x14ac:dyDescent="0.25">
      <c r="A451" s="174">
        <v>445</v>
      </c>
      <c r="B451" s="181" t="str">
        <f>IF('Frais réels'!B451="","",'Frais réels'!$B451)</f>
        <v/>
      </c>
      <c r="C451" s="181" t="str">
        <f>IF('Frais réels'!C451="","",'Frais réels'!$C451)</f>
        <v/>
      </c>
      <c r="D451" s="181" t="str">
        <f>IF('Frais réels'!D451="","",'Frais réels'!$D451)</f>
        <v/>
      </c>
      <c r="E451" s="180" t="str">
        <f>IF('Frais réels'!E451="","",'Frais réels'!$E451)</f>
        <v/>
      </c>
      <c r="F451" s="180" t="str">
        <f>IF('Frais réels'!F451="","",'Frais réels'!$F451)</f>
        <v/>
      </c>
      <c r="G451" s="276" t="str">
        <f>IF('Frais réels'!G451="","",'Frais réels'!G451)</f>
        <v/>
      </c>
      <c r="H451" s="276" t="str">
        <f>IF('Frais réels'!H451="","",'Frais réels'!H451)</f>
        <v/>
      </c>
      <c r="I451" s="203" t="str">
        <f>IF('Frais réels'!I451="","",'Frais réels'!$I451)</f>
        <v/>
      </c>
      <c r="J451" s="73"/>
      <c r="K451" s="182" t="str">
        <f t="shared" si="37"/>
        <v/>
      </c>
      <c r="L451" s="285"/>
      <c r="M451" s="286" t="str">
        <f t="shared" si="38"/>
        <v/>
      </c>
      <c r="N451" s="286" t="str">
        <f t="shared" si="39"/>
        <v/>
      </c>
      <c r="O451" s="215" t="str">
        <f t="shared" si="36"/>
        <v/>
      </c>
      <c r="P451" s="211" t="str">
        <f t="shared" si="40"/>
        <v/>
      </c>
      <c r="Q451" s="222"/>
      <c r="R451" s="266"/>
      <c r="S451" s="90"/>
      <c r="T451" s="158">
        <f t="shared" si="41"/>
        <v>0</v>
      </c>
    </row>
    <row r="452" spans="1:20" ht="20.100000000000001" customHeight="1" x14ac:dyDescent="0.25">
      <c r="A452" s="174">
        <v>446</v>
      </c>
      <c r="B452" s="181" t="str">
        <f>IF('Frais réels'!B452="","",'Frais réels'!$B452)</f>
        <v/>
      </c>
      <c r="C452" s="181" t="str">
        <f>IF('Frais réels'!C452="","",'Frais réels'!$C452)</f>
        <v/>
      </c>
      <c r="D452" s="181" t="str">
        <f>IF('Frais réels'!D452="","",'Frais réels'!$D452)</f>
        <v/>
      </c>
      <c r="E452" s="180" t="str">
        <f>IF('Frais réels'!E452="","",'Frais réels'!$E452)</f>
        <v/>
      </c>
      <c r="F452" s="180" t="str">
        <f>IF('Frais réels'!F452="","",'Frais réels'!$F452)</f>
        <v/>
      </c>
      <c r="G452" s="276" t="str">
        <f>IF('Frais réels'!G452="","",'Frais réels'!G452)</f>
        <v/>
      </c>
      <c r="H452" s="276" t="str">
        <f>IF('Frais réels'!H452="","",'Frais réels'!H452)</f>
        <v/>
      </c>
      <c r="I452" s="203" t="str">
        <f>IF('Frais réels'!I452="","",'Frais réels'!$I452)</f>
        <v/>
      </c>
      <c r="J452" s="73"/>
      <c r="K452" s="182" t="str">
        <f t="shared" si="37"/>
        <v/>
      </c>
      <c r="L452" s="285"/>
      <c r="M452" s="286" t="str">
        <f t="shared" si="38"/>
        <v/>
      </c>
      <c r="N452" s="286" t="str">
        <f t="shared" si="39"/>
        <v/>
      </c>
      <c r="O452" s="215" t="str">
        <f t="shared" si="36"/>
        <v/>
      </c>
      <c r="P452" s="211" t="str">
        <f t="shared" si="40"/>
        <v/>
      </c>
      <c r="Q452" s="222"/>
      <c r="R452" s="266"/>
      <c r="S452" s="90"/>
      <c r="T452" s="158">
        <f t="shared" si="41"/>
        <v>0</v>
      </c>
    </row>
    <row r="453" spans="1:20" ht="20.100000000000001" customHeight="1" x14ac:dyDescent="0.25">
      <c r="A453" s="174">
        <v>447</v>
      </c>
      <c r="B453" s="181" t="str">
        <f>IF('Frais réels'!B453="","",'Frais réels'!$B453)</f>
        <v/>
      </c>
      <c r="C453" s="181" t="str">
        <f>IF('Frais réels'!C453="","",'Frais réels'!$C453)</f>
        <v/>
      </c>
      <c r="D453" s="181" t="str">
        <f>IF('Frais réels'!D453="","",'Frais réels'!$D453)</f>
        <v/>
      </c>
      <c r="E453" s="180" t="str">
        <f>IF('Frais réels'!E453="","",'Frais réels'!$E453)</f>
        <v/>
      </c>
      <c r="F453" s="180" t="str">
        <f>IF('Frais réels'!F453="","",'Frais réels'!$F453)</f>
        <v/>
      </c>
      <c r="G453" s="276" t="str">
        <f>IF('Frais réels'!G453="","",'Frais réels'!G453)</f>
        <v/>
      </c>
      <c r="H453" s="276" t="str">
        <f>IF('Frais réels'!H453="","",'Frais réels'!H453)</f>
        <v/>
      </c>
      <c r="I453" s="203" t="str">
        <f>IF('Frais réels'!I453="","",'Frais réels'!$I453)</f>
        <v/>
      </c>
      <c r="J453" s="73"/>
      <c r="K453" s="182" t="str">
        <f t="shared" si="37"/>
        <v/>
      </c>
      <c r="L453" s="285"/>
      <c r="M453" s="286" t="str">
        <f t="shared" si="38"/>
        <v/>
      </c>
      <c r="N453" s="286" t="str">
        <f t="shared" si="39"/>
        <v/>
      </c>
      <c r="O453" s="215" t="str">
        <f t="shared" si="36"/>
        <v/>
      </c>
      <c r="P453" s="211" t="str">
        <f t="shared" si="40"/>
        <v/>
      </c>
      <c r="Q453" s="222"/>
      <c r="R453" s="266"/>
      <c r="S453" s="90"/>
      <c r="T453" s="158">
        <f t="shared" si="41"/>
        <v>0</v>
      </c>
    </row>
    <row r="454" spans="1:20" ht="20.100000000000001" customHeight="1" x14ac:dyDescent="0.25">
      <c r="A454" s="174">
        <v>448</v>
      </c>
      <c r="B454" s="181" t="str">
        <f>IF('Frais réels'!B454="","",'Frais réels'!$B454)</f>
        <v/>
      </c>
      <c r="C454" s="181" t="str">
        <f>IF('Frais réels'!C454="","",'Frais réels'!$C454)</f>
        <v/>
      </c>
      <c r="D454" s="181" t="str">
        <f>IF('Frais réels'!D454="","",'Frais réels'!$D454)</f>
        <v/>
      </c>
      <c r="E454" s="180" t="str">
        <f>IF('Frais réels'!E454="","",'Frais réels'!$E454)</f>
        <v/>
      </c>
      <c r="F454" s="180" t="str">
        <f>IF('Frais réels'!F454="","",'Frais réels'!$F454)</f>
        <v/>
      </c>
      <c r="G454" s="276" t="str">
        <f>IF('Frais réels'!G454="","",'Frais réels'!G454)</f>
        <v/>
      </c>
      <c r="H454" s="276" t="str">
        <f>IF('Frais réels'!H454="","",'Frais réels'!H454)</f>
        <v/>
      </c>
      <c r="I454" s="203" t="str">
        <f>IF('Frais réels'!I454="","",'Frais réels'!$I454)</f>
        <v/>
      </c>
      <c r="J454" s="73"/>
      <c r="K454" s="182" t="str">
        <f t="shared" si="37"/>
        <v/>
      </c>
      <c r="L454" s="285"/>
      <c r="M454" s="286" t="str">
        <f t="shared" si="38"/>
        <v/>
      </c>
      <c r="N454" s="286" t="str">
        <f t="shared" si="39"/>
        <v/>
      </c>
      <c r="O454" s="215" t="str">
        <f t="shared" si="36"/>
        <v/>
      </c>
      <c r="P454" s="211" t="str">
        <f t="shared" si="40"/>
        <v/>
      </c>
      <c r="Q454" s="222"/>
      <c r="R454" s="266"/>
      <c r="S454" s="90"/>
      <c r="T454" s="158">
        <f t="shared" si="41"/>
        <v>0</v>
      </c>
    </row>
    <row r="455" spans="1:20" ht="20.100000000000001" customHeight="1" x14ac:dyDescent="0.25">
      <c r="A455" s="174">
        <v>449</v>
      </c>
      <c r="B455" s="181" t="str">
        <f>IF('Frais réels'!B455="","",'Frais réels'!$B455)</f>
        <v/>
      </c>
      <c r="C455" s="181" t="str">
        <f>IF('Frais réels'!C455="","",'Frais réels'!$C455)</f>
        <v/>
      </c>
      <c r="D455" s="181" t="str">
        <f>IF('Frais réels'!D455="","",'Frais réels'!$D455)</f>
        <v/>
      </c>
      <c r="E455" s="180" t="str">
        <f>IF('Frais réels'!E455="","",'Frais réels'!$E455)</f>
        <v/>
      </c>
      <c r="F455" s="180" t="str">
        <f>IF('Frais réels'!F455="","",'Frais réels'!$F455)</f>
        <v/>
      </c>
      <c r="G455" s="276" t="str">
        <f>IF('Frais réels'!G455="","",'Frais réels'!G455)</f>
        <v/>
      </c>
      <c r="H455" s="276" t="str">
        <f>IF('Frais réels'!H455="","",'Frais réels'!H455)</f>
        <v/>
      </c>
      <c r="I455" s="203" t="str">
        <f>IF('Frais réels'!I455="","",'Frais réels'!$I455)</f>
        <v/>
      </c>
      <c r="J455" s="73"/>
      <c r="K455" s="182" t="str">
        <f t="shared" si="37"/>
        <v/>
      </c>
      <c r="L455" s="285"/>
      <c r="M455" s="286" t="str">
        <f t="shared" si="38"/>
        <v/>
      </c>
      <c r="N455" s="286" t="str">
        <f t="shared" si="39"/>
        <v/>
      </c>
      <c r="O455" s="215" t="str">
        <f t="shared" ref="O455:O506" si="42">IF(F455="Aller - Retour Mayotte - Hexagone",IF(1900=0,"",1900),IF(F455="Aller - Retour Mayotte - La Réunion",IF(700=0,"",700),IF(F455="Aller - Retour Mayotte - Caraïbes",IF(2200=0,"",2200),IF(E455="Billets de train",IF(J455=0,"",""),IF(E455="","")))))</f>
        <v/>
      </c>
      <c r="P455" s="211" t="str">
        <f t="shared" si="40"/>
        <v/>
      </c>
      <c r="Q455" s="222"/>
      <c r="R455" s="266"/>
      <c r="S455" s="90"/>
      <c r="T455" s="158">
        <f t="shared" si="41"/>
        <v>0</v>
      </c>
    </row>
    <row r="456" spans="1:20" ht="20.100000000000001" customHeight="1" x14ac:dyDescent="0.25">
      <c r="A456" s="174">
        <v>450</v>
      </c>
      <c r="B456" s="181" t="str">
        <f>IF('Frais réels'!B456="","",'Frais réels'!$B456)</f>
        <v/>
      </c>
      <c r="C456" s="181" t="str">
        <f>IF('Frais réels'!C456="","",'Frais réels'!$C456)</f>
        <v/>
      </c>
      <c r="D456" s="181" t="str">
        <f>IF('Frais réels'!D456="","",'Frais réels'!$D456)</f>
        <v/>
      </c>
      <c r="E456" s="180" t="str">
        <f>IF('Frais réels'!E456="","",'Frais réels'!$E456)</f>
        <v/>
      </c>
      <c r="F456" s="180" t="str">
        <f>IF('Frais réels'!F456="","",'Frais réels'!$F456)</f>
        <v/>
      </c>
      <c r="G456" s="276" t="str">
        <f>IF('Frais réels'!G456="","",'Frais réels'!G456)</f>
        <v/>
      </c>
      <c r="H456" s="276" t="str">
        <f>IF('Frais réels'!H456="","",'Frais réels'!H456)</f>
        <v/>
      </c>
      <c r="I456" s="203" t="str">
        <f>IF('Frais réels'!I456="","",'Frais réels'!$I456)</f>
        <v/>
      </c>
      <c r="J456" s="73"/>
      <c r="K456" s="182" t="str">
        <f t="shared" ref="K456:K506" si="43">IF($I456="","",IF($J456&gt;$I456,"Le montant éligible ne peut etre supérieur au montant présenté",""))</f>
        <v/>
      </c>
      <c r="L456" s="285"/>
      <c r="M456" s="286" t="str">
        <f t="shared" ref="M456:M506" si="44">IF(L456="KO","",IF(J456="","",G456))</f>
        <v/>
      </c>
      <c r="N456" s="286" t="str">
        <f t="shared" ref="N456:N506" si="45">IF(L456="KO","",IF(J456="","",H456))</f>
        <v/>
      </c>
      <c r="O456" s="215" t="str">
        <f t="shared" si="42"/>
        <v/>
      </c>
      <c r="P456" s="211" t="str">
        <f t="shared" ref="P456:P506" si="46">IF(J456="", "", IF(MIN(J456,O456)=0, "", MIN(J456,O456)))</f>
        <v/>
      </c>
      <c r="Q456" s="222"/>
      <c r="R456" s="266"/>
      <c r="S456" s="90"/>
      <c r="T456" s="158">
        <f t="shared" ref="T456:T506" si="47">IF(AND(B456&lt;&gt;"",S456&lt;&gt;"Oui"),1,0)</f>
        <v>0</v>
      </c>
    </row>
    <row r="457" spans="1:20" ht="20.100000000000001" customHeight="1" x14ac:dyDescent="0.25">
      <c r="A457" s="174">
        <v>451</v>
      </c>
      <c r="B457" s="181" t="str">
        <f>IF('Frais réels'!B457="","",'Frais réels'!$B457)</f>
        <v/>
      </c>
      <c r="C457" s="181" t="str">
        <f>IF('Frais réels'!C457="","",'Frais réels'!$C457)</f>
        <v/>
      </c>
      <c r="D457" s="181" t="str">
        <f>IF('Frais réels'!D457="","",'Frais réels'!$D457)</f>
        <v/>
      </c>
      <c r="E457" s="180" t="str">
        <f>IF('Frais réels'!E457="","",'Frais réels'!$E457)</f>
        <v/>
      </c>
      <c r="F457" s="180" t="str">
        <f>IF('Frais réels'!F457="","",'Frais réels'!$F457)</f>
        <v/>
      </c>
      <c r="G457" s="276" t="str">
        <f>IF('Frais réels'!G457="","",'Frais réels'!G457)</f>
        <v/>
      </c>
      <c r="H457" s="276" t="str">
        <f>IF('Frais réels'!H457="","",'Frais réels'!H457)</f>
        <v/>
      </c>
      <c r="I457" s="203" t="str">
        <f>IF('Frais réels'!I457="","",'Frais réels'!$I457)</f>
        <v/>
      </c>
      <c r="J457" s="73"/>
      <c r="K457" s="182" t="str">
        <f t="shared" si="43"/>
        <v/>
      </c>
      <c r="L457" s="285"/>
      <c r="M457" s="286" t="str">
        <f t="shared" si="44"/>
        <v/>
      </c>
      <c r="N457" s="286" t="str">
        <f t="shared" si="45"/>
        <v/>
      </c>
      <c r="O457" s="215" t="str">
        <f t="shared" si="42"/>
        <v/>
      </c>
      <c r="P457" s="211" t="str">
        <f t="shared" si="46"/>
        <v/>
      </c>
      <c r="Q457" s="222"/>
      <c r="R457" s="266"/>
      <c r="S457" s="90"/>
      <c r="T457" s="158">
        <f t="shared" si="47"/>
        <v>0</v>
      </c>
    </row>
    <row r="458" spans="1:20" ht="20.100000000000001" customHeight="1" x14ac:dyDescent="0.25">
      <c r="A458" s="174">
        <v>452</v>
      </c>
      <c r="B458" s="181" t="str">
        <f>IF('Frais réels'!B458="","",'Frais réels'!$B458)</f>
        <v/>
      </c>
      <c r="C458" s="181" t="str">
        <f>IF('Frais réels'!C458="","",'Frais réels'!$C458)</f>
        <v/>
      </c>
      <c r="D458" s="181" t="str">
        <f>IF('Frais réels'!D458="","",'Frais réels'!$D458)</f>
        <v/>
      </c>
      <c r="E458" s="180" t="str">
        <f>IF('Frais réels'!E458="","",'Frais réels'!$E458)</f>
        <v/>
      </c>
      <c r="F458" s="180" t="str">
        <f>IF('Frais réels'!F458="","",'Frais réels'!$F458)</f>
        <v/>
      </c>
      <c r="G458" s="276" t="str">
        <f>IF('Frais réels'!G458="","",'Frais réels'!G458)</f>
        <v/>
      </c>
      <c r="H458" s="276" t="str">
        <f>IF('Frais réels'!H458="","",'Frais réels'!H458)</f>
        <v/>
      </c>
      <c r="I458" s="203" t="str">
        <f>IF('Frais réels'!I458="","",'Frais réels'!$I458)</f>
        <v/>
      </c>
      <c r="J458" s="73"/>
      <c r="K458" s="182" t="str">
        <f t="shared" si="43"/>
        <v/>
      </c>
      <c r="L458" s="285"/>
      <c r="M458" s="286" t="str">
        <f t="shared" si="44"/>
        <v/>
      </c>
      <c r="N458" s="286" t="str">
        <f t="shared" si="45"/>
        <v/>
      </c>
      <c r="O458" s="215" t="str">
        <f t="shared" si="42"/>
        <v/>
      </c>
      <c r="P458" s="211" t="str">
        <f t="shared" si="46"/>
        <v/>
      </c>
      <c r="Q458" s="222"/>
      <c r="R458" s="266"/>
      <c r="S458" s="90"/>
      <c r="T458" s="158">
        <f t="shared" si="47"/>
        <v>0</v>
      </c>
    </row>
    <row r="459" spans="1:20" ht="20.100000000000001" customHeight="1" x14ac:dyDescent="0.25">
      <c r="A459" s="174">
        <v>453</v>
      </c>
      <c r="B459" s="181" t="str">
        <f>IF('Frais réels'!B459="","",'Frais réels'!$B459)</f>
        <v/>
      </c>
      <c r="C459" s="181" t="str">
        <f>IF('Frais réels'!C459="","",'Frais réels'!$C459)</f>
        <v/>
      </c>
      <c r="D459" s="181" t="str">
        <f>IF('Frais réels'!D459="","",'Frais réels'!$D459)</f>
        <v/>
      </c>
      <c r="E459" s="180" t="str">
        <f>IF('Frais réels'!E459="","",'Frais réels'!$E459)</f>
        <v/>
      </c>
      <c r="F459" s="180" t="str">
        <f>IF('Frais réels'!F459="","",'Frais réels'!$F459)</f>
        <v/>
      </c>
      <c r="G459" s="276" t="str">
        <f>IF('Frais réels'!G459="","",'Frais réels'!G459)</f>
        <v/>
      </c>
      <c r="H459" s="276" t="str">
        <f>IF('Frais réels'!H459="","",'Frais réels'!H459)</f>
        <v/>
      </c>
      <c r="I459" s="203" t="str">
        <f>IF('Frais réels'!I459="","",'Frais réels'!$I459)</f>
        <v/>
      </c>
      <c r="J459" s="73"/>
      <c r="K459" s="182" t="str">
        <f t="shared" si="43"/>
        <v/>
      </c>
      <c r="L459" s="285"/>
      <c r="M459" s="286" t="str">
        <f t="shared" si="44"/>
        <v/>
      </c>
      <c r="N459" s="286" t="str">
        <f t="shared" si="45"/>
        <v/>
      </c>
      <c r="O459" s="215" t="str">
        <f t="shared" si="42"/>
        <v/>
      </c>
      <c r="P459" s="211" t="str">
        <f t="shared" si="46"/>
        <v/>
      </c>
      <c r="Q459" s="222"/>
      <c r="R459" s="266"/>
      <c r="S459" s="90"/>
      <c r="T459" s="158">
        <f t="shared" si="47"/>
        <v>0</v>
      </c>
    </row>
    <row r="460" spans="1:20" ht="20.100000000000001" customHeight="1" x14ac:dyDescent="0.25">
      <c r="A460" s="174">
        <v>454</v>
      </c>
      <c r="B460" s="181" t="str">
        <f>IF('Frais réels'!B460="","",'Frais réels'!$B460)</f>
        <v/>
      </c>
      <c r="C460" s="181" t="str">
        <f>IF('Frais réels'!C460="","",'Frais réels'!$C460)</f>
        <v/>
      </c>
      <c r="D460" s="181" t="str">
        <f>IF('Frais réels'!D460="","",'Frais réels'!$D460)</f>
        <v/>
      </c>
      <c r="E460" s="180" t="str">
        <f>IF('Frais réels'!E460="","",'Frais réels'!$E460)</f>
        <v/>
      </c>
      <c r="F460" s="180" t="str">
        <f>IF('Frais réels'!F460="","",'Frais réels'!$F460)</f>
        <v/>
      </c>
      <c r="G460" s="276" t="str">
        <f>IF('Frais réels'!G460="","",'Frais réels'!G460)</f>
        <v/>
      </c>
      <c r="H460" s="276" t="str">
        <f>IF('Frais réels'!H460="","",'Frais réels'!H460)</f>
        <v/>
      </c>
      <c r="I460" s="203" t="str">
        <f>IF('Frais réels'!I460="","",'Frais réels'!$I460)</f>
        <v/>
      </c>
      <c r="J460" s="73"/>
      <c r="K460" s="182" t="str">
        <f t="shared" si="43"/>
        <v/>
      </c>
      <c r="L460" s="285"/>
      <c r="M460" s="286" t="str">
        <f t="shared" si="44"/>
        <v/>
      </c>
      <c r="N460" s="286" t="str">
        <f t="shared" si="45"/>
        <v/>
      </c>
      <c r="O460" s="215" t="str">
        <f t="shared" si="42"/>
        <v/>
      </c>
      <c r="P460" s="211" t="str">
        <f t="shared" si="46"/>
        <v/>
      </c>
      <c r="Q460" s="222"/>
      <c r="R460" s="266"/>
      <c r="S460" s="90"/>
      <c r="T460" s="158">
        <f t="shared" si="47"/>
        <v>0</v>
      </c>
    </row>
    <row r="461" spans="1:20" ht="20.100000000000001" customHeight="1" x14ac:dyDescent="0.25">
      <c r="A461" s="174">
        <v>455</v>
      </c>
      <c r="B461" s="181" t="str">
        <f>IF('Frais réels'!B461="","",'Frais réels'!$B461)</f>
        <v/>
      </c>
      <c r="C461" s="181" t="str">
        <f>IF('Frais réels'!C461="","",'Frais réels'!$C461)</f>
        <v/>
      </c>
      <c r="D461" s="181" t="str">
        <f>IF('Frais réels'!D461="","",'Frais réels'!$D461)</f>
        <v/>
      </c>
      <c r="E461" s="180" t="str">
        <f>IF('Frais réels'!E461="","",'Frais réels'!$E461)</f>
        <v/>
      </c>
      <c r="F461" s="180" t="str">
        <f>IF('Frais réels'!F461="","",'Frais réels'!$F461)</f>
        <v/>
      </c>
      <c r="G461" s="276" t="str">
        <f>IF('Frais réels'!G461="","",'Frais réels'!G461)</f>
        <v/>
      </c>
      <c r="H461" s="276" t="str">
        <f>IF('Frais réels'!H461="","",'Frais réels'!H461)</f>
        <v/>
      </c>
      <c r="I461" s="203" t="str">
        <f>IF('Frais réels'!I461="","",'Frais réels'!$I461)</f>
        <v/>
      </c>
      <c r="J461" s="73"/>
      <c r="K461" s="182" t="str">
        <f t="shared" si="43"/>
        <v/>
      </c>
      <c r="L461" s="285"/>
      <c r="M461" s="286" t="str">
        <f t="shared" si="44"/>
        <v/>
      </c>
      <c r="N461" s="286" t="str">
        <f t="shared" si="45"/>
        <v/>
      </c>
      <c r="O461" s="215" t="str">
        <f t="shared" si="42"/>
        <v/>
      </c>
      <c r="P461" s="211" t="str">
        <f t="shared" si="46"/>
        <v/>
      </c>
      <c r="Q461" s="222"/>
      <c r="R461" s="266"/>
      <c r="S461" s="90"/>
      <c r="T461" s="158">
        <f t="shared" si="47"/>
        <v>0</v>
      </c>
    </row>
    <row r="462" spans="1:20" ht="20.100000000000001" customHeight="1" x14ac:dyDescent="0.25">
      <c r="A462" s="174">
        <v>456</v>
      </c>
      <c r="B462" s="181" t="str">
        <f>IF('Frais réels'!B462="","",'Frais réels'!$B462)</f>
        <v/>
      </c>
      <c r="C462" s="181" t="str">
        <f>IF('Frais réels'!C462="","",'Frais réels'!$C462)</f>
        <v/>
      </c>
      <c r="D462" s="181" t="str">
        <f>IF('Frais réels'!D462="","",'Frais réels'!$D462)</f>
        <v/>
      </c>
      <c r="E462" s="180" t="str">
        <f>IF('Frais réels'!E462="","",'Frais réels'!$E462)</f>
        <v/>
      </c>
      <c r="F462" s="180" t="str">
        <f>IF('Frais réels'!F462="","",'Frais réels'!$F462)</f>
        <v/>
      </c>
      <c r="G462" s="276" t="str">
        <f>IF('Frais réels'!G462="","",'Frais réels'!G462)</f>
        <v/>
      </c>
      <c r="H462" s="276" t="str">
        <f>IF('Frais réels'!H462="","",'Frais réels'!H462)</f>
        <v/>
      </c>
      <c r="I462" s="203" t="str">
        <f>IF('Frais réels'!I462="","",'Frais réels'!$I462)</f>
        <v/>
      </c>
      <c r="J462" s="73"/>
      <c r="K462" s="182" t="str">
        <f t="shared" si="43"/>
        <v/>
      </c>
      <c r="L462" s="285"/>
      <c r="M462" s="286" t="str">
        <f t="shared" si="44"/>
        <v/>
      </c>
      <c r="N462" s="286" t="str">
        <f t="shared" si="45"/>
        <v/>
      </c>
      <c r="O462" s="215" t="str">
        <f t="shared" si="42"/>
        <v/>
      </c>
      <c r="P462" s="211" t="str">
        <f t="shared" si="46"/>
        <v/>
      </c>
      <c r="Q462" s="222"/>
      <c r="R462" s="266"/>
      <c r="S462" s="90"/>
      <c r="T462" s="158">
        <f t="shared" si="47"/>
        <v>0</v>
      </c>
    </row>
    <row r="463" spans="1:20" ht="20.100000000000001" customHeight="1" x14ac:dyDescent="0.25">
      <c r="A463" s="174">
        <v>457</v>
      </c>
      <c r="B463" s="181" t="str">
        <f>IF('Frais réels'!B463="","",'Frais réels'!$B463)</f>
        <v/>
      </c>
      <c r="C463" s="181" t="str">
        <f>IF('Frais réels'!C463="","",'Frais réels'!$C463)</f>
        <v/>
      </c>
      <c r="D463" s="181" t="str">
        <f>IF('Frais réels'!D463="","",'Frais réels'!$D463)</f>
        <v/>
      </c>
      <c r="E463" s="180" t="str">
        <f>IF('Frais réels'!E463="","",'Frais réels'!$E463)</f>
        <v/>
      </c>
      <c r="F463" s="180" t="str">
        <f>IF('Frais réels'!F463="","",'Frais réels'!$F463)</f>
        <v/>
      </c>
      <c r="G463" s="276" t="str">
        <f>IF('Frais réels'!G463="","",'Frais réels'!G463)</f>
        <v/>
      </c>
      <c r="H463" s="276" t="str">
        <f>IF('Frais réels'!H463="","",'Frais réels'!H463)</f>
        <v/>
      </c>
      <c r="I463" s="203" t="str">
        <f>IF('Frais réels'!I463="","",'Frais réels'!$I463)</f>
        <v/>
      </c>
      <c r="J463" s="73"/>
      <c r="K463" s="182" t="str">
        <f t="shared" si="43"/>
        <v/>
      </c>
      <c r="L463" s="285"/>
      <c r="M463" s="286" t="str">
        <f t="shared" si="44"/>
        <v/>
      </c>
      <c r="N463" s="286" t="str">
        <f t="shared" si="45"/>
        <v/>
      </c>
      <c r="O463" s="215" t="str">
        <f t="shared" si="42"/>
        <v/>
      </c>
      <c r="P463" s="211" t="str">
        <f t="shared" si="46"/>
        <v/>
      </c>
      <c r="Q463" s="222"/>
      <c r="R463" s="266"/>
      <c r="S463" s="90"/>
      <c r="T463" s="158">
        <f t="shared" si="47"/>
        <v>0</v>
      </c>
    </row>
    <row r="464" spans="1:20" ht="20.100000000000001" customHeight="1" x14ac:dyDescent="0.25">
      <c r="A464" s="174">
        <v>458</v>
      </c>
      <c r="B464" s="181" t="str">
        <f>IF('Frais réels'!B464="","",'Frais réels'!$B464)</f>
        <v/>
      </c>
      <c r="C464" s="181" t="str">
        <f>IF('Frais réels'!C464="","",'Frais réels'!$C464)</f>
        <v/>
      </c>
      <c r="D464" s="181" t="str">
        <f>IF('Frais réels'!D464="","",'Frais réels'!$D464)</f>
        <v/>
      </c>
      <c r="E464" s="180" t="str">
        <f>IF('Frais réels'!E464="","",'Frais réels'!$E464)</f>
        <v/>
      </c>
      <c r="F464" s="180" t="str">
        <f>IF('Frais réels'!F464="","",'Frais réels'!$F464)</f>
        <v/>
      </c>
      <c r="G464" s="276" t="str">
        <f>IF('Frais réels'!G464="","",'Frais réels'!G464)</f>
        <v/>
      </c>
      <c r="H464" s="276" t="str">
        <f>IF('Frais réels'!H464="","",'Frais réels'!H464)</f>
        <v/>
      </c>
      <c r="I464" s="203" t="str">
        <f>IF('Frais réels'!I464="","",'Frais réels'!$I464)</f>
        <v/>
      </c>
      <c r="J464" s="73"/>
      <c r="K464" s="182" t="str">
        <f t="shared" si="43"/>
        <v/>
      </c>
      <c r="L464" s="285"/>
      <c r="M464" s="286" t="str">
        <f t="shared" si="44"/>
        <v/>
      </c>
      <c r="N464" s="286" t="str">
        <f t="shared" si="45"/>
        <v/>
      </c>
      <c r="O464" s="215" t="str">
        <f t="shared" si="42"/>
        <v/>
      </c>
      <c r="P464" s="211" t="str">
        <f t="shared" si="46"/>
        <v/>
      </c>
      <c r="Q464" s="222"/>
      <c r="R464" s="266"/>
      <c r="S464" s="90"/>
      <c r="T464" s="158">
        <f t="shared" si="47"/>
        <v>0</v>
      </c>
    </row>
    <row r="465" spans="1:20" ht="20.100000000000001" customHeight="1" x14ac:dyDescent="0.25">
      <c r="A465" s="174">
        <v>459</v>
      </c>
      <c r="B465" s="181" t="str">
        <f>IF('Frais réels'!B465="","",'Frais réels'!$B465)</f>
        <v/>
      </c>
      <c r="C465" s="181" t="str">
        <f>IF('Frais réels'!C465="","",'Frais réels'!$C465)</f>
        <v/>
      </c>
      <c r="D465" s="181" t="str">
        <f>IF('Frais réels'!D465="","",'Frais réels'!$D465)</f>
        <v/>
      </c>
      <c r="E465" s="180" t="str">
        <f>IF('Frais réels'!E465="","",'Frais réels'!$E465)</f>
        <v/>
      </c>
      <c r="F465" s="180" t="str">
        <f>IF('Frais réels'!F465="","",'Frais réels'!$F465)</f>
        <v/>
      </c>
      <c r="G465" s="276" t="str">
        <f>IF('Frais réels'!G465="","",'Frais réels'!G465)</f>
        <v/>
      </c>
      <c r="H465" s="276" t="str">
        <f>IF('Frais réels'!H465="","",'Frais réels'!H465)</f>
        <v/>
      </c>
      <c r="I465" s="203" t="str">
        <f>IF('Frais réels'!I465="","",'Frais réels'!$I465)</f>
        <v/>
      </c>
      <c r="J465" s="73"/>
      <c r="K465" s="182" t="str">
        <f t="shared" si="43"/>
        <v/>
      </c>
      <c r="L465" s="285"/>
      <c r="M465" s="286" t="str">
        <f t="shared" si="44"/>
        <v/>
      </c>
      <c r="N465" s="286" t="str">
        <f t="shared" si="45"/>
        <v/>
      </c>
      <c r="O465" s="215" t="str">
        <f t="shared" si="42"/>
        <v/>
      </c>
      <c r="P465" s="211" t="str">
        <f t="shared" si="46"/>
        <v/>
      </c>
      <c r="Q465" s="222"/>
      <c r="R465" s="266"/>
      <c r="S465" s="90"/>
      <c r="T465" s="158">
        <f t="shared" si="47"/>
        <v>0</v>
      </c>
    </row>
    <row r="466" spans="1:20" ht="20.100000000000001" customHeight="1" x14ac:dyDescent="0.25">
      <c r="A466" s="174">
        <v>460</v>
      </c>
      <c r="B466" s="181" t="str">
        <f>IF('Frais réels'!B466="","",'Frais réels'!$B466)</f>
        <v/>
      </c>
      <c r="C466" s="181" t="str">
        <f>IF('Frais réels'!C466="","",'Frais réels'!$C466)</f>
        <v/>
      </c>
      <c r="D466" s="181" t="str">
        <f>IF('Frais réels'!D466="","",'Frais réels'!$D466)</f>
        <v/>
      </c>
      <c r="E466" s="180" t="str">
        <f>IF('Frais réels'!E466="","",'Frais réels'!$E466)</f>
        <v/>
      </c>
      <c r="F466" s="180" t="str">
        <f>IF('Frais réels'!F466="","",'Frais réels'!$F466)</f>
        <v/>
      </c>
      <c r="G466" s="276" t="str">
        <f>IF('Frais réels'!G466="","",'Frais réels'!G466)</f>
        <v/>
      </c>
      <c r="H466" s="276" t="str">
        <f>IF('Frais réels'!H466="","",'Frais réels'!H466)</f>
        <v/>
      </c>
      <c r="I466" s="203" t="str">
        <f>IF('Frais réels'!I466="","",'Frais réels'!$I466)</f>
        <v/>
      </c>
      <c r="J466" s="73"/>
      <c r="K466" s="182" t="str">
        <f t="shared" si="43"/>
        <v/>
      </c>
      <c r="L466" s="285"/>
      <c r="M466" s="286" t="str">
        <f t="shared" si="44"/>
        <v/>
      </c>
      <c r="N466" s="286" t="str">
        <f t="shared" si="45"/>
        <v/>
      </c>
      <c r="O466" s="215" t="str">
        <f t="shared" si="42"/>
        <v/>
      </c>
      <c r="P466" s="211" t="str">
        <f t="shared" si="46"/>
        <v/>
      </c>
      <c r="Q466" s="222"/>
      <c r="R466" s="266"/>
      <c r="S466" s="90"/>
      <c r="T466" s="158">
        <f t="shared" si="47"/>
        <v>0</v>
      </c>
    </row>
    <row r="467" spans="1:20" ht="20.100000000000001" customHeight="1" x14ac:dyDescent="0.25">
      <c r="A467" s="174">
        <v>461</v>
      </c>
      <c r="B467" s="181" t="str">
        <f>IF('Frais réels'!B467="","",'Frais réels'!$B467)</f>
        <v/>
      </c>
      <c r="C467" s="181" t="str">
        <f>IF('Frais réels'!C467="","",'Frais réels'!$C467)</f>
        <v/>
      </c>
      <c r="D467" s="181" t="str">
        <f>IF('Frais réels'!D467="","",'Frais réels'!$D467)</f>
        <v/>
      </c>
      <c r="E467" s="180" t="str">
        <f>IF('Frais réels'!E467="","",'Frais réels'!$E467)</f>
        <v/>
      </c>
      <c r="F467" s="180" t="str">
        <f>IF('Frais réels'!F467="","",'Frais réels'!$F467)</f>
        <v/>
      </c>
      <c r="G467" s="276" t="str">
        <f>IF('Frais réels'!G467="","",'Frais réels'!G467)</f>
        <v/>
      </c>
      <c r="H467" s="276" t="str">
        <f>IF('Frais réels'!H467="","",'Frais réels'!H467)</f>
        <v/>
      </c>
      <c r="I467" s="203" t="str">
        <f>IF('Frais réels'!I467="","",'Frais réels'!$I467)</f>
        <v/>
      </c>
      <c r="J467" s="73"/>
      <c r="K467" s="182" t="str">
        <f t="shared" si="43"/>
        <v/>
      </c>
      <c r="L467" s="285"/>
      <c r="M467" s="286" t="str">
        <f t="shared" si="44"/>
        <v/>
      </c>
      <c r="N467" s="286" t="str">
        <f t="shared" si="45"/>
        <v/>
      </c>
      <c r="O467" s="215" t="str">
        <f t="shared" si="42"/>
        <v/>
      </c>
      <c r="P467" s="211" t="str">
        <f t="shared" si="46"/>
        <v/>
      </c>
      <c r="Q467" s="222"/>
      <c r="R467" s="266"/>
      <c r="S467" s="90"/>
      <c r="T467" s="158">
        <f t="shared" si="47"/>
        <v>0</v>
      </c>
    </row>
    <row r="468" spans="1:20" ht="20.100000000000001" customHeight="1" x14ac:dyDescent="0.25">
      <c r="A468" s="174">
        <v>462</v>
      </c>
      <c r="B468" s="181" t="str">
        <f>IF('Frais réels'!B468="","",'Frais réels'!$B468)</f>
        <v/>
      </c>
      <c r="C468" s="181" t="str">
        <f>IF('Frais réels'!C468="","",'Frais réels'!$C468)</f>
        <v/>
      </c>
      <c r="D468" s="181" t="str">
        <f>IF('Frais réels'!D468="","",'Frais réels'!$D468)</f>
        <v/>
      </c>
      <c r="E468" s="180" t="str">
        <f>IF('Frais réels'!E468="","",'Frais réels'!$E468)</f>
        <v/>
      </c>
      <c r="F468" s="180" t="str">
        <f>IF('Frais réels'!F468="","",'Frais réels'!$F468)</f>
        <v/>
      </c>
      <c r="G468" s="276" t="str">
        <f>IF('Frais réels'!G468="","",'Frais réels'!G468)</f>
        <v/>
      </c>
      <c r="H468" s="276" t="str">
        <f>IF('Frais réels'!H468="","",'Frais réels'!H468)</f>
        <v/>
      </c>
      <c r="I468" s="203" t="str">
        <f>IF('Frais réels'!I468="","",'Frais réels'!$I468)</f>
        <v/>
      </c>
      <c r="J468" s="73"/>
      <c r="K468" s="182" t="str">
        <f t="shared" si="43"/>
        <v/>
      </c>
      <c r="L468" s="285"/>
      <c r="M468" s="286" t="str">
        <f t="shared" si="44"/>
        <v/>
      </c>
      <c r="N468" s="286" t="str">
        <f t="shared" si="45"/>
        <v/>
      </c>
      <c r="O468" s="215" t="str">
        <f t="shared" si="42"/>
        <v/>
      </c>
      <c r="P468" s="211" t="str">
        <f t="shared" si="46"/>
        <v/>
      </c>
      <c r="Q468" s="222"/>
      <c r="R468" s="266"/>
      <c r="S468" s="90"/>
      <c r="T468" s="158">
        <f t="shared" si="47"/>
        <v>0</v>
      </c>
    </row>
    <row r="469" spans="1:20" ht="20.100000000000001" customHeight="1" x14ac:dyDescent="0.25">
      <c r="A469" s="174">
        <v>463</v>
      </c>
      <c r="B469" s="181" t="str">
        <f>IF('Frais réels'!B469="","",'Frais réels'!$B469)</f>
        <v/>
      </c>
      <c r="C469" s="181" t="str">
        <f>IF('Frais réels'!C469="","",'Frais réels'!$C469)</f>
        <v/>
      </c>
      <c r="D469" s="181" t="str">
        <f>IF('Frais réels'!D469="","",'Frais réels'!$D469)</f>
        <v/>
      </c>
      <c r="E469" s="180" t="str">
        <f>IF('Frais réels'!E469="","",'Frais réels'!$E469)</f>
        <v/>
      </c>
      <c r="F469" s="180" t="str">
        <f>IF('Frais réels'!F469="","",'Frais réels'!$F469)</f>
        <v/>
      </c>
      <c r="G469" s="276" t="str">
        <f>IF('Frais réels'!G469="","",'Frais réels'!G469)</f>
        <v/>
      </c>
      <c r="H469" s="276" t="str">
        <f>IF('Frais réels'!H469="","",'Frais réels'!H469)</f>
        <v/>
      </c>
      <c r="I469" s="203" t="str">
        <f>IF('Frais réels'!I469="","",'Frais réels'!$I469)</f>
        <v/>
      </c>
      <c r="J469" s="73"/>
      <c r="K469" s="182" t="str">
        <f t="shared" si="43"/>
        <v/>
      </c>
      <c r="L469" s="285"/>
      <c r="M469" s="286" t="str">
        <f t="shared" si="44"/>
        <v/>
      </c>
      <c r="N469" s="286" t="str">
        <f t="shared" si="45"/>
        <v/>
      </c>
      <c r="O469" s="215" t="str">
        <f t="shared" si="42"/>
        <v/>
      </c>
      <c r="P469" s="211" t="str">
        <f t="shared" si="46"/>
        <v/>
      </c>
      <c r="Q469" s="222"/>
      <c r="R469" s="266"/>
      <c r="S469" s="90"/>
      <c r="T469" s="158">
        <f t="shared" si="47"/>
        <v>0</v>
      </c>
    </row>
    <row r="470" spans="1:20" ht="20.100000000000001" customHeight="1" x14ac:dyDescent="0.25">
      <c r="A470" s="174">
        <v>464</v>
      </c>
      <c r="B470" s="181" t="str">
        <f>IF('Frais réels'!B470="","",'Frais réels'!$B470)</f>
        <v/>
      </c>
      <c r="C470" s="181" t="str">
        <f>IF('Frais réels'!C470="","",'Frais réels'!$C470)</f>
        <v/>
      </c>
      <c r="D470" s="181" t="str">
        <f>IF('Frais réels'!D470="","",'Frais réels'!$D470)</f>
        <v/>
      </c>
      <c r="E470" s="180" t="str">
        <f>IF('Frais réels'!E470="","",'Frais réels'!$E470)</f>
        <v/>
      </c>
      <c r="F470" s="180" t="str">
        <f>IF('Frais réels'!F470="","",'Frais réels'!$F470)</f>
        <v/>
      </c>
      <c r="G470" s="276" t="str">
        <f>IF('Frais réels'!G470="","",'Frais réels'!G470)</f>
        <v/>
      </c>
      <c r="H470" s="276" t="str">
        <f>IF('Frais réels'!H470="","",'Frais réels'!H470)</f>
        <v/>
      </c>
      <c r="I470" s="203" t="str">
        <f>IF('Frais réels'!I470="","",'Frais réels'!$I470)</f>
        <v/>
      </c>
      <c r="J470" s="73"/>
      <c r="K470" s="182" t="str">
        <f t="shared" si="43"/>
        <v/>
      </c>
      <c r="L470" s="285"/>
      <c r="M470" s="286" t="str">
        <f t="shared" si="44"/>
        <v/>
      </c>
      <c r="N470" s="286" t="str">
        <f t="shared" si="45"/>
        <v/>
      </c>
      <c r="O470" s="215" t="str">
        <f t="shared" si="42"/>
        <v/>
      </c>
      <c r="P470" s="211" t="str">
        <f t="shared" si="46"/>
        <v/>
      </c>
      <c r="Q470" s="222"/>
      <c r="R470" s="266"/>
      <c r="S470" s="90"/>
      <c r="T470" s="158">
        <f t="shared" si="47"/>
        <v>0</v>
      </c>
    </row>
    <row r="471" spans="1:20" ht="20.100000000000001" customHeight="1" x14ac:dyDescent="0.25">
      <c r="A471" s="174">
        <v>465</v>
      </c>
      <c r="B471" s="181" t="str">
        <f>IF('Frais réels'!B471="","",'Frais réels'!$B471)</f>
        <v/>
      </c>
      <c r="C471" s="181" t="str">
        <f>IF('Frais réels'!C471="","",'Frais réels'!$C471)</f>
        <v/>
      </c>
      <c r="D471" s="181" t="str">
        <f>IF('Frais réels'!D471="","",'Frais réels'!$D471)</f>
        <v/>
      </c>
      <c r="E471" s="180" t="str">
        <f>IF('Frais réels'!E471="","",'Frais réels'!$E471)</f>
        <v/>
      </c>
      <c r="F471" s="180" t="str">
        <f>IF('Frais réels'!F471="","",'Frais réels'!$F471)</f>
        <v/>
      </c>
      <c r="G471" s="276" t="str">
        <f>IF('Frais réels'!G471="","",'Frais réels'!G471)</f>
        <v/>
      </c>
      <c r="H471" s="276" t="str">
        <f>IF('Frais réels'!H471="","",'Frais réels'!H471)</f>
        <v/>
      </c>
      <c r="I471" s="203" t="str">
        <f>IF('Frais réels'!I471="","",'Frais réels'!$I471)</f>
        <v/>
      </c>
      <c r="J471" s="73"/>
      <c r="K471" s="182" t="str">
        <f t="shared" si="43"/>
        <v/>
      </c>
      <c r="L471" s="285"/>
      <c r="M471" s="286" t="str">
        <f t="shared" si="44"/>
        <v/>
      </c>
      <c r="N471" s="286" t="str">
        <f t="shared" si="45"/>
        <v/>
      </c>
      <c r="O471" s="215" t="str">
        <f t="shared" si="42"/>
        <v/>
      </c>
      <c r="P471" s="211" t="str">
        <f t="shared" si="46"/>
        <v/>
      </c>
      <c r="Q471" s="222"/>
      <c r="R471" s="266"/>
      <c r="S471" s="90"/>
      <c r="T471" s="158">
        <f t="shared" si="47"/>
        <v>0</v>
      </c>
    </row>
    <row r="472" spans="1:20" ht="20.100000000000001" customHeight="1" x14ac:dyDescent="0.25">
      <c r="A472" s="174">
        <v>466</v>
      </c>
      <c r="B472" s="181" t="str">
        <f>IF('Frais réels'!B472="","",'Frais réels'!$B472)</f>
        <v/>
      </c>
      <c r="C472" s="181" t="str">
        <f>IF('Frais réels'!C472="","",'Frais réels'!$C472)</f>
        <v/>
      </c>
      <c r="D472" s="181" t="str">
        <f>IF('Frais réels'!D472="","",'Frais réels'!$D472)</f>
        <v/>
      </c>
      <c r="E472" s="180" t="str">
        <f>IF('Frais réels'!E472="","",'Frais réels'!$E472)</f>
        <v/>
      </c>
      <c r="F472" s="180" t="str">
        <f>IF('Frais réels'!F472="","",'Frais réels'!$F472)</f>
        <v/>
      </c>
      <c r="G472" s="276" t="str">
        <f>IF('Frais réels'!G472="","",'Frais réels'!G472)</f>
        <v/>
      </c>
      <c r="H472" s="276" t="str">
        <f>IF('Frais réels'!H472="","",'Frais réels'!H472)</f>
        <v/>
      </c>
      <c r="I472" s="203" t="str">
        <f>IF('Frais réels'!I472="","",'Frais réels'!$I472)</f>
        <v/>
      </c>
      <c r="J472" s="73"/>
      <c r="K472" s="182" t="str">
        <f t="shared" si="43"/>
        <v/>
      </c>
      <c r="L472" s="285"/>
      <c r="M472" s="286" t="str">
        <f t="shared" si="44"/>
        <v/>
      </c>
      <c r="N472" s="286" t="str">
        <f t="shared" si="45"/>
        <v/>
      </c>
      <c r="O472" s="215" t="str">
        <f t="shared" si="42"/>
        <v/>
      </c>
      <c r="P472" s="211" t="str">
        <f t="shared" si="46"/>
        <v/>
      </c>
      <c r="Q472" s="222"/>
      <c r="R472" s="266"/>
      <c r="S472" s="90"/>
      <c r="T472" s="158">
        <f t="shared" si="47"/>
        <v>0</v>
      </c>
    </row>
    <row r="473" spans="1:20" ht="20.100000000000001" customHeight="1" x14ac:dyDescent="0.25">
      <c r="A473" s="174">
        <v>467</v>
      </c>
      <c r="B473" s="181" t="str">
        <f>IF('Frais réels'!B473="","",'Frais réels'!$B473)</f>
        <v/>
      </c>
      <c r="C473" s="181" t="str">
        <f>IF('Frais réels'!C473="","",'Frais réels'!$C473)</f>
        <v/>
      </c>
      <c r="D473" s="181" t="str">
        <f>IF('Frais réels'!D473="","",'Frais réels'!$D473)</f>
        <v/>
      </c>
      <c r="E473" s="180" t="str">
        <f>IF('Frais réels'!E473="","",'Frais réels'!$E473)</f>
        <v/>
      </c>
      <c r="F473" s="180" t="str">
        <f>IF('Frais réels'!F473="","",'Frais réels'!$F473)</f>
        <v/>
      </c>
      <c r="G473" s="276" t="str">
        <f>IF('Frais réels'!G473="","",'Frais réels'!G473)</f>
        <v/>
      </c>
      <c r="H473" s="276" t="str">
        <f>IF('Frais réels'!H473="","",'Frais réels'!H473)</f>
        <v/>
      </c>
      <c r="I473" s="203" t="str">
        <f>IF('Frais réels'!I473="","",'Frais réels'!$I473)</f>
        <v/>
      </c>
      <c r="J473" s="73"/>
      <c r="K473" s="182" t="str">
        <f t="shared" si="43"/>
        <v/>
      </c>
      <c r="L473" s="285"/>
      <c r="M473" s="286" t="str">
        <f t="shared" si="44"/>
        <v/>
      </c>
      <c r="N473" s="286" t="str">
        <f t="shared" si="45"/>
        <v/>
      </c>
      <c r="O473" s="215" t="str">
        <f t="shared" si="42"/>
        <v/>
      </c>
      <c r="P473" s="211" t="str">
        <f t="shared" si="46"/>
        <v/>
      </c>
      <c r="Q473" s="222"/>
      <c r="R473" s="266"/>
      <c r="S473" s="90"/>
      <c r="T473" s="158">
        <f t="shared" si="47"/>
        <v>0</v>
      </c>
    </row>
    <row r="474" spans="1:20" ht="20.100000000000001" customHeight="1" x14ac:dyDescent="0.25">
      <c r="A474" s="174">
        <v>468</v>
      </c>
      <c r="B474" s="181" t="str">
        <f>IF('Frais réels'!B474="","",'Frais réels'!$B474)</f>
        <v/>
      </c>
      <c r="C474" s="181" t="str">
        <f>IF('Frais réels'!C474="","",'Frais réels'!$C474)</f>
        <v/>
      </c>
      <c r="D474" s="181" t="str">
        <f>IF('Frais réels'!D474="","",'Frais réels'!$D474)</f>
        <v/>
      </c>
      <c r="E474" s="180" t="str">
        <f>IF('Frais réels'!E474="","",'Frais réels'!$E474)</f>
        <v/>
      </c>
      <c r="F474" s="180" t="str">
        <f>IF('Frais réels'!F474="","",'Frais réels'!$F474)</f>
        <v/>
      </c>
      <c r="G474" s="276" t="str">
        <f>IF('Frais réels'!G474="","",'Frais réels'!G474)</f>
        <v/>
      </c>
      <c r="H474" s="276" t="str">
        <f>IF('Frais réels'!H474="","",'Frais réels'!H474)</f>
        <v/>
      </c>
      <c r="I474" s="203" t="str">
        <f>IF('Frais réels'!I474="","",'Frais réels'!$I474)</f>
        <v/>
      </c>
      <c r="J474" s="73"/>
      <c r="K474" s="182" t="str">
        <f t="shared" si="43"/>
        <v/>
      </c>
      <c r="L474" s="285"/>
      <c r="M474" s="286" t="str">
        <f t="shared" si="44"/>
        <v/>
      </c>
      <c r="N474" s="286" t="str">
        <f t="shared" si="45"/>
        <v/>
      </c>
      <c r="O474" s="215" t="str">
        <f t="shared" si="42"/>
        <v/>
      </c>
      <c r="P474" s="211" t="str">
        <f t="shared" si="46"/>
        <v/>
      </c>
      <c r="Q474" s="222"/>
      <c r="R474" s="266"/>
      <c r="S474" s="90"/>
      <c r="T474" s="158">
        <f t="shared" si="47"/>
        <v>0</v>
      </c>
    </row>
    <row r="475" spans="1:20" ht="20.100000000000001" customHeight="1" x14ac:dyDescent="0.25">
      <c r="A475" s="174">
        <v>469</v>
      </c>
      <c r="B475" s="181" t="str">
        <f>IF('Frais réels'!B475="","",'Frais réels'!$B475)</f>
        <v/>
      </c>
      <c r="C475" s="181" t="str">
        <f>IF('Frais réels'!C475="","",'Frais réels'!$C475)</f>
        <v/>
      </c>
      <c r="D475" s="181" t="str">
        <f>IF('Frais réels'!D475="","",'Frais réels'!$D475)</f>
        <v/>
      </c>
      <c r="E475" s="180" t="str">
        <f>IF('Frais réels'!E475="","",'Frais réels'!$E475)</f>
        <v/>
      </c>
      <c r="F475" s="180" t="str">
        <f>IF('Frais réels'!F475="","",'Frais réels'!$F475)</f>
        <v/>
      </c>
      <c r="G475" s="276" t="str">
        <f>IF('Frais réels'!G475="","",'Frais réels'!G475)</f>
        <v/>
      </c>
      <c r="H475" s="276" t="str">
        <f>IF('Frais réels'!H475="","",'Frais réels'!H475)</f>
        <v/>
      </c>
      <c r="I475" s="203" t="str">
        <f>IF('Frais réels'!I475="","",'Frais réels'!$I475)</f>
        <v/>
      </c>
      <c r="J475" s="73"/>
      <c r="K475" s="182" t="str">
        <f t="shared" si="43"/>
        <v/>
      </c>
      <c r="L475" s="285"/>
      <c r="M475" s="286" t="str">
        <f t="shared" si="44"/>
        <v/>
      </c>
      <c r="N475" s="286" t="str">
        <f t="shared" si="45"/>
        <v/>
      </c>
      <c r="O475" s="215" t="str">
        <f t="shared" si="42"/>
        <v/>
      </c>
      <c r="P475" s="211" t="str">
        <f t="shared" si="46"/>
        <v/>
      </c>
      <c r="Q475" s="222"/>
      <c r="R475" s="266"/>
      <c r="S475" s="90"/>
      <c r="T475" s="158">
        <f t="shared" si="47"/>
        <v>0</v>
      </c>
    </row>
    <row r="476" spans="1:20" ht="20.100000000000001" customHeight="1" x14ac:dyDescent="0.25">
      <c r="A476" s="174">
        <v>470</v>
      </c>
      <c r="B476" s="181" t="str">
        <f>IF('Frais réels'!B476="","",'Frais réels'!$B476)</f>
        <v/>
      </c>
      <c r="C476" s="181" t="str">
        <f>IF('Frais réels'!C476="","",'Frais réels'!$C476)</f>
        <v/>
      </c>
      <c r="D476" s="181" t="str">
        <f>IF('Frais réels'!D476="","",'Frais réels'!$D476)</f>
        <v/>
      </c>
      <c r="E476" s="180" t="str">
        <f>IF('Frais réels'!E476="","",'Frais réels'!$E476)</f>
        <v/>
      </c>
      <c r="F476" s="180" t="str">
        <f>IF('Frais réels'!F476="","",'Frais réels'!$F476)</f>
        <v/>
      </c>
      <c r="G476" s="276" t="str">
        <f>IF('Frais réels'!G476="","",'Frais réels'!G476)</f>
        <v/>
      </c>
      <c r="H476" s="276" t="str">
        <f>IF('Frais réels'!H476="","",'Frais réels'!H476)</f>
        <v/>
      </c>
      <c r="I476" s="203" t="str">
        <f>IF('Frais réels'!I476="","",'Frais réels'!$I476)</f>
        <v/>
      </c>
      <c r="J476" s="73"/>
      <c r="K476" s="182" t="str">
        <f t="shared" si="43"/>
        <v/>
      </c>
      <c r="L476" s="285"/>
      <c r="M476" s="286" t="str">
        <f t="shared" si="44"/>
        <v/>
      </c>
      <c r="N476" s="286" t="str">
        <f t="shared" si="45"/>
        <v/>
      </c>
      <c r="O476" s="215" t="str">
        <f t="shared" si="42"/>
        <v/>
      </c>
      <c r="P476" s="211" t="str">
        <f t="shared" si="46"/>
        <v/>
      </c>
      <c r="Q476" s="222"/>
      <c r="R476" s="266"/>
      <c r="S476" s="90"/>
      <c r="T476" s="158">
        <f t="shared" si="47"/>
        <v>0</v>
      </c>
    </row>
    <row r="477" spans="1:20" ht="20.100000000000001" customHeight="1" x14ac:dyDescent="0.25">
      <c r="A477" s="174">
        <v>471</v>
      </c>
      <c r="B477" s="181" t="str">
        <f>IF('Frais réels'!B477="","",'Frais réels'!$B477)</f>
        <v/>
      </c>
      <c r="C477" s="181" t="str">
        <f>IF('Frais réels'!C477="","",'Frais réels'!$C477)</f>
        <v/>
      </c>
      <c r="D477" s="181" t="str">
        <f>IF('Frais réels'!D477="","",'Frais réels'!$D477)</f>
        <v/>
      </c>
      <c r="E477" s="180" t="str">
        <f>IF('Frais réels'!E477="","",'Frais réels'!$E477)</f>
        <v/>
      </c>
      <c r="F477" s="180" t="str">
        <f>IF('Frais réels'!F477="","",'Frais réels'!$F477)</f>
        <v/>
      </c>
      <c r="G477" s="276" t="str">
        <f>IF('Frais réels'!G477="","",'Frais réels'!G477)</f>
        <v/>
      </c>
      <c r="H477" s="276" t="str">
        <f>IF('Frais réels'!H477="","",'Frais réels'!H477)</f>
        <v/>
      </c>
      <c r="I477" s="203" t="str">
        <f>IF('Frais réels'!I477="","",'Frais réels'!$I477)</f>
        <v/>
      </c>
      <c r="J477" s="73"/>
      <c r="K477" s="182" t="str">
        <f t="shared" si="43"/>
        <v/>
      </c>
      <c r="L477" s="285"/>
      <c r="M477" s="286" t="str">
        <f t="shared" si="44"/>
        <v/>
      </c>
      <c r="N477" s="286" t="str">
        <f t="shared" si="45"/>
        <v/>
      </c>
      <c r="O477" s="215" t="str">
        <f t="shared" si="42"/>
        <v/>
      </c>
      <c r="P477" s="211" t="str">
        <f t="shared" si="46"/>
        <v/>
      </c>
      <c r="Q477" s="222"/>
      <c r="R477" s="266"/>
      <c r="S477" s="90"/>
      <c r="T477" s="158">
        <f t="shared" si="47"/>
        <v>0</v>
      </c>
    </row>
    <row r="478" spans="1:20" ht="20.100000000000001" customHeight="1" x14ac:dyDescent="0.25">
      <c r="A478" s="174">
        <v>472</v>
      </c>
      <c r="B478" s="181" t="str">
        <f>IF('Frais réels'!B478="","",'Frais réels'!$B478)</f>
        <v/>
      </c>
      <c r="C478" s="181" t="str">
        <f>IF('Frais réels'!C478="","",'Frais réels'!$C478)</f>
        <v/>
      </c>
      <c r="D478" s="181" t="str">
        <f>IF('Frais réels'!D478="","",'Frais réels'!$D478)</f>
        <v/>
      </c>
      <c r="E478" s="180" t="str">
        <f>IF('Frais réels'!E478="","",'Frais réels'!$E478)</f>
        <v/>
      </c>
      <c r="F478" s="180" t="str">
        <f>IF('Frais réels'!F478="","",'Frais réels'!$F478)</f>
        <v/>
      </c>
      <c r="G478" s="276" t="str">
        <f>IF('Frais réels'!G478="","",'Frais réels'!G478)</f>
        <v/>
      </c>
      <c r="H478" s="276" t="str">
        <f>IF('Frais réels'!H478="","",'Frais réels'!H478)</f>
        <v/>
      </c>
      <c r="I478" s="203" t="str">
        <f>IF('Frais réels'!I478="","",'Frais réels'!$I478)</f>
        <v/>
      </c>
      <c r="J478" s="73"/>
      <c r="K478" s="182" t="str">
        <f t="shared" si="43"/>
        <v/>
      </c>
      <c r="L478" s="285"/>
      <c r="M478" s="286" t="str">
        <f t="shared" si="44"/>
        <v/>
      </c>
      <c r="N478" s="286" t="str">
        <f t="shared" si="45"/>
        <v/>
      </c>
      <c r="O478" s="215" t="str">
        <f t="shared" si="42"/>
        <v/>
      </c>
      <c r="P478" s="211" t="str">
        <f t="shared" si="46"/>
        <v/>
      </c>
      <c r="Q478" s="222"/>
      <c r="R478" s="266"/>
      <c r="S478" s="90"/>
      <c r="T478" s="158">
        <f t="shared" si="47"/>
        <v>0</v>
      </c>
    </row>
    <row r="479" spans="1:20" ht="20.100000000000001" customHeight="1" x14ac:dyDescent="0.25">
      <c r="A479" s="174">
        <v>473</v>
      </c>
      <c r="B479" s="181" t="str">
        <f>IF('Frais réels'!B479="","",'Frais réels'!$B479)</f>
        <v/>
      </c>
      <c r="C479" s="181" t="str">
        <f>IF('Frais réels'!C479="","",'Frais réels'!$C479)</f>
        <v/>
      </c>
      <c r="D479" s="181" t="str">
        <f>IF('Frais réels'!D479="","",'Frais réels'!$D479)</f>
        <v/>
      </c>
      <c r="E479" s="180" t="str">
        <f>IF('Frais réels'!E479="","",'Frais réels'!$E479)</f>
        <v/>
      </c>
      <c r="F479" s="180" t="str">
        <f>IF('Frais réels'!F479="","",'Frais réels'!$F479)</f>
        <v/>
      </c>
      <c r="G479" s="276" t="str">
        <f>IF('Frais réels'!G479="","",'Frais réels'!G479)</f>
        <v/>
      </c>
      <c r="H479" s="276" t="str">
        <f>IF('Frais réels'!H479="","",'Frais réels'!H479)</f>
        <v/>
      </c>
      <c r="I479" s="203" t="str">
        <f>IF('Frais réels'!I479="","",'Frais réels'!$I479)</f>
        <v/>
      </c>
      <c r="J479" s="73"/>
      <c r="K479" s="182" t="str">
        <f t="shared" si="43"/>
        <v/>
      </c>
      <c r="L479" s="285"/>
      <c r="M479" s="286" t="str">
        <f t="shared" si="44"/>
        <v/>
      </c>
      <c r="N479" s="286" t="str">
        <f t="shared" si="45"/>
        <v/>
      </c>
      <c r="O479" s="215" t="str">
        <f t="shared" si="42"/>
        <v/>
      </c>
      <c r="P479" s="211" t="str">
        <f t="shared" si="46"/>
        <v/>
      </c>
      <c r="Q479" s="222"/>
      <c r="R479" s="266"/>
      <c r="S479" s="90"/>
      <c r="T479" s="158">
        <f t="shared" si="47"/>
        <v>0</v>
      </c>
    </row>
    <row r="480" spans="1:20" ht="20.100000000000001" customHeight="1" x14ac:dyDescent="0.25">
      <c r="A480" s="174">
        <v>474</v>
      </c>
      <c r="B480" s="181" t="str">
        <f>IF('Frais réels'!B480="","",'Frais réels'!$B480)</f>
        <v/>
      </c>
      <c r="C480" s="181" t="str">
        <f>IF('Frais réels'!C480="","",'Frais réels'!$C480)</f>
        <v/>
      </c>
      <c r="D480" s="181" t="str">
        <f>IF('Frais réels'!D480="","",'Frais réels'!$D480)</f>
        <v/>
      </c>
      <c r="E480" s="180" t="str">
        <f>IF('Frais réels'!E480="","",'Frais réels'!$E480)</f>
        <v/>
      </c>
      <c r="F480" s="180" t="str">
        <f>IF('Frais réels'!F480="","",'Frais réels'!$F480)</f>
        <v/>
      </c>
      <c r="G480" s="276" t="str">
        <f>IF('Frais réels'!G480="","",'Frais réels'!G480)</f>
        <v/>
      </c>
      <c r="H480" s="276" t="str">
        <f>IF('Frais réels'!H480="","",'Frais réels'!H480)</f>
        <v/>
      </c>
      <c r="I480" s="203" t="str">
        <f>IF('Frais réels'!I480="","",'Frais réels'!$I480)</f>
        <v/>
      </c>
      <c r="J480" s="73"/>
      <c r="K480" s="182" t="str">
        <f t="shared" si="43"/>
        <v/>
      </c>
      <c r="L480" s="285"/>
      <c r="M480" s="286" t="str">
        <f t="shared" si="44"/>
        <v/>
      </c>
      <c r="N480" s="286" t="str">
        <f t="shared" si="45"/>
        <v/>
      </c>
      <c r="O480" s="215" t="str">
        <f t="shared" si="42"/>
        <v/>
      </c>
      <c r="P480" s="211" t="str">
        <f t="shared" si="46"/>
        <v/>
      </c>
      <c r="Q480" s="222"/>
      <c r="R480" s="266"/>
      <c r="S480" s="90"/>
      <c r="T480" s="158">
        <f t="shared" si="47"/>
        <v>0</v>
      </c>
    </row>
    <row r="481" spans="1:20" ht="20.100000000000001" customHeight="1" x14ac:dyDescent="0.25">
      <c r="A481" s="174">
        <v>475</v>
      </c>
      <c r="B481" s="181" t="str">
        <f>IF('Frais réels'!B481="","",'Frais réels'!$B481)</f>
        <v/>
      </c>
      <c r="C481" s="181" t="str">
        <f>IF('Frais réels'!C481="","",'Frais réels'!$C481)</f>
        <v/>
      </c>
      <c r="D481" s="181" t="str">
        <f>IF('Frais réels'!D481="","",'Frais réels'!$D481)</f>
        <v/>
      </c>
      <c r="E481" s="180" t="str">
        <f>IF('Frais réels'!E481="","",'Frais réels'!$E481)</f>
        <v/>
      </c>
      <c r="F481" s="180" t="str">
        <f>IF('Frais réels'!F481="","",'Frais réels'!$F481)</f>
        <v/>
      </c>
      <c r="G481" s="276" t="str">
        <f>IF('Frais réels'!G481="","",'Frais réels'!G481)</f>
        <v/>
      </c>
      <c r="H481" s="276" t="str">
        <f>IF('Frais réels'!H481="","",'Frais réels'!H481)</f>
        <v/>
      </c>
      <c r="I481" s="203" t="str">
        <f>IF('Frais réels'!I481="","",'Frais réels'!$I481)</f>
        <v/>
      </c>
      <c r="J481" s="73"/>
      <c r="K481" s="182" t="str">
        <f t="shared" si="43"/>
        <v/>
      </c>
      <c r="L481" s="285"/>
      <c r="M481" s="286" t="str">
        <f t="shared" si="44"/>
        <v/>
      </c>
      <c r="N481" s="286" t="str">
        <f t="shared" si="45"/>
        <v/>
      </c>
      <c r="O481" s="215" t="str">
        <f t="shared" si="42"/>
        <v/>
      </c>
      <c r="P481" s="211" t="str">
        <f t="shared" si="46"/>
        <v/>
      </c>
      <c r="Q481" s="222"/>
      <c r="R481" s="266"/>
      <c r="S481" s="90"/>
      <c r="T481" s="158">
        <f t="shared" si="47"/>
        <v>0</v>
      </c>
    </row>
    <row r="482" spans="1:20" ht="20.100000000000001" customHeight="1" x14ac:dyDescent="0.25">
      <c r="A482" s="174">
        <v>476</v>
      </c>
      <c r="B482" s="181" t="str">
        <f>IF('Frais réels'!B482="","",'Frais réels'!$B482)</f>
        <v/>
      </c>
      <c r="C482" s="181" t="str">
        <f>IF('Frais réels'!C482="","",'Frais réels'!$C482)</f>
        <v/>
      </c>
      <c r="D482" s="181" t="str">
        <f>IF('Frais réels'!D482="","",'Frais réels'!$D482)</f>
        <v/>
      </c>
      <c r="E482" s="180" t="str">
        <f>IF('Frais réels'!E482="","",'Frais réels'!$E482)</f>
        <v/>
      </c>
      <c r="F482" s="180" t="str">
        <f>IF('Frais réels'!F482="","",'Frais réels'!$F482)</f>
        <v/>
      </c>
      <c r="G482" s="276" t="str">
        <f>IF('Frais réels'!G482="","",'Frais réels'!G482)</f>
        <v/>
      </c>
      <c r="H482" s="276" t="str">
        <f>IF('Frais réels'!H482="","",'Frais réels'!H482)</f>
        <v/>
      </c>
      <c r="I482" s="203" t="str">
        <f>IF('Frais réels'!I482="","",'Frais réels'!$I482)</f>
        <v/>
      </c>
      <c r="J482" s="73"/>
      <c r="K482" s="182" t="str">
        <f t="shared" si="43"/>
        <v/>
      </c>
      <c r="L482" s="285"/>
      <c r="M482" s="286" t="str">
        <f t="shared" si="44"/>
        <v/>
      </c>
      <c r="N482" s="286" t="str">
        <f t="shared" si="45"/>
        <v/>
      </c>
      <c r="O482" s="215" t="str">
        <f t="shared" si="42"/>
        <v/>
      </c>
      <c r="P482" s="211" t="str">
        <f t="shared" si="46"/>
        <v/>
      </c>
      <c r="Q482" s="222"/>
      <c r="R482" s="266"/>
      <c r="S482" s="90"/>
      <c r="T482" s="158">
        <f t="shared" si="47"/>
        <v>0</v>
      </c>
    </row>
    <row r="483" spans="1:20" ht="20.100000000000001" customHeight="1" x14ac:dyDescent="0.25">
      <c r="A483" s="174">
        <v>477</v>
      </c>
      <c r="B483" s="181" t="str">
        <f>IF('Frais réels'!B483="","",'Frais réels'!$B483)</f>
        <v/>
      </c>
      <c r="C483" s="181" t="str">
        <f>IF('Frais réels'!C483="","",'Frais réels'!$C483)</f>
        <v/>
      </c>
      <c r="D483" s="181" t="str">
        <f>IF('Frais réels'!D483="","",'Frais réels'!$D483)</f>
        <v/>
      </c>
      <c r="E483" s="180" t="str">
        <f>IF('Frais réels'!E483="","",'Frais réels'!$E483)</f>
        <v/>
      </c>
      <c r="F483" s="180" t="str">
        <f>IF('Frais réels'!F483="","",'Frais réels'!$F483)</f>
        <v/>
      </c>
      <c r="G483" s="276" t="str">
        <f>IF('Frais réels'!G483="","",'Frais réels'!G483)</f>
        <v/>
      </c>
      <c r="H483" s="276" t="str">
        <f>IF('Frais réels'!H483="","",'Frais réels'!H483)</f>
        <v/>
      </c>
      <c r="I483" s="203" t="str">
        <f>IF('Frais réels'!I483="","",'Frais réels'!$I483)</f>
        <v/>
      </c>
      <c r="J483" s="73"/>
      <c r="K483" s="182" t="str">
        <f t="shared" si="43"/>
        <v/>
      </c>
      <c r="L483" s="285"/>
      <c r="M483" s="286" t="str">
        <f t="shared" si="44"/>
        <v/>
      </c>
      <c r="N483" s="286" t="str">
        <f t="shared" si="45"/>
        <v/>
      </c>
      <c r="O483" s="215" t="str">
        <f t="shared" si="42"/>
        <v/>
      </c>
      <c r="P483" s="211" t="str">
        <f t="shared" si="46"/>
        <v/>
      </c>
      <c r="Q483" s="222"/>
      <c r="R483" s="266"/>
      <c r="S483" s="90"/>
      <c r="T483" s="158">
        <f t="shared" si="47"/>
        <v>0</v>
      </c>
    </row>
    <row r="484" spans="1:20" ht="20.100000000000001" customHeight="1" x14ac:dyDescent="0.25">
      <c r="A484" s="174">
        <v>478</v>
      </c>
      <c r="B484" s="181" t="str">
        <f>IF('Frais réels'!B484="","",'Frais réels'!$B484)</f>
        <v/>
      </c>
      <c r="C484" s="181" t="str">
        <f>IF('Frais réels'!C484="","",'Frais réels'!$C484)</f>
        <v/>
      </c>
      <c r="D484" s="181" t="str">
        <f>IF('Frais réels'!D484="","",'Frais réels'!$D484)</f>
        <v/>
      </c>
      <c r="E484" s="180" t="str">
        <f>IF('Frais réels'!E484="","",'Frais réels'!$E484)</f>
        <v/>
      </c>
      <c r="F484" s="180" t="str">
        <f>IF('Frais réels'!F484="","",'Frais réels'!$F484)</f>
        <v/>
      </c>
      <c r="G484" s="276" t="str">
        <f>IF('Frais réels'!G484="","",'Frais réels'!G484)</f>
        <v/>
      </c>
      <c r="H484" s="276" t="str">
        <f>IF('Frais réels'!H484="","",'Frais réels'!H484)</f>
        <v/>
      </c>
      <c r="I484" s="203" t="str">
        <f>IF('Frais réels'!I484="","",'Frais réels'!$I484)</f>
        <v/>
      </c>
      <c r="J484" s="73"/>
      <c r="K484" s="182" t="str">
        <f t="shared" si="43"/>
        <v/>
      </c>
      <c r="L484" s="285"/>
      <c r="M484" s="286" t="str">
        <f t="shared" si="44"/>
        <v/>
      </c>
      <c r="N484" s="286" t="str">
        <f t="shared" si="45"/>
        <v/>
      </c>
      <c r="O484" s="215" t="str">
        <f t="shared" si="42"/>
        <v/>
      </c>
      <c r="P484" s="211" t="str">
        <f t="shared" si="46"/>
        <v/>
      </c>
      <c r="Q484" s="222"/>
      <c r="R484" s="266"/>
      <c r="S484" s="90"/>
      <c r="T484" s="158">
        <f t="shared" si="47"/>
        <v>0</v>
      </c>
    </row>
    <row r="485" spans="1:20" ht="20.100000000000001" customHeight="1" x14ac:dyDescent="0.25">
      <c r="A485" s="174">
        <v>479</v>
      </c>
      <c r="B485" s="181" t="str">
        <f>IF('Frais réels'!B485="","",'Frais réels'!$B485)</f>
        <v/>
      </c>
      <c r="C485" s="181" t="str">
        <f>IF('Frais réels'!C485="","",'Frais réels'!$C485)</f>
        <v/>
      </c>
      <c r="D485" s="181" t="str">
        <f>IF('Frais réels'!D485="","",'Frais réels'!$D485)</f>
        <v/>
      </c>
      <c r="E485" s="180" t="str">
        <f>IF('Frais réels'!E485="","",'Frais réels'!$E485)</f>
        <v/>
      </c>
      <c r="F485" s="180" t="str">
        <f>IF('Frais réels'!F485="","",'Frais réels'!$F485)</f>
        <v/>
      </c>
      <c r="G485" s="276" t="str">
        <f>IF('Frais réels'!G485="","",'Frais réels'!G485)</f>
        <v/>
      </c>
      <c r="H485" s="276" t="str">
        <f>IF('Frais réels'!H485="","",'Frais réels'!H485)</f>
        <v/>
      </c>
      <c r="I485" s="203" t="str">
        <f>IF('Frais réels'!I485="","",'Frais réels'!$I485)</f>
        <v/>
      </c>
      <c r="J485" s="73"/>
      <c r="K485" s="182" t="str">
        <f t="shared" si="43"/>
        <v/>
      </c>
      <c r="L485" s="285"/>
      <c r="M485" s="286" t="str">
        <f t="shared" si="44"/>
        <v/>
      </c>
      <c r="N485" s="286" t="str">
        <f t="shared" si="45"/>
        <v/>
      </c>
      <c r="O485" s="215" t="str">
        <f t="shared" si="42"/>
        <v/>
      </c>
      <c r="P485" s="211" t="str">
        <f t="shared" si="46"/>
        <v/>
      </c>
      <c r="Q485" s="222"/>
      <c r="R485" s="266"/>
      <c r="S485" s="90"/>
      <c r="T485" s="158">
        <f t="shared" si="47"/>
        <v>0</v>
      </c>
    </row>
    <row r="486" spans="1:20" ht="20.100000000000001" customHeight="1" x14ac:dyDescent="0.25">
      <c r="A486" s="174">
        <v>480</v>
      </c>
      <c r="B486" s="181" t="str">
        <f>IF('Frais réels'!B486="","",'Frais réels'!$B486)</f>
        <v/>
      </c>
      <c r="C486" s="181" t="str">
        <f>IF('Frais réels'!C486="","",'Frais réels'!$C486)</f>
        <v/>
      </c>
      <c r="D486" s="181" t="str">
        <f>IF('Frais réels'!D486="","",'Frais réels'!$D486)</f>
        <v/>
      </c>
      <c r="E486" s="180" t="str">
        <f>IF('Frais réels'!E486="","",'Frais réels'!$E486)</f>
        <v/>
      </c>
      <c r="F486" s="180" t="str">
        <f>IF('Frais réels'!F486="","",'Frais réels'!$F486)</f>
        <v/>
      </c>
      <c r="G486" s="276" t="str">
        <f>IF('Frais réels'!G486="","",'Frais réels'!G486)</f>
        <v/>
      </c>
      <c r="H486" s="276" t="str">
        <f>IF('Frais réels'!H486="","",'Frais réels'!H486)</f>
        <v/>
      </c>
      <c r="I486" s="203" t="str">
        <f>IF('Frais réels'!I486="","",'Frais réels'!$I486)</f>
        <v/>
      </c>
      <c r="J486" s="73"/>
      <c r="K486" s="182" t="str">
        <f t="shared" si="43"/>
        <v/>
      </c>
      <c r="L486" s="285"/>
      <c r="M486" s="286" t="str">
        <f t="shared" si="44"/>
        <v/>
      </c>
      <c r="N486" s="286" t="str">
        <f t="shared" si="45"/>
        <v/>
      </c>
      <c r="O486" s="215" t="str">
        <f t="shared" si="42"/>
        <v/>
      </c>
      <c r="P486" s="211" t="str">
        <f t="shared" si="46"/>
        <v/>
      </c>
      <c r="Q486" s="222"/>
      <c r="R486" s="266"/>
      <c r="S486" s="90"/>
      <c r="T486" s="158">
        <f t="shared" si="47"/>
        <v>0</v>
      </c>
    </row>
    <row r="487" spans="1:20" ht="20.100000000000001" customHeight="1" x14ac:dyDescent="0.25">
      <c r="A487" s="174">
        <v>481</v>
      </c>
      <c r="B487" s="181" t="str">
        <f>IF('Frais réels'!B487="","",'Frais réels'!$B487)</f>
        <v/>
      </c>
      <c r="C487" s="181" t="str">
        <f>IF('Frais réels'!C487="","",'Frais réels'!$C487)</f>
        <v/>
      </c>
      <c r="D487" s="181" t="str">
        <f>IF('Frais réels'!D487="","",'Frais réels'!$D487)</f>
        <v/>
      </c>
      <c r="E487" s="180" t="str">
        <f>IF('Frais réels'!E487="","",'Frais réels'!$E487)</f>
        <v/>
      </c>
      <c r="F487" s="180" t="str">
        <f>IF('Frais réels'!F487="","",'Frais réels'!$F487)</f>
        <v/>
      </c>
      <c r="G487" s="276" t="str">
        <f>IF('Frais réels'!G487="","",'Frais réels'!G487)</f>
        <v/>
      </c>
      <c r="H487" s="276" t="str">
        <f>IF('Frais réels'!H487="","",'Frais réels'!H487)</f>
        <v/>
      </c>
      <c r="I487" s="203" t="str">
        <f>IF('Frais réels'!I487="","",'Frais réels'!$I487)</f>
        <v/>
      </c>
      <c r="J487" s="73"/>
      <c r="K487" s="182" t="str">
        <f t="shared" si="43"/>
        <v/>
      </c>
      <c r="L487" s="285"/>
      <c r="M487" s="286" t="str">
        <f t="shared" si="44"/>
        <v/>
      </c>
      <c r="N487" s="286" t="str">
        <f t="shared" si="45"/>
        <v/>
      </c>
      <c r="O487" s="215" t="str">
        <f t="shared" si="42"/>
        <v/>
      </c>
      <c r="P487" s="211" t="str">
        <f t="shared" si="46"/>
        <v/>
      </c>
      <c r="Q487" s="222"/>
      <c r="R487" s="266"/>
      <c r="S487" s="90"/>
      <c r="T487" s="158">
        <f t="shared" si="47"/>
        <v>0</v>
      </c>
    </row>
    <row r="488" spans="1:20" ht="20.100000000000001" customHeight="1" x14ac:dyDescent="0.25">
      <c r="A488" s="174">
        <v>482</v>
      </c>
      <c r="B488" s="181" t="str">
        <f>IF('Frais réels'!B488="","",'Frais réels'!$B488)</f>
        <v/>
      </c>
      <c r="C488" s="181" t="str">
        <f>IF('Frais réels'!C488="","",'Frais réels'!$C488)</f>
        <v/>
      </c>
      <c r="D488" s="181" t="str">
        <f>IF('Frais réels'!D488="","",'Frais réels'!$D488)</f>
        <v/>
      </c>
      <c r="E488" s="180" t="str">
        <f>IF('Frais réels'!E488="","",'Frais réels'!$E488)</f>
        <v/>
      </c>
      <c r="F488" s="180" t="str">
        <f>IF('Frais réels'!F488="","",'Frais réels'!$F488)</f>
        <v/>
      </c>
      <c r="G488" s="276" t="str">
        <f>IF('Frais réels'!G488="","",'Frais réels'!G488)</f>
        <v/>
      </c>
      <c r="H488" s="276" t="str">
        <f>IF('Frais réels'!H488="","",'Frais réels'!H488)</f>
        <v/>
      </c>
      <c r="I488" s="203" t="str">
        <f>IF('Frais réels'!I488="","",'Frais réels'!$I488)</f>
        <v/>
      </c>
      <c r="J488" s="73"/>
      <c r="K488" s="182" t="str">
        <f t="shared" si="43"/>
        <v/>
      </c>
      <c r="L488" s="285"/>
      <c r="M488" s="286" t="str">
        <f t="shared" si="44"/>
        <v/>
      </c>
      <c r="N488" s="286" t="str">
        <f t="shared" si="45"/>
        <v/>
      </c>
      <c r="O488" s="215" t="str">
        <f t="shared" si="42"/>
        <v/>
      </c>
      <c r="P488" s="211" t="str">
        <f t="shared" si="46"/>
        <v/>
      </c>
      <c r="Q488" s="222"/>
      <c r="R488" s="266"/>
      <c r="S488" s="90"/>
      <c r="T488" s="158">
        <f t="shared" si="47"/>
        <v>0</v>
      </c>
    </row>
    <row r="489" spans="1:20" ht="20.100000000000001" customHeight="1" x14ac:dyDescent="0.25">
      <c r="A489" s="174">
        <v>483</v>
      </c>
      <c r="B489" s="181" t="str">
        <f>IF('Frais réels'!B489="","",'Frais réels'!$B489)</f>
        <v/>
      </c>
      <c r="C489" s="181" t="str">
        <f>IF('Frais réels'!C489="","",'Frais réels'!$C489)</f>
        <v/>
      </c>
      <c r="D489" s="181" t="str">
        <f>IF('Frais réels'!D489="","",'Frais réels'!$D489)</f>
        <v/>
      </c>
      <c r="E489" s="180" t="str">
        <f>IF('Frais réels'!E489="","",'Frais réels'!$E489)</f>
        <v/>
      </c>
      <c r="F489" s="180" t="str">
        <f>IF('Frais réels'!F489="","",'Frais réels'!$F489)</f>
        <v/>
      </c>
      <c r="G489" s="276" t="str">
        <f>IF('Frais réels'!G489="","",'Frais réels'!G489)</f>
        <v/>
      </c>
      <c r="H489" s="276" t="str">
        <f>IF('Frais réels'!H489="","",'Frais réels'!H489)</f>
        <v/>
      </c>
      <c r="I489" s="203" t="str">
        <f>IF('Frais réels'!I489="","",'Frais réels'!$I489)</f>
        <v/>
      </c>
      <c r="J489" s="73"/>
      <c r="K489" s="182" t="str">
        <f t="shared" si="43"/>
        <v/>
      </c>
      <c r="L489" s="285"/>
      <c r="M489" s="286" t="str">
        <f t="shared" si="44"/>
        <v/>
      </c>
      <c r="N489" s="286" t="str">
        <f t="shared" si="45"/>
        <v/>
      </c>
      <c r="O489" s="215" t="str">
        <f t="shared" si="42"/>
        <v/>
      </c>
      <c r="P489" s="211" t="str">
        <f t="shared" si="46"/>
        <v/>
      </c>
      <c r="Q489" s="222"/>
      <c r="R489" s="266"/>
      <c r="S489" s="90"/>
      <c r="T489" s="158">
        <f t="shared" si="47"/>
        <v>0</v>
      </c>
    </row>
    <row r="490" spans="1:20" ht="20.100000000000001" customHeight="1" x14ac:dyDescent="0.25">
      <c r="A490" s="174">
        <v>484</v>
      </c>
      <c r="B490" s="181" t="str">
        <f>IF('Frais réels'!B490="","",'Frais réels'!$B490)</f>
        <v/>
      </c>
      <c r="C490" s="181" t="str">
        <f>IF('Frais réels'!C490="","",'Frais réels'!$C490)</f>
        <v/>
      </c>
      <c r="D490" s="181" t="str">
        <f>IF('Frais réels'!D490="","",'Frais réels'!$D490)</f>
        <v/>
      </c>
      <c r="E490" s="180" t="str">
        <f>IF('Frais réels'!E490="","",'Frais réels'!$E490)</f>
        <v/>
      </c>
      <c r="F490" s="180" t="str">
        <f>IF('Frais réels'!F490="","",'Frais réels'!$F490)</f>
        <v/>
      </c>
      <c r="G490" s="276" t="str">
        <f>IF('Frais réels'!G490="","",'Frais réels'!G490)</f>
        <v/>
      </c>
      <c r="H490" s="276" t="str">
        <f>IF('Frais réels'!H490="","",'Frais réels'!H490)</f>
        <v/>
      </c>
      <c r="I490" s="203" t="str">
        <f>IF('Frais réels'!I490="","",'Frais réels'!$I490)</f>
        <v/>
      </c>
      <c r="J490" s="73"/>
      <c r="K490" s="182" t="str">
        <f t="shared" si="43"/>
        <v/>
      </c>
      <c r="L490" s="285"/>
      <c r="M490" s="286" t="str">
        <f t="shared" si="44"/>
        <v/>
      </c>
      <c r="N490" s="286" t="str">
        <f t="shared" si="45"/>
        <v/>
      </c>
      <c r="O490" s="215" t="str">
        <f t="shared" si="42"/>
        <v/>
      </c>
      <c r="P490" s="211" t="str">
        <f t="shared" si="46"/>
        <v/>
      </c>
      <c r="Q490" s="222"/>
      <c r="R490" s="266"/>
      <c r="S490" s="90"/>
      <c r="T490" s="158">
        <f t="shared" si="47"/>
        <v>0</v>
      </c>
    </row>
    <row r="491" spans="1:20" ht="20.100000000000001" customHeight="1" x14ac:dyDescent="0.25">
      <c r="A491" s="174">
        <v>485</v>
      </c>
      <c r="B491" s="181" t="str">
        <f>IF('Frais réels'!B491="","",'Frais réels'!$B491)</f>
        <v/>
      </c>
      <c r="C491" s="181" t="str">
        <f>IF('Frais réels'!C491="","",'Frais réels'!$C491)</f>
        <v/>
      </c>
      <c r="D491" s="181" t="str">
        <f>IF('Frais réels'!D491="","",'Frais réels'!$D491)</f>
        <v/>
      </c>
      <c r="E491" s="180" t="str">
        <f>IF('Frais réels'!E491="","",'Frais réels'!$E491)</f>
        <v/>
      </c>
      <c r="F491" s="180" t="str">
        <f>IF('Frais réels'!F491="","",'Frais réels'!$F491)</f>
        <v/>
      </c>
      <c r="G491" s="276" t="str">
        <f>IF('Frais réels'!G491="","",'Frais réels'!G491)</f>
        <v/>
      </c>
      <c r="H491" s="276" t="str">
        <f>IF('Frais réels'!H491="","",'Frais réels'!H491)</f>
        <v/>
      </c>
      <c r="I491" s="203" t="str">
        <f>IF('Frais réels'!I491="","",'Frais réels'!$I491)</f>
        <v/>
      </c>
      <c r="J491" s="73"/>
      <c r="K491" s="182" t="str">
        <f t="shared" si="43"/>
        <v/>
      </c>
      <c r="L491" s="285"/>
      <c r="M491" s="286" t="str">
        <f t="shared" si="44"/>
        <v/>
      </c>
      <c r="N491" s="286" t="str">
        <f t="shared" si="45"/>
        <v/>
      </c>
      <c r="O491" s="215" t="str">
        <f t="shared" si="42"/>
        <v/>
      </c>
      <c r="P491" s="211" t="str">
        <f t="shared" si="46"/>
        <v/>
      </c>
      <c r="Q491" s="222"/>
      <c r="R491" s="266"/>
      <c r="S491" s="90"/>
      <c r="T491" s="158">
        <f t="shared" si="47"/>
        <v>0</v>
      </c>
    </row>
    <row r="492" spans="1:20" ht="20.100000000000001" customHeight="1" x14ac:dyDescent="0.25">
      <c r="A492" s="174">
        <v>486</v>
      </c>
      <c r="B492" s="181" t="str">
        <f>IF('Frais réels'!B492="","",'Frais réels'!$B492)</f>
        <v/>
      </c>
      <c r="C492" s="181" t="str">
        <f>IF('Frais réels'!C492="","",'Frais réels'!$C492)</f>
        <v/>
      </c>
      <c r="D492" s="181" t="str">
        <f>IF('Frais réels'!D492="","",'Frais réels'!$D492)</f>
        <v/>
      </c>
      <c r="E492" s="180" t="str">
        <f>IF('Frais réels'!E492="","",'Frais réels'!$E492)</f>
        <v/>
      </c>
      <c r="F492" s="180" t="str">
        <f>IF('Frais réels'!F492="","",'Frais réels'!$F492)</f>
        <v/>
      </c>
      <c r="G492" s="276" t="str">
        <f>IF('Frais réels'!G492="","",'Frais réels'!G492)</f>
        <v/>
      </c>
      <c r="H492" s="276" t="str">
        <f>IF('Frais réels'!H492="","",'Frais réels'!H492)</f>
        <v/>
      </c>
      <c r="I492" s="203" t="str">
        <f>IF('Frais réels'!I492="","",'Frais réels'!$I492)</f>
        <v/>
      </c>
      <c r="J492" s="73"/>
      <c r="K492" s="182" t="str">
        <f t="shared" si="43"/>
        <v/>
      </c>
      <c r="L492" s="285"/>
      <c r="M492" s="286" t="str">
        <f t="shared" si="44"/>
        <v/>
      </c>
      <c r="N492" s="286" t="str">
        <f t="shared" si="45"/>
        <v/>
      </c>
      <c r="O492" s="215" t="str">
        <f t="shared" si="42"/>
        <v/>
      </c>
      <c r="P492" s="211" t="str">
        <f t="shared" si="46"/>
        <v/>
      </c>
      <c r="Q492" s="222"/>
      <c r="R492" s="266"/>
      <c r="S492" s="90"/>
      <c r="T492" s="158">
        <f t="shared" si="47"/>
        <v>0</v>
      </c>
    </row>
    <row r="493" spans="1:20" ht="20.100000000000001" customHeight="1" x14ac:dyDescent="0.25">
      <c r="A493" s="174">
        <v>487</v>
      </c>
      <c r="B493" s="181" t="str">
        <f>IF('Frais réels'!B493="","",'Frais réels'!$B493)</f>
        <v/>
      </c>
      <c r="C493" s="181" t="str">
        <f>IF('Frais réels'!C493="","",'Frais réels'!$C493)</f>
        <v/>
      </c>
      <c r="D493" s="181" t="str">
        <f>IF('Frais réels'!D493="","",'Frais réels'!$D493)</f>
        <v/>
      </c>
      <c r="E493" s="180" t="str">
        <f>IF('Frais réels'!E493="","",'Frais réels'!$E493)</f>
        <v/>
      </c>
      <c r="F493" s="180" t="str">
        <f>IF('Frais réels'!F493="","",'Frais réels'!$F493)</f>
        <v/>
      </c>
      <c r="G493" s="276" t="str">
        <f>IF('Frais réels'!G493="","",'Frais réels'!G493)</f>
        <v/>
      </c>
      <c r="H493" s="276" t="str">
        <f>IF('Frais réels'!H493="","",'Frais réels'!H493)</f>
        <v/>
      </c>
      <c r="I493" s="203" t="str">
        <f>IF('Frais réels'!I493="","",'Frais réels'!$I493)</f>
        <v/>
      </c>
      <c r="J493" s="73"/>
      <c r="K493" s="182" t="str">
        <f t="shared" si="43"/>
        <v/>
      </c>
      <c r="L493" s="285"/>
      <c r="M493" s="286" t="str">
        <f t="shared" si="44"/>
        <v/>
      </c>
      <c r="N493" s="286" t="str">
        <f t="shared" si="45"/>
        <v/>
      </c>
      <c r="O493" s="215" t="str">
        <f t="shared" si="42"/>
        <v/>
      </c>
      <c r="P493" s="211" t="str">
        <f t="shared" si="46"/>
        <v/>
      </c>
      <c r="Q493" s="222"/>
      <c r="R493" s="266"/>
      <c r="S493" s="90"/>
      <c r="T493" s="158">
        <f t="shared" si="47"/>
        <v>0</v>
      </c>
    </row>
    <row r="494" spans="1:20" ht="20.100000000000001" customHeight="1" x14ac:dyDescent="0.25">
      <c r="A494" s="174">
        <v>488</v>
      </c>
      <c r="B494" s="181" t="str">
        <f>IF('Frais réels'!B494="","",'Frais réels'!$B494)</f>
        <v/>
      </c>
      <c r="C494" s="181" t="str">
        <f>IF('Frais réels'!C494="","",'Frais réels'!$C494)</f>
        <v/>
      </c>
      <c r="D494" s="181" t="str">
        <f>IF('Frais réels'!D494="","",'Frais réels'!$D494)</f>
        <v/>
      </c>
      <c r="E494" s="180" t="str">
        <f>IF('Frais réels'!E494="","",'Frais réels'!$E494)</f>
        <v/>
      </c>
      <c r="F494" s="180" t="str">
        <f>IF('Frais réels'!F494="","",'Frais réels'!$F494)</f>
        <v/>
      </c>
      <c r="G494" s="276" t="str">
        <f>IF('Frais réels'!G494="","",'Frais réels'!G494)</f>
        <v/>
      </c>
      <c r="H494" s="276" t="str">
        <f>IF('Frais réels'!H494="","",'Frais réels'!H494)</f>
        <v/>
      </c>
      <c r="I494" s="203" t="str">
        <f>IF('Frais réels'!I494="","",'Frais réels'!$I494)</f>
        <v/>
      </c>
      <c r="J494" s="73"/>
      <c r="K494" s="182" t="str">
        <f t="shared" si="43"/>
        <v/>
      </c>
      <c r="L494" s="285"/>
      <c r="M494" s="286" t="str">
        <f t="shared" si="44"/>
        <v/>
      </c>
      <c r="N494" s="286" t="str">
        <f t="shared" si="45"/>
        <v/>
      </c>
      <c r="O494" s="215" t="str">
        <f t="shared" si="42"/>
        <v/>
      </c>
      <c r="P494" s="211" t="str">
        <f t="shared" si="46"/>
        <v/>
      </c>
      <c r="Q494" s="222"/>
      <c r="R494" s="266"/>
      <c r="S494" s="90"/>
      <c r="T494" s="158">
        <f t="shared" si="47"/>
        <v>0</v>
      </c>
    </row>
    <row r="495" spans="1:20" ht="20.100000000000001" customHeight="1" x14ac:dyDescent="0.25">
      <c r="A495" s="174">
        <v>489</v>
      </c>
      <c r="B495" s="181" t="str">
        <f>IF('Frais réels'!B495="","",'Frais réels'!$B495)</f>
        <v/>
      </c>
      <c r="C495" s="181" t="str">
        <f>IF('Frais réels'!C495="","",'Frais réels'!$C495)</f>
        <v/>
      </c>
      <c r="D495" s="181" t="str">
        <f>IF('Frais réels'!D495="","",'Frais réels'!$D495)</f>
        <v/>
      </c>
      <c r="E495" s="180" t="str">
        <f>IF('Frais réels'!E495="","",'Frais réels'!$E495)</f>
        <v/>
      </c>
      <c r="F495" s="180" t="str">
        <f>IF('Frais réels'!F495="","",'Frais réels'!$F495)</f>
        <v/>
      </c>
      <c r="G495" s="276" t="str">
        <f>IF('Frais réels'!G495="","",'Frais réels'!G495)</f>
        <v/>
      </c>
      <c r="H495" s="276" t="str">
        <f>IF('Frais réels'!H495="","",'Frais réels'!H495)</f>
        <v/>
      </c>
      <c r="I495" s="203" t="str">
        <f>IF('Frais réels'!I495="","",'Frais réels'!$I495)</f>
        <v/>
      </c>
      <c r="J495" s="73"/>
      <c r="K495" s="182" t="str">
        <f t="shared" si="43"/>
        <v/>
      </c>
      <c r="L495" s="285"/>
      <c r="M495" s="286" t="str">
        <f t="shared" si="44"/>
        <v/>
      </c>
      <c r="N495" s="286" t="str">
        <f t="shared" si="45"/>
        <v/>
      </c>
      <c r="O495" s="215" t="str">
        <f t="shared" si="42"/>
        <v/>
      </c>
      <c r="P495" s="211" t="str">
        <f t="shared" si="46"/>
        <v/>
      </c>
      <c r="Q495" s="222"/>
      <c r="R495" s="266"/>
      <c r="S495" s="90"/>
      <c r="T495" s="158">
        <f t="shared" si="47"/>
        <v>0</v>
      </c>
    </row>
    <row r="496" spans="1:20" ht="20.100000000000001" customHeight="1" x14ac:dyDescent="0.25">
      <c r="A496" s="174">
        <v>490</v>
      </c>
      <c r="B496" s="181" t="str">
        <f>IF('Frais réels'!B496="","",'Frais réels'!$B496)</f>
        <v/>
      </c>
      <c r="C496" s="181" t="str">
        <f>IF('Frais réels'!C496="","",'Frais réels'!$C496)</f>
        <v/>
      </c>
      <c r="D496" s="181" t="str">
        <f>IF('Frais réels'!D496="","",'Frais réels'!$D496)</f>
        <v/>
      </c>
      <c r="E496" s="180" t="str">
        <f>IF('Frais réels'!E496="","",'Frais réels'!$E496)</f>
        <v/>
      </c>
      <c r="F496" s="180" t="str">
        <f>IF('Frais réels'!F496="","",'Frais réels'!$F496)</f>
        <v/>
      </c>
      <c r="G496" s="276" t="str">
        <f>IF('Frais réels'!G496="","",'Frais réels'!G496)</f>
        <v/>
      </c>
      <c r="H496" s="276" t="str">
        <f>IF('Frais réels'!H496="","",'Frais réels'!H496)</f>
        <v/>
      </c>
      <c r="I496" s="203" t="str">
        <f>IF('Frais réels'!I496="","",'Frais réels'!$I496)</f>
        <v/>
      </c>
      <c r="J496" s="73"/>
      <c r="K496" s="182" t="str">
        <f t="shared" si="43"/>
        <v/>
      </c>
      <c r="L496" s="285"/>
      <c r="M496" s="286" t="str">
        <f t="shared" si="44"/>
        <v/>
      </c>
      <c r="N496" s="286" t="str">
        <f t="shared" si="45"/>
        <v/>
      </c>
      <c r="O496" s="215" t="str">
        <f t="shared" si="42"/>
        <v/>
      </c>
      <c r="P496" s="211" t="str">
        <f t="shared" si="46"/>
        <v/>
      </c>
      <c r="Q496" s="222"/>
      <c r="R496" s="266"/>
      <c r="S496" s="90"/>
      <c r="T496" s="158">
        <f t="shared" si="47"/>
        <v>0</v>
      </c>
    </row>
    <row r="497" spans="1:26" ht="20.100000000000001" customHeight="1" x14ac:dyDescent="0.3">
      <c r="A497" s="174">
        <v>491</v>
      </c>
      <c r="B497" s="181" t="str">
        <f>IF('Frais réels'!B497="","",'Frais réels'!$B497)</f>
        <v/>
      </c>
      <c r="C497" s="181" t="str">
        <f>IF('Frais réels'!C497="","",'Frais réels'!$C497)</f>
        <v/>
      </c>
      <c r="D497" s="181" t="str">
        <f>IF('Frais réels'!D497="","",'Frais réels'!$D497)</f>
        <v/>
      </c>
      <c r="E497" s="180" t="str">
        <f>IF('Frais réels'!E497="","",'Frais réels'!$E497)</f>
        <v/>
      </c>
      <c r="F497" s="180" t="str">
        <f>IF('Frais réels'!F497="","",'Frais réels'!$F497)</f>
        <v/>
      </c>
      <c r="G497" s="276" t="str">
        <f>IF('Frais réels'!G497="","",'Frais réels'!G497)</f>
        <v/>
      </c>
      <c r="H497" s="276" t="str">
        <f>IF('Frais réels'!H497="","",'Frais réels'!H497)</f>
        <v/>
      </c>
      <c r="I497" s="203" t="str">
        <f>IF('Frais réels'!I497="","",'Frais réels'!$I497)</f>
        <v/>
      </c>
      <c r="J497" s="73"/>
      <c r="K497" s="182" t="str">
        <f t="shared" si="43"/>
        <v/>
      </c>
      <c r="L497" s="285"/>
      <c r="M497" s="286" t="str">
        <f t="shared" si="44"/>
        <v/>
      </c>
      <c r="N497" s="286" t="str">
        <f t="shared" si="45"/>
        <v/>
      </c>
      <c r="O497" s="215" t="str">
        <f t="shared" si="42"/>
        <v/>
      </c>
      <c r="P497" s="211" t="str">
        <f t="shared" si="46"/>
        <v/>
      </c>
      <c r="Q497" s="222"/>
      <c r="R497" s="266"/>
      <c r="S497" s="90"/>
      <c r="T497" s="158">
        <f t="shared" si="47"/>
        <v>0</v>
      </c>
      <c r="U497" s="177"/>
      <c r="V497" s="177"/>
      <c r="W497" s="177"/>
      <c r="X497" s="177"/>
    </row>
    <row r="498" spans="1:26" ht="20.100000000000001" customHeight="1" x14ac:dyDescent="0.25">
      <c r="A498" s="174">
        <v>492</v>
      </c>
      <c r="B498" s="181" t="str">
        <f>IF('Frais réels'!B498="","",'Frais réels'!$B498)</f>
        <v/>
      </c>
      <c r="C498" s="181" t="str">
        <f>IF('Frais réels'!C498="","",'Frais réels'!$C498)</f>
        <v/>
      </c>
      <c r="D498" s="181" t="str">
        <f>IF('Frais réels'!D498="","",'Frais réels'!$D498)</f>
        <v/>
      </c>
      <c r="E498" s="180" t="str">
        <f>IF('Frais réels'!E498="","",'Frais réels'!$E498)</f>
        <v/>
      </c>
      <c r="F498" s="180" t="str">
        <f>IF('Frais réels'!F498="","",'Frais réels'!$F498)</f>
        <v/>
      </c>
      <c r="G498" s="276" t="str">
        <f>IF('Frais réels'!G498="","",'Frais réels'!G498)</f>
        <v/>
      </c>
      <c r="H498" s="276" t="str">
        <f>IF('Frais réels'!H498="","",'Frais réels'!H498)</f>
        <v/>
      </c>
      <c r="I498" s="203" t="str">
        <f>IF('Frais réels'!I498="","",'Frais réels'!$I498)</f>
        <v/>
      </c>
      <c r="J498" s="73"/>
      <c r="K498" s="182" t="str">
        <f t="shared" si="43"/>
        <v/>
      </c>
      <c r="L498" s="285"/>
      <c r="M498" s="286" t="str">
        <f t="shared" si="44"/>
        <v/>
      </c>
      <c r="N498" s="286" t="str">
        <f t="shared" si="45"/>
        <v/>
      </c>
      <c r="O498" s="215" t="str">
        <f t="shared" si="42"/>
        <v/>
      </c>
      <c r="P498" s="211" t="str">
        <f t="shared" si="46"/>
        <v/>
      </c>
      <c r="Q498" s="222"/>
      <c r="R498" s="266"/>
      <c r="S498" s="90"/>
      <c r="T498" s="158">
        <f t="shared" si="47"/>
        <v>0</v>
      </c>
    </row>
    <row r="499" spans="1:26" ht="20.100000000000001" customHeight="1" x14ac:dyDescent="0.25">
      <c r="A499" s="174">
        <v>493</v>
      </c>
      <c r="B499" s="181" t="str">
        <f>IF('Frais réels'!B499="","",'Frais réels'!$B499)</f>
        <v/>
      </c>
      <c r="C499" s="181" t="str">
        <f>IF('Frais réels'!C499="","",'Frais réels'!$C499)</f>
        <v/>
      </c>
      <c r="D499" s="181" t="str">
        <f>IF('Frais réels'!D499="","",'Frais réels'!$D499)</f>
        <v/>
      </c>
      <c r="E499" s="180" t="str">
        <f>IF('Frais réels'!E499="","",'Frais réels'!$E499)</f>
        <v/>
      </c>
      <c r="F499" s="180" t="str">
        <f>IF('Frais réels'!F499="","",'Frais réels'!$F499)</f>
        <v/>
      </c>
      <c r="G499" s="276" t="str">
        <f>IF('Frais réels'!G499="","",'Frais réels'!G499)</f>
        <v/>
      </c>
      <c r="H499" s="276" t="str">
        <f>IF('Frais réels'!H499="","",'Frais réels'!H499)</f>
        <v/>
      </c>
      <c r="I499" s="203" t="str">
        <f>IF('Frais réels'!I499="","",'Frais réels'!$I499)</f>
        <v/>
      </c>
      <c r="J499" s="73"/>
      <c r="K499" s="182" t="str">
        <f t="shared" si="43"/>
        <v/>
      </c>
      <c r="L499" s="285"/>
      <c r="M499" s="286" t="str">
        <f t="shared" si="44"/>
        <v/>
      </c>
      <c r="N499" s="286" t="str">
        <f t="shared" si="45"/>
        <v/>
      </c>
      <c r="O499" s="215" t="str">
        <f t="shared" si="42"/>
        <v/>
      </c>
      <c r="P499" s="211" t="str">
        <f t="shared" si="46"/>
        <v/>
      </c>
      <c r="Q499" s="222"/>
      <c r="R499" s="266"/>
      <c r="S499" s="90"/>
      <c r="T499" s="158">
        <f t="shared" si="47"/>
        <v>0</v>
      </c>
    </row>
    <row r="500" spans="1:26" ht="20.100000000000001" customHeight="1" x14ac:dyDescent="0.3">
      <c r="A500" s="174">
        <v>494</v>
      </c>
      <c r="B500" s="181" t="str">
        <f>IF('Frais réels'!B500="","",'Frais réels'!$B500)</f>
        <v/>
      </c>
      <c r="C500" s="181" t="str">
        <f>IF('Frais réels'!C500="","",'Frais réels'!$C500)</f>
        <v/>
      </c>
      <c r="D500" s="181" t="str">
        <f>IF('Frais réels'!D500="","",'Frais réels'!$D500)</f>
        <v/>
      </c>
      <c r="E500" s="180" t="str">
        <f>IF('Frais réels'!E500="","",'Frais réels'!$E500)</f>
        <v/>
      </c>
      <c r="F500" s="180" t="str">
        <f>IF('Frais réels'!F500="","",'Frais réels'!$F500)</f>
        <v/>
      </c>
      <c r="G500" s="276" t="str">
        <f>IF('Frais réels'!G500="","",'Frais réels'!G500)</f>
        <v/>
      </c>
      <c r="H500" s="276" t="str">
        <f>IF('Frais réels'!H500="","",'Frais réels'!H500)</f>
        <v/>
      </c>
      <c r="I500" s="203" t="str">
        <f>IF('Frais réels'!I500="","",'Frais réels'!$I500)</f>
        <v/>
      </c>
      <c r="J500" s="73"/>
      <c r="K500" s="182" t="str">
        <f t="shared" si="43"/>
        <v/>
      </c>
      <c r="L500" s="285"/>
      <c r="M500" s="286" t="str">
        <f t="shared" si="44"/>
        <v/>
      </c>
      <c r="N500" s="286" t="str">
        <f t="shared" si="45"/>
        <v/>
      </c>
      <c r="O500" s="215" t="str">
        <f t="shared" si="42"/>
        <v/>
      </c>
      <c r="P500" s="211" t="str">
        <f t="shared" si="46"/>
        <v/>
      </c>
      <c r="Q500" s="222"/>
      <c r="R500" s="266"/>
      <c r="S500" s="90"/>
      <c r="T500" s="158">
        <f t="shared" si="47"/>
        <v>0</v>
      </c>
      <c r="Y500" s="177"/>
      <c r="Z500" s="177"/>
    </row>
    <row r="501" spans="1:26" ht="20.100000000000001" customHeight="1" x14ac:dyDescent="0.25">
      <c r="A501" s="174">
        <v>495</v>
      </c>
      <c r="B501" s="181" t="str">
        <f>IF('Frais réels'!B501="","",'Frais réels'!$B501)</f>
        <v/>
      </c>
      <c r="C501" s="181" t="str">
        <f>IF('Frais réels'!C501="","",'Frais réels'!$C501)</f>
        <v/>
      </c>
      <c r="D501" s="181" t="str">
        <f>IF('Frais réels'!D501="","",'Frais réels'!$D501)</f>
        <v/>
      </c>
      <c r="E501" s="180" t="str">
        <f>IF('Frais réels'!E501="","",'Frais réels'!$E501)</f>
        <v/>
      </c>
      <c r="F501" s="180" t="str">
        <f>IF('Frais réels'!F501="","",'Frais réels'!$F501)</f>
        <v/>
      </c>
      <c r="G501" s="276" t="str">
        <f>IF('Frais réels'!G501="","",'Frais réels'!G501)</f>
        <v/>
      </c>
      <c r="H501" s="276" t="str">
        <f>IF('Frais réels'!H501="","",'Frais réels'!H501)</f>
        <v/>
      </c>
      <c r="I501" s="203" t="str">
        <f>IF('Frais réels'!I501="","",'Frais réels'!$I501)</f>
        <v/>
      </c>
      <c r="J501" s="73"/>
      <c r="K501" s="182" t="str">
        <f t="shared" si="43"/>
        <v/>
      </c>
      <c r="L501" s="285"/>
      <c r="M501" s="286" t="str">
        <f t="shared" si="44"/>
        <v/>
      </c>
      <c r="N501" s="286" t="str">
        <f t="shared" si="45"/>
        <v/>
      </c>
      <c r="O501" s="215" t="str">
        <f t="shared" si="42"/>
        <v/>
      </c>
      <c r="P501" s="211" t="str">
        <f t="shared" si="46"/>
        <v/>
      </c>
      <c r="Q501" s="222"/>
      <c r="R501" s="266"/>
      <c r="S501" s="90"/>
      <c r="T501" s="158">
        <f t="shared" si="47"/>
        <v>0</v>
      </c>
    </row>
    <row r="502" spans="1:26" ht="20.100000000000001" customHeight="1" x14ac:dyDescent="0.25">
      <c r="A502" s="174">
        <v>496</v>
      </c>
      <c r="B502" s="181" t="str">
        <f>IF('Frais réels'!B502="","",'Frais réels'!$B502)</f>
        <v/>
      </c>
      <c r="C502" s="181" t="str">
        <f>IF('Frais réels'!C502="","",'Frais réels'!$C502)</f>
        <v/>
      </c>
      <c r="D502" s="181" t="str">
        <f>IF('Frais réels'!D502="","",'Frais réels'!$D502)</f>
        <v/>
      </c>
      <c r="E502" s="180" t="str">
        <f>IF('Frais réels'!E502="","",'Frais réels'!$E502)</f>
        <v/>
      </c>
      <c r="F502" s="180" t="str">
        <f>IF('Frais réels'!F502="","",'Frais réels'!$F502)</f>
        <v/>
      </c>
      <c r="G502" s="276" t="str">
        <f>IF('Frais réels'!G502="","",'Frais réels'!G502)</f>
        <v/>
      </c>
      <c r="H502" s="276" t="str">
        <f>IF('Frais réels'!H502="","",'Frais réels'!H502)</f>
        <v/>
      </c>
      <c r="I502" s="203" t="str">
        <f>IF('Frais réels'!I502="","",'Frais réels'!$I502)</f>
        <v/>
      </c>
      <c r="J502" s="73"/>
      <c r="K502" s="182" t="str">
        <f t="shared" si="43"/>
        <v/>
      </c>
      <c r="L502" s="285"/>
      <c r="M502" s="286" t="str">
        <f t="shared" si="44"/>
        <v/>
      </c>
      <c r="N502" s="286" t="str">
        <f t="shared" si="45"/>
        <v/>
      </c>
      <c r="O502" s="215" t="str">
        <f t="shared" si="42"/>
        <v/>
      </c>
      <c r="P502" s="211" t="str">
        <f t="shared" si="46"/>
        <v/>
      </c>
      <c r="Q502" s="222"/>
      <c r="R502" s="266"/>
      <c r="S502" s="90"/>
      <c r="T502" s="158">
        <f t="shared" si="47"/>
        <v>0</v>
      </c>
    </row>
    <row r="503" spans="1:26" ht="20.100000000000001" customHeight="1" x14ac:dyDescent="0.25">
      <c r="A503" s="174">
        <v>497</v>
      </c>
      <c r="B503" s="181" t="str">
        <f>IF('Frais réels'!B503="","",'Frais réels'!$B503)</f>
        <v/>
      </c>
      <c r="C503" s="181" t="str">
        <f>IF('Frais réels'!C503="","",'Frais réels'!$C503)</f>
        <v/>
      </c>
      <c r="D503" s="181" t="str">
        <f>IF('Frais réels'!D503="","",'Frais réels'!$D503)</f>
        <v/>
      </c>
      <c r="E503" s="180" t="str">
        <f>IF('Frais réels'!E503="","",'Frais réels'!$E503)</f>
        <v/>
      </c>
      <c r="F503" s="180" t="str">
        <f>IF('Frais réels'!F503="","",'Frais réels'!$F503)</f>
        <v/>
      </c>
      <c r="G503" s="276" t="str">
        <f>IF('Frais réels'!G503="","",'Frais réels'!G503)</f>
        <v/>
      </c>
      <c r="H503" s="276" t="str">
        <f>IF('Frais réels'!H503="","",'Frais réels'!H503)</f>
        <v/>
      </c>
      <c r="I503" s="203" t="str">
        <f>IF('Frais réels'!I503="","",'Frais réels'!$I503)</f>
        <v/>
      </c>
      <c r="J503" s="73"/>
      <c r="K503" s="182" t="str">
        <f t="shared" si="43"/>
        <v/>
      </c>
      <c r="L503" s="285"/>
      <c r="M503" s="286" t="str">
        <f t="shared" si="44"/>
        <v/>
      </c>
      <c r="N503" s="286" t="str">
        <f t="shared" si="45"/>
        <v/>
      </c>
      <c r="O503" s="215" t="str">
        <f t="shared" si="42"/>
        <v/>
      </c>
      <c r="P503" s="211" t="str">
        <f t="shared" si="46"/>
        <v/>
      </c>
      <c r="Q503" s="222"/>
      <c r="R503" s="266"/>
      <c r="S503" s="90"/>
      <c r="T503" s="158">
        <f t="shared" si="47"/>
        <v>0</v>
      </c>
    </row>
    <row r="504" spans="1:26" ht="20.100000000000001" customHeight="1" x14ac:dyDescent="0.25">
      <c r="A504" s="174">
        <v>498</v>
      </c>
      <c r="B504" s="181" t="str">
        <f>IF('Frais réels'!B504="","",'Frais réels'!$B504)</f>
        <v/>
      </c>
      <c r="C504" s="181" t="str">
        <f>IF('Frais réels'!C504="","",'Frais réels'!$C504)</f>
        <v/>
      </c>
      <c r="D504" s="181" t="str">
        <f>IF('Frais réels'!D504="","",'Frais réels'!$D504)</f>
        <v/>
      </c>
      <c r="E504" s="180" t="str">
        <f>IF('Frais réels'!E504="","",'Frais réels'!$E504)</f>
        <v/>
      </c>
      <c r="F504" s="180" t="str">
        <f>IF('Frais réels'!F504="","",'Frais réels'!$F504)</f>
        <v/>
      </c>
      <c r="G504" s="276" t="str">
        <f>IF('Frais réels'!G504="","",'Frais réels'!G504)</f>
        <v/>
      </c>
      <c r="H504" s="276" t="str">
        <f>IF('Frais réels'!H504="","",'Frais réels'!H504)</f>
        <v/>
      </c>
      <c r="I504" s="203" t="str">
        <f>IF('Frais réels'!I504="","",'Frais réels'!$I504)</f>
        <v/>
      </c>
      <c r="J504" s="73"/>
      <c r="K504" s="182" t="str">
        <f t="shared" si="43"/>
        <v/>
      </c>
      <c r="L504" s="285"/>
      <c r="M504" s="286" t="str">
        <f t="shared" si="44"/>
        <v/>
      </c>
      <c r="N504" s="286" t="str">
        <f t="shared" si="45"/>
        <v/>
      </c>
      <c r="O504" s="215" t="str">
        <f t="shared" si="42"/>
        <v/>
      </c>
      <c r="P504" s="211" t="str">
        <f t="shared" si="46"/>
        <v/>
      </c>
      <c r="Q504" s="222"/>
      <c r="R504" s="266"/>
      <c r="S504" s="90"/>
      <c r="T504" s="158">
        <f t="shared" si="47"/>
        <v>0</v>
      </c>
    </row>
    <row r="505" spans="1:26" ht="20.100000000000001" customHeight="1" x14ac:dyDescent="0.25">
      <c r="A505" s="174">
        <v>499</v>
      </c>
      <c r="B505" s="181" t="str">
        <f>IF('Frais réels'!B505="","",'Frais réels'!$B505)</f>
        <v/>
      </c>
      <c r="C505" s="181" t="str">
        <f>IF('Frais réels'!C505="","",'Frais réels'!$C505)</f>
        <v/>
      </c>
      <c r="D505" s="181" t="str">
        <f>IF('Frais réels'!D505="","",'Frais réels'!$D505)</f>
        <v/>
      </c>
      <c r="E505" s="180" t="str">
        <f>IF('Frais réels'!E505="","",'Frais réels'!$E505)</f>
        <v/>
      </c>
      <c r="F505" s="180" t="str">
        <f>IF('Frais réels'!F505="","",'Frais réels'!$F505)</f>
        <v/>
      </c>
      <c r="G505" s="276" t="str">
        <f>IF('Frais réels'!G505="","",'Frais réels'!G505)</f>
        <v/>
      </c>
      <c r="H505" s="276" t="str">
        <f>IF('Frais réels'!H505="","",'Frais réels'!H505)</f>
        <v/>
      </c>
      <c r="I505" s="203" t="str">
        <f>IF('Frais réels'!I505="","",'Frais réels'!$I505)</f>
        <v/>
      </c>
      <c r="J505" s="73"/>
      <c r="K505" s="182" t="str">
        <f t="shared" si="43"/>
        <v/>
      </c>
      <c r="L505" s="285"/>
      <c r="M505" s="286" t="str">
        <f t="shared" si="44"/>
        <v/>
      </c>
      <c r="N505" s="286" t="str">
        <f t="shared" si="45"/>
        <v/>
      </c>
      <c r="O505" s="215" t="str">
        <f t="shared" si="42"/>
        <v/>
      </c>
      <c r="P505" s="211" t="str">
        <f t="shared" si="46"/>
        <v/>
      </c>
      <c r="Q505" s="222"/>
      <c r="R505" s="266"/>
      <c r="S505" s="90"/>
      <c r="T505" s="158">
        <f t="shared" si="47"/>
        <v>0</v>
      </c>
    </row>
    <row r="506" spans="1:26" ht="20.100000000000001" customHeight="1" thickBot="1" x14ac:dyDescent="0.3">
      <c r="A506" s="175">
        <v>500</v>
      </c>
      <c r="B506" s="183" t="str">
        <f>IF('Frais réels'!B506="","",'Frais réels'!$B506)</f>
        <v/>
      </c>
      <c r="C506" s="183" t="str">
        <f>IF('Frais réels'!C506="","",'Frais réels'!$C506)</f>
        <v/>
      </c>
      <c r="D506" s="183" t="str">
        <f>IF('Frais réels'!D506="","",'Frais réels'!$D506)</f>
        <v/>
      </c>
      <c r="E506" s="183" t="str">
        <f>IF('Frais réels'!E506="","",'Frais réels'!$E506)</f>
        <v/>
      </c>
      <c r="F506" s="183" t="str">
        <f>IF('Frais réels'!F506="","",'Frais réels'!$F506)</f>
        <v/>
      </c>
      <c r="G506" s="276" t="str">
        <f>IF('Frais réels'!G506="","",'Frais réels'!G506)</f>
        <v/>
      </c>
      <c r="H506" s="276" t="str">
        <f>IF('Frais réels'!H506="","",'Frais réels'!H506)</f>
        <v/>
      </c>
      <c r="I506" s="207" t="str">
        <f>IF('Frais réels'!I506="","",'Frais réels'!$I506)</f>
        <v/>
      </c>
      <c r="J506" s="97"/>
      <c r="K506" s="184" t="str">
        <f t="shared" si="43"/>
        <v/>
      </c>
      <c r="L506" s="285"/>
      <c r="M506" s="286" t="str">
        <f t="shared" si="44"/>
        <v/>
      </c>
      <c r="N506" s="286" t="str">
        <f t="shared" si="45"/>
        <v/>
      </c>
      <c r="O506" s="197" t="str">
        <f t="shared" si="42"/>
        <v/>
      </c>
      <c r="P506" s="211" t="str">
        <f t="shared" si="46"/>
        <v/>
      </c>
      <c r="Q506" s="186"/>
      <c r="R506" s="267"/>
      <c r="S506" s="98"/>
      <c r="T506" s="158">
        <f t="shared" si="47"/>
        <v>0</v>
      </c>
    </row>
    <row r="507" spans="1:26" s="177" customFormat="1" ht="20.100000000000001" customHeight="1" thickBot="1" x14ac:dyDescent="0.35">
      <c r="C507" s="217"/>
      <c r="D507" s="218"/>
      <c r="E507" s="218"/>
      <c r="F507" s="219"/>
      <c r="G507" s="219"/>
      <c r="H507" s="219"/>
      <c r="I507" s="220" t="s">
        <v>41</v>
      </c>
      <c r="J507" s="116">
        <f>SUM(J7:J506)</f>
        <v>500</v>
      </c>
      <c r="K507" s="178"/>
      <c r="L507" s="178"/>
      <c r="M507" s="178"/>
      <c r="N507" s="178"/>
      <c r="O507" s="220" t="s">
        <v>41</v>
      </c>
      <c r="P507" s="116">
        <f>SUM(P7:P506)</f>
        <v>500</v>
      </c>
      <c r="S507" s="221"/>
      <c r="U507" s="158"/>
      <c r="V507" s="158"/>
      <c r="W507" s="158"/>
      <c r="X507" s="158"/>
      <c r="Y507" s="158"/>
      <c r="Z507" s="158"/>
    </row>
  </sheetData>
  <mergeCells count="4">
    <mergeCell ref="A1:S1"/>
    <mergeCell ref="A2:S2"/>
    <mergeCell ref="A3:A4"/>
    <mergeCell ref="C4:D4"/>
  </mergeCells>
  <conditionalFormatting sqref="A7:S506">
    <cfRule type="expression" dxfId="9" priority="2">
      <formula>$S7="Oui"</formula>
    </cfRule>
  </conditionalFormatting>
  <dataValidations count="1">
    <dataValidation type="list" allowBlank="1" showInputMessage="1" showErrorMessage="1" sqref="L7:L506">
      <formula1>"OK,KO"</formula1>
    </dataValidation>
  </dataValidations>
  <pageMargins left="0.7" right="0.7" top="0.75" bottom="0.75" header="0.3" footer="0.3"/>
  <pageSetup paperSize="9" scale="22"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id="{713F8B66-E16A-469D-8BAF-BB6FC9DAB0A9}">
            <xm:f>B7&lt;&gt;'Frais réels'!B7</xm:f>
            <x14:dxf>
              <font>
                <color rgb="FFFF0000"/>
              </font>
            </x14:dxf>
          </x14:cfRule>
          <xm:sqref>B7:I506</xm:sqref>
        </x14:conditionalFormatting>
        <x14:conditionalFormatting xmlns:xm="http://schemas.microsoft.com/office/excel/2006/main">
          <x14:cfRule type="expression" priority="3" id="{3273EDAD-613E-467B-B06A-94EEEBF60D4D}">
            <xm:f>H7&lt;&gt;'Frais réels'!G7</xm:f>
            <x14:dxf>
              <font>
                <color rgb="FFFF0000"/>
              </font>
            </x14:dxf>
          </x14:cfRule>
          <xm:sqref>H7:H506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Listes!$E$3</xm:f>
          </x14:formula1>
          <xm:sqref>S7:S506</xm:sqref>
        </x14:dataValidation>
        <x14:dataValidation type="list" allowBlank="1" showInputMessage="1" showErrorMessage="1">
          <x14:formula1>
            <xm:f>Listes!$A$11:$A$28</xm:f>
          </x14:formula1>
          <xm:sqref>K7:K506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tabColor theme="7" tint="-0.499984740745262"/>
    <pageSetUpPr fitToPage="1"/>
  </sheetPr>
  <dimension ref="A1:V507"/>
  <sheetViews>
    <sheetView topLeftCell="P1" zoomScaleNormal="100" workbookViewId="0">
      <pane ySplit="6" topLeftCell="A7" activePane="bottomLeft" state="frozen"/>
      <selection activeCell="F80" sqref="F80"/>
      <selection pane="bottomLeft" activeCell="F80" sqref="F80"/>
    </sheetView>
  </sheetViews>
  <sheetFormatPr baseColWidth="10" defaultColWidth="11.42578125" defaultRowHeight="15" x14ac:dyDescent="0.25"/>
  <cols>
    <col min="1" max="1" width="10.7109375" style="158" customWidth="1"/>
    <col min="2" max="2" width="50.7109375" style="158" customWidth="1"/>
    <col min="3" max="3" width="35" style="158" bestFit="1" customWidth="1"/>
    <col min="4" max="5" width="15.7109375" style="158" customWidth="1"/>
    <col min="6" max="6" width="52.85546875" style="158" bestFit="1" customWidth="1"/>
    <col min="7" max="7" width="45.5703125" style="158" bestFit="1" customWidth="1"/>
    <col min="8" max="9" width="15.7109375" style="158" customWidth="1"/>
    <col min="10" max="12" width="15.7109375" style="158" hidden="1" customWidth="1"/>
    <col min="13" max="13" width="15.7109375" style="158" customWidth="1"/>
    <col min="14" max="14" width="17.7109375" style="158" customWidth="1"/>
    <col min="15" max="15" width="72.28515625" style="158" bestFit="1" customWidth="1"/>
    <col min="16" max="17" width="19.85546875" style="158" customWidth="1"/>
    <col min="18" max="18" width="31.28515625" style="158" customWidth="1"/>
    <col min="19" max="20" width="75.7109375" style="158" customWidth="1"/>
    <col min="21" max="21" width="10.7109375" style="158" customWidth="1"/>
    <col min="22" max="16384" width="11.42578125" style="158"/>
  </cols>
  <sheetData>
    <row r="1" spans="1:22" ht="29.25" thickBot="1" x14ac:dyDescent="0.3">
      <c r="A1" s="668" t="s">
        <v>170</v>
      </c>
      <c r="B1" s="669"/>
      <c r="C1" s="669"/>
      <c r="D1" s="669"/>
      <c r="E1" s="669"/>
      <c r="F1" s="669"/>
      <c r="G1" s="669"/>
      <c r="H1" s="669"/>
      <c r="I1" s="669"/>
      <c r="J1" s="669"/>
      <c r="K1" s="669"/>
      <c r="L1" s="669"/>
      <c r="M1" s="669"/>
      <c r="N1" s="669"/>
      <c r="O1" s="669"/>
      <c r="P1" s="669"/>
      <c r="Q1" s="669"/>
      <c r="R1" s="669"/>
      <c r="S1" s="669"/>
      <c r="T1" s="669"/>
      <c r="U1" s="670"/>
    </row>
    <row r="2" spans="1:22" ht="45" customHeight="1" thickBot="1" x14ac:dyDescent="0.3">
      <c r="A2" s="671" t="s">
        <v>161</v>
      </c>
      <c r="B2" s="672"/>
      <c r="C2" s="672"/>
      <c r="D2" s="672"/>
      <c r="E2" s="672"/>
      <c r="F2" s="672"/>
      <c r="G2" s="672"/>
      <c r="H2" s="672"/>
      <c r="I2" s="672"/>
      <c r="J2" s="672"/>
      <c r="K2" s="672"/>
      <c r="L2" s="672"/>
      <c r="M2" s="672"/>
      <c r="N2" s="672"/>
      <c r="O2" s="672"/>
      <c r="P2" s="672"/>
      <c r="Q2" s="672"/>
      <c r="R2" s="672"/>
      <c r="S2" s="672"/>
      <c r="T2" s="672"/>
      <c r="U2" s="673"/>
    </row>
    <row r="3" spans="1:22" ht="30" customHeight="1" x14ac:dyDescent="0.25">
      <c r="A3" s="659" t="s">
        <v>0</v>
      </c>
      <c r="B3" s="159" t="s">
        <v>77</v>
      </c>
      <c r="C3" s="159" t="s">
        <v>127</v>
      </c>
      <c r="D3" s="159" t="s">
        <v>121</v>
      </c>
      <c r="E3" s="159" t="s">
        <v>122</v>
      </c>
      <c r="F3" s="159" t="s">
        <v>123</v>
      </c>
      <c r="G3" s="159" t="s">
        <v>40</v>
      </c>
      <c r="H3" s="159" t="s">
        <v>124</v>
      </c>
      <c r="I3" s="159" t="s">
        <v>165</v>
      </c>
      <c r="J3" s="685" t="s">
        <v>147</v>
      </c>
      <c r="K3" s="686"/>
      <c r="L3" s="687"/>
      <c r="M3" s="159" t="s">
        <v>83</v>
      </c>
      <c r="N3" s="160" t="s">
        <v>50</v>
      </c>
      <c r="O3" s="160" t="s">
        <v>5</v>
      </c>
      <c r="P3" s="160" t="s">
        <v>242</v>
      </c>
      <c r="Q3" s="160" t="s">
        <v>243</v>
      </c>
      <c r="R3" s="160" t="s">
        <v>153</v>
      </c>
      <c r="S3" s="160" t="s">
        <v>23</v>
      </c>
      <c r="T3" s="263" t="s">
        <v>252</v>
      </c>
      <c r="U3" s="161" t="s">
        <v>57</v>
      </c>
    </row>
    <row r="4" spans="1:22" ht="30" customHeight="1" x14ac:dyDescent="0.25">
      <c r="A4" s="660"/>
      <c r="B4" s="223" t="s">
        <v>125</v>
      </c>
      <c r="C4" s="223" t="s">
        <v>126</v>
      </c>
      <c r="D4" s="688" t="s">
        <v>128</v>
      </c>
      <c r="E4" s="689"/>
      <c r="F4" s="223" t="s">
        <v>129</v>
      </c>
      <c r="G4" s="223" t="s">
        <v>84</v>
      </c>
      <c r="H4" s="223"/>
      <c r="I4" s="223"/>
      <c r="J4" s="688" t="s">
        <v>148</v>
      </c>
      <c r="K4" s="690"/>
      <c r="L4" s="689"/>
      <c r="M4" s="223" t="s">
        <v>130</v>
      </c>
      <c r="N4" s="213"/>
      <c r="O4" s="162" t="s">
        <v>56</v>
      </c>
      <c r="P4" s="162"/>
      <c r="Q4" s="162"/>
      <c r="R4" s="213"/>
      <c r="S4" s="213"/>
      <c r="T4" s="278" t="str">
        <f>IF(V6&gt;0,"Une ou plusieurs lignes ne sont pas instruites","")</f>
        <v/>
      </c>
      <c r="U4" s="214"/>
    </row>
    <row r="5" spans="1:22" ht="20.100000000000001" customHeight="1" thickBot="1" x14ac:dyDescent="0.3">
      <c r="A5" s="164" t="s">
        <v>36</v>
      </c>
      <c r="B5" s="165" t="s">
        <v>149</v>
      </c>
      <c r="C5" s="165" t="s">
        <v>108</v>
      </c>
      <c r="D5" s="165" t="s">
        <v>101</v>
      </c>
      <c r="E5" s="165">
        <v>24</v>
      </c>
      <c r="F5" s="165"/>
      <c r="G5" s="165" t="s">
        <v>71</v>
      </c>
      <c r="H5" s="165">
        <v>1</v>
      </c>
      <c r="I5" s="165" t="s">
        <v>166</v>
      </c>
      <c r="J5" s="165" t="s">
        <v>166</v>
      </c>
      <c r="K5" s="224">
        <v>11.231999999999999</v>
      </c>
      <c r="L5" s="224"/>
      <c r="M5" s="79">
        <v>44.93</v>
      </c>
      <c r="N5" s="79">
        <v>44.93</v>
      </c>
      <c r="O5" s="166"/>
      <c r="P5" s="166"/>
      <c r="Q5" s="166"/>
      <c r="R5" s="79">
        <v>44.93</v>
      </c>
      <c r="S5" s="167"/>
      <c r="T5" s="264"/>
      <c r="U5" s="168" t="s">
        <v>58</v>
      </c>
      <c r="V5" s="158" t="s">
        <v>253</v>
      </c>
    </row>
    <row r="6" spans="1:22" ht="20.100000000000001" customHeight="1" thickBot="1" x14ac:dyDescent="0.35">
      <c r="A6" s="169"/>
      <c r="B6" s="171"/>
      <c r="C6" s="171"/>
      <c r="D6" s="171"/>
      <c r="E6" s="171"/>
      <c r="F6" s="171"/>
      <c r="G6" s="171"/>
      <c r="H6" s="171"/>
      <c r="I6" s="171"/>
      <c r="J6" s="171"/>
      <c r="K6" s="171"/>
      <c r="L6" s="171"/>
      <c r="M6" s="91" t="s">
        <v>2</v>
      </c>
      <c r="N6" s="92">
        <f>SUM(N7:N506)</f>
        <v>0</v>
      </c>
      <c r="O6" s="225"/>
      <c r="P6" s="269"/>
      <c r="Q6" s="269"/>
      <c r="R6" s="92">
        <f>SUM(R7:R506)</f>
        <v>0</v>
      </c>
      <c r="S6" s="195"/>
      <c r="T6" s="279"/>
      <c r="U6" s="172"/>
      <c r="V6" s="158">
        <f>SUM(V7:V506)</f>
        <v>0</v>
      </c>
    </row>
    <row r="7" spans="1:22" ht="20.100000000000001" customHeight="1" x14ac:dyDescent="0.25">
      <c r="A7" s="173">
        <v>1</v>
      </c>
      <c r="B7" s="181" t="str">
        <f>IF(Barèmes!B7="","",Barèmes!B7)</f>
        <v/>
      </c>
      <c r="C7" s="181" t="str">
        <f>IF(Barèmes!C7="","",Barèmes!C7)</f>
        <v/>
      </c>
      <c r="D7" s="181" t="str">
        <f>IF(Barèmes!D7="","",Barèmes!D7)</f>
        <v/>
      </c>
      <c r="E7" s="181" t="str">
        <f>IF(Barèmes!E7="","",Barèmes!E7)</f>
        <v/>
      </c>
      <c r="F7" s="181" t="str">
        <f>IF(Barèmes!F7="","",Barèmes!F7)</f>
        <v/>
      </c>
      <c r="G7" s="181" t="str">
        <f>IF(Barèmes!G7="","",Barèmes!G7)</f>
        <v/>
      </c>
      <c r="H7" s="181" t="str">
        <f>IF(Barèmes!J7="","",Barèmes!J7)</f>
        <v/>
      </c>
      <c r="I7" s="181" t="str">
        <f>IF(Barèmes!K7="","",Barèmes!K7)</f>
        <v/>
      </c>
      <c r="J7" s="170" t="str">
        <f>IF($G7="","",IF($C7=Listes!$B$32,IF(IDP_Barèmes_RX!$E7&lt;=Listes!$B$53,(IDP_Barèmes_RX!$E7*(VLOOKUP(IDP_Barèmes_RX!$D7,Listes!$A$54:$E$60,2,FALSE))),IF(IDP_Barèmes_RX!$E7&gt;Listes!$E$53,(IDP_Barèmes_RX!$E7*(VLOOKUP(IDP_Barèmes_RX!$D7,Listes!$A$54:$E$60,5,FALSE))),(IDP_Barèmes_RX!$E7*(VLOOKUP(IDP_Barèmes_RX!$D7,Listes!$A$54:$E$60,3,FALSE))+(VLOOKUP(IDP_Barèmes_RX!$D7,Listes!$A$54:$E$60,4,FALSE)))))))</f>
        <v/>
      </c>
      <c r="K7" s="170" t="str">
        <f>IF($G7="","",IF($C7=Listes!$B$31,IF(IDP_Barèmes_RX!$E7&lt;=Listes!$B$42,(IDP_Barèmes_RX!$E7*(VLOOKUP(IDP_Barèmes_RX!$D7,Listes!$A$43:$E$49,2,FALSE))),IF(IDP_Barèmes_RX!$E7&gt;Listes!$D$42,(IDP_Barèmes_RX!$E7*(VLOOKUP(IDP_Barèmes_RX!$D7,Listes!$A$43:$E$49,5,FALSE))),(IDP_Barèmes_RX!$E7*(VLOOKUP(IDP_Barèmes_RX!$D7,Listes!$A$43:$E$49,3,FALSE))+(VLOOKUP(IDP_Barèmes_RX!$D7,Listes!$A$43:$E$49,4,FALSE)))))))</f>
        <v/>
      </c>
      <c r="L7" s="170" t="str">
        <f>IF($G7="","",IF($C7=Listes!$B$34,Listes!$I$31,IF($C7=Listes!$B$35,(VLOOKUP(IDP_Barèmes_RX!$F7,Listes!$E$31:$F$36,2,FALSE)),IF($C7=Listes!$B$33,IF(IDP_Barèmes_RX!$E7&lt;=Listes!$A$64,IDP_Barèmes_RX!$E7*Listes!$A$65,IF(IDP_Barèmes_RX!$E7&gt;Listes!$D$64,IDP_Barèmes_RX!$E7*Listes!$D$65,((IDP_Barèmes_RX!$E7*Listes!$B$65)+Listes!$C$65)))))))</f>
        <v/>
      </c>
      <c r="M7" s="203" t="str">
        <f>IF(Barèmes!O7="","",Barèmes!O7)</f>
        <v/>
      </c>
      <c r="N7" s="73" t="str">
        <f t="shared" ref="N7:N71" si="0">IF($H7="","",($L7+$K7+$J7)*$H7)</f>
        <v/>
      </c>
      <c r="O7" s="182" t="str">
        <f>IF($M7="","",IF($N7&gt;$M7,"Le montant éligible ne peut etre supérieur au montant présenté",""))</f>
        <v/>
      </c>
      <c r="P7" s="182"/>
      <c r="Q7" s="182"/>
      <c r="R7" s="209" t="str">
        <f>IF($N7="","",$N7)</f>
        <v/>
      </c>
      <c r="S7" s="185"/>
      <c r="T7" s="266"/>
      <c r="U7" s="90"/>
      <c r="V7" s="158">
        <f t="shared" ref="V7:V70" si="1">IF(AND(B7&lt;&gt;"",U7&lt;&gt;"Oui"),1,0)</f>
        <v>0</v>
      </c>
    </row>
    <row r="8" spans="1:22" ht="20.100000000000001" customHeight="1" x14ac:dyDescent="0.25">
      <c r="A8" s="174">
        <v>2</v>
      </c>
      <c r="B8" s="181" t="str">
        <f>IF(Barèmes!B8="","",Barèmes!B8)</f>
        <v/>
      </c>
      <c r="C8" s="181" t="str">
        <f>IF(Barèmes!C8="","",Barèmes!C8)</f>
        <v/>
      </c>
      <c r="D8" s="181" t="str">
        <f>IF(Barèmes!D8="","",Barèmes!D8)</f>
        <v/>
      </c>
      <c r="E8" s="181" t="str">
        <f>IF(Barèmes!E8="","",Barèmes!E8)</f>
        <v/>
      </c>
      <c r="F8" s="181" t="str">
        <f>IF(Barèmes!F8="","",Barèmes!F8)</f>
        <v/>
      </c>
      <c r="G8" s="181" t="str">
        <f>IF(Barèmes!G8="","",Barèmes!G8)</f>
        <v/>
      </c>
      <c r="H8" s="181" t="str">
        <f>IF(Barèmes!J8="","",Barèmes!J8)</f>
        <v/>
      </c>
      <c r="I8" s="181" t="str">
        <f>IF(Barèmes!K8="","",Barèmes!K8)</f>
        <v/>
      </c>
      <c r="J8" s="170" t="str">
        <f>IF($G8="","",IF($C8=Listes!$B$32,IF(IDP_Barèmes_RX!$E8&lt;=Listes!$B$53,(IDP_Barèmes_RX!$E8*(VLOOKUP(IDP_Barèmes_RX!$D8,Listes!$A$54:$E$60,2,FALSE))),IF(IDP_Barèmes_RX!$E8&gt;Listes!$E$53,(IDP_Barèmes_RX!$E8*(VLOOKUP(IDP_Barèmes_RX!$D8,Listes!$A$54:$E$60,5,FALSE))),(IDP_Barèmes_RX!$E8*(VLOOKUP(IDP_Barèmes_RX!$D8,Listes!$A$54:$E$60,3,FALSE))+(VLOOKUP(IDP_Barèmes_RX!$D8,Listes!$A$54:$E$60,4,FALSE)))))))</f>
        <v/>
      </c>
      <c r="K8" s="170" t="str">
        <f>IF($G8="","",IF($C8=Listes!$B$31,IF(IDP_Barèmes_RX!$E8&lt;=Listes!$B$42,(IDP_Barèmes_RX!$E8*(VLOOKUP(IDP_Barèmes_RX!$D8,Listes!$A$43:$E$49,2,FALSE))),IF(IDP_Barèmes_RX!$E8&gt;Listes!$D$42,(IDP_Barèmes_RX!$E8*(VLOOKUP(IDP_Barèmes_RX!$D8,Listes!$A$43:$E$49,5,FALSE))),(IDP_Barèmes_RX!$E8*(VLOOKUP(IDP_Barèmes_RX!$D8,Listes!$A$43:$E$49,3,FALSE))+(VLOOKUP(IDP_Barèmes_RX!$D8,Listes!$A$43:$E$49,4,FALSE)))))))</f>
        <v/>
      </c>
      <c r="L8" s="170" t="str">
        <f>IF($G8="","",IF($C8=Listes!$B$34,Listes!$I$31,IF($C8=Listes!$B$35,(VLOOKUP(IDP_Barèmes_RX!$F8,Listes!$E$31:$F$36,2,FALSE)),IF($C8=Listes!$B$33,IF(IDP_Barèmes_RX!$E8&lt;=Listes!$A$64,IDP_Barèmes_RX!$E8*Listes!$A$65,IF(IDP_Barèmes_RX!$E8&gt;Listes!$D$64,IDP_Barèmes_RX!$E8*Listes!$D$65,((IDP_Barèmes_RX!$E8*Listes!$B$65)+Listes!$C$65)))))))</f>
        <v/>
      </c>
      <c r="M8" s="203" t="str">
        <f>IF(Barèmes!O8="","",Barèmes!O8)</f>
        <v/>
      </c>
      <c r="N8" s="73" t="str">
        <f t="shared" si="0"/>
        <v/>
      </c>
      <c r="O8" s="182" t="str">
        <f t="shared" ref="O8:O71" si="2">IF($M8="","",IF($N8&gt;$M8,"Le montant éligible ne peut etre supérieur au montant présenté",""))</f>
        <v/>
      </c>
      <c r="P8" s="182"/>
      <c r="Q8" s="182"/>
      <c r="R8" s="209" t="str">
        <f t="shared" ref="R8:R71" si="3">IF($N8="","",$N8)</f>
        <v/>
      </c>
      <c r="S8" s="185"/>
      <c r="T8" s="266"/>
      <c r="U8" s="90"/>
      <c r="V8" s="158">
        <f t="shared" si="1"/>
        <v>0</v>
      </c>
    </row>
    <row r="9" spans="1:22" ht="20.100000000000001" customHeight="1" x14ac:dyDescent="0.25">
      <c r="A9" s="174">
        <v>3</v>
      </c>
      <c r="B9" s="181" t="str">
        <f>IF(Barèmes!B9="","",Barèmes!B9)</f>
        <v/>
      </c>
      <c r="C9" s="181" t="str">
        <f>IF(Barèmes!C9="","",Barèmes!C9)</f>
        <v/>
      </c>
      <c r="D9" s="181" t="str">
        <f>IF(Barèmes!D9="","",Barèmes!D9)</f>
        <v/>
      </c>
      <c r="E9" s="181" t="str">
        <f>IF(Barèmes!E9="","",Barèmes!E9)</f>
        <v/>
      </c>
      <c r="F9" s="181" t="str">
        <f>IF(Barèmes!F9="","",Barèmes!F9)</f>
        <v/>
      </c>
      <c r="G9" s="181" t="str">
        <f>IF(Barèmes!G9="","",Barèmes!G9)</f>
        <v/>
      </c>
      <c r="H9" s="181" t="str">
        <f>IF(Barèmes!J9="","",Barèmes!J9)</f>
        <v/>
      </c>
      <c r="I9" s="181" t="str">
        <f>IF(Barèmes!K9="","",Barèmes!K9)</f>
        <v/>
      </c>
      <c r="J9" s="170" t="str">
        <f>IF($G9="","",IF($C9=Listes!$B$32,IF(IDP_Barèmes_RX!$E9&lt;=Listes!$B$53,(IDP_Barèmes_RX!$E9*(VLOOKUP(IDP_Barèmes_RX!$D9,Listes!$A$54:$E$60,2,FALSE))),IF(IDP_Barèmes_RX!$E9&gt;Listes!$E$53,(IDP_Barèmes_RX!$E9*(VLOOKUP(IDP_Barèmes_RX!$D9,Listes!$A$54:$E$60,5,FALSE))),(IDP_Barèmes_RX!$E9*(VLOOKUP(IDP_Barèmes_RX!$D9,Listes!$A$54:$E$60,3,FALSE))+(VLOOKUP(IDP_Barèmes_RX!$D9,Listes!$A$54:$E$60,4,FALSE)))))))</f>
        <v/>
      </c>
      <c r="K9" s="170" t="str">
        <f>IF($G9="","",IF($C9=Listes!$B$31,IF(IDP_Barèmes_RX!$E9&lt;=Listes!$B$42,(IDP_Barèmes_RX!$E9*(VLOOKUP(IDP_Barèmes_RX!$D9,Listes!$A$43:$E$49,2,FALSE))),IF(IDP_Barèmes_RX!$E9&gt;Listes!$D$42,(IDP_Barèmes_RX!$E9*(VLOOKUP(IDP_Barèmes_RX!$D9,Listes!$A$43:$E$49,5,FALSE))),(IDP_Barèmes_RX!$E9*(VLOOKUP(IDP_Barèmes_RX!$D9,Listes!$A$43:$E$49,3,FALSE))+(VLOOKUP(IDP_Barèmes_RX!$D9,Listes!$A$43:$E$49,4,FALSE)))))))</f>
        <v/>
      </c>
      <c r="L9" s="170" t="str">
        <f>IF($G9="","",IF($C9=Listes!$B$34,Listes!$I$31,IF($C9=Listes!$B$35,(VLOOKUP(IDP_Barèmes_RX!$F9,Listes!$E$31:$F$36,2,FALSE)),IF($C9=Listes!$B$33,IF(IDP_Barèmes_RX!$E9&lt;=Listes!$A$64,IDP_Barèmes_RX!$E9*Listes!$A$65,IF(IDP_Barèmes_RX!$E9&gt;Listes!$D$64,IDP_Barèmes_RX!$E9*Listes!$D$65,((IDP_Barèmes_RX!$E9*Listes!$B$65)+Listes!$C$65)))))))</f>
        <v/>
      </c>
      <c r="M9" s="203" t="str">
        <f>IF(Barèmes!O9="","",Barèmes!O9)</f>
        <v/>
      </c>
      <c r="N9" s="73" t="str">
        <f t="shared" si="0"/>
        <v/>
      </c>
      <c r="O9" s="182" t="str">
        <f t="shared" si="2"/>
        <v/>
      </c>
      <c r="P9" s="182"/>
      <c r="Q9" s="182"/>
      <c r="R9" s="209" t="str">
        <f t="shared" si="3"/>
        <v/>
      </c>
      <c r="S9" s="185"/>
      <c r="T9" s="266"/>
      <c r="U9" s="90"/>
      <c r="V9" s="158">
        <f t="shared" si="1"/>
        <v>0</v>
      </c>
    </row>
    <row r="10" spans="1:22" ht="20.100000000000001" customHeight="1" x14ac:dyDescent="0.25">
      <c r="A10" s="174">
        <v>4</v>
      </c>
      <c r="B10" s="181" t="str">
        <f>IF(Barèmes!B10="","",Barèmes!B10)</f>
        <v/>
      </c>
      <c r="C10" s="181" t="str">
        <f>IF(Barèmes!C10="","",Barèmes!C10)</f>
        <v/>
      </c>
      <c r="D10" s="181" t="str">
        <f>IF(Barèmes!D10="","",Barèmes!D10)</f>
        <v/>
      </c>
      <c r="E10" s="181" t="str">
        <f>IF(Barèmes!E10="","",Barèmes!E10)</f>
        <v/>
      </c>
      <c r="F10" s="181" t="str">
        <f>IF(Barèmes!F10="","",Barèmes!F10)</f>
        <v/>
      </c>
      <c r="G10" s="181" t="str">
        <f>IF(Barèmes!G10="","",Barèmes!G10)</f>
        <v/>
      </c>
      <c r="H10" s="181" t="str">
        <f>IF(Barèmes!J10="","",Barèmes!J10)</f>
        <v/>
      </c>
      <c r="I10" s="181" t="str">
        <f>IF(Barèmes!K10="","",Barèmes!K10)</f>
        <v/>
      </c>
      <c r="J10" s="170" t="str">
        <f>IF($G10="","",IF($C10=Listes!$B$32,IF(IDP_Barèmes_RX!$E10&lt;=Listes!$B$53,(IDP_Barèmes_RX!$E10*(VLOOKUP(IDP_Barèmes_RX!$D10,Listes!$A$54:$E$60,2,FALSE))),IF(IDP_Barèmes_RX!$E10&gt;Listes!$E$53,(IDP_Barèmes_RX!$E10*(VLOOKUP(IDP_Barèmes_RX!$D10,Listes!$A$54:$E$60,5,FALSE))),(IDP_Barèmes_RX!$E10*(VLOOKUP(IDP_Barèmes_RX!$D10,Listes!$A$54:$E$60,3,FALSE))+(VLOOKUP(IDP_Barèmes_RX!$D10,Listes!$A$54:$E$60,4,FALSE)))))))</f>
        <v/>
      </c>
      <c r="K10" s="170" t="str">
        <f>IF($G10="","",IF($C10=Listes!$B$31,IF(IDP_Barèmes_RX!$E10&lt;=Listes!$B$42,(IDP_Barèmes_RX!$E10*(VLOOKUP(IDP_Barèmes_RX!$D10,Listes!$A$43:$E$49,2,FALSE))),IF(IDP_Barèmes_RX!$E10&gt;Listes!$D$42,(IDP_Barèmes_RX!$E10*(VLOOKUP(IDP_Barèmes_RX!$D10,Listes!$A$43:$E$49,5,FALSE))),(IDP_Barèmes_RX!$E10*(VLOOKUP(IDP_Barèmes_RX!$D10,Listes!$A$43:$E$49,3,FALSE))+(VLOOKUP(IDP_Barèmes_RX!$D10,Listes!$A$43:$E$49,4,FALSE)))))))</f>
        <v/>
      </c>
      <c r="L10" s="170" t="str">
        <f>IF($G10="","",IF($C10=Listes!$B$34,Listes!$I$31,IF($C10=Listes!$B$35,(VLOOKUP(IDP_Barèmes_RX!$F10,Listes!$E$31:$F$36,2,FALSE)),IF($C10=Listes!$B$33,IF(IDP_Barèmes_RX!$E10&lt;=Listes!$A$64,IDP_Barèmes_RX!$E10*Listes!$A$65,IF(IDP_Barèmes_RX!$E10&gt;Listes!$D$64,IDP_Barèmes_RX!$E10*Listes!$D$65,((IDP_Barèmes_RX!$E10*Listes!$B$65)+Listes!$C$65)))))))</f>
        <v/>
      </c>
      <c r="M10" s="203" t="str">
        <f>IF(Barèmes!O10="","",Barèmes!O10)</f>
        <v/>
      </c>
      <c r="N10" s="73" t="str">
        <f t="shared" si="0"/>
        <v/>
      </c>
      <c r="O10" s="182" t="str">
        <f t="shared" si="2"/>
        <v/>
      </c>
      <c r="P10" s="182"/>
      <c r="Q10" s="182"/>
      <c r="R10" s="209" t="str">
        <f t="shared" si="3"/>
        <v/>
      </c>
      <c r="S10" s="185"/>
      <c r="T10" s="266"/>
      <c r="U10" s="90"/>
      <c r="V10" s="158">
        <f t="shared" si="1"/>
        <v>0</v>
      </c>
    </row>
    <row r="11" spans="1:22" ht="20.100000000000001" customHeight="1" x14ac:dyDescent="0.25">
      <c r="A11" s="174">
        <v>5</v>
      </c>
      <c r="B11" s="181" t="str">
        <f>IF(Barèmes!B11="","",Barèmes!B11)</f>
        <v/>
      </c>
      <c r="C11" s="181" t="str">
        <f>IF(Barèmes!C11="","",Barèmes!C11)</f>
        <v/>
      </c>
      <c r="D11" s="181" t="str">
        <f>IF(Barèmes!D11="","",Barèmes!D11)</f>
        <v/>
      </c>
      <c r="E11" s="181" t="str">
        <f>IF(Barèmes!E11="","",Barèmes!E11)</f>
        <v/>
      </c>
      <c r="F11" s="181" t="str">
        <f>IF(Barèmes!F11="","",Barèmes!F11)</f>
        <v/>
      </c>
      <c r="G11" s="181" t="str">
        <f>IF(Barèmes!G11="","",Barèmes!G11)</f>
        <v/>
      </c>
      <c r="H11" s="181" t="str">
        <f>IF(Barèmes!J11="","",Barèmes!J11)</f>
        <v/>
      </c>
      <c r="I11" s="181" t="str">
        <f>IF(Barèmes!K11="","",Barèmes!K11)</f>
        <v/>
      </c>
      <c r="J11" s="170" t="str">
        <f>IF($G11="","",IF($C11=Listes!$B$32,IF(IDP_Barèmes_RX!$E11&lt;=Listes!$B$53,(IDP_Barèmes_RX!$E11*(VLOOKUP(IDP_Barèmes_RX!$D11,Listes!$A$54:$E$60,2,FALSE))),IF(IDP_Barèmes_RX!$E11&gt;Listes!$E$53,(IDP_Barèmes_RX!$E11*(VLOOKUP(IDP_Barèmes_RX!$D11,Listes!$A$54:$E$60,5,FALSE))),(IDP_Barèmes_RX!$E11*(VLOOKUP(IDP_Barèmes_RX!$D11,Listes!$A$54:$E$60,3,FALSE))+(VLOOKUP(IDP_Barèmes_RX!$D11,Listes!$A$54:$E$60,4,FALSE)))))))</f>
        <v/>
      </c>
      <c r="K11" s="170" t="str">
        <f>IF($G11="","",IF($C11=Listes!$B$31,IF(IDP_Barèmes_RX!$E11&lt;=Listes!$B$42,(IDP_Barèmes_RX!$E11*(VLOOKUP(IDP_Barèmes_RX!$D11,Listes!$A$43:$E$49,2,FALSE))),IF(IDP_Barèmes_RX!$E11&gt;Listes!$D$42,(IDP_Barèmes_RX!$E11*(VLOOKUP(IDP_Barèmes_RX!$D11,Listes!$A$43:$E$49,5,FALSE))),(IDP_Barèmes_RX!$E11*(VLOOKUP(IDP_Barèmes_RX!$D11,Listes!$A$43:$E$49,3,FALSE))+(VLOOKUP(IDP_Barèmes_RX!$D11,Listes!$A$43:$E$49,4,FALSE)))))))</f>
        <v/>
      </c>
      <c r="L11" s="170" t="str">
        <f>IF($G11="","",IF($C11=Listes!$B$34,Listes!$I$31,IF($C11=Listes!$B$35,(VLOOKUP(IDP_Barèmes_RX!$F11,Listes!$E$31:$F$36,2,FALSE)),IF($C11=Listes!$B$33,IF(IDP_Barèmes_RX!$E11&lt;=Listes!$A$64,IDP_Barèmes_RX!$E11*Listes!$A$65,IF(IDP_Barèmes_RX!$E11&gt;Listes!$D$64,IDP_Barèmes_RX!$E11*Listes!$D$65,((IDP_Barèmes_RX!$E11*Listes!$B$65)+Listes!$C$65)))))))</f>
        <v/>
      </c>
      <c r="M11" s="203" t="str">
        <f>IF(Barèmes!O11="","",Barèmes!O11)</f>
        <v/>
      </c>
      <c r="N11" s="73" t="str">
        <f t="shared" si="0"/>
        <v/>
      </c>
      <c r="O11" s="182" t="str">
        <f t="shared" si="2"/>
        <v/>
      </c>
      <c r="P11" s="182"/>
      <c r="Q11" s="182"/>
      <c r="R11" s="209" t="str">
        <f t="shared" si="3"/>
        <v/>
      </c>
      <c r="S11" s="185"/>
      <c r="T11" s="266"/>
      <c r="U11" s="90"/>
      <c r="V11" s="158">
        <f t="shared" si="1"/>
        <v>0</v>
      </c>
    </row>
    <row r="12" spans="1:22" ht="20.100000000000001" customHeight="1" x14ac:dyDescent="0.25">
      <c r="A12" s="174">
        <v>6</v>
      </c>
      <c r="B12" s="181" t="str">
        <f>IF(Barèmes!B12="","",Barèmes!B12)</f>
        <v/>
      </c>
      <c r="C12" s="181" t="str">
        <f>IF(Barèmes!C12="","",Barèmes!C12)</f>
        <v/>
      </c>
      <c r="D12" s="181" t="str">
        <f>IF(Barèmes!D12="","",Barèmes!D12)</f>
        <v/>
      </c>
      <c r="E12" s="181" t="str">
        <f>IF(Barèmes!E12="","",Barèmes!E12)</f>
        <v/>
      </c>
      <c r="F12" s="181" t="str">
        <f>IF(Barèmes!F12="","",Barèmes!F12)</f>
        <v/>
      </c>
      <c r="G12" s="181" t="str">
        <f>IF(Barèmes!G12="","",Barèmes!G12)</f>
        <v/>
      </c>
      <c r="H12" s="181" t="str">
        <f>IF(Barèmes!J12="","",Barèmes!J12)</f>
        <v/>
      </c>
      <c r="I12" s="181" t="str">
        <f>IF(Barèmes!K12="","",Barèmes!K12)</f>
        <v/>
      </c>
      <c r="J12" s="170" t="str">
        <f>IF($G12="","",IF($C12=Listes!$B$32,IF(IDP_Barèmes_RX!$E12&lt;=Listes!$B$53,(IDP_Barèmes_RX!$E12*(VLOOKUP(IDP_Barèmes_RX!$D12,Listes!$A$54:$E$60,2,FALSE))),IF(IDP_Barèmes_RX!$E12&gt;Listes!$E$53,(IDP_Barèmes_RX!$E12*(VLOOKUP(IDP_Barèmes_RX!$D12,Listes!$A$54:$E$60,5,FALSE))),(IDP_Barèmes_RX!$E12*(VLOOKUP(IDP_Barèmes_RX!$D12,Listes!$A$54:$E$60,3,FALSE))+(VLOOKUP(IDP_Barèmes_RX!$D12,Listes!$A$54:$E$60,4,FALSE)))))))</f>
        <v/>
      </c>
      <c r="K12" s="170" t="str">
        <f>IF($G12="","",IF($C12=Listes!$B$31,IF(IDP_Barèmes_RX!$E12&lt;=Listes!$B$42,(IDP_Barèmes_RX!$E12*(VLOOKUP(IDP_Barèmes_RX!$D12,Listes!$A$43:$E$49,2,FALSE))),IF(IDP_Barèmes_RX!$E12&gt;Listes!$D$42,(IDP_Barèmes_RX!$E12*(VLOOKUP(IDP_Barèmes_RX!$D12,Listes!$A$43:$E$49,5,FALSE))),(IDP_Barèmes_RX!$E12*(VLOOKUP(IDP_Barèmes_RX!$D12,Listes!$A$43:$E$49,3,FALSE))+(VLOOKUP(IDP_Barèmes_RX!$D12,Listes!$A$43:$E$49,4,FALSE)))))))</f>
        <v/>
      </c>
      <c r="L12" s="170" t="str">
        <f>IF($G12="","",IF($C12=Listes!$B$34,Listes!$I$31,IF($C12=Listes!$B$35,(VLOOKUP(IDP_Barèmes_RX!$F12,Listes!$E$31:$F$36,2,FALSE)),IF($C12=Listes!$B$33,IF(IDP_Barèmes_RX!$E12&lt;=Listes!$A$64,IDP_Barèmes_RX!$E12*Listes!$A$65,IF(IDP_Barèmes_RX!$E12&gt;Listes!$D$64,IDP_Barèmes_RX!$E12*Listes!$D$65,((IDP_Barèmes_RX!$E12*Listes!$B$65)+Listes!$C$65)))))))</f>
        <v/>
      </c>
      <c r="M12" s="203" t="str">
        <f>IF(Barèmes!O12="","",Barèmes!O12)</f>
        <v/>
      </c>
      <c r="N12" s="73" t="str">
        <f t="shared" si="0"/>
        <v/>
      </c>
      <c r="O12" s="182" t="str">
        <f t="shared" si="2"/>
        <v/>
      </c>
      <c r="P12" s="182"/>
      <c r="Q12" s="182"/>
      <c r="R12" s="209" t="str">
        <f t="shared" si="3"/>
        <v/>
      </c>
      <c r="S12" s="185"/>
      <c r="T12" s="266"/>
      <c r="U12" s="90"/>
      <c r="V12" s="158">
        <f t="shared" si="1"/>
        <v>0</v>
      </c>
    </row>
    <row r="13" spans="1:22" ht="20.100000000000001" customHeight="1" x14ac:dyDescent="0.25">
      <c r="A13" s="174">
        <v>7</v>
      </c>
      <c r="B13" s="181" t="str">
        <f>IF(Barèmes!B13="","",Barèmes!B13)</f>
        <v/>
      </c>
      <c r="C13" s="181" t="str">
        <f>IF(Barèmes!C13="","",Barèmes!C13)</f>
        <v/>
      </c>
      <c r="D13" s="181" t="str">
        <f>IF(Barèmes!D13="","",Barèmes!D13)</f>
        <v/>
      </c>
      <c r="E13" s="181" t="str">
        <f>IF(Barèmes!E13="","",Barèmes!E13)</f>
        <v/>
      </c>
      <c r="F13" s="181" t="str">
        <f>IF(Barèmes!F13="","",Barèmes!F13)</f>
        <v/>
      </c>
      <c r="G13" s="181" t="str">
        <f>IF(Barèmes!G13="","",Barèmes!G13)</f>
        <v/>
      </c>
      <c r="H13" s="181" t="str">
        <f>IF(Barèmes!J13="","",Barèmes!J13)</f>
        <v/>
      </c>
      <c r="I13" s="181" t="str">
        <f>IF(Barèmes!K13="","",Barèmes!K13)</f>
        <v/>
      </c>
      <c r="J13" s="170" t="str">
        <f>IF($G13="","",IF($C13=Listes!$B$32,IF(IDP_Barèmes_RX!$E13&lt;=Listes!$B$53,(IDP_Barèmes_RX!$E13*(VLOOKUP(IDP_Barèmes_RX!$D13,Listes!$A$54:$E$60,2,FALSE))),IF(IDP_Barèmes_RX!$E13&gt;Listes!$E$53,(IDP_Barèmes_RX!$E13*(VLOOKUP(IDP_Barèmes_RX!$D13,Listes!$A$54:$E$60,5,FALSE))),(IDP_Barèmes_RX!$E13*(VLOOKUP(IDP_Barèmes_RX!$D13,Listes!$A$54:$E$60,3,FALSE))+(VLOOKUP(IDP_Barèmes_RX!$D13,Listes!$A$54:$E$60,4,FALSE)))))))</f>
        <v/>
      </c>
      <c r="K13" s="170" t="str">
        <f>IF($G13="","",IF($C13=Listes!$B$31,IF(IDP_Barèmes_RX!$E13&lt;=Listes!$B$42,(IDP_Barèmes_RX!$E13*(VLOOKUP(IDP_Barèmes_RX!$D13,Listes!$A$43:$E$49,2,FALSE))),IF(IDP_Barèmes_RX!$E13&gt;Listes!$D$42,(IDP_Barèmes_RX!$E13*(VLOOKUP(IDP_Barèmes_RX!$D13,Listes!$A$43:$E$49,5,FALSE))),(IDP_Barèmes_RX!$E13*(VLOOKUP(IDP_Barèmes_RX!$D13,Listes!$A$43:$E$49,3,FALSE))+(VLOOKUP(IDP_Barèmes_RX!$D13,Listes!$A$43:$E$49,4,FALSE)))))))</f>
        <v/>
      </c>
      <c r="L13" s="170" t="str">
        <f>IF($G13="","",IF($C13=Listes!$B$34,Listes!$I$31,IF($C13=Listes!$B$35,(VLOOKUP(IDP_Barèmes_RX!$F13,Listes!$E$31:$F$36,2,FALSE)),IF($C13=Listes!$B$33,IF(IDP_Barèmes_RX!$E13&lt;=Listes!$A$64,IDP_Barèmes_RX!$E13*Listes!$A$65,IF(IDP_Barèmes_RX!$E13&gt;Listes!$D$64,IDP_Barèmes_RX!$E13*Listes!$D$65,((IDP_Barèmes_RX!$E13*Listes!$B$65)+Listes!$C$65)))))))</f>
        <v/>
      </c>
      <c r="M13" s="203" t="str">
        <f>IF(Barèmes!O13="","",Barèmes!O13)</f>
        <v/>
      </c>
      <c r="N13" s="73" t="str">
        <f t="shared" si="0"/>
        <v/>
      </c>
      <c r="O13" s="182" t="str">
        <f t="shared" si="2"/>
        <v/>
      </c>
      <c r="P13" s="182"/>
      <c r="Q13" s="182"/>
      <c r="R13" s="209" t="str">
        <f t="shared" si="3"/>
        <v/>
      </c>
      <c r="S13" s="185"/>
      <c r="T13" s="266"/>
      <c r="U13" s="90"/>
      <c r="V13" s="158">
        <f t="shared" si="1"/>
        <v>0</v>
      </c>
    </row>
    <row r="14" spans="1:22" ht="20.100000000000001" customHeight="1" x14ac:dyDescent="0.25">
      <c r="A14" s="174">
        <v>8</v>
      </c>
      <c r="B14" s="181" t="str">
        <f>IF(Barèmes!B14="","",Barèmes!B14)</f>
        <v/>
      </c>
      <c r="C14" s="181" t="str">
        <f>IF(Barèmes!C14="","",Barèmes!C14)</f>
        <v/>
      </c>
      <c r="D14" s="181" t="str">
        <f>IF(Barèmes!D14="","",Barèmes!D14)</f>
        <v/>
      </c>
      <c r="E14" s="181" t="str">
        <f>IF(Barèmes!E14="","",Barèmes!E14)</f>
        <v/>
      </c>
      <c r="F14" s="181" t="str">
        <f>IF(Barèmes!F14="","",Barèmes!F14)</f>
        <v/>
      </c>
      <c r="G14" s="181" t="str">
        <f>IF(Barèmes!G14="","",Barèmes!G14)</f>
        <v/>
      </c>
      <c r="H14" s="181" t="str">
        <f>IF(Barèmes!J14="","",Barèmes!J14)</f>
        <v/>
      </c>
      <c r="I14" s="181" t="str">
        <f>IF(Barèmes!K14="","",Barèmes!K14)</f>
        <v/>
      </c>
      <c r="J14" s="170" t="str">
        <f>IF($G14="","",IF($C14=Listes!$B$32,IF(IDP_Barèmes_RX!$E14&lt;=Listes!$B$53,(IDP_Barèmes_RX!$E14*(VLOOKUP(IDP_Barèmes_RX!$D14,Listes!$A$54:$E$60,2,FALSE))),IF(IDP_Barèmes_RX!$E14&gt;Listes!$E$53,(IDP_Barèmes_RX!$E14*(VLOOKUP(IDP_Barèmes_RX!$D14,Listes!$A$54:$E$60,5,FALSE))),(IDP_Barèmes_RX!$E14*(VLOOKUP(IDP_Barèmes_RX!$D14,Listes!$A$54:$E$60,3,FALSE))+(VLOOKUP(IDP_Barèmes_RX!$D14,Listes!$A$54:$E$60,4,FALSE)))))))</f>
        <v/>
      </c>
      <c r="K14" s="170" t="str">
        <f>IF($G14="","",IF($C14=Listes!$B$31,IF(IDP_Barèmes_RX!$E14&lt;=Listes!$B$42,(IDP_Barèmes_RX!$E14*(VLOOKUP(IDP_Barèmes_RX!$D14,Listes!$A$43:$E$49,2,FALSE))),IF(IDP_Barèmes_RX!$E14&gt;Listes!$D$42,(IDP_Barèmes_RX!$E14*(VLOOKUP(IDP_Barèmes_RX!$D14,Listes!$A$43:$E$49,5,FALSE))),(IDP_Barèmes_RX!$E14*(VLOOKUP(IDP_Barèmes_RX!$D14,Listes!$A$43:$E$49,3,FALSE))+(VLOOKUP(IDP_Barèmes_RX!$D14,Listes!$A$43:$E$49,4,FALSE)))))))</f>
        <v/>
      </c>
      <c r="L14" s="170" t="str">
        <f>IF($G14="","",IF($C14=Listes!$B$34,Listes!$I$31,IF($C14=Listes!$B$35,(VLOOKUP(IDP_Barèmes_RX!$F14,Listes!$E$31:$F$36,2,FALSE)),IF($C14=Listes!$B$33,IF(IDP_Barèmes_RX!$E14&lt;=Listes!$A$64,IDP_Barèmes_RX!$E14*Listes!$A$65,IF(IDP_Barèmes_RX!$E14&gt;Listes!$D$64,IDP_Barèmes_RX!$E14*Listes!$D$65,((IDP_Barèmes_RX!$E14*Listes!$B$65)+Listes!$C$65)))))))</f>
        <v/>
      </c>
      <c r="M14" s="203" t="str">
        <f>IF(Barèmes!O14="","",Barèmes!O14)</f>
        <v/>
      </c>
      <c r="N14" s="73" t="str">
        <f t="shared" si="0"/>
        <v/>
      </c>
      <c r="O14" s="182" t="str">
        <f t="shared" si="2"/>
        <v/>
      </c>
      <c r="P14" s="182"/>
      <c r="Q14" s="182"/>
      <c r="R14" s="209" t="str">
        <f t="shared" si="3"/>
        <v/>
      </c>
      <c r="S14" s="185"/>
      <c r="T14" s="266"/>
      <c r="U14" s="90"/>
      <c r="V14" s="158">
        <f t="shared" si="1"/>
        <v>0</v>
      </c>
    </row>
    <row r="15" spans="1:22" ht="20.100000000000001" customHeight="1" x14ac:dyDescent="0.25">
      <c r="A15" s="174">
        <v>9</v>
      </c>
      <c r="B15" s="181" t="str">
        <f>IF(Barèmes!B15="","",Barèmes!B15)</f>
        <v/>
      </c>
      <c r="C15" s="181" t="str">
        <f>IF(Barèmes!C15="","",Barèmes!C15)</f>
        <v/>
      </c>
      <c r="D15" s="181" t="str">
        <f>IF(Barèmes!D15="","",Barèmes!D15)</f>
        <v/>
      </c>
      <c r="E15" s="181" t="str">
        <f>IF(Barèmes!E15="","",Barèmes!E15)</f>
        <v/>
      </c>
      <c r="F15" s="181" t="str">
        <f>IF(Barèmes!F15="","",Barèmes!F15)</f>
        <v/>
      </c>
      <c r="G15" s="181" t="str">
        <f>IF(Barèmes!G15="","",Barèmes!G15)</f>
        <v/>
      </c>
      <c r="H15" s="181" t="str">
        <f>IF(Barèmes!J15="","",Barèmes!J15)</f>
        <v/>
      </c>
      <c r="I15" s="181" t="str">
        <f>IF(Barèmes!K15="","",Barèmes!K15)</f>
        <v/>
      </c>
      <c r="J15" s="170" t="str">
        <f>IF($G15="","",IF($C15=Listes!$B$32,IF(IDP_Barèmes_RX!$E15&lt;=Listes!$B$53,(IDP_Barèmes_RX!$E15*(VLOOKUP(IDP_Barèmes_RX!$D15,Listes!$A$54:$E$60,2,FALSE))),IF(IDP_Barèmes_RX!$E15&gt;Listes!$E$53,(IDP_Barèmes_RX!$E15*(VLOOKUP(IDP_Barèmes_RX!$D15,Listes!$A$54:$E$60,5,FALSE))),(IDP_Barèmes_RX!$E15*(VLOOKUP(IDP_Barèmes_RX!$D15,Listes!$A$54:$E$60,3,FALSE))+(VLOOKUP(IDP_Barèmes_RX!$D15,Listes!$A$54:$E$60,4,FALSE)))))))</f>
        <v/>
      </c>
      <c r="K15" s="170" t="str">
        <f>IF($G15="","",IF($C15=Listes!$B$31,IF(IDP_Barèmes_RX!$E15&lt;=Listes!$B$42,(IDP_Barèmes_RX!$E15*(VLOOKUP(IDP_Barèmes_RX!$D15,Listes!$A$43:$E$49,2,FALSE))),IF(IDP_Barèmes_RX!$E15&gt;Listes!$D$42,(IDP_Barèmes_RX!$E15*(VLOOKUP(IDP_Barèmes_RX!$D15,Listes!$A$43:$E$49,5,FALSE))),(IDP_Barèmes_RX!$E15*(VLOOKUP(IDP_Barèmes_RX!$D15,Listes!$A$43:$E$49,3,FALSE))+(VLOOKUP(IDP_Barèmes_RX!$D15,Listes!$A$43:$E$49,4,FALSE)))))))</f>
        <v/>
      </c>
      <c r="L15" s="170" t="str">
        <f>IF($G15="","",IF($C15=Listes!$B$34,Listes!$I$31,IF($C15=Listes!$B$35,(VLOOKUP(IDP_Barèmes_RX!$F15,Listes!$E$31:$F$36,2,FALSE)),IF($C15=Listes!$B$33,IF(IDP_Barèmes_RX!$E15&lt;=Listes!$A$64,IDP_Barèmes_RX!$E15*Listes!$A$65,IF(IDP_Barèmes_RX!$E15&gt;Listes!$D$64,IDP_Barèmes_RX!$E15*Listes!$D$65,((IDP_Barèmes_RX!$E15*Listes!$B$65)+Listes!$C$65)))))))</f>
        <v/>
      </c>
      <c r="M15" s="203" t="str">
        <f>IF(Barèmes!O15="","",Barèmes!O15)</f>
        <v/>
      </c>
      <c r="N15" s="73" t="str">
        <f t="shared" si="0"/>
        <v/>
      </c>
      <c r="O15" s="182" t="str">
        <f t="shared" si="2"/>
        <v/>
      </c>
      <c r="P15" s="182"/>
      <c r="Q15" s="182"/>
      <c r="R15" s="209" t="str">
        <f t="shared" si="3"/>
        <v/>
      </c>
      <c r="S15" s="185"/>
      <c r="T15" s="266"/>
      <c r="U15" s="90"/>
      <c r="V15" s="158">
        <f t="shared" si="1"/>
        <v>0</v>
      </c>
    </row>
    <row r="16" spans="1:22" ht="20.100000000000001" customHeight="1" x14ac:dyDescent="0.25">
      <c r="A16" s="174">
        <v>10</v>
      </c>
      <c r="B16" s="181" t="str">
        <f>IF(Barèmes!B16="","",Barèmes!B16)</f>
        <v/>
      </c>
      <c r="C16" s="181" t="str">
        <f>IF(Barèmes!C16="","",Barèmes!C16)</f>
        <v/>
      </c>
      <c r="D16" s="181" t="str">
        <f>IF(Barèmes!D16="","",Barèmes!D16)</f>
        <v/>
      </c>
      <c r="E16" s="181" t="str">
        <f>IF(Barèmes!E16="","",Barèmes!E16)</f>
        <v/>
      </c>
      <c r="F16" s="181" t="str">
        <f>IF(Barèmes!F16="","",Barèmes!F16)</f>
        <v/>
      </c>
      <c r="G16" s="181" t="str">
        <f>IF(Barèmes!G16="","",Barèmes!G16)</f>
        <v/>
      </c>
      <c r="H16" s="181" t="str">
        <f>IF(Barèmes!J16="","",Barèmes!J16)</f>
        <v/>
      </c>
      <c r="I16" s="181" t="str">
        <f>IF(Barèmes!K16="","",Barèmes!K16)</f>
        <v/>
      </c>
      <c r="J16" s="170" t="str">
        <f>IF($G16="","",IF($C16=Listes!$B$32,IF(IDP_Barèmes_RX!$E16&lt;=Listes!$B$53,(IDP_Barèmes_RX!$E16*(VLOOKUP(IDP_Barèmes_RX!$D16,Listes!$A$54:$E$60,2,FALSE))),IF(IDP_Barèmes_RX!$E16&gt;Listes!$E$53,(IDP_Barèmes_RX!$E16*(VLOOKUP(IDP_Barèmes_RX!$D16,Listes!$A$54:$E$60,5,FALSE))),(IDP_Barèmes_RX!$E16*(VLOOKUP(IDP_Barèmes_RX!$D16,Listes!$A$54:$E$60,3,FALSE))+(VLOOKUP(IDP_Barèmes_RX!$D16,Listes!$A$54:$E$60,4,FALSE)))))))</f>
        <v/>
      </c>
      <c r="K16" s="170" t="str">
        <f>IF($G16="","",IF($C16=Listes!$B$31,IF(IDP_Barèmes_RX!$E16&lt;=Listes!$B$42,(IDP_Barèmes_RX!$E16*(VLOOKUP(IDP_Barèmes_RX!$D16,Listes!$A$43:$E$49,2,FALSE))),IF(IDP_Barèmes_RX!$E16&gt;Listes!$D$42,(IDP_Barèmes_RX!$E16*(VLOOKUP(IDP_Barèmes_RX!$D16,Listes!$A$43:$E$49,5,FALSE))),(IDP_Barèmes_RX!$E16*(VLOOKUP(IDP_Barèmes_RX!$D16,Listes!$A$43:$E$49,3,FALSE))+(VLOOKUP(IDP_Barèmes_RX!$D16,Listes!$A$43:$E$49,4,FALSE)))))))</f>
        <v/>
      </c>
      <c r="L16" s="170" t="str">
        <f>IF($G16="","",IF($C16=Listes!$B$34,Listes!$I$31,IF($C16=Listes!$B$35,(VLOOKUP(IDP_Barèmes_RX!$F16,Listes!$E$31:$F$36,2,FALSE)),IF($C16=Listes!$B$33,IF(IDP_Barèmes_RX!$E16&lt;=Listes!$A$64,IDP_Barèmes_RX!$E16*Listes!$A$65,IF(IDP_Barèmes_RX!$E16&gt;Listes!$D$64,IDP_Barèmes_RX!$E16*Listes!$D$65,((IDP_Barèmes_RX!$E16*Listes!$B$65)+Listes!$C$65)))))))</f>
        <v/>
      </c>
      <c r="M16" s="203" t="str">
        <f>IF(Barèmes!O16="","",Barèmes!O16)</f>
        <v/>
      </c>
      <c r="N16" s="73" t="str">
        <f t="shared" si="0"/>
        <v/>
      </c>
      <c r="O16" s="182" t="str">
        <f t="shared" si="2"/>
        <v/>
      </c>
      <c r="P16" s="182"/>
      <c r="Q16" s="182"/>
      <c r="R16" s="209" t="str">
        <f t="shared" si="3"/>
        <v/>
      </c>
      <c r="S16" s="185"/>
      <c r="T16" s="266"/>
      <c r="U16" s="90"/>
      <c r="V16" s="158">
        <f t="shared" si="1"/>
        <v>0</v>
      </c>
    </row>
    <row r="17" spans="1:22" ht="20.100000000000001" customHeight="1" x14ac:dyDescent="0.25">
      <c r="A17" s="174">
        <v>11</v>
      </c>
      <c r="B17" s="181" t="str">
        <f>IF(Barèmes!B17="","",Barèmes!B17)</f>
        <v/>
      </c>
      <c r="C17" s="181" t="str">
        <f>IF(Barèmes!C17="","",Barèmes!C17)</f>
        <v/>
      </c>
      <c r="D17" s="181" t="str">
        <f>IF(Barèmes!D17="","",Barèmes!D17)</f>
        <v/>
      </c>
      <c r="E17" s="181" t="str">
        <f>IF(Barèmes!E17="","",Barèmes!E17)</f>
        <v/>
      </c>
      <c r="F17" s="181" t="str">
        <f>IF(Barèmes!F17="","",Barèmes!F17)</f>
        <v/>
      </c>
      <c r="G17" s="181" t="str">
        <f>IF(Barèmes!G17="","",Barèmes!G17)</f>
        <v/>
      </c>
      <c r="H17" s="181" t="str">
        <f>IF(Barèmes!J17="","",Barèmes!J17)</f>
        <v/>
      </c>
      <c r="I17" s="181" t="str">
        <f>IF(Barèmes!K17="","",Barèmes!K17)</f>
        <v/>
      </c>
      <c r="J17" s="170" t="str">
        <f>IF($G17="","",IF($C17=Listes!$B$32,IF(IDP_Barèmes_RX!$E17&lt;=Listes!$B$53,(IDP_Barèmes_RX!$E17*(VLOOKUP(IDP_Barèmes_RX!$D17,Listes!$A$54:$E$60,2,FALSE))),IF(IDP_Barèmes_RX!$E17&gt;Listes!$E$53,(IDP_Barèmes_RX!$E17*(VLOOKUP(IDP_Barèmes_RX!$D17,Listes!$A$54:$E$60,5,FALSE))),(IDP_Barèmes_RX!$E17*(VLOOKUP(IDP_Barèmes_RX!$D17,Listes!$A$54:$E$60,3,FALSE))+(VLOOKUP(IDP_Barèmes_RX!$D17,Listes!$A$54:$E$60,4,FALSE)))))))</f>
        <v/>
      </c>
      <c r="K17" s="170" t="str">
        <f>IF($G17="","",IF($C17=Listes!$B$31,IF(IDP_Barèmes_RX!$E17&lt;=Listes!$B$42,(IDP_Barèmes_RX!$E17*(VLOOKUP(IDP_Barèmes_RX!$D17,Listes!$A$43:$E$49,2,FALSE))),IF(IDP_Barèmes_RX!$E17&gt;Listes!$D$42,(IDP_Barèmes_RX!$E17*(VLOOKUP(IDP_Barèmes_RX!$D17,Listes!$A$43:$E$49,5,FALSE))),(IDP_Barèmes_RX!$E17*(VLOOKUP(IDP_Barèmes_RX!$D17,Listes!$A$43:$E$49,3,FALSE))+(VLOOKUP(IDP_Barèmes_RX!$D17,Listes!$A$43:$E$49,4,FALSE)))))))</f>
        <v/>
      </c>
      <c r="L17" s="170" t="str">
        <f>IF($G17="","",IF($C17=Listes!$B$34,Listes!$I$31,IF($C17=Listes!$B$35,(VLOOKUP(IDP_Barèmes_RX!$F17,Listes!$E$31:$F$36,2,FALSE)),IF($C17=Listes!$B$33,IF(IDP_Barèmes_RX!$E17&lt;=Listes!$A$64,IDP_Barèmes_RX!$E17*Listes!$A$65,IF(IDP_Barèmes_RX!$E17&gt;Listes!$D$64,IDP_Barèmes_RX!$E17*Listes!$D$65,((IDP_Barèmes_RX!$E17*Listes!$B$65)+Listes!$C$65)))))))</f>
        <v/>
      </c>
      <c r="M17" s="203" t="str">
        <f>IF(Barèmes!O17="","",Barèmes!O17)</f>
        <v/>
      </c>
      <c r="N17" s="73" t="str">
        <f t="shared" si="0"/>
        <v/>
      </c>
      <c r="O17" s="182" t="str">
        <f t="shared" si="2"/>
        <v/>
      </c>
      <c r="P17" s="182"/>
      <c r="Q17" s="182"/>
      <c r="R17" s="209" t="str">
        <f t="shared" si="3"/>
        <v/>
      </c>
      <c r="S17" s="185"/>
      <c r="T17" s="266"/>
      <c r="U17" s="90"/>
      <c r="V17" s="158">
        <f t="shared" si="1"/>
        <v>0</v>
      </c>
    </row>
    <row r="18" spans="1:22" ht="20.100000000000001" customHeight="1" x14ac:dyDescent="0.25">
      <c r="A18" s="174">
        <v>12</v>
      </c>
      <c r="B18" s="181" t="str">
        <f>IF(Barèmes!B18="","",Barèmes!B18)</f>
        <v/>
      </c>
      <c r="C18" s="181" t="str">
        <f>IF(Barèmes!C18="","",Barèmes!C18)</f>
        <v/>
      </c>
      <c r="D18" s="181" t="str">
        <f>IF(Barèmes!D18="","",Barèmes!D18)</f>
        <v/>
      </c>
      <c r="E18" s="181" t="str">
        <f>IF(Barèmes!E18="","",Barèmes!E18)</f>
        <v/>
      </c>
      <c r="F18" s="181" t="str">
        <f>IF(Barèmes!F18="","",Barèmes!F18)</f>
        <v/>
      </c>
      <c r="G18" s="181" t="str">
        <f>IF(Barèmes!G18="","",Barèmes!G18)</f>
        <v/>
      </c>
      <c r="H18" s="181" t="str">
        <f>IF(Barèmes!J18="","",Barèmes!J18)</f>
        <v/>
      </c>
      <c r="I18" s="181" t="str">
        <f>IF(Barèmes!K18="","",Barèmes!K18)</f>
        <v/>
      </c>
      <c r="J18" s="170" t="str">
        <f>IF($G18="","",IF($C18=Listes!$B$32,IF(IDP_Barèmes_RX!$E18&lt;=Listes!$B$53,(IDP_Barèmes_RX!$E18*(VLOOKUP(IDP_Barèmes_RX!$D18,Listes!$A$54:$E$60,2,FALSE))),IF(IDP_Barèmes_RX!$E18&gt;Listes!$E$53,(IDP_Barèmes_RX!$E18*(VLOOKUP(IDP_Barèmes_RX!$D18,Listes!$A$54:$E$60,5,FALSE))),(IDP_Barèmes_RX!$E18*(VLOOKUP(IDP_Barèmes_RX!$D18,Listes!$A$54:$E$60,3,FALSE))+(VLOOKUP(IDP_Barèmes_RX!$D18,Listes!$A$54:$E$60,4,FALSE)))))))</f>
        <v/>
      </c>
      <c r="K18" s="170" t="str">
        <f>IF($G18="","",IF($C18=Listes!$B$31,IF(IDP_Barèmes_RX!$E18&lt;=Listes!$B$42,(IDP_Barèmes_RX!$E18*(VLOOKUP(IDP_Barèmes_RX!$D18,Listes!$A$43:$E$49,2,FALSE))),IF(IDP_Barèmes_RX!$E18&gt;Listes!$D$42,(IDP_Barèmes_RX!$E18*(VLOOKUP(IDP_Barèmes_RX!$D18,Listes!$A$43:$E$49,5,FALSE))),(IDP_Barèmes_RX!$E18*(VLOOKUP(IDP_Barèmes_RX!$D18,Listes!$A$43:$E$49,3,FALSE))+(VLOOKUP(IDP_Barèmes_RX!$D18,Listes!$A$43:$E$49,4,FALSE)))))))</f>
        <v/>
      </c>
      <c r="L18" s="170" t="str">
        <f>IF($G18="","",IF($C18=Listes!$B$34,Listes!$I$31,IF($C18=Listes!$B$35,(VLOOKUP(IDP_Barèmes_RX!$F18,Listes!$E$31:$F$36,2,FALSE)),IF($C18=Listes!$B$33,IF(IDP_Barèmes_RX!$E18&lt;=Listes!$A$64,IDP_Barèmes_RX!$E18*Listes!$A$65,IF(IDP_Barèmes_RX!$E18&gt;Listes!$D$64,IDP_Barèmes_RX!$E18*Listes!$D$65,((IDP_Barèmes_RX!$E18*Listes!$B$65)+Listes!$C$65)))))))</f>
        <v/>
      </c>
      <c r="M18" s="203" t="str">
        <f>IF(Barèmes!O18="","",Barèmes!O18)</f>
        <v/>
      </c>
      <c r="N18" s="73" t="str">
        <f t="shared" si="0"/>
        <v/>
      </c>
      <c r="O18" s="182" t="str">
        <f t="shared" si="2"/>
        <v/>
      </c>
      <c r="P18" s="182"/>
      <c r="Q18" s="182"/>
      <c r="R18" s="209" t="str">
        <f t="shared" si="3"/>
        <v/>
      </c>
      <c r="S18" s="185"/>
      <c r="T18" s="266"/>
      <c r="U18" s="90"/>
      <c r="V18" s="158">
        <f t="shared" si="1"/>
        <v>0</v>
      </c>
    </row>
    <row r="19" spans="1:22" ht="20.100000000000001" customHeight="1" x14ac:dyDescent="0.25">
      <c r="A19" s="174">
        <v>13</v>
      </c>
      <c r="B19" s="181" t="str">
        <f>IF(Barèmes!B19="","",Barèmes!B19)</f>
        <v/>
      </c>
      <c r="C19" s="181" t="str">
        <f>IF(Barèmes!C19="","",Barèmes!C19)</f>
        <v/>
      </c>
      <c r="D19" s="181" t="str">
        <f>IF(Barèmes!D19="","",Barèmes!D19)</f>
        <v/>
      </c>
      <c r="E19" s="181" t="str">
        <f>IF(Barèmes!E19="","",Barèmes!E19)</f>
        <v/>
      </c>
      <c r="F19" s="181" t="str">
        <f>IF(Barèmes!F19="","",Barèmes!F19)</f>
        <v/>
      </c>
      <c r="G19" s="181" t="str">
        <f>IF(Barèmes!G19="","",Barèmes!G19)</f>
        <v/>
      </c>
      <c r="H19" s="181" t="str">
        <f>IF(Barèmes!J19="","",Barèmes!J19)</f>
        <v/>
      </c>
      <c r="I19" s="181" t="str">
        <f>IF(Barèmes!K19="","",Barèmes!K19)</f>
        <v/>
      </c>
      <c r="J19" s="170" t="str">
        <f>IF($G19="","",IF($C19=Listes!$B$32,IF(IDP_Barèmes_RX!$E19&lt;=Listes!$B$53,(IDP_Barèmes_RX!$E19*(VLOOKUP(IDP_Barèmes_RX!$D19,Listes!$A$54:$E$60,2,FALSE))),IF(IDP_Barèmes_RX!$E19&gt;Listes!$E$53,(IDP_Barèmes_RX!$E19*(VLOOKUP(IDP_Barèmes_RX!$D19,Listes!$A$54:$E$60,5,FALSE))),(IDP_Barèmes_RX!$E19*(VLOOKUP(IDP_Barèmes_RX!$D19,Listes!$A$54:$E$60,3,FALSE))+(VLOOKUP(IDP_Barèmes_RX!$D19,Listes!$A$54:$E$60,4,FALSE)))))))</f>
        <v/>
      </c>
      <c r="K19" s="170" t="str">
        <f>IF($G19="","",IF($C19=Listes!$B$31,IF(IDP_Barèmes_RX!$E19&lt;=Listes!$B$42,(IDP_Barèmes_RX!$E19*(VLOOKUP(IDP_Barèmes_RX!$D19,Listes!$A$43:$E$49,2,FALSE))),IF(IDP_Barèmes_RX!$E19&gt;Listes!$D$42,(IDP_Barèmes_RX!$E19*(VLOOKUP(IDP_Barèmes_RX!$D19,Listes!$A$43:$E$49,5,FALSE))),(IDP_Barèmes_RX!$E19*(VLOOKUP(IDP_Barèmes_RX!$D19,Listes!$A$43:$E$49,3,FALSE))+(VLOOKUP(IDP_Barèmes_RX!$D19,Listes!$A$43:$E$49,4,FALSE)))))))</f>
        <v/>
      </c>
      <c r="L19" s="170" t="str">
        <f>IF($G19="","",IF($C19=Listes!$B$34,Listes!$I$31,IF($C19=Listes!$B$35,(VLOOKUP(IDP_Barèmes_RX!$F19,Listes!$E$31:$F$36,2,FALSE)),IF($C19=Listes!$B$33,IF(IDP_Barèmes_RX!$E19&lt;=Listes!$A$64,IDP_Barèmes_RX!$E19*Listes!$A$65,IF(IDP_Barèmes_RX!$E19&gt;Listes!$D$64,IDP_Barèmes_RX!$E19*Listes!$D$65,((IDP_Barèmes_RX!$E19*Listes!$B$65)+Listes!$C$65)))))))</f>
        <v/>
      </c>
      <c r="M19" s="203" t="str">
        <f>IF(Barèmes!O19="","",Barèmes!O19)</f>
        <v/>
      </c>
      <c r="N19" s="73" t="str">
        <f t="shared" si="0"/>
        <v/>
      </c>
      <c r="O19" s="182" t="str">
        <f t="shared" si="2"/>
        <v/>
      </c>
      <c r="P19" s="182"/>
      <c r="Q19" s="182"/>
      <c r="R19" s="209" t="str">
        <f t="shared" si="3"/>
        <v/>
      </c>
      <c r="S19" s="185"/>
      <c r="T19" s="266"/>
      <c r="U19" s="90"/>
      <c r="V19" s="158">
        <f t="shared" si="1"/>
        <v>0</v>
      </c>
    </row>
    <row r="20" spans="1:22" ht="20.100000000000001" customHeight="1" x14ac:dyDescent="0.25">
      <c r="A20" s="174">
        <v>14</v>
      </c>
      <c r="B20" s="181" t="str">
        <f>IF(Barèmes!B20="","",Barèmes!B20)</f>
        <v/>
      </c>
      <c r="C20" s="181" t="str">
        <f>IF(Barèmes!C20="","",Barèmes!C20)</f>
        <v/>
      </c>
      <c r="D20" s="181" t="str">
        <f>IF(Barèmes!D20="","",Barèmes!D20)</f>
        <v/>
      </c>
      <c r="E20" s="181" t="str">
        <f>IF(Barèmes!E20="","",Barèmes!E20)</f>
        <v/>
      </c>
      <c r="F20" s="181" t="str">
        <f>IF(Barèmes!F20="","",Barèmes!F20)</f>
        <v/>
      </c>
      <c r="G20" s="181" t="str">
        <f>IF(Barèmes!G20="","",Barèmes!G20)</f>
        <v/>
      </c>
      <c r="H20" s="181" t="str">
        <f>IF(Barèmes!J20="","",Barèmes!J20)</f>
        <v/>
      </c>
      <c r="I20" s="181" t="str">
        <f>IF(Barèmes!K20="","",Barèmes!K20)</f>
        <v/>
      </c>
      <c r="J20" s="170" t="str">
        <f>IF($G20="","",IF($C20=Listes!$B$32,IF(IDP_Barèmes_RX!$E20&lt;=Listes!$B$53,(IDP_Barèmes_RX!$E20*(VLOOKUP(IDP_Barèmes_RX!$D20,Listes!$A$54:$E$60,2,FALSE))),IF(IDP_Barèmes_RX!$E20&gt;Listes!$E$53,(IDP_Barèmes_RX!$E20*(VLOOKUP(IDP_Barèmes_RX!$D20,Listes!$A$54:$E$60,5,FALSE))),(IDP_Barèmes_RX!$E20*(VLOOKUP(IDP_Barèmes_RX!$D20,Listes!$A$54:$E$60,3,FALSE))+(VLOOKUP(IDP_Barèmes_RX!$D20,Listes!$A$54:$E$60,4,FALSE)))))))</f>
        <v/>
      </c>
      <c r="K20" s="170" t="str">
        <f>IF($G20="","",IF($C20=Listes!$B$31,IF(IDP_Barèmes_RX!$E20&lt;=Listes!$B$42,(IDP_Barèmes_RX!$E20*(VLOOKUP(IDP_Barèmes_RX!$D20,Listes!$A$43:$E$49,2,FALSE))),IF(IDP_Barèmes_RX!$E20&gt;Listes!$D$42,(IDP_Barèmes_RX!$E20*(VLOOKUP(IDP_Barèmes_RX!$D20,Listes!$A$43:$E$49,5,FALSE))),(IDP_Barèmes_RX!$E20*(VLOOKUP(IDP_Barèmes_RX!$D20,Listes!$A$43:$E$49,3,FALSE))+(VLOOKUP(IDP_Barèmes_RX!$D20,Listes!$A$43:$E$49,4,FALSE)))))))</f>
        <v/>
      </c>
      <c r="L20" s="170" t="str">
        <f>IF($G20="","",IF($C20=Listes!$B$34,Listes!$I$31,IF($C20=Listes!$B$35,(VLOOKUP(IDP_Barèmes_RX!$F20,Listes!$E$31:$F$36,2,FALSE)),IF($C20=Listes!$B$33,IF(IDP_Barèmes_RX!$E20&lt;=Listes!$A$64,IDP_Barèmes_RX!$E20*Listes!$A$65,IF(IDP_Barèmes_RX!$E20&gt;Listes!$D$64,IDP_Barèmes_RX!$E20*Listes!$D$65,((IDP_Barèmes_RX!$E20*Listes!$B$65)+Listes!$C$65)))))))</f>
        <v/>
      </c>
      <c r="M20" s="203" t="str">
        <f>IF(Barèmes!O20="","",Barèmes!O20)</f>
        <v/>
      </c>
      <c r="N20" s="73" t="str">
        <f t="shared" si="0"/>
        <v/>
      </c>
      <c r="O20" s="182" t="str">
        <f t="shared" si="2"/>
        <v/>
      </c>
      <c r="P20" s="182"/>
      <c r="Q20" s="182"/>
      <c r="R20" s="209" t="str">
        <f t="shared" si="3"/>
        <v/>
      </c>
      <c r="S20" s="185"/>
      <c r="T20" s="266"/>
      <c r="U20" s="90"/>
      <c r="V20" s="158">
        <f t="shared" si="1"/>
        <v>0</v>
      </c>
    </row>
    <row r="21" spans="1:22" ht="20.100000000000001" customHeight="1" x14ac:dyDescent="0.25">
      <c r="A21" s="174">
        <v>15</v>
      </c>
      <c r="B21" s="181" t="str">
        <f>IF(Barèmes!B21="","",Barèmes!B21)</f>
        <v/>
      </c>
      <c r="C21" s="181" t="str">
        <f>IF(Barèmes!C21="","",Barèmes!C21)</f>
        <v/>
      </c>
      <c r="D21" s="181" t="str">
        <f>IF(Barèmes!D21="","",Barèmes!D21)</f>
        <v/>
      </c>
      <c r="E21" s="181" t="str">
        <f>IF(Barèmes!E21="","",Barèmes!E21)</f>
        <v/>
      </c>
      <c r="F21" s="181" t="str">
        <f>IF(Barèmes!F21="","",Barèmes!F21)</f>
        <v/>
      </c>
      <c r="G21" s="181" t="str">
        <f>IF(Barèmes!G21="","",Barèmes!G21)</f>
        <v/>
      </c>
      <c r="H21" s="181" t="str">
        <f>IF(Barèmes!J21="","",Barèmes!J21)</f>
        <v/>
      </c>
      <c r="I21" s="181" t="str">
        <f>IF(Barèmes!K21="","",Barèmes!K21)</f>
        <v/>
      </c>
      <c r="J21" s="170" t="str">
        <f>IF($G21="","",IF($C21=Listes!$B$32,IF(IDP_Barèmes_RX!$E21&lt;=Listes!$B$53,(IDP_Barèmes_RX!$E21*(VLOOKUP(IDP_Barèmes_RX!$D21,Listes!$A$54:$E$60,2,FALSE))),IF(IDP_Barèmes_RX!$E21&gt;Listes!$E$53,(IDP_Barèmes_RX!$E21*(VLOOKUP(IDP_Barèmes_RX!$D21,Listes!$A$54:$E$60,5,FALSE))),(IDP_Barèmes_RX!$E21*(VLOOKUP(IDP_Barèmes_RX!$D21,Listes!$A$54:$E$60,3,FALSE))+(VLOOKUP(IDP_Barèmes_RX!$D21,Listes!$A$54:$E$60,4,FALSE)))))))</f>
        <v/>
      </c>
      <c r="K21" s="170" t="str">
        <f>IF($G21="","",IF($C21=Listes!$B$31,IF(IDP_Barèmes_RX!$E21&lt;=Listes!$B$42,(IDP_Barèmes_RX!$E21*(VLOOKUP(IDP_Barèmes_RX!$D21,Listes!$A$43:$E$49,2,FALSE))),IF(IDP_Barèmes_RX!$E21&gt;Listes!$D$42,(IDP_Barèmes_RX!$E21*(VLOOKUP(IDP_Barèmes_RX!$D21,Listes!$A$43:$E$49,5,FALSE))),(IDP_Barèmes_RX!$E21*(VLOOKUP(IDP_Barèmes_RX!$D21,Listes!$A$43:$E$49,3,FALSE))+(VLOOKUP(IDP_Barèmes_RX!$D21,Listes!$A$43:$E$49,4,FALSE)))))))</f>
        <v/>
      </c>
      <c r="L21" s="170" t="str">
        <f>IF($G21="","",IF($C21=Listes!$B$34,Listes!$I$31,IF($C21=Listes!$B$35,(VLOOKUP(IDP_Barèmes_RX!$F21,Listes!$E$31:$F$36,2,FALSE)),IF($C21=Listes!$B$33,IF(IDP_Barèmes_RX!$E21&lt;=Listes!$A$64,IDP_Barèmes_RX!$E21*Listes!$A$65,IF(IDP_Barèmes_RX!$E21&gt;Listes!$D$64,IDP_Barèmes_RX!$E21*Listes!$D$65,((IDP_Barèmes_RX!$E21*Listes!$B$65)+Listes!$C$65)))))))</f>
        <v/>
      </c>
      <c r="M21" s="203" t="str">
        <f>IF(Barèmes!O21="","",Barèmes!O21)</f>
        <v/>
      </c>
      <c r="N21" s="73" t="str">
        <f t="shared" si="0"/>
        <v/>
      </c>
      <c r="O21" s="182" t="str">
        <f t="shared" si="2"/>
        <v/>
      </c>
      <c r="P21" s="182"/>
      <c r="Q21" s="182"/>
      <c r="R21" s="209" t="str">
        <f t="shared" si="3"/>
        <v/>
      </c>
      <c r="S21" s="185"/>
      <c r="T21" s="266"/>
      <c r="U21" s="90"/>
      <c r="V21" s="158">
        <f t="shared" si="1"/>
        <v>0</v>
      </c>
    </row>
    <row r="22" spans="1:22" ht="20.100000000000001" customHeight="1" x14ac:dyDescent="0.25">
      <c r="A22" s="174">
        <v>16</v>
      </c>
      <c r="B22" s="181" t="str">
        <f>IF(Barèmes!B22="","",Barèmes!B22)</f>
        <v/>
      </c>
      <c r="C22" s="181" t="str">
        <f>IF(Barèmes!C22="","",Barèmes!C22)</f>
        <v/>
      </c>
      <c r="D22" s="181" t="str">
        <f>IF(Barèmes!D22="","",Barèmes!D22)</f>
        <v/>
      </c>
      <c r="E22" s="181" t="str">
        <f>IF(Barèmes!E22="","",Barèmes!E22)</f>
        <v/>
      </c>
      <c r="F22" s="181" t="str">
        <f>IF(Barèmes!F22="","",Barèmes!F22)</f>
        <v/>
      </c>
      <c r="G22" s="181" t="str">
        <f>IF(Barèmes!G22="","",Barèmes!G22)</f>
        <v/>
      </c>
      <c r="H22" s="181" t="str">
        <f>IF(Barèmes!J22="","",Barèmes!J22)</f>
        <v/>
      </c>
      <c r="I22" s="181" t="str">
        <f>IF(Barèmes!K22="","",Barèmes!K22)</f>
        <v/>
      </c>
      <c r="J22" s="170" t="str">
        <f>IF($G22="","",IF($C22=Listes!$B$32,IF(IDP_Barèmes_RX!$E22&lt;=Listes!$B$53,(IDP_Barèmes_RX!$E22*(VLOOKUP(IDP_Barèmes_RX!$D22,Listes!$A$54:$E$60,2,FALSE))),IF(IDP_Barèmes_RX!$E22&gt;Listes!$E$53,(IDP_Barèmes_RX!$E22*(VLOOKUP(IDP_Barèmes_RX!$D22,Listes!$A$54:$E$60,5,FALSE))),(IDP_Barèmes_RX!$E22*(VLOOKUP(IDP_Barèmes_RX!$D22,Listes!$A$54:$E$60,3,FALSE))+(VLOOKUP(IDP_Barèmes_RX!$D22,Listes!$A$54:$E$60,4,FALSE)))))))</f>
        <v/>
      </c>
      <c r="K22" s="170" t="str">
        <f>IF($G22="","",IF($C22=Listes!$B$31,IF(IDP_Barèmes_RX!$E22&lt;=Listes!$B$42,(IDP_Barèmes_RX!$E22*(VLOOKUP(IDP_Barèmes_RX!$D22,Listes!$A$43:$E$49,2,FALSE))),IF(IDP_Barèmes_RX!$E22&gt;Listes!$D$42,(IDP_Barèmes_RX!$E22*(VLOOKUP(IDP_Barèmes_RX!$D22,Listes!$A$43:$E$49,5,FALSE))),(IDP_Barèmes_RX!$E22*(VLOOKUP(IDP_Barèmes_RX!$D22,Listes!$A$43:$E$49,3,FALSE))+(VLOOKUP(IDP_Barèmes_RX!$D22,Listes!$A$43:$E$49,4,FALSE)))))))</f>
        <v/>
      </c>
      <c r="L22" s="170" t="str">
        <f>IF($G22="","",IF($C22=Listes!$B$34,Listes!$I$31,IF($C22=Listes!$B$35,(VLOOKUP(IDP_Barèmes_RX!$F22,Listes!$E$31:$F$36,2,FALSE)),IF($C22=Listes!$B$33,IF(IDP_Barèmes_RX!$E22&lt;=Listes!$A$64,IDP_Barèmes_RX!$E22*Listes!$A$65,IF(IDP_Barèmes_RX!$E22&gt;Listes!$D$64,IDP_Barèmes_RX!$E22*Listes!$D$65,((IDP_Barèmes_RX!$E22*Listes!$B$65)+Listes!$C$65)))))))</f>
        <v/>
      </c>
      <c r="M22" s="203" t="str">
        <f>IF(Barèmes!O22="","",Barèmes!O22)</f>
        <v/>
      </c>
      <c r="N22" s="73" t="str">
        <f t="shared" si="0"/>
        <v/>
      </c>
      <c r="O22" s="182" t="str">
        <f t="shared" si="2"/>
        <v/>
      </c>
      <c r="P22" s="182"/>
      <c r="Q22" s="182"/>
      <c r="R22" s="209" t="str">
        <f t="shared" si="3"/>
        <v/>
      </c>
      <c r="S22" s="185"/>
      <c r="T22" s="266"/>
      <c r="U22" s="90"/>
      <c r="V22" s="158">
        <f t="shared" si="1"/>
        <v>0</v>
      </c>
    </row>
    <row r="23" spans="1:22" ht="20.100000000000001" customHeight="1" x14ac:dyDescent="0.25">
      <c r="A23" s="174">
        <v>17</v>
      </c>
      <c r="B23" s="181" t="str">
        <f>IF(Barèmes!B23="","",Barèmes!B23)</f>
        <v/>
      </c>
      <c r="C23" s="181" t="str">
        <f>IF(Barèmes!C23="","",Barèmes!C23)</f>
        <v/>
      </c>
      <c r="D23" s="181" t="str">
        <f>IF(Barèmes!D23="","",Barèmes!D23)</f>
        <v/>
      </c>
      <c r="E23" s="181" t="str">
        <f>IF(Barèmes!E23="","",Barèmes!E23)</f>
        <v/>
      </c>
      <c r="F23" s="181" t="str">
        <f>IF(Barèmes!F23="","",Barèmes!F23)</f>
        <v/>
      </c>
      <c r="G23" s="181" t="str">
        <f>IF(Barèmes!G23="","",Barèmes!G23)</f>
        <v/>
      </c>
      <c r="H23" s="181" t="str">
        <f>IF(Barèmes!J23="","",Barèmes!J23)</f>
        <v/>
      </c>
      <c r="I23" s="181" t="str">
        <f>IF(Barèmes!K23="","",Barèmes!K23)</f>
        <v/>
      </c>
      <c r="J23" s="170" t="str">
        <f>IF($G23="","",IF($C23=Listes!$B$32,IF(IDP_Barèmes_RX!$E23&lt;=Listes!$B$53,(IDP_Barèmes_RX!$E23*(VLOOKUP(IDP_Barèmes_RX!$D23,Listes!$A$54:$E$60,2,FALSE))),IF(IDP_Barèmes_RX!$E23&gt;Listes!$E$53,(IDP_Barèmes_RX!$E23*(VLOOKUP(IDP_Barèmes_RX!$D23,Listes!$A$54:$E$60,5,FALSE))),(IDP_Barèmes_RX!$E23*(VLOOKUP(IDP_Barèmes_RX!$D23,Listes!$A$54:$E$60,3,FALSE))+(VLOOKUP(IDP_Barèmes_RX!$D23,Listes!$A$54:$E$60,4,FALSE)))))))</f>
        <v/>
      </c>
      <c r="K23" s="170" t="str">
        <f>IF($G23="","",IF($C23=Listes!$B$31,IF(IDP_Barèmes_RX!$E23&lt;=Listes!$B$42,(IDP_Barèmes_RX!$E23*(VLOOKUP(IDP_Barèmes_RX!$D23,Listes!$A$43:$E$49,2,FALSE))),IF(IDP_Barèmes_RX!$E23&gt;Listes!$D$42,(IDP_Barèmes_RX!$E23*(VLOOKUP(IDP_Barèmes_RX!$D23,Listes!$A$43:$E$49,5,FALSE))),(IDP_Barèmes_RX!$E23*(VLOOKUP(IDP_Barèmes_RX!$D23,Listes!$A$43:$E$49,3,FALSE))+(VLOOKUP(IDP_Barèmes_RX!$D23,Listes!$A$43:$E$49,4,FALSE)))))))</f>
        <v/>
      </c>
      <c r="L23" s="170" t="str">
        <f>IF($G23="","",IF($C23=Listes!$B$34,Listes!$I$31,IF($C23=Listes!$B$35,(VLOOKUP(IDP_Barèmes_RX!$F23,Listes!$E$31:$F$36,2,FALSE)),IF($C23=Listes!$B$33,IF(IDP_Barèmes_RX!$E23&lt;=Listes!$A$64,IDP_Barèmes_RX!$E23*Listes!$A$65,IF(IDP_Barèmes_RX!$E23&gt;Listes!$D$64,IDP_Barèmes_RX!$E23*Listes!$D$65,((IDP_Barèmes_RX!$E23*Listes!$B$65)+Listes!$C$65)))))))</f>
        <v/>
      </c>
      <c r="M23" s="203" t="str">
        <f>IF(Barèmes!O23="","",Barèmes!O23)</f>
        <v/>
      </c>
      <c r="N23" s="73" t="str">
        <f t="shared" si="0"/>
        <v/>
      </c>
      <c r="O23" s="182" t="str">
        <f t="shared" si="2"/>
        <v/>
      </c>
      <c r="P23" s="182"/>
      <c r="Q23" s="182"/>
      <c r="R23" s="209" t="str">
        <f t="shared" si="3"/>
        <v/>
      </c>
      <c r="S23" s="185"/>
      <c r="T23" s="266"/>
      <c r="U23" s="90"/>
      <c r="V23" s="158">
        <f t="shared" si="1"/>
        <v>0</v>
      </c>
    </row>
    <row r="24" spans="1:22" ht="20.100000000000001" customHeight="1" x14ac:dyDescent="0.25">
      <c r="A24" s="174">
        <v>18</v>
      </c>
      <c r="B24" s="181" t="str">
        <f>IF(Barèmes!B24="","",Barèmes!B24)</f>
        <v/>
      </c>
      <c r="C24" s="181" t="str">
        <f>IF(Barèmes!C24="","",Barèmes!C24)</f>
        <v/>
      </c>
      <c r="D24" s="181" t="str">
        <f>IF(Barèmes!D24="","",Barèmes!D24)</f>
        <v/>
      </c>
      <c r="E24" s="181" t="str">
        <f>IF(Barèmes!E24="","",Barèmes!E24)</f>
        <v/>
      </c>
      <c r="F24" s="181" t="str">
        <f>IF(Barèmes!F24="","",Barèmes!F24)</f>
        <v/>
      </c>
      <c r="G24" s="181" t="str">
        <f>IF(Barèmes!G24="","",Barèmes!G24)</f>
        <v/>
      </c>
      <c r="H24" s="181" t="str">
        <f>IF(Barèmes!J24="","",Barèmes!J24)</f>
        <v/>
      </c>
      <c r="I24" s="181" t="str">
        <f>IF(Barèmes!K24="","",Barèmes!K24)</f>
        <v/>
      </c>
      <c r="J24" s="170" t="str">
        <f>IF($G24="","",IF($C24=Listes!$B$32,IF(IDP_Barèmes_RX!$E24&lt;=Listes!$B$53,(IDP_Barèmes_RX!$E24*(VLOOKUP(IDP_Barèmes_RX!$D24,Listes!$A$54:$E$60,2,FALSE))),IF(IDP_Barèmes_RX!$E24&gt;Listes!$E$53,(IDP_Barèmes_RX!$E24*(VLOOKUP(IDP_Barèmes_RX!$D24,Listes!$A$54:$E$60,5,FALSE))),(IDP_Barèmes_RX!$E24*(VLOOKUP(IDP_Barèmes_RX!$D24,Listes!$A$54:$E$60,3,FALSE))+(VLOOKUP(IDP_Barèmes_RX!$D24,Listes!$A$54:$E$60,4,FALSE)))))))</f>
        <v/>
      </c>
      <c r="K24" s="170" t="str">
        <f>IF($G24="","",IF($C24=Listes!$B$31,IF(IDP_Barèmes_RX!$E24&lt;=Listes!$B$42,(IDP_Barèmes_RX!$E24*(VLOOKUP(IDP_Barèmes_RX!$D24,Listes!$A$43:$E$49,2,FALSE))),IF(IDP_Barèmes_RX!$E24&gt;Listes!$D$42,(IDP_Barèmes_RX!$E24*(VLOOKUP(IDP_Barèmes_RX!$D24,Listes!$A$43:$E$49,5,FALSE))),(IDP_Barèmes_RX!$E24*(VLOOKUP(IDP_Barèmes_RX!$D24,Listes!$A$43:$E$49,3,FALSE))+(VLOOKUP(IDP_Barèmes_RX!$D24,Listes!$A$43:$E$49,4,FALSE)))))))</f>
        <v/>
      </c>
      <c r="L24" s="170" t="str">
        <f>IF($G24="","",IF($C24=Listes!$B$34,Listes!$I$31,IF($C24=Listes!$B$35,(VLOOKUP(IDP_Barèmes_RX!$F24,Listes!$E$31:$F$36,2,FALSE)),IF($C24=Listes!$B$33,IF(IDP_Barèmes_RX!$E24&lt;=Listes!$A$64,IDP_Barèmes_RX!$E24*Listes!$A$65,IF(IDP_Barèmes_RX!$E24&gt;Listes!$D$64,IDP_Barèmes_RX!$E24*Listes!$D$65,((IDP_Barèmes_RX!$E24*Listes!$B$65)+Listes!$C$65)))))))</f>
        <v/>
      </c>
      <c r="M24" s="203" t="str">
        <f>IF(Barèmes!O24="","",Barèmes!O24)</f>
        <v/>
      </c>
      <c r="N24" s="73" t="str">
        <f t="shared" si="0"/>
        <v/>
      </c>
      <c r="O24" s="182" t="str">
        <f t="shared" si="2"/>
        <v/>
      </c>
      <c r="P24" s="182"/>
      <c r="Q24" s="182"/>
      <c r="R24" s="209" t="str">
        <f t="shared" si="3"/>
        <v/>
      </c>
      <c r="S24" s="185"/>
      <c r="T24" s="266"/>
      <c r="U24" s="90"/>
      <c r="V24" s="158">
        <f t="shared" si="1"/>
        <v>0</v>
      </c>
    </row>
    <row r="25" spans="1:22" ht="20.100000000000001" customHeight="1" x14ac:dyDescent="0.25">
      <c r="A25" s="174">
        <v>19</v>
      </c>
      <c r="B25" s="181" t="str">
        <f>IF(Barèmes!B25="","",Barèmes!B25)</f>
        <v/>
      </c>
      <c r="C25" s="181" t="str">
        <f>IF(Barèmes!C25="","",Barèmes!C25)</f>
        <v/>
      </c>
      <c r="D25" s="181" t="str">
        <f>IF(Barèmes!D25="","",Barèmes!D25)</f>
        <v/>
      </c>
      <c r="E25" s="181" t="str">
        <f>IF(Barèmes!E25="","",Barèmes!E25)</f>
        <v/>
      </c>
      <c r="F25" s="181" t="str">
        <f>IF(Barèmes!F25="","",Barèmes!F25)</f>
        <v/>
      </c>
      <c r="G25" s="181" t="str">
        <f>IF(Barèmes!G25="","",Barèmes!G25)</f>
        <v/>
      </c>
      <c r="H25" s="181" t="str">
        <f>IF(Barèmes!J25="","",Barèmes!J25)</f>
        <v/>
      </c>
      <c r="I25" s="181" t="str">
        <f>IF(Barèmes!K25="","",Barèmes!K25)</f>
        <v/>
      </c>
      <c r="J25" s="170" t="str">
        <f>IF($G25="","",IF($C25=Listes!$B$32,IF(IDP_Barèmes_RX!$E25&lt;=Listes!$B$53,(IDP_Barèmes_RX!$E25*(VLOOKUP(IDP_Barèmes_RX!$D25,Listes!$A$54:$E$60,2,FALSE))),IF(IDP_Barèmes_RX!$E25&gt;Listes!$E$53,(IDP_Barèmes_RX!$E25*(VLOOKUP(IDP_Barèmes_RX!$D25,Listes!$A$54:$E$60,5,FALSE))),(IDP_Barèmes_RX!$E25*(VLOOKUP(IDP_Barèmes_RX!$D25,Listes!$A$54:$E$60,3,FALSE))+(VLOOKUP(IDP_Barèmes_RX!$D25,Listes!$A$54:$E$60,4,FALSE)))))))</f>
        <v/>
      </c>
      <c r="K25" s="170" t="str">
        <f>IF($G25="","",IF($C25=Listes!$B$31,IF(IDP_Barèmes_RX!$E25&lt;=Listes!$B$42,(IDP_Barèmes_RX!$E25*(VLOOKUP(IDP_Barèmes_RX!$D25,Listes!$A$43:$E$49,2,FALSE))),IF(IDP_Barèmes_RX!$E25&gt;Listes!$D$42,(IDP_Barèmes_RX!$E25*(VLOOKUP(IDP_Barèmes_RX!$D25,Listes!$A$43:$E$49,5,FALSE))),(IDP_Barèmes_RX!$E25*(VLOOKUP(IDP_Barèmes_RX!$D25,Listes!$A$43:$E$49,3,FALSE))+(VLOOKUP(IDP_Barèmes_RX!$D25,Listes!$A$43:$E$49,4,FALSE)))))))</f>
        <v/>
      </c>
      <c r="L25" s="170" t="str">
        <f>IF($G25="","",IF($C25=Listes!$B$34,Listes!$I$31,IF($C25=Listes!$B$35,(VLOOKUP(IDP_Barèmes_RX!$F25,Listes!$E$31:$F$36,2,FALSE)),IF($C25=Listes!$B$33,IF(IDP_Barèmes_RX!$E25&lt;=Listes!$A$64,IDP_Barèmes_RX!$E25*Listes!$A$65,IF(IDP_Barèmes_RX!$E25&gt;Listes!$D$64,IDP_Barèmes_RX!$E25*Listes!$D$65,((IDP_Barèmes_RX!$E25*Listes!$B$65)+Listes!$C$65)))))))</f>
        <v/>
      </c>
      <c r="M25" s="203" t="str">
        <f>IF(Barèmes!O25="","",Barèmes!O25)</f>
        <v/>
      </c>
      <c r="N25" s="73" t="str">
        <f t="shared" si="0"/>
        <v/>
      </c>
      <c r="O25" s="182" t="str">
        <f t="shared" si="2"/>
        <v/>
      </c>
      <c r="P25" s="182"/>
      <c r="Q25" s="182"/>
      <c r="R25" s="209" t="str">
        <f t="shared" si="3"/>
        <v/>
      </c>
      <c r="S25" s="185"/>
      <c r="T25" s="266"/>
      <c r="U25" s="90"/>
      <c r="V25" s="158">
        <f t="shared" si="1"/>
        <v>0</v>
      </c>
    </row>
    <row r="26" spans="1:22" ht="20.100000000000001" customHeight="1" x14ac:dyDescent="0.25">
      <c r="A26" s="174">
        <v>20</v>
      </c>
      <c r="B26" s="181" t="str">
        <f>IF(Barèmes!B26="","",Barèmes!B26)</f>
        <v/>
      </c>
      <c r="C26" s="181" t="str">
        <f>IF(Barèmes!C26="","",Barèmes!C26)</f>
        <v/>
      </c>
      <c r="D26" s="181" t="str">
        <f>IF(Barèmes!D26="","",Barèmes!D26)</f>
        <v/>
      </c>
      <c r="E26" s="181" t="str">
        <f>IF(Barèmes!E26="","",Barèmes!E26)</f>
        <v/>
      </c>
      <c r="F26" s="181" t="str">
        <f>IF(Barèmes!F26="","",Barèmes!F26)</f>
        <v/>
      </c>
      <c r="G26" s="181" t="str">
        <f>IF(Barèmes!G26="","",Barèmes!G26)</f>
        <v/>
      </c>
      <c r="H26" s="181" t="str">
        <f>IF(Barèmes!J26="","",Barèmes!J26)</f>
        <v/>
      </c>
      <c r="I26" s="181" t="str">
        <f>IF(Barèmes!K26="","",Barèmes!K26)</f>
        <v/>
      </c>
      <c r="J26" s="170" t="str">
        <f>IF($G26="","",IF($C26=Listes!$B$32,IF(IDP_Barèmes_RX!$E26&lt;=Listes!$B$53,(IDP_Barèmes_RX!$E26*(VLOOKUP(IDP_Barèmes_RX!$D26,Listes!$A$54:$E$60,2,FALSE))),IF(IDP_Barèmes_RX!$E26&gt;Listes!$E$53,(IDP_Barèmes_RX!$E26*(VLOOKUP(IDP_Barèmes_RX!$D26,Listes!$A$54:$E$60,5,FALSE))),(IDP_Barèmes_RX!$E26*(VLOOKUP(IDP_Barèmes_RX!$D26,Listes!$A$54:$E$60,3,FALSE))+(VLOOKUP(IDP_Barèmes_RX!$D26,Listes!$A$54:$E$60,4,FALSE)))))))</f>
        <v/>
      </c>
      <c r="K26" s="170" t="str">
        <f>IF($G26="","",IF($C26=Listes!$B$31,IF(IDP_Barèmes_RX!$E26&lt;=Listes!$B$42,(IDP_Barèmes_RX!$E26*(VLOOKUP(IDP_Barèmes_RX!$D26,Listes!$A$43:$E$49,2,FALSE))),IF(IDP_Barèmes_RX!$E26&gt;Listes!$D$42,(IDP_Barèmes_RX!$E26*(VLOOKUP(IDP_Barèmes_RX!$D26,Listes!$A$43:$E$49,5,FALSE))),(IDP_Barèmes_RX!$E26*(VLOOKUP(IDP_Barèmes_RX!$D26,Listes!$A$43:$E$49,3,FALSE))+(VLOOKUP(IDP_Barèmes_RX!$D26,Listes!$A$43:$E$49,4,FALSE)))))))</f>
        <v/>
      </c>
      <c r="L26" s="170" t="str">
        <f>IF($G26="","",IF($C26=Listes!$B$34,Listes!$I$31,IF($C26=Listes!$B$35,(VLOOKUP(IDP_Barèmes_RX!$F26,Listes!$E$31:$F$36,2,FALSE)),IF($C26=Listes!$B$33,IF(IDP_Barèmes_RX!$E26&lt;=Listes!$A$64,IDP_Barèmes_RX!$E26*Listes!$A$65,IF(IDP_Barèmes_RX!$E26&gt;Listes!$D$64,IDP_Barèmes_RX!$E26*Listes!$D$65,((IDP_Barèmes_RX!$E26*Listes!$B$65)+Listes!$C$65)))))))</f>
        <v/>
      </c>
      <c r="M26" s="203" t="str">
        <f>IF(Barèmes!O26="","",Barèmes!O26)</f>
        <v/>
      </c>
      <c r="N26" s="73" t="str">
        <f t="shared" si="0"/>
        <v/>
      </c>
      <c r="O26" s="182" t="str">
        <f t="shared" si="2"/>
        <v/>
      </c>
      <c r="P26" s="182"/>
      <c r="Q26" s="182"/>
      <c r="R26" s="209" t="str">
        <f t="shared" si="3"/>
        <v/>
      </c>
      <c r="S26" s="185"/>
      <c r="T26" s="266"/>
      <c r="U26" s="90"/>
      <c r="V26" s="158">
        <f t="shared" si="1"/>
        <v>0</v>
      </c>
    </row>
    <row r="27" spans="1:22" ht="20.100000000000001" customHeight="1" x14ac:dyDescent="0.25">
      <c r="A27" s="174">
        <v>21</v>
      </c>
      <c r="B27" s="181" t="str">
        <f>IF(Barèmes!B27="","",Barèmes!B27)</f>
        <v/>
      </c>
      <c r="C27" s="181" t="str">
        <f>IF(Barèmes!C27="","",Barèmes!C27)</f>
        <v/>
      </c>
      <c r="D27" s="181" t="str">
        <f>IF(Barèmes!D27="","",Barèmes!D27)</f>
        <v/>
      </c>
      <c r="E27" s="181" t="str">
        <f>IF(Barèmes!E27="","",Barèmes!E27)</f>
        <v/>
      </c>
      <c r="F27" s="181" t="str">
        <f>IF(Barèmes!F27="","",Barèmes!F27)</f>
        <v/>
      </c>
      <c r="G27" s="181" t="str">
        <f>IF(Barèmes!G27="","",Barèmes!G27)</f>
        <v/>
      </c>
      <c r="H27" s="181" t="str">
        <f>IF(Barèmes!J27="","",Barèmes!J27)</f>
        <v/>
      </c>
      <c r="I27" s="181" t="str">
        <f>IF(Barèmes!K27="","",Barèmes!K27)</f>
        <v/>
      </c>
      <c r="J27" s="170" t="str">
        <f>IF($G27="","",IF($C27=Listes!$B$32,IF(IDP_Barèmes_RX!$E27&lt;=Listes!$B$53,(IDP_Barèmes_RX!$E27*(VLOOKUP(IDP_Barèmes_RX!$D27,Listes!$A$54:$E$60,2,FALSE))),IF(IDP_Barèmes_RX!$E27&gt;Listes!$E$53,(IDP_Barèmes_RX!$E27*(VLOOKUP(IDP_Barèmes_RX!$D27,Listes!$A$54:$E$60,5,FALSE))),(IDP_Barèmes_RX!$E27*(VLOOKUP(IDP_Barèmes_RX!$D27,Listes!$A$54:$E$60,3,FALSE))+(VLOOKUP(IDP_Barèmes_RX!$D27,Listes!$A$54:$E$60,4,FALSE)))))))</f>
        <v/>
      </c>
      <c r="K27" s="170" t="str">
        <f>IF($G27="","",IF($C27=Listes!$B$31,IF(IDP_Barèmes_RX!$E27&lt;=Listes!$B$42,(IDP_Barèmes_RX!$E27*(VLOOKUP(IDP_Barèmes_RX!$D27,Listes!$A$43:$E$49,2,FALSE))),IF(IDP_Barèmes_RX!$E27&gt;Listes!$D$42,(IDP_Barèmes_RX!$E27*(VLOOKUP(IDP_Barèmes_RX!$D27,Listes!$A$43:$E$49,5,FALSE))),(IDP_Barèmes_RX!$E27*(VLOOKUP(IDP_Barèmes_RX!$D27,Listes!$A$43:$E$49,3,FALSE))+(VLOOKUP(IDP_Barèmes_RX!$D27,Listes!$A$43:$E$49,4,FALSE)))))))</f>
        <v/>
      </c>
      <c r="L27" s="170" t="str">
        <f>IF($G27="","",IF($C27=Listes!$B$34,Listes!$I$31,IF($C27=Listes!$B$35,(VLOOKUP(IDP_Barèmes_RX!$F27,Listes!$E$31:$F$36,2,FALSE)),IF($C27=Listes!$B$33,IF(IDP_Barèmes_RX!$E27&lt;=Listes!$A$64,IDP_Barèmes_RX!$E27*Listes!$A$65,IF(IDP_Barèmes_RX!$E27&gt;Listes!$D$64,IDP_Barèmes_RX!$E27*Listes!$D$65,((IDP_Barèmes_RX!$E27*Listes!$B$65)+Listes!$C$65)))))))</f>
        <v/>
      </c>
      <c r="M27" s="203" t="str">
        <f>IF(Barèmes!O27="","",Barèmes!O27)</f>
        <v/>
      </c>
      <c r="N27" s="73" t="str">
        <f t="shared" si="0"/>
        <v/>
      </c>
      <c r="O27" s="182" t="str">
        <f t="shared" si="2"/>
        <v/>
      </c>
      <c r="P27" s="182"/>
      <c r="Q27" s="182"/>
      <c r="R27" s="209" t="str">
        <f t="shared" si="3"/>
        <v/>
      </c>
      <c r="S27" s="185"/>
      <c r="T27" s="266"/>
      <c r="U27" s="90"/>
      <c r="V27" s="158">
        <f t="shared" si="1"/>
        <v>0</v>
      </c>
    </row>
    <row r="28" spans="1:22" ht="20.100000000000001" customHeight="1" x14ac:dyDescent="0.25">
      <c r="A28" s="174">
        <v>22</v>
      </c>
      <c r="B28" s="181" t="str">
        <f>IF(Barèmes!B28="","",Barèmes!B28)</f>
        <v/>
      </c>
      <c r="C28" s="181" t="str">
        <f>IF(Barèmes!C28="","",Barèmes!C28)</f>
        <v/>
      </c>
      <c r="D28" s="181" t="str">
        <f>IF(Barèmes!D28="","",Barèmes!D28)</f>
        <v/>
      </c>
      <c r="E28" s="181" t="str">
        <f>IF(Barèmes!E28="","",Barèmes!E28)</f>
        <v/>
      </c>
      <c r="F28" s="181" t="str">
        <f>IF(Barèmes!F28="","",Barèmes!F28)</f>
        <v/>
      </c>
      <c r="G28" s="181" t="str">
        <f>IF(Barèmes!G28="","",Barèmes!G28)</f>
        <v/>
      </c>
      <c r="H28" s="181" t="str">
        <f>IF(Barèmes!J28="","",Barèmes!J28)</f>
        <v/>
      </c>
      <c r="I28" s="181" t="str">
        <f>IF(Barèmes!K28="","",Barèmes!K28)</f>
        <v/>
      </c>
      <c r="J28" s="170" t="str">
        <f>IF($G28="","",IF($C28=Listes!$B$32,IF(IDP_Barèmes_RX!$E28&lt;=Listes!$B$53,(IDP_Barèmes_RX!$E28*(VLOOKUP(IDP_Barèmes_RX!$D28,Listes!$A$54:$E$60,2,FALSE))),IF(IDP_Barèmes_RX!$E28&gt;Listes!$E$53,(IDP_Barèmes_RX!$E28*(VLOOKUP(IDP_Barèmes_RX!$D28,Listes!$A$54:$E$60,5,FALSE))),(IDP_Barèmes_RX!$E28*(VLOOKUP(IDP_Barèmes_RX!$D28,Listes!$A$54:$E$60,3,FALSE))+(VLOOKUP(IDP_Barèmes_RX!$D28,Listes!$A$54:$E$60,4,FALSE)))))))</f>
        <v/>
      </c>
      <c r="K28" s="170" t="str">
        <f>IF($G28="","",IF($C28=Listes!$B$31,IF(IDP_Barèmes_RX!$E28&lt;=Listes!$B$42,(IDP_Barèmes_RX!$E28*(VLOOKUP(IDP_Barèmes_RX!$D28,Listes!$A$43:$E$49,2,FALSE))),IF(IDP_Barèmes_RX!$E28&gt;Listes!$D$42,(IDP_Barèmes_RX!$E28*(VLOOKUP(IDP_Barèmes_RX!$D28,Listes!$A$43:$E$49,5,FALSE))),(IDP_Barèmes_RX!$E28*(VLOOKUP(IDP_Barèmes_RX!$D28,Listes!$A$43:$E$49,3,FALSE))+(VLOOKUP(IDP_Barèmes_RX!$D28,Listes!$A$43:$E$49,4,FALSE)))))))</f>
        <v/>
      </c>
      <c r="L28" s="170" t="str">
        <f>IF($G28="","",IF($C28=Listes!$B$34,Listes!$I$31,IF($C28=Listes!$B$35,(VLOOKUP(IDP_Barèmes_RX!$F28,Listes!$E$31:$F$36,2,FALSE)),IF($C28=Listes!$B$33,IF(IDP_Barèmes_RX!$E28&lt;=Listes!$A$64,IDP_Barèmes_RX!$E28*Listes!$A$65,IF(IDP_Barèmes_RX!$E28&gt;Listes!$D$64,IDP_Barèmes_RX!$E28*Listes!$D$65,((IDP_Barèmes_RX!$E28*Listes!$B$65)+Listes!$C$65)))))))</f>
        <v/>
      </c>
      <c r="M28" s="203" t="str">
        <f>IF(Barèmes!O28="","",Barèmes!O28)</f>
        <v/>
      </c>
      <c r="N28" s="73" t="str">
        <f t="shared" si="0"/>
        <v/>
      </c>
      <c r="O28" s="182" t="str">
        <f t="shared" si="2"/>
        <v/>
      </c>
      <c r="P28" s="182"/>
      <c r="Q28" s="182"/>
      <c r="R28" s="209" t="str">
        <f t="shared" si="3"/>
        <v/>
      </c>
      <c r="S28" s="185"/>
      <c r="T28" s="266"/>
      <c r="U28" s="90"/>
      <c r="V28" s="158">
        <f t="shared" si="1"/>
        <v>0</v>
      </c>
    </row>
    <row r="29" spans="1:22" ht="20.100000000000001" customHeight="1" x14ac:dyDescent="0.25">
      <c r="A29" s="174">
        <v>23</v>
      </c>
      <c r="B29" s="181" t="str">
        <f>IF(Barèmes!B29="","",Barèmes!B29)</f>
        <v/>
      </c>
      <c r="C29" s="181" t="str">
        <f>IF(Barèmes!C29="","",Barèmes!C29)</f>
        <v/>
      </c>
      <c r="D29" s="181" t="str">
        <f>IF(Barèmes!D29="","",Barèmes!D29)</f>
        <v/>
      </c>
      <c r="E29" s="181" t="str">
        <f>IF(Barèmes!E29="","",Barèmes!E29)</f>
        <v/>
      </c>
      <c r="F29" s="181" t="str">
        <f>IF(Barèmes!F29="","",Barèmes!F29)</f>
        <v/>
      </c>
      <c r="G29" s="181" t="str">
        <f>IF(Barèmes!G29="","",Barèmes!G29)</f>
        <v/>
      </c>
      <c r="H29" s="181" t="str">
        <f>IF(Barèmes!J29="","",Barèmes!J29)</f>
        <v/>
      </c>
      <c r="I29" s="181" t="str">
        <f>IF(Barèmes!K29="","",Barèmes!K29)</f>
        <v/>
      </c>
      <c r="J29" s="170" t="str">
        <f>IF($G29="","",IF($C29=Listes!$B$32,IF(IDP_Barèmes_RX!$E29&lt;=Listes!$B$53,(IDP_Barèmes_RX!$E29*(VLOOKUP(IDP_Barèmes_RX!$D29,Listes!$A$54:$E$60,2,FALSE))),IF(IDP_Barèmes_RX!$E29&gt;Listes!$E$53,(IDP_Barèmes_RX!$E29*(VLOOKUP(IDP_Barèmes_RX!$D29,Listes!$A$54:$E$60,5,FALSE))),(IDP_Barèmes_RX!$E29*(VLOOKUP(IDP_Barèmes_RX!$D29,Listes!$A$54:$E$60,3,FALSE))+(VLOOKUP(IDP_Barèmes_RX!$D29,Listes!$A$54:$E$60,4,FALSE)))))))</f>
        <v/>
      </c>
      <c r="K29" s="170" t="str">
        <f>IF($G29="","",IF($C29=Listes!$B$31,IF(IDP_Barèmes_RX!$E29&lt;=Listes!$B$42,(IDP_Barèmes_RX!$E29*(VLOOKUP(IDP_Barèmes_RX!$D29,Listes!$A$43:$E$49,2,FALSE))),IF(IDP_Barèmes_RX!$E29&gt;Listes!$D$42,(IDP_Barèmes_RX!$E29*(VLOOKUP(IDP_Barèmes_RX!$D29,Listes!$A$43:$E$49,5,FALSE))),(IDP_Barèmes_RX!$E29*(VLOOKUP(IDP_Barèmes_RX!$D29,Listes!$A$43:$E$49,3,FALSE))+(VLOOKUP(IDP_Barèmes_RX!$D29,Listes!$A$43:$E$49,4,FALSE)))))))</f>
        <v/>
      </c>
      <c r="L29" s="170" t="str">
        <f>IF($G29="","",IF($C29=Listes!$B$34,Listes!$I$31,IF($C29=Listes!$B$35,(VLOOKUP(IDP_Barèmes_RX!$F29,Listes!$E$31:$F$36,2,FALSE)),IF($C29=Listes!$B$33,IF(IDP_Barèmes_RX!$E29&lt;=Listes!$A$64,IDP_Barèmes_RX!$E29*Listes!$A$65,IF(IDP_Barèmes_RX!$E29&gt;Listes!$D$64,IDP_Barèmes_RX!$E29*Listes!$D$65,((IDP_Barèmes_RX!$E29*Listes!$B$65)+Listes!$C$65)))))))</f>
        <v/>
      </c>
      <c r="M29" s="203" t="str">
        <f>IF(Barèmes!O29="","",Barèmes!O29)</f>
        <v/>
      </c>
      <c r="N29" s="73" t="str">
        <f t="shared" si="0"/>
        <v/>
      </c>
      <c r="O29" s="182" t="str">
        <f t="shared" si="2"/>
        <v/>
      </c>
      <c r="P29" s="182"/>
      <c r="Q29" s="182"/>
      <c r="R29" s="209" t="str">
        <f t="shared" si="3"/>
        <v/>
      </c>
      <c r="S29" s="185"/>
      <c r="T29" s="266"/>
      <c r="U29" s="90"/>
      <c r="V29" s="158">
        <f t="shared" si="1"/>
        <v>0</v>
      </c>
    </row>
    <row r="30" spans="1:22" ht="20.100000000000001" customHeight="1" x14ac:dyDescent="0.25">
      <c r="A30" s="174">
        <v>24</v>
      </c>
      <c r="B30" s="181" t="str">
        <f>IF(Barèmes!B30="","",Barèmes!B30)</f>
        <v/>
      </c>
      <c r="C30" s="181" t="str">
        <f>IF(Barèmes!C30="","",Barèmes!C30)</f>
        <v/>
      </c>
      <c r="D30" s="181" t="str">
        <f>IF(Barèmes!D30="","",Barèmes!D30)</f>
        <v/>
      </c>
      <c r="E30" s="181" t="str">
        <f>IF(Barèmes!E30="","",Barèmes!E30)</f>
        <v/>
      </c>
      <c r="F30" s="181" t="str">
        <f>IF(Barèmes!F30="","",Barèmes!F30)</f>
        <v/>
      </c>
      <c r="G30" s="181" t="str">
        <f>IF(Barèmes!G30="","",Barèmes!G30)</f>
        <v/>
      </c>
      <c r="H30" s="181" t="str">
        <f>IF(Barèmes!J30="","",Barèmes!J30)</f>
        <v/>
      </c>
      <c r="I30" s="181" t="str">
        <f>IF(Barèmes!K30="","",Barèmes!K30)</f>
        <v/>
      </c>
      <c r="J30" s="170" t="str">
        <f>IF($G30="","",IF($C30=Listes!$B$32,IF(IDP_Barèmes_RX!$E30&lt;=Listes!$B$53,(IDP_Barèmes_RX!$E30*(VLOOKUP(IDP_Barèmes_RX!$D30,Listes!$A$54:$E$60,2,FALSE))),IF(IDP_Barèmes_RX!$E30&gt;Listes!$E$53,(IDP_Barèmes_RX!$E30*(VLOOKUP(IDP_Barèmes_RX!$D30,Listes!$A$54:$E$60,5,FALSE))),(IDP_Barèmes_RX!$E30*(VLOOKUP(IDP_Barèmes_RX!$D30,Listes!$A$54:$E$60,3,FALSE))+(VLOOKUP(IDP_Barèmes_RX!$D30,Listes!$A$54:$E$60,4,FALSE)))))))</f>
        <v/>
      </c>
      <c r="K30" s="170" t="str">
        <f>IF($G30="","",IF($C30=Listes!$B$31,IF(IDP_Barèmes_RX!$E30&lt;=Listes!$B$42,(IDP_Barèmes_RX!$E30*(VLOOKUP(IDP_Barèmes_RX!$D30,Listes!$A$43:$E$49,2,FALSE))),IF(IDP_Barèmes_RX!$E30&gt;Listes!$D$42,(IDP_Barèmes_RX!$E30*(VLOOKUP(IDP_Barèmes_RX!$D30,Listes!$A$43:$E$49,5,FALSE))),(IDP_Barèmes_RX!$E30*(VLOOKUP(IDP_Barèmes_RX!$D30,Listes!$A$43:$E$49,3,FALSE))+(VLOOKUP(IDP_Barèmes_RX!$D30,Listes!$A$43:$E$49,4,FALSE)))))))</f>
        <v/>
      </c>
      <c r="L30" s="170" t="str">
        <f>IF($G30="","",IF($C30=Listes!$B$34,Listes!$I$31,IF($C30=Listes!$B$35,(VLOOKUP(IDP_Barèmes_RX!$F30,Listes!$E$31:$F$36,2,FALSE)),IF($C30=Listes!$B$33,IF(IDP_Barèmes_RX!$E30&lt;=Listes!$A$64,IDP_Barèmes_RX!$E30*Listes!$A$65,IF(IDP_Barèmes_RX!$E30&gt;Listes!$D$64,IDP_Barèmes_RX!$E30*Listes!$D$65,((IDP_Barèmes_RX!$E30*Listes!$B$65)+Listes!$C$65)))))))</f>
        <v/>
      </c>
      <c r="M30" s="203" t="str">
        <f>IF(Barèmes!O30="","",Barèmes!O30)</f>
        <v/>
      </c>
      <c r="N30" s="73" t="str">
        <f t="shared" si="0"/>
        <v/>
      </c>
      <c r="O30" s="182" t="str">
        <f t="shared" si="2"/>
        <v/>
      </c>
      <c r="P30" s="182"/>
      <c r="Q30" s="182"/>
      <c r="R30" s="209" t="str">
        <f t="shared" si="3"/>
        <v/>
      </c>
      <c r="S30" s="185"/>
      <c r="T30" s="266"/>
      <c r="U30" s="90"/>
      <c r="V30" s="158">
        <f t="shared" si="1"/>
        <v>0</v>
      </c>
    </row>
    <row r="31" spans="1:22" ht="20.100000000000001" customHeight="1" x14ac:dyDescent="0.25">
      <c r="A31" s="174">
        <v>25</v>
      </c>
      <c r="B31" s="181" t="str">
        <f>IF(Barèmes!B31="","",Barèmes!B31)</f>
        <v/>
      </c>
      <c r="C31" s="181" t="str">
        <f>IF(Barèmes!C31="","",Barèmes!C31)</f>
        <v/>
      </c>
      <c r="D31" s="181" t="str">
        <f>IF(Barèmes!D31="","",Barèmes!D31)</f>
        <v/>
      </c>
      <c r="E31" s="181" t="str">
        <f>IF(Barèmes!E31="","",Barèmes!E31)</f>
        <v/>
      </c>
      <c r="F31" s="181" t="str">
        <f>IF(Barèmes!F31="","",Barèmes!F31)</f>
        <v/>
      </c>
      <c r="G31" s="181" t="str">
        <f>IF(Barèmes!G31="","",Barèmes!G31)</f>
        <v/>
      </c>
      <c r="H31" s="181" t="str">
        <f>IF(Barèmes!J31="","",Barèmes!J31)</f>
        <v/>
      </c>
      <c r="I31" s="181" t="str">
        <f>IF(Barèmes!K31="","",Barèmes!K31)</f>
        <v/>
      </c>
      <c r="J31" s="170" t="str">
        <f>IF($G31="","",IF($C31=Listes!$B$32,IF(IDP_Barèmes_RX!$E31&lt;=Listes!$B$53,(IDP_Barèmes_RX!$E31*(VLOOKUP(IDP_Barèmes_RX!$D31,Listes!$A$54:$E$60,2,FALSE))),IF(IDP_Barèmes_RX!$E31&gt;Listes!$E$53,(IDP_Barèmes_RX!$E31*(VLOOKUP(IDP_Barèmes_RX!$D31,Listes!$A$54:$E$60,5,FALSE))),(IDP_Barèmes_RX!$E31*(VLOOKUP(IDP_Barèmes_RX!$D31,Listes!$A$54:$E$60,3,FALSE))+(VLOOKUP(IDP_Barèmes_RX!$D31,Listes!$A$54:$E$60,4,FALSE)))))))</f>
        <v/>
      </c>
      <c r="K31" s="170" t="str">
        <f>IF($G31="","",IF($C31=Listes!$B$31,IF(IDP_Barèmes_RX!$E31&lt;=Listes!$B$42,(IDP_Barèmes_RX!$E31*(VLOOKUP(IDP_Barèmes_RX!$D31,Listes!$A$43:$E$49,2,FALSE))),IF(IDP_Barèmes_RX!$E31&gt;Listes!$D$42,(IDP_Barèmes_RX!$E31*(VLOOKUP(IDP_Barèmes_RX!$D31,Listes!$A$43:$E$49,5,FALSE))),(IDP_Barèmes_RX!$E31*(VLOOKUP(IDP_Barèmes_RX!$D31,Listes!$A$43:$E$49,3,FALSE))+(VLOOKUP(IDP_Barèmes_RX!$D31,Listes!$A$43:$E$49,4,FALSE)))))))</f>
        <v/>
      </c>
      <c r="L31" s="170" t="str">
        <f>IF($G31="","",IF($C31=Listes!$B$34,Listes!$I$31,IF($C31=Listes!$B$35,(VLOOKUP(IDP_Barèmes_RX!$F31,Listes!$E$31:$F$36,2,FALSE)),IF($C31=Listes!$B$33,IF(IDP_Barèmes_RX!$E31&lt;=Listes!$A$64,IDP_Barèmes_RX!$E31*Listes!$A$65,IF(IDP_Barèmes_RX!$E31&gt;Listes!$D$64,IDP_Barèmes_RX!$E31*Listes!$D$65,((IDP_Barèmes_RX!$E31*Listes!$B$65)+Listes!$C$65)))))))</f>
        <v/>
      </c>
      <c r="M31" s="203" t="str">
        <f>IF(Barèmes!O31="","",Barèmes!O31)</f>
        <v/>
      </c>
      <c r="N31" s="73" t="str">
        <f t="shared" si="0"/>
        <v/>
      </c>
      <c r="O31" s="182" t="str">
        <f t="shared" si="2"/>
        <v/>
      </c>
      <c r="P31" s="182"/>
      <c r="Q31" s="182"/>
      <c r="R31" s="209" t="str">
        <f t="shared" si="3"/>
        <v/>
      </c>
      <c r="S31" s="185"/>
      <c r="T31" s="266"/>
      <c r="U31" s="90"/>
      <c r="V31" s="158">
        <f t="shared" si="1"/>
        <v>0</v>
      </c>
    </row>
    <row r="32" spans="1:22" ht="20.100000000000001" customHeight="1" x14ac:dyDescent="0.25">
      <c r="A32" s="174">
        <v>26</v>
      </c>
      <c r="B32" s="181" t="str">
        <f>IF(Barèmes!B32="","",Barèmes!B32)</f>
        <v/>
      </c>
      <c r="C32" s="181" t="str">
        <f>IF(Barèmes!C32="","",Barèmes!C32)</f>
        <v/>
      </c>
      <c r="D32" s="181" t="str">
        <f>IF(Barèmes!D32="","",Barèmes!D32)</f>
        <v/>
      </c>
      <c r="E32" s="181" t="str">
        <f>IF(Barèmes!E32="","",Barèmes!E32)</f>
        <v/>
      </c>
      <c r="F32" s="181" t="str">
        <f>IF(Barèmes!F32="","",Barèmes!F32)</f>
        <v/>
      </c>
      <c r="G32" s="181" t="str">
        <f>IF(Barèmes!G32="","",Barèmes!G32)</f>
        <v/>
      </c>
      <c r="H32" s="181" t="str">
        <f>IF(Barèmes!J32="","",Barèmes!J32)</f>
        <v/>
      </c>
      <c r="I32" s="181" t="str">
        <f>IF(Barèmes!K32="","",Barèmes!K32)</f>
        <v/>
      </c>
      <c r="J32" s="170" t="str">
        <f>IF($G32="","",IF($C32=Listes!$B$32,IF(IDP_Barèmes_RX!$E32&lt;=Listes!$B$53,(IDP_Barèmes_RX!$E32*(VLOOKUP(IDP_Barèmes_RX!$D32,Listes!$A$54:$E$60,2,FALSE))),IF(IDP_Barèmes_RX!$E32&gt;Listes!$E$53,(IDP_Barèmes_RX!$E32*(VLOOKUP(IDP_Barèmes_RX!$D32,Listes!$A$54:$E$60,5,FALSE))),(IDP_Barèmes_RX!$E32*(VLOOKUP(IDP_Barèmes_RX!$D32,Listes!$A$54:$E$60,3,FALSE))+(VLOOKUP(IDP_Barèmes_RX!$D32,Listes!$A$54:$E$60,4,FALSE)))))))</f>
        <v/>
      </c>
      <c r="K32" s="170" t="str">
        <f>IF($G32="","",IF($C32=Listes!$B$31,IF(IDP_Barèmes_RX!$E32&lt;=Listes!$B$42,(IDP_Barèmes_RX!$E32*(VLOOKUP(IDP_Barèmes_RX!$D32,Listes!$A$43:$E$49,2,FALSE))),IF(IDP_Barèmes_RX!$E32&gt;Listes!$D$42,(IDP_Barèmes_RX!$E32*(VLOOKUP(IDP_Barèmes_RX!$D32,Listes!$A$43:$E$49,5,FALSE))),(IDP_Barèmes_RX!$E32*(VLOOKUP(IDP_Barèmes_RX!$D32,Listes!$A$43:$E$49,3,FALSE))+(VLOOKUP(IDP_Barèmes_RX!$D32,Listes!$A$43:$E$49,4,FALSE)))))))</f>
        <v/>
      </c>
      <c r="L32" s="170" t="str">
        <f>IF($G32="","",IF($C32=Listes!$B$34,Listes!$I$31,IF($C32=Listes!$B$35,(VLOOKUP(IDP_Barèmes_RX!$F32,Listes!$E$31:$F$36,2,FALSE)),IF($C32=Listes!$B$33,IF(IDP_Barèmes_RX!$E32&lt;=Listes!$A$64,IDP_Barèmes_RX!$E32*Listes!$A$65,IF(IDP_Barèmes_RX!$E32&gt;Listes!$D$64,IDP_Barèmes_RX!$E32*Listes!$D$65,((IDP_Barèmes_RX!$E32*Listes!$B$65)+Listes!$C$65)))))))</f>
        <v/>
      </c>
      <c r="M32" s="203" t="str">
        <f>IF(Barèmes!O32="","",Barèmes!O32)</f>
        <v/>
      </c>
      <c r="N32" s="73" t="str">
        <f t="shared" si="0"/>
        <v/>
      </c>
      <c r="O32" s="182" t="str">
        <f t="shared" si="2"/>
        <v/>
      </c>
      <c r="P32" s="182"/>
      <c r="Q32" s="182"/>
      <c r="R32" s="209" t="str">
        <f t="shared" si="3"/>
        <v/>
      </c>
      <c r="S32" s="185"/>
      <c r="T32" s="266"/>
      <c r="U32" s="90"/>
      <c r="V32" s="158">
        <f t="shared" si="1"/>
        <v>0</v>
      </c>
    </row>
    <row r="33" spans="1:22" ht="20.100000000000001" customHeight="1" x14ac:dyDescent="0.25">
      <c r="A33" s="174">
        <v>27</v>
      </c>
      <c r="B33" s="181" t="str">
        <f>IF(Barèmes!B33="","",Barèmes!B33)</f>
        <v/>
      </c>
      <c r="C33" s="181" t="str">
        <f>IF(Barèmes!C33="","",Barèmes!C33)</f>
        <v/>
      </c>
      <c r="D33" s="181" t="str">
        <f>IF(Barèmes!D33="","",Barèmes!D33)</f>
        <v/>
      </c>
      <c r="E33" s="181" t="str">
        <f>IF(Barèmes!E33="","",Barèmes!E33)</f>
        <v/>
      </c>
      <c r="F33" s="181" t="str">
        <f>IF(Barèmes!F33="","",Barèmes!F33)</f>
        <v/>
      </c>
      <c r="G33" s="181" t="str">
        <f>IF(Barèmes!G33="","",Barèmes!G33)</f>
        <v/>
      </c>
      <c r="H33" s="181" t="str">
        <f>IF(Barèmes!J33="","",Barèmes!J33)</f>
        <v/>
      </c>
      <c r="I33" s="181" t="str">
        <f>IF(Barèmes!K33="","",Barèmes!K33)</f>
        <v/>
      </c>
      <c r="J33" s="170" t="str">
        <f>IF($G33="","",IF($C33=Listes!$B$32,IF(IDP_Barèmes_RX!$E33&lt;=Listes!$B$53,(IDP_Barèmes_RX!$E33*(VLOOKUP(IDP_Barèmes_RX!$D33,Listes!$A$54:$E$60,2,FALSE))),IF(IDP_Barèmes_RX!$E33&gt;Listes!$E$53,(IDP_Barèmes_RX!$E33*(VLOOKUP(IDP_Barèmes_RX!$D33,Listes!$A$54:$E$60,5,FALSE))),(IDP_Barèmes_RX!$E33*(VLOOKUP(IDP_Barèmes_RX!$D33,Listes!$A$54:$E$60,3,FALSE))+(VLOOKUP(IDP_Barèmes_RX!$D33,Listes!$A$54:$E$60,4,FALSE)))))))</f>
        <v/>
      </c>
      <c r="K33" s="170" t="str">
        <f>IF($G33="","",IF($C33=Listes!$B$31,IF(IDP_Barèmes_RX!$E33&lt;=Listes!$B$42,(IDP_Barèmes_RX!$E33*(VLOOKUP(IDP_Barèmes_RX!$D33,Listes!$A$43:$E$49,2,FALSE))),IF(IDP_Barèmes_RX!$E33&gt;Listes!$D$42,(IDP_Barèmes_RX!$E33*(VLOOKUP(IDP_Barèmes_RX!$D33,Listes!$A$43:$E$49,5,FALSE))),(IDP_Barèmes_RX!$E33*(VLOOKUP(IDP_Barèmes_RX!$D33,Listes!$A$43:$E$49,3,FALSE))+(VLOOKUP(IDP_Barèmes_RX!$D33,Listes!$A$43:$E$49,4,FALSE)))))))</f>
        <v/>
      </c>
      <c r="L33" s="170" t="str">
        <f>IF($G33="","",IF($C33=Listes!$B$34,Listes!$I$31,IF($C33=Listes!$B$35,(VLOOKUP(IDP_Barèmes_RX!$F33,Listes!$E$31:$F$36,2,FALSE)),IF($C33=Listes!$B$33,IF(IDP_Barèmes_RX!$E33&lt;=Listes!$A$64,IDP_Barèmes_RX!$E33*Listes!$A$65,IF(IDP_Barèmes_RX!$E33&gt;Listes!$D$64,IDP_Barèmes_RX!$E33*Listes!$D$65,((IDP_Barèmes_RX!$E33*Listes!$B$65)+Listes!$C$65)))))))</f>
        <v/>
      </c>
      <c r="M33" s="203" t="str">
        <f>IF(Barèmes!O33="","",Barèmes!O33)</f>
        <v/>
      </c>
      <c r="N33" s="73" t="str">
        <f t="shared" si="0"/>
        <v/>
      </c>
      <c r="O33" s="182" t="str">
        <f t="shared" si="2"/>
        <v/>
      </c>
      <c r="P33" s="182"/>
      <c r="Q33" s="182"/>
      <c r="R33" s="209" t="str">
        <f t="shared" si="3"/>
        <v/>
      </c>
      <c r="S33" s="185"/>
      <c r="T33" s="266"/>
      <c r="U33" s="90"/>
      <c r="V33" s="158">
        <f t="shared" si="1"/>
        <v>0</v>
      </c>
    </row>
    <row r="34" spans="1:22" ht="20.100000000000001" customHeight="1" x14ac:dyDescent="0.25">
      <c r="A34" s="174">
        <v>28</v>
      </c>
      <c r="B34" s="181" t="str">
        <f>IF(Barèmes!B34="","",Barèmes!B34)</f>
        <v/>
      </c>
      <c r="C34" s="181" t="str">
        <f>IF(Barèmes!C34="","",Barèmes!C34)</f>
        <v/>
      </c>
      <c r="D34" s="181" t="str">
        <f>IF(Barèmes!D34="","",Barèmes!D34)</f>
        <v/>
      </c>
      <c r="E34" s="181" t="str">
        <f>IF(Barèmes!E34="","",Barèmes!E34)</f>
        <v/>
      </c>
      <c r="F34" s="181" t="str">
        <f>IF(Barèmes!F34="","",Barèmes!F34)</f>
        <v/>
      </c>
      <c r="G34" s="181" t="str">
        <f>IF(Barèmes!G34="","",Barèmes!G34)</f>
        <v/>
      </c>
      <c r="H34" s="181" t="str">
        <f>IF(Barèmes!J34="","",Barèmes!J34)</f>
        <v/>
      </c>
      <c r="I34" s="181" t="str">
        <f>IF(Barèmes!K34="","",Barèmes!K34)</f>
        <v/>
      </c>
      <c r="J34" s="170" t="str">
        <f>IF($G34="","",IF($C34=Listes!$B$32,IF(IDP_Barèmes_RX!$E34&lt;=Listes!$B$53,(IDP_Barèmes_RX!$E34*(VLOOKUP(IDP_Barèmes_RX!$D34,Listes!$A$54:$E$60,2,FALSE))),IF(IDP_Barèmes_RX!$E34&gt;Listes!$E$53,(IDP_Barèmes_RX!$E34*(VLOOKUP(IDP_Barèmes_RX!$D34,Listes!$A$54:$E$60,5,FALSE))),(IDP_Barèmes_RX!$E34*(VLOOKUP(IDP_Barèmes_RX!$D34,Listes!$A$54:$E$60,3,FALSE))+(VLOOKUP(IDP_Barèmes_RX!$D34,Listes!$A$54:$E$60,4,FALSE)))))))</f>
        <v/>
      </c>
      <c r="K34" s="170" t="str">
        <f>IF($G34="","",IF($C34=Listes!$B$31,IF(IDP_Barèmes_RX!$E34&lt;=Listes!$B$42,(IDP_Barèmes_RX!$E34*(VLOOKUP(IDP_Barèmes_RX!$D34,Listes!$A$43:$E$49,2,FALSE))),IF(IDP_Barèmes_RX!$E34&gt;Listes!$D$42,(IDP_Barèmes_RX!$E34*(VLOOKUP(IDP_Barèmes_RX!$D34,Listes!$A$43:$E$49,5,FALSE))),(IDP_Barèmes_RX!$E34*(VLOOKUP(IDP_Barèmes_RX!$D34,Listes!$A$43:$E$49,3,FALSE))+(VLOOKUP(IDP_Barèmes_RX!$D34,Listes!$A$43:$E$49,4,FALSE)))))))</f>
        <v/>
      </c>
      <c r="L34" s="170" t="str">
        <f>IF($G34="","",IF($C34=Listes!$B$34,Listes!$I$31,IF($C34=Listes!$B$35,(VLOOKUP(IDP_Barèmes_RX!$F34,Listes!$E$31:$F$36,2,FALSE)),IF($C34=Listes!$B$33,IF(IDP_Barèmes_RX!$E34&lt;=Listes!$A$64,IDP_Barèmes_RX!$E34*Listes!$A$65,IF(IDP_Barèmes_RX!$E34&gt;Listes!$D$64,IDP_Barèmes_RX!$E34*Listes!$D$65,((IDP_Barèmes_RX!$E34*Listes!$B$65)+Listes!$C$65)))))))</f>
        <v/>
      </c>
      <c r="M34" s="203" t="str">
        <f>IF(Barèmes!O34="","",Barèmes!O34)</f>
        <v/>
      </c>
      <c r="N34" s="73" t="str">
        <f t="shared" si="0"/>
        <v/>
      </c>
      <c r="O34" s="182" t="str">
        <f t="shared" si="2"/>
        <v/>
      </c>
      <c r="P34" s="182"/>
      <c r="Q34" s="182"/>
      <c r="R34" s="209" t="str">
        <f t="shared" si="3"/>
        <v/>
      </c>
      <c r="S34" s="185"/>
      <c r="T34" s="266"/>
      <c r="U34" s="90"/>
      <c r="V34" s="158">
        <f t="shared" si="1"/>
        <v>0</v>
      </c>
    </row>
    <row r="35" spans="1:22" ht="20.100000000000001" customHeight="1" x14ac:dyDescent="0.25">
      <c r="A35" s="174">
        <v>29</v>
      </c>
      <c r="B35" s="181" t="str">
        <f>IF(Barèmes!B35="","",Barèmes!B35)</f>
        <v/>
      </c>
      <c r="C35" s="181" t="str">
        <f>IF(Barèmes!C35="","",Barèmes!C35)</f>
        <v/>
      </c>
      <c r="D35" s="181" t="str">
        <f>IF(Barèmes!D35="","",Barèmes!D35)</f>
        <v/>
      </c>
      <c r="E35" s="181" t="str">
        <f>IF(Barèmes!E35="","",Barèmes!E35)</f>
        <v/>
      </c>
      <c r="F35" s="181" t="str">
        <f>IF(Barèmes!F35="","",Barèmes!F35)</f>
        <v/>
      </c>
      <c r="G35" s="181" t="str">
        <f>IF(Barèmes!G35="","",Barèmes!G35)</f>
        <v/>
      </c>
      <c r="H35" s="181" t="str">
        <f>IF(Barèmes!J35="","",Barèmes!J35)</f>
        <v/>
      </c>
      <c r="I35" s="181" t="str">
        <f>IF(Barèmes!K35="","",Barèmes!K35)</f>
        <v/>
      </c>
      <c r="J35" s="170" t="str">
        <f>IF($G35="","",IF($C35=Listes!$B$32,IF(IDP_Barèmes_RX!$E35&lt;=Listes!$B$53,(IDP_Barèmes_RX!$E35*(VLOOKUP(IDP_Barèmes_RX!$D35,Listes!$A$54:$E$60,2,FALSE))),IF(IDP_Barèmes_RX!$E35&gt;Listes!$E$53,(IDP_Barèmes_RX!$E35*(VLOOKUP(IDP_Barèmes_RX!$D35,Listes!$A$54:$E$60,5,FALSE))),(IDP_Barèmes_RX!$E35*(VLOOKUP(IDP_Barèmes_RX!$D35,Listes!$A$54:$E$60,3,FALSE))+(VLOOKUP(IDP_Barèmes_RX!$D35,Listes!$A$54:$E$60,4,FALSE)))))))</f>
        <v/>
      </c>
      <c r="K35" s="170" t="str">
        <f>IF($G35="","",IF($C35=Listes!$B$31,IF(IDP_Barèmes_RX!$E35&lt;=Listes!$B$42,(IDP_Barèmes_RX!$E35*(VLOOKUP(IDP_Barèmes_RX!$D35,Listes!$A$43:$E$49,2,FALSE))),IF(IDP_Barèmes_RX!$E35&gt;Listes!$D$42,(IDP_Barèmes_RX!$E35*(VLOOKUP(IDP_Barèmes_RX!$D35,Listes!$A$43:$E$49,5,FALSE))),(IDP_Barèmes_RX!$E35*(VLOOKUP(IDP_Barèmes_RX!$D35,Listes!$A$43:$E$49,3,FALSE))+(VLOOKUP(IDP_Barèmes_RX!$D35,Listes!$A$43:$E$49,4,FALSE)))))))</f>
        <v/>
      </c>
      <c r="L35" s="170" t="str">
        <f>IF($G35="","",IF($C35=Listes!$B$34,Listes!$I$31,IF($C35=Listes!$B$35,(VLOOKUP(IDP_Barèmes_RX!$F35,Listes!$E$31:$F$36,2,FALSE)),IF($C35=Listes!$B$33,IF(IDP_Barèmes_RX!$E35&lt;=Listes!$A$64,IDP_Barèmes_RX!$E35*Listes!$A$65,IF(IDP_Barèmes_RX!$E35&gt;Listes!$D$64,IDP_Barèmes_RX!$E35*Listes!$D$65,((IDP_Barèmes_RX!$E35*Listes!$B$65)+Listes!$C$65)))))))</f>
        <v/>
      </c>
      <c r="M35" s="203" t="str">
        <f>IF(Barèmes!O35="","",Barèmes!O35)</f>
        <v/>
      </c>
      <c r="N35" s="73" t="str">
        <f t="shared" si="0"/>
        <v/>
      </c>
      <c r="O35" s="182" t="str">
        <f t="shared" si="2"/>
        <v/>
      </c>
      <c r="P35" s="182"/>
      <c r="Q35" s="182"/>
      <c r="R35" s="209" t="str">
        <f t="shared" si="3"/>
        <v/>
      </c>
      <c r="S35" s="185"/>
      <c r="T35" s="266"/>
      <c r="U35" s="90"/>
      <c r="V35" s="158">
        <f t="shared" si="1"/>
        <v>0</v>
      </c>
    </row>
    <row r="36" spans="1:22" ht="20.100000000000001" customHeight="1" x14ac:dyDescent="0.25">
      <c r="A36" s="174">
        <v>30</v>
      </c>
      <c r="B36" s="181" t="str">
        <f>IF(Barèmes!B36="","",Barèmes!B36)</f>
        <v/>
      </c>
      <c r="C36" s="181" t="str">
        <f>IF(Barèmes!C36="","",Barèmes!C36)</f>
        <v/>
      </c>
      <c r="D36" s="181" t="str">
        <f>IF(Barèmes!D36="","",Barèmes!D36)</f>
        <v/>
      </c>
      <c r="E36" s="181" t="str">
        <f>IF(Barèmes!E36="","",Barèmes!E36)</f>
        <v/>
      </c>
      <c r="F36" s="181" t="str">
        <f>IF(Barèmes!F36="","",Barèmes!F36)</f>
        <v/>
      </c>
      <c r="G36" s="181" t="str">
        <f>IF(Barèmes!G36="","",Barèmes!G36)</f>
        <v/>
      </c>
      <c r="H36" s="181" t="str">
        <f>IF(Barèmes!J36="","",Barèmes!J36)</f>
        <v/>
      </c>
      <c r="I36" s="181" t="str">
        <f>IF(Barèmes!K36="","",Barèmes!K36)</f>
        <v/>
      </c>
      <c r="J36" s="170" t="str">
        <f>IF($G36="","",IF($C36=Listes!$B$32,IF(IDP_Barèmes_RX!$E36&lt;=Listes!$B$53,(IDP_Barèmes_RX!$E36*(VLOOKUP(IDP_Barèmes_RX!$D36,Listes!$A$54:$E$60,2,FALSE))),IF(IDP_Barèmes_RX!$E36&gt;Listes!$E$53,(IDP_Barèmes_RX!$E36*(VLOOKUP(IDP_Barèmes_RX!$D36,Listes!$A$54:$E$60,5,FALSE))),(IDP_Barèmes_RX!$E36*(VLOOKUP(IDP_Barèmes_RX!$D36,Listes!$A$54:$E$60,3,FALSE))+(VLOOKUP(IDP_Barèmes_RX!$D36,Listes!$A$54:$E$60,4,FALSE)))))))</f>
        <v/>
      </c>
      <c r="K36" s="170" t="str">
        <f>IF($G36="","",IF($C36=Listes!$B$31,IF(IDP_Barèmes_RX!$E36&lt;=Listes!$B$42,(IDP_Barèmes_RX!$E36*(VLOOKUP(IDP_Barèmes_RX!$D36,Listes!$A$43:$E$49,2,FALSE))),IF(IDP_Barèmes_RX!$E36&gt;Listes!$D$42,(IDP_Barèmes_RX!$E36*(VLOOKUP(IDP_Barèmes_RX!$D36,Listes!$A$43:$E$49,5,FALSE))),(IDP_Barèmes_RX!$E36*(VLOOKUP(IDP_Barèmes_RX!$D36,Listes!$A$43:$E$49,3,FALSE))+(VLOOKUP(IDP_Barèmes_RX!$D36,Listes!$A$43:$E$49,4,FALSE)))))))</f>
        <v/>
      </c>
      <c r="L36" s="170" t="str">
        <f>IF($G36="","",IF($C36=Listes!$B$34,Listes!$I$31,IF($C36=Listes!$B$35,(VLOOKUP(IDP_Barèmes_RX!$F36,Listes!$E$31:$F$36,2,FALSE)),IF($C36=Listes!$B$33,IF(IDP_Barèmes_RX!$E36&lt;=Listes!$A$64,IDP_Barèmes_RX!$E36*Listes!$A$65,IF(IDP_Barèmes_RX!$E36&gt;Listes!$D$64,IDP_Barèmes_RX!$E36*Listes!$D$65,((IDP_Barèmes_RX!$E36*Listes!$B$65)+Listes!$C$65)))))))</f>
        <v/>
      </c>
      <c r="M36" s="203" t="str">
        <f>IF(Barèmes!O36="","",Barèmes!O36)</f>
        <v/>
      </c>
      <c r="N36" s="73" t="str">
        <f t="shared" si="0"/>
        <v/>
      </c>
      <c r="O36" s="182" t="str">
        <f t="shared" si="2"/>
        <v/>
      </c>
      <c r="P36" s="182"/>
      <c r="Q36" s="182"/>
      <c r="R36" s="209" t="str">
        <f t="shared" si="3"/>
        <v/>
      </c>
      <c r="S36" s="185"/>
      <c r="T36" s="266"/>
      <c r="U36" s="90"/>
      <c r="V36" s="158">
        <f t="shared" si="1"/>
        <v>0</v>
      </c>
    </row>
    <row r="37" spans="1:22" ht="20.100000000000001" customHeight="1" x14ac:dyDescent="0.25">
      <c r="A37" s="174">
        <v>31</v>
      </c>
      <c r="B37" s="181" t="str">
        <f>IF(Barèmes!B37="","",Barèmes!B37)</f>
        <v/>
      </c>
      <c r="C37" s="181" t="str">
        <f>IF(Barèmes!C37="","",Barèmes!C37)</f>
        <v/>
      </c>
      <c r="D37" s="181" t="str">
        <f>IF(Barèmes!D37="","",Barèmes!D37)</f>
        <v/>
      </c>
      <c r="E37" s="181" t="str">
        <f>IF(Barèmes!E37="","",Barèmes!E37)</f>
        <v/>
      </c>
      <c r="F37" s="181" t="str">
        <f>IF(Barèmes!F37="","",Barèmes!F37)</f>
        <v/>
      </c>
      <c r="G37" s="181" t="str">
        <f>IF(Barèmes!G37="","",Barèmes!G37)</f>
        <v/>
      </c>
      <c r="H37" s="181" t="str">
        <f>IF(Barèmes!J37="","",Barèmes!J37)</f>
        <v/>
      </c>
      <c r="I37" s="181" t="str">
        <f>IF(Barèmes!K37="","",Barèmes!K37)</f>
        <v/>
      </c>
      <c r="J37" s="170" t="str">
        <f>IF($G37="","",IF($C37=Listes!$B$32,IF(IDP_Barèmes_RX!$E37&lt;=Listes!$B$53,(IDP_Barèmes_RX!$E37*(VLOOKUP(IDP_Barèmes_RX!$D37,Listes!$A$54:$E$60,2,FALSE))),IF(IDP_Barèmes_RX!$E37&gt;Listes!$E$53,(IDP_Barèmes_RX!$E37*(VLOOKUP(IDP_Barèmes_RX!$D37,Listes!$A$54:$E$60,5,FALSE))),(IDP_Barèmes_RX!$E37*(VLOOKUP(IDP_Barèmes_RX!$D37,Listes!$A$54:$E$60,3,FALSE))+(VLOOKUP(IDP_Barèmes_RX!$D37,Listes!$A$54:$E$60,4,FALSE)))))))</f>
        <v/>
      </c>
      <c r="K37" s="170" t="str">
        <f>IF($G37="","",IF($C37=Listes!$B$31,IF(IDP_Barèmes_RX!$E37&lt;=Listes!$B$42,(IDP_Barèmes_RX!$E37*(VLOOKUP(IDP_Barèmes_RX!$D37,Listes!$A$43:$E$49,2,FALSE))),IF(IDP_Barèmes_RX!$E37&gt;Listes!$D$42,(IDP_Barèmes_RX!$E37*(VLOOKUP(IDP_Barèmes_RX!$D37,Listes!$A$43:$E$49,5,FALSE))),(IDP_Barèmes_RX!$E37*(VLOOKUP(IDP_Barèmes_RX!$D37,Listes!$A$43:$E$49,3,FALSE))+(VLOOKUP(IDP_Barèmes_RX!$D37,Listes!$A$43:$E$49,4,FALSE)))))))</f>
        <v/>
      </c>
      <c r="L37" s="170" t="str">
        <f>IF($G37="","",IF($C37=Listes!$B$34,Listes!$I$31,IF($C37=Listes!$B$35,(VLOOKUP(IDP_Barèmes_RX!$F37,Listes!$E$31:$F$36,2,FALSE)),IF($C37=Listes!$B$33,IF(IDP_Barèmes_RX!$E37&lt;=Listes!$A$64,IDP_Barèmes_RX!$E37*Listes!$A$65,IF(IDP_Barèmes_RX!$E37&gt;Listes!$D$64,IDP_Barèmes_RX!$E37*Listes!$D$65,((IDP_Barèmes_RX!$E37*Listes!$B$65)+Listes!$C$65)))))))</f>
        <v/>
      </c>
      <c r="M37" s="203" t="str">
        <f>IF(Barèmes!O37="","",Barèmes!O37)</f>
        <v/>
      </c>
      <c r="N37" s="73" t="str">
        <f t="shared" si="0"/>
        <v/>
      </c>
      <c r="O37" s="182" t="str">
        <f t="shared" si="2"/>
        <v/>
      </c>
      <c r="P37" s="182"/>
      <c r="Q37" s="182"/>
      <c r="R37" s="209" t="str">
        <f t="shared" si="3"/>
        <v/>
      </c>
      <c r="S37" s="185"/>
      <c r="T37" s="266"/>
      <c r="U37" s="90"/>
      <c r="V37" s="158">
        <f t="shared" si="1"/>
        <v>0</v>
      </c>
    </row>
    <row r="38" spans="1:22" ht="20.100000000000001" customHeight="1" x14ac:dyDescent="0.25">
      <c r="A38" s="174">
        <v>32</v>
      </c>
      <c r="B38" s="181" t="str">
        <f>IF(Barèmes!B38="","",Barèmes!B38)</f>
        <v/>
      </c>
      <c r="C38" s="181" t="str">
        <f>IF(Barèmes!C38="","",Barèmes!C38)</f>
        <v/>
      </c>
      <c r="D38" s="181" t="str">
        <f>IF(Barèmes!D38="","",Barèmes!D38)</f>
        <v/>
      </c>
      <c r="E38" s="181" t="str">
        <f>IF(Barèmes!E38="","",Barèmes!E38)</f>
        <v/>
      </c>
      <c r="F38" s="181" t="str">
        <f>IF(Barèmes!F38="","",Barèmes!F38)</f>
        <v/>
      </c>
      <c r="G38" s="181" t="str">
        <f>IF(Barèmes!G38="","",Barèmes!G38)</f>
        <v/>
      </c>
      <c r="H38" s="181" t="str">
        <f>IF(Barèmes!J38="","",Barèmes!J38)</f>
        <v/>
      </c>
      <c r="I38" s="181" t="str">
        <f>IF(Barèmes!K38="","",Barèmes!K38)</f>
        <v/>
      </c>
      <c r="J38" s="170" t="str">
        <f>IF($G38="","",IF($C38=Listes!$B$32,IF(IDP_Barèmes_RX!$E38&lt;=Listes!$B$53,(IDP_Barèmes_RX!$E38*(VLOOKUP(IDP_Barèmes_RX!$D38,Listes!$A$54:$E$60,2,FALSE))),IF(IDP_Barèmes_RX!$E38&gt;Listes!$E$53,(IDP_Barèmes_RX!$E38*(VLOOKUP(IDP_Barèmes_RX!$D38,Listes!$A$54:$E$60,5,FALSE))),(IDP_Barèmes_RX!$E38*(VLOOKUP(IDP_Barèmes_RX!$D38,Listes!$A$54:$E$60,3,FALSE))+(VLOOKUP(IDP_Barèmes_RX!$D38,Listes!$A$54:$E$60,4,FALSE)))))))</f>
        <v/>
      </c>
      <c r="K38" s="170" t="str">
        <f>IF($G38="","",IF($C38=Listes!$B$31,IF(IDP_Barèmes_RX!$E38&lt;=Listes!$B$42,(IDP_Barèmes_RX!$E38*(VLOOKUP(IDP_Barèmes_RX!$D38,Listes!$A$43:$E$49,2,FALSE))),IF(IDP_Barèmes_RX!$E38&gt;Listes!$D$42,(IDP_Barèmes_RX!$E38*(VLOOKUP(IDP_Barèmes_RX!$D38,Listes!$A$43:$E$49,5,FALSE))),(IDP_Barèmes_RX!$E38*(VLOOKUP(IDP_Barèmes_RX!$D38,Listes!$A$43:$E$49,3,FALSE))+(VLOOKUP(IDP_Barèmes_RX!$D38,Listes!$A$43:$E$49,4,FALSE)))))))</f>
        <v/>
      </c>
      <c r="L38" s="170" t="str">
        <f>IF($G38="","",IF($C38=Listes!$B$34,Listes!$I$31,IF($C38=Listes!$B$35,(VLOOKUP(IDP_Barèmes_RX!$F38,Listes!$E$31:$F$36,2,FALSE)),IF($C38=Listes!$B$33,IF(IDP_Barèmes_RX!$E38&lt;=Listes!$A$64,IDP_Barèmes_RX!$E38*Listes!$A$65,IF(IDP_Barèmes_RX!$E38&gt;Listes!$D$64,IDP_Barèmes_RX!$E38*Listes!$D$65,((IDP_Barèmes_RX!$E38*Listes!$B$65)+Listes!$C$65)))))))</f>
        <v/>
      </c>
      <c r="M38" s="203" t="str">
        <f>IF(Barèmes!O38="","",Barèmes!O38)</f>
        <v/>
      </c>
      <c r="N38" s="73" t="str">
        <f t="shared" si="0"/>
        <v/>
      </c>
      <c r="O38" s="182" t="str">
        <f t="shared" si="2"/>
        <v/>
      </c>
      <c r="P38" s="182"/>
      <c r="Q38" s="182"/>
      <c r="R38" s="209" t="str">
        <f t="shared" si="3"/>
        <v/>
      </c>
      <c r="S38" s="185"/>
      <c r="T38" s="266"/>
      <c r="U38" s="90"/>
      <c r="V38" s="158">
        <f t="shared" si="1"/>
        <v>0</v>
      </c>
    </row>
    <row r="39" spans="1:22" ht="20.100000000000001" customHeight="1" x14ac:dyDescent="0.25">
      <c r="A39" s="174">
        <v>33</v>
      </c>
      <c r="B39" s="181" t="str">
        <f>IF(Barèmes!B39="","",Barèmes!B39)</f>
        <v/>
      </c>
      <c r="C39" s="181" t="str">
        <f>IF(Barèmes!C39="","",Barèmes!C39)</f>
        <v/>
      </c>
      <c r="D39" s="181" t="str">
        <f>IF(Barèmes!D39="","",Barèmes!D39)</f>
        <v/>
      </c>
      <c r="E39" s="181" t="str">
        <f>IF(Barèmes!E39="","",Barèmes!E39)</f>
        <v/>
      </c>
      <c r="F39" s="181" t="str">
        <f>IF(Barèmes!F39="","",Barèmes!F39)</f>
        <v/>
      </c>
      <c r="G39" s="181" t="str">
        <f>IF(Barèmes!G39="","",Barèmes!G39)</f>
        <v/>
      </c>
      <c r="H39" s="181" t="str">
        <f>IF(Barèmes!J39="","",Barèmes!J39)</f>
        <v/>
      </c>
      <c r="I39" s="181" t="str">
        <f>IF(Barèmes!K39="","",Barèmes!K39)</f>
        <v/>
      </c>
      <c r="J39" s="170" t="str">
        <f>IF($G39="","",IF($C39=Listes!$B$32,IF(IDP_Barèmes_RX!$E39&lt;=Listes!$B$53,(IDP_Barèmes_RX!$E39*(VLOOKUP(IDP_Barèmes_RX!$D39,Listes!$A$54:$E$60,2,FALSE))),IF(IDP_Barèmes_RX!$E39&gt;Listes!$E$53,(IDP_Barèmes_RX!$E39*(VLOOKUP(IDP_Barèmes_RX!$D39,Listes!$A$54:$E$60,5,FALSE))),(IDP_Barèmes_RX!$E39*(VLOOKUP(IDP_Barèmes_RX!$D39,Listes!$A$54:$E$60,3,FALSE))+(VLOOKUP(IDP_Barèmes_RX!$D39,Listes!$A$54:$E$60,4,FALSE)))))))</f>
        <v/>
      </c>
      <c r="K39" s="170" t="str">
        <f>IF($G39="","",IF($C39=Listes!$B$31,IF(IDP_Barèmes_RX!$E39&lt;=Listes!$B$42,(IDP_Barèmes_RX!$E39*(VLOOKUP(IDP_Barèmes_RX!$D39,Listes!$A$43:$E$49,2,FALSE))),IF(IDP_Barèmes_RX!$E39&gt;Listes!$D$42,(IDP_Barèmes_RX!$E39*(VLOOKUP(IDP_Barèmes_RX!$D39,Listes!$A$43:$E$49,5,FALSE))),(IDP_Barèmes_RX!$E39*(VLOOKUP(IDP_Barèmes_RX!$D39,Listes!$A$43:$E$49,3,FALSE))+(VLOOKUP(IDP_Barèmes_RX!$D39,Listes!$A$43:$E$49,4,FALSE)))))))</f>
        <v/>
      </c>
      <c r="L39" s="170" t="str">
        <f>IF($G39="","",IF($C39=Listes!$B$34,Listes!$I$31,IF($C39=Listes!$B$35,(VLOOKUP(IDP_Barèmes_RX!$F39,Listes!$E$31:$F$36,2,FALSE)),IF($C39=Listes!$B$33,IF(IDP_Barèmes_RX!$E39&lt;=Listes!$A$64,IDP_Barèmes_RX!$E39*Listes!$A$65,IF(IDP_Barèmes_RX!$E39&gt;Listes!$D$64,IDP_Barèmes_RX!$E39*Listes!$D$65,((IDP_Barèmes_RX!$E39*Listes!$B$65)+Listes!$C$65)))))))</f>
        <v/>
      </c>
      <c r="M39" s="203" t="str">
        <f>IF(Barèmes!O39="","",Barèmes!O39)</f>
        <v/>
      </c>
      <c r="N39" s="73" t="str">
        <f t="shared" si="0"/>
        <v/>
      </c>
      <c r="O39" s="182" t="str">
        <f t="shared" si="2"/>
        <v/>
      </c>
      <c r="P39" s="182"/>
      <c r="Q39" s="182"/>
      <c r="R39" s="209" t="str">
        <f t="shared" si="3"/>
        <v/>
      </c>
      <c r="S39" s="185"/>
      <c r="T39" s="266"/>
      <c r="U39" s="90"/>
      <c r="V39" s="158">
        <f t="shared" si="1"/>
        <v>0</v>
      </c>
    </row>
    <row r="40" spans="1:22" ht="20.100000000000001" customHeight="1" x14ac:dyDescent="0.25">
      <c r="A40" s="174">
        <v>34</v>
      </c>
      <c r="B40" s="181" t="str">
        <f>IF(Barèmes!B40="","",Barèmes!B40)</f>
        <v/>
      </c>
      <c r="C40" s="181" t="str">
        <f>IF(Barèmes!C40="","",Barèmes!C40)</f>
        <v/>
      </c>
      <c r="D40" s="181" t="str">
        <f>IF(Barèmes!D40="","",Barèmes!D40)</f>
        <v/>
      </c>
      <c r="E40" s="181" t="str">
        <f>IF(Barèmes!E40="","",Barèmes!E40)</f>
        <v/>
      </c>
      <c r="F40" s="181" t="str">
        <f>IF(Barèmes!F40="","",Barèmes!F40)</f>
        <v/>
      </c>
      <c r="G40" s="181" t="str">
        <f>IF(Barèmes!G40="","",Barèmes!G40)</f>
        <v/>
      </c>
      <c r="H40" s="181" t="str">
        <f>IF(Barèmes!J40="","",Barèmes!J40)</f>
        <v/>
      </c>
      <c r="I40" s="181" t="str">
        <f>IF(Barèmes!K40="","",Barèmes!K40)</f>
        <v/>
      </c>
      <c r="J40" s="170" t="str">
        <f>IF($G40="","",IF($C40=Listes!$B$32,IF(IDP_Barèmes_RX!$E40&lt;=Listes!$B$53,(IDP_Barèmes_RX!$E40*(VLOOKUP(IDP_Barèmes_RX!$D40,Listes!$A$54:$E$60,2,FALSE))),IF(IDP_Barèmes_RX!$E40&gt;Listes!$E$53,(IDP_Barèmes_RX!$E40*(VLOOKUP(IDP_Barèmes_RX!$D40,Listes!$A$54:$E$60,5,FALSE))),(IDP_Barèmes_RX!$E40*(VLOOKUP(IDP_Barèmes_RX!$D40,Listes!$A$54:$E$60,3,FALSE))+(VLOOKUP(IDP_Barèmes_RX!$D40,Listes!$A$54:$E$60,4,FALSE)))))))</f>
        <v/>
      </c>
      <c r="K40" s="170" t="str">
        <f>IF($G40="","",IF($C40=Listes!$B$31,IF(IDP_Barèmes_RX!$E40&lt;=Listes!$B$42,(IDP_Barèmes_RX!$E40*(VLOOKUP(IDP_Barèmes_RX!$D40,Listes!$A$43:$E$49,2,FALSE))),IF(IDP_Barèmes_RX!$E40&gt;Listes!$D$42,(IDP_Barèmes_RX!$E40*(VLOOKUP(IDP_Barèmes_RX!$D40,Listes!$A$43:$E$49,5,FALSE))),(IDP_Barèmes_RX!$E40*(VLOOKUP(IDP_Barèmes_RX!$D40,Listes!$A$43:$E$49,3,FALSE))+(VLOOKUP(IDP_Barèmes_RX!$D40,Listes!$A$43:$E$49,4,FALSE)))))))</f>
        <v/>
      </c>
      <c r="L40" s="170" t="str">
        <f>IF($G40="","",IF($C40=Listes!$B$34,Listes!$I$31,IF($C40=Listes!$B$35,(VLOOKUP(IDP_Barèmes_RX!$F40,Listes!$E$31:$F$36,2,FALSE)),IF($C40=Listes!$B$33,IF(IDP_Barèmes_RX!$E40&lt;=Listes!$A$64,IDP_Barèmes_RX!$E40*Listes!$A$65,IF(IDP_Barèmes_RX!$E40&gt;Listes!$D$64,IDP_Barèmes_RX!$E40*Listes!$D$65,((IDP_Barèmes_RX!$E40*Listes!$B$65)+Listes!$C$65)))))))</f>
        <v/>
      </c>
      <c r="M40" s="203" t="str">
        <f>IF(Barèmes!O40="","",Barèmes!O40)</f>
        <v/>
      </c>
      <c r="N40" s="73" t="str">
        <f t="shared" si="0"/>
        <v/>
      </c>
      <c r="O40" s="182" t="str">
        <f t="shared" si="2"/>
        <v/>
      </c>
      <c r="P40" s="182"/>
      <c r="Q40" s="182"/>
      <c r="R40" s="209" t="str">
        <f t="shared" si="3"/>
        <v/>
      </c>
      <c r="S40" s="185"/>
      <c r="T40" s="266"/>
      <c r="U40" s="90"/>
      <c r="V40" s="158">
        <f t="shared" si="1"/>
        <v>0</v>
      </c>
    </row>
    <row r="41" spans="1:22" ht="20.100000000000001" customHeight="1" x14ac:dyDescent="0.25">
      <c r="A41" s="174">
        <v>35</v>
      </c>
      <c r="B41" s="181" t="str">
        <f>IF(Barèmes!B41="","",Barèmes!B41)</f>
        <v/>
      </c>
      <c r="C41" s="181" t="str">
        <f>IF(Barèmes!C41="","",Barèmes!C41)</f>
        <v/>
      </c>
      <c r="D41" s="181" t="str">
        <f>IF(Barèmes!D41="","",Barèmes!D41)</f>
        <v/>
      </c>
      <c r="E41" s="181" t="str">
        <f>IF(Barèmes!E41="","",Barèmes!E41)</f>
        <v/>
      </c>
      <c r="F41" s="181" t="str">
        <f>IF(Barèmes!F41="","",Barèmes!F41)</f>
        <v/>
      </c>
      <c r="G41" s="181" t="str">
        <f>IF(Barèmes!G41="","",Barèmes!G41)</f>
        <v/>
      </c>
      <c r="H41" s="181" t="str">
        <f>IF(Barèmes!J41="","",Barèmes!J41)</f>
        <v/>
      </c>
      <c r="I41" s="181" t="str">
        <f>IF(Barèmes!K41="","",Barèmes!K41)</f>
        <v/>
      </c>
      <c r="J41" s="170" t="str">
        <f>IF($G41="","",IF($C41=Listes!$B$32,IF(IDP_Barèmes_RX!$E41&lt;=Listes!$B$53,(IDP_Barèmes_RX!$E41*(VLOOKUP(IDP_Barèmes_RX!$D41,Listes!$A$54:$E$60,2,FALSE))),IF(IDP_Barèmes_RX!$E41&gt;Listes!$E$53,(IDP_Barèmes_RX!$E41*(VLOOKUP(IDP_Barèmes_RX!$D41,Listes!$A$54:$E$60,5,FALSE))),(IDP_Barèmes_RX!$E41*(VLOOKUP(IDP_Barèmes_RX!$D41,Listes!$A$54:$E$60,3,FALSE))+(VLOOKUP(IDP_Barèmes_RX!$D41,Listes!$A$54:$E$60,4,FALSE)))))))</f>
        <v/>
      </c>
      <c r="K41" s="170" t="str">
        <f>IF($G41="","",IF($C41=Listes!$B$31,IF(IDP_Barèmes_RX!$E41&lt;=Listes!$B$42,(IDP_Barèmes_RX!$E41*(VLOOKUP(IDP_Barèmes_RX!$D41,Listes!$A$43:$E$49,2,FALSE))),IF(IDP_Barèmes_RX!$E41&gt;Listes!$D$42,(IDP_Barèmes_RX!$E41*(VLOOKUP(IDP_Barèmes_RX!$D41,Listes!$A$43:$E$49,5,FALSE))),(IDP_Barèmes_RX!$E41*(VLOOKUP(IDP_Barèmes_RX!$D41,Listes!$A$43:$E$49,3,FALSE))+(VLOOKUP(IDP_Barèmes_RX!$D41,Listes!$A$43:$E$49,4,FALSE)))))))</f>
        <v/>
      </c>
      <c r="L41" s="170" t="str">
        <f>IF($G41="","",IF($C41=Listes!$B$34,Listes!$I$31,IF($C41=Listes!$B$35,(VLOOKUP(IDP_Barèmes_RX!$F41,Listes!$E$31:$F$36,2,FALSE)),IF($C41=Listes!$B$33,IF(IDP_Barèmes_RX!$E41&lt;=Listes!$A$64,IDP_Barèmes_RX!$E41*Listes!$A$65,IF(IDP_Barèmes_RX!$E41&gt;Listes!$D$64,IDP_Barèmes_RX!$E41*Listes!$D$65,((IDP_Barèmes_RX!$E41*Listes!$B$65)+Listes!$C$65)))))))</f>
        <v/>
      </c>
      <c r="M41" s="203" t="str">
        <f>IF(Barèmes!O41="","",Barèmes!O41)</f>
        <v/>
      </c>
      <c r="N41" s="73" t="str">
        <f t="shared" si="0"/>
        <v/>
      </c>
      <c r="O41" s="182" t="str">
        <f t="shared" si="2"/>
        <v/>
      </c>
      <c r="P41" s="182"/>
      <c r="Q41" s="182"/>
      <c r="R41" s="209" t="str">
        <f t="shared" si="3"/>
        <v/>
      </c>
      <c r="S41" s="185"/>
      <c r="T41" s="266"/>
      <c r="U41" s="90"/>
      <c r="V41" s="158">
        <f t="shared" si="1"/>
        <v>0</v>
      </c>
    </row>
    <row r="42" spans="1:22" ht="20.100000000000001" customHeight="1" x14ac:dyDescent="0.25">
      <c r="A42" s="174">
        <v>36</v>
      </c>
      <c r="B42" s="181" t="str">
        <f>IF(Barèmes!B42="","",Barèmes!B42)</f>
        <v/>
      </c>
      <c r="C42" s="181" t="str">
        <f>IF(Barèmes!C42="","",Barèmes!C42)</f>
        <v/>
      </c>
      <c r="D42" s="181" t="str">
        <f>IF(Barèmes!D42="","",Barèmes!D42)</f>
        <v/>
      </c>
      <c r="E42" s="181" t="str">
        <f>IF(Barèmes!E42="","",Barèmes!E42)</f>
        <v/>
      </c>
      <c r="F42" s="181" t="str">
        <f>IF(Barèmes!F42="","",Barèmes!F42)</f>
        <v/>
      </c>
      <c r="G42" s="181" t="str">
        <f>IF(Barèmes!G42="","",Barèmes!G42)</f>
        <v/>
      </c>
      <c r="H42" s="181" t="str">
        <f>IF(Barèmes!J42="","",Barèmes!J42)</f>
        <v/>
      </c>
      <c r="I42" s="181" t="str">
        <f>IF(Barèmes!K42="","",Barèmes!K42)</f>
        <v/>
      </c>
      <c r="J42" s="170" t="str">
        <f>IF($G42="","",IF($C42=Listes!$B$32,IF(IDP_Barèmes_RX!$E42&lt;=Listes!$B$53,(IDP_Barèmes_RX!$E42*(VLOOKUP(IDP_Barèmes_RX!$D42,Listes!$A$54:$E$60,2,FALSE))),IF(IDP_Barèmes_RX!$E42&gt;Listes!$E$53,(IDP_Barèmes_RX!$E42*(VLOOKUP(IDP_Barèmes_RX!$D42,Listes!$A$54:$E$60,5,FALSE))),(IDP_Barèmes_RX!$E42*(VLOOKUP(IDP_Barèmes_RX!$D42,Listes!$A$54:$E$60,3,FALSE))+(VLOOKUP(IDP_Barèmes_RX!$D42,Listes!$A$54:$E$60,4,FALSE)))))))</f>
        <v/>
      </c>
      <c r="K42" s="170" t="str">
        <f>IF($G42="","",IF($C42=Listes!$B$31,IF(IDP_Barèmes_RX!$E42&lt;=Listes!$B$42,(IDP_Barèmes_RX!$E42*(VLOOKUP(IDP_Barèmes_RX!$D42,Listes!$A$43:$E$49,2,FALSE))),IF(IDP_Barèmes_RX!$E42&gt;Listes!$D$42,(IDP_Barèmes_RX!$E42*(VLOOKUP(IDP_Barèmes_RX!$D42,Listes!$A$43:$E$49,5,FALSE))),(IDP_Barèmes_RX!$E42*(VLOOKUP(IDP_Barèmes_RX!$D42,Listes!$A$43:$E$49,3,FALSE))+(VLOOKUP(IDP_Barèmes_RX!$D42,Listes!$A$43:$E$49,4,FALSE)))))))</f>
        <v/>
      </c>
      <c r="L42" s="170" t="str">
        <f>IF($G42="","",IF($C42=Listes!$B$34,Listes!$I$31,IF($C42=Listes!$B$35,(VLOOKUP(IDP_Barèmes_RX!$F42,Listes!$E$31:$F$36,2,FALSE)),IF($C42=Listes!$B$33,IF(IDP_Barèmes_RX!$E42&lt;=Listes!$A$64,IDP_Barèmes_RX!$E42*Listes!$A$65,IF(IDP_Barèmes_RX!$E42&gt;Listes!$D$64,IDP_Barèmes_RX!$E42*Listes!$D$65,((IDP_Barèmes_RX!$E42*Listes!$B$65)+Listes!$C$65)))))))</f>
        <v/>
      </c>
      <c r="M42" s="203" t="str">
        <f>IF(Barèmes!O42="","",Barèmes!O42)</f>
        <v/>
      </c>
      <c r="N42" s="73" t="str">
        <f t="shared" si="0"/>
        <v/>
      </c>
      <c r="O42" s="182" t="str">
        <f t="shared" si="2"/>
        <v/>
      </c>
      <c r="P42" s="182"/>
      <c r="Q42" s="182"/>
      <c r="R42" s="209" t="str">
        <f t="shared" si="3"/>
        <v/>
      </c>
      <c r="S42" s="185"/>
      <c r="T42" s="266"/>
      <c r="U42" s="90"/>
      <c r="V42" s="158">
        <f t="shared" si="1"/>
        <v>0</v>
      </c>
    </row>
    <row r="43" spans="1:22" ht="20.100000000000001" customHeight="1" x14ac:dyDescent="0.25">
      <c r="A43" s="174">
        <v>37</v>
      </c>
      <c r="B43" s="181" t="str">
        <f>IF(Barèmes!B43="","",Barèmes!B43)</f>
        <v/>
      </c>
      <c r="C43" s="181" t="str">
        <f>IF(Barèmes!C43="","",Barèmes!C43)</f>
        <v/>
      </c>
      <c r="D43" s="181" t="str">
        <f>IF(Barèmes!D43="","",Barèmes!D43)</f>
        <v/>
      </c>
      <c r="E43" s="181" t="str">
        <f>IF(Barèmes!E43="","",Barèmes!E43)</f>
        <v/>
      </c>
      <c r="F43" s="181" t="str">
        <f>IF(Barèmes!F43="","",Barèmes!F43)</f>
        <v/>
      </c>
      <c r="G43" s="181" t="str">
        <f>IF(Barèmes!G43="","",Barèmes!G43)</f>
        <v/>
      </c>
      <c r="H43" s="181" t="str">
        <f>IF(Barèmes!J43="","",Barèmes!J43)</f>
        <v/>
      </c>
      <c r="I43" s="181" t="str">
        <f>IF(Barèmes!K43="","",Barèmes!K43)</f>
        <v/>
      </c>
      <c r="J43" s="170" t="str">
        <f>IF($G43="","",IF($C43=Listes!$B$32,IF(IDP_Barèmes_RX!$E43&lt;=Listes!$B$53,(IDP_Barèmes_RX!$E43*(VLOOKUP(IDP_Barèmes_RX!$D43,Listes!$A$54:$E$60,2,FALSE))),IF(IDP_Barèmes_RX!$E43&gt;Listes!$E$53,(IDP_Barèmes_RX!$E43*(VLOOKUP(IDP_Barèmes_RX!$D43,Listes!$A$54:$E$60,5,FALSE))),(IDP_Barèmes_RX!$E43*(VLOOKUP(IDP_Barèmes_RX!$D43,Listes!$A$54:$E$60,3,FALSE))+(VLOOKUP(IDP_Barèmes_RX!$D43,Listes!$A$54:$E$60,4,FALSE)))))))</f>
        <v/>
      </c>
      <c r="K43" s="170" t="str">
        <f>IF($G43="","",IF($C43=Listes!$B$31,IF(IDP_Barèmes_RX!$E43&lt;=Listes!$B$42,(IDP_Barèmes_RX!$E43*(VLOOKUP(IDP_Barèmes_RX!$D43,Listes!$A$43:$E$49,2,FALSE))),IF(IDP_Barèmes_RX!$E43&gt;Listes!$D$42,(IDP_Barèmes_RX!$E43*(VLOOKUP(IDP_Barèmes_RX!$D43,Listes!$A$43:$E$49,5,FALSE))),(IDP_Barèmes_RX!$E43*(VLOOKUP(IDP_Barèmes_RX!$D43,Listes!$A$43:$E$49,3,FALSE))+(VLOOKUP(IDP_Barèmes_RX!$D43,Listes!$A$43:$E$49,4,FALSE)))))))</f>
        <v/>
      </c>
      <c r="L43" s="170" t="str">
        <f>IF($G43="","",IF($C43=Listes!$B$34,Listes!$I$31,IF($C43=Listes!$B$35,(VLOOKUP(IDP_Barèmes_RX!$F43,Listes!$E$31:$F$36,2,FALSE)),IF($C43=Listes!$B$33,IF(IDP_Barèmes_RX!$E43&lt;=Listes!$A$64,IDP_Barèmes_RX!$E43*Listes!$A$65,IF(IDP_Barèmes_RX!$E43&gt;Listes!$D$64,IDP_Barèmes_RX!$E43*Listes!$D$65,((IDP_Barèmes_RX!$E43*Listes!$B$65)+Listes!$C$65)))))))</f>
        <v/>
      </c>
      <c r="M43" s="203" t="str">
        <f>IF(Barèmes!O43="","",Barèmes!O43)</f>
        <v/>
      </c>
      <c r="N43" s="73" t="str">
        <f t="shared" si="0"/>
        <v/>
      </c>
      <c r="O43" s="182" t="str">
        <f t="shared" si="2"/>
        <v/>
      </c>
      <c r="P43" s="182"/>
      <c r="Q43" s="182"/>
      <c r="R43" s="209" t="str">
        <f t="shared" si="3"/>
        <v/>
      </c>
      <c r="S43" s="185"/>
      <c r="T43" s="266"/>
      <c r="U43" s="90"/>
      <c r="V43" s="158">
        <f t="shared" si="1"/>
        <v>0</v>
      </c>
    </row>
    <row r="44" spans="1:22" ht="20.100000000000001" customHeight="1" x14ac:dyDescent="0.25">
      <c r="A44" s="174">
        <v>38</v>
      </c>
      <c r="B44" s="181" t="str">
        <f>IF(Barèmes!B44="","",Barèmes!B44)</f>
        <v/>
      </c>
      <c r="C44" s="181" t="str">
        <f>IF(Barèmes!C44="","",Barèmes!C44)</f>
        <v/>
      </c>
      <c r="D44" s="181" t="str">
        <f>IF(Barèmes!D44="","",Barèmes!D44)</f>
        <v/>
      </c>
      <c r="E44" s="181" t="str">
        <f>IF(Barèmes!E44="","",Barèmes!E44)</f>
        <v/>
      </c>
      <c r="F44" s="181" t="str">
        <f>IF(Barèmes!F44="","",Barèmes!F44)</f>
        <v/>
      </c>
      <c r="G44" s="181" t="str">
        <f>IF(Barèmes!G44="","",Barèmes!G44)</f>
        <v/>
      </c>
      <c r="H44" s="181" t="str">
        <f>IF(Barèmes!J44="","",Barèmes!J44)</f>
        <v/>
      </c>
      <c r="I44" s="181" t="str">
        <f>IF(Barèmes!K44="","",Barèmes!K44)</f>
        <v/>
      </c>
      <c r="J44" s="170" t="str">
        <f>IF($G44="","",IF($C44=Listes!$B$32,IF(IDP_Barèmes_RX!$E44&lt;=Listes!$B$53,(IDP_Barèmes_RX!$E44*(VLOOKUP(IDP_Barèmes_RX!$D44,Listes!$A$54:$E$60,2,FALSE))),IF(IDP_Barèmes_RX!$E44&gt;Listes!$E$53,(IDP_Barèmes_RX!$E44*(VLOOKUP(IDP_Barèmes_RX!$D44,Listes!$A$54:$E$60,5,FALSE))),(IDP_Barèmes_RX!$E44*(VLOOKUP(IDP_Barèmes_RX!$D44,Listes!$A$54:$E$60,3,FALSE))+(VLOOKUP(IDP_Barèmes_RX!$D44,Listes!$A$54:$E$60,4,FALSE)))))))</f>
        <v/>
      </c>
      <c r="K44" s="170" t="str">
        <f>IF($G44="","",IF($C44=Listes!$B$31,IF(IDP_Barèmes_RX!$E44&lt;=Listes!$B$42,(IDP_Barèmes_RX!$E44*(VLOOKUP(IDP_Barèmes_RX!$D44,Listes!$A$43:$E$49,2,FALSE))),IF(IDP_Barèmes_RX!$E44&gt;Listes!$D$42,(IDP_Barèmes_RX!$E44*(VLOOKUP(IDP_Barèmes_RX!$D44,Listes!$A$43:$E$49,5,FALSE))),(IDP_Barèmes_RX!$E44*(VLOOKUP(IDP_Barèmes_RX!$D44,Listes!$A$43:$E$49,3,FALSE))+(VLOOKUP(IDP_Barèmes_RX!$D44,Listes!$A$43:$E$49,4,FALSE)))))))</f>
        <v/>
      </c>
      <c r="L44" s="170" t="str">
        <f>IF($G44="","",IF($C44=Listes!$B$34,Listes!$I$31,IF($C44=Listes!$B$35,(VLOOKUP(IDP_Barèmes_RX!$F44,Listes!$E$31:$F$36,2,FALSE)),IF($C44=Listes!$B$33,IF(IDP_Barèmes_RX!$E44&lt;=Listes!$A$64,IDP_Barèmes_RX!$E44*Listes!$A$65,IF(IDP_Barèmes_RX!$E44&gt;Listes!$D$64,IDP_Barèmes_RX!$E44*Listes!$D$65,((IDP_Barèmes_RX!$E44*Listes!$B$65)+Listes!$C$65)))))))</f>
        <v/>
      </c>
      <c r="M44" s="203" t="str">
        <f>IF(Barèmes!O44="","",Barèmes!O44)</f>
        <v/>
      </c>
      <c r="N44" s="73" t="str">
        <f t="shared" si="0"/>
        <v/>
      </c>
      <c r="O44" s="182" t="str">
        <f t="shared" si="2"/>
        <v/>
      </c>
      <c r="P44" s="182"/>
      <c r="Q44" s="182"/>
      <c r="R44" s="209" t="str">
        <f t="shared" si="3"/>
        <v/>
      </c>
      <c r="S44" s="185"/>
      <c r="T44" s="266"/>
      <c r="U44" s="90"/>
      <c r="V44" s="158">
        <f t="shared" si="1"/>
        <v>0</v>
      </c>
    </row>
    <row r="45" spans="1:22" ht="20.100000000000001" customHeight="1" x14ac:dyDescent="0.25">
      <c r="A45" s="174">
        <v>39</v>
      </c>
      <c r="B45" s="181" t="str">
        <f>IF(Barèmes!B45="","",Barèmes!B45)</f>
        <v/>
      </c>
      <c r="C45" s="181" t="str">
        <f>IF(Barèmes!C45="","",Barèmes!C45)</f>
        <v/>
      </c>
      <c r="D45" s="181" t="str">
        <f>IF(Barèmes!D45="","",Barèmes!D45)</f>
        <v/>
      </c>
      <c r="E45" s="181" t="str">
        <f>IF(Barèmes!E45="","",Barèmes!E45)</f>
        <v/>
      </c>
      <c r="F45" s="181" t="str">
        <f>IF(Barèmes!F45="","",Barèmes!F45)</f>
        <v/>
      </c>
      <c r="G45" s="181" t="str">
        <f>IF(Barèmes!G45="","",Barèmes!G45)</f>
        <v/>
      </c>
      <c r="H45" s="181" t="str">
        <f>IF(Barèmes!J45="","",Barèmes!J45)</f>
        <v/>
      </c>
      <c r="I45" s="181" t="str">
        <f>IF(Barèmes!K45="","",Barèmes!K45)</f>
        <v/>
      </c>
      <c r="J45" s="170" t="str">
        <f>IF($G45="","",IF($C45=Listes!$B$32,IF(IDP_Barèmes_RX!$E45&lt;=Listes!$B$53,(IDP_Barèmes_RX!$E45*(VLOOKUP(IDP_Barèmes_RX!$D45,Listes!$A$54:$E$60,2,FALSE))),IF(IDP_Barèmes_RX!$E45&gt;Listes!$E$53,(IDP_Barèmes_RX!$E45*(VLOOKUP(IDP_Barèmes_RX!$D45,Listes!$A$54:$E$60,5,FALSE))),(IDP_Barèmes_RX!$E45*(VLOOKUP(IDP_Barèmes_RX!$D45,Listes!$A$54:$E$60,3,FALSE))+(VLOOKUP(IDP_Barèmes_RX!$D45,Listes!$A$54:$E$60,4,FALSE)))))))</f>
        <v/>
      </c>
      <c r="K45" s="170" t="str">
        <f>IF($G45="","",IF($C45=Listes!$B$31,IF(IDP_Barèmes_RX!$E45&lt;=Listes!$B$42,(IDP_Barèmes_RX!$E45*(VLOOKUP(IDP_Barèmes_RX!$D45,Listes!$A$43:$E$49,2,FALSE))),IF(IDP_Barèmes_RX!$E45&gt;Listes!$D$42,(IDP_Barèmes_RX!$E45*(VLOOKUP(IDP_Barèmes_RX!$D45,Listes!$A$43:$E$49,5,FALSE))),(IDP_Barèmes_RX!$E45*(VLOOKUP(IDP_Barèmes_RX!$D45,Listes!$A$43:$E$49,3,FALSE))+(VLOOKUP(IDP_Barèmes_RX!$D45,Listes!$A$43:$E$49,4,FALSE)))))))</f>
        <v/>
      </c>
      <c r="L45" s="170" t="str">
        <f>IF($G45="","",IF($C45=Listes!$B$34,Listes!$I$31,IF($C45=Listes!$B$35,(VLOOKUP(IDP_Barèmes_RX!$F45,Listes!$E$31:$F$36,2,FALSE)),IF($C45=Listes!$B$33,IF(IDP_Barèmes_RX!$E45&lt;=Listes!$A$64,IDP_Barèmes_RX!$E45*Listes!$A$65,IF(IDP_Barèmes_RX!$E45&gt;Listes!$D$64,IDP_Barèmes_RX!$E45*Listes!$D$65,((IDP_Barèmes_RX!$E45*Listes!$B$65)+Listes!$C$65)))))))</f>
        <v/>
      </c>
      <c r="M45" s="203" t="str">
        <f>IF(Barèmes!O45="","",Barèmes!O45)</f>
        <v/>
      </c>
      <c r="N45" s="73" t="str">
        <f t="shared" si="0"/>
        <v/>
      </c>
      <c r="O45" s="182" t="str">
        <f t="shared" si="2"/>
        <v/>
      </c>
      <c r="P45" s="182"/>
      <c r="Q45" s="182"/>
      <c r="R45" s="209" t="str">
        <f t="shared" si="3"/>
        <v/>
      </c>
      <c r="S45" s="185"/>
      <c r="T45" s="266"/>
      <c r="U45" s="90"/>
      <c r="V45" s="158">
        <f t="shared" si="1"/>
        <v>0</v>
      </c>
    </row>
    <row r="46" spans="1:22" ht="20.100000000000001" customHeight="1" x14ac:dyDescent="0.25">
      <c r="A46" s="174">
        <v>40</v>
      </c>
      <c r="B46" s="181" t="str">
        <f>IF(Barèmes!B46="","",Barèmes!B46)</f>
        <v/>
      </c>
      <c r="C46" s="181" t="str">
        <f>IF(Barèmes!C46="","",Barèmes!C46)</f>
        <v/>
      </c>
      <c r="D46" s="181" t="str">
        <f>IF(Barèmes!D46="","",Barèmes!D46)</f>
        <v/>
      </c>
      <c r="E46" s="181" t="str">
        <f>IF(Barèmes!E46="","",Barèmes!E46)</f>
        <v/>
      </c>
      <c r="F46" s="181" t="str">
        <f>IF(Barèmes!F46="","",Barèmes!F46)</f>
        <v/>
      </c>
      <c r="G46" s="181" t="str">
        <f>IF(Barèmes!G46="","",Barèmes!G46)</f>
        <v/>
      </c>
      <c r="H46" s="181" t="str">
        <f>IF(Barèmes!J46="","",Barèmes!J46)</f>
        <v/>
      </c>
      <c r="I46" s="181" t="str">
        <f>IF(Barèmes!K46="","",Barèmes!K46)</f>
        <v/>
      </c>
      <c r="J46" s="170" t="str">
        <f>IF($G46="","",IF($C46=Listes!$B$32,IF(IDP_Barèmes_RX!$E46&lt;=Listes!$B$53,(IDP_Barèmes_RX!$E46*(VLOOKUP(IDP_Barèmes_RX!$D46,Listes!$A$54:$E$60,2,FALSE))),IF(IDP_Barèmes_RX!$E46&gt;Listes!$E$53,(IDP_Barèmes_RX!$E46*(VLOOKUP(IDP_Barèmes_RX!$D46,Listes!$A$54:$E$60,5,FALSE))),(IDP_Barèmes_RX!$E46*(VLOOKUP(IDP_Barèmes_RX!$D46,Listes!$A$54:$E$60,3,FALSE))+(VLOOKUP(IDP_Barèmes_RX!$D46,Listes!$A$54:$E$60,4,FALSE)))))))</f>
        <v/>
      </c>
      <c r="K46" s="170" t="str">
        <f>IF($G46="","",IF($C46=Listes!$B$31,IF(IDP_Barèmes_RX!$E46&lt;=Listes!$B$42,(IDP_Barèmes_RX!$E46*(VLOOKUP(IDP_Barèmes_RX!$D46,Listes!$A$43:$E$49,2,FALSE))),IF(IDP_Barèmes_RX!$E46&gt;Listes!$D$42,(IDP_Barèmes_RX!$E46*(VLOOKUP(IDP_Barèmes_RX!$D46,Listes!$A$43:$E$49,5,FALSE))),(IDP_Barèmes_RX!$E46*(VLOOKUP(IDP_Barèmes_RX!$D46,Listes!$A$43:$E$49,3,FALSE))+(VLOOKUP(IDP_Barèmes_RX!$D46,Listes!$A$43:$E$49,4,FALSE)))))))</f>
        <v/>
      </c>
      <c r="L46" s="170" t="str">
        <f>IF($G46="","",IF($C46=Listes!$B$34,Listes!$I$31,IF($C46=Listes!$B$35,(VLOOKUP(IDP_Barèmes_RX!$F46,Listes!$E$31:$F$36,2,FALSE)),IF($C46=Listes!$B$33,IF(IDP_Barèmes_RX!$E46&lt;=Listes!$A$64,IDP_Barèmes_RX!$E46*Listes!$A$65,IF(IDP_Barèmes_RX!$E46&gt;Listes!$D$64,IDP_Barèmes_RX!$E46*Listes!$D$65,((IDP_Barèmes_RX!$E46*Listes!$B$65)+Listes!$C$65)))))))</f>
        <v/>
      </c>
      <c r="M46" s="203" t="str">
        <f>IF(Barèmes!O46="","",Barèmes!O46)</f>
        <v/>
      </c>
      <c r="N46" s="73" t="str">
        <f t="shared" si="0"/>
        <v/>
      </c>
      <c r="O46" s="182" t="str">
        <f t="shared" si="2"/>
        <v/>
      </c>
      <c r="P46" s="182"/>
      <c r="Q46" s="182"/>
      <c r="R46" s="209" t="str">
        <f t="shared" si="3"/>
        <v/>
      </c>
      <c r="S46" s="185"/>
      <c r="T46" s="266"/>
      <c r="U46" s="90"/>
      <c r="V46" s="158">
        <f t="shared" si="1"/>
        <v>0</v>
      </c>
    </row>
    <row r="47" spans="1:22" ht="20.100000000000001" customHeight="1" x14ac:dyDescent="0.25">
      <c r="A47" s="174">
        <v>41</v>
      </c>
      <c r="B47" s="181" t="str">
        <f>IF(Barèmes!B47="","",Barèmes!B47)</f>
        <v/>
      </c>
      <c r="C47" s="181" t="str">
        <f>IF(Barèmes!C47="","",Barèmes!C47)</f>
        <v/>
      </c>
      <c r="D47" s="181" t="str">
        <f>IF(Barèmes!D47="","",Barèmes!D47)</f>
        <v/>
      </c>
      <c r="E47" s="181" t="str">
        <f>IF(Barèmes!E47="","",Barèmes!E47)</f>
        <v/>
      </c>
      <c r="F47" s="181" t="str">
        <f>IF(Barèmes!F47="","",Barèmes!F47)</f>
        <v/>
      </c>
      <c r="G47" s="181" t="str">
        <f>IF(Barèmes!G47="","",Barèmes!G47)</f>
        <v/>
      </c>
      <c r="H47" s="181" t="str">
        <f>IF(Barèmes!J47="","",Barèmes!J47)</f>
        <v/>
      </c>
      <c r="I47" s="181" t="str">
        <f>IF(Barèmes!K47="","",Barèmes!K47)</f>
        <v/>
      </c>
      <c r="J47" s="170" t="str">
        <f>IF($G47="","",IF($C47=Listes!$B$32,IF(IDP_Barèmes_RX!$E47&lt;=Listes!$B$53,(IDP_Barèmes_RX!$E47*(VLOOKUP(IDP_Barèmes_RX!$D47,Listes!$A$54:$E$60,2,FALSE))),IF(IDP_Barèmes_RX!$E47&gt;Listes!$E$53,(IDP_Barèmes_RX!$E47*(VLOOKUP(IDP_Barèmes_RX!$D47,Listes!$A$54:$E$60,5,FALSE))),(IDP_Barèmes_RX!$E47*(VLOOKUP(IDP_Barèmes_RX!$D47,Listes!$A$54:$E$60,3,FALSE))+(VLOOKUP(IDP_Barèmes_RX!$D47,Listes!$A$54:$E$60,4,FALSE)))))))</f>
        <v/>
      </c>
      <c r="K47" s="170" t="str">
        <f>IF($G47="","",IF($C47=Listes!$B$31,IF(IDP_Barèmes_RX!$E47&lt;=Listes!$B$42,(IDP_Barèmes_RX!$E47*(VLOOKUP(IDP_Barèmes_RX!$D47,Listes!$A$43:$E$49,2,FALSE))),IF(IDP_Barèmes_RX!$E47&gt;Listes!$D$42,(IDP_Barèmes_RX!$E47*(VLOOKUP(IDP_Barèmes_RX!$D47,Listes!$A$43:$E$49,5,FALSE))),(IDP_Barèmes_RX!$E47*(VLOOKUP(IDP_Barèmes_RX!$D47,Listes!$A$43:$E$49,3,FALSE))+(VLOOKUP(IDP_Barèmes_RX!$D47,Listes!$A$43:$E$49,4,FALSE)))))))</f>
        <v/>
      </c>
      <c r="L47" s="170" t="str">
        <f>IF($G47="","",IF($C47=Listes!$B$34,Listes!$I$31,IF($C47=Listes!$B$35,(VLOOKUP(IDP_Barèmes_RX!$F47,Listes!$E$31:$F$36,2,FALSE)),IF($C47=Listes!$B$33,IF(IDP_Barèmes_RX!$E47&lt;=Listes!$A$64,IDP_Barèmes_RX!$E47*Listes!$A$65,IF(IDP_Barèmes_RX!$E47&gt;Listes!$D$64,IDP_Barèmes_RX!$E47*Listes!$D$65,((IDP_Barèmes_RX!$E47*Listes!$B$65)+Listes!$C$65)))))))</f>
        <v/>
      </c>
      <c r="M47" s="203" t="str">
        <f>IF(Barèmes!O47="","",Barèmes!O47)</f>
        <v/>
      </c>
      <c r="N47" s="73" t="str">
        <f t="shared" si="0"/>
        <v/>
      </c>
      <c r="O47" s="182" t="str">
        <f t="shared" si="2"/>
        <v/>
      </c>
      <c r="P47" s="182"/>
      <c r="Q47" s="182"/>
      <c r="R47" s="209" t="str">
        <f t="shared" si="3"/>
        <v/>
      </c>
      <c r="S47" s="185"/>
      <c r="T47" s="266"/>
      <c r="U47" s="90"/>
      <c r="V47" s="158">
        <f t="shared" si="1"/>
        <v>0</v>
      </c>
    </row>
    <row r="48" spans="1:22" ht="20.100000000000001" customHeight="1" x14ac:dyDescent="0.25">
      <c r="A48" s="174">
        <v>42</v>
      </c>
      <c r="B48" s="181" t="str">
        <f>IF(Barèmes!B48="","",Barèmes!B48)</f>
        <v/>
      </c>
      <c r="C48" s="181" t="str">
        <f>IF(Barèmes!C48="","",Barèmes!C48)</f>
        <v/>
      </c>
      <c r="D48" s="181" t="str">
        <f>IF(Barèmes!D48="","",Barèmes!D48)</f>
        <v/>
      </c>
      <c r="E48" s="181" t="str">
        <f>IF(Barèmes!E48="","",Barèmes!E48)</f>
        <v/>
      </c>
      <c r="F48" s="181" t="str">
        <f>IF(Barèmes!F48="","",Barèmes!F48)</f>
        <v/>
      </c>
      <c r="G48" s="181" t="str">
        <f>IF(Barèmes!G48="","",Barèmes!G48)</f>
        <v/>
      </c>
      <c r="H48" s="181" t="str">
        <f>IF(Barèmes!J48="","",Barèmes!J48)</f>
        <v/>
      </c>
      <c r="I48" s="181" t="str">
        <f>IF(Barèmes!K48="","",Barèmes!K48)</f>
        <v/>
      </c>
      <c r="J48" s="170" t="str">
        <f>IF($G48="","",IF($C48=Listes!$B$32,IF(IDP_Barèmes_RX!$E48&lt;=Listes!$B$53,(IDP_Barèmes_RX!$E48*(VLOOKUP(IDP_Barèmes_RX!$D48,Listes!$A$54:$E$60,2,FALSE))),IF(IDP_Barèmes_RX!$E48&gt;Listes!$E$53,(IDP_Barèmes_RX!$E48*(VLOOKUP(IDP_Barèmes_RX!$D48,Listes!$A$54:$E$60,5,FALSE))),(IDP_Barèmes_RX!$E48*(VLOOKUP(IDP_Barèmes_RX!$D48,Listes!$A$54:$E$60,3,FALSE))+(VLOOKUP(IDP_Barèmes_RX!$D48,Listes!$A$54:$E$60,4,FALSE)))))))</f>
        <v/>
      </c>
      <c r="K48" s="170" t="str">
        <f>IF($G48="","",IF($C48=Listes!$B$31,IF(IDP_Barèmes_RX!$E48&lt;=Listes!$B$42,(IDP_Barèmes_RX!$E48*(VLOOKUP(IDP_Barèmes_RX!$D48,Listes!$A$43:$E$49,2,FALSE))),IF(IDP_Barèmes_RX!$E48&gt;Listes!$D$42,(IDP_Barèmes_RX!$E48*(VLOOKUP(IDP_Barèmes_RX!$D48,Listes!$A$43:$E$49,5,FALSE))),(IDP_Barèmes_RX!$E48*(VLOOKUP(IDP_Barèmes_RX!$D48,Listes!$A$43:$E$49,3,FALSE))+(VLOOKUP(IDP_Barèmes_RX!$D48,Listes!$A$43:$E$49,4,FALSE)))))))</f>
        <v/>
      </c>
      <c r="L48" s="170" t="str">
        <f>IF($G48="","",IF($C48=Listes!$B$34,Listes!$I$31,IF($C48=Listes!$B$35,(VLOOKUP(IDP_Barèmes_RX!$F48,Listes!$E$31:$F$36,2,FALSE)),IF($C48=Listes!$B$33,IF(IDP_Barèmes_RX!$E48&lt;=Listes!$A$64,IDP_Barèmes_RX!$E48*Listes!$A$65,IF(IDP_Barèmes_RX!$E48&gt;Listes!$D$64,IDP_Barèmes_RX!$E48*Listes!$D$65,((IDP_Barèmes_RX!$E48*Listes!$B$65)+Listes!$C$65)))))))</f>
        <v/>
      </c>
      <c r="M48" s="203" t="str">
        <f>IF(Barèmes!O48="","",Barèmes!O48)</f>
        <v/>
      </c>
      <c r="N48" s="73" t="str">
        <f t="shared" si="0"/>
        <v/>
      </c>
      <c r="O48" s="182" t="str">
        <f t="shared" si="2"/>
        <v/>
      </c>
      <c r="P48" s="182"/>
      <c r="Q48" s="182"/>
      <c r="R48" s="209" t="str">
        <f t="shared" si="3"/>
        <v/>
      </c>
      <c r="S48" s="185"/>
      <c r="T48" s="266"/>
      <c r="U48" s="90"/>
      <c r="V48" s="158">
        <f t="shared" si="1"/>
        <v>0</v>
      </c>
    </row>
    <row r="49" spans="1:22" ht="20.100000000000001" customHeight="1" x14ac:dyDescent="0.25">
      <c r="A49" s="174">
        <v>43</v>
      </c>
      <c r="B49" s="181" t="str">
        <f>IF(Barèmes!B49="","",Barèmes!B49)</f>
        <v/>
      </c>
      <c r="C49" s="181" t="str">
        <f>IF(Barèmes!C49="","",Barèmes!C49)</f>
        <v/>
      </c>
      <c r="D49" s="181" t="str">
        <f>IF(Barèmes!D49="","",Barèmes!D49)</f>
        <v/>
      </c>
      <c r="E49" s="181" t="str">
        <f>IF(Barèmes!E49="","",Barèmes!E49)</f>
        <v/>
      </c>
      <c r="F49" s="181" t="str">
        <f>IF(Barèmes!F49="","",Barèmes!F49)</f>
        <v/>
      </c>
      <c r="G49" s="181" t="str">
        <f>IF(Barèmes!G49="","",Barèmes!G49)</f>
        <v/>
      </c>
      <c r="H49" s="181" t="str">
        <f>IF(Barèmes!J49="","",Barèmes!J49)</f>
        <v/>
      </c>
      <c r="I49" s="181" t="str">
        <f>IF(Barèmes!K49="","",Barèmes!K49)</f>
        <v/>
      </c>
      <c r="J49" s="170" t="str">
        <f>IF($G49="","",IF($C49=Listes!$B$32,IF(IDP_Barèmes_RX!$E49&lt;=Listes!$B$53,(IDP_Barèmes_RX!$E49*(VLOOKUP(IDP_Barèmes_RX!$D49,Listes!$A$54:$E$60,2,FALSE))),IF(IDP_Barèmes_RX!$E49&gt;Listes!$E$53,(IDP_Barèmes_RX!$E49*(VLOOKUP(IDP_Barèmes_RX!$D49,Listes!$A$54:$E$60,5,FALSE))),(IDP_Barèmes_RX!$E49*(VLOOKUP(IDP_Barèmes_RX!$D49,Listes!$A$54:$E$60,3,FALSE))+(VLOOKUP(IDP_Barèmes_RX!$D49,Listes!$A$54:$E$60,4,FALSE)))))))</f>
        <v/>
      </c>
      <c r="K49" s="170" t="str">
        <f>IF($G49="","",IF($C49=Listes!$B$31,IF(IDP_Barèmes_RX!$E49&lt;=Listes!$B$42,(IDP_Barèmes_RX!$E49*(VLOOKUP(IDP_Barèmes_RX!$D49,Listes!$A$43:$E$49,2,FALSE))),IF(IDP_Barèmes_RX!$E49&gt;Listes!$D$42,(IDP_Barèmes_RX!$E49*(VLOOKUP(IDP_Barèmes_RX!$D49,Listes!$A$43:$E$49,5,FALSE))),(IDP_Barèmes_RX!$E49*(VLOOKUP(IDP_Barèmes_RX!$D49,Listes!$A$43:$E$49,3,FALSE))+(VLOOKUP(IDP_Barèmes_RX!$D49,Listes!$A$43:$E$49,4,FALSE)))))))</f>
        <v/>
      </c>
      <c r="L49" s="170" t="str">
        <f>IF($G49="","",IF($C49=Listes!$B$34,Listes!$I$31,IF($C49=Listes!$B$35,(VLOOKUP(IDP_Barèmes_RX!$F49,Listes!$E$31:$F$36,2,FALSE)),IF($C49=Listes!$B$33,IF(IDP_Barèmes_RX!$E49&lt;=Listes!$A$64,IDP_Barèmes_RX!$E49*Listes!$A$65,IF(IDP_Barèmes_RX!$E49&gt;Listes!$D$64,IDP_Barèmes_RX!$E49*Listes!$D$65,((IDP_Barèmes_RX!$E49*Listes!$B$65)+Listes!$C$65)))))))</f>
        <v/>
      </c>
      <c r="M49" s="203" t="str">
        <f>IF(Barèmes!O49="","",Barèmes!O49)</f>
        <v/>
      </c>
      <c r="N49" s="73" t="str">
        <f t="shared" si="0"/>
        <v/>
      </c>
      <c r="O49" s="182" t="str">
        <f t="shared" si="2"/>
        <v/>
      </c>
      <c r="P49" s="182"/>
      <c r="Q49" s="182"/>
      <c r="R49" s="209" t="str">
        <f t="shared" si="3"/>
        <v/>
      </c>
      <c r="S49" s="185"/>
      <c r="T49" s="266"/>
      <c r="U49" s="90"/>
      <c r="V49" s="158">
        <f t="shared" si="1"/>
        <v>0</v>
      </c>
    </row>
    <row r="50" spans="1:22" ht="20.100000000000001" customHeight="1" x14ac:dyDescent="0.25">
      <c r="A50" s="174">
        <v>44</v>
      </c>
      <c r="B50" s="181" t="str">
        <f>IF(Barèmes!B50="","",Barèmes!B50)</f>
        <v/>
      </c>
      <c r="C50" s="181" t="str">
        <f>IF(Barèmes!C50="","",Barèmes!C50)</f>
        <v/>
      </c>
      <c r="D50" s="181" t="str">
        <f>IF(Barèmes!D50="","",Barèmes!D50)</f>
        <v/>
      </c>
      <c r="E50" s="181" t="str">
        <f>IF(Barèmes!E50="","",Barèmes!E50)</f>
        <v/>
      </c>
      <c r="F50" s="181" t="str">
        <f>IF(Barèmes!F50="","",Barèmes!F50)</f>
        <v/>
      </c>
      <c r="G50" s="181" t="str">
        <f>IF(Barèmes!G50="","",Barèmes!G50)</f>
        <v/>
      </c>
      <c r="H50" s="181" t="str">
        <f>IF(Barèmes!J50="","",Barèmes!J50)</f>
        <v/>
      </c>
      <c r="I50" s="181" t="str">
        <f>IF(Barèmes!K50="","",Barèmes!K50)</f>
        <v/>
      </c>
      <c r="J50" s="170" t="str">
        <f>IF($G50="","",IF($C50=Listes!$B$32,IF(IDP_Barèmes_RX!$E50&lt;=Listes!$B$53,(IDP_Barèmes_RX!$E50*(VLOOKUP(IDP_Barèmes_RX!$D50,Listes!$A$54:$E$60,2,FALSE))),IF(IDP_Barèmes_RX!$E50&gt;Listes!$E$53,(IDP_Barèmes_RX!$E50*(VLOOKUP(IDP_Barèmes_RX!$D50,Listes!$A$54:$E$60,5,FALSE))),(IDP_Barèmes_RX!$E50*(VLOOKUP(IDP_Barèmes_RX!$D50,Listes!$A$54:$E$60,3,FALSE))+(VLOOKUP(IDP_Barèmes_RX!$D50,Listes!$A$54:$E$60,4,FALSE)))))))</f>
        <v/>
      </c>
      <c r="K50" s="170" t="str">
        <f>IF($G50="","",IF($C50=Listes!$B$31,IF(IDP_Barèmes_RX!$E50&lt;=Listes!$B$42,(IDP_Barèmes_RX!$E50*(VLOOKUP(IDP_Barèmes_RX!$D50,Listes!$A$43:$E$49,2,FALSE))),IF(IDP_Barèmes_RX!$E50&gt;Listes!$D$42,(IDP_Barèmes_RX!$E50*(VLOOKUP(IDP_Barèmes_RX!$D50,Listes!$A$43:$E$49,5,FALSE))),(IDP_Barèmes_RX!$E50*(VLOOKUP(IDP_Barèmes_RX!$D50,Listes!$A$43:$E$49,3,FALSE))+(VLOOKUP(IDP_Barèmes_RX!$D50,Listes!$A$43:$E$49,4,FALSE)))))))</f>
        <v/>
      </c>
      <c r="L50" s="170" t="str">
        <f>IF($G50="","",IF($C50=Listes!$B$34,Listes!$I$31,IF($C50=Listes!$B$35,(VLOOKUP(IDP_Barèmes_RX!$F50,Listes!$E$31:$F$36,2,FALSE)),IF($C50=Listes!$B$33,IF(IDP_Barèmes_RX!$E50&lt;=Listes!$A$64,IDP_Barèmes_RX!$E50*Listes!$A$65,IF(IDP_Barèmes_RX!$E50&gt;Listes!$D$64,IDP_Barèmes_RX!$E50*Listes!$D$65,((IDP_Barèmes_RX!$E50*Listes!$B$65)+Listes!$C$65)))))))</f>
        <v/>
      </c>
      <c r="M50" s="203" t="str">
        <f>IF(Barèmes!O50="","",Barèmes!O50)</f>
        <v/>
      </c>
      <c r="N50" s="73" t="str">
        <f t="shared" si="0"/>
        <v/>
      </c>
      <c r="O50" s="182" t="str">
        <f t="shared" si="2"/>
        <v/>
      </c>
      <c r="P50" s="182"/>
      <c r="Q50" s="182"/>
      <c r="R50" s="209" t="str">
        <f t="shared" si="3"/>
        <v/>
      </c>
      <c r="S50" s="185"/>
      <c r="T50" s="266"/>
      <c r="U50" s="90"/>
      <c r="V50" s="158">
        <f t="shared" si="1"/>
        <v>0</v>
      </c>
    </row>
    <row r="51" spans="1:22" ht="20.100000000000001" customHeight="1" x14ac:dyDescent="0.25">
      <c r="A51" s="174">
        <v>45</v>
      </c>
      <c r="B51" s="181" t="str">
        <f>IF(Barèmes!B51="","",Barèmes!B51)</f>
        <v/>
      </c>
      <c r="C51" s="181" t="str">
        <f>IF(Barèmes!C51="","",Barèmes!C51)</f>
        <v/>
      </c>
      <c r="D51" s="181" t="str">
        <f>IF(Barèmes!D51="","",Barèmes!D51)</f>
        <v/>
      </c>
      <c r="E51" s="181" t="str">
        <f>IF(Barèmes!E51="","",Barèmes!E51)</f>
        <v/>
      </c>
      <c r="F51" s="181" t="str">
        <f>IF(Barèmes!F51="","",Barèmes!F51)</f>
        <v/>
      </c>
      <c r="G51" s="181" t="str">
        <f>IF(Barèmes!G51="","",Barèmes!G51)</f>
        <v/>
      </c>
      <c r="H51" s="181" t="str">
        <f>IF(Barèmes!J51="","",Barèmes!J51)</f>
        <v/>
      </c>
      <c r="I51" s="181" t="str">
        <f>IF(Barèmes!K51="","",Barèmes!K51)</f>
        <v/>
      </c>
      <c r="J51" s="170" t="str">
        <f>IF($G51="","",IF($C51=Listes!$B$32,IF(IDP_Barèmes_RX!$E51&lt;=Listes!$B$53,(IDP_Barèmes_RX!$E51*(VLOOKUP(IDP_Barèmes_RX!$D51,Listes!$A$54:$E$60,2,FALSE))),IF(IDP_Barèmes_RX!$E51&gt;Listes!$E$53,(IDP_Barèmes_RX!$E51*(VLOOKUP(IDP_Barèmes_RX!$D51,Listes!$A$54:$E$60,5,FALSE))),(IDP_Barèmes_RX!$E51*(VLOOKUP(IDP_Barèmes_RX!$D51,Listes!$A$54:$E$60,3,FALSE))+(VLOOKUP(IDP_Barèmes_RX!$D51,Listes!$A$54:$E$60,4,FALSE)))))))</f>
        <v/>
      </c>
      <c r="K51" s="170" t="str">
        <f>IF($G51="","",IF($C51=Listes!$B$31,IF(IDP_Barèmes_RX!$E51&lt;=Listes!$B$42,(IDP_Barèmes_RX!$E51*(VLOOKUP(IDP_Barèmes_RX!$D51,Listes!$A$43:$E$49,2,FALSE))),IF(IDP_Barèmes_RX!$E51&gt;Listes!$D$42,(IDP_Barèmes_RX!$E51*(VLOOKUP(IDP_Barèmes_RX!$D51,Listes!$A$43:$E$49,5,FALSE))),(IDP_Barèmes_RX!$E51*(VLOOKUP(IDP_Barèmes_RX!$D51,Listes!$A$43:$E$49,3,FALSE))+(VLOOKUP(IDP_Barèmes_RX!$D51,Listes!$A$43:$E$49,4,FALSE)))))))</f>
        <v/>
      </c>
      <c r="L51" s="170" t="str">
        <f>IF($G51="","",IF($C51=Listes!$B$34,Listes!$I$31,IF($C51=Listes!$B$35,(VLOOKUP(IDP_Barèmes_RX!$F51,Listes!$E$31:$F$36,2,FALSE)),IF($C51=Listes!$B$33,IF(IDP_Barèmes_RX!$E51&lt;=Listes!$A$64,IDP_Barèmes_RX!$E51*Listes!$A$65,IF(IDP_Barèmes_RX!$E51&gt;Listes!$D$64,IDP_Barèmes_RX!$E51*Listes!$D$65,((IDP_Barèmes_RX!$E51*Listes!$B$65)+Listes!$C$65)))))))</f>
        <v/>
      </c>
      <c r="M51" s="203" t="str">
        <f>IF(Barèmes!O51="","",Barèmes!O51)</f>
        <v/>
      </c>
      <c r="N51" s="73" t="str">
        <f t="shared" si="0"/>
        <v/>
      </c>
      <c r="O51" s="182" t="str">
        <f t="shared" si="2"/>
        <v/>
      </c>
      <c r="P51" s="182"/>
      <c r="Q51" s="182"/>
      <c r="R51" s="209" t="str">
        <f t="shared" si="3"/>
        <v/>
      </c>
      <c r="S51" s="185"/>
      <c r="T51" s="266"/>
      <c r="U51" s="90"/>
      <c r="V51" s="158">
        <f t="shared" si="1"/>
        <v>0</v>
      </c>
    </row>
    <row r="52" spans="1:22" ht="20.100000000000001" customHeight="1" x14ac:dyDescent="0.25">
      <c r="A52" s="174">
        <v>46</v>
      </c>
      <c r="B52" s="181" t="str">
        <f>IF(Barèmes!B52="","",Barèmes!B52)</f>
        <v/>
      </c>
      <c r="C52" s="181" t="str">
        <f>IF(Barèmes!C52="","",Barèmes!C52)</f>
        <v/>
      </c>
      <c r="D52" s="181" t="str">
        <f>IF(Barèmes!D52="","",Barèmes!D52)</f>
        <v/>
      </c>
      <c r="E52" s="181" t="str">
        <f>IF(Barèmes!E52="","",Barèmes!E52)</f>
        <v/>
      </c>
      <c r="F52" s="181" t="str">
        <f>IF(Barèmes!F52="","",Barèmes!F52)</f>
        <v/>
      </c>
      <c r="G52" s="181" t="str">
        <f>IF(Barèmes!G52="","",Barèmes!G52)</f>
        <v/>
      </c>
      <c r="H52" s="181" t="str">
        <f>IF(Barèmes!J52="","",Barèmes!J52)</f>
        <v/>
      </c>
      <c r="I52" s="181" t="str">
        <f>IF(Barèmes!K52="","",Barèmes!K52)</f>
        <v/>
      </c>
      <c r="J52" s="170" t="str">
        <f>IF($G52="","",IF($C52=Listes!$B$32,IF(IDP_Barèmes_RX!$E52&lt;=Listes!$B$53,(IDP_Barèmes_RX!$E52*(VLOOKUP(IDP_Barèmes_RX!$D52,Listes!$A$54:$E$60,2,FALSE))),IF(IDP_Barèmes_RX!$E52&gt;Listes!$E$53,(IDP_Barèmes_RX!$E52*(VLOOKUP(IDP_Barèmes_RX!$D52,Listes!$A$54:$E$60,5,FALSE))),(IDP_Barèmes_RX!$E52*(VLOOKUP(IDP_Barèmes_RX!$D52,Listes!$A$54:$E$60,3,FALSE))+(VLOOKUP(IDP_Barèmes_RX!$D52,Listes!$A$54:$E$60,4,FALSE)))))))</f>
        <v/>
      </c>
      <c r="K52" s="170" t="str">
        <f>IF($G52="","",IF($C52=Listes!$B$31,IF(IDP_Barèmes_RX!$E52&lt;=Listes!$B$42,(IDP_Barèmes_RX!$E52*(VLOOKUP(IDP_Barèmes_RX!$D52,Listes!$A$43:$E$49,2,FALSE))),IF(IDP_Barèmes_RX!$E52&gt;Listes!$D$42,(IDP_Barèmes_RX!$E52*(VLOOKUP(IDP_Barèmes_RX!$D52,Listes!$A$43:$E$49,5,FALSE))),(IDP_Barèmes_RX!$E52*(VLOOKUP(IDP_Barèmes_RX!$D52,Listes!$A$43:$E$49,3,FALSE))+(VLOOKUP(IDP_Barèmes_RX!$D52,Listes!$A$43:$E$49,4,FALSE)))))))</f>
        <v/>
      </c>
      <c r="L52" s="170" t="str">
        <f>IF($G52="","",IF($C52=Listes!$B$34,Listes!$I$31,IF($C52=Listes!$B$35,(VLOOKUP(IDP_Barèmes_RX!$F52,Listes!$E$31:$F$36,2,FALSE)),IF($C52=Listes!$B$33,IF(IDP_Barèmes_RX!$E52&lt;=Listes!$A$64,IDP_Barèmes_RX!$E52*Listes!$A$65,IF(IDP_Barèmes_RX!$E52&gt;Listes!$D$64,IDP_Barèmes_RX!$E52*Listes!$D$65,((IDP_Barèmes_RX!$E52*Listes!$B$65)+Listes!$C$65)))))))</f>
        <v/>
      </c>
      <c r="M52" s="203" t="str">
        <f>IF(Barèmes!O52="","",Barèmes!O52)</f>
        <v/>
      </c>
      <c r="N52" s="73" t="str">
        <f t="shared" si="0"/>
        <v/>
      </c>
      <c r="O52" s="182" t="str">
        <f t="shared" si="2"/>
        <v/>
      </c>
      <c r="P52" s="182"/>
      <c r="Q52" s="182"/>
      <c r="R52" s="209" t="str">
        <f t="shared" si="3"/>
        <v/>
      </c>
      <c r="S52" s="185"/>
      <c r="T52" s="266"/>
      <c r="U52" s="90"/>
      <c r="V52" s="158">
        <f t="shared" si="1"/>
        <v>0</v>
      </c>
    </row>
    <row r="53" spans="1:22" ht="20.100000000000001" customHeight="1" x14ac:dyDescent="0.25">
      <c r="A53" s="174">
        <v>47</v>
      </c>
      <c r="B53" s="181" t="str">
        <f>IF(Barèmes!B53="","",Barèmes!B53)</f>
        <v/>
      </c>
      <c r="C53" s="181" t="str">
        <f>IF(Barèmes!C53="","",Barèmes!C53)</f>
        <v/>
      </c>
      <c r="D53" s="181" t="str">
        <f>IF(Barèmes!D53="","",Barèmes!D53)</f>
        <v/>
      </c>
      <c r="E53" s="181" t="str">
        <f>IF(Barèmes!E53="","",Barèmes!E53)</f>
        <v/>
      </c>
      <c r="F53" s="181" t="str">
        <f>IF(Barèmes!F53="","",Barèmes!F53)</f>
        <v/>
      </c>
      <c r="G53" s="181" t="str">
        <f>IF(Barèmes!G53="","",Barèmes!G53)</f>
        <v/>
      </c>
      <c r="H53" s="181" t="str">
        <f>IF(Barèmes!J53="","",Barèmes!J53)</f>
        <v/>
      </c>
      <c r="I53" s="181" t="str">
        <f>IF(Barèmes!K53="","",Barèmes!K53)</f>
        <v/>
      </c>
      <c r="J53" s="170" t="str">
        <f>IF($G53="","",IF($C53=Listes!$B$32,IF(IDP_Barèmes_RX!$E53&lt;=Listes!$B$53,(IDP_Barèmes_RX!$E53*(VLOOKUP(IDP_Barèmes_RX!$D53,Listes!$A$54:$E$60,2,FALSE))),IF(IDP_Barèmes_RX!$E53&gt;Listes!$E$53,(IDP_Barèmes_RX!$E53*(VLOOKUP(IDP_Barèmes_RX!$D53,Listes!$A$54:$E$60,5,FALSE))),(IDP_Barèmes_RX!$E53*(VLOOKUP(IDP_Barèmes_RX!$D53,Listes!$A$54:$E$60,3,FALSE))+(VLOOKUP(IDP_Barèmes_RX!$D53,Listes!$A$54:$E$60,4,FALSE)))))))</f>
        <v/>
      </c>
      <c r="K53" s="170" t="str">
        <f>IF($G53="","",IF($C53=Listes!$B$31,IF(IDP_Barèmes_RX!$E53&lt;=Listes!$B$42,(IDP_Barèmes_RX!$E53*(VLOOKUP(IDP_Barèmes_RX!$D53,Listes!$A$43:$E$49,2,FALSE))),IF(IDP_Barèmes_RX!$E53&gt;Listes!$D$42,(IDP_Barèmes_RX!$E53*(VLOOKUP(IDP_Barèmes_RX!$D53,Listes!$A$43:$E$49,5,FALSE))),(IDP_Barèmes_RX!$E53*(VLOOKUP(IDP_Barèmes_RX!$D53,Listes!$A$43:$E$49,3,FALSE))+(VLOOKUP(IDP_Barèmes_RX!$D53,Listes!$A$43:$E$49,4,FALSE)))))))</f>
        <v/>
      </c>
      <c r="L53" s="170" t="str">
        <f>IF($G53="","",IF($C53=Listes!$B$34,Listes!$I$31,IF($C53=Listes!$B$35,(VLOOKUP(IDP_Barèmes_RX!$F53,Listes!$E$31:$F$36,2,FALSE)),IF($C53=Listes!$B$33,IF(IDP_Barèmes_RX!$E53&lt;=Listes!$A$64,IDP_Barèmes_RX!$E53*Listes!$A$65,IF(IDP_Barèmes_RX!$E53&gt;Listes!$D$64,IDP_Barèmes_RX!$E53*Listes!$D$65,((IDP_Barèmes_RX!$E53*Listes!$B$65)+Listes!$C$65)))))))</f>
        <v/>
      </c>
      <c r="M53" s="203" t="str">
        <f>IF(Barèmes!O53="","",Barèmes!O53)</f>
        <v/>
      </c>
      <c r="N53" s="73" t="str">
        <f t="shared" si="0"/>
        <v/>
      </c>
      <c r="O53" s="182" t="str">
        <f t="shared" si="2"/>
        <v/>
      </c>
      <c r="P53" s="182"/>
      <c r="Q53" s="182"/>
      <c r="R53" s="209" t="str">
        <f t="shared" si="3"/>
        <v/>
      </c>
      <c r="S53" s="185"/>
      <c r="T53" s="266"/>
      <c r="U53" s="90"/>
      <c r="V53" s="158">
        <f t="shared" si="1"/>
        <v>0</v>
      </c>
    </row>
    <row r="54" spans="1:22" ht="20.100000000000001" customHeight="1" x14ac:dyDescent="0.25">
      <c r="A54" s="174">
        <v>48</v>
      </c>
      <c r="B54" s="181" t="str">
        <f>IF(Barèmes!B54="","",Barèmes!B54)</f>
        <v/>
      </c>
      <c r="C54" s="181" t="str">
        <f>IF(Barèmes!C54="","",Barèmes!C54)</f>
        <v/>
      </c>
      <c r="D54" s="181" t="str">
        <f>IF(Barèmes!D54="","",Barèmes!D54)</f>
        <v/>
      </c>
      <c r="E54" s="181" t="str">
        <f>IF(Barèmes!E54="","",Barèmes!E54)</f>
        <v/>
      </c>
      <c r="F54" s="181" t="str">
        <f>IF(Barèmes!F54="","",Barèmes!F54)</f>
        <v/>
      </c>
      <c r="G54" s="181" t="str">
        <f>IF(Barèmes!G54="","",Barèmes!G54)</f>
        <v/>
      </c>
      <c r="H54" s="181" t="str">
        <f>IF(Barèmes!J54="","",Barèmes!J54)</f>
        <v/>
      </c>
      <c r="I54" s="181" t="str">
        <f>IF(Barèmes!K54="","",Barèmes!K54)</f>
        <v/>
      </c>
      <c r="J54" s="170" t="str">
        <f>IF($G54="","",IF($C54=Listes!$B$32,IF(IDP_Barèmes_RX!$E54&lt;=Listes!$B$53,(IDP_Barèmes_RX!$E54*(VLOOKUP(IDP_Barèmes_RX!$D54,Listes!$A$54:$E$60,2,FALSE))),IF(IDP_Barèmes_RX!$E54&gt;Listes!$E$53,(IDP_Barèmes_RX!$E54*(VLOOKUP(IDP_Barèmes_RX!$D54,Listes!$A$54:$E$60,5,FALSE))),(IDP_Barèmes_RX!$E54*(VLOOKUP(IDP_Barèmes_RX!$D54,Listes!$A$54:$E$60,3,FALSE))+(VLOOKUP(IDP_Barèmes_RX!$D54,Listes!$A$54:$E$60,4,FALSE)))))))</f>
        <v/>
      </c>
      <c r="K54" s="170" t="str">
        <f>IF($G54="","",IF($C54=Listes!$B$31,IF(IDP_Barèmes_RX!$E54&lt;=Listes!$B$42,(IDP_Barèmes_RX!$E54*(VLOOKUP(IDP_Barèmes_RX!$D54,Listes!$A$43:$E$49,2,FALSE))),IF(IDP_Barèmes_RX!$E54&gt;Listes!$D$42,(IDP_Barèmes_RX!$E54*(VLOOKUP(IDP_Barèmes_RX!$D54,Listes!$A$43:$E$49,5,FALSE))),(IDP_Barèmes_RX!$E54*(VLOOKUP(IDP_Barèmes_RX!$D54,Listes!$A$43:$E$49,3,FALSE))+(VLOOKUP(IDP_Barèmes_RX!$D54,Listes!$A$43:$E$49,4,FALSE)))))))</f>
        <v/>
      </c>
      <c r="L54" s="170" t="str">
        <f>IF($G54="","",IF($C54=Listes!$B$34,Listes!$I$31,IF($C54=Listes!$B$35,(VLOOKUP(IDP_Barèmes_RX!$F54,Listes!$E$31:$F$36,2,FALSE)),IF($C54=Listes!$B$33,IF(IDP_Barèmes_RX!$E54&lt;=Listes!$A$64,IDP_Barèmes_RX!$E54*Listes!$A$65,IF(IDP_Barèmes_RX!$E54&gt;Listes!$D$64,IDP_Barèmes_RX!$E54*Listes!$D$65,((IDP_Barèmes_RX!$E54*Listes!$B$65)+Listes!$C$65)))))))</f>
        <v/>
      </c>
      <c r="M54" s="203" t="str">
        <f>IF(Barèmes!O54="","",Barèmes!O54)</f>
        <v/>
      </c>
      <c r="N54" s="73" t="str">
        <f t="shared" si="0"/>
        <v/>
      </c>
      <c r="O54" s="182" t="str">
        <f t="shared" si="2"/>
        <v/>
      </c>
      <c r="P54" s="182"/>
      <c r="Q54" s="182"/>
      <c r="R54" s="209" t="str">
        <f t="shared" si="3"/>
        <v/>
      </c>
      <c r="S54" s="185"/>
      <c r="T54" s="266"/>
      <c r="U54" s="90"/>
      <c r="V54" s="158">
        <f t="shared" si="1"/>
        <v>0</v>
      </c>
    </row>
    <row r="55" spans="1:22" ht="20.100000000000001" customHeight="1" x14ac:dyDescent="0.25">
      <c r="A55" s="174">
        <v>49</v>
      </c>
      <c r="B55" s="181" t="str">
        <f>IF(Barèmes!B55="","",Barèmes!B55)</f>
        <v/>
      </c>
      <c r="C55" s="181" t="str">
        <f>IF(Barèmes!C55="","",Barèmes!C55)</f>
        <v/>
      </c>
      <c r="D55" s="181" t="str">
        <f>IF(Barèmes!D55="","",Barèmes!D55)</f>
        <v/>
      </c>
      <c r="E55" s="181" t="str">
        <f>IF(Barèmes!E55="","",Barèmes!E55)</f>
        <v/>
      </c>
      <c r="F55" s="181" t="str">
        <f>IF(Barèmes!F55="","",Barèmes!F55)</f>
        <v/>
      </c>
      <c r="G55" s="181" t="str">
        <f>IF(Barèmes!G55="","",Barèmes!G55)</f>
        <v/>
      </c>
      <c r="H55" s="181" t="str">
        <f>IF(Barèmes!J55="","",Barèmes!J55)</f>
        <v/>
      </c>
      <c r="I55" s="181" t="str">
        <f>IF(Barèmes!K55="","",Barèmes!K55)</f>
        <v/>
      </c>
      <c r="J55" s="170" t="str">
        <f>IF($G55="","",IF($C55=Listes!$B$32,IF(IDP_Barèmes_RX!$E55&lt;=Listes!$B$53,(IDP_Barèmes_RX!$E55*(VLOOKUP(IDP_Barèmes_RX!$D55,Listes!$A$54:$E$60,2,FALSE))),IF(IDP_Barèmes_RX!$E55&gt;Listes!$E$53,(IDP_Barèmes_RX!$E55*(VLOOKUP(IDP_Barèmes_RX!$D55,Listes!$A$54:$E$60,5,FALSE))),(IDP_Barèmes_RX!$E55*(VLOOKUP(IDP_Barèmes_RX!$D55,Listes!$A$54:$E$60,3,FALSE))+(VLOOKUP(IDP_Barèmes_RX!$D55,Listes!$A$54:$E$60,4,FALSE)))))))</f>
        <v/>
      </c>
      <c r="K55" s="170" t="str">
        <f>IF($G55="","",IF($C55=Listes!$B$31,IF(IDP_Barèmes_RX!$E55&lt;=Listes!$B$42,(IDP_Barèmes_RX!$E55*(VLOOKUP(IDP_Barèmes_RX!$D55,Listes!$A$43:$E$49,2,FALSE))),IF(IDP_Barèmes_RX!$E55&gt;Listes!$D$42,(IDP_Barèmes_RX!$E55*(VLOOKUP(IDP_Barèmes_RX!$D55,Listes!$A$43:$E$49,5,FALSE))),(IDP_Barèmes_RX!$E55*(VLOOKUP(IDP_Barèmes_RX!$D55,Listes!$A$43:$E$49,3,FALSE))+(VLOOKUP(IDP_Barèmes_RX!$D55,Listes!$A$43:$E$49,4,FALSE)))))))</f>
        <v/>
      </c>
      <c r="L55" s="170" t="str">
        <f>IF($G55="","",IF($C55=Listes!$B$34,Listes!$I$31,IF($C55=Listes!$B$35,(VLOOKUP(IDP_Barèmes_RX!$F55,Listes!$E$31:$F$36,2,FALSE)),IF($C55=Listes!$B$33,IF(IDP_Barèmes_RX!$E55&lt;=Listes!$A$64,IDP_Barèmes_RX!$E55*Listes!$A$65,IF(IDP_Barèmes_RX!$E55&gt;Listes!$D$64,IDP_Barèmes_RX!$E55*Listes!$D$65,((IDP_Barèmes_RX!$E55*Listes!$B$65)+Listes!$C$65)))))))</f>
        <v/>
      </c>
      <c r="M55" s="203" t="str">
        <f>IF(Barèmes!O55="","",Barèmes!O55)</f>
        <v/>
      </c>
      <c r="N55" s="73" t="str">
        <f t="shared" si="0"/>
        <v/>
      </c>
      <c r="O55" s="182" t="str">
        <f t="shared" si="2"/>
        <v/>
      </c>
      <c r="P55" s="182"/>
      <c r="Q55" s="182"/>
      <c r="R55" s="209" t="str">
        <f t="shared" si="3"/>
        <v/>
      </c>
      <c r="S55" s="185"/>
      <c r="T55" s="266"/>
      <c r="U55" s="90"/>
      <c r="V55" s="158">
        <f t="shared" si="1"/>
        <v>0</v>
      </c>
    </row>
    <row r="56" spans="1:22" ht="20.100000000000001" customHeight="1" x14ac:dyDescent="0.25">
      <c r="A56" s="174">
        <v>50</v>
      </c>
      <c r="B56" s="181" t="str">
        <f>IF(Barèmes!B56="","",Barèmes!B56)</f>
        <v/>
      </c>
      <c r="C56" s="181" t="str">
        <f>IF(Barèmes!C56="","",Barèmes!C56)</f>
        <v/>
      </c>
      <c r="D56" s="181" t="str">
        <f>IF(Barèmes!D56="","",Barèmes!D56)</f>
        <v/>
      </c>
      <c r="E56" s="181" t="str">
        <f>IF(Barèmes!E56="","",Barèmes!E56)</f>
        <v/>
      </c>
      <c r="F56" s="181" t="str">
        <f>IF(Barèmes!F56="","",Barèmes!F56)</f>
        <v/>
      </c>
      <c r="G56" s="181" t="str">
        <f>IF(Barèmes!G56="","",Barèmes!G56)</f>
        <v/>
      </c>
      <c r="H56" s="181" t="str">
        <f>IF(Barèmes!J56="","",Barèmes!J56)</f>
        <v/>
      </c>
      <c r="I56" s="181" t="str">
        <f>IF(Barèmes!K56="","",Barèmes!K56)</f>
        <v/>
      </c>
      <c r="J56" s="170" t="str">
        <f>IF($G56="","",IF($C56=Listes!$B$32,IF(IDP_Barèmes_RX!$E56&lt;=Listes!$B$53,(IDP_Barèmes_RX!$E56*(VLOOKUP(IDP_Barèmes_RX!$D56,Listes!$A$54:$E$60,2,FALSE))),IF(IDP_Barèmes_RX!$E56&gt;Listes!$E$53,(IDP_Barèmes_RX!$E56*(VLOOKUP(IDP_Barèmes_RX!$D56,Listes!$A$54:$E$60,5,FALSE))),(IDP_Barèmes_RX!$E56*(VLOOKUP(IDP_Barèmes_RX!$D56,Listes!$A$54:$E$60,3,FALSE))+(VLOOKUP(IDP_Barèmes_RX!$D56,Listes!$A$54:$E$60,4,FALSE)))))))</f>
        <v/>
      </c>
      <c r="K56" s="170" t="str">
        <f>IF($G56="","",IF($C56=Listes!$B$31,IF(IDP_Barèmes_RX!$E56&lt;=Listes!$B$42,(IDP_Barèmes_RX!$E56*(VLOOKUP(IDP_Barèmes_RX!$D56,Listes!$A$43:$E$49,2,FALSE))),IF(IDP_Barèmes_RX!$E56&gt;Listes!$D$42,(IDP_Barèmes_RX!$E56*(VLOOKUP(IDP_Barèmes_RX!$D56,Listes!$A$43:$E$49,5,FALSE))),(IDP_Barèmes_RX!$E56*(VLOOKUP(IDP_Barèmes_RX!$D56,Listes!$A$43:$E$49,3,FALSE))+(VLOOKUP(IDP_Barèmes_RX!$D56,Listes!$A$43:$E$49,4,FALSE)))))))</f>
        <v/>
      </c>
      <c r="L56" s="170" t="str">
        <f>IF($G56="","",IF($C56=Listes!$B$34,Listes!$I$31,IF($C56=Listes!$B$35,(VLOOKUP(IDP_Barèmes_RX!$F56,Listes!$E$31:$F$36,2,FALSE)),IF($C56=Listes!$B$33,IF(IDP_Barèmes_RX!$E56&lt;=Listes!$A$64,IDP_Barèmes_RX!$E56*Listes!$A$65,IF(IDP_Barèmes_RX!$E56&gt;Listes!$D$64,IDP_Barèmes_RX!$E56*Listes!$D$65,((IDP_Barèmes_RX!$E56*Listes!$B$65)+Listes!$C$65)))))))</f>
        <v/>
      </c>
      <c r="M56" s="203" t="str">
        <f>IF(Barèmes!O56="","",Barèmes!O56)</f>
        <v/>
      </c>
      <c r="N56" s="73" t="str">
        <f t="shared" si="0"/>
        <v/>
      </c>
      <c r="O56" s="182" t="str">
        <f t="shared" si="2"/>
        <v/>
      </c>
      <c r="P56" s="182"/>
      <c r="Q56" s="182"/>
      <c r="R56" s="209" t="str">
        <f t="shared" si="3"/>
        <v/>
      </c>
      <c r="S56" s="185"/>
      <c r="T56" s="266"/>
      <c r="U56" s="90"/>
      <c r="V56" s="158">
        <f t="shared" si="1"/>
        <v>0</v>
      </c>
    </row>
    <row r="57" spans="1:22" ht="20.100000000000001" customHeight="1" x14ac:dyDescent="0.25">
      <c r="A57" s="174">
        <v>51</v>
      </c>
      <c r="B57" s="181" t="str">
        <f>IF(Barèmes!B57="","",Barèmes!B57)</f>
        <v/>
      </c>
      <c r="C57" s="181" t="str">
        <f>IF(Barèmes!C57="","",Barèmes!C57)</f>
        <v/>
      </c>
      <c r="D57" s="181" t="str">
        <f>IF(Barèmes!D57="","",Barèmes!D57)</f>
        <v/>
      </c>
      <c r="E57" s="181" t="str">
        <f>IF(Barèmes!E57="","",Barèmes!E57)</f>
        <v/>
      </c>
      <c r="F57" s="181" t="str">
        <f>IF(Barèmes!F57="","",Barèmes!F57)</f>
        <v/>
      </c>
      <c r="G57" s="181" t="str">
        <f>IF(Barèmes!G57="","",Barèmes!G57)</f>
        <v/>
      </c>
      <c r="H57" s="181" t="str">
        <f>IF(Barèmes!J57="","",Barèmes!J57)</f>
        <v/>
      </c>
      <c r="I57" s="181" t="str">
        <f>IF(Barèmes!K57="","",Barèmes!K57)</f>
        <v/>
      </c>
      <c r="J57" s="170" t="str">
        <f>IF($G57="","",IF($C57=Listes!$B$32,IF(IDP_Barèmes_RX!$E57&lt;=Listes!$B$53,(IDP_Barèmes_RX!$E57*(VLOOKUP(IDP_Barèmes_RX!$D57,Listes!$A$54:$E$60,2,FALSE))),IF(IDP_Barèmes_RX!$E57&gt;Listes!$E$53,(IDP_Barèmes_RX!$E57*(VLOOKUP(IDP_Barèmes_RX!$D57,Listes!$A$54:$E$60,5,FALSE))),(IDP_Barèmes_RX!$E57*(VLOOKUP(IDP_Barèmes_RX!$D57,Listes!$A$54:$E$60,3,FALSE))+(VLOOKUP(IDP_Barèmes_RX!$D57,Listes!$A$54:$E$60,4,FALSE)))))))</f>
        <v/>
      </c>
      <c r="K57" s="170" t="str">
        <f>IF($G57="","",IF($C57=Listes!$B$31,IF(IDP_Barèmes_RX!$E57&lt;=Listes!$B$42,(IDP_Barèmes_RX!$E57*(VLOOKUP(IDP_Barèmes_RX!$D57,Listes!$A$43:$E$49,2,FALSE))),IF(IDP_Barèmes_RX!$E57&gt;Listes!$D$42,(IDP_Barèmes_RX!$E57*(VLOOKUP(IDP_Barèmes_RX!$D57,Listes!$A$43:$E$49,5,FALSE))),(IDP_Barèmes_RX!$E57*(VLOOKUP(IDP_Barèmes_RX!$D57,Listes!$A$43:$E$49,3,FALSE))+(VLOOKUP(IDP_Barèmes_RX!$D57,Listes!$A$43:$E$49,4,FALSE)))))))</f>
        <v/>
      </c>
      <c r="L57" s="170" t="str">
        <f>IF($G57="","",IF($C57=Listes!$B$34,Listes!$I$31,IF($C57=Listes!$B$35,(VLOOKUP(IDP_Barèmes_RX!$F57,Listes!$E$31:$F$36,2,FALSE)),IF($C57=Listes!$B$33,IF(IDP_Barèmes_RX!$E57&lt;=Listes!$A$64,IDP_Barèmes_RX!$E57*Listes!$A$65,IF(IDP_Barèmes_RX!$E57&gt;Listes!$D$64,IDP_Barèmes_RX!$E57*Listes!$D$65,((IDP_Barèmes_RX!$E57*Listes!$B$65)+Listes!$C$65)))))))</f>
        <v/>
      </c>
      <c r="M57" s="203" t="str">
        <f>IF(Barèmes!O57="","",Barèmes!O57)</f>
        <v/>
      </c>
      <c r="N57" s="73" t="str">
        <f t="shared" si="0"/>
        <v/>
      </c>
      <c r="O57" s="182" t="str">
        <f t="shared" si="2"/>
        <v/>
      </c>
      <c r="P57" s="182"/>
      <c r="Q57" s="182"/>
      <c r="R57" s="209" t="str">
        <f t="shared" si="3"/>
        <v/>
      </c>
      <c r="S57" s="185"/>
      <c r="T57" s="266"/>
      <c r="U57" s="90"/>
      <c r="V57" s="158">
        <f t="shared" si="1"/>
        <v>0</v>
      </c>
    </row>
    <row r="58" spans="1:22" ht="20.100000000000001" customHeight="1" x14ac:dyDescent="0.25">
      <c r="A58" s="174">
        <v>52</v>
      </c>
      <c r="B58" s="181" t="str">
        <f>IF(Barèmes!B58="","",Barèmes!B58)</f>
        <v/>
      </c>
      <c r="C58" s="181" t="str">
        <f>IF(Barèmes!C58="","",Barèmes!C58)</f>
        <v/>
      </c>
      <c r="D58" s="181" t="str">
        <f>IF(Barèmes!D58="","",Barèmes!D58)</f>
        <v/>
      </c>
      <c r="E58" s="181" t="str">
        <f>IF(Barèmes!E58="","",Barèmes!E58)</f>
        <v/>
      </c>
      <c r="F58" s="181" t="str">
        <f>IF(Barèmes!F58="","",Barèmes!F58)</f>
        <v/>
      </c>
      <c r="G58" s="181" t="str">
        <f>IF(Barèmes!G58="","",Barèmes!G58)</f>
        <v/>
      </c>
      <c r="H58" s="181" t="str">
        <f>IF(Barèmes!J58="","",Barèmes!J58)</f>
        <v/>
      </c>
      <c r="I58" s="181" t="str">
        <f>IF(Barèmes!K58="","",Barèmes!K58)</f>
        <v/>
      </c>
      <c r="J58" s="170" t="str">
        <f>IF($G58="","",IF($C58=Listes!$B$32,IF(IDP_Barèmes_RX!$E58&lt;=Listes!$B$53,(IDP_Barèmes_RX!$E58*(VLOOKUP(IDP_Barèmes_RX!$D58,Listes!$A$54:$E$60,2,FALSE))),IF(IDP_Barèmes_RX!$E58&gt;Listes!$E$53,(IDP_Barèmes_RX!$E58*(VLOOKUP(IDP_Barèmes_RX!$D58,Listes!$A$54:$E$60,5,FALSE))),(IDP_Barèmes_RX!$E58*(VLOOKUP(IDP_Barèmes_RX!$D58,Listes!$A$54:$E$60,3,FALSE))+(VLOOKUP(IDP_Barèmes_RX!$D58,Listes!$A$54:$E$60,4,FALSE)))))))</f>
        <v/>
      </c>
      <c r="K58" s="170" t="str">
        <f>IF($G58="","",IF($C58=Listes!$B$31,IF(IDP_Barèmes_RX!$E58&lt;=Listes!$B$42,(IDP_Barèmes_RX!$E58*(VLOOKUP(IDP_Barèmes_RX!$D58,Listes!$A$43:$E$49,2,FALSE))),IF(IDP_Barèmes_RX!$E58&gt;Listes!$D$42,(IDP_Barèmes_RX!$E58*(VLOOKUP(IDP_Barèmes_RX!$D58,Listes!$A$43:$E$49,5,FALSE))),(IDP_Barèmes_RX!$E58*(VLOOKUP(IDP_Barèmes_RX!$D58,Listes!$A$43:$E$49,3,FALSE))+(VLOOKUP(IDP_Barèmes_RX!$D58,Listes!$A$43:$E$49,4,FALSE)))))))</f>
        <v/>
      </c>
      <c r="L58" s="170" t="str">
        <f>IF($G58="","",IF($C58=Listes!$B$34,Listes!$I$31,IF($C58=Listes!$B$35,(VLOOKUP(IDP_Barèmes_RX!$F58,Listes!$E$31:$F$36,2,FALSE)),IF($C58=Listes!$B$33,IF(IDP_Barèmes_RX!$E58&lt;=Listes!$A$64,IDP_Barèmes_RX!$E58*Listes!$A$65,IF(IDP_Barèmes_RX!$E58&gt;Listes!$D$64,IDP_Barèmes_RX!$E58*Listes!$D$65,((IDP_Barèmes_RX!$E58*Listes!$B$65)+Listes!$C$65)))))))</f>
        <v/>
      </c>
      <c r="M58" s="203" t="str">
        <f>IF(Barèmes!O58="","",Barèmes!O58)</f>
        <v/>
      </c>
      <c r="N58" s="73" t="str">
        <f t="shared" si="0"/>
        <v/>
      </c>
      <c r="O58" s="182" t="str">
        <f t="shared" si="2"/>
        <v/>
      </c>
      <c r="P58" s="182"/>
      <c r="Q58" s="182"/>
      <c r="R58" s="209" t="str">
        <f t="shared" si="3"/>
        <v/>
      </c>
      <c r="S58" s="185"/>
      <c r="T58" s="266"/>
      <c r="U58" s="90"/>
      <c r="V58" s="158">
        <f t="shared" si="1"/>
        <v>0</v>
      </c>
    </row>
    <row r="59" spans="1:22" ht="20.100000000000001" customHeight="1" x14ac:dyDescent="0.25">
      <c r="A59" s="174">
        <v>53</v>
      </c>
      <c r="B59" s="181" t="str">
        <f>IF(Barèmes!B59="","",Barèmes!B59)</f>
        <v/>
      </c>
      <c r="C59" s="181" t="str">
        <f>IF(Barèmes!C59="","",Barèmes!C59)</f>
        <v/>
      </c>
      <c r="D59" s="181" t="str">
        <f>IF(Barèmes!D59="","",Barèmes!D59)</f>
        <v/>
      </c>
      <c r="E59" s="181" t="str">
        <f>IF(Barèmes!E59="","",Barèmes!E59)</f>
        <v/>
      </c>
      <c r="F59" s="181" t="str">
        <f>IF(Barèmes!F59="","",Barèmes!F59)</f>
        <v/>
      </c>
      <c r="G59" s="181" t="str">
        <f>IF(Barèmes!G59="","",Barèmes!G59)</f>
        <v/>
      </c>
      <c r="H59" s="181" t="str">
        <f>IF(Barèmes!J59="","",Barèmes!J59)</f>
        <v/>
      </c>
      <c r="I59" s="181" t="str">
        <f>IF(Barèmes!K59="","",Barèmes!K59)</f>
        <v/>
      </c>
      <c r="J59" s="170" t="str">
        <f>IF($G59="","",IF($C59=Listes!$B$32,IF(IDP_Barèmes_RX!$E59&lt;=Listes!$B$53,(IDP_Barèmes_RX!$E59*(VLOOKUP(IDP_Barèmes_RX!$D59,Listes!$A$54:$E$60,2,FALSE))),IF(IDP_Barèmes_RX!$E59&gt;Listes!$E$53,(IDP_Barèmes_RX!$E59*(VLOOKUP(IDP_Barèmes_RX!$D59,Listes!$A$54:$E$60,5,FALSE))),(IDP_Barèmes_RX!$E59*(VLOOKUP(IDP_Barèmes_RX!$D59,Listes!$A$54:$E$60,3,FALSE))+(VLOOKUP(IDP_Barèmes_RX!$D59,Listes!$A$54:$E$60,4,FALSE)))))))</f>
        <v/>
      </c>
      <c r="K59" s="170" t="str">
        <f>IF($G59="","",IF($C59=Listes!$B$31,IF(IDP_Barèmes_RX!$E59&lt;=Listes!$B$42,(IDP_Barèmes_RX!$E59*(VLOOKUP(IDP_Barèmes_RX!$D59,Listes!$A$43:$E$49,2,FALSE))),IF(IDP_Barèmes_RX!$E59&gt;Listes!$D$42,(IDP_Barèmes_RX!$E59*(VLOOKUP(IDP_Barèmes_RX!$D59,Listes!$A$43:$E$49,5,FALSE))),(IDP_Barèmes_RX!$E59*(VLOOKUP(IDP_Barèmes_RX!$D59,Listes!$A$43:$E$49,3,FALSE))+(VLOOKUP(IDP_Barèmes_RX!$D59,Listes!$A$43:$E$49,4,FALSE)))))))</f>
        <v/>
      </c>
      <c r="L59" s="170" t="str">
        <f>IF($G59="","",IF($C59=Listes!$B$34,Listes!$I$31,IF($C59=Listes!$B$35,(VLOOKUP(IDP_Barèmes_RX!$F59,Listes!$E$31:$F$36,2,FALSE)),IF($C59=Listes!$B$33,IF(IDP_Barèmes_RX!$E59&lt;=Listes!$A$64,IDP_Barèmes_RX!$E59*Listes!$A$65,IF(IDP_Barèmes_RX!$E59&gt;Listes!$D$64,IDP_Barèmes_RX!$E59*Listes!$D$65,((IDP_Barèmes_RX!$E59*Listes!$B$65)+Listes!$C$65)))))))</f>
        <v/>
      </c>
      <c r="M59" s="203" t="str">
        <f>IF(Barèmes!O59="","",Barèmes!O59)</f>
        <v/>
      </c>
      <c r="N59" s="73" t="str">
        <f t="shared" si="0"/>
        <v/>
      </c>
      <c r="O59" s="182" t="str">
        <f t="shared" si="2"/>
        <v/>
      </c>
      <c r="P59" s="182"/>
      <c r="Q59" s="182"/>
      <c r="R59" s="209" t="str">
        <f t="shared" si="3"/>
        <v/>
      </c>
      <c r="S59" s="185"/>
      <c r="T59" s="266"/>
      <c r="U59" s="90"/>
      <c r="V59" s="158">
        <f t="shared" si="1"/>
        <v>0</v>
      </c>
    </row>
    <row r="60" spans="1:22" ht="20.100000000000001" customHeight="1" x14ac:dyDescent="0.25">
      <c r="A60" s="174">
        <v>54</v>
      </c>
      <c r="B60" s="181" t="str">
        <f>IF(Barèmes!B60="","",Barèmes!B60)</f>
        <v/>
      </c>
      <c r="C60" s="181" t="str">
        <f>IF(Barèmes!C60="","",Barèmes!C60)</f>
        <v/>
      </c>
      <c r="D60" s="181" t="str">
        <f>IF(Barèmes!D60="","",Barèmes!D60)</f>
        <v/>
      </c>
      <c r="E60" s="181" t="str">
        <f>IF(Barèmes!E60="","",Barèmes!E60)</f>
        <v/>
      </c>
      <c r="F60" s="181" t="str">
        <f>IF(Barèmes!F60="","",Barèmes!F60)</f>
        <v/>
      </c>
      <c r="G60" s="181" t="str">
        <f>IF(Barèmes!G60="","",Barèmes!G60)</f>
        <v/>
      </c>
      <c r="H60" s="181" t="str">
        <f>IF(Barèmes!J60="","",Barèmes!J60)</f>
        <v/>
      </c>
      <c r="I60" s="181" t="str">
        <f>IF(Barèmes!K60="","",Barèmes!K60)</f>
        <v/>
      </c>
      <c r="J60" s="170" t="str">
        <f>IF($G60="","",IF($C60=Listes!$B$32,IF(IDP_Barèmes_RX!$E60&lt;=Listes!$B$53,(IDP_Barèmes_RX!$E60*(VLOOKUP(IDP_Barèmes_RX!$D60,Listes!$A$54:$E$60,2,FALSE))),IF(IDP_Barèmes_RX!$E60&gt;Listes!$E$53,(IDP_Barèmes_RX!$E60*(VLOOKUP(IDP_Barèmes_RX!$D60,Listes!$A$54:$E$60,5,FALSE))),(IDP_Barèmes_RX!$E60*(VLOOKUP(IDP_Barèmes_RX!$D60,Listes!$A$54:$E$60,3,FALSE))+(VLOOKUP(IDP_Barèmes_RX!$D60,Listes!$A$54:$E$60,4,FALSE)))))))</f>
        <v/>
      </c>
      <c r="K60" s="170" t="str">
        <f>IF($G60="","",IF($C60=Listes!$B$31,IF(IDP_Barèmes_RX!$E60&lt;=Listes!$B$42,(IDP_Barèmes_RX!$E60*(VLOOKUP(IDP_Barèmes_RX!$D60,Listes!$A$43:$E$49,2,FALSE))),IF(IDP_Barèmes_RX!$E60&gt;Listes!$D$42,(IDP_Barèmes_RX!$E60*(VLOOKUP(IDP_Barèmes_RX!$D60,Listes!$A$43:$E$49,5,FALSE))),(IDP_Barèmes_RX!$E60*(VLOOKUP(IDP_Barèmes_RX!$D60,Listes!$A$43:$E$49,3,FALSE))+(VLOOKUP(IDP_Barèmes_RX!$D60,Listes!$A$43:$E$49,4,FALSE)))))))</f>
        <v/>
      </c>
      <c r="L60" s="170" t="str">
        <f>IF($G60="","",IF($C60=Listes!$B$34,Listes!$I$31,IF($C60=Listes!$B$35,(VLOOKUP(IDP_Barèmes_RX!$F60,Listes!$E$31:$F$36,2,FALSE)),IF($C60=Listes!$B$33,IF(IDP_Barèmes_RX!$E60&lt;=Listes!$A$64,IDP_Barèmes_RX!$E60*Listes!$A$65,IF(IDP_Barèmes_RX!$E60&gt;Listes!$D$64,IDP_Barèmes_RX!$E60*Listes!$D$65,((IDP_Barèmes_RX!$E60*Listes!$B$65)+Listes!$C$65)))))))</f>
        <v/>
      </c>
      <c r="M60" s="203" t="str">
        <f>IF(Barèmes!O60="","",Barèmes!O60)</f>
        <v/>
      </c>
      <c r="N60" s="73" t="str">
        <f t="shared" si="0"/>
        <v/>
      </c>
      <c r="O60" s="182" t="str">
        <f t="shared" si="2"/>
        <v/>
      </c>
      <c r="P60" s="182"/>
      <c r="Q60" s="182"/>
      <c r="R60" s="209" t="str">
        <f t="shared" si="3"/>
        <v/>
      </c>
      <c r="S60" s="185"/>
      <c r="T60" s="266"/>
      <c r="U60" s="90"/>
      <c r="V60" s="158">
        <f t="shared" si="1"/>
        <v>0</v>
      </c>
    </row>
    <row r="61" spans="1:22" ht="20.100000000000001" customHeight="1" x14ac:dyDescent="0.25">
      <c r="A61" s="174">
        <v>55</v>
      </c>
      <c r="B61" s="181" t="str">
        <f>IF(Barèmes!B61="","",Barèmes!B61)</f>
        <v/>
      </c>
      <c r="C61" s="181" t="str">
        <f>IF(Barèmes!C61="","",Barèmes!C61)</f>
        <v/>
      </c>
      <c r="D61" s="181" t="str">
        <f>IF(Barèmes!D61="","",Barèmes!D61)</f>
        <v/>
      </c>
      <c r="E61" s="181" t="str">
        <f>IF(Barèmes!E61="","",Barèmes!E61)</f>
        <v/>
      </c>
      <c r="F61" s="181" t="str">
        <f>IF(Barèmes!F61="","",Barèmes!F61)</f>
        <v/>
      </c>
      <c r="G61" s="181" t="str">
        <f>IF(Barèmes!G61="","",Barèmes!G61)</f>
        <v/>
      </c>
      <c r="H61" s="181" t="str">
        <f>IF(Barèmes!J61="","",Barèmes!J61)</f>
        <v/>
      </c>
      <c r="I61" s="181" t="str">
        <f>IF(Barèmes!K61="","",Barèmes!K61)</f>
        <v/>
      </c>
      <c r="J61" s="170" t="str">
        <f>IF($G61="","",IF($C61=Listes!$B$32,IF(IDP_Barèmes_RX!$E61&lt;=Listes!$B$53,(IDP_Barèmes_RX!$E61*(VLOOKUP(IDP_Barèmes_RX!$D61,Listes!$A$54:$E$60,2,FALSE))),IF(IDP_Barèmes_RX!$E61&gt;Listes!$E$53,(IDP_Barèmes_RX!$E61*(VLOOKUP(IDP_Barèmes_RX!$D61,Listes!$A$54:$E$60,5,FALSE))),(IDP_Barèmes_RX!$E61*(VLOOKUP(IDP_Barèmes_RX!$D61,Listes!$A$54:$E$60,3,FALSE))+(VLOOKUP(IDP_Barèmes_RX!$D61,Listes!$A$54:$E$60,4,FALSE)))))))</f>
        <v/>
      </c>
      <c r="K61" s="170" t="str">
        <f>IF($G61="","",IF($C61=Listes!$B$31,IF(IDP_Barèmes_RX!$E61&lt;=Listes!$B$42,(IDP_Barèmes_RX!$E61*(VLOOKUP(IDP_Barèmes_RX!$D61,Listes!$A$43:$E$49,2,FALSE))),IF(IDP_Barèmes_RX!$E61&gt;Listes!$D$42,(IDP_Barèmes_RX!$E61*(VLOOKUP(IDP_Barèmes_RX!$D61,Listes!$A$43:$E$49,5,FALSE))),(IDP_Barèmes_RX!$E61*(VLOOKUP(IDP_Barèmes_RX!$D61,Listes!$A$43:$E$49,3,FALSE))+(VLOOKUP(IDP_Barèmes_RX!$D61,Listes!$A$43:$E$49,4,FALSE)))))))</f>
        <v/>
      </c>
      <c r="L61" s="170" t="str">
        <f>IF($G61="","",IF($C61=Listes!$B$34,Listes!$I$31,IF($C61=Listes!$B$35,(VLOOKUP(IDP_Barèmes_RX!$F61,Listes!$E$31:$F$36,2,FALSE)),IF($C61=Listes!$B$33,IF(IDP_Barèmes_RX!$E61&lt;=Listes!$A$64,IDP_Barèmes_RX!$E61*Listes!$A$65,IF(IDP_Barèmes_RX!$E61&gt;Listes!$D$64,IDP_Barèmes_RX!$E61*Listes!$D$65,((IDP_Barèmes_RX!$E61*Listes!$B$65)+Listes!$C$65)))))))</f>
        <v/>
      </c>
      <c r="M61" s="203" t="str">
        <f>IF(Barèmes!O61="","",Barèmes!O61)</f>
        <v/>
      </c>
      <c r="N61" s="73" t="str">
        <f t="shared" si="0"/>
        <v/>
      </c>
      <c r="O61" s="182" t="str">
        <f t="shared" si="2"/>
        <v/>
      </c>
      <c r="P61" s="182"/>
      <c r="Q61" s="182"/>
      <c r="R61" s="209" t="str">
        <f t="shared" si="3"/>
        <v/>
      </c>
      <c r="S61" s="185"/>
      <c r="T61" s="266"/>
      <c r="U61" s="90"/>
      <c r="V61" s="158">
        <f t="shared" si="1"/>
        <v>0</v>
      </c>
    </row>
    <row r="62" spans="1:22" ht="20.100000000000001" customHeight="1" x14ac:dyDescent="0.25">
      <c r="A62" s="174">
        <v>56</v>
      </c>
      <c r="B62" s="181" t="str">
        <f>IF(Barèmes!B62="","",Barèmes!B62)</f>
        <v/>
      </c>
      <c r="C62" s="181" t="str">
        <f>IF(Barèmes!C62="","",Barèmes!C62)</f>
        <v/>
      </c>
      <c r="D62" s="181" t="str">
        <f>IF(Barèmes!D62="","",Barèmes!D62)</f>
        <v/>
      </c>
      <c r="E62" s="181" t="str">
        <f>IF(Barèmes!E62="","",Barèmes!E62)</f>
        <v/>
      </c>
      <c r="F62" s="181" t="str">
        <f>IF(Barèmes!F62="","",Barèmes!F62)</f>
        <v/>
      </c>
      <c r="G62" s="181" t="str">
        <f>IF(Barèmes!G62="","",Barèmes!G62)</f>
        <v/>
      </c>
      <c r="H62" s="181" t="str">
        <f>IF(Barèmes!J62="","",Barèmes!J62)</f>
        <v/>
      </c>
      <c r="I62" s="181" t="str">
        <f>IF(Barèmes!K62="","",Barèmes!K62)</f>
        <v/>
      </c>
      <c r="J62" s="170" t="str">
        <f>IF($G62="","",IF($C62=Listes!$B$32,IF(IDP_Barèmes_RX!$E62&lt;=Listes!$B$53,(IDP_Barèmes_RX!$E62*(VLOOKUP(IDP_Barèmes_RX!$D62,Listes!$A$54:$E$60,2,FALSE))),IF(IDP_Barèmes_RX!$E62&gt;Listes!$E$53,(IDP_Barèmes_RX!$E62*(VLOOKUP(IDP_Barèmes_RX!$D62,Listes!$A$54:$E$60,5,FALSE))),(IDP_Barèmes_RX!$E62*(VLOOKUP(IDP_Barèmes_RX!$D62,Listes!$A$54:$E$60,3,FALSE))+(VLOOKUP(IDP_Barèmes_RX!$D62,Listes!$A$54:$E$60,4,FALSE)))))))</f>
        <v/>
      </c>
      <c r="K62" s="170" t="str">
        <f>IF($G62="","",IF($C62=Listes!$B$31,IF(IDP_Barèmes_RX!$E62&lt;=Listes!$B$42,(IDP_Barèmes_RX!$E62*(VLOOKUP(IDP_Barèmes_RX!$D62,Listes!$A$43:$E$49,2,FALSE))),IF(IDP_Barèmes_RX!$E62&gt;Listes!$D$42,(IDP_Barèmes_RX!$E62*(VLOOKUP(IDP_Barèmes_RX!$D62,Listes!$A$43:$E$49,5,FALSE))),(IDP_Barèmes_RX!$E62*(VLOOKUP(IDP_Barèmes_RX!$D62,Listes!$A$43:$E$49,3,FALSE))+(VLOOKUP(IDP_Barèmes_RX!$D62,Listes!$A$43:$E$49,4,FALSE)))))))</f>
        <v/>
      </c>
      <c r="L62" s="170" t="str">
        <f>IF($G62="","",IF($C62=Listes!$B$34,Listes!$I$31,IF($C62=Listes!$B$35,(VLOOKUP(IDP_Barèmes_RX!$F62,Listes!$E$31:$F$36,2,FALSE)),IF($C62=Listes!$B$33,IF(IDP_Barèmes_RX!$E62&lt;=Listes!$A$64,IDP_Barèmes_RX!$E62*Listes!$A$65,IF(IDP_Barèmes_RX!$E62&gt;Listes!$D$64,IDP_Barèmes_RX!$E62*Listes!$D$65,((IDP_Barèmes_RX!$E62*Listes!$B$65)+Listes!$C$65)))))))</f>
        <v/>
      </c>
      <c r="M62" s="203" t="str">
        <f>IF(Barèmes!O62="","",Barèmes!O62)</f>
        <v/>
      </c>
      <c r="N62" s="73" t="str">
        <f t="shared" si="0"/>
        <v/>
      </c>
      <c r="O62" s="182" t="str">
        <f t="shared" si="2"/>
        <v/>
      </c>
      <c r="P62" s="182"/>
      <c r="Q62" s="182"/>
      <c r="R62" s="209" t="str">
        <f t="shared" si="3"/>
        <v/>
      </c>
      <c r="S62" s="185"/>
      <c r="T62" s="266"/>
      <c r="U62" s="90"/>
      <c r="V62" s="158">
        <f t="shared" si="1"/>
        <v>0</v>
      </c>
    </row>
    <row r="63" spans="1:22" ht="20.100000000000001" customHeight="1" x14ac:dyDescent="0.25">
      <c r="A63" s="174">
        <v>57</v>
      </c>
      <c r="B63" s="181" t="str">
        <f>IF(Barèmes!B63="","",Barèmes!B63)</f>
        <v/>
      </c>
      <c r="C63" s="181" t="str">
        <f>IF(Barèmes!C63="","",Barèmes!C63)</f>
        <v/>
      </c>
      <c r="D63" s="181" t="str">
        <f>IF(Barèmes!D63="","",Barèmes!D63)</f>
        <v/>
      </c>
      <c r="E63" s="181" t="str">
        <f>IF(Barèmes!E63="","",Barèmes!E63)</f>
        <v/>
      </c>
      <c r="F63" s="181" t="str">
        <f>IF(Barèmes!F63="","",Barèmes!F63)</f>
        <v/>
      </c>
      <c r="G63" s="181" t="str">
        <f>IF(Barèmes!G63="","",Barèmes!G63)</f>
        <v/>
      </c>
      <c r="H63" s="181" t="str">
        <f>IF(Barèmes!J63="","",Barèmes!J63)</f>
        <v/>
      </c>
      <c r="I63" s="181" t="str">
        <f>IF(Barèmes!K63="","",Barèmes!K63)</f>
        <v/>
      </c>
      <c r="J63" s="170" t="str">
        <f>IF($G63="","",IF($C63=Listes!$B$32,IF(IDP_Barèmes_RX!$E63&lt;=Listes!$B$53,(IDP_Barèmes_RX!$E63*(VLOOKUP(IDP_Barèmes_RX!$D63,Listes!$A$54:$E$60,2,FALSE))),IF(IDP_Barèmes_RX!$E63&gt;Listes!$E$53,(IDP_Barèmes_RX!$E63*(VLOOKUP(IDP_Barèmes_RX!$D63,Listes!$A$54:$E$60,5,FALSE))),(IDP_Barèmes_RX!$E63*(VLOOKUP(IDP_Barèmes_RX!$D63,Listes!$A$54:$E$60,3,FALSE))+(VLOOKUP(IDP_Barèmes_RX!$D63,Listes!$A$54:$E$60,4,FALSE)))))))</f>
        <v/>
      </c>
      <c r="K63" s="170" t="str">
        <f>IF($G63="","",IF($C63=Listes!$B$31,IF(IDP_Barèmes_RX!$E63&lt;=Listes!$B$42,(IDP_Barèmes_RX!$E63*(VLOOKUP(IDP_Barèmes_RX!$D63,Listes!$A$43:$E$49,2,FALSE))),IF(IDP_Barèmes_RX!$E63&gt;Listes!$D$42,(IDP_Barèmes_RX!$E63*(VLOOKUP(IDP_Barèmes_RX!$D63,Listes!$A$43:$E$49,5,FALSE))),(IDP_Barèmes_RX!$E63*(VLOOKUP(IDP_Barèmes_RX!$D63,Listes!$A$43:$E$49,3,FALSE))+(VLOOKUP(IDP_Barèmes_RX!$D63,Listes!$A$43:$E$49,4,FALSE)))))))</f>
        <v/>
      </c>
      <c r="L63" s="170" t="str">
        <f>IF($G63="","",IF($C63=Listes!$B$34,Listes!$I$31,IF($C63=Listes!$B$35,(VLOOKUP(IDP_Barèmes_RX!$F63,Listes!$E$31:$F$36,2,FALSE)),IF($C63=Listes!$B$33,IF(IDP_Barèmes_RX!$E63&lt;=Listes!$A$64,IDP_Barèmes_RX!$E63*Listes!$A$65,IF(IDP_Barèmes_RX!$E63&gt;Listes!$D$64,IDP_Barèmes_RX!$E63*Listes!$D$65,((IDP_Barèmes_RX!$E63*Listes!$B$65)+Listes!$C$65)))))))</f>
        <v/>
      </c>
      <c r="M63" s="203" t="str">
        <f>IF(Barèmes!O63="","",Barèmes!O63)</f>
        <v/>
      </c>
      <c r="N63" s="73" t="str">
        <f t="shared" si="0"/>
        <v/>
      </c>
      <c r="O63" s="182" t="str">
        <f t="shared" si="2"/>
        <v/>
      </c>
      <c r="P63" s="182"/>
      <c r="Q63" s="182"/>
      <c r="R63" s="209" t="str">
        <f t="shared" si="3"/>
        <v/>
      </c>
      <c r="S63" s="185"/>
      <c r="T63" s="266"/>
      <c r="U63" s="90"/>
      <c r="V63" s="158">
        <f t="shared" si="1"/>
        <v>0</v>
      </c>
    </row>
    <row r="64" spans="1:22" ht="20.100000000000001" customHeight="1" x14ac:dyDescent="0.25">
      <c r="A64" s="174">
        <v>58</v>
      </c>
      <c r="B64" s="181" t="str">
        <f>IF(Barèmes!B64="","",Barèmes!B64)</f>
        <v/>
      </c>
      <c r="C64" s="181" t="str">
        <f>IF(Barèmes!C64="","",Barèmes!C64)</f>
        <v/>
      </c>
      <c r="D64" s="181" t="str">
        <f>IF(Barèmes!D64="","",Barèmes!D64)</f>
        <v/>
      </c>
      <c r="E64" s="181" t="str">
        <f>IF(Barèmes!E64="","",Barèmes!E64)</f>
        <v/>
      </c>
      <c r="F64" s="181" t="str">
        <f>IF(Barèmes!F64="","",Barèmes!F64)</f>
        <v/>
      </c>
      <c r="G64" s="181" t="str">
        <f>IF(Barèmes!G64="","",Barèmes!G64)</f>
        <v/>
      </c>
      <c r="H64" s="181" t="str">
        <f>IF(Barèmes!J64="","",Barèmes!J64)</f>
        <v/>
      </c>
      <c r="I64" s="181" t="str">
        <f>IF(Barèmes!K64="","",Barèmes!K64)</f>
        <v/>
      </c>
      <c r="J64" s="170" t="str">
        <f>IF($G64="","",IF($C64=Listes!$B$32,IF(IDP_Barèmes_RX!$E64&lt;=Listes!$B$53,(IDP_Barèmes_RX!$E64*(VLOOKUP(IDP_Barèmes_RX!$D64,Listes!$A$54:$E$60,2,FALSE))),IF(IDP_Barèmes_RX!$E64&gt;Listes!$E$53,(IDP_Barèmes_RX!$E64*(VLOOKUP(IDP_Barèmes_RX!$D64,Listes!$A$54:$E$60,5,FALSE))),(IDP_Barèmes_RX!$E64*(VLOOKUP(IDP_Barèmes_RX!$D64,Listes!$A$54:$E$60,3,FALSE))+(VLOOKUP(IDP_Barèmes_RX!$D64,Listes!$A$54:$E$60,4,FALSE)))))))</f>
        <v/>
      </c>
      <c r="K64" s="170" t="str">
        <f>IF($G64="","",IF($C64=Listes!$B$31,IF(IDP_Barèmes_RX!$E64&lt;=Listes!$B$42,(IDP_Barèmes_RX!$E64*(VLOOKUP(IDP_Barèmes_RX!$D64,Listes!$A$43:$E$49,2,FALSE))),IF(IDP_Barèmes_RX!$E64&gt;Listes!$D$42,(IDP_Barèmes_RX!$E64*(VLOOKUP(IDP_Barèmes_RX!$D64,Listes!$A$43:$E$49,5,FALSE))),(IDP_Barèmes_RX!$E64*(VLOOKUP(IDP_Barèmes_RX!$D64,Listes!$A$43:$E$49,3,FALSE))+(VLOOKUP(IDP_Barèmes_RX!$D64,Listes!$A$43:$E$49,4,FALSE)))))))</f>
        <v/>
      </c>
      <c r="L64" s="170" t="str">
        <f>IF($G64="","",IF($C64=Listes!$B$34,Listes!$I$31,IF($C64=Listes!$B$35,(VLOOKUP(IDP_Barèmes_RX!$F64,Listes!$E$31:$F$36,2,FALSE)),IF($C64=Listes!$B$33,IF(IDP_Barèmes_RX!$E64&lt;=Listes!$A$64,IDP_Barèmes_RX!$E64*Listes!$A$65,IF(IDP_Barèmes_RX!$E64&gt;Listes!$D$64,IDP_Barèmes_RX!$E64*Listes!$D$65,((IDP_Barèmes_RX!$E64*Listes!$B$65)+Listes!$C$65)))))))</f>
        <v/>
      </c>
      <c r="M64" s="203" t="str">
        <f>IF(Barèmes!O64="","",Barèmes!O64)</f>
        <v/>
      </c>
      <c r="N64" s="73" t="str">
        <f t="shared" si="0"/>
        <v/>
      </c>
      <c r="O64" s="182" t="str">
        <f t="shared" si="2"/>
        <v/>
      </c>
      <c r="P64" s="182"/>
      <c r="Q64" s="182"/>
      <c r="R64" s="209" t="str">
        <f t="shared" si="3"/>
        <v/>
      </c>
      <c r="S64" s="185"/>
      <c r="T64" s="266"/>
      <c r="U64" s="90"/>
      <c r="V64" s="158">
        <f t="shared" si="1"/>
        <v>0</v>
      </c>
    </row>
    <row r="65" spans="1:22" ht="20.100000000000001" customHeight="1" x14ac:dyDescent="0.25">
      <c r="A65" s="174">
        <v>59</v>
      </c>
      <c r="B65" s="181" t="str">
        <f>IF(Barèmes!B65="","",Barèmes!B65)</f>
        <v/>
      </c>
      <c r="C65" s="181" t="str">
        <f>IF(Barèmes!C65="","",Barèmes!C65)</f>
        <v/>
      </c>
      <c r="D65" s="181" t="str">
        <f>IF(Barèmes!D65="","",Barèmes!D65)</f>
        <v/>
      </c>
      <c r="E65" s="181" t="str">
        <f>IF(Barèmes!E65="","",Barèmes!E65)</f>
        <v/>
      </c>
      <c r="F65" s="181" t="str">
        <f>IF(Barèmes!F65="","",Barèmes!F65)</f>
        <v/>
      </c>
      <c r="G65" s="181" t="str">
        <f>IF(Barèmes!G65="","",Barèmes!G65)</f>
        <v/>
      </c>
      <c r="H65" s="181" t="str">
        <f>IF(Barèmes!J65="","",Barèmes!J65)</f>
        <v/>
      </c>
      <c r="I65" s="181" t="str">
        <f>IF(Barèmes!K65="","",Barèmes!K65)</f>
        <v/>
      </c>
      <c r="J65" s="170" t="str">
        <f>IF($G65="","",IF($C65=Listes!$B$32,IF(IDP_Barèmes_RX!$E65&lt;=Listes!$B$53,(IDP_Barèmes_RX!$E65*(VLOOKUP(IDP_Barèmes_RX!$D65,Listes!$A$54:$E$60,2,FALSE))),IF(IDP_Barèmes_RX!$E65&gt;Listes!$E$53,(IDP_Barèmes_RX!$E65*(VLOOKUP(IDP_Barèmes_RX!$D65,Listes!$A$54:$E$60,5,FALSE))),(IDP_Barèmes_RX!$E65*(VLOOKUP(IDP_Barèmes_RX!$D65,Listes!$A$54:$E$60,3,FALSE))+(VLOOKUP(IDP_Barèmes_RX!$D65,Listes!$A$54:$E$60,4,FALSE)))))))</f>
        <v/>
      </c>
      <c r="K65" s="170" t="str">
        <f>IF($G65="","",IF($C65=Listes!$B$31,IF(IDP_Barèmes_RX!$E65&lt;=Listes!$B$42,(IDP_Barèmes_RX!$E65*(VLOOKUP(IDP_Barèmes_RX!$D65,Listes!$A$43:$E$49,2,FALSE))),IF(IDP_Barèmes_RX!$E65&gt;Listes!$D$42,(IDP_Barèmes_RX!$E65*(VLOOKUP(IDP_Barèmes_RX!$D65,Listes!$A$43:$E$49,5,FALSE))),(IDP_Barèmes_RX!$E65*(VLOOKUP(IDP_Barèmes_RX!$D65,Listes!$A$43:$E$49,3,FALSE))+(VLOOKUP(IDP_Barèmes_RX!$D65,Listes!$A$43:$E$49,4,FALSE)))))))</f>
        <v/>
      </c>
      <c r="L65" s="170" t="str">
        <f>IF($G65="","",IF($C65=Listes!$B$34,Listes!$I$31,IF($C65=Listes!$B$35,(VLOOKUP(IDP_Barèmes_RX!$F65,Listes!$E$31:$F$36,2,FALSE)),IF($C65=Listes!$B$33,IF(IDP_Barèmes_RX!$E65&lt;=Listes!$A$64,IDP_Barèmes_RX!$E65*Listes!$A$65,IF(IDP_Barèmes_RX!$E65&gt;Listes!$D$64,IDP_Barèmes_RX!$E65*Listes!$D$65,((IDP_Barèmes_RX!$E65*Listes!$B$65)+Listes!$C$65)))))))</f>
        <v/>
      </c>
      <c r="M65" s="203" t="str">
        <f>IF(Barèmes!O65="","",Barèmes!O65)</f>
        <v/>
      </c>
      <c r="N65" s="73" t="str">
        <f t="shared" si="0"/>
        <v/>
      </c>
      <c r="O65" s="182" t="str">
        <f t="shared" si="2"/>
        <v/>
      </c>
      <c r="P65" s="182"/>
      <c r="Q65" s="182"/>
      <c r="R65" s="209" t="str">
        <f t="shared" si="3"/>
        <v/>
      </c>
      <c r="S65" s="185"/>
      <c r="T65" s="266"/>
      <c r="U65" s="90"/>
      <c r="V65" s="158">
        <f t="shared" si="1"/>
        <v>0</v>
      </c>
    </row>
    <row r="66" spans="1:22" ht="20.100000000000001" customHeight="1" x14ac:dyDescent="0.25">
      <c r="A66" s="174">
        <v>60</v>
      </c>
      <c r="B66" s="181" t="str">
        <f>IF(Barèmes!B66="","",Barèmes!B66)</f>
        <v/>
      </c>
      <c r="C66" s="181" t="str">
        <f>IF(Barèmes!C66="","",Barèmes!C66)</f>
        <v/>
      </c>
      <c r="D66" s="181" t="str">
        <f>IF(Barèmes!D66="","",Barèmes!D66)</f>
        <v/>
      </c>
      <c r="E66" s="181" t="str">
        <f>IF(Barèmes!E66="","",Barèmes!E66)</f>
        <v/>
      </c>
      <c r="F66" s="181" t="str">
        <f>IF(Barèmes!F66="","",Barèmes!F66)</f>
        <v/>
      </c>
      <c r="G66" s="181" t="str">
        <f>IF(Barèmes!G66="","",Barèmes!G66)</f>
        <v/>
      </c>
      <c r="H66" s="181" t="str">
        <f>IF(Barèmes!J66="","",Barèmes!J66)</f>
        <v/>
      </c>
      <c r="I66" s="181" t="str">
        <f>IF(Barèmes!K66="","",Barèmes!K66)</f>
        <v/>
      </c>
      <c r="J66" s="170" t="str">
        <f>IF($G66="","",IF($C66=Listes!$B$32,IF(IDP_Barèmes_RX!$E66&lt;=Listes!$B$53,(IDP_Barèmes_RX!$E66*(VLOOKUP(IDP_Barèmes_RX!$D66,Listes!$A$54:$E$60,2,FALSE))),IF(IDP_Barèmes_RX!$E66&gt;Listes!$E$53,(IDP_Barèmes_RX!$E66*(VLOOKUP(IDP_Barèmes_RX!$D66,Listes!$A$54:$E$60,5,FALSE))),(IDP_Barèmes_RX!$E66*(VLOOKUP(IDP_Barèmes_RX!$D66,Listes!$A$54:$E$60,3,FALSE))+(VLOOKUP(IDP_Barèmes_RX!$D66,Listes!$A$54:$E$60,4,FALSE)))))))</f>
        <v/>
      </c>
      <c r="K66" s="170" t="str">
        <f>IF($G66="","",IF($C66=Listes!$B$31,IF(IDP_Barèmes_RX!$E66&lt;=Listes!$B$42,(IDP_Barèmes_RX!$E66*(VLOOKUP(IDP_Barèmes_RX!$D66,Listes!$A$43:$E$49,2,FALSE))),IF(IDP_Barèmes_RX!$E66&gt;Listes!$D$42,(IDP_Barèmes_RX!$E66*(VLOOKUP(IDP_Barèmes_RX!$D66,Listes!$A$43:$E$49,5,FALSE))),(IDP_Barèmes_RX!$E66*(VLOOKUP(IDP_Barèmes_RX!$D66,Listes!$A$43:$E$49,3,FALSE))+(VLOOKUP(IDP_Barèmes_RX!$D66,Listes!$A$43:$E$49,4,FALSE)))))))</f>
        <v/>
      </c>
      <c r="L66" s="170" t="str">
        <f>IF($G66="","",IF($C66=Listes!$B$34,Listes!$I$31,IF($C66=Listes!$B$35,(VLOOKUP(IDP_Barèmes_RX!$F66,Listes!$E$31:$F$36,2,FALSE)),IF($C66=Listes!$B$33,IF(IDP_Barèmes_RX!$E66&lt;=Listes!$A$64,IDP_Barèmes_RX!$E66*Listes!$A$65,IF(IDP_Barèmes_RX!$E66&gt;Listes!$D$64,IDP_Barèmes_RX!$E66*Listes!$D$65,((IDP_Barèmes_RX!$E66*Listes!$B$65)+Listes!$C$65)))))))</f>
        <v/>
      </c>
      <c r="M66" s="203" t="str">
        <f>IF(Barèmes!O66="","",Barèmes!O66)</f>
        <v/>
      </c>
      <c r="N66" s="73" t="str">
        <f t="shared" si="0"/>
        <v/>
      </c>
      <c r="O66" s="182" t="str">
        <f t="shared" si="2"/>
        <v/>
      </c>
      <c r="P66" s="182"/>
      <c r="Q66" s="182"/>
      <c r="R66" s="209" t="str">
        <f t="shared" si="3"/>
        <v/>
      </c>
      <c r="S66" s="185"/>
      <c r="T66" s="266"/>
      <c r="U66" s="90"/>
      <c r="V66" s="158">
        <f t="shared" si="1"/>
        <v>0</v>
      </c>
    </row>
    <row r="67" spans="1:22" ht="20.100000000000001" customHeight="1" x14ac:dyDescent="0.25">
      <c r="A67" s="174">
        <v>61</v>
      </c>
      <c r="B67" s="181" t="str">
        <f>IF(Barèmes!B67="","",Barèmes!B67)</f>
        <v/>
      </c>
      <c r="C67" s="181" t="str">
        <f>IF(Barèmes!C67="","",Barèmes!C67)</f>
        <v/>
      </c>
      <c r="D67" s="181" t="str">
        <f>IF(Barèmes!D67="","",Barèmes!D67)</f>
        <v/>
      </c>
      <c r="E67" s="181" t="str">
        <f>IF(Barèmes!E67="","",Barèmes!E67)</f>
        <v/>
      </c>
      <c r="F67" s="181" t="str">
        <f>IF(Barèmes!F67="","",Barèmes!F67)</f>
        <v/>
      </c>
      <c r="G67" s="181" t="str">
        <f>IF(Barèmes!G67="","",Barèmes!G67)</f>
        <v/>
      </c>
      <c r="H67" s="181" t="str">
        <f>IF(Barèmes!J67="","",Barèmes!J67)</f>
        <v/>
      </c>
      <c r="I67" s="181" t="str">
        <f>IF(Barèmes!K67="","",Barèmes!K67)</f>
        <v/>
      </c>
      <c r="J67" s="170" t="str">
        <f>IF($G67="","",IF($C67=Listes!$B$32,IF(IDP_Barèmes_RX!$E67&lt;=Listes!$B$53,(IDP_Barèmes_RX!$E67*(VLOOKUP(IDP_Barèmes_RX!$D67,Listes!$A$54:$E$60,2,FALSE))),IF(IDP_Barèmes_RX!$E67&gt;Listes!$E$53,(IDP_Barèmes_RX!$E67*(VLOOKUP(IDP_Barèmes_RX!$D67,Listes!$A$54:$E$60,5,FALSE))),(IDP_Barèmes_RX!$E67*(VLOOKUP(IDP_Barèmes_RX!$D67,Listes!$A$54:$E$60,3,FALSE))+(VLOOKUP(IDP_Barèmes_RX!$D67,Listes!$A$54:$E$60,4,FALSE)))))))</f>
        <v/>
      </c>
      <c r="K67" s="170" t="str">
        <f>IF($G67="","",IF($C67=Listes!$B$31,IF(IDP_Barèmes_RX!$E67&lt;=Listes!$B$42,(IDP_Barèmes_RX!$E67*(VLOOKUP(IDP_Barèmes_RX!$D67,Listes!$A$43:$E$49,2,FALSE))),IF(IDP_Barèmes_RX!$E67&gt;Listes!$D$42,(IDP_Barèmes_RX!$E67*(VLOOKUP(IDP_Barèmes_RX!$D67,Listes!$A$43:$E$49,5,FALSE))),(IDP_Barèmes_RX!$E67*(VLOOKUP(IDP_Barèmes_RX!$D67,Listes!$A$43:$E$49,3,FALSE))+(VLOOKUP(IDP_Barèmes_RX!$D67,Listes!$A$43:$E$49,4,FALSE)))))))</f>
        <v/>
      </c>
      <c r="L67" s="170" t="str">
        <f>IF($G67="","",IF($C67=Listes!$B$34,Listes!$I$31,IF($C67=Listes!$B$35,(VLOOKUP(IDP_Barèmes_RX!$F67,Listes!$E$31:$F$36,2,FALSE)),IF($C67=Listes!$B$33,IF(IDP_Barèmes_RX!$E67&lt;=Listes!$A$64,IDP_Barèmes_RX!$E67*Listes!$A$65,IF(IDP_Barèmes_RX!$E67&gt;Listes!$D$64,IDP_Barèmes_RX!$E67*Listes!$D$65,((IDP_Barèmes_RX!$E67*Listes!$B$65)+Listes!$C$65)))))))</f>
        <v/>
      </c>
      <c r="M67" s="203" t="str">
        <f>IF(Barèmes!O67="","",Barèmes!O67)</f>
        <v/>
      </c>
      <c r="N67" s="73" t="str">
        <f t="shared" si="0"/>
        <v/>
      </c>
      <c r="O67" s="182" t="str">
        <f t="shared" si="2"/>
        <v/>
      </c>
      <c r="P67" s="182"/>
      <c r="Q67" s="182"/>
      <c r="R67" s="209" t="str">
        <f t="shared" si="3"/>
        <v/>
      </c>
      <c r="S67" s="185"/>
      <c r="T67" s="266"/>
      <c r="U67" s="90"/>
      <c r="V67" s="158">
        <f t="shared" si="1"/>
        <v>0</v>
      </c>
    </row>
    <row r="68" spans="1:22" ht="20.100000000000001" customHeight="1" x14ac:dyDescent="0.25">
      <c r="A68" s="174">
        <v>62</v>
      </c>
      <c r="B68" s="181" t="str">
        <f>IF(Barèmes!B68="","",Barèmes!B68)</f>
        <v/>
      </c>
      <c r="C68" s="181" t="str">
        <f>IF(Barèmes!C68="","",Barèmes!C68)</f>
        <v/>
      </c>
      <c r="D68" s="181" t="str">
        <f>IF(Barèmes!D68="","",Barèmes!D68)</f>
        <v/>
      </c>
      <c r="E68" s="181" t="str">
        <f>IF(Barèmes!E68="","",Barèmes!E68)</f>
        <v/>
      </c>
      <c r="F68" s="181" t="str">
        <f>IF(Barèmes!F68="","",Barèmes!F68)</f>
        <v/>
      </c>
      <c r="G68" s="181" t="str">
        <f>IF(Barèmes!G68="","",Barèmes!G68)</f>
        <v/>
      </c>
      <c r="H68" s="181" t="str">
        <f>IF(Barèmes!J68="","",Barèmes!J68)</f>
        <v/>
      </c>
      <c r="I68" s="181" t="str">
        <f>IF(Barèmes!K68="","",Barèmes!K68)</f>
        <v/>
      </c>
      <c r="J68" s="170" t="str">
        <f>IF($G68="","",IF($C68=Listes!$B$32,IF(IDP_Barèmes_RX!$E68&lt;=Listes!$B$53,(IDP_Barèmes_RX!$E68*(VLOOKUP(IDP_Barèmes_RX!$D68,Listes!$A$54:$E$60,2,FALSE))),IF(IDP_Barèmes_RX!$E68&gt;Listes!$E$53,(IDP_Barèmes_RX!$E68*(VLOOKUP(IDP_Barèmes_RX!$D68,Listes!$A$54:$E$60,5,FALSE))),(IDP_Barèmes_RX!$E68*(VLOOKUP(IDP_Barèmes_RX!$D68,Listes!$A$54:$E$60,3,FALSE))+(VLOOKUP(IDP_Barèmes_RX!$D68,Listes!$A$54:$E$60,4,FALSE)))))))</f>
        <v/>
      </c>
      <c r="K68" s="170" t="str">
        <f>IF($G68="","",IF($C68=Listes!$B$31,IF(IDP_Barèmes_RX!$E68&lt;=Listes!$B$42,(IDP_Barèmes_RX!$E68*(VLOOKUP(IDP_Barèmes_RX!$D68,Listes!$A$43:$E$49,2,FALSE))),IF(IDP_Barèmes_RX!$E68&gt;Listes!$D$42,(IDP_Barèmes_RX!$E68*(VLOOKUP(IDP_Barèmes_RX!$D68,Listes!$A$43:$E$49,5,FALSE))),(IDP_Barèmes_RX!$E68*(VLOOKUP(IDP_Barèmes_RX!$D68,Listes!$A$43:$E$49,3,FALSE))+(VLOOKUP(IDP_Barèmes_RX!$D68,Listes!$A$43:$E$49,4,FALSE)))))))</f>
        <v/>
      </c>
      <c r="L68" s="170" t="str">
        <f>IF($G68="","",IF($C68=Listes!$B$34,Listes!$I$31,IF($C68=Listes!$B$35,(VLOOKUP(IDP_Barèmes_RX!$F68,Listes!$E$31:$F$36,2,FALSE)),IF($C68=Listes!$B$33,IF(IDP_Barèmes_RX!$E68&lt;=Listes!$A$64,IDP_Barèmes_RX!$E68*Listes!$A$65,IF(IDP_Barèmes_RX!$E68&gt;Listes!$D$64,IDP_Barèmes_RX!$E68*Listes!$D$65,((IDP_Barèmes_RX!$E68*Listes!$B$65)+Listes!$C$65)))))))</f>
        <v/>
      </c>
      <c r="M68" s="203" t="str">
        <f>IF(Barèmes!O68="","",Barèmes!O68)</f>
        <v/>
      </c>
      <c r="N68" s="73" t="str">
        <f t="shared" si="0"/>
        <v/>
      </c>
      <c r="O68" s="182" t="str">
        <f t="shared" si="2"/>
        <v/>
      </c>
      <c r="P68" s="182"/>
      <c r="Q68" s="182"/>
      <c r="R68" s="209" t="str">
        <f t="shared" si="3"/>
        <v/>
      </c>
      <c r="S68" s="185"/>
      <c r="T68" s="266"/>
      <c r="U68" s="90"/>
      <c r="V68" s="158">
        <f t="shared" si="1"/>
        <v>0</v>
      </c>
    </row>
    <row r="69" spans="1:22" ht="20.100000000000001" customHeight="1" x14ac:dyDescent="0.25">
      <c r="A69" s="174">
        <v>63</v>
      </c>
      <c r="B69" s="181" t="str">
        <f>IF(Barèmes!B69="","",Barèmes!B69)</f>
        <v/>
      </c>
      <c r="C69" s="181" t="str">
        <f>IF(Barèmes!C69="","",Barèmes!C69)</f>
        <v/>
      </c>
      <c r="D69" s="181" t="str">
        <f>IF(Barèmes!D69="","",Barèmes!D69)</f>
        <v/>
      </c>
      <c r="E69" s="181" t="str">
        <f>IF(Barèmes!E69="","",Barèmes!E69)</f>
        <v/>
      </c>
      <c r="F69" s="181" t="str">
        <f>IF(Barèmes!F69="","",Barèmes!F69)</f>
        <v/>
      </c>
      <c r="G69" s="181" t="str">
        <f>IF(Barèmes!G69="","",Barèmes!G69)</f>
        <v/>
      </c>
      <c r="H69" s="181" t="str">
        <f>IF(Barèmes!J69="","",Barèmes!J69)</f>
        <v/>
      </c>
      <c r="I69" s="181" t="str">
        <f>IF(Barèmes!K69="","",Barèmes!K69)</f>
        <v/>
      </c>
      <c r="J69" s="170" t="str">
        <f>IF($G69="","",IF($C69=Listes!$B$32,IF(IDP_Barèmes_RX!$E69&lt;=Listes!$B$53,(IDP_Barèmes_RX!$E69*(VLOOKUP(IDP_Barèmes_RX!$D69,Listes!$A$54:$E$60,2,FALSE))),IF(IDP_Barèmes_RX!$E69&gt;Listes!$E$53,(IDP_Barèmes_RX!$E69*(VLOOKUP(IDP_Barèmes_RX!$D69,Listes!$A$54:$E$60,5,FALSE))),(IDP_Barèmes_RX!$E69*(VLOOKUP(IDP_Barèmes_RX!$D69,Listes!$A$54:$E$60,3,FALSE))+(VLOOKUP(IDP_Barèmes_RX!$D69,Listes!$A$54:$E$60,4,FALSE)))))))</f>
        <v/>
      </c>
      <c r="K69" s="170" t="str">
        <f>IF($G69="","",IF($C69=Listes!$B$31,IF(IDP_Barèmes_RX!$E69&lt;=Listes!$B$42,(IDP_Barèmes_RX!$E69*(VLOOKUP(IDP_Barèmes_RX!$D69,Listes!$A$43:$E$49,2,FALSE))),IF(IDP_Barèmes_RX!$E69&gt;Listes!$D$42,(IDP_Barèmes_RX!$E69*(VLOOKUP(IDP_Barèmes_RX!$D69,Listes!$A$43:$E$49,5,FALSE))),(IDP_Barèmes_RX!$E69*(VLOOKUP(IDP_Barèmes_RX!$D69,Listes!$A$43:$E$49,3,FALSE))+(VLOOKUP(IDP_Barèmes_RX!$D69,Listes!$A$43:$E$49,4,FALSE)))))))</f>
        <v/>
      </c>
      <c r="L69" s="170" t="str">
        <f>IF($G69="","",IF($C69=Listes!$B$34,Listes!$I$31,IF($C69=Listes!$B$35,(VLOOKUP(IDP_Barèmes_RX!$F69,Listes!$E$31:$F$36,2,FALSE)),IF($C69=Listes!$B$33,IF(IDP_Barèmes_RX!$E69&lt;=Listes!$A$64,IDP_Barèmes_RX!$E69*Listes!$A$65,IF(IDP_Barèmes_RX!$E69&gt;Listes!$D$64,IDP_Barèmes_RX!$E69*Listes!$D$65,((IDP_Barèmes_RX!$E69*Listes!$B$65)+Listes!$C$65)))))))</f>
        <v/>
      </c>
      <c r="M69" s="203" t="str">
        <f>IF(Barèmes!O69="","",Barèmes!O69)</f>
        <v/>
      </c>
      <c r="N69" s="73" t="str">
        <f t="shared" si="0"/>
        <v/>
      </c>
      <c r="O69" s="182" t="str">
        <f t="shared" si="2"/>
        <v/>
      </c>
      <c r="P69" s="182"/>
      <c r="Q69" s="182"/>
      <c r="R69" s="209" t="str">
        <f t="shared" si="3"/>
        <v/>
      </c>
      <c r="S69" s="185"/>
      <c r="T69" s="266"/>
      <c r="U69" s="90"/>
      <c r="V69" s="158">
        <f t="shared" si="1"/>
        <v>0</v>
      </c>
    </row>
    <row r="70" spans="1:22" ht="20.100000000000001" customHeight="1" x14ac:dyDescent="0.25">
      <c r="A70" s="174">
        <v>64</v>
      </c>
      <c r="B70" s="181" t="str">
        <f>IF(Barèmes!B70="","",Barèmes!B70)</f>
        <v/>
      </c>
      <c r="C70" s="181" t="str">
        <f>IF(Barèmes!C70="","",Barèmes!C70)</f>
        <v/>
      </c>
      <c r="D70" s="181" t="str">
        <f>IF(Barèmes!D70="","",Barèmes!D70)</f>
        <v/>
      </c>
      <c r="E70" s="181" t="str">
        <f>IF(Barèmes!E70="","",Barèmes!E70)</f>
        <v/>
      </c>
      <c r="F70" s="181" t="str">
        <f>IF(Barèmes!F70="","",Barèmes!F70)</f>
        <v/>
      </c>
      <c r="G70" s="181" t="str">
        <f>IF(Barèmes!G70="","",Barèmes!G70)</f>
        <v/>
      </c>
      <c r="H70" s="181" t="str">
        <f>IF(Barèmes!J70="","",Barèmes!J70)</f>
        <v/>
      </c>
      <c r="I70" s="181" t="str">
        <f>IF(Barèmes!K70="","",Barèmes!K70)</f>
        <v/>
      </c>
      <c r="J70" s="170" t="str">
        <f>IF($G70="","",IF($C70=Listes!$B$32,IF(IDP_Barèmes_RX!$E70&lt;=Listes!$B$53,(IDP_Barèmes_RX!$E70*(VLOOKUP(IDP_Barèmes_RX!$D70,Listes!$A$54:$E$60,2,FALSE))),IF(IDP_Barèmes_RX!$E70&gt;Listes!$E$53,(IDP_Barèmes_RX!$E70*(VLOOKUP(IDP_Barèmes_RX!$D70,Listes!$A$54:$E$60,5,FALSE))),(IDP_Barèmes_RX!$E70*(VLOOKUP(IDP_Barèmes_RX!$D70,Listes!$A$54:$E$60,3,FALSE))+(VLOOKUP(IDP_Barèmes_RX!$D70,Listes!$A$54:$E$60,4,FALSE)))))))</f>
        <v/>
      </c>
      <c r="K70" s="170" t="str">
        <f>IF($G70="","",IF($C70=Listes!$B$31,IF(IDP_Barèmes_RX!$E70&lt;=Listes!$B$42,(IDP_Barèmes_RX!$E70*(VLOOKUP(IDP_Barèmes_RX!$D70,Listes!$A$43:$E$49,2,FALSE))),IF(IDP_Barèmes_RX!$E70&gt;Listes!$D$42,(IDP_Barèmes_RX!$E70*(VLOOKUP(IDP_Barèmes_RX!$D70,Listes!$A$43:$E$49,5,FALSE))),(IDP_Barèmes_RX!$E70*(VLOOKUP(IDP_Barèmes_RX!$D70,Listes!$A$43:$E$49,3,FALSE))+(VLOOKUP(IDP_Barèmes_RX!$D70,Listes!$A$43:$E$49,4,FALSE)))))))</f>
        <v/>
      </c>
      <c r="L70" s="170" t="str">
        <f>IF($G70="","",IF($C70=Listes!$B$34,Listes!$I$31,IF($C70=Listes!$B$35,(VLOOKUP(IDP_Barèmes_RX!$F70,Listes!$E$31:$F$36,2,FALSE)),IF($C70=Listes!$B$33,IF(IDP_Barèmes_RX!$E70&lt;=Listes!$A$64,IDP_Barèmes_RX!$E70*Listes!$A$65,IF(IDP_Barèmes_RX!$E70&gt;Listes!$D$64,IDP_Barèmes_RX!$E70*Listes!$D$65,((IDP_Barèmes_RX!$E70*Listes!$B$65)+Listes!$C$65)))))))</f>
        <v/>
      </c>
      <c r="M70" s="203" t="str">
        <f>IF(Barèmes!O70="","",Barèmes!O70)</f>
        <v/>
      </c>
      <c r="N70" s="73" t="str">
        <f t="shared" si="0"/>
        <v/>
      </c>
      <c r="O70" s="182" t="str">
        <f t="shared" si="2"/>
        <v/>
      </c>
      <c r="P70" s="182"/>
      <c r="Q70" s="182"/>
      <c r="R70" s="209" t="str">
        <f t="shared" si="3"/>
        <v/>
      </c>
      <c r="S70" s="185"/>
      <c r="T70" s="266"/>
      <c r="U70" s="90"/>
      <c r="V70" s="158">
        <f t="shared" si="1"/>
        <v>0</v>
      </c>
    </row>
    <row r="71" spans="1:22" ht="20.100000000000001" customHeight="1" x14ac:dyDescent="0.25">
      <c r="A71" s="174">
        <v>65</v>
      </c>
      <c r="B71" s="181" t="str">
        <f>IF(Barèmes!B71="","",Barèmes!B71)</f>
        <v/>
      </c>
      <c r="C71" s="181" t="str">
        <f>IF(Barèmes!C71="","",Barèmes!C71)</f>
        <v/>
      </c>
      <c r="D71" s="181" t="str">
        <f>IF(Barèmes!D71="","",Barèmes!D71)</f>
        <v/>
      </c>
      <c r="E71" s="181" t="str">
        <f>IF(Barèmes!E71="","",Barèmes!E71)</f>
        <v/>
      </c>
      <c r="F71" s="181" t="str">
        <f>IF(Barèmes!F71="","",Barèmes!F71)</f>
        <v/>
      </c>
      <c r="G71" s="181" t="str">
        <f>IF(Barèmes!G71="","",Barèmes!G71)</f>
        <v/>
      </c>
      <c r="H71" s="181" t="str">
        <f>IF(Barèmes!J71="","",Barèmes!J71)</f>
        <v/>
      </c>
      <c r="I71" s="181" t="str">
        <f>IF(Barèmes!K71="","",Barèmes!K71)</f>
        <v/>
      </c>
      <c r="J71" s="170" t="str">
        <f>IF($G71="","",IF($C71=Listes!$B$32,IF(IDP_Barèmes_RX!$E71&lt;=Listes!$B$53,(IDP_Barèmes_RX!$E71*(VLOOKUP(IDP_Barèmes_RX!$D71,Listes!$A$54:$E$60,2,FALSE))),IF(IDP_Barèmes_RX!$E71&gt;Listes!$E$53,(IDP_Barèmes_RX!$E71*(VLOOKUP(IDP_Barèmes_RX!$D71,Listes!$A$54:$E$60,5,FALSE))),(IDP_Barèmes_RX!$E71*(VLOOKUP(IDP_Barèmes_RX!$D71,Listes!$A$54:$E$60,3,FALSE))+(VLOOKUP(IDP_Barèmes_RX!$D71,Listes!$A$54:$E$60,4,FALSE)))))))</f>
        <v/>
      </c>
      <c r="K71" s="170" t="str">
        <f>IF($G71="","",IF($C71=Listes!$B$31,IF(IDP_Barèmes_RX!$E71&lt;=Listes!$B$42,(IDP_Barèmes_RX!$E71*(VLOOKUP(IDP_Barèmes_RX!$D71,Listes!$A$43:$E$49,2,FALSE))),IF(IDP_Barèmes_RX!$E71&gt;Listes!$D$42,(IDP_Barèmes_RX!$E71*(VLOOKUP(IDP_Barèmes_RX!$D71,Listes!$A$43:$E$49,5,FALSE))),(IDP_Barèmes_RX!$E71*(VLOOKUP(IDP_Barèmes_RX!$D71,Listes!$A$43:$E$49,3,FALSE))+(VLOOKUP(IDP_Barèmes_RX!$D71,Listes!$A$43:$E$49,4,FALSE)))))))</f>
        <v/>
      </c>
      <c r="L71" s="170" t="str">
        <f>IF($G71="","",IF($C71=Listes!$B$34,Listes!$I$31,IF($C71=Listes!$B$35,(VLOOKUP(IDP_Barèmes_RX!$F71,Listes!$E$31:$F$36,2,FALSE)),IF($C71=Listes!$B$33,IF(IDP_Barèmes_RX!$E71&lt;=Listes!$A$64,IDP_Barèmes_RX!$E71*Listes!$A$65,IF(IDP_Barèmes_RX!$E71&gt;Listes!$D$64,IDP_Barèmes_RX!$E71*Listes!$D$65,((IDP_Barèmes_RX!$E71*Listes!$B$65)+Listes!$C$65)))))))</f>
        <v/>
      </c>
      <c r="M71" s="203" t="str">
        <f>IF(Barèmes!O71="","",Barèmes!O71)</f>
        <v/>
      </c>
      <c r="N71" s="73" t="str">
        <f t="shared" si="0"/>
        <v/>
      </c>
      <c r="O71" s="182" t="str">
        <f t="shared" si="2"/>
        <v/>
      </c>
      <c r="P71" s="182"/>
      <c r="Q71" s="182"/>
      <c r="R71" s="209" t="str">
        <f t="shared" si="3"/>
        <v/>
      </c>
      <c r="S71" s="185"/>
      <c r="T71" s="266"/>
      <c r="U71" s="90"/>
      <c r="V71" s="158">
        <f t="shared" ref="V71:V134" si="4">IF(AND(B71&lt;&gt;"",U71&lt;&gt;"Oui"),1,0)</f>
        <v>0</v>
      </c>
    </row>
    <row r="72" spans="1:22" ht="20.100000000000001" customHeight="1" x14ac:dyDescent="0.25">
      <c r="A72" s="174">
        <v>66</v>
      </c>
      <c r="B72" s="181" t="str">
        <f>IF(Barèmes!B72="","",Barèmes!B72)</f>
        <v/>
      </c>
      <c r="C72" s="181" t="str">
        <f>IF(Barèmes!C72="","",Barèmes!C72)</f>
        <v/>
      </c>
      <c r="D72" s="181" t="str">
        <f>IF(Barèmes!D72="","",Barèmes!D72)</f>
        <v/>
      </c>
      <c r="E72" s="181" t="str">
        <f>IF(Barèmes!E72="","",Barèmes!E72)</f>
        <v/>
      </c>
      <c r="F72" s="181" t="str">
        <f>IF(Barèmes!F72="","",Barèmes!F72)</f>
        <v/>
      </c>
      <c r="G72" s="181" t="str">
        <f>IF(Barèmes!G72="","",Barèmes!G72)</f>
        <v/>
      </c>
      <c r="H72" s="181" t="str">
        <f>IF(Barèmes!J72="","",Barèmes!J72)</f>
        <v/>
      </c>
      <c r="I72" s="181" t="str">
        <f>IF(Barèmes!K72="","",Barèmes!K72)</f>
        <v/>
      </c>
      <c r="J72" s="170" t="str">
        <f>IF($G72="","",IF($C72=Listes!$B$32,IF(IDP_Barèmes_RX!$E72&lt;=Listes!$B$53,(IDP_Barèmes_RX!$E72*(VLOOKUP(IDP_Barèmes_RX!$D72,Listes!$A$54:$E$60,2,FALSE))),IF(IDP_Barèmes_RX!$E72&gt;Listes!$E$53,(IDP_Barèmes_RX!$E72*(VLOOKUP(IDP_Barèmes_RX!$D72,Listes!$A$54:$E$60,5,FALSE))),(IDP_Barèmes_RX!$E72*(VLOOKUP(IDP_Barèmes_RX!$D72,Listes!$A$54:$E$60,3,FALSE))+(VLOOKUP(IDP_Barèmes_RX!$D72,Listes!$A$54:$E$60,4,FALSE)))))))</f>
        <v/>
      </c>
      <c r="K72" s="170" t="str">
        <f>IF($G72="","",IF($C72=Listes!$B$31,IF(IDP_Barèmes_RX!$E72&lt;=Listes!$B$42,(IDP_Barèmes_RX!$E72*(VLOOKUP(IDP_Barèmes_RX!$D72,Listes!$A$43:$E$49,2,FALSE))),IF(IDP_Barèmes_RX!$E72&gt;Listes!$D$42,(IDP_Barèmes_RX!$E72*(VLOOKUP(IDP_Barèmes_RX!$D72,Listes!$A$43:$E$49,5,FALSE))),(IDP_Barèmes_RX!$E72*(VLOOKUP(IDP_Barèmes_RX!$D72,Listes!$A$43:$E$49,3,FALSE))+(VLOOKUP(IDP_Barèmes_RX!$D72,Listes!$A$43:$E$49,4,FALSE)))))))</f>
        <v/>
      </c>
      <c r="L72" s="170" t="str">
        <f>IF($G72="","",IF($C72=Listes!$B$34,Listes!$I$31,IF($C72=Listes!$B$35,(VLOOKUP(IDP_Barèmes_RX!$F72,Listes!$E$31:$F$36,2,FALSE)),IF($C72=Listes!$B$33,IF(IDP_Barèmes_RX!$E72&lt;=Listes!$A$64,IDP_Barèmes_RX!$E72*Listes!$A$65,IF(IDP_Barèmes_RX!$E72&gt;Listes!$D$64,IDP_Barèmes_RX!$E72*Listes!$D$65,((IDP_Barèmes_RX!$E72*Listes!$B$65)+Listes!$C$65)))))))</f>
        <v/>
      </c>
      <c r="M72" s="203" t="str">
        <f>IF(Barèmes!O72="","",Barèmes!O72)</f>
        <v/>
      </c>
      <c r="N72" s="73" t="str">
        <f t="shared" ref="N72:N135" si="5">IF($H72="","",($L72+$K72+$J72)*$H72)</f>
        <v/>
      </c>
      <c r="O72" s="182" t="str">
        <f t="shared" ref="O72:O135" si="6">IF($M72="","",IF($N72&gt;$M72,"Le montant éligible ne peut etre supérieur au montant présenté",""))</f>
        <v/>
      </c>
      <c r="P72" s="182"/>
      <c r="Q72" s="182"/>
      <c r="R72" s="209" t="str">
        <f t="shared" ref="R72:R135" si="7">IF($N72="","",$N72)</f>
        <v/>
      </c>
      <c r="S72" s="185"/>
      <c r="T72" s="266"/>
      <c r="U72" s="90"/>
      <c r="V72" s="158">
        <f t="shared" si="4"/>
        <v>0</v>
      </c>
    </row>
    <row r="73" spans="1:22" ht="20.100000000000001" customHeight="1" x14ac:dyDescent="0.25">
      <c r="A73" s="174">
        <v>67</v>
      </c>
      <c r="B73" s="181" t="str">
        <f>IF(Barèmes!B73="","",Barèmes!B73)</f>
        <v/>
      </c>
      <c r="C73" s="181" t="str">
        <f>IF(Barèmes!C73="","",Barèmes!C73)</f>
        <v/>
      </c>
      <c r="D73" s="181" t="str">
        <f>IF(Barèmes!D73="","",Barèmes!D73)</f>
        <v/>
      </c>
      <c r="E73" s="181" t="str">
        <f>IF(Barèmes!E73="","",Barèmes!E73)</f>
        <v/>
      </c>
      <c r="F73" s="181" t="str">
        <f>IF(Barèmes!F73="","",Barèmes!F73)</f>
        <v/>
      </c>
      <c r="G73" s="181" t="str">
        <f>IF(Barèmes!G73="","",Barèmes!G73)</f>
        <v/>
      </c>
      <c r="H73" s="181" t="str">
        <f>IF(Barèmes!J73="","",Barèmes!J73)</f>
        <v/>
      </c>
      <c r="I73" s="181" t="str">
        <f>IF(Barèmes!K73="","",Barèmes!K73)</f>
        <v/>
      </c>
      <c r="J73" s="170" t="str">
        <f>IF($G73="","",IF($C73=Listes!$B$32,IF(IDP_Barèmes_RX!$E73&lt;=Listes!$B$53,(IDP_Barèmes_RX!$E73*(VLOOKUP(IDP_Barèmes_RX!$D73,Listes!$A$54:$E$60,2,FALSE))),IF(IDP_Barèmes_RX!$E73&gt;Listes!$E$53,(IDP_Barèmes_RX!$E73*(VLOOKUP(IDP_Barèmes_RX!$D73,Listes!$A$54:$E$60,5,FALSE))),(IDP_Barèmes_RX!$E73*(VLOOKUP(IDP_Barèmes_RX!$D73,Listes!$A$54:$E$60,3,FALSE))+(VLOOKUP(IDP_Barèmes_RX!$D73,Listes!$A$54:$E$60,4,FALSE)))))))</f>
        <v/>
      </c>
      <c r="K73" s="170" t="str">
        <f>IF($G73="","",IF($C73=Listes!$B$31,IF(IDP_Barèmes_RX!$E73&lt;=Listes!$B$42,(IDP_Barèmes_RX!$E73*(VLOOKUP(IDP_Barèmes_RX!$D73,Listes!$A$43:$E$49,2,FALSE))),IF(IDP_Barèmes_RX!$E73&gt;Listes!$D$42,(IDP_Barèmes_RX!$E73*(VLOOKUP(IDP_Barèmes_RX!$D73,Listes!$A$43:$E$49,5,FALSE))),(IDP_Barèmes_RX!$E73*(VLOOKUP(IDP_Barèmes_RX!$D73,Listes!$A$43:$E$49,3,FALSE))+(VLOOKUP(IDP_Barèmes_RX!$D73,Listes!$A$43:$E$49,4,FALSE)))))))</f>
        <v/>
      </c>
      <c r="L73" s="170" t="str">
        <f>IF($G73="","",IF($C73=Listes!$B$34,Listes!$I$31,IF($C73=Listes!$B$35,(VLOOKUP(IDP_Barèmes_RX!$F73,Listes!$E$31:$F$36,2,FALSE)),IF($C73=Listes!$B$33,IF(IDP_Barèmes_RX!$E73&lt;=Listes!$A$64,IDP_Barèmes_RX!$E73*Listes!$A$65,IF(IDP_Barèmes_RX!$E73&gt;Listes!$D$64,IDP_Barèmes_RX!$E73*Listes!$D$65,((IDP_Barèmes_RX!$E73*Listes!$B$65)+Listes!$C$65)))))))</f>
        <v/>
      </c>
      <c r="M73" s="203" t="str">
        <f>IF(Barèmes!O73="","",Barèmes!O73)</f>
        <v/>
      </c>
      <c r="N73" s="73" t="str">
        <f t="shared" si="5"/>
        <v/>
      </c>
      <c r="O73" s="182" t="str">
        <f t="shared" si="6"/>
        <v/>
      </c>
      <c r="P73" s="182"/>
      <c r="Q73" s="182"/>
      <c r="R73" s="209" t="str">
        <f t="shared" si="7"/>
        <v/>
      </c>
      <c r="S73" s="185"/>
      <c r="T73" s="266"/>
      <c r="U73" s="90"/>
      <c r="V73" s="158">
        <f t="shared" si="4"/>
        <v>0</v>
      </c>
    </row>
    <row r="74" spans="1:22" ht="20.100000000000001" customHeight="1" x14ac:dyDescent="0.25">
      <c r="A74" s="174">
        <v>68</v>
      </c>
      <c r="B74" s="181" t="str">
        <f>IF(Barèmes!B74="","",Barèmes!B74)</f>
        <v/>
      </c>
      <c r="C74" s="181" t="str">
        <f>IF(Barèmes!C74="","",Barèmes!C74)</f>
        <v/>
      </c>
      <c r="D74" s="181" t="str">
        <f>IF(Barèmes!D74="","",Barèmes!D74)</f>
        <v/>
      </c>
      <c r="E74" s="181" t="str">
        <f>IF(Barèmes!E74="","",Barèmes!E74)</f>
        <v/>
      </c>
      <c r="F74" s="181" t="str">
        <f>IF(Barèmes!F74="","",Barèmes!F74)</f>
        <v/>
      </c>
      <c r="G74" s="181" t="str">
        <f>IF(Barèmes!G74="","",Barèmes!G74)</f>
        <v/>
      </c>
      <c r="H74" s="181" t="str">
        <f>IF(Barèmes!J74="","",Barèmes!J74)</f>
        <v/>
      </c>
      <c r="I74" s="181" t="str">
        <f>IF(Barèmes!K74="","",Barèmes!K74)</f>
        <v/>
      </c>
      <c r="J74" s="170" t="str">
        <f>IF($G74="","",IF($C74=Listes!$B$32,IF(IDP_Barèmes_RX!$E74&lt;=Listes!$B$53,(IDP_Barèmes_RX!$E74*(VLOOKUP(IDP_Barèmes_RX!$D74,Listes!$A$54:$E$60,2,FALSE))),IF(IDP_Barèmes_RX!$E74&gt;Listes!$E$53,(IDP_Barèmes_RX!$E74*(VLOOKUP(IDP_Barèmes_RX!$D74,Listes!$A$54:$E$60,5,FALSE))),(IDP_Barèmes_RX!$E74*(VLOOKUP(IDP_Barèmes_RX!$D74,Listes!$A$54:$E$60,3,FALSE))+(VLOOKUP(IDP_Barèmes_RX!$D74,Listes!$A$54:$E$60,4,FALSE)))))))</f>
        <v/>
      </c>
      <c r="K74" s="170" t="str">
        <f>IF($G74="","",IF($C74=Listes!$B$31,IF(IDP_Barèmes_RX!$E74&lt;=Listes!$B$42,(IDP_Barèmes_RX!$E74*(VLOOKUP(IDP_Barèmes_RX!$D74,Listes!$A$43:$E$49,2,FALSE))),IF(IDP_Barèmes_RX!$E74&gt;Listes!$D$42,(IDP_Barèmes_RX!$E74*(VLOOKUP(IDP_Barèmes_RX!$D74,Listes!$A$43:$E$49,5,FALSE))),(IDP_Barèmes_RX!$E74*(VLOOKUP(IDP_Barèmes_RX!$D74,Listes!$A$43:$E$49,3,FALSE))+(VLOOKUP(IDP_Barèmes_RX!$D74,Listes!$A$43:$E$49,4,FALSE)))))))</f>
        <v/>
      </c>
      <c r="L74" s="170" t="str">
        <f>IF($G74="","",IF($C74=Listes!$B$34,Listes!$I$31,IF($C74=Listes!$B$35,(VLOOKUP(IDP_Barèmes_RX!$F74,Listes!$E$31:$F$36,2,FALSE)),IF($C74=Listes!$B$33,IF(IDP_Barèmes_RX!$E74&lt;=Listes!$A$64,IDP_Barèmes_RX!$E74*Listes!$A$65,IF(IDP_Barèmes_RX!$E74&gt;Listes!$D$64,IDP_Barèmes_RX!$E74*Listes!$D$65,((IDP_Barèmes_RX!$E74*Listes!$B$65)+Listes!$C$65)))))))</f>
        <v/>
      </c>
      <c r="M74" s="203" t="str">
        <f>IF(Barèmes!O74="","",Barèmes!O74)</f>
        <v/>
      </c>
      <c r="N74" s="73" t="str">
        <f t="shared" si="5"/>
        <v/>
      </c>
      <c r="O74" s="182" t="str">
        <f t="shared" si="6"/>
        <v/>
      </c>
      <c r="P74" s="182"/>
      <c r="Q74" s="182"/>
      <c r="R74" s="209" t="str">
        <f t="shared" si="7"/>
        <v/>
      </c>
      <c r="S74" s="185"/>
      <c r="T74" s="266"/>
      <c r="U74" s="90"/>
      <c r="V74" s="158">
        <f t="shared" si="4"/>
        <v>0</v>
      </c>
    </row>
    <row r="75" spans="1:22" ht="20.100000000000001" customHeight="1" x14ac:dyDescent="0.25">
      <c r="A75" s="174">
        <v>69</v>
      </c>
      <c r="B75" s="181" t="str">
        <f>IF(Barèmes!B75="","",Barèmes!B75)</f>
        <v/>
      </c>
      <c r="C75" s="181" t="str">
        <f>IF(Barèmes!C75="","",Barèmes!C75)</f>
        <v/>
      </c>
      <c r="D75" s="181" t="str">
        <f>IF(Barèmes!D75="","",Barèmes!D75)</f>
        <v/>
      </c>
      <c r="E75" s="181" t="str">
        <f>IF(Barèmes!E75="","",Barèmes!E75)</f>
        <v/>
      </c>
      <c r="F75" s="181" t="str">
        <f>IF(Barèmes!F75="","",Barèmes!F75)</f>
        <v/>
      </c>
      <c r="G75" s="181" t="str">
        <f>IF(Barèmes!G75="","",Barèmes!G75)</f>
        <v/>
      </c>
      <c r="H75" s="181" t="str">
        <f>IF(Barèmes!J75="","",Barèmes!J75)</f>
        <v/>
      </c>
      <c r="I75" s="181" t="str">
        <f>IF(Barèmes!K75="","",Barèmes!K75)</f>
        <v/>
      </c>
      <c r="J75" s="170" t="str">
        <f>IF($G75="","",IF($C75=Listes!$B$32,IF(IDP_Barèmes_RX!$E75&lt;=Listes!$B$53,(IDP_Barèmes_RX!$E75*(VLOOKUP(IDP_Barèmes_RX!$D75,Listes!$A$54:$E$60,2,FALSE))),IF(IDP_Barèmes_RX!$E75&gt;Listes!$E$53,(IDP_Barèmes_RX!$E75*(VLOOKUP(IDP_Barèmes_RX!$D75,Listes!$A$54:$E$60,5,FALSE))),(IDP_Barèmes_RX!$E75*(VLOOKUP(IDP_Barèmes_RX!$D75,Listes!$A$54:$E$60,3,FALSE))+(VLOOKUP(IDP_Barèmes_RX!$D75,Listes!$A$54:$E$60,4,FALSE)))))))</f>
        <v/>
      </c>
      <c r="K75" s="170" t="str">
        <f>IF($G75="","",IF($C75=Listes!$B$31,IF(IDP_Barèmes_RX!$E75&lt;=Listes!$B$42,(IDP_Barèmes_RX!$E75*(VLOOKUP(IDP_Barèmes_RX!$D75,Listes!$A$43:$E$49,2,FALSE))),IF(IDP_Barèmes_RX!$E75&gt;Listes!$D$42,(IDP_Barèmes_RX!$E75*(VLOOKUP(IDP_Barèmes_RX!$D75,Listes!$A$43:$E$49,5,FALSE))),(IDP_Barèmes_RX!$E75*(VLOOKUP(IDP_Barèmes_RX!$D75,Listes!$A$43:$E$49,3,FALSE))+(VLOOKUP(IDP_Barèmes_RX!$D75,Listes!$A$43:$E$49,4,FALSE)))))))</f>
        <v/>
      </c>
      <c r="L75" s="170" t="str">
        <f>IF($G75="","",IF($C75=Listes!$B$34,Listes!$I$31,IF($C75=Listes!$B$35,(VLOOKUP(IDP_Barèmes_RX!$F75,Listes!$E$31:$F$36,2,FALSE)),IF($C75=Listes!$B$33,IF(IDP_Barèmes_RX!$E75&lt;=Listes!$A$64,IDP_Barèmes_RX!$E75*Listes!$A$65,IF(IDP_Barèmes_RX!$E75&gt;Listes!$D$64,IDP_Barèmes_RX!$E75*Listes!$D$65,((IDP_Barèmes_RX!$E75*Listes!$B$65)+Listes!$C$65)))))))</f>
        <v/>
      </c>
      <c r="M75" s="203" t="str">
        <f>IF(Barèmes!O75="","",Barèmes!O75)</f>
        <v/>
      </c>
      <c r="N75" s="73" t="str">
        <f t="shared" si="5"/>
        <v/>
      </c>
      <c r="O75" s="182" t="str">
        <f t="shared" si="6"/>
        <v/>
      </c>
      <c r="P75" s="182"/>
      <c r="Q75" s="182"/>
      <c r="R75" s="209" t="str">
        <f t="shared" si="7"/>
        <v/>
      </c>
      <c r="S75" s="185"/>
      <c r="T75" s="266"/>
      <c r="U75" s="90"/>
      <c r="V75" s="158">
        <f t="shared" si="4"/>
        <v>0</v>
      </c>
    </row>
    <row r="76" spans="1:22" ht="20.100000000000001" customHeight="1" x14ac:dyDescent="0.25">
      <c r="A76" s="174">
        <v>70</v>
      </c>
      <c r="B76" s="181" t="str">
        <f>IF(Barèmes!B76="","",Barèmes!B76)</f>
        <v/>
      </c>
      <c r="C76" s="181" t="str">
        <f>IF(Barèmes!C76="","",Barèmes!C76)</f>
        <v/>
      </c>
      <c r="D76" s="181" t="str">
        <f>IF(Barèmes!D76="","",Barèmes!D76)</f>
        <v/>
      </c>
      <c r="E76" s="181" t="str">
        <f>IF(Barèmes!E76="","",Barèmes!E76)</f>
        <v/>
      </c>
      <c r="F76" s="181" t="str">
        <f>IF(Barèmes!F76="","",Barèmes!F76)</f>
        <v/>
      </c>
      <c r="G76" s="181" t="str">
        <f>IF(Barèmes!G76="","",Barèmes!G76)</f>
        <v/>
      </c>
      <c r="H76" s="181" t="str">
        <f>IF(Barèmes!J76="","",Barèmes!J76)</f>
        <v/>
      </c>
      <c r="I76" s="181" t="str">
        <f>IF(Barèmes!K76="","",Barèmes!K76)</f>
        <v/>
      </c>
      <c r="J76" s="170" t="str">
        <f>IF($G76="","",IF($C76=Listes!$B$32,IF(IDP_Barèmes_RX!$E76&lt;=Listes!$B$53,(IDP_Barèmes_RX!$E76*(VLOOKUP(IDP_Barèmes_RX!$D76,Listes!$A$54:$E$60,2,FALSE))),IF(IDP_Barèmes_RX!$E76&gt;Listes!$E$53,(IDP_Barèmes_RX!$E76*(VLOOKUP(IDP_Barèmes_RX!$D76,Listes!$A$54:$E$60,5,FALSE))),(IDP_Barèmes_RX!$E76*(VLOOKUP(IDP_Barèmes_RX!$D76,Listes!$A$54:$E$60,3,FALSE))+(VLOOKUP(IDP_Barèmes_RX!$D76,Listes!$A$54:$E$60,4,FALSE)))))))</f>
        <v/>
      </c>
      <c r="K76" s="170" t="str">
        <f>IF($G76="","",IF($C76=Listes!$B$31,IF(IDP_Barèmes_RX!$E76&lt;=Listes!$B$42,(IDP_Barèmes_RX!$E76*(VLOOKUP(IDP_Barèmes_RX!$D76,Listes!$A$43:$E$49,2,FALSE))),IF(IDP_Barèmes_RX!$E76&gt;Listes!$D$42,(IDP_Barèmes_RX!$E76*(VLOOKUP(IDP_Barèmes_RX!$D76,Listes!$A$43:$E$49,5,FALSE))),(IDP_Barèmes_RX!$E76*(VLOOKUP(IDP_Barèmes_RX!$D76,Listes!$A$43:$E$49,3,FALSE))+(VLOOKUP(IDP_Barèmes_RX!$D76,Listes!$A$43:$E$49,4,FALSE)))))))</f>
        <v/>
      </c>
      <c r="L76" s="170" t="str">
        <f>IF($G76="","",IF($C76=Listes!$B$34,Listes!$I$31,IF($C76=Listes!$B$35,(VLOOKUP(IDP_Barèmes_RX!$F76,Listes!$E$31:$F$36,2,FALSE)),IF($C76=Listes!$B$33,IF(IDP_Barèmes_RX!$E76&lt;=Listes!$A$64,IDP_Barèmes_RX!$E76*Listes!$A$65,IF(IDP_Barèmes_RX!$E76&gt;Listes!$D$64,IDP_Barèmes_RX!$E76*Listes!$D$65,((IDP_Barèmes_RX!$E76*Listes!$B$65)+Listes!$C$65)))))))</f>
        <v/>
      </c>
      <c r="M76" s="203" t="str">
        <f>IF(Barèmes!O76="","",Barèmes!O76)</f>
        <v/>
      </c>
      <c r="N76" s="73" t="str">
        <f t="shared" si="5"/>
        <v/>
      </c>
      <c r="O76" s="182" t="str">
        <f t="shared" si="6"/>
        <v/>
      </c>
      <c r="P76" s="182"/>
      <c r="Q76" s="182"/>
      <c r="R76" s="209" t="str">
        <f t="shared" si="7"/>
        <v/>
      </c>
      <c r="S76" s="185"/>
      <c r="T76" s="266"/>
      <c r="U76" s="90"/>
      <c r="V76" s="158">
        <f t="shared" si="4"/>
        <v>0</v>
      </c>
    </row>
    <row r="77" spans="1:22" ht="20.100000000000001" customHeight="1" x14ac:dyDescent="0.25">
      <c r="A77" s="174">
        <v>71</v>
      </c>
      <c r="B77" s="181" t="str">
        <f>IF(Barèmes!B77="","",Barèmes!B77)</f>
        <v/>
      </c>
      <c r="C77" s="181" t="str">
        <f>IF(Barèmes!C77="","",Barèmes!C77)</f>
        <v/>
      </c>
      <c r="D77" s="181" t="str">
        <f>IF(Barèmes!D77="","",Barèmes!D77)</f>
        <v/>
      </c>
      <c r="E77" s="181" t="str">
        <f>IF(Barèmes!E77="","",Barèmes!E77)</f>
        <v/>
      </c>
      <c r="F77" s="181" t="str">
        <f>IF(Barèmes!F77="","",Barèmes!F77)</f>
        <v/>
      </c>
      <c r="G77" s="181" t="str">
        <f>IF(Barèmes!G77="","",Barèmes!G77)</f>
        <v/>
      </c>
      <c r="H77" s="181" t="str">
        <f>IF(Barèmes!J77="","",Barèmes!J77)</f>
        <v/>
      </c>
      <c r="I77" s="181" t="str">
        <f>IF(Barèmes!K77="","",Barèmes!K77)</f>
        <v/>
      </c>
      <c r="J77" s="170" t="str">
        <f>IF($G77="","",IF($C77=Listes!$B$32,IF(IDP_Barèmes_RX!$E77&lt;=Listes!$B$53,(IDP_Barèmes_RX!$E77*(VLOOKUP(IDP_Barèmes_RX!$D77,Listes!$A$54:$E$60,2,FALSE))),IF(IDP_Barèmes_RX!$E77&gt;Listes!$E$53,(IDP_Barèmes_RX!$E77*(VLOOKUP(IDP_Barèmes_RX!$D77,Listes!$A$54:$E$60,5,FALSE))),(IDP_Barèmes_RX!$E77*(VLOOKUP(IDP_Barèmes_RX!$D77,Listes!$A$54:$E$60,3,FALSE))+(VLOOKUP(IDP_Barèmes_RX!$D77,Listes!$A$54:$E$60,4,FALSE)))))))</f>
        <v/>
      </c>
      <c r="K77" s="170" t="str">
        <f>IF($G77="","",IF($C77=Listes!$B$31,IF(IDP_Barèmes_RX!$E77&lt;=Listes!$B$42,(IDP_Barèmes_RX!$E77*(VLOOKUP(IDP_Barèmes_RX!$D77,Listes!$A$43:$E$49,2,FALSE))),IF(IDP_Barèmes_RX!$E77&gt;Listes!$D$42,(IDP_Barèmes_RX!$E77*(VLOOKUP(IDP_Barèmes_RX!$D77,Listes!$A$43:$E$49,5,FALSE))),(IDP_Barèmes_RX!$E77*(VLOOKUP(IDP_Barèmes_RX!$D77,Listes!$A$43:$E$49,3,FALSE))+(VLOOKUP(IDP_Barèmes_RX!$D77,Listes!$A$43:$E$49,4,FALSE)))))))</f>
        <v/>
      </c>
      <c r="L77" s="170" t="str">
        <f>IF($G77="","",IF($C77=Listes!$B$34,Listes!$I$31,IF($C77=Listes!$B$35,(VLOOKUP(IDP_Barèmes_RX!$F77,Listes!$E$31:$F$36,2,FALSE)),IF($C77=Listes!$B$33,IF(IDP_Barèmes_RX!$E77&lt;=Listes!$A$64,IDP_Barèmes_RX!$E77*Listes!$A$65,IF(IDP_Barèmes_RX!$E77&gt;Listes!$D$64,IDP_Barèmes_RX!$E77*Listes!$D$65,((IDP_Barèmes_RX!$E77*Listes!$B$65)+Listes!$C$65)))))))</f>
        <v/>
      </c>
      <c r="M77" s="203" t="str">
        <f>IF(Barèmes!O77="","",Barèmes!O77)</f>
        <v/>
      </c>
      <c r="N77" s="73" t="str">
        <f t="shared" si="5"/>
        <v/>
      </c>
      <c r="O77" s="182" t="str">
        <f t="shared" si="6"/>
        <v/>
      </c>
      <c r="P77" s="182"/>
      <c r="Q77" s="182"/>
      <c r="R77" s="209" t="str">
        <f t="shared" si="7"/>
        <v/>
      </c>
      <c r="S77" s="185"/>
      <c r="T77" s="266"/>
      <c r="U77" s="90"/>
      <c r="V77" s="158">
        <f t="shared" si="4"/>
        <v>0</v>
      </c>
    </row>
    <row r="78" spans="1:22" ht="20.100000000000001" customHeight="1" x14ac:dyDescent="0.25">
      <c r="A78" s="174">
        <v>72</v>
      </c>
      <c r="B78" s="181" t="str">
        <f>IF(Barèmes!B78="","",Barèmes!B78)</f>
        <v/>
      </c>
      <c r="C78" s="181" t="str">
        <f>IF(Barèmes!C78="","",Barèmes!C78)</f>
        <v/>
      </c>
      <c r="D78" s="181" t="str">
        <f>IF(Barèmes!D78="","",Barèmes!D78)</f>
        <v/>
      </c>
      <c r="E78" s="181" t="str">
        <f>IF(Barèmes!E78="","",Barèmes!E78)</f>
        <v/>
      </c>
      <c r="F78" s="181" t="str">
        <f>IF(Barèmes!F78="","",Barèmes!F78)</f>
        <v/>
      </c>
      <c r="G78" s="181" t="str">
        <f>IF(Barèmes!G78="","",Barèmes!G78)</f>
        <v/>
      </c>
      <c r="H78" s="181" t="str">
        <f>IF(Barèmes!J78="","",Barèmes!J78)</f>
        <v/>
      </c>
      <c r="I78" s="181" t="str">
        <f>IF(Barèmes!K78="","",Barèmes!K78)</f>
        <v/>
      </c>
      <c r="J78" s="170" t="str">
        <f>IF($G78="","",IF($C78=Listes!$B$32,IF(IDP_Barèmes_RX!$E78&lt;=Listes!$B$53,(IDP_Barèmes_RX!$E78*(VLOOKUP(IDP_Barèmes_RX!$D78,Listes!$A$54:$E$60,2,FALSE))),IF(IDP_Barèmes_RX!$E78&gt;Listes!$E$53,(IDP_Barèmes_RX!$E78*(VLOOKUP(IDP_Barèmes_RX!$D78,Listes!$A$54:$E$60,5,FALSE))),(IDP_Barèmes_RX!$E78*(VLOOKUP(IDP_Barèmes_RX!$D78,Listes!$A$54:$E$60,3,FALSE))+(VLOOKUP(IDP_Barèmes_RX!$D78,Listes!$A$54:$E$60,4,FALSE)))))))</f>
        <v/>
      </c>
      <c r="K78" s="170" t="str">
        <f>IF($G78="","",IF($C78=Listes!$B$31,IF(IDP_Barèmes_RX!$E78&lt;=Listes!$B$42,(IDP_Barèmes_RX!$E78*(VLOOKUP(IDP_Barèmes_RX!$D78,Listes!$A$43:$E$49,2,FALSE))),IF(IDP_Barèmes_RX!$E78&gt;Listes!$D$42,(IDP_Barèmes_RX!$E78*(VLOOKUP(IDP_Barèmes_RX!$D78,Listes!$A$43:$E$49,5,FALSE))),(IDP_Barèmes_RX!$E78*(VLOOKUP(IDP_Barèmes_RX!$D78,Listes!$A$43:$E$49,3,FALSE))+(VLOOKUP(IDP_Barèmes_RX!$D78,Listes!$A$43:$E$49,4,FALSE)))))))</f>
        <v/>
      </c>
      <c r="L78" s="170" t="str">
        <f>IF($G78="","",IF($C78=Listes!$B$34,Listes!$I$31,IF($C78=Listes!$B$35,(VLOOKUP(IDP_Barèmes_RX!$F78,Listes!$E$31:$F$36,2,FALSE)),IF($C78=Listes!$B$33,IF(IDP_Barèmes_RX!$E78&lt;=Listes!$A$64,IDP_Barèmes_RX!$E78*Listes!$A$65,IF(IDP_Barèmes_RX!$E78&gt;Listes!$D$64,IDP_Barèmes_RX!$E78*Listes!$D$65,((IDP_Barèmes_RX!$E78*Listes!$B$65)+Listes!$C$65)))))))</f>
        <v/>
      </c>
      <c r="M78" s="203" t="str">
        <f>IF(Barèmes!O78="","",Barèmes!O78)</f>
        <v/>
      </c>
      <c r="N78" s="73" t="str">
        <f t="shared" si="5"/>
        <v/>
      </c>
      <c r="O78" s="182" t="str">
        <f t="shared" si="6"/>
        <v/>
      </c>
      <c r="P78" s="182"/>
      <c r="Q78" s="182"/>
      <c r="R78" s="209" t="str">
        <f t="shared" si="7"/>
        <v/>
      </c>
      <c r="S78" s="185"/>
      <c r="T78" s="266"/>
      <c r="U78" s="90"/>
      <c r="V78" s="158">
        <f t="shared" si="4"/>
        <v>0</v>
      </c>
    </row>
    <row r="79" spans="1:22" ht="20.100000000000001" customHeight="1" x14ac:dyDescent="0.25">
      <c r="A79" s="174">
        <v>73</v>
      </c>
      <c r="B79" s="181" t="str">
        <f>IF(Barèmes!B79="","",Barèmes!B79)</f>
        <v/>
      </c>
      <c r="C79" s="181" t="str">
        <f>IF(Barèmes!C79="","",Barèmes!C79)</f>
        <v/>
      </c>
      <c r="D79" s="181" t="str">
        <f>IF(Barèmes!D79="","",Barèmes!D79)</f>
        <v/>
      </c>
      <c r="E79" s="181" t="str">
        <f>IF(Barèmes!E79="","",Barèmes!E79)</f>
        <v/>
      </c>
      <c r="F79" s="181" t="str">
        <f>IF(Barèmes!F79="","",Barèmes!F79)</f>
        <v/>
      </c>
      <c r="G79" s="181" t="str">
        <f>IF(Barèmes!G79="","",Barèmes!G79)</f>
        <v/>
      </c>
      <c r="H79" s="181" t="str">
        <f>IF(Barèmes!J79="","",Barèmes!J79)</f>
        <v/>
      </c>
      <c r="I79" s="181" t="str">
        <f>IF(Barèmes!K79="","",Barèmes!K79)</f>
        <v/>
      </c>
      <c r="J79" s="170" t="str">
        <f>IF($G79="","",IF($C79=Listes!$B$32,IF(IDP_Barèmes_RX!$E79&lt;=Listes!$B$53,(IDP_Barèmes_RX!$E79*(VLOOKUP(IDP_Barèmes_RX!$D79,Listes!$A$54:$E$60,2,FALSE))),IF(IDP_Barèmes_RX!$E79&gt;Listes!$E$53,(IDP_Barèmes_RX!$E79*(VLOOKUP(IDP_Barèmes_RX!$D79,Listes!$A$54:$E$60,5,FALSE))),(IDP_Barèmes_RX!$E79*(VLOOKUP(IDP_Barèmes_RX!$D79,Listes!$A$54:$E$60,3,FALSE))+(VLOOKUP(IDP_Barèmes_RX!$D79,Listes!$A$54:$E$60,4,FALSE)))))))</f>
        <v/>
      </c>
      <c r="K79" s="170" t="str">
        <f>IF($G79="","",IF($C79=Listes!$B$31,IF(IDP_Barèmes_RX!$E79&lt;=Listes!$B$42,(IDP_Barèmes_RX!$E79*(VLOOKUP(IDP_Barèmes_RX!$D79,Listes!$A$43:$E$49,2,FALSE))),IF(IDP_Barèmes_RX!$E79&gt;Listes!$D$42,(IDP_Barèmes_RX!$E79*(VLOOKUP(IDP_Barèmes_RX!$D79,Listes!$A$43:$E$49,5,FALSE))),(IDP_Barèmes_RX!$E79*(VLOOKUP(IDP_Barèmes_RX!$D79,Listes!$A$43:$E$49,3,FALSE))+(VLOOKUP(IDP_Barèmes_RX!$D79,Listes!$A$43:$E$49,4,FALSE)))))))</f>
        <v/>
      </c>
      <c r="L79" s="170" t="str">
        <f>IF($G79="","",IF($C79=Listes!$B$34,Listes!$I$31,IF($C79=Listes!$B$35,(VLOOKUP(IDP_Barèmes_RX!$F79,Listes!$E$31:$F$36,2,FALSE)),IF($C79=Listes!$B$33,IF(IDP_Barèmes_RX!$E79&lt;=Listes!$A$64,IDP_Barèmes_RX!$E79*Listes!$A$65,IF(IDP_Barèmes_RX!$E79&gt;Listes!$D$64,IDP_Barèmes_RX!$E79*Listes!$D$65,((IDP_Barèmes_RX!$E79*Listes!$B$65)+Listes!$C$65)))))))</f>
        <v/>
      </c>
      <c r="M79" s="203" t="str">
        <f>IF(Barèmes!O79="","",Barèmes!O79)</f>
        <v/>
      </c>
      <c r="N79" s="73" t="str">
        <f t="shared" si="5"/>
        <v/>
      </c>
      <c r="O79" s="182" t="str">
        <f t="shared" si="6"/>
        <v/>
      </c>
      <c r="P79" s="182"/>
      <c r="Q79" s="182"/>
      <c r="R79" s="209" t="str">
        <f t="shared" si="7"/>
        <v/>
      </c>
      <c r="S79" s="185"/>
      <c r="T79" s="266"/>
      <c r="U79" s="90"/>
      <c r="V79" s="158">
        <f t="shared" si="4"/>
        <v>0</v>
      </c>
    </row>
    <row r="80" spans="1:22" ht="20.100000000000001" customHeight="1" x14ac:dyDescent="0.25">
      <c r="A80" s="174">
        <v>74</v>
      </c>
      <c r="B80" s="181" t="str">
        <f>IF(Barèmes!B80="","",Barèmes!B80)</f>
        <v/>
      </c>
      <c r="C80" s="181" t="str">
        <f>IF(Barèmes!C80="","",Barèmes!C80)</f>
        <v/>
      </c>
      <c r="D80" s="181" t="str">
        <f>IF(Barèmes!D80="","",Barèmes!D80)</f>
        <v/>
      </c>
      <c r="E80" s="181" t="str">
        <f>IF(Barèmes!E80="","",Barèmes!E80)</f>
        <v/>
      </c>
      <c r="F80" s="181" t="str">
        <f>IF(Barèmes!F80="","",Barèmes!F80)</f>
        <v/>
      </c>
      <c r="G80" s="181" t="str">
        <f>IF(Barèmes!G80="","",Barèmes!G80)</f>
        <v/>
      </c>
      <c r="H80" s="181" t="str">
        <f>IF(Barèmes!J80="","",Barèmes!J80)</f>
        <v/>
      </c>
      <c r="I80" s="181" t="str">
        <f>IF(Barèmes!K80="","",Barèmes!K80)</f>
        <v/>
      </c>
      <c r="J80" s="170" t="str">
        <f>IF($G80="","",IF($C80=Listes!$B$32,IF(IDP_Barèmes_RX!$E80&lt;=Listes!$B$53,(IDP_Barèmes_RX!$E80*(VLOOKUP(IDP_Barèmes_RX!$D80,Listes!$A$54:$E$60,2,FALSE))),IF(IDP_Barèmes_RX!$E80&gt;Listes!$E$53,(IDP_Barèmes_RX!$E80*(VLOOKUP(IDP_Barèmes_RX!$D80,Listes!$A$54:$E$60,5,FALSE))),(IDP_Barèmes_RX!$E80*(VLOOKUP(IDP_Barèmes_RX!$D80,Listes!$A$54:$E$60,3,FALSE))+(VLOOKUP(IDP_Barèmes_RX!$D80,Listes!$A$54:$E$60,4,FALSE)))))))</f>
        <v/>
      </c>
      <c r="K80" s="170" t="str">
        <f>IF($G80="","",IF($C80=Listes!$B$31,IF(IDP_Barèmes_RX!$E80&lt;=Listes!$B$42,(IDP_Barèmes_RX!$E80*(VLOOKUP(IDP_Barèmes_RX!$D80,Listes!$A$43:$E$49,2,FALSE))),IF(IDP_Barèmes_RX!$E80&gt;Listes!$D$42,(IDP_Barèmes_RX!$E80*(VLOOKUP(IDP_Barèmes_RX!$D80,Listes!$A$43:$E$49,5,FALSE))),(IDP_Barèmes_RX!$E80*(VLOOKUP(IDP_Barèmes_RX!$D80,Listes!$A$43:$E$49,3,FALSE))+(VLOOKUP(IDP_Barèmes_RX!$D80,Listes!$A$43:$E$49,4,FALSE)))))))</f>
        <v/>
      </c>
      <c r="L80" s="170" t="str">
        <f>IF($G80="","",IF($C80=Listes!$B$34,Listes!$I$31,IF($C80=Listes!$B$35,(VLOOKUP(IDP_Barèmes_RX!$F80,Listes!$E$31:$F$36,2,FALSE)),IF($C80=Listes!$B$33,IF(IDP_Barèmes_RX!$E80&lt;=Listes!$A$64,IDP_Barèmes_RX!$E80*Listes!$A$65,IF(IDP_Barèmes_RX!$E80&gt;Listes!$D$64,IDP_Barèmes_RX!$E80*Listes!$D$65,((IDP_Barèmes_RX!$E80*Listes!$B$65)+Listes!$C$65)))))))</f>
        <v/>
      </c>
      <c r="M80" s="203" t="str">
        <f>IF(Barèmes!O80="","",Barèmes!O80)</f>
        <v/>
      </c>
      <c r="N80" s="73" t="str">
        <f t="shared" si="5"/>
        <v/>
      </c>
      <c r="O80" s="182" t="str">
        <f t="shared" si="6"/>
        <v/>
      </c>
      <c r="P80" s="182"/>
      <c r="Q80" s="182"/>
      <c r="R80" s="209" t="str">
        <f t="shared" si="7"/>
        <v/>
      </c>
      <c r="S80" s="185"/>
      <c r="T80" s="266"/>
      <c r="U80" s="90"/>
      <c r="V80" s="158">
        <f t="shared" si="4"/>
        <v>0</v>
      </c>
    </row>
    <row r="81" spans="1:22" ht="20.100000000000001" customHeight="1" x14ac:dyDescent="0.25">
      <c r="A81" s="174">
        <v>75</v>
      </c>
      <c r="B81" s="181" t="str">
        <f>IF(Barèmes!B81="","",Barèmes!B81)</f>
        <v/>
      </c>
      <c r="C81" s="181" t="str">
        <f>IF(Barèmes!C81="","",Barèmes!C81)</f>
        <v/>
      </c>
      <c r="D81" s="181" t="str">
        <f>IF(Barèmes!D81="","",Barèmes!D81)</f>
        <v/>
      </c>
      <c r="E81" s="181" t="str">
        <f>IF(Barèmes!E81="","",Barèmes!E81)</f>
        <v/>
      </c>
      <c r="F81" s="181" t="str">
        <f>IF(Barèmes!F81="","",Barèmes!F81)</f>
        <v/>
      </c>
      <c r="G81" s="181" t="str">
        <f>IF(Barèmes!G81="","",Barèmes!G81)</f>
        <v/>
      </c>
      <c r="H81" s="181" t="str">
        <f>IF(Barèmes!J81="","",Barèmes!J81)</f>
        <v/>
      </c>
      <c r="I81" s="181" t="str">
        <f>IF(Barèmes!K81="","",Barèmes!K81)</f>
        <v/>
      </c>
      <c r="J81" s="170" t="str">
        <f>IF($G81="","",IF($C81=Listes!$B$32,IF(IDP_Barèmes_RX!$E81&lt;=Listes!$B$53,(IDP_Barèmes_RX!$E81*(VLOOKUP(IDP_Barèmes_RX!$D81,Listes!$A$54:$E$60,2,FALSE))),IF(IDP_Barèmes_RX!$E81&gt;Listes!$E$53,(IDP_Barèmes_RX!$E81*(VLOOKUP(IDP_Barèmes_RX!$D81,Listes!$A$54:$E$60,5,FALSE))),(IDP_Barèmes_RX!$E81*(VLOOKUP(IDP_Barèmes_RX!$D81,Listes!$A$54:$E$60,3,FALSE))+(VLOOKUP(IDP_Barèmes_RX!$D81,Listes!$A$54:$E$60,4,FALSE)))))))</f>
        <v/>
      </c>
      <c r="K81" s="170" t="str">
        <f>IF($G81="","",IF($C81=Listes!$B$31,IF(IDP_Barèmes_RX!$E81&lt;=Listes!$B$42,(IDP_Barèmes_RX!$E81*(VLOOKUP(IDP_Barèmes_RX!$D81,Listes!$A$43:$E$49,2,FALSE))),IF(IDP_Barèmes_RX!$E81&gt;Listes!$D$42,(IDP_Barèmes_RX!$E81*(VLOOKUP(IDP_Barèmes_RX!$D81,Listes!$A$43:$E$49,5,FALSE))),(IDP_Barèmes_RX!$E81*(VLOOKUP(IDP_Barèmes_RX!$D81,Listes!$A$43:$E$49,3,FALSE))+(VLOOKUP(IDP_Barèmes_RX!$D81,Listes!$A$43:$E$49,4,FALSE)))))))</f>
        <v/>
      </c>
      <c r="L81" s="170" t="str">
        <f>IF($G81="","",IF($C81=Listes!$B$34,Listes!$I$31,IF($C81=Listes!$B$35,(VLOOKUP(IDP_Barèmes_RX!$F81,Listes!$E$31:$F$36,2,FALSE)),IF($C81=Listes!$B$33,IF(IDP_Barèmes_RX!$E81&lt;=Listes!$A$64,IDP_Barèmes_RX!$E81*Listes!$A$65,IF(IDP_Barèmes_RX!$E81&gt;Listes!$D$64,IDP_Barèmes_RX!$E81*Listes!$D$65,((IDP_Barèmes_RX!$E81*Listes!$B$65)+Listes!$C$65)))))))</f>
        <v/>
      </c>
      <c r="M81" s="203" t="str">
        <f>IF(Barèmes!O81="","",Barèmes!O81)</f>
        <v/>
      </c>
      <c r="N81" s="73" t="str">
        <f t="shared" si="5"/>
        <v/>
      </c>
      <c r="O81" s="182" t="str">
        <f t="shared" si="6"/>
        <v/>
      </c>
      <c r="P81" s="182"/>
      <c r="Q81" s="182"/>
      <c r="R81" s="209" t="str">
        <f t="shared" si="7"/>
        <v/>
      </c>
      <c r="S81" s="185"/>
      <c r="T81" s="266"/>
      <c r="U81" s="90"/>
      <c r="V81" s="158">
        <f t="shared" si="4"/>
        <v>0</v>
      </c>
    </row>
    <row r="82" spans="1:22" ht="20.100000000000001" customHeight="1" x14ac:dyDescent="0.25">
      <c r="A82" s="174">
        <v>76</v>
      </c>
      <c r="B82" s="181" t="str">
        <f>IF(Barèmes!B82="","",Barèmes!B82)</f>
        <v/>
      </c>
      <c r="C82" s="181" t="str">
        <f>IF(Barèmes!C82="","",Barèmes!C82)</f>
        <v/>
      </c>
      <c r="D82" s="181" t="str">
        <f>IF(Barèmes!D82="","",Barèmes!D82)</f>
        <v/>
      </c>
      <c r="E82" s="181" t="str">
        <f>IF(Barèmes!E82="","",Barèmes!E82)</f>
        <v/>
      </c>
      <c r="F82" s="181" t="str">
        <f>IF(Barèmes!F82="","",Barèmes!F82)</f>
        <v/>
      </c>
      <c r="G82" s="181" t="str">
        <f>IF(Barèmes!G82="","",Barèmes!G82)</f>
        <v/>
      </c>
      <c r="H82" s="181" t="str">
        <f>IF(Barèmes!J82="","",Barèmes!J82)</f>
        <v/>
      </c>
      <c r="I82" s="181" t="str">
        <f>IF(Barèmes!K82="","",Barèmes!K82)</f>
        <v/>
      </c>
      <c r="J82" s="170" t="str">
        <f>IF($G82="","",IF($C82=Listes!$B$32,IF(IDP_Barèmes_RX!$E82&lt;=Listes!$B$53,(IDP_Barèmes_RX!$E82*(VLOOKUP(IDP_Barèmes_RX!$D82,Listes!$A$54:$E$60,2,FALSE))),IF(IDP_Barèmes_RX!$E82&gt;Listes!$E$53,(IDP_Barèmes_RX!$E82*(VLOOKUP(IDP_Barèmes_RX!$D82,Listes!$A$54:$E$60,5,FALSE))),(IDP_Barèmes_RX!$E82*(VLOOKUP(IDP_Barèmes_RX!$D82,Listes!$A$54:$E$60,3,FALSE))+(VLOOKUP(IDP_Barèmes_RX!$D82,Listes!$A$54:$E$60,4,FALSE)))))))</f>
        <v/>
      </c>
      <c r="K82" s="170" t="str">
        <f>IF($G82="","",IF($C82=Listes!$B$31,IF(IDP_Barèmes_RX!$E82&lt;=Listes!$B$42,(IDP_Barèmes_RX!$E82*(VLOOKUP(IDP_Barèmes_RX!$D82,Listes!$A$43:$E$49,2,FALSE))),IF(IDP_Barèmes_RX!$E82&gt;Listes!$D$42,(IDP_Barèmes_RX!$E82*(VLOOKUP(IDP_Barèmes_RX!$D82,Listes!$A$43:$E$49,5,FALSE))),(IDP_Barèmes_RX!$E82*(VLOOKUP(IDP_Barèmes_RX!$D82,Listes!$A$43:$E$49,3,FALSE))+(VLOOKUP(IDP_Barèmes_RX!$D82,Listes!$A$43:$E$49,4,FALSE)))))))</f>
        <v/>
      </c>
      <c r="L82" s="170" t="str">
        <f>IF($G82="","",IF($C82=Listes!$B$34,Listes!$I$31,IF($C82=Listes!$B$35,(VLOOKUP(IDP_Barèmes_RX!$F82,Listes!$E$31:$F$36,2,FALSE)),IF($C82=Listes!$B$33,IF(IDP_Barèmes_RX!$E82&lt;=Listes!$A$64,IDP_Barèmes_RX!$E82*Listes!$A$65,IF(IDP_Barèmes_RX!$E82&gt;Listes!$D$64,IDP_Barèmes_RX!$E82*Listes!$D$65,((IDP_Barèmes_RX!$E82*Listes!$B$65)+Listes!$C$65)))))))</f>
        <v/>
      </c>
      <c r="M82" s="203" t="str">
        <f>IF(Barèmes!O82="","",Barèmes!O82)</f>
        <v/>
      </c>
      <c r="N82" s="73" t="str">
        <f t="shared" si="5"/>
        <v/>
      </c>
      <c r="O82" s="182" t="str">
        <f t="shared" si="6"/>
        <v/>
      </c>
      <c r="P82" s="182"/>
      <c r="Q82" s="182"/>
      <c r="R82" s="209" t="str">
        <f t="shared" si="7"/>
        <v/>
      </c>
      <c r="S82" s="185"/>
      <c r="T82" s="266"/>
      <c r="U82" s="90"/>
      <c r="V82" s="158">
        <f t="shared" si="4"/>
        <v>0</v>
      </c>
    </row>
    <row r="83" spans="1:22" ht="20.100000000000001" customHeight="1" x14ac:dyDescent="0.25">
      <c r="A83" s="174">
        <v>77</v>
      </c>
      <c r="B83" s="181" t="str">
        <f>IF(Barèmes!B83="","",Barèmes!B83)</f>
        <v/>
      </c>
      <c r="C83" s="181" t="str">
        <f>IF(Barèmes!C83="","",Barèmes!C83)</f>
        <v/>
      </c>
      <c r="D83" s="181" t="str">
        <f>IF(Barèmes!D83="","",Barèmes!D83)</f>
        <v/>
      </c>
      <c r="E83" s="181" t="str">
        <f>IF(Barèmes!E83="","",Barèmes!E83)</f>
        <v/>
      </c>
      <c r="F83" s="181" t="str">
        <f>IF(Barèmes!F83="","",Barèmes!F83)</f>
        <v/>
      </c>
      <c r="G83" s="181" t="str">
        <f>IF(Barèmes!G83="","",Barèmes!G83)</f>
        <v/>
      </c>
      <c r="H83" s="181" t="str">
        <f>IF(Barèmes!J83="","",Barèmes!J83)</f>
        <v/>
      </c>
      <c r="I83" s="181" t="str">
        <f>IF(Barèmes!K83="","",Barèmes!K83)</f>
        <v/>
      </c>
      <c r="J83" s="170" t="str">
        <f>IF($G83="","",IF($C83=Listes!$B$32,IF(IDP_Barèmes_RX!$E83&lt;=Listes!$B$53,(IDP_Barèmes_RX!$E83*(VLOOKUP(IDP_Barèmes_RX!$D83,Listes!$A$54:$E$60,2,FALSE))),IF(IDP_Barèmes_RX!$E83&gt;Listes!$E$53,(IDP_Barèmes_RX!$E83*(VLOOKUP(IDP_Barèmes_RX!$D83,Listes!$A$54:$E$60,5,FALSE))),(IDP_Barèmes_RX!$E83*(VLOOKUP(IDP_Barèmes_RX!$D83,Listes!$A$54:$E$60,3,FALSE))+(VLOOKUP(IDP_Barèmes_RX!$D83,Listes!$A$54:$E$60,4,FALSE)))))))</f>
        <v/>
      </c>
      <c r="K83" s="170" t="str">
        <f>IF($G83="","",IF($C83=Listes!$B$31,IF(IDP_Barèmes_RX!$E83&lt;=Listes!$B$42,(IDP_Barèmes_RX!$E83*(VLOOKUP(IDP_Barèmes_RX!$D83,Listes!$A$43:$E$49,2,FALSE))),IF(IDP_Barèmes_RX!$E83&gt;Listes!$D$42,(IDP_Barèmes_RX!$E83*(VLOOKUP(IDP_Barèmes_RX!$D83,Listes!$A$43:$E$49,5,FALSE))),(IDP_Barèmes_RX!$E83*(VLOOKUP(IDP_Barèmes_RX!$D83,Listes!$A$43:$E$49,3,FALSE))+(VLOOKUP(IDP_Barèmes_RX!$D83,Listes!$A$43:$E$49,4,FALSE)))))))</f>
        <v/>
      </c>
      <c r="L83" s="170" t="str">
        <f>IF($G83="","",IF($C83=Listes!$B$34,Listes!$I$31,IF($C83=Listes!$B$35,(VLOOKUP(IDP_Barèmes_RX!$F83,Listes!$E$31:$F$36,2,FALSE)),IF($C83=Listes!$B$33,IF(IDP_Barèmes_RX!$E83&lt;=Listes!$A$64,IDP_Barèmes_RX!$E83*Listes!$A$65,IF(IDP_Barèmes_RX!$E83&gt;Listes!$D$64,IDP_Barèmes_RX!$E83*Listes!$D$65,((IDP_Barèmes_RX!$E83*Listes!$B$65)+Listes!$C$65)))))))</f>
        <v/>
      </c>
      <c r="M83" s="203" t="str">
        <f>IF(Barèmes!O83="","",Barèmes!O83)</f>
        <v/>
      </c>
      <c r="N83" s="73" t="str">
        <f t="shared" si="5"/>
        <v/>
      </c>
      <c r="O83" s="182" t="str">
        <f t="shared" si="6"/>
        <v/>
      </c>
      <c r="P83" s="182"/>
      <c r="Q83" s="182"/>
      <c r="R83" s="209" t="str">
        <f t="shared" si="7"/>
        <v/>
      </c>
      <c r="S83" s="185"/>
      <c r="T83" s="266"/>
      <c r="U83" s="90"/>
      <c r="V83" s="158">
        <f t="shared" si="4"/>
        <v>0</v>
      </c>
    </row>
    <row r="84" spans="1:22" ht="20.100000000000001" customHeight="1" x14ac:dyDescent="0.25">
      <c r="A84" s="174">
        <v>78</v>
      </c>
      <c r="B84" s="181" t="str">
        <f>IF(Barèmes!B84="","",Barèmes!B84)</f>
        <v/>
      </c>
      <c r="C84" s="181" t="str">
        <f>IF(Barèmes!C84="","",Barèmes!C84)</f>
        <v/>
      </c>
      <c r="D84" s="181" t="str">
        <f>IF(Barèmes!D84="","",Barèmes!D84)</f>
        <v/>
      </c>
      <c r="E84" s="181" t="str">
        <f>IF(Barèmes!E84="","",Barèmes!E84)</f>
        <v/>
      </c>
      <c r="F84" s="181" t="str">
        <f>IF(Barèmes!F84="","",Barèmes!F84)</f>
        <v/>
      </c>
      <c r="G84" s="181" t="str">
        <f>IF(Barèmes!G84="","",Barèmes!G84)</f>
        <v/>
      </c>
      <c r="H84" s="181" t="str">
        <f>IF(Barèmes!J84="","",Barèmes!J84)</f>
        <v/>
      </c>
      <c r="I84" s="181" t="str">
        <f>IF(Barèmes!K84="","",Barèmes!K84)</f>
        <v/>
      </c>
      <c r="J84" s="170" t="str">
        <f>IF($G84="","",IF($C84=Listes!$B$32,IF(IDP_Barèmes_RX!$E84&lt;=Listes!$B$53,(IDP_Barèmes_RX!$E84*(VLOOKUP(IDP_Barèmes_RX!$D84,Listes!$A$54:$E$60,2,FALSE))),IF(IDP_Barèmes_RX!$E84&gt;Listes!$E$53,(IDP_Barèmes_RX!$E84*(VLOOKUP(IDP_Barèmes_RX!$D84,Listes!$A$54:$E$60,5,FALSE))),(IDP_Barèmes_RX!$E84*(VLOOKUP(IDP_Barèmes_RX!$D84,Listes!$A$54:$E$60,3,FALSE))+(VLOOKUP(IDP_Barèmes_RX!$D84,Listes!$A$54:$E$60,4,FALSE)))))))</f>
        <v/>
      </c>
      <c r="K84" s="170" t="str">
        <f>IF($G84="","",IF($C84=Listes!$B$31,IF(IDP_Barèmes_RX!$E84&lt;=Listes!$B$42,(IDP_Barèmes_RX!$E84*(VLOOKUP(IDP_Barèmes_RX!$D84,Listes!$A$43:$E$49,2,FALSE))),IF(IDP_Barèmes_RX!$E84&gt;Listes!$D$42,(IDP_Barèmes_RX!$E84*(VLOOKUP(IDP_Barèmes_RX!$D84,Listes!$A$43:$E$49,5,FALSE))),(IDP_Barèmes_RX!$E84*(VLOOKUP(IDP_Barèmes_RX!$D84,Listes!$A$43:$E$49,3,FALSE))+(VLOOKUP(IDP_Barèmes_RX!$D84,Listes!$A$43:$E$49,4,FALSE)))))))</f>
        <v/>
      </c>
      <c r="L84" s="170" t="str">
        <f>IF($G84="","",IF($C84=Listes!$B$34,Listes!$I$31,IF($C84=Listes!$B$35,(VLOOKUP(IDP_Barèmes_RX!$F84,Listes!$E$31:$F$36,2,FALSE)),IF($C84=Listes!$B$33,IF(IDP_Barèmes_RX!$E84&lt;=Listes!$A$64,IDP_Barèmes_RX!$E84*Listes!$A$65,IF(IDP_Barèmes_RX!$E84&gt;Listes!$D$64,IDP_Barèmes_RX!$E84*Listes!$D$65,((IDP_Barèmes_RX!$E84*Listes!$B$65)+Listes!$C$65)))))))</f>
        <v/>
      </c>
      <c r="M84" s="203" t="str">
        <f>IF(Barèmes!O84="","",Barèmes!O84)</f>
        <v/>
      </c>
      <c r="N84" s="73" t="str">
        <f t="shared" si="5"/>
        <v/>
      </c>
      <c r="O84" s="182" t="str">
        <f t="shared" si="6"/>
        <v/>
      </c>
      <c r="P84" s="182"/>
      <c r="Q84" s="182"/>
      <c r="R84" s="209" t="str">
        <f t="shared" si="7"/>
        <v/>
      </c>
      <c r="S84" s="185"/>
      <c r="T84" s="266"/>
      <c r="U84" s="90"/>
      <c r="V84" s="158">
        <f t="shared" si="4"/>
        <v>0</v>
      </c>
    </row>
    <row r="85" spans="1:22" ht="20.100000000000001" customHeight="1" x14ac:dyDescent="0.25">
      <c r="A85" s="174">
        <v>79</v>
      </c>
      <c r="B85" s="181" t="str">
        <f>IF(Barèmes!B85="","",Barèmes!B85)</f>
        <v/>
      </c>
      <c r="C85" s="181" t="str">
        <f>IF(Barèmes!C85="","",Barèmes!C85)</f>
        <v/>
      </c>
      <c r="D85" s="181" t="str">
        <f>IF(Barèmes!D85="","",Barèmes!D85)</f>
        <v/>
      </c>
      <c r="E85" s="181" t="str">
        <f>IF(Barèmes!E85="","",Barèmes!E85)</f>
        <v/>
      </c>
      <c r="F85" s="181" t="str">
        <f>IF(Barèmes!F85="","",Barèmes!F85)</f>
        <v/>
      </c>
      <c r="G85" s="181" t="str">
        <f>IF(Barèmes!G85="","",Barèmes!G85)</f>
        <v/>
      </c>
      <c r="H85" s="181" t="str">
        <f>IF(Barèmes!J85="","",Barèmes!J85)</f>
        <v/>
      </c>
      <c r="I85" s="181" t="str">
        <f>IF(Barèmes!K85="","",Barèmes!K85)</f>
        <v/>
      </c>
      <c r="J85" s="170" t="str">
        <f>IF($G85="","",IF($C85=Listes!$B$32,IF(IDP_Barèmes_RX!$E85&lt;=Listes!$B$53,(IDP_Barèmes_RX!$E85*(VLOOKUP(IDP_Barèmes_RX!$D85,Listes!$A$54:$E$60,2,FALSE))),IF(IDP_Barèmes_RX!$E85&gt;Listes!$E$53,(IDP_Barèmes_RX!$E85*(VLOOKUP(IDP_Barèmes_RX!$D85,Listes!$A$54:$E$60,5,FALSE))),(IDP_Barèmes_RX!$E85*(VLOOKUP(IDP_Barèmes_RX!$D85,Listes!$A$54:$E$60,3,FALSE))+(VLOOKUP(IDP_Barèmes_RX!$D85,Listes!$A$54:$E$60,4,FALSE)))))))</f>
        <v/>
      </c>
      <c r="K85" s="170" t="str">
        <f>IF($G85="","",IF($C85=Listes!$B$31,IF(IDP_Barèmes_RX!$E85&lt;=Listes!$B$42,(IDP_Barèmes_RX!$E85*(VLOOKUP(IDP_Barèmes_RX!$D85,Listes!$A$43:$E$49,2,FALSE))),IF(IDP_Barèmes_RX!$E85&gt;Listes!$D$42,(IDP_Barèmes_RX!$E85*(VLOOKUP(IDP_Barèmes_RX!$D85,Listes!$A$43:$E$49,5,FALSE))),(IDP_Barèmes_RX!$E85*(VLOOKUP(IDP_Barèmes_RX!$D85,Listes!$A$43:$E$49,3,FALSE))+(VLOOKUP(IDP_Barèmes_RX!$D85,Listes!$A$43:$E$49,4,FALSE)))))))</f>
        <v/>
      </c>
      <c r="L85" s="170" t="str">
        <f>IF($G85="","",IF($C85=Listes!$B$34,Listes!$I$31,IF($C85=Listes!$B$35,(VLOOKUP(IDP_Barèmes_RX!$F85,Listes!$E$31:$F$36,2,FALSE)),IF($C85=Listes!$B$33,IF(IDP_Barèmes_RX!$E85&lt;=Listes!$A$64,IDP_Barèmes_RX!$E85*Listes!$A$65,IF(IDP_Barèmes_RX!$E85&gt;Listes!$D$64,IDP_Barèmes_RX!$E85*Listes!$D$65,((IDP_Barèmes_RX!$E85*Listes!$B$65)+Listes!$C$65)))))))</f>
        <v/>
      </c>
      <c r="M85" s="203" t="str">
        <f>IF(Barèmes!O85="","",Barèmes!O85)</f>
        <v/>
      </c>
      <c r="N85" s="73" t="str">
        <f t="shared" si="5"/>
        <v/>
      </c>
      <c r="O85" s="182" t="str">
        <f t="shared" si="6"/>
        <v/>
      </c>
      <c r="P85" s="182"/>
      <c r="Q85" s="182"/>
      <c r="R85" s="209" t="str">
        <f t="shared" si="7"/>
        <v/>
      </c>
      <c r="S85" s="185"/>
      <c r="T85" s="266"/>
      <c r="U85" s="90"/>
      <c r="V85" s="158">
        <f t="shared" si="4"/>
        <v>0</v>
      </c>
    </row>
    <row r="86" spans="1:22" ht="20.100000000000001" customHeight="1" x14ac:dyDescent="0.25">
      <c r="A86" s="174">
        <v>80</v>
      </c>
      <c r="B86" s="181" t="str">
        <f>IF(Barèmes!B86="","",Barèmes!B86)</f>
        <v/>
      </c>
      <c r="C86" s="181" t="str">
        <f>IF(Barèmes!C86="","",Barèmes!C86)</f>
        <v/>
      </c>
      <c r="D86" s="181" t="str">
        <f>IF(Barèmes!D86="","",Barèmes!D86)</f>
        <v/>
      </c>
      <c r="E86" s="181" t="str">
        <f>IF(Barèmes!E86="","",Barèmes!E86)</f>
        <v/>
      </c>
      <c r="F86" s="181" t="str">
        <f>IF(Barèmes!F86="","",Barèmes!F86)</f>
        <v/>
      </c>
      <c r="G86" s="181" t="str">
        <f>IF(Barèmes!G86="","",Barèmes!G86)</f>
        <v/>
      </c>
      <c r="H86" s="181" t="str">
        <f>IF(Barèmes!J86="","",Barèmes!J86)</f>
        <v/>
      </c>
      <c r="I86" s="181" t="str">
        <f>IF(Barèmes!K86="","",Barèmes!K86)</f>
        <v/>
      </c>
      <c r="J86" s="170" t="str">
        <f>IF($G86="","",IF($C86=Listes!$B$32,IF(IDP_Barèmes_RX!$E86&lt;=Listes!$B$53,(IDP_Barèmes_RX!$E86*(VLOOKUP(IDP_Barèmes_RX!$D86,Listes!$A$54:$E$60,2,FALSE))),IF(IDP_Barèmes_RX!$E86&gt;Listes!$E$53,(IDP_Barèmes_RX!$E86*(VLOOKUP(IDP_Barèmes_RX!$D86,Listes!$A$54:$E$60,5,FALSE))),(IDP_Barèmes_RX!$E86*(VLOOKUP(IDP_Barèmes_RX!$D86,Listes!$A$54:$E$60,3,FALSE))+(VLOOKUP(IDP_Barèmes_RX!$D86,Listes!$A$54:$E$60,4,FALSE)))))))</f>
        <v/>
      </c>
      <c r="K86" s="170" t="str">
        <f>IF($G86="","",IF($C86=Listes!$B$31,IF(IDP_Barèmes_RX!$E86&lt;=Listes!$B$42,(IDP_Barèmes_RX!$E86*(VLOOKUP(IDP_Barèmes_RX!$D86,Listes!$A$43:$E$49,2,FALSE))),IF(IDP_Barèmes_RX!$E86&gt;Listes!$D$42,(IDP_Barèmes_RX!$E86*(VLOOKUP(IDP_Barèmes_RX!$D86,Listes!$A$43:$E$49,5,FALSE))),(IDP_Barèmes_RX!$E86*(VLOOKUP(IDP_Barèmes_RX!$D86,Listes!$A$43:$E$49,3,FALSE))+(VLOOKUP(IDP_Barèmes_RX!$D86,Listes!$A$43:$E$49,4,FALSE)))))))</f>
        <v/>
      </c>
      <c r="L86" s="170" t="str">
        <f>IF($G86="","",IF($C86=Listes!$B$34,Listes!$I$31,IF($C86=Listes!$B$35,(VLOOKUP(IDP_Barèmes_RX!$F86,Listes!$E$31:$F$36,2,FALSE)),IF($C86=Listes!$B$33,IF(IDP_Barèmes_RX!$E86&lt;=Listes!$A$64,IDP_Barèmes_RX!$E86*Listes!$A$65,IF(IDP_Barèmes_RX!$E86&gt;Listes!$D$64,IDP_Barèmes_RX!$E86*Listes!$D$65,((IDP_Barèmes_RX!$E86*Listes!$B$65)+Listes!$C$65)))))))</f>
        <v/>
      </c>
      <c r="M86" s="203" t="str">
        <f>IF(Barèmes!O86="","",Barèmes!O86)</f>
        <v/>
      </c>
      <c r="N86" s="73" t="str">
        <f t="shared" si="5"/>
        <v/>
      </c>
      <c r="O86" s="182" t="str">
        <f t="shared" si="6"/>
        <v/>
      </c>
      <c r="P86" s="182"/>
      <c r="Q86" s="182"/>
      <c r="R86" s="209" t="str">
        <f t="shared" si="7"/>
        <v/>
      </c>
      <c r="S86" s="185"/>
      <c r="T86" s="266"/>
      <c r="U86" s="90"/>
      <c r="V86" s="158">
        <f t="shared" si="4"/>
        <v>0</v>
      </c>
    </row>
    <row r="87" spans="1:22" ht="20.100000000000001" customHeight="1" x14ac:dyDescent="0.25">
      <c r="A87" s="174">
        <v>81</v>
      </c>
      <c r="B87" s="181" t="str">
        <f>IF(Barèmes!B87="","",Barèmes!B87)</f>
        <v/>
      </c>
      <c r="C87" s="181" t="str">
        <f>IF(Barèmes!C87="","",Barèmes!C87)</f>
        <v/>
      </c>
      <c r="D87" s="181" t="str">
        <f>IF(Barèmes!D87="","",Barèmes!D87)</f>
        <v/>
      </c>
      <c r="E87" s="181" t="str">
        <f>IF(Barèmes!E87="","",Barèmes!E87)</f>
        <v/>
      </c>
      <c r="F87" s="181" t="str">
        <f>IF(Barèmes!F87="","",Barèmes!F87)</f>
        <v/>
      </c>
      <c r="G87" s="181" t="str">
        <f>IF(Barèmes!G87="","",Barèmes!G87)</f>
        <v/>
      </c>
      <c r="H87" s="181" t="str">
        <f>IF(Barèmes!J87="","",Barèmes!J87)</f>
        <v/>
      </c>
      <c r="I87" s="181" t="str">
        <f>IF(Barèmes!K87="","",Barèmes!K87)</f>
        <v/>
      </c>
      <c r="J87" s="170" t="str">
        <f>IF($G87="","",IF($C87=Listes!$B$32,IF(IDP_Barèmes_RX!$E87&lt;=Listes!$B$53,(IDP_Barèmes_RX!$E87*(VLOOKUP(IDP_Barèmes_RX!$D87,Listes!$A$54:$E$60,2,FALSE))),IF(IDP_Barèmes_RX!$E87&gt;Listes!$E$53,(IDP_Barèmes_RX!$E87*(VLOOKUP(IDP_Barèmes_RX!$D87,Listes!$A$54:$E$60,5,FALSE))),(IDP_Barèmes_RX!$E87*(VLOOKUP(IDP_Barèmes_RX!$D87,Listes!$A$54:$E$60,3,FALSE))+(VLOOKUP(IDP_Barèmes_RX!$D87,Listes!$A$54:$E$60,4,FALSE)))))))</f>
        <v/>
      </c>
      <c r="K87" s="170" t="str">
        <f>IF($G87="","",IF($C87=Listes!$B$31,IF(IDP_Barèmes_RX!$E87&lt;=Listes!$B$42,(IDP_Barèmes_RX!$E87*(VLOOKUP(IDP_Barèmes_RX!$D87,Listes!$A$43:$E$49,2,FALSE))),IF(IDP_Barèmes_RX!$E87&gt;Listes!$D$42,(IDP_Barèmes_RX!$E87*(VLOOKUP(IDP_Barèmes_RX!$D87,Listes!$A$43:$E$49,5,FALSE))),(IDP_Barèmes_RX!$E87*(VLOOKUP(IDP_Barèmes_RX!$D87,Listes!$A$43:$E$49,3,FALSE))+(VLOOKUP(IDP_Barèmes_RX!$D87,Listes!$A$43:$E$49,4,FALSE)))))))</f>
        <v/>
      </c>
      <c r="L87" s="170" t="str">
        <f>IF($G87="","",IF($C87=Listes!$B$34,Listes!$I$31,IF($C87=Listes!$B$35,(VLOOKUP(IDP_Barèmes_RX!$F87,Listes!$E$31:$F$36,2,FALSE)),IF($C87=Listes!$B$33,IF(IDP_Barèmes_RX!$E87&lt;=Listes!$A$64,IDP_Barèmes_RX!$E87*Listes!$A$65,IF(IDP_Barèmes_RX!$E87&gt;Listes!$D$64,IDP_Barèmes_RX!$E87*Listes!$D$65,((IDP_Barèmes_RX!$E87*Listes!$B$65)+Listes!$C$65)))))))</f>
        <v/>
      </c>
      <c r="M87" s="203" t="str">
        <f>IF(Barèmes!O87="","",Barèmes!O87)</f>
        <v/>
      </c>
      <c r="N87" s="73" t="str">
        <f t="shared" si="5"/>
        <v/>
      </c>
      <c r="O87" s="182" t="str">
        <f t="shared" si="6"/>
        <v/>
      </c>
      <c r="P87" s="182"/>
      <c r="Q87" s="182"/>
      <c r="R87" s="209" t="str">
        <f t="shared" si="7"/>
        <v/>
      </c>
      <c r="S87" s="185"/>
      <c r="T87" s="266"/>
      <c r="U87" s="90"/>
      <c r="V87" s="158">
        <f t="shared" si="4"/>
        <v>0</v>
      </c>
    </row>
    <row r="88" spans="1:22" ht="20.100000000000001" customHeight="1" x14ac:dyDescent="0.25">
      <c r="A88" s="174">
        <v>82</v>
      </c>
      <c r="B88" s="181" t="str">
        <f>IF(Barèmes!B88="","",Barèmes!B88)</f>
        <v/>
      </c>
      <c r="C88" s="181" t="str">
        <f>IF(Barèmes!C88="","",Barèmes!C88)</f>
        <v/>
      </c>
      <c r="D88" s="181" t="str">
        <f>IF(Barèmes!D88="","",Barèmes!D88)</f>
        <v/>
      </c>
      <c r="E88" s="181" t="str">
        <f>IF(Barèmes!E88="","",Barèmes!E88)</f>
        <v/>
      </c>
      <c r="F88" s="181" t="str">
        <f>IF(Barèmes!F88="","",Barèmes!F88)</f>
        <v/>
      </c>
      <c r="G88" s="181" t="str">
        <f>IF(Barèmes!G88="","",Barèmes!G88)</f>
        <v/>
      </c>
      <c r="H88" s="181" t="str">
        <f>IF(Barèmes!J88="","",Barèmes!J88)</f>
        <v/>
      </c>
      <c r="I88" s="181" t="str">
        <f>IF(Barèmes!K88="","",Barèmes!K88)</f>
        <v/>
      </c>
      <c r="J88" s="170" t="str">
        <f>IF($G88="","",IF($C88=Listes!$B$32,IF(IDP_Barèmes_RX!$E88&lt;=Listes!$B$53,(IDP_Barèmes_RX!$E88*(VLOOKUP(IDP_Barèmes_RX!$D88,Listes!$A$54:$E$60,2,FALSE))),IF(IDP_Barèmes_RX!$E88&gt;Listes!$E$53,(IDP_Barèmes_RX!$E88*(VLOOKUP(IDP_Barèmes_RX!$D88,Listes!$A$54:$E$60,5,FALSE))),(IDP_Barèmes_RX!$E88*(VLOOKUP(IDP_Barèmes_RX!$D88,Listes!$A$54:$E$60,3,FALSE))+(VLOOKUP(IDP_Barèmes_RX!$D88,Listes!$A$54:$E$60,4,FALSE)))))))</f>
        <v/>
      </c>
      <c r="K88" s="170" t="str">
        <f>IF($G88="","",IF($C88=Listes!$B$31,IF(IDP_Barèmes_RX!$E88&lt;=Listes!$B$42,(IDP_Barèmes_RX!$E88*(VLOOKUP(IDP_Barèmes_RX!$D88,Listes!$A$43:$E$49,2,FALSE))),IF(IDP_Barèmes_RX!$E88&gt;Listes!$D$42,(IDP_Barèmes_RX!$E88*(VLOOKUP(IDP_Barèmes_RX!$D88,Listes!$A$43:$E$49,5,FALSE))),(IDP_Barèmes_RX!$E88*(VLOOKUP(IDP_Barèmes_RX!$D88,Listes!$A$43:$E$49,3,FALSE))+(VLOOKUP(IDP_Barèmes_RX!$D88,Listes!$A$43:$E$49,4,FALSE)))))))</f>
        <v/>
      </c>
      <c r="L88" s="170" t="str">
        <f>IF($G88="","",IF($C88=Listes!$B$34,Listes!$I$31,IF($C88=Listes!$B$35,(VLOOKUP(IDP_Barèmes_RX!$F88,Listes!$E$31:$F$36,2,FALSE)),IF($C88=Listes!$B$33,IF(IDP_Barèmes_RX!$E88&lt;=Listes!$A$64,IDP_Barèmes_RX!$E88*Listes!$A$65,IF(IDP_Barèmes_RX!$E88&gt;Listes!$D$64,IDP_Barèmes_RX!$E88*Listes!$D$65,((IDP_Barèmes_RX!$E88*Listes!$B$65)+Listes!$C$65)))))))</f>
        <v/>
      </c>
      <c r="M88" s="203" t="str">
        <f>IF(Barèmes!O88="","",Barèmes!O88)</f>
        <v/>
      </c>
      <c r="N88" s="73" t="str">
        <f t="shared" si="5"/>
        <v/>
      </c>
      <c r="O88" s="182" t="str">
        <f t="shared" si="6"/>
        <v/>
      </c>
      <c r="P88" s="182"/>
      <c r="Q88" s="182"/>
      <c r="R88" s="209" t="str">
        <f t="shared" si="7"/>
        <v/>
      </c>
      <c r="S88" s="185"/>
      <c r="T88" s="266"/>
      <c r="U88" s="90"/>
      <c r="V88" s="158">
        <f t="shared" si="4"/>
        <v>0</v>
      </c>
    </row>
    <row r="89" spans="1:22" ht="20.100000000000001" customHeight="1" x14ac:dyDescent="0.25">
      <c r="A89" s="174">
        <v>83</v>
      </c>
      <c r="B89" s="181" t="str">
        <f>IF(Barèmes!B89="","",Barèmes!B89)</f>
        <v/>
      </c>
      <c r="C89" s="181" t="str">
        <f>IF(Barèmes!C89="","",Barèmes!C89)</f>
        <v/>
      </c>
      <c r="D89" s="181" t="str">
        <f>IF(Barèmes!D89="","",Barèmes!D89)</f>
        <v/>
      </c>
      <c r="E89" s="181" t="str">
        <f>IF(Barèmes!E89="","",Barèmes!E89)</f>
        <v/>
      </c>
      <c r="F89" s="181" t="str">
        <f>IF(Barèmes!F89="","",Barèmes!F89)</f>
        <v/>
      </c>
      <c r="G89" s="181" t="str">
        <f>IF(Barèmes!G89="","",Barèmes!G89)</f>
        <v/>
      </c>
      <c r="H89" s="181" t="str">
        <f>IF(Barèmes!J89="","",Barèmes!J89)</f>
        <v/>
      </c>
      <c r="I89" s="181" t="str">
        <f>IF(Barèmes!K89="","",Barèmes!K89)</f>
        <v/>
      </c>
      <c r="J89" s="170" t="str">
        <f>IF($G89="","",IF($C89=Listes!$B$32,IF(IDP_Barèmes_RX!$E89&lt;=Listes!$B$53,(IDP_Barèmes_RX!$E89*(VLOOKUP(IDP_Barèmes_RX!$D89,Listes!$A$54:$E$60,2,FALSE))),IF(IDP_Barèmes_RX!$E89&gt;Listes!$E$53,(IDP_Barèmes_RX!$E89*(VLOOKUP(IDP_Barèmes_RX!$D89,Listes!$A$54:$E$60,5,FALSE))),(IDP_Barèmes_RX!$E89*(VLOOKUP(IDP_Barèmes_RX!$D89,Listes!$A$54:$E$60,3,FALSE))+(VLOOKUP(IDP_Barèmes_RX!$D89,Listes!$A$54:$E$60,4,FALSE)))))))</f>
        <v/>
      </c>
      <c r="K89" s="170" t="str">
        <f>IF($G89="","",IF($C89=Listes!$B$31,IF(IDP_Barèmes_RX!$E89&lt;=Listes!$B$42,(IDP_Barèmes_RX!$E89*(VLOOKUP(IDP_Barèmes_RX!$D89,Listes!$A$43:$E$49,2,FALSE))),IF(IDP_Barèmes_RX!$E89&gt;Listes!$D$42,(IDP_Barèmes_RX!$E89*(VLOOKUP(IDP_Barèmes_RX!$D89,Listes!$A$43:$E$49,5,FALSE))),(IDP_Barèmes_RX!$E89*(VLOOKUP(IDP_Barèmes_RX!$D89,Listes!$A$43:$E$49,3,FALSE))+(VLOOKUP(IDP_Barèmes_RX!$D89,Listes!$A$43:$E$49,4,FALSE)))))))</f>
        <v/>
      </c>
      <c r="L89" s="170" t="str">
        <f>IF($G89="","",IF($C89=Listes!$B$34,Listes!$I$31,IF($C89=Listes!$B$35,(VLOOKUP(IDP_Barèmes_RX!$F89,Listes!$E$31:$F$36,2,FALSE)),IF($C89=Listes!$B$33,IF(IDP_Barèmes_RX!$E89&lt;=Listes!$A$64,IDP_Barèmes_RX!$E89*Listes!$A$65,IF(IDP_Barèmes_RX!$E89&gt;Listes!$D$64,IDP_Barèmes_RX!$E89*Listes!$D$65,((IDP_Barèmes_RX!$E89*Listes!$B$65)+Listes!$C$65)))))))</f>
        <v/>
      </c>
      <c r="M89" s="203" t="str">
        <f>IF(Barèmes!O89="","",Barèmes!O89)</f>
        <v/>
      </c>
      <c r="N89" s="73" t="str">
        <f t="shared" si="5"/>
        <v/>
      </c>
      <c r="O89" s="182" t="str">
        <f t="shared" si="6"/>
        <v/>
      </c>
      <c r="P89" s="182"/>
      <c r="Q89" s="182"/>
      <c r="R89" s="209" t="str">
        <f t="shared" si="7"/>
        <v/>
      </c>
      <c r="S89" s="185"/>
      <c r="T89" s="266"/>
      <c r="U89" s="90"/>
      <c r="V89" s="158">
        <f t="shared" si="4"/>
        <v>0</v>
      </c>
    </row>
    <row r="90" spans="1:22" ht="20.100000000000001" customHeight="1" x14ac:dyDescent="0.25">
      <c r="A90" s="174">
        <v>84</v>
      </c>
      <c r="B90" s="181" t="str">
        <f>IF(Barèmes!B90="","",Barèmes!B90)</f>
        <v/>
      </c>
      <c r="C90" s="181" t="str">
        <f>IF(Barèmes!C90="","",Barèmes!C90)</f>
        <v/>
      </c>
      <c r="D90" s="181" t="str">
        <f>IF(Barèmes!D90="","",Barèmes!D90)</f>
        <v/>
      </c>
      <c r="E90" s="181" t="str">
        <f>IF(Barèmes!E90="","",Barèmes!E90)</f>
        <v/>
      </c>
      <c r="F90" s="181" t="str">
        <f>IF(Barèmes!F90="","",Barèmes!F90)</f>
        <v/>
      </c>
      <c r="G90" s="181" t="str">
        <f>IF(Barèmes!G90="","",Barèmes!G90)</f>
        <v/>
      </c>
      <c r="H90" s="181" t="str">
        <f>IF(Barèmes!J90="","",Barèmes!J90)</f>
        <v/>
      </c>
      <c r="I90" s="181" t="str">
        <f>IF(Barèmes!K90="","",Barèmes!K90)</f>
        <v/>
      </c>
      <c r="J90" s="170" t="str">
        <f>IF($G90="","",IF($C90=Listes!$B$32,IF(IDP_Barèmes_RX!$E90&lt;=Listes!$B$53,(IDP_Barèmes_RX!$E90*(VLOOKUP(IDP_Barèmes_RX!$D90,Listes!$A$54:$E$60,2,FALSE))),IF(IDP_Barèmes_RX!$E90&gt;Listes!$E$53,(IDP_Barèmes_RX!$E90*(VLOOKUP(IDP_Barèmes_RX!$D90,Listes!$A$54:$E$60,5,FALSE))),(IDP_Barèmes_RX!$E90*(VLOOKUP(IDP_Barèmes_RX!$D90,Listes!$A$54:$E$60,3,FALSE))+(VLOOKUP(IDP_Barèmes_RX!$D90,Listes!$A$54:$E$60,4,FALSE)))))))</f>
        <v/>
      </c>
      <c r="K90" s="170" t="str">
        <f>IF($G90="","",IF($C90=Listes!$B$31,IF(IDP_Barèmes_RX!$E90&lt;=Listes!$B$42,(IDP_Barèmes_RX!$E90*(VLOOKUP(IDP_Barèmes_RX!$D90,Listes!$A$43:$E$49,2,FALSE))),IF(IDP_Barèmes_RX!$E90&gt;Listes!$D$42,(IDP_Barèmes_RX!$E90*(VLOOKUP(IDP_Barèmes_RX!$D90,Listes!$A$43:$E$49,5,FALSE))),(IDP_Barèmes_RX!$E90*(VLOOKUP(IDP_Barèmes_RX!$D90,Listes!$A$43:$E$49,3,FALSE))+(VLOOKUP(IDP_Barèmes_RX!$D90,Listes!$A$43:$E$49,4,FALSE)))))))</f>
        <v/>
      </c>
      <c r="L90" s="170" t="str">
        <f>IF($G90="","",IF($C90=Listes!$B$34,Listes!$I$31,IF($C90=Listes!$B$35,(VLOOKUP(IDP_Barèmes_RX!$F90,Listes!$E$31:$F$36,2,FALSE)),IF($C90=Listes!$B$33,IF(IDP_Barèmes_RX!$E90&lt;=Listes!$A$64,IDP_Barèmes_RX!$E90*Listes!$A$65,IF(IDP_Barèmes_RX!$E90&gt;Listes!$D$64,IDP_Barèmes_RX!$E90*Listes!$D$65,((IDP_Barèmes_RX!$E90*Listes!$B$65)+Listes!$C$65)))))))</f>
        <v/>
      </c>
      <c r="M90" s="203" t="str">
        <f>IF(Barèmes!O90="","",Barèmes!O90)</f>
        <v/>
      </c>
      <c r="N90" s="73" t="str">
        <f t="shared" si="5"/>
        <v/>
      </c>
      <c r="O90" s="182" t="str">
        <f t="shared" si="6"/>
        <v/>
      </c>
      <c r="P90" s="182"/>
      <c r="Q90" s="182"/>
      <c r="R90" s="209" t="str">
        <f t="shared" si="7"/>
        <v/>
      </c>
      <c r="S90" s="185"/>
      <c r="T90" s="266"/>
      <c r="U90" s="90"/>
      <c r="V90" s="158">
        <f t="shared" si="4"/>
        <v>0</v>
      </c>
    </row>
    <row r="91" spans="1:22" ht="20.100000000000001" customHeight="1" x14ac:dyDescent="0.25">
      <c r="A91" s="174">
        <v>85</v>
      </c>
      <c r="B91" s="181" t="str">
        <f>IF(Barèmes!B91="","",Barèmes!B91)</f>
        <v/>
      </c>
      <c r="C91" s="181" t="str">
        <f>IF(Barèmes!C91="","",Barèmes!C91)</f>
        <v/>
      </c>
      <c r="D91" s="181" t="str">
        <f>IF(Barèmes!D91="","",Barèmes!D91)</f>
        <v/>
      </c>
      <c r="E91" s="181" t="str">
        <f>IF(Barèmes!E91="","",Barèmes!E91)</f>
        <v/>
      </c>
      <c r="F91" s="181" t="str">
        <f>IF(Barèmes!F91="","",Barèmes!F91)</f>
        <v/>
      </c>
      <c r="G91" s="181" t="str">
        <f>IF(Barèmes!G91="","",Barèmes!G91)</f>
        <v/>
      </c>
      <c r="H91" s="181" t="str">
        <f>IF(Barèmes!J91="","",Barèmes!J91)</f>
        <v/>
      </c>
      <c r="I91" s="181" t="str">
        <f>IF(Barèmes!K91="","",Barèmes!K91)</f>
        <v/>
      </c>
      <c r="J91" s="170" t="str">
        <f>IF($G91="","",IF($C91=Listes!$B$32,IF(IDP_Barèmes_RX!$E91&lt;=Listes!$B$53,(IDP_Barèmes_RX!$E91*(VLOOKUP(IDP_Barèmes_RX!$D91,Listes!$A$54:$E$60,2,FALSE))),IF(IDP_Barèmes_RX!$E91&gt;Listes!$E$53,(IDP_Barèmes_RX!$E91*(VLOOKUP(IDP_Barèmes_RX!$D91,Listes!$A$54:$E$60,5,FALSE))),(IDP_Barèmes_RX!$E91*(VLOOKUP(IDP_Barèmes_RX!$D91,Listes!$A$54:$E$60,3,FALSE))+(VLOOKUP(IDP_Barèmes_RX!$D91,Listes!$A$54:$E$60,4,FALSE)))))))</f>
        <v/>
      </c>
      <c r="K91" s="170" t="str">
        <f>IF($G91="","",IF($C91=Listes!$B$31,IF(IDP_Barèmes_RX!$E91&lt;=Listes!$B$42,(IDP_Barèmes_RX!$E91*(VLOOKUP(IDP_Barèmes_RX!$D91,Listes!$A$43:$E$49,2,FALSE))),IF(IDP_Barèmes_RX!$E91&gt;Listes!$D$42,(IDP_Barèmes_RX!$E91*(VLOOKUP(IDP_Barèmes_RX!$D91,Listes!$A$43:$E$49,5,FALSE))),(IDP_Barèmes_RX!$E91*(VLOOKUP(IDP_Barèmes_RX!$D91,Listes!$A$43:$E$49,3,FALSE))+(VLOOKUP(IDP_Barèmes_RX!$D91,Listes!$A$43:$E$49,4,FALSE)))))))</f>
        <v/>
      </c>
      <c r="L91" s="170" t="str">
        <f>IF($G91="","",IF($C91=Listes!$B$34,Listes!$I$31,IF($C91=Listes!$B$35,(VLOOKUP(IDP_Barèmes_RX!$F91,Listes!$E$31:$F$36,2,FALSE)),IF($C91=Listes!$B$33,IF(IDP_Barèmes_RX!$E91&lt;=Listes!$A$64,IDP_Barèmes_RX!$E91*Listes!$A$65,IF(IDP_Barèmes_RX!$E91&gt;Listes!$D$64,IDP_Barèmes_RX!$E91*Listes!$D$65,((IDP_Barèmes_RX!$E91*Listes!$B$65)+Listes!$C$65)))))))</f>
        <v/>
      </c>
      <c r="M91" s="203" t="str">
        <f>IF(Barèmes!O91="","",Barèmes!O91)</f>
        <v/>
      </c>
      <c r="N91" s="73" t="str">
        <f t="shared" si="5"/>
        <v/>
      </c>
      <c r="O91" s="182" t="str">
        <f t="shared" si="6"/>
        <v/>
      </c>
      <c r="P91" s="182"/>
      <c r="Q91" s="182"/>
      <c r="R91" s="209" t="str">
        <f t="shared" si="7"/>
        <v/>
      </c>
      <c r="S91" s="185"/>
      <c r="T91" s="266"/>
      <c r="U91" s="90"/>
      <c r="V91" s="158">
        <f t="shared" si="4"/>
        <v>0</v>
      </c>
    </row>
    <row r="92" spans="1:22" ht="20.100000000000001" customHeight="1" x14ac:dyDescent="0.25">
      <c r="A92" s="174">
        <v>86</v>
      </c>
      <c r="B92" s="181" t="str">
        <f>IF(Barèmes!B92="","",Barèmes!B92)</f>
        <v/>
      </c>
      <c r="C92" s="181" t="str">
        <f>IF(Barèmes!C92="","",Barèmes!C92)</f>
        <v/>
      </c>
      <c r="D92" s="181" t="str">
        <f>IF(Barèmes!D92="","",Barèmes!D92)</f>
        <v/>
      </c>
      <c r="E92" s="181" t="str">
        <f>IF(Barèmes!E92="","",Barèmes!E92)</f>
        <v/>
      </c>
      <c r="F92" s="181" t="str">
        <f>IF(Barèmes!F92="","",Barèmes!F92)</f>
        <v/>
      </c>
      <c r="G92" s="181" t="str">
        <f>IF(Barèmes!G92="","",Barèmes!G92)</f>
        <v/>
      </c>
      <c r="H92" s="181" t="str">
        <f>IF(Barèmes!J92="","",Barèmes!J92)</f>
        <v/>
      </c>
      <c r="I92" s="181" t="str">
        <f>IF(Barèmes!K92="","",Barèmes!K92)</f>
        <v/>
      </c>
      <c r="J92" s="170" t="str">
        <f>IF($G92="","",IF($C92=Listes!$B$32,IF(IDP_Barèmes_RX!$E92&lt;=Listes!$B$53,(IDP_Barèmes_RX!$E92*(VLOOKUP(IDP_Barèmes_RX!$D92,Listes!$A$54:$E$60,2,FALSE))),IF(IDP_Barèmes_RX!$E92&gt;Listes!$E$53,(IDP_Barèmes_RX!$E92*(VLOOKUP(IDP_Barèmes_RX!$D92,Listes!$A$54:$E$60,5,FALSE))),(IDP_Barèmes_RX!$E92*(VLOOKUP(IDP_Barèmes_RX!$D92,Listes!$A$54:$E$60,3,FALSE))+(VLOOKUP(IDP_Barèmes_RX!$D92,Listes!$A$54:$E$60,4,FALSE)))))))</f>
        <v/>
      </c>
      <c r="K92" s="170" t="str">
        <f>IF($G92="","",IF($C92=Listes!$B$31,IF(IDP_Barèmes_RX!$E92&lt;=Listes!$B$42,(IDP_Barèmes_RX!$E92*(VLOOKUP(IDP_Barèmes_RX!$D92,Listes!$A$43:$E$49,2,FALSE))),IF(IDP_Barèmes_RX!$E92&gt;Listes!$D$42,(IDP_Barèmes_RX!$E92*(VLOOKUP(IDP_Barèmes_RX!$D92,Listes!$A$43:$E$49,5,FALSE))),(IDP_Barèmes_RX!$E92*(VLOOKUP(IDP_Barèmes_RX!$D92,Listes!$A$43:$E$49,3,FALSE))+(VLOOKUP(IDP_Barèmes_RX!$D92,Listes!$A$43:$E$49,4,FALSE)))))))</f>
        <v/>
      </c>
      <c r="L92" s="170" t="str">
        <f>IF($G92="","",IF($C92=Listes!$B$34,Listes!$I$31,IF($C92=Listes!$B$35,(VLOOKUP(IDP_Barèmes_RX!$F92,Listes!$E$31:$F$36,2,FALSE)),IF($C92=Listes!$B$33,IF(IDP_Barèmes_RX!$E92&lt;=Listes!$A$64,IDP_Barèmes_RX!$E92*Listes!$A$65,IF(IDP_Barèmes_RX!$E92&gt;Listes!$D$64,IDP_Barèmes_RX!$E92*Listes!$D$65,((IDP_Barèmes_RX!$E92*Listes!$B$65)+Listes!$C$65)))))))</f>
        <v/>
      </c>
      <c r="M92" s="203" t="str">
        <f>IF(Barèmes!O92="","",Barèmes!O92)</f>
        <v/>
      </c>
      <c r="N92" s="73" t="str">
        <f t="shared" si="5"/>
        <v/>
      </c>
      <c r="O92" s="182" t="str">
        <f t="shared" si="6"/>
        <v/>
      </c>
      <c r="P92" s="182"/>
      <c r="Q92" s="182"/>
      <c r="R92" s="209" t="str">
        <f t="shared" si="7"/>
        <v/>
      </c>
      <c r="S92" s="185"/>
      <c r="T92" s="266"/>
      <c r="U92" s="90"/>
      <c r="V92" s="158">
        <f t="shared" si="4"/>
        <v>0</v>
      </c>
    </row>
    <row r="93" spans="1:22" ht="20.100000000000001" customHeight="1" x14ac:dyDescent="0.25">
      <c r="A93" s="174">
        <v>87</v>
      </c>
      <c r="B93" s="181" t="str">
        <f>IF(Barèmes!B93="","",Barèmes!B93)</f>
        <v/>
      </c>
      <c r="C93" s="181" t="str">
        <f>IF(Barèmes!C93="","",Barèmes!C93)</f>
        <v/>
      </c>
      <c r="D93" s="181" t="str">
        <f>IF(Barèmes!D93="","",Barèmes!D93)</f>
        <v/>
      </c>
      <c r="E93" s="181" t="str">
        <f>IF(Barèmes!E93="","",Barèmes!E93)</f>
        <v/>
      </c>
      <c r="F93" s="181" t="str">
        <f>IF(Barèmes!F93="","",Barèmes!F93)</f>
        <v/>
      </c>
      <c r="G93" s="181" t="str">
        <f>IF(Barèmes!G93="","",Barèmes!G93)</f>
        <v/>
      </c>
      <c r="H93" s="181" t="str">
        <f>IF(Barèmes!J93="","",Barèmes!J93)</f>
        <v/>
      </c>
      <c r="I93" s="181" t="str">
        <f>IF(Barèmes!K93="","",Barèmes!K93)</f>
        <v/>
      </c>
      <c r="J93" s="170" t="str">
        <f>IF($G93="","",IF($C93=Listes!$B$32,IF(IDP_Barèmes_RX!$E93&lt;=Listes!$B$53,(IDP_Barèmes_RX!$E93*(VLOOKUP(IDP_Barèmes_RX!$D93,Listes!$A$54:$E$60,2,FALSE))),IF(IDP_Barèmes_RX!$E93&gt;Listes!$E$53,(IDP_Barèmes_RX!$E93*(VLOOKUP(IDP_Barèmes_RX!$D93,Listes!$A$54:$E$60,5,FALSE))),(IDP_Barèmes_RX!$E93*(VLOOKUP(IDP_Barèmes_RX!$D93,Listes!$A$54:$E$60,3,FALSE))+(VLOOKUP(IDP_Barèmes_RX!$D93,Listes!$A$54:$E$60,4,FALSE)))))))</f>
        <v/>
      </c>
      <c r="K93" s="170" t="str">
        <f>IF($G93="","",IF($C93=Listes!$B$31,IF(IDP_Barèmes_RX!$E93&lt;=Listes!$B$42,(IDP_Barèmes_RX!$E93*(VLOOKUP(IDP_Barèmes_RX!$D93,Listes!$A$43:$E$49,2,FALSE))),IF(IDP_Barèmes_RX!$E93&gt;Listes!$D$42,(IDP_Barèmes_RX!$E93*(VLOOKUP(IDP_Barèmes_RX!$D93,Listes!$A$43:$E$49,5,FALSE))),(IDP_Barèmes_RX!$E93*(VLOOKUP(IDP_Barèmes_RX!$D93,Listes!$A$43:$E$49,3,FALSE))+(VLOOKUP(IDP_Barèmes_RX!$D93,Listes!$A$43:$E$49,4,FALSE)))))))</f>
        <v/>
      </c>
      <c r="L93" s="170" t="str">
        <f>IF($G93="","",IF($C93=Listes!$B$34,Listes!$I$31,IF($C93=Listes!$B$35,(VLOOKUP(IDP_Barèmes_RX!$F93,Listes!$E$31:$F$36,2,FALSE)),IF($C93=Listes!$B$33,IF(IDP_Barèmes_RX!$E93&lt;=Listes!$A$64,IDP_Barèmes_RX!$E93*Listes!$A$65,IF(IDP_Barèmes_RX!$E93&gt;Listes!$D$64,IDP_Barèmes_RX!$E93*Listes!$D$65,((IDP_Barèmes_RX!$E93*Listes!$B$65)+Listes!$C$65)))))))</f>
        <v/>
      </c>
      <c r="M93" s="203" t="str">
        <f>IF(Barèmes!O93="","",Barèmes!O93)</f>
        <v/>
      </c>
      <c r="N93" s="73" t="str">
        <f t="shared" si="5"/>
        <v/>
      </c>
      <c r="O93" s="182" t="str">
        <f t="shared" si="6"/>
        <v/>
      </c>
      <c r="P93" s="182"/>
      <c r="Q93" s="182"/>
      <c r="R93" s="209" t="str">
        <f t="shared" si="7"/>
        <v/>
      </c>
      <c r="S93" s="185"/>
      <c r="T93" s="266"/>
      <c r="U93" s="90"/>
      <c r="V93" s="158">
        <f t="shared" si="4"/>
        <v>0</v>
      </c>
    </row>
    <row r="94" spans="1:22" ht="20.100000000000001" customHeight="1" x14ac:dyDescent="0.25">
      <c r="A94" s="174">
        <v>88</v>
      </c>
      <c r="B94" s="181" t="str">
        <f>IF(Barèmes!B94="","",Barèmes!B94)</f>
        <v/>
      </c>
      <c r="C94" s="181" t="str">
        <f>IF(Barèmes!C94="","",Barèmes!C94)</f>
        <v/>
      </c>
      <c r="D94" s="181" t="str">
        <f>IF(Barèmes!D94="","",Barèmes!D94)</f>
        <v/>
      </c>
      <c r="E94" s="181" t="str">
        <f>IF(Barèmes!E94="","",Barèmes!E94)</f>
        <v/>
      </c>
      <c r="F94" s="181" t="str">
        <f>IF(Barèmes!F94="","",Barèmes!F94)</f>
        <v/>
      </c>
      <c r="G94" s="181" t="str">
        <f>IF(Barèmes!G94="","",Barèmes!G94)</f>
        <v/>
      </c>
      <c r="H94" s="181" t="str">
        <f>IF(Barèmes!J94="","",Barèmes!J94)</f>
        <v/>
      </c>
      <c r="I94" s="181" t="str">
        <f>IF(Barèmes!K94="","",Barèmes!K94)</f>
        <v/>
      </c>
      <c r="J94" s="170" t="str">
        <f>IF($G94="","",IF($C94=Listes!$B$32,IF(IDP_Barèmes_RX!$E94&lt;=Listes!$B$53,(IDP_Barèmes_RX!$E94*(VLOOKUP(IDP_Barèmes_RX!$D94,Listes!$A$54:$E$60,2,FALSE))),IF(IDP_Barèmes_RX!$E94&gt;Listes!$E$53,(IDP_Barèmes_RX!$E94*(VLOOKUP(IDP_Barèmes_RX!$D94,Listes!$A$54:$E$60,5,FALSE))),(IDP_Barèmes_RX!$E94*(VLOOKUP(IDP_Barèmes_RX!$D94,Listes!$A$54:$E$60,3,FALSE))+(VLOOKUP(IDP_Barèmes_RX!$D94,Listes!$A$54:$E$60,4,FALSE)))))))</f>
        <v/>
      </c>
      <c r="K94" s="170" t="str">
        <f>IF($G94="","",IF($C94=Listes!$B$31,IF(IDP_Barèmes_RX!$E94&lt;=Listes!$B$42,(IDP_Barèmes_RX!$E94*(VLOOKUP(IDP_Barèmes_RX!$D94,Listes!$A$43:$E$49,2,FALSE))),IF(IDP_Barèmes_RX!$E94&gt;Listes!$D$42,(IDP_Barèmes_RX!$E94*(VLOOKUP(IDP_Barèmes_RX!$D94,Listes!$A$43:$E$49,5,FALSE))),(IDP_Barèmes_RX!$E94*(VLOOKUP(IDP_Barèmes_RX!$D94,Listes!$A$43:$E$49,3,FALSE))+(VLOOKUP(IDP_Barèmes_RX!$D94,Listes!$A$43:$E$49,4,FALSE)))))))</f>
        <v/>
      </c>
      <c r="L94" s="170" t="str">
        <f>IF($G94="","",IF($C94=Listes!$B$34,Listes!$I$31,IF($C94=Listes!$B$35,(VLOOKUP(IDP_Barèmes_RX!$F94,Listes!$E$31:$F$36,2,FALSE)),IF($C94=Listes!$B$33,IF(IDP_Barèmes_RX!$E94&lt;=Listes!$A$64,IDP_Barèmes_RX!$E94*Listes!$A$65,IF(IDP_Barèmes_RX!$E94&gt;Listes!$D$64,IDP_Barèmes_RX!$E94*Listes!$D$65,((IDP_Barèmes_RX!$E94*Listes!$B$65)+Listes!$C$65)))))))</f>
        <v/>
      </c>
      <c r="M94" s="203" t="str">
        <f>IF(Barèmes!O94="","",Barèmes!O94)</f>
        <v/>
      </c>
      <c r="N94" s="73" t="str">
        <f t="shared" si="5"/>
        <v/>
      </c>
      <c r="O94" s="182" t="str">
        <f t="shared" si="6"/>
        <v/>
      </c>
      <c r="P94" s="182"/>
      <c r="Q94" s="182"/>
      <c r="R94" s="209" t="str">
        <f t="shared" si="7"/>
        <v/>
      </c>
      <c r="S94" s="185"/>
      <c r="T94" s="266"/>
      <c r="U94" s="90"/>
      <c r="V94" s="158">
        <f t="shared" si="4"/>
        <v>0</v>
      </c>
    </row>
    <row r="95" spans="1:22" ht="20.100000000000001" customHeight="1" x14ac:dyDescent="0.25">
      <c r="A95" s="174">
        <v>89</v>
      </c>
      <c r="B95" s="181" t="str">
        <f>IF(Barèmes!B95="","",Barèmes!B95)</f>
        <v/>
      </c>
      <c r="C95" s="181" t="str">
        <f>IF(Barèmes!C95="","",Barèmes!C95)</f>
        <v/>
      </c>
      <c r="D95" s="181" t="str">
        <f>IF(Barèmes!D95="","",Barèmes!D95)</f>
        <v/>
      </c>
      <c r="E95" s="181" t="str">
        <f>IF(Barèmes!E95="","",Barèmes!E95)</f>
        <v/>
      </c>
      <c r="F95" s="181" t="str">
        <f>IF(Barèmes!F95="","",Barèmes!F95)</f>
        <v/>
      </c>
      <c r="G95" s="181" t="str">
        <f>IF(Barèmes!G95="","",Barèmes!G95)</f>
        <v/>
      </c>
      <c r="H95" s="181" t="str">
        <f>IF(Barèmes!J95="","",Barèmes!J95)</f>
        <v/>
      </c>
      <c r="I95" s="181" t="str">
        <f>IF(Barèmes!K95="","",Barèmes!K95)</f>
        <v/>
      </c>
      <c r="J95" s="170" t="str">
        <f>IF($G95="","",IF($C95=Listes!$B$32,IF(IDP_Barèmes_RX!$E95&lt;=Listes!$B$53,(IDP_Barèmes_RX!$E95*(VLOOKUP(IDP_Barèmes_RX!$D95,Listes!$A$54:$E$60,2,FALSE))),IF(IDP_Barèmes_RX!$E95&gt;Listes!$E$53,(IDP_Barèmes_RX!$E95*(VLOOKUP(IDP_Barèmes_RX!$D95,Listes!$A$54:$E$60,5,FALSE))),(IDP_Barèmes_RX!$E95*(VLOOKUP(IDP_Barèmes_RX!$D95,Listes!$A$54:$E$60,3,FALSE))+(VLOOKUP(IDP_Barèmes_RX!$D95,Listes!$A$54:$E$60,4,FALSE)))))))</f>
        <v/>
      </c>
      <c r="K95" s="170" t="str">
        <f>IF($G95="","",IF($C95=Listes!$B$31,IF(IDP_Barèmes_RX!$E95&lt;=Listes!$B$42,(IDP_Barèmes_RX!$E95*(VLOOKUP(IDP_Barèmes_RX!$D95,Listes!$A$43:$E$49,2,FALSE))),IF(IDP_Barèmes_RX!$E95&gt;Listes!$D$42,(IDP_Barèmes_RX!$E95*(VLOOKUP(IDP_Barèmes_RX!$D95,Listes!$A$43:$E$49,5,FALSE))),(IDP_Barèmes_RX!$E95*(VLOOKUP(IDP_Barèmes_RX!$D95,Listes!$A$43:$E$49,3,FALSE))+(VLOOKUP(IDP_Barèmes_RX!$D95,Listes!$A$43:$E$49,4,FALSE)))))))</f>
        <v/>
      </c>
      <c r="L95" s="170" t="str">
        <f>IF($G95="","",IF($C95=Listes!$B$34,Listes!$I$31,IF($C95=Listes!$B$35,(VLOOKUP(IDP_Barèmes_RX!$F95,Listes!$E$31:$F$36,2,FALSE)),IF($C95=Listes!$B$33,IF(IDP_Barèmes_RX!$E95&lt;=Listes!$A$64,IDP_Barèmes_RX!$E95*Listes!$A$65,IF(IDP_Barèmes_RX!$E95&gt;Listes!$D$64,IDP_Barèmes_RX!$E95*Listes!$D$65,((IDP_Barèmes_RX!$E95*Listes!$B$65)+Listes!$C$65)))))))</f>
        <v/>
      </c>
      <c r="M95" s="203" t="str">
        <f>IF(Barèmes!O95="","",Barèmes!O95)</f>
        <v/>
      </c>
      <c r="N95" s="73" t="str">
        <f t="shared" si="5"/>
        <v/>
      </c>
      <c r="O95" s="182" t="str">
        <f t="shared" si="6"/>
        <v/>
      </c>
      <c r="P95" s="182"/>
      <c r="Q95" s="182"/>
      <c r="R95" s="209" t="str">
        <f t="shared" si="7"/>
        <v/>
      </c>
      <c r="S95" s="185"/>
      <c r="T95" s="266"/>
      <c r="U95" s="90"/>
      <c r="V95" s="158">
        <f t="shared" si="4"/>
        <v>0</v>
      </c>
    </row>
    <row r="96" spans="1:22" ht="20.100000000000001" customHeight="1" x14ac:dyDescent="0.25">
      <c r="A96" s="174">
        <v>90</v>
      </c>
      <c r="B96" s="181" t="str">
        <f>IF(Barèmes!B96="","",Barèmes!B96)</f>
        <v/>
      </c>
      <c r="C96" s="181" t="str">
        <f>IF(Barèmes!C96="","",Barèmes!C96)</f>
        <v/>
      </c>
      <c r="D96" s="181" t="str">
        <f>IF(Barèmes!D96="","",Barèmes!D96)</f>
        <v/>
      </c>
      <c r="E96" s="181" t="str">
        <f>IF(Barèmes!E96="","",Barèmes!E96)</f>
        <v/>
      </c>
      <c r="F96" s="181" t="str">
        <f>IF(Barèmes!F96="","",Barèmes!F96)</f>
        <v/>
      </c>
      <c r="G96" s="181" t="str">
        <f>IF(Barèmes!G96="","",Barèmes!G96)</f>
        <v/>
      </c>
      <c r="H96" s="181" t="str">
        <f>IF(Barèmes!J96="","",Barèmes!J96)</f>
        <v/>
      </c>
      <c r="I96" s="181" t="str">
        <f>IF(Barèmes!K96="","",Barèmes!K96)</f>
        <v/>
      </c>
      <c r="J96" s="170" t="str">
        <f>IF($G96="","",IF($C96=Listes!$B$32,IF(IDP_Barèmes_RX!$E96&lt;=Listes!$B$53,(IDP_Barèmes_RX!$E96*(VLOOKUP(IDP_Barèmes_RX!$D96,Listes!$A$54:$E$60,2,FALSE))),IF(IDP_Barèmes_RX!$E96&gt;Listes!$E$53,(IDP_Barèmes_RX!$E96*(VLOOKUP(IDP_Barèmes_RX!$D96,Listes!$A$54:$E$60,5,FALSE))),(IDP_Barèmes_RX!$E96*(VLOOKUP(IDP_Barèmes_RX!$D96,Listes!$A$54:$E$60,3,FALSE))+(VLOOKUP(IDP_Barèmes_RX!$D96,Listes!$A$54:$E$60,4,FALSE)))))))</f>
        <v/>
      </c>
      <c r="K96" s="170" t="str">
        <f>IF($G96="","",IF($C96=Listes!$B$31,IF(IDP_Barèmes_RX!$E96&lt;=Listes!$B$42,(IDP_Barèmes_RX!$E96*(VLOOKUP(IDP_Barèmes_RX!$D96,Listes!$A$43:$E$49,2,FALSE))),IF(IDP_Barèmes_RX!$E96&gt;Listes!$D$42,(IDP_Barèmes_RX!$E96*(VLOOKUP(IDP_Barèmes_RX!$D96,Listes!$A$43:$E$49,5,FALSE))),(IDP_Barèmes_RX!$E96*(VLOOKUP(IDP_Barèmes_RX!$D96,Listes!$A$43:$E$49,3,FALSE))+(VLOOKUP(IDP_Barèmes_RX!$D96,Listes!$A$43:$E$49,4,FALSE)))))))</f>
        <v/>
      </c>
      <c r="L96" s="170" t="str">
        <f>IF($G96="","",IF($C96=Listes!$B$34,Listes!$I$31,IF($C96=Listes!$B$35,(VLOOKUP(IDP_Barèmes_RX!$F96,Listes!$E$31:$F$36,2,FALSE)),IF($C96=Listes!$B$33,IF(IDP_Barèmes_RX!$E96&lt;=Listes!$A$64,IDP_Barèmes_RX!$E96*Listes!$A$65,IF(IDP_Barèmes_RX!$E96&gt;Listes!$D$64,IDP_Barèmes_RX!$E96*Listes!$D$65,((IDP_Barèmes_RX!$E96*Listes!$B$65)+Listes!$C$65)))))))</f>
        <v/>
      </c>
      <c r="M96" s="203" t="str">
        <f>IF(Barèmes!O96="","",Barèmes!O96)</f>
        <v/>
      </c>
      <c r="N96" s="73" t="str">
        <f t="shared" si="5"/>
        <v/>
      </c>
      <c r="O96" s="182" t="str">
        <f t="shared" si="6"/>
        <v/>
      </c>
      <c r="P96" s="182"/>
      <c r="Q96" s="182"/>
      <c r="R96" s="209" t="str">
        <f t="shared" si="7"/>
        <v/>
      </c>
      <c r="S96" s="185"/>
      <c r="T96" s="266"/>
      <c r="U96" s="90"/>
      <c r="V96" s="158">
        <f t="shared" si="4"/>
        <v>0</v>
      </c>
    </row>
    <row r="97" spans="1:22" ht="20.100000000000001" customHeight="1" x14ac:dyDescent="0.25">
      <c r="A97" s="174">
        <v>91</v>
      </c>
      <c r="B97" s="181" t="str">
        <f>IF(Barèmes!B97="","",Barèmes!B97)</f>
        <v/>
      </c>
      <c r="C97" s="181" t="str">
        <f>IF(Barèmes!C97="","",Barèmes!C97)</f>
        <v/>
      </c>
      <c r="D97" s="181" t="str">
        <f>IF(Barèmes!D97="","",Barèmes!D97)</f>
        <v/>
      </c>
      <c r="E97" s="181" t="str">
        <f>IF(Barèmes!E97="","",Barèmes!E97)</f>
        <v/>
      </c>
      <c r="F97" s="181" t="str">
        <f>IF(Barèmes!F97="","",Barèmes!F97)</f>
        <v/>
      </c>
      <c r="G97" s="181" t="str">
        <f>IF(Barèmes!G97="","",Barèmes!G97)</f>
        <v/>
      </c>
      <c r="H97" s="181" t="str">
        <f>IF(Barèmes!J97="","",Barèmes!J97)</f>
        <v/>
      </c>
      <c r="I97" s="181" t="str">
        <f>IF(Barèmes!K97="","",Barèmes!K97)</f>
        <v/>
      </c>
      <c r="J97" s="170" t="str">
        <f>IF($G97="","",IF($C97=Listes!$B$32,IF(IDP_Barèmes_RX!$E97&lt;=Listes!$B$53,(IDP_Barèmes_RX!$E97*(VLOOKUP(IDP_Barèmes_RX!$D97,Listes!$A$54:$E$60,2,FALSE))),IF(IDP_Barèmes_RX!$E97&gt;Listes!$E$53,(IDP_Barèmes_RX!$E97*(VLOOKUP(IDP_Barèmes_RX!$D97,Listes!$A$54:$E$60,5,FALSE))),(IDP_Barèmes_RX!$E97*(VLOOKUP(IDP_Barèmes_RX!$D97,Listes!$A$54:$E$60,3,FALSE))+(VLOOKUP(IDP_Barèmes_RX!$D97,Listes!$A$54:$E$60,4,FALSE)))))))</f>
        <v/>
      </c>
      <c r="K97" s="170" t="str">
        <f>IF($G97="","",IF($C97=Listes!$B$31,IF(IDP_Barèmes_RX!$E97&lt;=Listes!$B$42,(IDP_Barèmes_RX!$E97*(VLOOKUP(IDP_Barèmes_RX!$D97,Listes!$A$43:$E$49,2,FALSE))),IF(IDP_Barèmes_RX!$E97&gt;Listes!$D$42,(IDP_Barèmes_RX!$E97*(VLOOKUP(IDP_Barèmes_RX!$D97,Listes!$A$43:$E$49,5,FALSE))),(IDP_Barèmes_RX!$E97*(VLOOKUP(IDP_Barèmes_RX!$D97,Listes!$A$43:$E$49,3,FALSE))+(VLOOKUP(IDP_Barèmes_RX!$D97,Listes!$A$43:$E$49,4,FALSE)))))))</f>
        <v/>
      </c>
      <c r="L97" s="170" t="str">
        <f>IF($G97="","",IF($C97=Listes!$B$34,Listes!$I$31,IF($C97=Listes!$B$35,(VLOOKUP(IDP_Barèmes_RX!$F97,Listes!$E$31:$F$36,2,FALSE)),IF($C97=Listes!$B$33,IF(IDP_Barèmes_RX!$E97&lt;=Listes!$A$64,IDP_Barèmes_RX!$E97*Listes!$A$65,IF(IDP_Barèmes_RX!$E97&gt;Listes!$D$64,IDP_Barèmes_RX!$E97*Listes!$D$65,((IDP_Barèmes_RX!$E97*Listes!$B$65)+Listes!$C$65)))))))</f>
        <v/>
      </c>
      <c r="M97" s="203" t="str">
        <f>IF(Barèmes!O97="","",Barèmes!O97)</f>
        <v/>
      </c>
      <c r="N97" s="73" t="str">
        <f t="shared" si="5"/>
        <v/>
      </c>
      <c r="O97" s="182" t="str">
        <f t="shared" si="6"/>
        <v/>
      </c>
      <c r="P97" s="182"/>
      <c r="Q97" s="182"/>
      <c r="R97" s="209" t="str">
        <f t="shared" si="7"/>
        <v/>
      </c>
      <c r="S97" s="185"/>
      <c r="T97" s="266"/>
      <c r="U97" s="90"/>
      <c r="V97" s="158">
        <f t="shared" si="4"/>
        <v>0</v>
      </c>
    </row>
    <row r="98" spans="1:22" ht="20.100000000000001" customHeight="1" x14ac:dyDescent="0.25">
      <c r="A98" s="174">
        <v>92</v>
      </c>
      <c r="B98" s="181" t="str">
        <f>IF(Barèmes!B98="","",Barèmes!B98)</f>
        <v/>
      </c>
      <c r="C98" s="181" t="str">
        <f>IF(Barèmes!C98="","",Barèmes!C98)</f>
        <v/>
      </c>
      <c r="D98" s="181" t="str">
        <f>IF(Barèmes!D98="","",Barèmes!D98)</f>
        <v/>
      </c>
      <c r="E98" s="181" t="str">
        <f>IF(Barèmes!E98="","",Barèmes!E98)</f>
        <v/>
      </c>
      <c r="F98" s="181" t="str">
        <f>IF(Barèmes!F98="","",Barèmes!F98)</f>
        <v/>
      </c>
      <c r="G98" s="181" t="str">
        <f>IF(Barèmes!G98="","",Barèmes!G98)</f>
        <v/>
      </c>
      <c r="H98" s="181" t="str">
        <f>IF(Barèmes!J98="","",Barèmes!J98)</f>
        <v/>
      </c>
      <c r="I98" s="181" t="str">
        <f>IF(Barèmes!K98="","",Barèmes!K98)</f>
        <v/>
      </c>
      <c r="J98" s="170" t="str">
        <f>IF($G98="","",IF($C98=Listes!$B$32,IF(IDP_Barèmes_RX!$E98&lt;=Listes!$B$53,(IDP_Barèmes_RX!$E98*(VLOOKUP(IDP_Barèmes_RX!$D98,Listes!$A$54:$E$60,2,FALSE))),IF(IDP_Barèmes_RX!$E98&gt;Listes!$E$53,(IDP_Barèmes_RX!$E98*(VLOOKUP(IDP_Barèmes_RX!$D98,Listes!$A$54:$E$60,5,FALSE))),(IDP_Barèmes_RX!$E98*(VLOOKUP(IDP_Barèmes_RX!$D98,Listes!$A$54:$E$60,3,FALSE))+(VLOOKUP(IDP_Barèmes_RX!$D98,Listes!$A$54:$E$60,4,FALSE)))))))</f>
        <v/>
      </c>
      <c r="K98" s="170" t="str">
        <f>IF($G98="","",IF($C98=Listes!$B$31,IF(IDP_Barèmes_RX!$E98&lt;=Listes!$B$42,(IDP_Barèmes_RX!$E98*(VLOOKUP(IDP_Barèmes_RX!$D98,Listes!$A$43:$E$49,2,FALSE))),IF(IDP_Barèmes_RX!$E98&gt;Listes!$D$42,(IDP_Barèmes_RX!$E98*(VLOOKUP(IDP_Barèmes_RX!$D98,Listes!$A$43:$E$49,5,FALSE))),(IDP_Barèmes_RX!$E98*(VLOOKUP(IDP_Barèmes_RX!$D98,Listes!$A$43:$E$49,3,FALSE))+(VLOOKUP(IDP_Barèmes_RX!$D98,Listes!$A$43:$E$49,4,FALSE)))))))</f>
        <v/>
      </c>
      <c r="L98" s="170" t="str">
        <f>IF($G98="","",IF($C98=Listes!$B$34,Listes!$I$31,IF($C98=Listes!$B$35,(VLOOKUP(IDP_Barèmes_RX!$F98,Listes!$E$31:$F$36,2,FALSE)),IF($C98=Listes!$B$33,IF(IDP_Barèmes_RX!$E98&lt;=Listes!$A$64,IDP_Barèmes_RX!$E98*Listes!$A$65,IF(IDP_Barèmes_RX!$E98&gt;Listes!$D$64,IDP_Barèmes_RX!$E98*Listes!$D$65,((IDP_Barèmes_RX!$E98*Listes!$B$65)+Listes!$C$65)))))))</f>
        <v/>
      </c>
      <c r="M98" s="203" t="str">
        <f>IF(Barèmes!O98="","",Barèmes!O98)</f>
        <v/>
      </c>
      <c r="N98" s="73" t="str">
        <f t="shared" si="5"/>
        <v/>
      </c>
      <c r="O98" s="182" t="str">
        <f t="shared" si="6"/>
        <v/>
      </c>
      <c r="P98" s="182"/>
      <c r="Q98" s="182"/>
      <c r="R98" s="209" t="str">
        <f t="shared" si="7"/>
        <v/>
      </c>
      <c r="S98" s="185"/>
      <c r="T98" s="266"/>
      <c r="U98" s="90"/>
      <c r="V98" s="158">
        <f t="shared" si="4"/>
        <v>0</v>
      </c>
    </row>
    <row r="99" spans="1:22" ht="20.100000000000001" customHeight="1" x14ac:dyDescent="0.25">
      <c r="A99" s="174">
        <v>93</v>
      </c>
      <c r="B99" s="181" t="str">
        <f>IF(Barèmes!B99="","",Barèmes!B99)</f>
        <v/>
      </c>
      <c r="C99" s="181" t="str">
        <f>IF(Barèmes!C99="","",Barèmes!C99)</f>
        <v/>
      </c>
      <c r="D99" s="181" t="str">
        <f>IF(Barèmes!D99="","",Barèmes!D99)</f>
        <v/>
      </c>
      <c r="E99" s="181" t="str">
        <f>IF(Barèmes!E99="","",Barèmes!E99)</f>
        <v/>
      </c>
      <c r="F99" s="181" t="str">
        <f>IF(Barèmes!F99="","",Barèmes!F99)</f>
        <v/>
      </c>
      <c r="G99" s="181" t="str">
        <f>IF(Barèmes!G99="","",Barèmes!G99)</f>
        <v/>
      </c>
      <c r="H99" s="181" t="str">
        <f>IF(Barèmes!J99="","",Barèmes!J99)</f>
        <v/>
      </c>
      <c r="I99" s="181" t="str">
        <f>IF(Barèmes!K99="","",Barèmes!K99)</f>
        <v/>
      </c>
      <c r="J99" s="170" t="str">
        <f>IF($G99="","",IF($C99=Listes!$B$32,IF(IDP_Barèmes_RX!$E99&lt;=Listes!$B$53,(IDP_Barèmes_RX!$E99*(VLOOKUP(IDP_Barèmes_RX!$D99,Listes!$A$54:$E$60,2,FALSE))),IF(IDP_Barèmes_RX!$E99&gt;Listes!$E$53,(IDP_Barèmes_RX!$E99*(VLOOKUP(IDP_Barèmes_RX!$D99,Listes!$A$54:$E$60,5,FALSE))),(IDP_Barèmes_RX!$E99*(VLOOKUP(IDP_Barèmes_RX!$D99,Listes!$A$54:$E$60,3,FALSE))+(VLOOKUP(IDP_Barèmes_RX!$D99,Listes!$A$54:$E$60,4,FALSE)))))))</f>
        <v/>
      </c>
      <c r="K99" s="170" t="str">
        <f>IF($G99="","",IF($C99=Listes!$B$31,IF(IDP_Barèmes_RX!$E99&lt;=Listes!$B$42,(IDP_Barèmes_RX!$E99*(VLOOKUP(IDP_Barèmes_RX!$D99,Listes!$A$43:$E$49,2,FALSE))),IF(IDP_Barèmes_RX!$E99&gt;Listes!$D$42,(IDP_Barèmes_RX!$E99*(VLOOKUP(IDP_Barèmes_RX!$D99,Listes!$A$43:$E$49,5,FALSE))),(IDP_Barèmes_RX!$E99*(VLOOKUP(IDP_Barèmes_RX!$D99,Listes!$A$43:$E$49,3,FALSE))+(VLOOKUP(IDP_Barèmes_RX!$D99,Listes!$A$43:$E$49,4,FALSE)))))))</f>
        <v/>
      </c>
      <c r="L99" s="170" t="str">
        <f>IF($G99="","",IF($C99=Listes!$B$34,Listes!$I$31,IF($C99=Listes!$B$35,(VLOOKUP(IDP_Barèmes_RX!$F99,Listes!$E$31:$F$36,2,FALSE)),IF($C99=Listes!$B$33,IF(IDP_Barèmes_RX!$E99&lt;=Listes!$A$64,IDP_Barèmes_RX!$E99*Listes!$A$65,IF(IDP_Barèmes_RX!$E99&gt;Listes!$D$64,IDP_Barèmes_RX!$E99*Listes!$D$65,((IDP_Barèmes_RX!$E99*Listes!$B$65)+Listes!$C$65)))))))</f>
        <v/>
      </c>
      <c r="M99" s="203" t="str">
        <f>IF(Barèmes!O99="","",Barèmes!O99)</f>
        <v/>
      </c>
      <c r="N99" s="73" t="str">
        <f t="shared" si="5"/>
        <v/>
      </c>
      <c r="O99" s="182" t="str">
        <f t="shared" si="6"/>
        <v/>
      </c>
      <c r="P99" s="182"/>
      <c r="Q99" s="182"/>
      <c r="R99" s="209" t="str">
        <f t="shared" si="7"/>
        <v/>
      </c>
      <c r="S99" s="185"/>
      <c r="T99" s="266"/>
      <c r="U99" s="90"/>
      <c r="V99" s="158">
        <f t="shared" si="4"/>
        <v>0</v>
      </c>
    </row>
    <row r="100" spans="1:22" ht="20.100000000000001" customHeight="1" x14ac:dyDescent="0.25">
      <c r="A100" s="174">
        <v>94</v>
      </c>
      <c r="B100" s="181" t="str">
        <f>IF(Barèmes!B100="","",Barèmes!B100)</f>
        <v/>
      </c>
      <c r="C100" s="181" t="str">
        <f>IF(Barèmes!C100="","",Barèmes!C100)</f>
        <v/>
      </c>
      <c r="D100" s="181" t="str">
        <f>IF(Barèmes!D100="","",Barèmes!D100)</f>
        <v/>
      </c>
      <c r="E100" s="181" t="str">
        <f>IF(Barèmes!E100="","",Barèmes!E100)</f>
        <v/>
      </c>
      <c r="F100" s="181" t="str">
        <f>IF(Barèmes!F100="","",Barèmes!F100)</f>
        <v/>
      </c>
      <c r="G100" s="181" t="str">
        <f>IF(Barèmes!G100="","",Barèmes!G100)</f>
        <v/>
      </c>
      <c r="H100" s="181" t="str">
        <f>IF(Barèmes!J100="","",Barèmes!J100)</f>
        <v/>
      </c>
      <c r="I100" s="181" t="str">
        <f>IF(Barèmes!K100="","",Barèmes!K100)</f>
        <v/>
      </c>
      <c r="J100" s="170" t="str">
        <f>IF($G100="","",IF($C100=Listes!$B$32,IF(IDP_Barèmes_RX!$E100&lt;=Listes!$B$53,(IDP_Barèmes_RX!$E100*(VLOOKUP(IDP_Barèmes_RX!$D100,Listes!$A$54:$E$60,2,FALSE))),IF(IDP_Barèmes_RX!$E100&gt;Listes!$E$53,(IDP_Barèmes_RX!$E100*(VLOOKUP(IDP_Barèmes_RX!$D100,Listes!$A$54:$E$60,5,FALSE))),(IDP_Barèmes_RX!$E100*(VLOOKUP(IDP_Barèmes_RX!$D100,Listes!$A$54:$E$60,3,FALSE))+(VLOOKUP(IDP_Barèmes_RX!$D100,Listes!$A$54:$E$60,4,FALSE)))))))</f>
        <v/>
      </c>
      <c r="K100" s="170" t="str">
        <f>IF($G100="","",IF($C100=Listes!$B$31,IF(IDP_Barèmes_RX!$E100&lt;=Listes!$B$42,(IDP_Barèmes_RX!$E100*(VLOOKUP(IDP_Barèmes_RX!$D100,Listes!$A$43:$E$49,2,FALSE))),IF(IDP_Barèmes_RX!$E100&gt;Listes!$D$42,(IDP_Barèmes_RX!$E100*(VLOOKUP(IDP_Barèmes_RX!$D100,Listes!$A$43:$E$49,5,FALSE))),(IDP_Barèmes_RX!$E100*(VLOOKUP(IDP_Barèmes_RX!$D100,Listes!$A$43:$E$49,3,FALSE))+(VLOOKUP(IDP_Barèmes_RX!$D100,Listes!$A$43:$E$49,4,FALSE)))))))</f>
        <v/>
      </c>
      <c r="L100" s="170" t="str">
        <f>IF($G100="","",IF($C100=Listes!$B$34,Listes!$I$31,IF($C100=Listes!$B$35,(VLOOKUP(IDP_Barèmes_RX!$F100,Listes!$E$31:$F$36,2,FALSE)),IF($C100=Listes!$B$33,IF(IDP_Barèmes_RX!$E100&lt;=Listes!$A$64,IDP_Barèmes_RX!$E100*Listes!$A$65,IF(IDP_Barèmes_RX!$E100&gt;Listes!$D$64,IDP_Barèmes_RX!$E100*Listes!$D$65,((IDP_Barèmes_RX!$E100*Listes!$B$65)+Listes!$C$65)))))))</f>
        <v/>
      </c>
      <c r="M100" s="203" t="str">
        <f>IF(Barèmes!O100="","",Barèmes!O100)</f>
        <v/>
      </c>
      <c r="N100" s="73" t="str">
        <f t="shared" si="5"/>
        <v/>
      </c>
      <c r="O100" s="182" t="str">
        <f t="shared" si="6"/>
        <v/>
      </c>
      <c r="P100" s="182"/>
      <c r="Q100" s="182"/>
      <c r="R100" s="209" t="str">
        <f t="shared" si="7"/>
        <v/>
      </c>
      <c r="S100" s="185"/>
      <c r="T100" s="266"/>
      <c r="U100" s="90"/>
      <c r="V100" s="158">
        <f t="shared" si="4"/>
        <v>0</v>
      </c>
    </row>
    <row r="101" spans="1:22" ht="20.100000000000001" customHeight="1" x14ac:dyDescent="0.25">
      <c r="A101" s="174">
        <v>95</v>
      </c>
      <c r="B101" s="181" t="str">
        <f>IF(Barèmes!B101="","",Barèmes!B101)</f>
        <v/>
      </c>
      <c r="C101" s="181" t="str">
        <f>IF(Barèmes!C101="","",Barèmes!C101)</f>
        <v/>
      </c>
      <c r="D101" s="181" t="str">
        <f>IF(Barèmes!D101="","",Barèmes!D101)</f>
        <v/>
      </c>
      <c r="E101" s="181" t="str">
        <f>IF(Barèmes!E101="","",Barèmes!E101)</f>
        <v/>
      </c>
      <c r="F101" s="181" t="str">
        <f>IF(Barèmes!F101="","",Barèmes!F101)</f>
        <v/>
      </c>
      <c r="G101" s="181" t="str">
        <f>IF(Barèmes!G101="","",Barèmes!G101)</f>
        <v/>
      </c>
      <c r="H101" s="181" t="str">
        <f>IF(Barèmes!J101="","",Barèmes!J101)</f>
        <v/>
      </c>
      <c r="I101" s="181" t="str">
        <f>IF(Barèmes!K101="","",Barèmes!K101)</f>
        <v/>
      </c>
      <c r="J101" s="170" t="str">
        <f>IF($G101="","",IF($C101=Listes!$B$32,IF(IDP_Barèmes_RX!$E101&lt;=Listes!$B$53,(IDP_Barèmes_RX!$E101*(VLOOKUP(IDP_Barèmes_RX!$D101,Listes!$A$54:$E$60,2,FALSE))),IF(IDP_Barèmes_RX!$E101&gt;Listes!$E$53,(IDP_Barèmes_RX!$E101*(VLOOKUP(IDP_Barèmes_RX!$D101,Listes!$A$54:$E$60,5,FALSE))),(IDP_Barèmes_RX!$E101*(VLOOKUP(IDP_Barèmes_RX!$D101,Listes!$A$54:$E$60,3,FALSE))+(VLOOKUP(IDP_Barèmes_RX!$D101,Listes!$A$54:$E$60,4,FALSE)))))))</f>
        <v/>
      </c>
      <c r="K101" s="170" t="str">
        <f>IF($G101="","",IF($C101=Listes!$B$31,IF(IDP_Barèmes_RX!$E101&lt;=Listes!$B$42,(IDP_Barèmes_RX!$E101*(VLOOKUP(IDP_Barèmes_RX!$D101,Listes!$A$43:$E$49,2,FALSE))),IF(IDP_Barèmes_RX!$E101&gt;Listes!$D$42,(IDP_Barèmes_RX!$E101*(VLOOKUP(IDP_Barèmes_RX!$D101,Listes!$A$43:$E$49,5,FALSE))),(IDP_Barèmes_RX!$E101*(VLOOKUP(IDP_Barèmes_RX!$D101,Listes!$A$43:$E$49,3,FALSE))+(VLOOKUP(IDP_Barèmes_RX!$D101,Listes!$A$43:$E$49,4,FALSE)))))))</f>
        <v/>
      </c>
      <c r="L101" s="170" t="str">
        <f>IF($G101="","",IF($C101=Listes!$B$34,Listes!$I$31,IF($C101=Listes!$B$35,(VLOOKUP(IDP_Barèmes_RX!$F101,Listes!$E$31:$F$36,2,FALSE)),IF($C101=Listes!$B$33,IF(IDP_Barèmes_RX!$E101&lt;=Listes!$A$64,IDP_Barèmes_RX!$E101*Listes!$A$65,IF(IDP_Barèmes_RX!$E101&gt;Listes!$D$64,IDP_Barèmes_RX!$E101*Listes!$D$65,((IDP_Barèmes_RX!$E101*Listes!$B$65)+Listes!$C$65)))))))</f>
        <v/>
      </c>
      <c r="M101" s="203" t="str">
        <f>IF(Barèmes!O101="","",Barèmes!O101)</f>
        <v/>
      </c>
      <c r="N101" s="73" t="str">
        <f t="shared" si="5"/>
        <v/>
      </c>
      <c r="O101" s="182" t="str">
        <f t="shared" si="6"/>
        <v/>
      </c>
      <c r="P101" s="182"/>
      <c r="Q101" s="182"/>
      <c r="R101" s="209" t="str">
        <f t="shared" si="7"/>
        <v/>
      </c>
      <c r="S101" s="185"/>
      <c r="T101" s="266"/>
      <c r="U101" s="90"/>
      <c r="V101" s="158">
        <f t="shared" si="4"/>
        <v>0</v>
      </c>
    </row>
    <row r="102" spans="1:22" ht="20.100000000000001" customHeight="1" x14ac:dyDescent="0.25">
      <c r="A102" s="174">
        <v>96</v>
      </c>
      <c r="B102" s="181" t="str">
        <f>IF(Barèmes!B102="","",Barèmes!B102)</f>
        <v/>
      </c>
      <c r="C102" s="181" t="str">
        <f>IF(Barèmes!C102="","",Barèmes!C102)</f>
        <v/>
      </c>
      <c r="D102" s="181" t="str">
        <f>IF(Barèmes!D102="","",Barèmes!D102)</f>
        <v/>
      </c>
      <c r="E102" s="181" t="str">
        <f>IF(Barèmes!E102="","",Barèmes!E102)</f>
        <v/>
      </c>
      <c r="F102" s="181" t="str">
        <f>IF(Barèmes!F102="","",Barèmes!F102)</f>
        <v/>
      </c>
      <c r="G102" s="181" t="str">
        <f>IF(Barèmes!G102="","",Barèmes!G102)</f>
        <v/>
      </c>
      <c r="H102" s="181" t="str">
        <f>IF(Barèmes!J102="","",Barèmes!J102)</f>
        <v/>
      </c>
      <c r="I102" s="181" t="str">
        <f>IF(Barèmes!K102="","",Barèmes!K102)</f>
        <v/>
      </c>
      <c r="J102" s="170" t="str">
        <f>IF($G102="","",IF($C102=Listes!$B$32,IF(IDP_Barèmes_RX!$E102&lt;=Listes!$B$53,(IDP_Barèmes_RX!$E102*(VLOOKUP(IDP_Barèmes_RX!$D102,Listes!$A$54:$E$60,2,FALSE))),IF(IDP_Barèmes_RX!$E102&gt;Listes!$E$53,(IDP_Barèmes_RX!$E102*(VLOOKUP(IDP_Barèmes_RX!$D102,Listes!$A$54:$E$60,5,FALSE))),(IDP_Barèmes_RX!$E102*(VLOOKUP(IDP_Barèmes_RX!$D102,Listes!$A$54:$E$60,3,FALSE))+(VLOOKUP(IDP_Barèmes_RX!$D102,Listes!$A$54:$E$60,4,FALSE)))))))</f>
        <v/>
      </c>
      <c r="K102" s="170" t="str">
        <f>IF($G102="","",IF($C102=Listes!$B$31,IF(IDP_Barèmes_RX!$E102&lt;=Listes!$B$42,(IDP_Barèmes_RX!$E102*(VLOOKUP(IDP_Barèmes_RX!$D102,Listes!$A$43:$E$49,2,FALSE))),IF(IDP_Barèmes_RX!$E102&gt;Listes!$D$42,(IDP_Barèmes_RX!$E102*(VLOOKUP(IDP_Barèmes_RX!$D102,Listes!$A$43:$E$49,5,FALSE))),(IDP_Barèmes_RX!$E102*(VLOOKUP(IDP_Barèmes_RX!$D102,Listes!$A$43:$E$49,3,FALSE))+(VLOOKUP(IDP_Barèmes_RX!$D102,Listes!$A$43:$E$49,4,FALSE)))))))</f>
        <v/>
      </c>
      <c r="L102" s="170" t="str">
        <f>IF($G102="","",IF($C102=Listes!$B$34,Listes!$I$31,IF($C102=Listes!$B$35,(VLOOKUP(IDP_Barèmes_RX!$F102,Listes!$E$31:$F$36,2,FALSE)),IF($C102=Listes!$B$33,IF(IDP_Barèmes_RX!$E102&lt;=Listes!$A$64,IDP_Barèmes_RX!$E102*Listes!$A$65,IF(IDP_Barèmes_RX!$E102&gt;Listes!$D$64,IDP_Barèmes_RX!$E102*Listes!$D$65,((IDP_Barèmes_RX!$E102*Listes!$B$65)+Listes!$C$65)))))))</f>
        <v/>
      </c>
      <c r="M102" s="203" t="str">
        <f>IF(Barèmes!O102="","",Barèmes!O102)</f>
        <v/>
      </c>
      <c r="N102" s="73" t="str">
        <f t="shared" si="5"/>
        <v/>
      </c>
      <c r="O102" s="182" t="str">
        <f t="shared" si="6"/>
        <v/>
      </c>
      <c r="P102" s="182"/>
      <c r="Q102" s="182"/>
      <c r="R102" s="209" t="str">
        <f t="shared" si="7"/>
        <v/>
      </c>
      <c r="S102" s="185"/>
      <c r="T102" s="266"/>
      <c r="U102" s="90"/>
      <c r="V102" s="158">
        <f t="shared" si="4"/>
        <v>0</v>
      </c>
    </row>
    <row r="103" spans="1:22" ht="20.100000000000001" customHeight="1" x14ac:dyDescent="0.25">
      <c r="A103" s="174">
        <v>97</v>
      </c>
      <c r="B103" s="181" t="str">
        <f>IF(Barèmes!B103="","",Barèmes!B103)</f>
        <v/>
      </c>
      <c r="C103" s="181" t="str">
        <f>IF(Barèmes!C103="","",Barèmes!C103)</f>
        <v/>
      </c>
      <c r="D103" s="181" t="str">
        <f>IF(Barèmes!D103="","",Barèmes!D103)</f>
        <v/>
      </c>
      <c r="E103" s="181" t="str">
        <f>IF(Barèmes!E103="","",Barèmes!E103)</f>
        <v/>
      </c>
      <c r="F103" s="181" t="str">
        <f>IF(Barèmes!F103="","",Barèmes!F103)</f>
        <v/>
      </c>
      <c r="G103" s="181" t="str">
        <f>IF(Barèmes!G103="","",Barèmes!G103)</f>
        <v/>
      </c>
      <c r="H103" s="181" t="str">
        <f>IF(Barèmes!J103="","",Barèmes!J103)</f>
        <v/>
      </c>
      <c r="I103" s="181" t="str">
        <f>IF(Barèmes!K103="","",Barèmes!K103)</f>
        <v/>
      </c>
      <c r="J103" s="170" t="str">
        <f>IF($G103="","",IF($C103=Listes!$B$32,IF(IDP_Barèmes_RX!$E103&lt;=Listes!$B$53,(IDP_Barèmes_RX!$E103*(VLOOKUP(IDP_Barèmes_RX!$D103,Listes!$A$54:$E$60,2,FALSE))),IF(IDP_Barèmes_RX!$E103&gt;Listes!$E$53,(IDP_Barèmes_RX!$E103*(VLOOKUP(IDP_Barèmes_RX!$D103,Listes!$A$54:$E$60,5,FALSE))),(IDP_Barèmes_RX!$E103*(VLOOKUP(IDP_Barèmes_RX!$D103,Listes!$A$54:$E$60,3,FALSE))+(VLOOKUP(IDP_Barèmes_RX!$D103,Listes!$A$54:$E$60,4,FALSE)))))))</f>
        <v/>
      </c>
      <c r="K103" s="170" t="str">
        <f>IF($G103="","",IF($C103=Listes!$B$31,IF(IDP_Barèmes_RX!$E103&lt;=Listes!$B$42,(IDP_Barèmes_RX!$E103*(VLOOKUP(IDP_Barèmes_RX!$D103,Listes!$A$43:$E$49,2,FALSE))),IF(IDP_Barèmes_RX!$E103&gt;Listes!$D$42,(IDP_Barèmes_RX!$E103*(VLOOKUP(IDP_Barèmes_RX!$D103,Listes!$A$43:$E$49,5,FALSE))),(IDP_Barèmes_RX!$E103*(VLOOKUP(IDP_Barèmes_RX!$D103,Listes!$A$43:$E$49,3,FALSE))+(VLOOKUP(IDP_Barèmes_RX!$D103,Listes!$A$43:$E$49,4,FALSE)))))))</f>
        <v/>
      </c>
      <c r="L103" s="170" t="str">
        <f>IF($G103="","",IF($C103=Listes!$B$34,Listes!$I$31,IF($C103=Listes!$B$35,(VLOOKUP(IDP_Barèmes_RX!$F103,Listes!$E$31:$F$36,2,FALSE)),IF($C103=Listes!$B$33,IF(IDP_Barèmes_RX!$E103&lt;=Listes!$A$64,IDP_Barèmes_RX!$E103*Listes!$A$65,IF(IDP_Barèmes_RX!$E103&gt;Listes!$D$64,IDP_Barèmes_RX!$E103*Listes!$D$65,((IDP_Barèmes_RX!$E103*Listes!$B$65)+Listes!$C$65)))))))</f>
        <v/>
      </c>
      <c r="M103" s="203" t="str">
        <f>IF(Barèmes!O103="","",Barèmes!O103)</f>
        <v/>
      </c>
      <c r="N103" s="73" t="str">
        <f t="shared" si="5"/>
        <v/>
      </c>
      <c r="O103" s="182" t="str">
        <f t="shared" si="6"/>
        <v/>
      </c>
      <c r="P103" s="182"/>
      <c r="Q103" s="182"/>
      <c r="R103" s="209" t="str">
        <f t="shared" si="7"/>
        <v/>
      </c>
      <c r="S103" s="185"/>
      <c r="T103" s="266"/>
      <c r="U103" s="90"/>
      <c r="V103" s="158">
        <f t="shared" si="4"/>
        <v>0</v>
      </c>
    </row>
    <row r="104" spans="1:22" ht="20.100000000000001" customHeight="1" x14ac:dyDescent="0.25">
      <c r="A104" s="174">
        <v>98</v>
      </c>
      <c r="B104" s="181" t="str">
        <f>IF(Barèmes!B104="","",Barèmes!B104)</f>
        <v/>
      </c>
      <c r="C104" s="181" t="str">
        <f>IF(Barèmes!C104="","",Barèmes!C104)</f>
        <v/>
      </c>
      <c r="D104" s="181" t="str">
        <f>IF(Barèmes!D104="","",Barèmes!D104)</f>
        <v/>
      </c>
      <c r="E104" s="181" t="str">
        <f>IF(Barèmes!E104="","",Barèmes!E104)</f>
        <v/>
      </c>
      <c r="F104" s="181" t="str">
        <f>IF(Barèmes!F104="","",Barèmes!F104)</f>
        <v/>
      </c>
      <c r="G104" s="181" t="str">
        <f>IF(Barèmes!G104="","",Barèmes!G104)</f>
        <v/>
      </c>
      <c r="H104" s="181" t="str">
        <f>IF(Barèmes!J104="","",Barèmes!J104)</f>
        <v/>
      </c>
      <c r="I104" s="181" t="str">
        <f>IF(Barèmes!K104="","",Barèmes!K104)</f>
        <v/>
      </c>
      <c r="J104" s="170" t="str">
        <f>IF($G104="","",IF($C104=Listes!$B$32,IF(IDP_Barèmes_RX!$E104&lt;=Listes!$B$53,(IDP_Barèmes_RX!$E104*(VLOOKUP(IDP_Barèmes_RX!$D104,Listes!$A$54:$E$60,2,FALSE))),IF(IDP_Barèmes_RX!$E104&gt;Listes!$E$53,(IDP_Barèmes_RX!$E104*(VLOOKUP(IDP_Barèmes_RX!$D104,Listes!$A$54:$E$60,5,FALSE))),(IDP_Barèmes_RX!$E104*(VLOOKUP(IDP_Barèmes_RX!$D104,Listes!$A$54:$E$60,3,FALSE))+(VLOOKUP(IDP_Barèmes_RX!$D104,Listes!$A$54:$E$60,4,FALSE)))))))</f>
        <v/>
      </c>
      <c r="K104" s="170" t="str">
        <f>IF($G104="","",IF($C104=Listes!$B$31,IF(IDP_Barèmes_RX!$E104&lt;=Listes!$B$42,(IDP_Barèmes_RX!$E104*(VLOOKUP(IDP_Barèmes_RX!$D104,Listes!$A$43:$E$49,2,FALSE))),IF(IDP_Barèmes_RX!$E104&gt;Listes!$D$42,(IDP_Barèmes_RX!$E104*(VLOOKUP(IDP_Barèmes_RX!$D104,Listes!$A$43:$E$49,5,FALSE))),(IDP_Barèmes_RX!$E104*(VLOOKUP(IDP_Barèmes_RX!$D104,Listes!$A$43:$E$49,3,FALSE))+(VLOOKUP(IDP_Barèmes_RX!$D104,Listes!$A$43:$E$49,4,FALSE)))))))</f>
        <v/>
      </c>
      <c r="L104" s="170" t="str">
        <f>IF($G104="","",IF($C104=Listes!$B$34,Listes!$I$31,IF($C104=Listes!$B$35,(VLOOKUP(IDP_Barèmes_RX!$F104,Listes!$E$31:$F$36,2,FALSE)),IF($C104=Listes!$B$33,IF(IDP_Barèmes_RX!$E104&lt;=Listes!$A$64,IDP_Barèmes_RX!$E104*Listes!$A$65,IF(IDP_Barèmes_RX!$E104&gt;Listes!$D$64,IDP_Barèmes_RX!$E104*Listes!$D$65,((IDP_Barèmes_RX!$E104*Listes!$B$65)+Listes!$C$65)))))))</f>
        <v/>
      </c>
      <c r="M104" s="203" t="str">
        <f>IF(Barèmes!O104="","",Barèmes!O104)</f>
        <v/>
      </c>
      <c r="N104" s="73" t="str">
        <f t="shared" si="5"/>
        <v/>
      </c>
      <c r="O104" s="182" t="str">
        <f t="shared" si="6"/>
        <v/>
      </c>
      <c r="P104" s="182"/>
      <c r="Q104" s="182"/>
      <c r="R104" s="209" t="str">
        <f t="shared" si="7"/>
        <v/>
      </c>
      <c r="S104" s="185"/>
      <c r="T104" s="266"/>
      <c r="U104" s="90"/>
      <c r="V104" s="158">
        <f t="shared" si="4"/>
        <v>0</v>
      </c>
    </row>
    <row r="105" spans="1:22" ht="20.100000000000001" customHeight="1" x14ac:dyDescent="0.25">
      <c r="A105" s="174">
        <v>99</v>
      </c>
      <c r="B105" s="181" t="str">
        <f>IF(Barèmes!B105="","",Barèmes!B105)</f>
        <v/>
      </c>
      <c r="C105" s="181" t="str">
        <f>IF(Barèmes!C105="","",Barèmes!C105)</f>
        <v/>
      </c>
      <c r="D105" s="181" t="str">
        <f>IF(Barèmes!D105="","",Barèmes!D105)</f>
        <v/>
      </c>
      <c r="E105" s="181" t="str">
        <f>IF(Barèmes!E105="","",Barèmes!E105)</f>
        <v/>
      </c>
      <c r="F105" s="181" t="str">
        <f>IF(Barèmes!F105="","",Barèmes!F105)</f>
        <v/>
      </c>
      <c r="G105" s="181" t="str">
        <f>IF(Barèmes!G105="","",Barèmes!G105)</f>
        <v/>
      </c>
      <c r="H105" s="181" t="str">
        <f>IF(Barèmes!J105="","",Barèmes!J105)</f>
        <v/>
      </c>
      <c r="I105" s="181" t="str">
        <f>IF(Barèmes!K105="","",Barèmes!K105)</f>
        <v/>
      </c>
      <c r="J105" s="170" t="str">
        <f>IF($G105="","",IF($C105=Listes!$B$32,IF(IDP_Barèmes_RX!$E105&lt;=Listes!$B$53,(IDP_Barèmes_RX!$E105*(VLOOKUP(IDP_Barèmes_RX!$D105,Listes!$A$54:$E$60,2,FALSE))),IF(IDP_Barèmes_RX!$E105&gt;Listes!$E$53,(IDP_Barèmes_RX!$E105*(VLOOKUP(IDP_Barèmes_RX!$D105,Listes!$A$54:$E$60,5,FALSE))),(IDP_Barèmes_RX!$E105*(VLOOKUP(IDP_Barèmes_RX!$D105,Listes!$A$54:$E$60,3,FALSE))+(VLOOKUP(IDP_Barèmes_RX!$D105,Listes!$A$54:$E$60,4,FALSE)))))))</f>
        <v/>
      </c>
      <c r="K105" s="170" t="str">
        <f>IF($G105="","",IF($C105=Listes!$B$31,IF(IDP_Barèmes_RX!$E105&lt;=Listes!$B$42,(IDP_Barèmes_RX!$E105*(VLOOKUP(IDP_Barèmes_RX!$D105,Listes!$A$43:$E$49,2,FALSE))),IF(IDP_Barèmes_RX!$E105&gt;Listes!$D$42,(IDP_Barèmes_RX!$E105*(VLOOKUP(IDP_Barèmes_RX!$D105,Listes!$A$43:$E$49,5,FALSE))),(IDP_Barèmes_RX!$E105*(VLOOKUP(IDP_Barèmes_RX!$D105,Listes!$A$43:$E$49,3,FALSE))+(VLOOKUP(IDP_Barèmes_RX!$D105,Listes!$A$43:$E$49,4,FALSE)))))))</f>
        <v/>
      </c>
      <c r="L105" s="170" t="str">
        <f>IF($G105="","",IF($C105=Listes!$B$34,Listes!$I$31,IF($C105=Listes!$B$35,(VLOOKUP(IDP_Barèmes_RX!$F105,Listes!$E$31:$F$36,2,FALSE)),IF($C105=Listes!$B$33,IF(IDP_Barèmes_RX!$E105&lt;=Listes!$A$64,IDP_Barèmes_RX!$E105*Listes!$A$65,IF(IDP_Barèmes_RX!$E105&gt;Listes!$D$64,IDP_Barèmes_RX!$E105*Listes!$D$65,((IDP_Barèmes_RX!$E105*Listes!$B$65)+Listes!$C$65)))))))</f>
        <v/>
      </c>
      <c r="M105" s="203" t="str">
        <f>IF(Barèmes!O105="","",Barèmes!O105)</f>
        <v/>
      </c>
      <c r="N105" s="73" t="str">
        <f t="shared" si="5"/>
        <v/>
      </c>
      <c r="O105" s="182" t="str">
        <f t="shared" si="6"/>
        <v/>
      </c>
      <c r="P105" s="182"/>
      <c r="Q105" s="182"/>
      <c r="R105" s="209" t="str">
        <f t="shared" si="7"/>
        <v/>
      </c>
      <c r="S105" s="185"/>
      <c r="T105" s="266"/>
      <c r="U105" s="90"/>
      <c r="V105" s="158">
        <f t="shared" si="4"/>
        <v>0</v>
      </c>
    </row>
    <row r="106" spans="1:22" ht="20.100000000000001" customHeight="1" x14ac:dyDescent="0.25">
      <c r="A106" s="174">
        <v>100</v>
      </c>
      <c r="B106" s="181" t="str">
        <f>IF(Barèmes!B106="","",Barèmes!B106)</f>
        <v/>
      </c>
      <c r="C106" s="181" t="str">
        <f>IF(Barèmes!C106="","",Barèmes!C106)</f>
        <v/>
      </c>
      <c r="D106" s="181" t="str">
        <f>IF(Barèmes!D106="","",Barèmes!D106)</f>
        <v/>
      </c>
      <c r="E106" s="181" t="str">
        <f>IF(Barèmes!E106="","",Barèmes!E106)</f>
        <v/>
      </c>
      <c r="F106" s="181" t="str">
        <f>IF(Barèmes!F106="","",Barèmes!F106)</f>
        <v/>
      </c>
      <c r="G106" s="181" t="str">
        <f>IF(Barèmes!G106="","",Barèmes!G106)</f>
        <v/>
      </c>
      <c r="H106" s="181" t="str">
        <f>IF(Barèmes!J106="","",Barèmes!J106)</f>
        <v/>
      </c>
      <c r="I106" s="181" t="str">
        <f>IF(Barèmes!K106="","",Barèmes!K106)</f>
        <v/>
      </c>
      <c r="J106" s="170" t="str">
        <f>IF($G106="","",IF($C106=Listes!$B$32,IF(IDP_Barèmes_RX!$E106&lt;=Listes!$B$53,(IDP_Barèmes_RX!$E106*(VLOOKUP(IDP_Barèmes_RX!$D106,Listes!$A$54:$E$60,2,FALSE))),IF(IDP_Barèmes_RX!$E106&gt;Listes!$E$53,(IDP_Barèmes_RX!$E106*(VLOOKUP(IDP_Barèmes_RX!$D106,Listes!$A$54:$E$60,5,FALSE))),(IDP_Barèmes_RX!$E106*(VLOOKUP(IDP_Barèmes_RX!$D106,Listes!$A$54:$E$60,3,FALSE))+(VLOOKUP(IDP_Barèmes_RX!$D106,Listes!$A$54:$E$60,4,FALSE)))))))</f>
        <v/>
      </c>
      <c r="K106" s="170" t="str">
        <f>IF($G106="","",IF($C106=Listes!$B$31,IF(IDP_Barèmes_RX!$E106&lt;=Listes!$B$42,(IDP_Barèmes_RX!$E106*(VLOOKUP(IDP_Barèmes_RX!$D106,Listes!$A$43:$E$49,2,FALSE))),IF(IDP_Barèmes_RX!$E106&gt;Listes!$D$42,(IDP_Barèmes_RX!$E106*(VLOOKUP(IDP_Barèmes_RX!$D106,Listes!$A$43:$E$49,5,FALSE))),(IDP_Barèmes_RX!$E106*(VLOOKUP(IDP_Barèmes_RX!$D106,Listes!$A$43:$E$49,3,FALSE))+(VLOOKUP(IDP_Barèmes_RX!$D106,Listes!$A$43:$E$49,4,FALSE)))))))</f>
        <v/>
      </c>
      <c r="L106" s="170" t="str">
        <f>IF($G106="","",IF($C106=Listes!$B$34,Listes!$I$31,IF($C106=Listes!$B$35,(VLOOKUP(IDP_Barèmes_RX!$F106,Listes!$E$31:$F$36,2,FALSE)),IF($C106=Listes!$B$33,IF(IDP_Barèmes_RX!$E106&lt;=Listes!$A$64,IDP_Barèmes_RX!$E106*Listes!$A$65,IF(IDP_Barèmes_RX!$E106&gt;Listes!$D$64,IDP_Barèmes_RX!$E106*Listes!$D$65,((IDP_Barèmes_RX!$E106*Listes!$B$65)+Listes!$C$65)))))))</f>
        <v/>
      </c>
      <c r="M106" s="203" t="str">
        <f>IF(Barèmes!O106="","",Barèmes!O106)</f>
        <v/>
      </c>
      <c r="N106" s="73" t="str">
        <f t="shared" si="5"/>
        <v/>
      </c>
      <c r="O106" s="182" t="str">
        <f t="shared" si="6"/>
        <v/>
      </c>
      <c r="P106" s="182"/>
      <c r="Q106" s="182"/>
      <c r="R106" s="209" t="str">
        <f t="shared" si="7"/>
        <v/>
      </c>
      <c r="S106" s="185"/>
      <c r="T106" s="266"/>
      <c r="U106" s="90"/>
      <c r="V106" s="158">
        <f t="shared" si="4"/>
        <v>0</v>
      </c>
    </row>
    <row r="107" spans="1:22" ht="20.100000000000001" customHeight="1" x14ac:dyDescent="0.25">
      <c r="A107" s="174">
        <v>101</v>
      </c>
      <c r="B107" s="181" t="str">
        <f>IF(Barèmes!B107="","",Barèmes!B107)</f>
        <v/>
      </c>
      <c r="C107" s="181" t="str">
        <f>IF(Barèmes!C107="","",Barèmes!C107)</f>
        <v/>
      </c>
      <c r="D107" s="181" t="str">
        <f>IF(Barèmes!D107="","",Barèmes!D107)</f>
        <v/>
      </c>
      <c r="E107" s="181" t="str">
        <f>IF(Barèmes!E107="","",Barèmes!E107)</f>
        <v/>
      </c>
      <c r="F107" s="181" t="str">
        <f>IF(Barèmes!F107="","",Barèmes!F107)</f>
        <v/>
      </c>
      <c r="G107" s="181" t="str">
        <f>IF(Barèmes!G107="","",Barèmes!G107)</f>
        <v/>
      </c>
      <c r="H107" s="181" t="str">
        <f>IF(Barèmes!J107="","",Barèmes!J107)</f>
        <v/>
      </c>
      <c r="I107" s="181" t="str">
        <f>IF(Barèmes!K107="","",Barèmes!K107)</f>
        <v/>
      </c>
      <c r="J107" s="170" t="str">
        <f>IF($G107="","",IF($C107=Listes!$B$32,IF(IDP_Barèmes_RX!$E107&lt;=Listes!$B$53,(IDP_Barèmes_RX!$E107*(VLOOKUP(IDP_Barèmes_RX!$D107,Listes!$A$54:$E$60,2,FALSE))),IF(IDP_Barèmes_RX!$E107&gt;Listes!$E$53,(IDP_Barèmes_RX!$E107*(VLOOKUP(IDP_Barèmes_RX!$D107,Listes!$A$54:$E$60,5,FALSE))),(IDP_Barèmes_RX!$E107*(VLOOKUP(IDP_Barèmes_RX!$D107,Listes!$A$54:$E$60,3,FALSE))+(VLOOKUP(IDP_Barèmes_RX!$D107,Listes!$A$54:$E$60,4,FALSE)))))))</f>
        <v/>
      </c>
      <c r="K107" s="170" t="str">
        <f>IF($G107="","",IF($C107=Listes!$B$31,IF(IDP_Barèmes_RX!$E107&lt;=Listes!$B$42,(IDP_Barèmes_RX!$E107*(VLOOKUP(IDP_Barèmes_RX!$D107,Listes!$A$43:$E$49,2,FALSE))),IF(IDP_Barèmes_RX!$E107&gt;Listes!$D$42,(IDP_Barèmes_RX!$E107*(VLOOKUP(IDP_Barèmes_RX!$D107,Listes!$A$43:$E$49,5,FALSE))),(IDP_Barèmes_RX!$E107*(VLOOKUP(IDP_Barèmes_RX!$D107,Listes!$A$43:$E$49,3,FALSE))+(VLOOKUP(IDP_Barèmes_RX!$D107,Listes!$A$43:$E$49,4,FALSE)))))))</f>
        <v/>
      </c>
      <c r="L107" s="170" t="str">
        <f>IF($G107="","",IF($C107=Listes!$B$34,Listes!$I$31,IF($C107=Listes!$B$35,(VLOOKUP(IDP_Barèmes_RX!$F107,Listes!$E$31:$F$36,2,FALSE)),IF($C107=Listes!$B$33,IF(IDP_Barèmes_RX!$E107&lt;=Listes!$A$64,IDP_Barèmes_RX!$E107*Listes!$A$65,IF(IDP_Barèmes_RX!$E107&gt;Listes!$D$64,IDP_Barèmes_RX!$E107*Listes!$D$65,((IDP_Barèmes_RX!$E107*Listes!$B$65)+Listes!$C$65)))))))</f>
        <v/>
      </c>
      <c r="M107" s="203" t="str">
        <f>IF(Barèmes!O107="","",Barèmes!O107)</f>
        <v/>
      </c>
      <c r="N107" s="73" t="str">
        <f t="shared" si="5"/>
        <v/>
      </c>
      <c r="O107" s="182" t="str">
        <f t="shared" si="6"/>
        <v/>
      </c>
      <c r="P107" s="182"/>
      <c r="Q107" s="182"/>
      <c r="R107" s="209" t="str">
        <f t="shared" si="7"/>
        <v/>
      </c>
      <c r="S107" s="185"/>
      <c r="T107" s="266"/>
      <c r="U107" s="90"/>
      <c r="V107" s="158">
        <f t="shared" si="4"/>
        <v>0</v>
      </c>
    </row>
    <row r="108" spans="1:22" ht="20.100000000000001" customHeight="1" x14ac:dyDescent="0.25">
      <c r="A108" s="174">
        <v>102</v>
      </c>
      <c r="B108" s="181" t="str">
        <f>IF(Barèmes!B108="","",Barèmes!B108)</f>
        <v/>
      </c>
      <c r="C108" s="181" t="str">
        <f>IF(Barèmes!C108="","",Barèmes!C108)</f>
        <v/>
      </c>
      <c r="D108" s="181" t="str">
        <f>IF(Barèmes!D108="","",Barèmes!D108)</f>
        <v/>
      </c>
      <c r="E108" s="181" t="str">
        <f>IF(Barèmes!E108="","",Barèmes!E108)</f>
        <v/>
      </c>
      <c r="F108" s="181" t="str">
        <f>IF(Barèmes!F108="","",Barèmes!F108)</f>
        <v/>
      </c>
      <c r="G108" s="181" t="str">
        <f>IF(Barèmes!G108="","",Barèmes!G108)</f>
        <v/>
      </c>
      <c r="H108" s="181" t="str">
        <f>IF(Barèmes!J108="","",Barèmes!J108)</f>
        <v/>
      </c>
      <c r="I108" s="181" t="str">
        <f>IF(Barèmes!K108="","",Barèmes!K108)</f>
        <v/>
      </c>
      <c r="J108" s="170" t="str">
        <f>IF($G108="","",IF($C108=Listes!$B$32,IF(IDP_Barèmes_RX!$E108&lt;=Listes!$B$53,(IDP_Barèmes_RX!$E108*(VLOOKUP(IDP_Barèmes_RX!$D108,Listes!$A$54:$E$60,2,FALSE))),IF(IDP_Barèmes_RX!$E108&gt;Listes!$E$53,(IDP_Barèmes_RX!$E108*(VLOOKUP(IDP_Barèmes_RX!$D108,Listes!$A$54:$E$60,5,FALSE))),(IDP_Barèmes_RX!$E108*(VLOOKUP(IDP_Barèmes_RX!$D108,Listes!$A$54:$E$60,3,FALSE))+(VLOOKUP(IDP_Barèmes_RX!$D108,Listes!$A$54:$E$60,4,FALSE)))))))</f>
        <v/>
      </c>
      <c r="K108" s="170" t="str">
        <f>IF($G108="","",IF($C108=Listes!$B$31,IF(IDP_Barèmes_RX!$E108&lt;=Listes!$B$42,(IDP_Barèmes_RX!$E108*(VLOOKUP(IDP_Barèmes_RX!$D108,Listes!$A$43:$E$49,2,FALSE))),IF(IDP_Barèmes_RX!$E108&gt;Listes!$D$42,(IDP_Barèmes_RX!$E108*(VLOOKUP(IDP_Barèmes_RX!$D108,Listes!$A$43:$E$49,5,FALSE))),(IDP_Barèmes_RX!$E108*(VLOOKUP(IDP_Barèmes_RX!$D108,Listes!$A$43:$E$49,3,FALSE))+(VLOOKUP(IDP_Barèmes_RX!$D108,Listes!$A$43:$E$49,4,FALSE)))))))</f>
        <v/>
      </c>
      <c r="L108" s="170" t="str">
        <f>IF($G108="","",IF($C108=Listes!$B$34,Listes!$I$31,IF($C108=Listes!$B$35,(VLOOKUP(IDP_Barèmes_RX!$F108,Listes!$E$31:$F$36,2,FALSE)),IF($C108=Listes!$B$33,IF(IDP_Barèmes_RX!$E108&lt;=Listes!$A$64,IDP_Barèmes_RX!$E108*Listes!$A$65,IF(IDP_Barèmes_RX!$E108&gt;Listes!$D$64,IDP_Barèmes_RX!$E108*Listes!$D$65,((IDP_Barèmes_RX!$E108*Listes!$B$65)+Listes!$C$65)))))))</f>
        <v/>
      </c>
      <c r="M108" s="203" t="str">
        <f>IF(Barèmes!O108="","",Barèmes!O108)</f>
        <v/>
      </c>
      <c r="N108" s="73" t="str">
        <f t="shared" si="5"/>
        <v/>
      </c>
      <c r="O108" s="182" t="str">
        <f t="shared" si="6"/>
        <v/>
      </c>
      <c r="P108" s="182"/>
      <c r="Q108" s="182"/>
      <c r="R108" s="209" t="str">
        <f t="shared" si="7"/>
        <v/>
      </c>
      <c r="S108" s="185"/>
      <c r="T108" s="266"/>
      <c r="U108" s="90"/>
      <c r="V108" s="158">
        <f t="shared" si="4"/>
        <v>0</v>
      </c>
    </row>
    <row r="109" spans="1:22" ht="20.100000000000001" customHeight="1" x14ac:dyDescent="0.25">
      <c r="A109" s="174">
        <v>103</v>
      </c>
      <c r="B109" s="181" t="str">
        <f>IF(Barèmes!B109="","",Barèmes!B109)</f>
        <v/>
      </c>
      <c r="C109" s="181" t="str">
        <f>IF(Barèmes!C109="","",Barèmes!C109)</f>
        <v/>
      </c>
      <c r="D109" s="181" t="str">
        <f>IF(Barèmes!D109="","",Barèmes!D109)</f>
        <v/>
      </c>
      <c r="E109" s="181" t="str">
        <f>IF(Barèmes!E109="","",Barèmes!E109)</f>
        <v/>
      </c>
      <c r="F109" s="181" t="str">
        <f>IF(Barèmes!F109="","",Barèmes!F109)</f>
        <v/>
      </c>
      <c r="G109" s="181" t="str">
        <f>IF(Barèmes!G109="","",Barèmes!G109)</f>
        <v/>
      </c>
      <c r="H109" s="181" t="str">
        <f>IF(Barèmes!J109="","",Barèmes!J109)</f>
        <v/>
      </c>
      <c r="I109" s="181" t="str">
        <f>IF(Barèmes!K109="","",Barèmes!K109)</f>
        <v/>
      </c>
      <c r="J109" s="170" t="str">
        <f>IF($G109="","",IF($C109=Listes!$B$32,IF(IDP_Barèmes_RX!$E109&lt;=Listes!$B$53,(IDP_Barèmes_RX!$E109*(VLOOKUP(IDP_Barèmes_RX!$D109,Listes!$A$54:$E$60,2,FALSE))),IF(IDP_Barèmes_RX!$E109&gt;Listes!$E$53,(IDP_Barèmes_RX!$E109*(VLOOKUP(IDP_Barèmes_RX!$D109,Listes!$A$54:$E$60,5,FALSE))),(IDP_Barèmes_RX!$E109*(VLOOKUP(IDP_Barèmes_RX!$D109,Listes!$A$54:$E$60,3,FALSE))+(VLOOKUP(IDP_Barèmes_RX!$D109,Listes!$A$54:$E$60,4,FALSE)))))))</f>
        <v/>
      </c>
      <c r="K109" s="170" t="str">
        <f>IF($G109="","",IF($C109=Listes!$B$31,IF(IDP_Barèmes_RX!$E109&lt;=Listes!$B$42,(IDP_Barèmes_RX!$E109*(VLOOKUP(IDP_Barèmes_RX!$D109,Listes!$A$43:$E$49,2,FALSE))),IF(IDP_Barèmes_RX!$E109&gt;Listes!$D$42,(IDP_Barèmes_RX!$E109*(VLOOKUP(IDP_Barèmes_RX!$D109,Listes!$A$43:$E$49,5,FALSE))),(IDP_Barèmes_RX!$E109*(VLOOKUP(IDP_Barèmes_RX!$D109,Listes!$A$43:$E$49,3,FALSE))+(VLOOKUP(IDP_Barèmes_RX!$D109,Listes!$A$43:$E$49,4,FALSE)))))))</f>
        <v/>
      </c>
      <c r="L109" s="170" t="str">
        <f>IF($G109="","",IF($C109=Listes!$B$34,Listes!$I$31,IF($C109=Listes!$B$35,(VLOOKUP(IDP_Barèmes_RX!$F109,Listes!$E$31:$F$36,2,FALSE)),IF($C109=Listes!$B$33,IF(IDP_Barèmes_RX!$E109&lt;=Listes!$A$64,IDP_Barèmes_RX!$E109*Listes!$A$65,IF(IDP_Barèmes_RX!$E109&gt;Listes!$D$64,IDP_Barèmes_RX!$E109*Listes!$D$65,((IDP_Barèmes_RX!$E109*Listes!$B$65)+Listes!$C$65)))))))</f>
        <v/>
      </c>
      <c r="M109" s="203" t="str">
        <f>IF(Barèmes!O109="","",Barèmes!O109)</f>
        <v/>
      </c>
      <c r="N109" s="73" t="str">
        <f t="shared" si="5"/>
        <v/>
      </c>
      <c r="O109" s="182" t="str">
        <f t="shared" si="6"/>
        <v/>
      </c>
      <c r="P109" s="182"/>
      <c r="Q109" s="182"/>
      <c r="R109" s="209" t="str">
        <f t="shared" si="7"/>
        <v/>
      </c>
      <c r="S109" s="185"/>
      <c r="T109" s="266"/>
      <c r="U109" s="90"/>
      <c r="V109" s="158">
        <f t="shared" si="4"/>
        <v>0</v>
      </c>
    </row>
    <row r="110" spans="1:22" ht="20.100000000000001" customHeight="1" x14ac:dyDescent="0.25">
      <c r="A110" s="174">
        <v>104</v>
      </c>
      <c r="B110" s="181" t="str">
        <f>IF(Barèmes!B110="","",Barèmes!B110)</f>
        <v/>
      </c>
      <c r="C110" s="181" t="str">
        <f>IF(Barèmes!C110="","",Barèmes!C110)</f>
        <v/>
      </c>
      <c r="D110" s="181" t="str">
        <f>IF(Barèmes!D110="","",Barèmes!D110)</f>
        <v/>
      </c>
      <c r="E110" s="181" t="str">
        <f>IF(Barèmes!E110="","",Barèmes!E110)</f>
        <v/>
      </c>
      <c r="F110" s="181" t="str">
        <f>IF(Barèmes!F110="","",Barèmes!F110)</f>
        <v/>
      </c>
      <c r="G110" s="181" t="str">
        <f>IF(Barèmes!G110="","",Barèmes!G110)</f>
        <v/>
      </c>
      <c r="H110" s="181" t="str">
        <f>IF(Barèmes!J110="","",Barèmes!J110)</f>
        <v/>
      </c>
      <c r="I110" s="181" t="str">
        <f>IF(Barèmes!K110="","",Barèmes!K110)</f>
        <v/>
      </c>
      <c r="J110" s="170" t="str">
        <f>IF($G110="","",IF($C110=Listes!$B$32,IF(IDP_Barèmes_RX!$E110&lt;=Listes!$B$53,(IDP_Barèmes_RX!$E110*(VLOOKUP(IDP_Barèmes_RX!$D110,Listes!$A$54:$E$60,2,FALSE))),IF(IDP_Barèmes_RX!$E110&gt;Listes!$E$53,(IDP_Barèmes_RX!$E110*(VLOOKUP(IDP_Barèmes_RX!$D110,Listes!$A$54:$E$60,5,FALSE))),(IDP_Barèmes_RX!$E110*(VLOOKUP(IDP_Barèmes_RX!$D110,Listes!$A$54:$E$60,3,FALSE))+(VLOOKUP(IDP_Barèmes_RX!$D110,Listes!$A$54:$E$60,4,FALSE)))))))</f>
        <v/>
      </c>
      <c r="K110" s="170" t="str">
        <f>IF($G110="","",IF($C110=Listes!$B$31,IF(IDP_Barèmes_RX!$E110&lt;=Listes!$B$42,(IDP_Barèmes_RX!$E110*(VLOOKUP(IDP_Barèmes_RX!$D110,Listes!$A$43:$E$49,2,FALSE))),IF(IDP_Barèmes_RX!$E110&gt;Listes!$D$42,(IDP_Barèmes_RX!$E110*(VLOOKUP(IDP_Barèmes_RX!$D110,Listes!$A$43:$E$49,5,FALSE))),(IDP_Barèmes_RX!$E110*(VLOOKUP(IDP_Barèmes_RX!$D110,Listes!$A$43:$E$49,3,FALSE))+(VLOOKUP(IDP_Barèmes_RX!$D110,Listes!$A$43:$E$49,4,FALSE)))))))</f>
        <v/>
      </c>
      <c r="L110" s="170" t="str">
        <f>IF($G110="","",IF($C110=Listes!$B$34,Listes!$I$31,IF($C110=Listes!$B$35,(VLOOKUP(IDP_Barèmes_RX!$F110,Listes!$E$31:$F$36,2,FALSE)),IF($C110=Listes!$B$33,IF(IDP_Barèmes_RX!$E110&lt;=Listes!$A$64,IDP_Barèmes_RX!$E110*Listes!$A$65,IF(IDP_Barèmes_RX!$E110&gt;Listes!$D$64,IDP_Barèmes_RX!$E110*Listes!$D$65,((IDP_Barèmes_RX!$E110*Listes!$B$65)+Listes!$C$65)))))))</f>
        <v/>
      </c>
      <c r="M110" s="203" t="str">
        <f>IF(Barèmes!O110="","",Barèmes!O110)</f>
        <v/>
      </c>
      <c r="N110" s="73" t="str">
        <f t="shared" si="5"/>
        <v/>
      </c>
      <c r="O110" s="182" t="str">
        <f t="shared" si="6"/>
        <v/>
      </c>
      <c r="P110" s="182"/>
      <c r="Q110" s="182"/>
      <c r="R110" s="209" t="str">
        <f t="shared" si="7"/>
        <v/>
      </c>
      <c r="S110" s="185"/>
      <c r="T110" s="266"/>
      <c r="U110" s="90"/>
      <c r="V110" s="158">
        <f t="shared" si="4"/>
        <v>0</v>
      </c>
    </row>
    <row r="111" spans="1:22" ht="20.100000000000001" customHeight="1" x14ac:dyDescent="0.25">
      <c r="A111" s="174">
        <v>105</v>
      </c>
      <c r="B111" s="181" t="str">
        <f>IF(Barèmes!B111="","",Barèmes!B111)</f>
        <v/>
      </c>
      <c r="C111" s="181" t="str">
        <f>IF(Barèmes!C111="","",Barèmes!C111)</f>
        <v/>
      </c>
      <c r="D111" s="181" t="str">
        <f>IF(Barèmes!D111="","",Barèmes!D111)</f>
        <v/>
      </c>
      <c r="E111" s="181" t="str">
        <f>IF(Barèmes!E111="","",Barèmes!E111)</f>
        <v/>
      </c>
      <c r="F111" s="181" t="str">
        <f>IF(Barèmes!F111="","",Barèmes!F111)</f>
        <v/>
      </c>
      <c r="G111" s="181" t="str">
        <f>IF(Barèmes!G111="","",Barèmes!G111)</f>
        <v/>
      </c>
      <c r="H111" s="181" t="str">
        <f>IF(Barèmes!J111="","",Barèmes!J111)</f>
        <v/>
      </c>
      <c r="I111" s="181" t="str">
        <f>IF(Barèmes!K111="","",Barèmes!K111)</f>
        <v/>
      </c>
      <c r="J111" s="170" t="str">
        <f>IF($G111="","",IF($C111=Listes!$B$32,IF(IDP_Barèmes_RX!$E111&lt;=Listes!$B$53,(IDP_Barèmes_RX!$E111*(VLOOKUP(IDP_Barèmes_RX!$D111,Listes!$A$54:$E$60,2,FALSE))),IF(IDP_Barèmes_RX!$E111&gt;Listes!$E$53,(IDP_Barèmes_RX!$E111*(VLOOKUP(IDP_Barèmes_RX!$D111,Listes!$A$54:$E$60,5,FALSE))),(IDP_Barèmes_RX!$E111*(VLOOKUP(IDP_Barèmes_RX!$D111,Listes!$A$54:$E$60,3,FALSE))+(VLOOKUP(IDP_Barèmes_RX!$D111,Listes!$A$54:$E$60,4,FALSE)))))))</f>
        <v/>
      </c>
      <c r="K111" s="170" t="str">
        <f>IF($G111="","",IF($C111=Listes!$B$31,IF(IDP_Barèmes_RX!$E111&lt;=Listes!$B$42,(IDP_Barèmes_RX!$E111*(VLOOKUP(IDP_Barèmes_RX!$D111,Listes!$A$43:$E$49,2,FALSE))),IF(IDP_Barèmes_RX!$E111&gt;Listes!$D$42,(IDP_Barèmes_RX!$E111*(VLOOKUP(IDP_Barèmes_RX!$D111,Listes!$A$43:$E$49,5,FALSE))),(IDP_Barèmes_RX!$E111*(VLOOKUP(IDP_Barèmes_RX!$D111,Listes!$A$43:$E$49,3,FALSE))+(VLOOKUP(IDP_Barèmes_RX!$D111,Listes!$A$43:$E$49,4,FALSE)))))))</f>
        <v/>
      </c>
      <c r="L111" s="170" t="str">
        <f>IF($G111="","",IF($C111=Listes!$B$34,Listes!$I$31,IF($C111=Listes!$B$35,(VLOOKUP(IDP_Barèmes_RX!$F111,Listes!$E$31:$F$36,2,FALSE)),IF($C111=Listes!$B$33,IF(IDP_Barèmes_RX!$E111&lt;=Listes!$A$64,IDP_Barèmes_RX!$E111*Listes!$A$65,IF(IDP_Barèmes_RX!$E111&gt;Listes!$D$64,IDP_Barèmes_RX!$E111*Listes!$D$65,((IDP_Barèmes_RX!$E111*Listes!$B$65)+Listes!$C$65)))))))</f>
        <v/>
      </c>
      <c r="M111" s="203" t="str">
        <f>IF(Barèmes!O111="","",Barèmes!O111)</f>
        <v/>
      </c>
      <c r="N111" s="73" t="str">
        <f t="shared" si="5"/>
        <v/>
      </c>
      <c r="O111" s="182" t="str">
        <f t="shared" si="6"/>
        <v/>
      </c>
      <c r="P111" s="182"/>
      <c r="Q111" s="182"/>
      <c r="R111" s="209" t="str">
        <f t="shared" si="7"/>
        <v/>
      </c>
      <c r="S111" s="185"/>
      <c r="T111" s="266"/>
      <c r="U111" s="90"/>
      <c r="V111" s="158">
        <f t="shared" si="4"/>
        <v>0</v>
      </c>
    </row>
    <row r="112" spans="1:22" ht="20.100000000000001" customHeight="1" x14ac:dyDescent="0.25">
      <c r="A112" s="174">
        <v>106</v>
      </c>
      <c r="B112" s="181" t="str">
        <f>IF(Barèmes!B112="","",Barèmes!B112)</f>
        <v/>
      </c>
      <c r="C112" s="181" t="str">
        <f>IF(Barèmes!C112="","",Barèmes!C112)</f>
        <v/>
      </c>
      <c r="D112" s="181" t="str">
        <f>IF(Barèmes!D112="","",Barèmes!D112)</f>
        <v/>
      </c>
      <c r="E112" s="181" t="str">
        <f>IF(Barèmes!E112="","",Barèmes!E112)</f>
        <v/>
      </c>
      <c r="F112" s="181" t="str">
        <f>IF(Barèmes!F112="","",Barèmes!F112)</f>
        <v/>
      </c>
      <c r="G112" s="181" t="str">
        <f>IF(Barèmes!G112="","",Barèmes!G112)</f>
        <v/>
      </c>
      <c r="H112" s="181" t="str">
        <f>IF(Barèmes!J112="","",Barèmes!J112)</f>
        <v/>
      </c>
      <c r="I112" s="181" t="str">
        <f>IF(Barèmes!K112="","",Barèmes!K112)</f>
        <v/>
      </c>
      <c r="J112" s="170" t="str">
        <f>IF($G112="","",IF($C112=Listes!$B$32,IF(IDP_Barèmes_RX!$E112&lt;=Listes!$B$53,(IDP_Barèmes_RX!$E112*(VLOOKUP(IDP_Barèmes_RX!$D112,Listes!$A$54:$E$60,2,FALSE))),IF(IDP_Barèmes_RX!$E112&gt;Listes!$E$53,(IDP_Barèmes_RX!$E112*(VLOOKUP(IDP_Barèmes_RX!$D112,Listes!$A$54:$E$60,5,FALSE))),(IDP_Barèmes_RX!$E112*(VLOOKUP(IDP_Barèmes_RX!$D112,Listes!$A$54:$E$60,3,FALSE))+(VLOOKUP(IDP_Barèmes_RX!$D112,Listes!$A$54:$E$60,4,FALSE)))))))</f>
        <v/>
      </c>
      <c r="K112" s="170" t="str">
        <f>IF($G112="","",IF($C112=Listes!$B$31,IF(IDP_Barèmes_RX!$E112&lt;=Listes!$B$42,(IDP_Barèmes_RX!$E112*(VLOOKUP(IDP_Barèmes_RX!$D112,Listes!$A$43:$E$49,2,FALSE))),IF(IDP_Barèmes_RX!$E112&gt;Listes!$D$42,(IDP_Barèmes_RX!$E112*(VLOOKUP(IDP_Barèmes_RX!$D112,Listes!$A$43:$E$49,5,FALSE))),(IDP_Barèmes_RX!$E112*(VLOOKUP(IDP_Barèmes_RX!$D112,Listes!$A$43:$E$49,3,FALSE))+(VLOOKUP(IDP_Barèmes_RX!$D112,Listes!$A$43:$E$49,4,FALSE)))))))</f>
        <v/>
      </c>
      <c r="L112" s="170" t="str">
        <f>IF($G112="","",IF($C112=Listes!$B$34,Listes!$I$31,IF($C112=Listes!$B$35,(VLOOKUP(IDP_Barèmes_RX!$F112,Listes!$E$31:$F$36,2,FALSE)),IF($C112=Listes!$B$33,IF(IDP_Barèmes_RX!$E112&lt;=Listes!$A$64,IDP_Barèmes_RX!$E112*Listes!$A$65,IF(IDP_Barèmes_RX!$E112&gt;Listes!$D$64,IDP_Barèmes_RX!$E112*Listes!$D$65,((IDP_Barèmes_RX!$E112*Listes!$B$65)+Listes!$C$65)))))))</f>
        <v/>
      </c>
      <c r="M112" s="203" t="str">
        <f>IF(Barèmes!O112="","",Barèmes!O112)</f>
        <v/>
      </c>
      <c r="N112" s="73" t="str">
        <f t="shared" si="5"/>
        <v/>
      </c>
      <c r="O112" s="182" t="str">
        <f t="shared" si="6"/>
        <v/>
      </c>
      <c r="P112" s="182"/>
      <c r="Q112" s="182"/>
      <c r="R112" s="209" t="str">
        <f t="shared" si="7"/>
        <v/>
      </c>
      <c r="S112" s="185"/>
      <c r="T112" s="266"/>
      <c r="U112" s="90"/>
      <c r="V112" s="158">
        <f t="shared" si="4"/>
        <v>0</v>
      </c>
    </row>
    <row r="113" spans="1:22" ht="20.100000000000001" customHeight="1" x14ac:dyDescent="0.25">
      <c r="A113" s="174">
        <v>107</v>
      </c>
      <c r="B113" s="181" t="str">
        <f>IF(Barèmes!B113="","",Barèmes!B113)</f>
        <v/>
      </c>
      <c r="C113" s="181" t="str">
        <f>IF(Barèmes!C113="","",Barèmes!C113)</f>
        <v/>
      </c>
      <c r="D113" s="181" t="str">
        <f>IF(Barèmes!D113="","",Barèmes!D113)</f>
        <v/>
      </c>
      <c r="E113" s="181" t="str">
        <f>IF(Barèmes!E113="","",Barèmes!E113)</f>
        <v/>
      </c>
      <c r="F113" s="181" t="str">
        <f>IF(Barèmes!F113="","",Barèmes!F113)</f>
        <v/>
      </c>
      <c r="G113" s="181" t="str">
        <f>IF(Barèmes!G113="","",Barèmes!G113)</f>
        <v/>
      </c>
      <c r="H113" s="181" t="str">
        <f>IF(Barèmes!J113="","",Barèmes!J113)</f>
        <v/>
      </c>
      <c r="I113" s="181" t="str">
        <f>IF(Barèmes!K113="","",Barèmes!K113)</f>
        <v/>
      </c>
      <c r="J113" s="170" t="str">
        <f>IF($G113="","",IF($C113=Listes!$B$32,IF(IDP_Barèmes_RX!$E113&lt;=Listes!$B$53,(IDP_Barèmes_RX!$E113*(VLOOKUP(IDP_Barèmes_RX!$D113,Listes!$A$54:$E$60,2,FALSE))),IF(IDP_Barèmes_RX!$E113&gt;Listes!$E$53,(IDP_Barèmes_RX!$E113*(VLOOKUP(IDP_Barèmes_RX!$D113,Listes!$A$54:$E$60,5,FALSE))),(IDP_Barèmes_RX!$E113*(VLOOKUP(IDP_Barèmes_RX!$D113,Listes!$A$54:$E$60,3,FALSE))+(VLOOKUP(IDP_Barèmes_RX!$D113,Listes!$A$54:$E$60,4,FALSE)))))))</f>
        <v/>
      </c>
      <c r="K113" s="170" t="str">
        <f>IF($G113="","",IF($C113=Listes!$B$31,IF(IDP_Barèmes_RX!$E113&lt;=Listes!$B$42,(IDP_Barèmes_RX!$E113*(VLOOKUP(IDP_Barèmes_RX!$D113,Listes!$A$43:$E$49,2,FALSE))),IF(IDP_Barèmes_RX!$E113&gt;Listes!$D$42,(IDP_Barèmes_RX!$E113*(VLOOKUP(IDP_Barèmes_RX!$D113,Listes!$A$43:$E$49,5,FALSE))),(IDP_Barèmes_RX!$E113*(VLOOKUP(IDP_Barèmes_RX!$D113,Listes!$A$43:$E$49,3,FALSE))+(VLOOKUP(IDP_Barèmes_RX!$D113,Listes!$A$43:$E$49,4,FALSE)))))))</f>
        <v/>
      </c>
      <c r="L113" s="170" t="str">
        <f>IF($G113="","",IF($C113=Listes!$B$34,Listes!$I$31,IF($C113=Listes!$B$35,(VLOOKUP(IDP_Barèmes_RX!$F113,Listes!$E$31:$F$36,2,FALSE)),IF($C113=Listes!$B$33,IF(IDP_Barèmes_RX!$E113&lt;=Listes!$A$64,IDP_Barèmes_RX!$E113*Listes!$A$65,IF(IDP_Barèmes_RX!$E113&gt;Listes!$D$64,IDP_Barèmes_RX!$E113*Listes!$D$65,((IDP_Barèmes_RX!$E113*Listes!$B$65)+Listes!$C$65)))))))</f>
        <v/>
      </c>
      <c r="M113" s="203" t="str">
        <f>IF(Barèmes!O113="","",Barèmes!O113)</f>
        <v/>
      </c>
      <c r="N113" s="73" t="str">
        <f t="shared" si="5"/>
        <v/>
      </c>
      <c r="O113" s="182" t="str">
        <f t="shared" si="6"/>
        <v/>
      </c>
      <c r="P113" s="182"/>
      <c r="Q113" s="182"/>
      <c r="R113" s="209" t="str">
        <f t="shared" si="7"/>
        <v/>
      </c>
      <c r="S113" s="185"/>
      <c r="T113" s="266"/>
      <c r="U113" s="90"/>
      <c r="V113" s="158">
        <f t="shared" si="4"/>
        <v>0</v>
      </c>
    </row>
    <row r="114" spans="1:22" ht="20.100000000000001" customHeight="1" x14ac:dyDescent="0.25">
      <c r="A114" s="174">
        <v>108</v>
      </c>
      <c r="B114" s="181" t="str">
        <f>IF(Barèmes!B114="","",Barèmes!B114)</f>
        <v/>
      </c>
      <c r="C114" s="181" t="str">
        <f>IF(Barèmes!C114="","",Barèmes!C114)</f>
        <v/>
      </c>
      <c r="D114" s="181" t="str">
        <f>IF(Barèmes!D114="","",Barèmes!D114)</f>
        <v/>
      </c>
      <c r="E114" s="181" t="str">
        <f>IF(Barèmes!E114="","",Barèmes!E114)</f>
        <v/>
      </c>
      <c r="F114" s="181" t="str">
        <f>IF(Barèmes!F114="","",Barèmes!F114)</f>
        <v/>
      </c>
      <c r="G114" s="181" t="str">
        <f>IF(Barèmes!G114="","",Barèmes!G114)</f>
        <v/>
      </c>
      <c r="H114" s="181" t="str">
        <f>IF(Barèmes!J114="","",Barèmes!J114)</f>
        <v/>
      </c>
      <c r="I114" s="181" t="str">
        <f>IF(Barèmes!K114="","",Barèmes!K114)</f>
        <v/>
      </c>
      <c r="J114" s="170" t="str">
        <f>IF($G114="","",IF($C114=Listes!$B$32,IF(IDP_Barèmes_RX!$E114&lt;=Listes!$B$53,(IDP_Barèmes_RX!$E114*(VLOOKUP(IDP_Barèmes_RX!$D114,Listes!$A$54:$E$60,2,FALSE))),IF(IDP_Barèmes_RX!$E114&gt;Listes!$E$53,(IDP_Barèmes_RX!$E114*(VLOOKUP(IDP_Barèmes_RX!$D114,Listes!$A$54:$E$60,5,FALSE))),(IDP_Barèmes_RX!$E114*(VLOOKUP(IDP_Barèmes_RX!$D114,Listes!$A$54:$E$60,3,FALSE))+(VLOOKUP(IDP_Barèmes_RX!$D114,Listes!$A$54:$E$60,4,FALSE)))))))</f>
        <v/>
      </c>
      <c r="K114" s="170" t="str">
        <f>IF($G114="","",IF($C114=Listes!$B$31,IF(IDP_Barèmes_RX!$E114&lt;=Listes!$B$42,(IDP_Barèmes_RX!$E114*(VLOOKUP(IDP_Barèmes_RX!$D114,Listes!$A$43:$E$49,2,FALSE))),IF(IDP_Barèmes_RX!$E114&gt;Listes!$D$42,(IDP_Barèmes_RX!$E114*(VLOOKUP(IDP_Barèmes_RX!$D114,Listes!$A$43:$E$49,5,FALSE))),(IDP_Barèmes_RX!$E114*(VLOOKUP(IDP_Barèmes_RX!$D114,Listes!$A$43:$E$49,3,FALSE))+(VLOOKUP(IDP_Barèmes_RX!$D114,Listes!$A$43:$E$49,4,FALSE)))))))</f>
        <v/>
      </c>
      <c r="L114" s="170" t="str">
        <f>IF($G114="","",IF($C114=Listes!$B$34,Listes!$I$31,IF($C114=Listes!$B$35,(VLOOKUP(IDP_Barèmes_RX!$F114,Listes!$E$31:$F$36,2,FALSE)),IF($C114=Listes!$B$33,IF(IDP_Barèmes_RX!$E114&lt;=Listes!$A$64,IDP_Barèmes_RX!$E114*Listes!$A$65,IF(IDP_Barèmes_RX!$E114&gt;Listes!$D$64,IDP_Barèmes_RX!$E114*Listes!$D$65,((IDP_Barèmes_RX!$E114*Listes!$B$65)+Listes!$C$65)))))))</f>
        <v/>
      </c>
      <c r="M114" s="203" t="str">
        <f>IF(Barèmes!O114="","",Barèmes!O114)</f>
        <v/>
      </c>
      <c r="N114" s="73" t="str">
        <f t="shared" si="5"/>
        <v/>
      </c>
      <c r="O114" s="182" t="str">
        <f t="shared" si="6"/>
        <v/>
      </c>
      <c r="P114" s="182"/>
      <c r="Q114" s="182"/>
      <c r="R114" s="209" t="str">
        <f t="shared" si="7"/>
        <v/>
      </c>
      <c r="S114" s="185"/>
      <c r="T114" s="266"/>
      <c r="U114" s="90"/>
      <c r="V114" s="158">
        <f t="shared" si="4"/>
        <v>0</v>
      </c>
    </row>
    <row r="115" spans="1:22" ht="20.100000000000001" customHeight="1" x14ac:dyDescent="0.25">
      <c r="A115" s="174">
        <v>109</v>
      </c>
      <c r="B115" s="181" t="str">
        <f>IF(Barèmes!B115="","",Barèmes!B115)</f>
        <v/>
      </c>
      <c r="C115" s="181" t="str">
        <f>IF(Barèmes!C115="","",Barèmes!C115)</f>
        <v/>
      </c>
      <c r="D115" s="181" t="str">
        <f>IF(Barèmes!D115="","",Barèmes!D115)</f>
        <v/>
      </c>
      <c r="E115" s="181" t="str">
        <f>IF(Barèmes!E115="","",Barèmes!E115)</f>
        <v/>
      </c>
      <c r="F115" s="181" t="str">
        <f>IF(Barèmes!F115="","",Barèmes!F115)</f>
        <v/>
      </c>
      <c r="G115" s="181" t="str">
        <f>IF(Barèmes!G115="","",Barèmes!G115)</f>
        <v/>
      </c>
      <c r="H115" s="181" t="str">
        <f>IF(Barèmes!J115="","",Barèmes!J115)</f>
        <v/>
      </c>
      <c r="I115" s="181" t="str">
        <f>IF(Barèmes!K115="","",Barèmes!K115)</f>
        <v/>
      </c>
      <c r="J115" s="170" t="str">
        <f>IF($G115="","",IF($C115=Listes!$B$32,IF(IDP_Barèmes_RX!$E115&lt;=Listes!$B$53,(IDP_Barèmes_RX!$E115*(VLOOKUP(IDP_Barèmes_RX!$D115,Listes!$A$54:$E$60,2,FALSE))),IF(IDP_Barèmes_RX!$E115&gt;Listes!$E$53,(IDP_Barèmes_RX!$E115*(VLOOKUP(IDP_Barèmes_RX!$D115,Listes!$A$54:$E$60,5,FALSE))),(IDP_Barèmes_RX!$E115*(VLOOKUP(IDP_Barèmes_RX!$D115,Listes!$A$54:$E$60,3,FALSE))+(VLOOKUP(IDP_Barèmes_RX!$D115,Listes!$A$54:$E$60,4,FALSE)))))))</f>
        <v/>
      </c>
      <c r="K115" s="170" t="str">
        <f>IF($G115="","",IF($C115=Listes!$B$31,IF(IDP_Barèmes_RX!$E115&lt;=Listes!$B$42,(IDP_Barèmes_RX!$E115*(VLOOKUP(IDP_Barèmes_RX!$D115,Listes!$A$43:$E$49,2,FALSE))),IF(IDP_Barèmes_RX!$E115&gt;Listes!$D$42,(IDP_Barèmes_RX!$E115*(VLOOKUP(IDP_Barèmes_RX!$D115,Listes!$A$43:$E$49,5,FALSE))),(IDP_Barèmes_RX!$E115*(VLOOKUP(IDP_Barèmes_RX!$D115,Listes!$A$43:$E$49,3,FALSE))+(VLOOKUP(IDP_Barèmes_RX!$D115,Listes!$A$43:$E$49,4,FALSE)))))))</f>
        <v/>
      </c>
      <c r="L115" s="170" t="str">
        <f>IF($G115="","",IF($C115=Listes!$B$34,Listes!$I$31,IF($C115=Listes!$B$35,(VLOOKUP(IDP_Barèmes_RX!$F115,Listes!$E$31:$F$36,2,FALSE)),IF($C115=Listes!$B$33,IF(IDP_Barèmes_RX!$E115&lt;=Listes!$A$64,IDP_Barèmes_RX!$E115*Listes!$A$65,IF(IDP_Barèmes_RX!$E115&gt;Listes!$D$64,IDP_Barèmes_RX!$E115*Listes!$D$65,((IDP_Barèmes_RX!$E115*Listes!$B$65)+Listes!$C$65)))))))</f>
        <v/>
      </c>
      <c r="M115" s="203" t="str">
        <f>IF(Barèmes!O115="","",Barèmes!O115)</f>
        <v/>
      </c>
      <c r="N115" s="73" t="str">
        <f t="shared" si="5"/>
        <v/>
      </c>
      <c r="O115" s="182" t="str">
        <f t="shared" si="6"/>
        <v/>
      </c>
      <c r="P115" s="182"/>
      <c r="Q115" s="182"/>
      <c r="R115" s="209" t="str">
        <f t="shared" si="7"/>
        <v/>
      </c>
      <c r="S115" s="185"/>
      <c r="T115" s="266"/>
      <c r="U115" s="90"/>
      <c r="V115" s="158">
        <f t="shared" si="4"/>
        <v>0</v>
      </c>
    </row>
    <row r="116" spans="1:22" ht="20.100000000000001" customHeight="1" x14ac:dyDescent="0.25">
      <c r="A116" s="174">
        <v>110</v>
      </c>
      <c r="B116" s="181" t="str">
        <f>IF(Barèmes!B116="","",Barèmes!B116)</f>
        <v/>
      </c>
      <c r="C116" s="181" t="str">
        <f>IF(Barèmes!C116="","",Barèmes!C116)</f>
        <v/>
      </c>
      <c r="D116" s="181" t="str">
        <f>IF(Barèmes!D116="","",Barèmes!D116)</f>
        <v/>
      </c>
      <c r="E116" s="181" t="str">
        <f>IF(Barèmes!E116="","",Barèmes!E116)</f>
        <v/>
      </c>
      <c r="F116" s="181" t="str">
        <f>IF(Barèmes!F116="","",Barèmes!F116)</f>
        <v/>
      </c>
      <c r="G116" s="181" t="str">
        <f>IF(Barèmes!G116="","",Barèmes!G116)</f>
        <v/>
      </c>
      <c r="H116" s="181" t="str">
        <f>IF(Barèmes!J116="","",Barèmes!J116)</f>
        <v/>
      </c>
      <c r="I116" s="181" t="str">
        <f>IF(Barèmes!K116="","",Barèmes!K116)</f>
        <v/>
      </c>
      <c r="J116" s="170" t="str">
        <f>IF($G116="","",IF($C116=Listes!$B$32,IF(IDP_Barèmes_RX!$E116&lt;=Listes!$B$53,(IDP_Barèmes_RX!$E116*(VLOOKUP(IDP_Barèmes_RX!$D116,Listes!$A$54:$E$60,2,FALSE))),IF(IDP_Barèmes_RX!$E116&gt;Listes!$E$53,(IDP_Barèmes_RX!$E116*(VLOOKUP(IDP_Barèmes_RX!$D116,Listes!$A$54:$E$60,5,FALSE))),(IDP_Barèmes_RX!$E116*(VLOOKUP(IDP_Barèmes_RX!$D116,Listes!$A$54:$E$60,3,FALSE))+(VLOOKUP(IDP_Barèmes_RX!$D116,Listes!$A$54:$E$60,4,FALSE)))))))</f>
        <v/>
      </c>
      <c r="K116" s="170" t="str">
        <f>IF($G116="","",IF($C116=Listes!$B$31,IF(IDP_Barèmes_RX!$E116&lt;=Listes!$B$42,(IDP_Barèmes_RX!$E116*(VLOOKUP(IDP_Barèmes_RX!$D116,Listes!$A$43:$E$49,2,FALSE))),IF(IDP_Barèmes_RX!$E116&gt;Listes!$D$42,(IDP_Barèmes_RX!$E116*(VLOOKUP(IDP_Barèmes_RX!$D116,Listes!$A$43:$E$49,5,FALSE))),(IDP_Barèmes_RX!$E116*(VLOOKUP(IDP_Barèmes_RX!$D116,Listes!$A$43:$E$49,3,FALSE))+(VLOOKUP(IDP_Barèmes_RX!$D116,Listes!$A$43:$E$49,4,FALSE)))))))</f>
        <v/>
      </c>
      <c r="L116" s="170" t="str">
        <f>IF($G116="","",IF($C116=Listes!$B$34,Listes!$I$31,IF($C116=Listes!$B$35,(VLOOKUP(IDP_Barèmes_RX!$F116,Listes!$E$31:$F$36,2,FALSE)),IF($C116=Listes!$B$33,IF(IDP_Barèmes_RX!$E116&lt;=Listes!$A$64,IDP_Barèmes_RX!$E116*Listes!$A$65,IF(IDP_Barèmes_RX!$E116&gt;Listes!$D$64,IDP_Barèmes_RX!$E116*Listes!$D$65,((IDP_Barèmes_RX!$E116*Listes!$B$65)+Listes!$C$65)))))))</f>
        <v/>
      </c>
      <c r="M116" s="203" t="str">
        <f>IF(Barèmes!O116="","",Barèmes!O116)</f>
        <v/>
      </c>
      <c r="N116" s="73" t="str">
        <f t="shared" si="5"/>
        <v/>
      </c>
      <c r="O116" s="182" t="str">
        <f t="shared" si="6"/>
        <v/>
      </c>
      <c r="P116" s="182"/>
      <c r="Q116" s="182"/>
      <c r="R116" s="209" t="str">
        <f t="shared" si="7"/>
        <v/>
      </c>
      <c r="S116" s="185"/>
      <c r="T116" s="266"/>
      <c r="U116" s="90"/>
      <c r="V116" s="158">
        <f t="shared" si="4"/>
        <v>0</v>
      </c>
    </row>
    <row r="117" spans="1:22" ht="20.100000000000001" customHeight="1" x14ac:dyDescent="0.25">
      <c r="A117" s="174">
        <v>111</v>
      </c>
      <c r="B117" s="181" t="str">
        <f>IF(Barèmes!B117="","",Barèmes!B117)</f>
        <v/>
      </c>
      <c r="C117" s="181" t="str">
        <f>IF(Barèmes!C117="","",Barèmes!C117)</f>
        <v/>
      </c>
      <c r="D117" s="181" t="str">
        <f>IF(Barèmes!D117="","",Barèmes!D117)</f>
        <v/>
      </c>
      <c r="E117" s="181" t="str">
        <f>IF(Barèmes!E117="","",Barèmes!E117)</f>
        <v/>
      </c>
      <c r="F117" s="181" t="str">
        <f>IF(Barèmes!F117="","",Barèmes!F117)</f>
        <v/>
      </c>
      <c r="G117" s="181" t="str">
        <f>IF(Barèmes!G117="","",Barèmes!G117)</f>
        <v/>
      </c>
      <c r="H117" s="181" t="str">
        <f>IF(Barèmes!J117="","",Barèmes!J117)</f>
        <v/>
      </c>
      <c r="I117" s="181" t="str">
        <f>IF(Barèmes!K117="","",Barèmes!K117)</f>
        <v/>
      </c>
      <c r="J117" s="170" t="str">
        <f>IF($G117="","",IF($C117=Listes!$B$32,IF(IDP_Barèmes_RX!$E117&lt;=Listes!$B$53,(IDP_Barèmes_RX!$E117*(VLOOKUP(IDP_Barèmes_RX!$D117,Listes!$A$54:$E$60,2,FALSE))),IF(IDP_Barèmes_RX!$E117&gt;Listes!$E$53,(IDP_Barèmes_RX!$E117*(VLOOKUP(IDP_Barèmes_RX!$D117,Listes!$A$54:$E$60,5,FALSE))),(IDP_Barèmes_RX!$E117*(VLOOKUP(IDP_Barèmes_RX!$D117,Listes!$A$54:$E$60,3,FALSE))+(VLOOKUP(IDP_Barèmes_RX!$D117,Listes!$A$54:$E$60,4,FALSE)))))))</f>
        <v/>
      </c>
      <c r="K117" s="170" t="str">
        <f>IF($G117="","",IF($C117=Listes!$B$31,IF(IDP_Barèmes_RX!$E117&lt;=Listes!$B$42,(IDP_Barèmes_RX!$E117*(VLOOKUP(IDP_Barèmes_RX!$D117,Listes!$A$43:$E$49,2,FALSE))),IF(IDP_Barèmes_RX!$E117&gt;Listes!$D$42,(IDP_Barèmes_RX!$E117*(VLOOKUP(IDP_Barèmes_RX!$D117,Listes!$A$43:$E$49,5,FALSE))),(IDP_Barèmes_RX!$E117*(VLOOKUP(IDP_Barèmes_RX!$D117,Listes!$A$43:$E$49,3,FALSE))+(VLOOKUP(IDP_Barèmes_RX!$D117,Listes!$A$43:$E$49,4,FALSE)))))))</f>
        <v/>
      </c>
      <c r="L117" s="170" t="str">
        <f>IF($G117="","",IF($C117=Listes!$B$34,Listes!$I$31,IF($C117=Listes!$B$35,(VLOOKUP(IDP_Barèmes_RX!$F117,Listes!$E$31:$F$36,2,FALSE)),IF($C117=Listes!$B$33,IF(IDP_Barèmes_RX!$E117&lt;=Listes!$A$64,IDP_Barèmes_RX!$E117*Listes!$A$65,IF(IDP_Barèmes_RX!$E117&gt;Listes!$D$64,IDP_Barèmes_RX!$E117*Listes!$D$65,((IDP_Barèmes_RX!$E117*Listes!$B$65)+Listes!$C$65)))))))</f>
        <v/>
      </c>
      <c r="M117" s="203" t="str">
        <f>IF(Barèmes!O117="","",Barèmes!O117)</f>
        <v/>
      </c>
      <c r="N117" s="73" t="str">
        <f t="shared" si="5"/>
        <v/>
      </c>
      <c r="O117" s="182" t="str">
        <f t="shared" si="6"/>
        <v/>
      </c>
      <c r="P117" s="182"/>
      <c r="Q117" s="182"/>
      <c r="R117" s="209" t="str">
        <f t="shared" si="7"/>
        <v/>
      </c>
      <c r="S117" s="185"/>
      <c r="T117" s="266"/>
      <c r="U117" s="90"/>
      <c r="V117" s="158">
        <f t="shared" si="4"/>
        <v>0</v>
      </c>
    </row>
    <row r="118" spans="1:22" ht="20.100000000000001" customHeight="1" x14ac:dyDescent="0.25">
      <c r="A118" s="174">
        <v>112</v>
      </c>
      <c r="B118" s="181" t="str">
        <f>IF(Barèmes!B118="","",Barèmes!B118)</f>
        <v/>
      </c>
      <c r="C118" s="181" t="str">
        <f>IF(Barèmes!C118="","",Barèmes!C118)</f>
        <v/>
      </c>
      <c r="D118" s="181" t="str">
        <f>IF(Barèmes!D118="","",Barèmes!D118)</f>
        <v/>
      </c>
      <c r="E118" s="181" t="str">
        <f>IF(Barèmes!E118="","",Barèmes!E118)</f>
        <v/>
      </c>
      <c r="F118" s="181" t="str">
        <f>IF(Barèmes!F118="","",Barèmes!F118)</f>
        <v/>
      </c>
      <c r="G118" s="181" t="str">
        <f>IF(Barèmes!G118="","",Barèmes!G118)</f>
        <v/>
      </c>
      <c r="H118" s="181" t="str">
        <f>IF(Barèmes!J118="","",Barèmes!J118)</f>
        <v/>
      </c>
      <c r="I118" s="181" t="str">
        <f>IF(Barèmes!K118="","",Barèmes!K118)</f>
        <v/>
      </c>
      <c r="J118" s="170" t="str">
        <f>IF($G118="","",IF($C118=Listes!$B$32,IF(IDP_Barèmes_RX!$E118&lt;=Listes!$B$53,(IDP_Barèmes_RX!$E118*(VLOOKUP(IDP_Barèmes_RX!$D118,Listes!$A$54:$E$60,2,FALSE))),IF(IDP_Barèmes_RX!$E118&gt;Listes!$E$53,(IDP_Barèmes_RX!$E118*(VLOOKUP(IDP_Barèmes_RX!$D118,Listes!$A$54:$E$60,5,FALSE))),(IDP_Barèmes_RX!$E118*(VLOOKUP(IDP_Barèmes_RX!$D118,Listes!$A$54:$E$60,3,FALSE))+(VLOOKUP(IDP_Barèmes_RX!$D118,Listes!$A$54:$E$60,4,FALSE)))))))</f>
        <v/>
      </c>
      <c r="K118" s="170" t="str">
        <f>IF($G118="","",IF($C118=Listes!$B$31,IF(IDP_Barèmes_RX!$E118&lt;=Listes!$B$42,(IDP_Barèmes_RX!$E118*(VLOOKUP(IDP_Barèmes_RX!$D118,Listes!$A$43:$E$49,2,FALSE))),IF(IDP_Barèmes_RX!$E118&gt;Listes!$D$42,(IDP_Barèmes_RX!$E118*(VLOOKUP(IDP_Barèmes_RX!$D118,Listes!$A$43:$E$49,5,FALSE))),(IDP_Barèmes_RX!$E118*(VLOOKUP(IDP_Barèmes_RX!$D118,Listes!$A$43:$E$49,3,FALSE))+(VLOOKUP(IDP_Barèmes_RX!$D118,Listes!$A$43:$E$49,4,FALSE)))))))</f>
        <v/>
      </c>
      <c r="L118" s="170" t="str">
        <f>IF($G118="","",IF($C118=Listes!$B$34,Listes!$I$31,IF($C118=Listes!$B$35,(VLOOKUP(IDP_Barèmes_RX!$F118,Listes!$E$31:$F$36,2,FALSE)),IF($C118=Listes!$B$33,IF(IDP_Barèmes_RX!$E118&lt;=Listes!$A$64,IDP_Barèmes_RX!$E118*Listes!$A$65,IF(IDP_Barèmes_RX!$E118&gt;Listes!$D$64,IDP_Barèmes_RX!$E118*Listes!$D$65,((IDP_Barèmes_RX!$E118*Listes!$B$65)+Listes!$C$65)))))))</f>
        <v/>
      </c>
      <c r="M118" s="203" t="str">
        <f>IF(Barèmes!O118="","",Barèmes!O118)</f>
        <v/>
      </c>
      <c r="N118" s="73" t="str">
        <f t="shared" si="5"/>
        <v/>
      </c>
      <c r="O118" s="182" t="str">
        <f t="shared" si="6"/>
        <v/>
      </c>
      <c r="P118" s="182"/>
      <c r="Q118" s="182"/>
      <c r="R118" s="209" t="str">
        <f t="shared" si="7"/>
        <v/>
      </c>
      <c r="S118" s="185"/>
      <c r="T118" s="266"/>
      <c r="U118" s="90"/>
      <c r="V118" s="158">
        <f t="shared" si="4"/>
        <v>0</v>
      </c>
    </row>
    <row r="119" spans="1:22" ht="20.100000000000001" customHeight="1" x14ac:dyDescent="0.25">
      <c r="A119" s="174">
        <v>113</v>
      </c>
      <c r="B119" s="181" t="str">
        <f>IF(Barèmes!B119="","",Barèmes!B119)</f>
        <v/>
      </c>
      <c r="C119" s="181" t="str">
        <f>IF(Barèmes!C119="","",Barèmes!C119)</f>
        <v/>
      </c>
      <c r="D119" s="181" t="str">
        <f>IF(Barèmes!D119="","",Barèmes!D119)</f>
        <v/>
      </c>
      <c r="E119" s="181" t="str">
        <f>IF(Barèmes!E119="","",Barèmes!E119)</f>
        <v/>
      </c>
      <c r="F119" s="181" t="str">
        <f>IF(Barèmes!F119="","",Barèmes!F119)</f>
        <v/>
      </c>
      <c r="G119" s="181" t="str">
        <f>IF(Barèmes!G119="","",Barèmes!G119)</f>
        <v/>
      </c>
      <c r="H119" s="181" t="str">
        <f>IF(Barèmes!J119="","",Barèmes!J119)</f>
        <v/>
      </c>
      <c r="I119" s="181" t="str">
        <f>IF(Barèmes!K119="","",Barèmes!K119)</f>
        <v/>
      </c>
      <c r="J119" s="170" t="str">
        <f>IF($G119="","",IF($C119=Listes!$B$32,IF(IDP_Barèmes_RX!$E119&lt;=Listes!$B$53,(IDP_Barèmes_RX!$E119*(VLOOKUP(IDP_Barèmes_RX!$D119,Listes!$A$54:$E$60,2,FALSE))),IF(IDP_Barèmes_RX!$E119&gt;Listes!$E$53,(IDP_Barèmes_RX!$E119*(VLOOKUP(IDP_Barèmes_RX!$D119,Listes!$A$54:$E$60,5,FALSE))),(IDP_Barèmes_RX!$E119*(VLOOKUP(IDP_Barèmes_RX!$D119,Listes!$A$54:$E$60,3,FALSE))+(VLOOKUP(IDP_Barèmes_RX!$D119,Listes!$A$54:$E$60,4,FALSE)))))))</f>
        <v/>
      </c>
      <c r="K119" s="170" t="str">
        <f>IF($G119="","",IF($C119=Listes!$B$31,IF(IDP_Barèmes_RX!$E119&lt;=Listes!$B$42,(IDP_Barèmes_RX!$E119*(VLOOKUP(IDP_Barèmes_RX!$D119,Listes!$A$43:$E$49,2,FALSE))),IF(IDP_Barèmes_RX!$E119&gt;Listes!$D$42,(IDP_Barèmes_RX!$E119*(VLOOKUP(IDP_Barèmes_RX!$D119,Listes!$A$43:$E$49,5,FALSE))),(IDP_Barèmes_RX!$E119*(VLOOKUP(IDP_Barèmes_RX!$D119,Listes!$A$43:$E$49,3,FALSE))+(VLOOKUP(IDP_Barèmes_RX!$D119,Listes!$A$43:$E$49,4,FALSE)))))))</f>
        <v/>
      </c>
      <c r="L119" s="170" t="str">
        <f>IF($G119="","",IF($C119=Listes!$B$34,Listes!$I$31,IF($C119=Listes!$B$35,(VLOOKUP(IDP_Barèmes_RX!$F119,Listes!$E$31:$F$36,2,FALSE)),IF($C119=Listes!$B$33,IF(IDP_Barèmes_RX!$E119&lt;=Listes!$A$64,IDP_Barèmes_RX!$E119*Listes!$A$65,IF(IDP_Barèmes_RX!$E119&gt;Listes!$D$64,IDP_Barèmes_RX!$E119*Listes!$D$65,((IDP_Barèmes_RX!$E119*Listes!$B$65)+Listes!$C$65)))))))</f>
        <v/>
      </c>
      <c r="M119" s="203" t="str">
        <f>IF(Barèmes!O119="","",Barèmes!O119)</f>
        <v/>
      </c>
      <c r="N119" s="73" t="str">
        <f t="shared" si="5"/>
        <v/>
      </c>
      <c r="O119" s="182" t="str">
        <f t="shared" si="6"/>
        <v/>
      </c>
      <c r="P119" s="182"/>
      <c r="Q119" s="182"/>
      <c r="R119" s="209" t="str">
        <f t="shared" si="7"/>
        <v/>
      </c>
      <c r="S119" s="185"/>
      <c r="T119" s="266"/>
      <c r="U119" s="90"/>
      <c r="V119" s="158">
        <f t="shared" si="4"/>
        <v>0</v>
      </c>
    </row>
    <row r="120" spans="1:22" ht="20.100000000000001" customHeight="1" x14ac:dyDescent="0.25">
      <c r="A120" s="174">
        <v>114</v>
      </c>
      <c r="B120" s="181" t="str">
        <f>IF(Barèmes!B120="","",Barèmes!B120)</f>
        <v/>
      </c>
      <c r="C120" s="181" t="str">
        <f>IF(Barèmes!C120="","",Barèmes!C120)</f>
        <v/>
      </c>
      <c r="D120" s="181" t="str">
        <f>IF(Barèmes!D120="","",Barèmes!D120)</f>
        <v/>
      </c>
      <c r="E120" s="181" t="str">
        <f>IF(Barèmes!E120="","",Barèmes!E120)</f>
        <v/>
      </c>
      <c r="F120" s="181" t="str">
        <f>IF(Barèmes!F120="","",Barèmes!F120)</f>
        <v/>
      </c>
      <c r="G120" s="181" t="str">
        <f>IF(Barèmes!G120="","",Barèmes!G120)</f>
        <v/>
      </c>
      <c r="H120" s="181" t="str">
        <f>IF(Barèmes!J120="","",Barèmes!J120)</f>
        <v/>
      </c>
      <c r="I120" s="181" t="str">
        <f>IF(Barèmes!K120="","",Barèmes!K120)</f>
        <v/>
      </c>
      <c r="J120" s="170" t="str">
        <f>IF($G120="","",IF($C120=Listes!$B$32,IF(IDP_Barèmes_RX!$E120&lt;=Listes!$B$53,(IDP_Barèmes_RX!$E120*(VLOOKUP(IDP_Barèmes_RX!$D120,Listes!$A$54:$E$60,2,FALSE))),IF(IDP_Barèmes_RX!$E120&gt;Listes!$E$53,(IDP_Barèmes_RX!$E120*(VLOOKUP(IDP_Barèmes_RX!$D120,Listes!$A$54:$E$60,5,FALSE))),(IDP_Barèmes_RX!$E120*(VLOOKUP(IDP_Barèmes_RX!$D120,Listes!$A$54:$E$60,3,FALSE))+(VLOOKUP(IDP_Barèmes_RX!$D120,Listes!$A$54:$E$60,4,FALSE)))))))</f>
        <v/>
      </c>
      <c r="K120" s="170" t="str">
        <f>IF($G120="","",IF($C120=Listes!$B$31,IF(IDP_Barèmes_RX!$E120&lt;=Listes!$B$42,(IDP_Barèmes_RX!$E120*(VLOOKUP(IDP_Barèmes_RX!$D120,Listes!$A$43:$E$49,2,FALSE))),IF(IDP_Barèmes_RX!$E120&gt;Listes!$D$42,(IDP_Barèmes_RX!$E120*(VLOOKUP(IDP_Barèmes_RX!$D120,Listes!$A$43:$E$49,5,FALSE))),(IDP_Barèmes_RX!$E120*(VLOOKUP(IDP_Barèmes_RX!$D120,Listes!$A$43:$E$49,3,FALSE))+(VLOOKUP(IDP_Barèmes_RX!$D120,Listes!$A$43:$E$49,4,FALSE)))))))</f>
        <v/>
      </c>
      <c r="L120" s="170" t="str">
        <f>IF($G120="","",IF($C120=Listes!$B$34,Listes!$I$31,IF($C120=Listes!$B$35,(VLOOKUP(IDP_Barèmes_RX!$F120,Listes!$E$31:$F$36,2,FALSE)),IF($C120=Listes!$B$33,IF(IDP_Barèmes_RX!$E120&lt;=Listes!$A$64,IDP_Barèmes_RX!$E120*Listes!$A$65,IF(IDP_Barèmes_RX!$E120&gt;Listes!$D$64,IDP_Barèmes_RX!$E120*Listes!$D$65,((IDP_Barèmes_RX!$E120*Listes!$B$65)+Listes!$C$65)))))))</f>
        <v/>
      </c>
      <c r="M120" s="203" t="str">
        <f>IF(Barèmes!O120="","",Barèmes!O120)</f>
        <v/>
      </c>
      <c r="N120" s="73" t="str">
        <f t="shared" si="5"/>
        <v/>
      </c>
      <c r="O120" s="182" t="str">
        <f t="shared" si="6"/>
        <v/>
      </c>
      <c r="P120" s="182"/>
      <c r="Q120" s="182"/>
      <c r="R120" s="209" t="str">
        <f t="shared" si="7"/>
        <v/>
      </c>
      <c r="S120" s="185"/>
      <c r="T120" s="266"/>
      <c r="U120" s="90"/>
      <c r="V120" s="158">
        <f t="shared" si="4"/>
        <v>0</v>
      </c>
    </row>
    <row r="121" spans="1:22" ht="20.100000000000001" customHeight="1" x14ac:dyDescent="0.25">
      <c r="A121" s="174">
        <v>115</v>
      </c>
      <c r="B121" s="181" t="str">
        <f>IF(Barèmes!B121="","",Barèmes!B121)</f>
        <v/>
      </c>
      <c r="C121" s="181" t="str">
        <f>IF(Barèmes!C121="","",Barèmes!C121)</f>
        <v/>
      </c>
      <c r="D121" s="181" t="str">
        <f>IF(Barèmes!D121="","",Barèmes!D121)</f>
        <v/>
      </c>
      <c r="E121" s="181" t="str">
        <f>IF(Barèmes!E121="","",Barèmes!E121)</f>
        <v/>
      </c>
      <c r="F121" s="181" t="str">
        <f>IF(Barèmes!F121="","",Barèmes!F121)</f>
        <v/>
      </c>
      <c r="G121" s="181" t="str">
        <f>IF(Barèmes!G121="","",Barèmes!G121)</f>
        <v/>
      </c>
      <c r="H121" s="181" t="str">
        <f>IF(Barèmes!J121="","",Barèmes!J121)</f>
        <v/>
      </c>
      <c r="I121" s="181" t="str">
        <f>IF(Barèmes!K121="","",Barèmes!K121)</f>
        <v/>
      </c>
      <c r="J121" s="170" t="str">
        <f>IF($G121="","",IF($C121=Listes!$B$32,IF(IDP_Barèmes_RX!$E121&lt;=Listes!$B$53,(IDP_Barèmes_RX!$E121*(VLOOKUP(IDP_Barèmes_RX!$D121,Listes!$A$54:$E$60,2,FALSE))),IF(IDP_Barèmes_RX!$E121&gt;Listes!$E$53,(IDP_Barèmes_RX!$E121*(VLOOKUP(IDP_Barèmes_RX!$D121,Listes!$A$54:$E$60,5,FALSE))),(IDP_Barèmes_RX!$E121*(VLOOKUP(IDP_Barèmes_RX!$D121,Listes!$A$54:$E$60,3,FALSE))+(VLOOKUP(IDP_Barèmes_RX!$D121,Listes!$A$54:$E$60,4,FALSE)))))))</f>
        <v/>
      </c>
      <c r="K121" s="170" t="str">
        <f>IF($G121="","",IF($C121=Listes!$B$31,IF(IDP_Barèmes_RX!$E121&lt;=Listes!$B$42,(IDP_Barèmes_RX!$E121*(VLOOKUP(IDP_Barèmes_RX!$D121,Listes!$A$43:$E$49,2,FALSE))),IF(IDP_Barèmes_RX!$E121&gt;Listes!$D$42,(IDP_Barèmes_RX!$E121*(VLOOKUP(IDP_Barèmes_RX!$D121,Listes!$A$43:$E$49,5,FALSE))),(IDP_Barèmes_RX!$E121*(VLOOKUP(IDP_Barèmes_RX!$D121,Listes!$A$43:$E$49,3,FALSE))+(VLOOKUP(IDP_Barèmes_RX!$D121,Listes!$A$43:$E$49,4,FALSE)))))))</f>
        <v/>
      </c>
      <c r="L121" s="170" t="str">
        <f>IF($G121="","",IF($C121=Listes!$B$34,Listes!$I$31,IF($C121=Listes!$B$35,(VLOOKUP(IDP_Barèmes_RX!$F121,Listes!$E$31:$F$36,2,FALSE)),IF($C121=Listes!$B$33,IF(IDP_Barèmes_RX!$E121&lt;=Listes!$A$64,IDP_Barèmes_RX!$E121*Listes!$A$65,IF(IDP_Barèmes_RX!$E121&gt;Listes!$D$64,IDP_Barèmes_RX!$E121*Listes!$D$65,((IDP_Barèmes_RX!$E121*Listes!$B$65)+Listes!$C$65)))))))</f>
        <v/>
      </c>
      <c r="M121" s="203" t="str">
        <f>IF(Barèmes!O121="","",Barèmes!O121)</f>
        <v/>
      </c>
      <c r="N121" s="73" t="str">
        <f t="shared" si="5"/>
        <v/>
      </c>
      <c r="O121" s="182" t="str">
        <f t="shared" si="6"/>
        <v/>
      </c>
      <c r="P121" s="182"/>
      <c r="Q121" s="182"/>
      <c r="R121" s="209" t="str">
        <f t="shared" si="7"/>
        <v/>
      </c>
      <c r="S121" s="185"/>
      <c r="T121" s="266"/>
      <c r="U121" s="90"/>
      <c r="V121" s="158">
        <f t="shared" si="4"/>
        <v>0</v>
      </c>
    </row>
    <row r="122" spans="1:22" ht="20.100000000000001" customHeight="1" x14ac:dyDescent="0.25">
      <c r="A122" s="174">
        <v>116</v>
      </c>
      <c r="B122" s="181" t="str">
        <f>IF(Barèmes!B122="","",Barèmes!B122)</f>
        <v/>
      </c>
      <c r="C122" s="181" t="str">
        <f>IF(Barèmes!C122="","",Barèmes!C122)</f>
        <v/>
      </c>
      <c r="D122" s="181" t="str">
        <f>IF(Barèmes!D122="","",Barèmes!D122)</f>
        <v/>
      </c>
      <c r="E122" s="181" t="str">
        <f>IF(Barèmes!E122="","",Barèmes!E122)</f>
        <v/>
      </c>
      <c r="F122" s="181" t="str">
        <f>IF(Barèmes!F122="","",Barèmes!F122)</f>
        <v/>
      </c>
      <c r="G122" s="181" t="str">
        <f>IF(Barèmes!G122="","",Barèmes!G122)</f>
        <v/>
      </c>
      <c r="H122" s="181" t="str">
        <f>IF(Barèmes!J122="","",Barèmes!J122)</f>
        <v/>
      </c>
      <c r="I122" s="181" t="str">
        <f>IF(Barèmes!K122="","",Barèmes!K122)</f>
        <v/>
      </c>
      <c r="J122" s="170" t="str">
        <f>IF($G122="","",IF($C122=Listes!$B$32,IF(IDP_Barèmes_RX!$E122&lt;=Listes!$B$53,(IDP_Barèmes_RX!$E122*(VLOOKUP(IDP_Barèmes_RX!$D122,Listes!$A$54:$E$60,2,FALSE))),IF(IDP_Barèmes_RX!$E122&gt;Listes!$E$53,(IDP_Barèmes_RX!$E122*(VLOOKUP(IDP_Barèmes_RX!$D122,Listes!$A$54:$E$60,5,FALSE))),(IDP_Barèmes_RX!$E122*(VLOOKUP(IDP_Barèmes_RX!$D122,Listes!$A$54:$E$60,3,FALSE))+(VLOOKUP(IDP_Barèmes_RX!$D122,Listes!$A$54:$E$60,4,FALSE)))))))</f>
        <v/>
      </c>
      <c r="K122" s="170" t="str">
        <f>IF($G122="","",IF($C122=Listes!$B$31,IF(IDP_Barèmes_RX!$E122&lt;=Listes!$B$42,(IDP_Barèmes_RX!$E122*(VLOOKUP(IDP_Barèmes_RX!$D122,Listes!$A$43:$E$49,2,FALSE))),IF(IDP_Barèmes_RX!$E122&gt;Listes!$D$42,(IDP_Barèmes_RX!$E122*(VLOOKUP(IDP_Barèmes_RX!$D122,Listes!$A$43:$E$49,5,FALSE))),(IDP_Barèmes_RX!$E122*(VLOOKUP(IDP_Barèmes_RX!$D122,Listes!$A$43:$E$49,3,FALSE))+(VLOOKUP(IDP_Barèmes_RX!$D122,Listes!$A$43:$E$49,4,FALSE)))))))</f>
        <v/>
      </c>
      <c r="L122" s="170" t="str">
        <f>IF($G122="","",IF($C122=Listes!$B$34,Listes!$I$31,IF($C122=Listes!$B$35,(VLOOKUP(IDP_Barèmes_RX!$F122,Listes!$E$31:$F$36,2,FALSE)),IF($C122=Listes!$B$33,IF(IDP_Barèmes_RX!$E122&lt;=Listes!$A$64,IDP_Barèmes_RX!$E122*Listes!$A$65,IF(IDP_Barèmes_RX!$E122&gt;Listes!$D$64,IDP_Barèmes_RX!$E122*Listes!$D$65,((IDP_Barèmes_RX!$E122*Listes!$B$65)+Listes!$C$65)))))))</f>
        <v/>
      </c>
      <c r="M122" s="203" t="str">
        <f>IF(Barèmes!O122="","",Barèmes!O122)</f>
        <v/>
      </c>
      <c r="N122" s="73" t="str">
        <f t="shared" si="5"/>
        <v/>
      </c>
      <c r="O122" s="182" t="str">
        <f t="shared" si="6"/>
        <v/>
      </c>
      <c r="P122" s="182"/>
      <c r="Q122" s="182"/>
      <c r="R122" s="209" t="str">
        <f t="shared" si="7"/>
        <v/>
      </c>
      <c r="S122" s="185"/>
      <c r="T122" s="266"/>
      <c r="U122" s="90"/>
      <c r="V122" s="158">
        <f t="shared" si="4"/>
        <v>0</v>
      </c>
    </row>
    <row r="123" spans="1:22" ht="20.100000000000001" customHeight="1" x14ac:dyDescent="0.25">
      <c r="A123" s="174">
        <v>117</v>
      </c>
      <c r="B123" s="181" t="str">
        <f>IF(Barèmes!B123="","",Barèmes!B123)</f>
        <v/>
      </c>
      <c r="C123" s="181" t="str">
        <f>IF(Barèmes!C123="","",Barèmes!C123)</f>
        <v/>
      </c>
      <c r="D123" s="181" t="str">
        <f>IF(Barèmes!D123="","",Barèmes!D123)</f>
        <v/>
      </c>
      <c r="E123" s="181" t="str">
        <f>IF(Barèmes!E123="","",Barèmes!E123)</f>
        <v/>
      </c>
      <c r="F123" s="181" t="str">
        <f>IF(Barèmes!F123="","",Barèmes!F123)</f>
        <v/>
      </c>
      <c r="G123" s="181" t="str">
        <f>IF(Barèmes!G123="","",Barèmes!G123)</f>
        <v/>
      </c>
      <c r="H123" s="181" t="str">
        <f>IF(Barèmes!J123="","",Barèmes!J123)</f>
        <v/>
      </c>
      <c r="I123" s="181" t="str">
        <f>IF(Barèmes!K123="","",Barèmes!K123)</f>
        <v/>
      </c>
      <c r="J123" s="170" t="str">
        <f>IF($G123="","",IF($C123=Listes!$B$32,IF(IDP_Barèmes_RX!$E123&lt;=Listes!$B$53,(IDP_Barèmes_RX!$E123*(VLOOKUP(IDP_Barèmes_RX!$D123,Listes!$A$54:$E$60,2,FALSE))),IF(IDP_Barèmes_RX!$E123&gt;Listes!$E$53,(IDP_Barèmes_RX!$E123*(VLOOKUP(IDP_Barèmes_RX!$D123,Listes!$A$54:$E$60,5,FALSE))),(IDP_Barèmes_RX!$E123*(VLOOKUP(IDP_Barèmes_RX!$D123,Listes!$A$54:$E$60,3,FALSE))+(VLOOKUP(IDP_Barèmes_RX!$D123,Listes!$A$54:$E$60,4,FALSE)))))))</f>
        <v/>
      </c>
      <c r="K123" s="170" t="str">
        <f>IF($G123="","",IF($C123=Listes!$B$31,IF(IDP_Barèmes_RX!$E123&lt;=Listes!$B$42,(IDP_Barèmes_RX!$E123*(VLOOKUP(IDP_Barèmes_RX!$D123,Listes!$A$43:$E$49,2,FALSE))),IF(IDP_Barèmes_RX!$E123&gt;Listes!$D$42,(IDP_Barèmes_RX!$E123*(VLOOKUP(IDP_Barèmes_RX!$D123,Listes!$A$43:$E$49,5,FALSE))),(IDP_Barèmes_RX!$E123*(VLOOKUP(IDP_Barèmes_RX!$D123,Listes!$A$43:$E$49,3,FALSE))+(VLOOKUP(IDP_Barèmes_RX!$D123,Listes!$A$43:$E$49,4,FALSE)))))))</f>
        <v/>
      </c>
      <c r="L123" s="170" t="str">
        <f>IF($G123="","",IF($C123=Listes!$B$34,Listes!$I$31,IF($C123=Listes!$B$35,(VLOOKUP(IDP_Barèmes_RX!$F123,Listes!$E$31:$F$36,2,FALSE)),IF($C123=Listes!$B$33,IF(IDP_Barèmes_RX!$E123&lt;=Listes!$A$64,IDP_Barèmes_RX!$E123*Listes!$A$65,IF(IDP_Barèmes_RX!$E123&gt;Listes!$D$64,IDP_Barèmes_RX!$E123*Listes!$D$65,((IDP_Barèmes_RX!$E123*Listes!$B$65)+Listes!$C$65)))))))</f>
        <v/>
      </c>
      <c r="M123" s="203" t="str">
        <f>IF(Barèmes!O123="","",Barèmes!O123)</f>
        <v/>
      </c>
      <c r="N123" s="73" t="str">
        <f t="shared" si="5"/>
        <v/>
      </c>
      <c r="O123" s="182" t="str">
        <f t="shared" si="6"/>
        <v/>
      </c>
      <c r="P123" s="182"/>
      <c r="Q123" s="182"/>
      <c r="R123" s="209" t="str">
        <f t="shared" si="7"/>
        <v/>
      </c>
      <c r="S123" s="185"/>
      <c r="T123" s="266"/>
      <c r="U123" s="90"/>
      <c r="V123" s="158">
        <f t="shared" si="4"/>
        <v>0</v>
      </c>
    </row>
    <row r="124" spans="1:22" ht="20.100000000000001" customHeight="1" x14ac:dyDescent="0.25">
      <c r="A124" s="174">
        <v>118</v>
      </c>
      <c r="B124" s="181" t="str">
        <f>IF(Barèmes!B124="","",Barèmes!B124)</f>
        <v/>
      </c>
      <c r="C124" s="181" t="str">
        <f>IF(Barèmes!C124="","",Barèmes!C124)</f>
        <v/>
      </c>
      <c r="D124" s="181" t="str">
        <f>IF(Barèmes!D124="","",Barèmes!D124)</f>
        <v/>
      </c>
      <c r="E124" s="181" t="str">
        <f>IF(Barèmes!E124="","",Barèmes!E124)</f>
        <v/>
      </c>
      <c r="F124" s="181" t="str">
        <f>IF(Barèmes!F124="","",Barèmes!F124)</f>
        <v/>
      </c>
      <c r="G124" s="181" t="str">
        <f>IF(Barèmes!G124="","",Barèmes!G124)</f>
        <v/>
      </c>
      <c r="H124" s="181" t="str">
        <f>IF(Barèmes!J124="","",Barèmes!J124)</f>
        <v/>
      </c>
      <c r="I124" s="181" t="str">
        <f>IF(Barèmes!K124="","",Barèmes!K124)</f>
        <v/>
      </c>
      <c r="J124" s="170" t="str">
        <f>IF($G124="","",IF($C124=Listes!$B$32,IF(IDP_Barèmes_RX!$E124&lt;=Listes!$B$53,(IDP_Barèmes_RX!$E124*(VLOOKUP(IDP_Barèmes_RX!$D124,Listes!$A$54:$E$60,2,FALSE))),IF(IDP_Barèmes_RX!$E124&gt;Listes!$E$53,(IDP_Barèmes_RX!$E124*(VLOOKUP(IDP_Barèmes_RX!$D124,Listes!$A$54:$E$60,5,FALSE))),(IDP_Barèmes_RX!$E124*(VLOOKUP(IDP_Barèmes_RX!$D124,Listes!$A$54:$E$60,3,FALSE))+(VLOOKUP(IDP_Barèmes_RX!$D124,Listes!$A$54:$E$60,4,FALSE)))))))</f>
        <v/>
      </c>
      <c r="K124" s="170" t="str">
        <f>IF($G124="","",IF($C124=Listes!$B$31,IF(IDP_Barèmes_RX!$E124&lt;=Listes!$B$42,(IDP_Barèmes_RX!$E124*(VLOOKUP(IDP_Barèmes_RX!$D124,Listes!$A$43:$E$49,2,FALSE))),IF(IDP_Barèmes_RX!$E124&gt;Listes!$D$42,(IDP_Barèmes_RX!$E124*(VLOOKUP(IDP_Barèmes_RX!$D124,Listes!$A$43:$E$49,5,FALSE))),(IDP_Barèmes_RX!$E124*(VLOOKUP(IDP_Barèmes_RX!$D124,Listes!$A$43:$E$49,3,FALSE))+(VLOOKUP(IDP_Barèmes_RX!$D124,Listes!$A$43:$E$49,4,FALSE)))))))</f>
        <v/>
      </c>
      <c r="L124" s="170" t="str">
        <f>IF($G124="","",IF($C124=Listes!$B$34,Listes!$I$31,IF($C124=Listes!$B$35,(VLOOKUP(IDP_Barèmes_RX!$F124,Listes!$E$31:$F$36,2,FALSE)),IF($C124=Listes!$B$33,IF(IDP_Barèmes_RX!$E124&lt;=Listes!$A$64,IDP_Barèmes_RX!$E124*Listes!$A$65,IF(IDP_Barèmes_RX!$E124&gt;Listes!$D$64,IDP_Barèmes_RX!$E124*Listes!$D$65,((IDP_Barèmes_RX!$E124*Listes!$B$65)+Listes!$C$65)))))))</f>
        <v/>
      </c>
      <c r="M124" s="203" t="str">
        <f>IF(Barèmes!O124="","",Barèmes!O124)</f>
        <v/>
      </c>
      <c r="N124" s="73" t="str">
        <f t="shared" si="5"/>
        <v/>
      </c>
      <c r="O124" s="182" t="str">
        <f t="shared" si="6"/>
        <v/>
      </c>
      <c r="P124" s="182"/>
      <c r="Q124" s="182"/>
      <c r="R124" s="209" t="str">
        <f t="shared" si="7"/>
        <v/>
      </c>
      <c r="S124" s="185"/>
      <c r="T124" s="266"/>
      <c r="U124" s="90"/>
      <c r="V124" s="158">
        <f t="shared" si="4"/>
        <v>0</v>
      </c>
    </row>
    <row r="125" spans="1:22" ht="20.100000000000001" customHeight="1" x14ac:dyDescent="0.25">
      <c r="A125" s="174">
        <v>119</v>
      </c>
      <c r="B125" s="181" t="str">
        <f>IF(Barèmes!B125="","",Barèmes!B125)</f>
        <v/>
      </c>
      <c r="C125" s="181" t="str">
        <f>IF(Barèmes!C125="","",Barèmes!C125)</f>
        <v/>
      </c>
      <c r="D125" s="181" t="str">
        <f>IF(Barèmes!D125="","",Barèmes!D125)</f>
        <v/>
      </c>
      <c r="E125" s="181" t="str">
        <f>IF(Barèmes!E125="","",Barèmes!E125)</f>
        <v/>
      </c>
      <c r="F125" s="181" t="str">
        <f>IF(Barèmes!F125="","",Barèmes!F125)</f>
        <v/>
      </c>
      <c r="G125" s="181" t="str">
        <f>IF(Barèmes!G125="","",Barèmes!G125)</f>
        <v/>
      </c>
      <c r="H125" s="181" t="str">
        <f>IF(Barèmes!J125="","",Barèmes!J125)</f>
        <v/>
      </c>
      <c r="I125" s="181" t="str">
        <f>IF(Barèmes!K125="","",Barèmes!K125)</f>
        <v/>
      </c>
      <c r="J125" s="170" t="str">
        <f>IF($G125="","",IF($C125=Listes!$B$32,IF(IDP_Barèmes_RX!$E125&lt;=Listes!$B$53,(IDP_Barèmes_RX!$E125*(VLOOKUP(IDP_Barèmes_RX!$D125,Listes!$A$54:$E$60,2,FALSE))),IF(IDP_Barèmes_RX!$E125&gt;Listes!$E$53,(IDP_Barèmes_RX!$E125*(VLOOKUP(IDP_Barèmes_RX!$D125,Listes!$A$54:$E$60,5,FALSE))),(IDP_Barèmes_RX!$E125*(VLOOKUP(IDP_Barèmes_RX!$D125,Listes!$A$54:$E$60,3,FALSE))+(VLOOKUP(IDP_Barèmes_RX!$D125,Listes!$A$54:$E$60,4,FALSE)))))))</f>
        <v/>
      </c>
      <c r="K125" s="170" t="str">
        <f>IF($G125="","",IF($C125=Listes!$B$31,IF(IDP_Barèmes_RX!$E125&lt;=Listes!$B$42,(IDP_Barèmes_RX!$E125*(VLOOKUP(IDP_Barèmes_RX!$D125,Listes!$A$43:$E$49,2,FALSE))),IF(IDP_Barèmes_RX!$E125&gt;Listes!$D$42,(IDP_Barèmes_RX!$E125*(VLOOKUP(IDP_Barèmes_RX!$D125,Listes!$A$43:$E$49,5,FALSE))),(IDP_Barèmes_RX!$E125*(VLOOKUP(IDP_Barèmes_RX!$D125,Listes!$A$43:$E$49,3,FALSE))+(VLOOKUP(IDP_Barèmes_RX!$D125,Listes!$A$43:$E$49,4,FALSE)))))))</f>
        <v/>
      </c>
      <c r="L125" s="170" t="str">
        <f>IF($G125="","",IF($C125=Listes!$B$34,Listes!$I$31,IF($C125=Listes!$B$35,(VLOOKUP(IDP_Barèmes_RX!$F125,Listes!$E$31:$F$36,2,FALSE)),IF($C125=Listes!$B$33,IF(IDP_Barèmes_RX!$E125&lt;=Listes!$A$64,IDP_Barèmes_RX!$E125*Listes!$A$65,IF(IDP_Barèmes_RX!$E125&gt;Listes!$D$64,IDP_Barèmes_RX!$E125*Listes!$D$65,((IDP_Barèmes_RX!$E125*Listes!$B$65)+Listes!$C$65)))))))</f>
        <v/>
      </c>
      <c r="M125" s="203" t="str">
        <f>IF(Barèmes!O125="","",Barèmes!O125)</f>
        <v/>
      </c>
      <c r="N125" s="73" t="str">
        <f t="shared" si="5"/>
        <v/>
      </c>
      <c r="O125" s="182" t="str">
        <f t="shared" si="6"/>
        <v/>
      </c>
      <c r="P125" s="182"/>
      <c r="Q125" s="182"/>
      <c r="R125" s="209" t="str">
        <f t="shared" si="7"/>
        <v/>
      </c>
      <c r="S125" s="185"/>
      <c r="T125" s="266"/>
      <c r="U125" s="90"/>
      <c r="V125" s="158">
        <f t="shared" si="4"/>
        <v>0</v>
      </c>
    </row>
    <row r="126" spans="1:22" ht="20.100000000000001" customHeight="1" x14ac:dyDescent="0.25">
      <c r="A126" s="174">
        <v>120</v>
      </c>
      <c r="B126" s="181" t="str">
        <f>IF(Barèmes!B126="","",Barèmes!B126)</f>
        <v/>
      </c>
      <c r="C126" s="181" t="str">
        <f>IF(Barèmes!C126="","",Barèmes!C126)</f>
        <v/>
      </c>
      <c r="D126" s="181" t="str">
        <f>IF(Barèmes!D126="","",Barèmes!D126)</f>
        <v/>
      </c>
      <c r="E126" s="181" t="str">
        <f>IF(Barèmes!E126="","",Barèmes!E126)</f>
        <v/>
      </c>
      <c r="F126" s="181" t="str">
        <f>IF(Barèmes!F126="","",Barèmes!F126)</f>
        <v/>
      </c>
      <c r="G126" s="181" t="str">
        <f>IF(Barèmes!G126="","",Barèmes!G126)</f>
        <v/>
      </c>
      <c r="H126" s="181" t="str">
        <f>IF(Barèmes!J126="","",Barèmes!J126)</f>
        <v/>
      </c>
      <c r="I126" s="181" t="str">
        <f>IF(Barèmes!K126="","",Barèmes!K126)</f>
        <v/>
      </c>
      <c r="J126" s="170" t="str">
        <f>IF($G126="","",IF($C126=Listes!$B$32,IF(IDP_Barèmes_RX!$E126&lt;=Listes!$B$53,(IDP_Barèmes_RX!$E126*(VLOOKUP(IDP_Barèmes_RX!$D126,Listes!$A$54:$E$60,2,FALSE))),IF(IDP_Barèmes_RX!$E126&gt;Listes!$E$53,(IDP_Barèmes_RX!$E126*(VLOOKUP(IDP_Barèmes_RX!$D126,Listes!$A$54:$E$60,5,FALSE))),(IDP_Barèmes_RX!$E126*(VLOOKUP(IDP_Barèmes_RX!$D126,Listes!$A$54:$E$60,3,FALSE))+(VLOOKUP(IDP_Barèmes_RX!$D126,Listes!$A$54:$E$60,4,FALSE)))))))</f>
        <v/>
      </c>
      <c r="K126" s="170" t="str">
        <f>IF($G126="","",IF($C126=Listes!$B$31,IF(IDP_Barèmes_RX!$E126&lt;=Listes!$B$42,(IDP_Barèmes_RX!$E126*(VLOOKUP(IDP_Barèmes_RX!$D126,Listes!$A$43:$E$49,2,FALSE))),IF(IDP_Barèmes_RX!$E126&gt;Listes!$D$42,(IDP_Barèmes_RX!$E126*(VLOOKUP(IDP_Barèmes_RX!$D126,Listes!$A$43:$E$49,5,FALSE))),(IDP_Barèmes_RX!$E126*(VLOOKUP(IDP_Barèmes_RX!$D126,Listes!$A$43:$E$49,3,FALSE))+(VLOOKUP(IDP_Barèmes_RX!$D126,Listes!$A$43:$E$49,4,FALSE)))))))</f>
        <v/>
      </c>
      <c r="L126" s="170" t="str">
        <f>IF($G126="","",IF($C126=Listes!$B$34,Listes!$I$31,IF($C126=Listes!$B$35,(VLOOKUP(IDP_Barèmes_RX!$F126,Listes!$E$31:$F$36,2,FALSE)),IF($C126=Listes!$B$33,IF(IDP_Barèmes_RX!$E126&lt;=Listes!$A$64,IDP_Barèmes_RX!$E126*Listes!$A$65,IF(IDP_Barèmes_RX!$E126&gt;Listes!$D$64,IDP_Barèmes_RX!$E126*Listes!$D$65,((IDP_Barèmes_RX!$E126*Listes!$B$65)+Listes!$C$65)))))))</f>
        <v/>
      </c>
      <c r="M126" s="203" t="str">
        <f>IF(Barèmes!O126="","",Barèmes!O126)</f>
        <v/>
      </c>
      <c r="N126" s="73" t="str">
        <f t="shared" si="5"/>
        <v/>
      </c>
      <c r="O126" s="182" t="str">
        <f t="shared" si="6"/>
        <v/>
      </c>
      <c r="P126" s="182"/>
      <c r="Q126" s="182"/>
      <c r="R126" s="209" t="str">
        <f t="shared" si="7"/>
        <v/>
      </c>
      <c r="S126" s="185"/>
      <c r="T126" s="266"/>
      <c r="U126" s="90"/>
      <c r="V126" s="158">
        <f t="shared" si="4"/>
        <v>0</v>
      </c>
    </row>
    <row r="127" spans="1:22" ht="20.100000000000001" customHeight="1" x14ac:dyDescent="0.25">
      <c r="A127" s="174">
        <v>121</v>
      </c>
      <c r="B127" s="181" t="str">
        <f>IF(Barèmes!B127="","",Barèmes!B127)</f>
        <v/>
      </c>
      <c r="C127" s="181" t="str">
        <f>IF(Barèmes!C127="","",Barèmes!C127)</f>
        <v/>
      </c>
      <c r="D127" s="181" t="str">
        <f>IF(Barèmes!D127="","",Barèmes!D127)</f>
        <v/>
      </c>
      <c r="E127" s="181" t="str">
        <f>IF(Barèmes!E127="","",Barèmes!E127)</f>
        <v/>
      </c>
      <c r="F127" s="181" t="str">
        <f>IF(Barèmes!F127="","",Barèmes!F127)</f>
        <v/>
      </c>
      <c r="G127" s="181" t="str">
        <f>IF(Barèmes!G127="","",Barèmes!G127)</f>
        <v/>
      </c>
      <c r="H127" s="181" t="str">
        <f>IF(Barèmes!J127="","",Barèmes!J127)</f>
        <v/>
      </c>
      <c r="I127" s="181" t="str">
        <f>IF(Barèmes!K127="","",Barèmes!K127)</f>
        <v/>
      </c>
      <c r="J127" s="170" t="str">
        <f>IF($G127="","",IF($C127=Listes!$B$32,IF(IDP_Barèmes_RX!$E127&lt;=Listes!$B$53,(IDP_Barèmes_RX!$E127*(VLOOKUP(IDP_Barèmes_RX!$D127,Listes!$A$54:$E$60,2,FALSE))),IF(IDP_Barèmes_RX!$E127&gt;Listes!$E$53,(IDP_Barèmes_RX!$E127*(VLOOKUP(IDP_Barèmes_RX!$D127,Listes!$A$54:$E$60,5,FALSE))),(IDP_Barèmes_RX!$E127*(VLOOKUP(IDP_Barèmes_RX!$D127,Listes!$A$54:$E$60,3,FALSE))+(VLOOKUP(IDP_Barèmes_RX!$D127,Listes!$A$54:$E$60,4,FALSE)))))))</f>
        <v/>
      </c>
      <c r="K127" s="170" t="str">
        <f>IF($G127="","",IF($C127=Listes!$B$31,IF(IDP_Barèmes_RX!$E127&lt;=Listes!$B$42,(IDP_Barèmes_RX!$E127*(VLOOKUP(IDP_Barèmes_RX!$D127,Listes!$A$43:$E$49,2,FALSE))),IF(IDP_Barèmes_RX!$E127&gt;Listes!$D$42,(IDP_Barèmes_RX!$E127*(VLOOKUP(IDP_Barèmes_RX!$D127,Listes!$A$43:$E$49,5,FALSE))),(IDP_Barèmes_RX!$E127*(VLOOKUP(IDP_Barèmes_RX!$D127,Listes!$A$43:$E$49,3,FALSE))+(VLOOKUP(IDP_Barèmes_RX!$D127,Listes!$A$43:$E$49,4,FALSE)))))))</f>
        <v/>
      </c>
      <c r="L127" s="170" t="str">
        <f>IF($G127="","",IF($C127=Listes!$B$34,Listes!$I$31,IF($C127=Listes!$B$35,(VLOOKUP(IDP_Barèmes_RX!$F127,Listes!$E$31:$F$36,2,FALSE)),IF($C127=Listes!$B$33,IF(IDP_Barèmes_RX!$E127&lt;=Listes!$A$64,IDP_Barèmes_RX!$E127*Listes!$A$65,IF(IDP_Barèmes_RX!$E127&gt;Listes!$D$64,IDP_Barèmes_RX!$E127*Listes!$D$65,((IDP_Barèmes_RX!$E127*Listes!$B$65)+Listes!$C$65)))))))</f>
        <v/>
      </c>
      <c r="M127" s="203" t="str">
        <f>IF(Barèmes!O127="","",Barèmes!O127)</f>
        <v/>
      </c>
      <c r="N127" s="73" t="str">
        <f t="shared" si="5"/>
        <v/>
      </c>
      <c r="O127" s="182" t="str">
        <f t="shared" si="6"/>
        <v/>
      </c>
      <c r="P127" s="182"/>
      <c r="Q127" s="182"/>
      <c r="R127" s="209" t="str">
        <f t="shared" si="7"/>
        <v/>
      </c>
      <c r="S127" s="185"/>
      <c r="T127" s="266"/>
      <c r="U127" s="90"/>
      <c r="V127" s="158">
        <f t="shared" si="4"/>
        <v>0</v>
      </c>
    </row>
    <row r="128" spans="1:22" ht="20.100000000000001" customHeight="1" x14ac:dyDescent="0.25">
      <c r="A128" s="174">
        <v>122</v>
      </c>
      <c r="B128" s="181" t="str">
        <f>IF(Barèmes!B128="","",Barèmes!B128)</f>
        <v/>
      </c>
      <c r="C128" s="181" t="str">
        <f>IF(Barèmes!C128="","",Barèmes!C128)</f>
        <v/>
      </c>
      <c r="D128" s="181" t="str">
        <f>IF(Barèmes!D128="","",Barèmes!D128)</f>
        <v/>
      </c>
      <c r="E128" s="181" t="str">
        <f>IF(Barèmes!E128="","",Barèmes!E128)</f>
        <v/>
      </c>
      <c r="F128" s="181" t="str">
        <f>IF(Barèmes!F128="","",Barèmes!F128)</f>
        <v/>
      </c>
      <c r="G128" s="181" t="str">
        <f>IF(Barèmes!G128="","",Barèmes!G128)</f>
        <v/>
      </c>
      <c r="H128" s="181" t="str">
        <f>IF(Barèmes!J128="","",Barèmes!J128)</f>
        <v/>
      </c>
      <c r="I128" s="181" t="str">
        <f>IF(Barèmes!K128="","",Barèmes!K128)</f>
        <v/>
      </c>
      <c r="J128" s="170" t="str">
        <f>IF($G128="","",IF($C128=Listes!$B$32,IF(IDP_Barèmes_RX!$E128&lt;=Listes!$B$53,(IDP_Barèmes_RX!$E128*(VLOOKUP(IDP_Barèmes_RX!$D128,Listes!$A$54:$E$60,2,FALSE))),IF(IDP_Barèmes_RX!$E128&gt;Listes!$E$53,(IDP_Barèmes_RX!$E128*(VLOOKUP(IDP_Barèmes_RX!$D128,Listes!$A$54:$E$60,5,FALSE))),(IDP_Barèmes_RX!$E128*(VLOOKUP(IDP_Barèmes_RX!$D128,Listes!$A$54:$E$60,3,FALSE))+(VLOOKUP(IDP_Barèmes_RX!$D128,Listes!$A$54:$E$60,4,FALSE)))))))</f>
        <v/>
      </c>
      <c r="K128" s="170" t="str">
        <f>IF($G128="","",IF($C128=Listes!$B$31,IF(IDP_Barèmes_RX!$E128&lt;=Listes!$B$42,(IDP_Barèmes_RX!$E128*(VLOOKUP(IDP_Barèmes_RX!$D128,Listes!$A$43:$E$49,2,FALSE))),IF(IDP_Barèmes_RX!$E128&gt;Listes!$D$42,(IDP_Barèmes_RX!$E128*(VLOOKUP(IDP_Barèmes_RX!$D128,Listes!$A$43:$E$49,5,FALSE))),(IDP_Barèmes_RX!$E128*(VLOOKUP(IDP_Barèmes_RX!$D128,Listes!$A$43:$E$49,3,FALSE))+(VLOOKUP(IDP_Barèmes_RX!$D128,Listes!$A$43:$E$49,4,FALSE)))))))</f>
        <v/>
      </c>
      <c r="L128" s="170" t="str">
        <f>IF($G128="","",IF($C128=Listes!$B$34,Listes!$I$31,IF($C128=Listes!$B$35,(VLOOKUP(IDP_Barèmes_RX!$F128,Listes!$E$31:$F$36,2,FALSE)),IF($C128=Listes!$B$33,IF(IDP_Barèmes_RX!$E128&lt;=Listes!$A$64,IDP_Barèmes_RX!$E128*Listes!$A$65,IF(IDP_Barèmes_RX!$E128&gt;Listes!$D$64,IDP_Barèmes_RX!$E128*Listes!$D$65,((IDP_Barèmes_RX!$E128*Listes!$B$65)+Listes!$C$65)))))))</f>
        <v/>
      </c>
      <c r="M128" s="203" t="str">
        <f>IF(Barèmes!O128="","",Barèmes!O128)</f>
        <v/>
      </c>
      <c r="N128" s="73" t="str">
        <f t="shared" si="5"/>
        <v/>
      </c>
      <c r="O128" s="182" t="str">
        <f t="shared" si="6"/>
        <v/>
      </c>
      <c r="P128" s="182"/>
      <c r="Q128" s="182"/>
      <c r="R128" s="209" t="str">
        <f t="shared" si="7"/>
        <v/>
      </c>
      <c r="S128" s="185"/>
      <c r="T128" s="266"/>
      <c r="U128" s="90"/>
      <c r="V128" s="158">
        <f t="shared" si="4"/>
        <v>0</v>
      </c>
    </row>
    <row r="129" spans="1:22" ht="20.100000000000001" customHeight="1" x14ac:dyDescent="0.25">
      <c r="A129" s="174">
        <v>123</v>
      </c>
      <c r="B129" s="181" t="str">
        <f>IF(Barèmes!B129="","",Barèmes!B129)</f>
        <v/>
      </c>
      <c r="C129" s="181" t="str">
        <f>IF(Barèmes!C129="","",Barèmes!C129)</f>
        <v/>
      </c>
      <c r="D129" s="181" t="str">
        <f>IF(Barèmes!D129="","",Barèmes!D129)</f>
        <v/>
      </c>
      <c r="E129" s="181" t="str">
        <f>IF(Barèmes!E129="","",Barèmes!E129)</f>
        <v/>
      </c>
      <c r="F129" s="181" t="str">
        <f>IF(Barèmes!F129="","",Barèmes!F129)</f>
        <v/>
      </c>
      <c r="G129" s="181" t="str">
        <f>IF(Barèmes!G129="","",Barèmes!G129)</f>
        <v/>
      </c>
      <c r="H129" s="181" t="str">
        <f>IF(Barèmes!J129="","",Barèmes!J129)</f>
        <v/>
      </c>
      <c r="I129" s="181" t="str">
        <f>IF(Barèmes!K129="","",Barèmes!K129)</f>
        <v/>
      </c>
      <c r="J129" s="170" t="str">
        <f>IF($G129="","",IF($C129=Listes!$B$32,IF(IDP_Barèmes_RX!$E129&lt;=Listes!$B$53,(IDP_Barèmes_RX!$E129*(VLOOKUP(IDP_Barèmes_RX!$D129,Listes!$A$54:$E$60,2,FALSE))),IF(IDP_Barèmes_RX!$E129&gt;Listes!$E$53,(IDP_Barèmes_RX!$E129*(VLOOKUP(IDP_Barèmes_RX!$D129,Listes!$A$54:$E$60,5,FALSE))),(IDP_Barèmes_RX!$E129*(VLOOKUP(IDP_Barèmes_RX!$D129,Listes!$A$54:$E$60,3,FALSE))+(VLOOKUP(IDP_Barèmes_RX!$D129,Listes!$A$54:$E$60,4,FALSE)))))))</f>
        <v/>
      </c>
      <c r="K129" s="170" t="str">
        <f>IF($G129="","",IF($C129=Listes!$B$31,IF(IDP_Barèmes_RX!$E129&lt;=Listes!$B$42,(IDP_Barèmes_RX!$E129*(VLOOKUP(IDP_Barèmes_RX!$D129,Listes!$A$43:$E$49,2,FALSE))),IF(IDP_Barèmes_RX!$E129&gt;Listes!$D$42,(IDP_Barèmes_RX!$E129*(VLOOKUP(IDP_Barèmes_RX!$D129,Listes!$A$43:$E$49,5,FALSE))),(IDP_Barèmes_RX!$E129*(VLOOKUP(IDP_Barèmes_RX!$D129,Listes!$A$43:$E$49,3,FALSE))+(VLOOKUP(IDP_Barèmes_RX!$D129,Listes!$A$43:$E$49,4,FALSE)))))))</f>
        <v/>
      </c>
      <c r="L129" s="170" t="str">
        <f>IF($G129="","",IF($C129=Listes!$B$34,Listes!$I$31,IF($C129=Listes!$B$35,(VLOOKUP(IDP_Barèmes_RX!$F129,Listes!$E$31:$F$36,2,FALSE)),IF($C129=Listes!$B$33,IF(IDP_Barèmes_RX!$E129&lt;=Listes!$A$64,IDP_Barèmes_RX!$E129*Listes!$A$65,IF(IDP_Barèmes_RX!$E129&gt;Listes!$D$64,IDP_Barèmes_RX!$E129*Listes!$D$65,((IDP_Barèmes_RX!$E129*Listes!$B$65)+Listes!$C$65)))))))</f>
        <v/>
      </c>
      <c r="M129" s="203" t="str">
        <f>IF(Barèmes!O129="","",Barèmes!O129)</f>
        <v/>
      </c>
      <c r="N129" s="73" t="str">
        <f t="shared" si="5"/>
        <v/>
      </c>
      <c r="O129" s="182" t="str">
        <f t="shared" si="6"/>
        <v/>
      </c>
      <c r="P129" s="182"/>
      <c r="Q129" s="182"/>
      <c r="R129" s="209" t="str">
        <f t="shared" si="7"/>
        <v/>
      </c>
      <c r="S129" s="185"/>
      <c r="T129" s="266"/>
      <c r="U129" s="90"/>
      <c r="V129" s="158">
        <f t="shared" si="4"/>
        <v>0</v>
      </c>
    </row>
    <row r="130" spans="1:22" ht="20.100000000000001" customHeight="1" x14ac:dyDescent="0.25">
      <c r="A130" s="174">
        <v>124</v>
      </c>
      <c r="B130" s="181" t="str">
        <f>IF(Barèmes!B130="","",Barèmes!B130)</f>
        <v/>
      </c>
      <c r="C130" s="181" t="str">
        <f>IF(Barèmes!C130="","",Barèmes!C130)</f>
        <v/>
      </c>
      <c r="D130" s="181" t="str">
        <f>IF(Barèmes!D130="","",Barèmes!D130)</f>
        <v/>
      </c>
      <c r="E130" s="181" t="str">
        <f>IF(Barèmes!E130="","",Barèmes!E130)</f>
        <v/>
      </c>
      <c r="F130" s="181" t="str">
        <f>IF(Barèmes!F130="","",Barèmes!F130)</f>
        <v/>
      </c>
      <c r="G130" s="181" t="str">
        <f>IF(Barèmes!G130="","",Barèmes!G130)</f>
        <v/>
      </c>
      <c r="H130" s="181" t="str">
        <f>IF(Barèmes!J130="","",Barèmes!J130)</f>
        <v/>
      </c>
      <c r="I130" s="181" t="str">
        <f>IF(Barèmes!K130="","",Barèmes!K130)</f>
        <v/>
      </c>
      <c r="J130" s="170" t="str">
        <f>IF($G130="","",IF($C130=Listes!$B$32,IF(IDP_Barèmes_RX!$E130&lt;=Listes!$B$53,(IDP_Barèmes_RX!$E130*(VLOOKUP(IDP_Barèmes_RX!$D130,Listes!$A$54:$E$60,2,FALSE))),IF(IDP_Barèmes_RX!$E130&gt;Listes!$E$53,(IDP_Barèmes_RX!$E130*(VLOOKUP(IDP_Barèmes_RX!$D130,Listes!$A$54:$E$60,5,FALSE))),(IDP_Barèmes_RX!$E130*(VLOOKUP(IDP_Barèmes_RX!$D130,Listes!$A$54:$E$60,3,FALSE))+(VLOOKUP(IDP_Barèmes_RX!$D130,Listes!$A$54:$E$60,4,FALSE)))))))</f>
        <v/>
      </c>
      <c r="K130" s="170" t="str">
        <f>IF($G130="","",IF($C130=Listes!$B$31,IF(IDP_Barèmes_RX!$E130&lt;=Listes!$B$42,(IDP_Barèmes_RX!$E130*(VLOOKUP(IDP_Barèmes_RX!$D130,Listes!$A$43:$E$49,2,FALSE))),IF(IDP_Barèmes_RX!$E130&gt;Listes!$D$42,(IDP_Barèmes_RX!$E130*(VLOOKUP(IDP_Barèmes_RX!$D130,Listes!$A$43:$E$49,5,FALSE))),(IDP_Barèmes_RX!$E130*(VLOOKUP(IDP_Barèmes_RX!$D130,Listes!$A$43:$E$49,3,FALSE))+(VLOOKUP(IDP_Barèmes_RX!$D130,Listes!$A$43:$E$49,4,FALSE)))))))</f>
        <v/>
      </c>
      <c r="L130" s="170" t="str">
        <f>IF($G130="","",IF($C130=Listes!$B$34,Listes!$I$31,IF($C130=Listes!$B$35,(VLOOKUP(IDP_Barèmes_RX!$F130,Listes!$E$31:$F$36,2,FALSE)),IF($C130=Listes!$B$33,IF(IDP_Barèmes_RX!$E130&lt;=Listes!$A$64,IDP_Barèmes_RX!$E130*Listes!$A$65,IF(IDP_Barèmes_RX!$E130&gt;Listes!$D$64,IDP_Barèmes_RX!$E130*Listes!$D$65,((IDP_Barèmes_RX!$E130*Listes!$B$65)+Listes!$C$65)))))))</f>
        <v/>
      </c>
      <c r="M130" s="203" t="str">
        <f>IF(Barèmes!O130="","",Barèmes!O130)</f>
        <v/>
      </c>
      <c r="N130" s="73" t="str">
        <f t="shared" si="5"/>
        <v/>
      </c>
      <c r="O130" s="182" t="str">
        <f t="shared" si="6"/>
        <v/>
      </c>
      <c r="P130" s="182"/>
      <c r="Q130" s="182"/>
      <c r="R130" s="209" t="str">
        <f t="shared" si="7"/>
        <v/>
      </c>
      <c r="S130" s="185"/>
      <c r="T130" s="266"/>
      <c r="U130" s="90"/>
      <c r="V130" s="158">
        <f t="shared" si="4"/>
        <v>0</v>
      </c>
    </row>
    <row r="131" spans="1:22" ht="20.100000000000001" customHeight="1" x14ac:dyDescent="0.25">
      <c r="A131" s="174">
        <v>125</v>
      </c>
      <c r="B131" s="181" t="str">
        <f>IF(Barèmes!B131="","",Barèmes!B131)</f>
        <v/>
      </c>
      <c r="C131" s="181" t="str">
        <f>IF(Barèmes!C131="","",Barèmes!C131)</f>
        <v/>
      </c>
      <c r="D131" s="181" t="str">
        <f>IF(Barèmes!D131="","",Barèmes!D131)</f>
        <v/>
      </c>
      <c r="E131" s="181" t="str">
        <f>IF(Barèmes!E131="","",Barèmes!E131)</f>
        <v/>
      </c>
      <c r="F131" s="181" t="str">
        <f>IF(Barèmes!F131="","",Barèmes!F131)</f>
        <v/>
      </c>
      <c r="G131" s="181" t="str">
        <f>IF(Barèmes!G131="","",Barèmes!G131)</f>
        <v/>
      </c>
      <c r="H131" s="181" t="str">
        <f>IF(Barèmes!J131="","",Barèmes!J131)</f>
        <v/>
      </c>
      <c r="I131" s="181" t="str">
        <f>IF(Barèmes!K131="","",Barèmes!K131)</f>
        <v/>
      </c>
      <c r="J131" s="170" t="str">
        <f>IF($G131="","",IF($C131=Listes!$B$32,IF(IDP_Barèmes_RX!$E131&lt;=Listes!$B$53,(IDP_Barèmes_RX!$E131*(VLOOKUP(IDP_Barèmes_RX!$D131,Listes!$A$54:$E$60,2,FALSE))),IF(IDP_Barèmes_RX!$E131&gt;Listes!$E$53,(IDP_Barèmes_RX!$E131*(VLOOKUP(IDP_Barèmes_RX!$D131,Listes!$A$54:$E$60,5,FALSE))),(IDP_Barèmes_RX!$E131*(VLOOKUP(IDP_Barèmes_RX!$D131,Listes!$A$54:$E$60,3,FALSE))+(VLOOKUP(IDP_Barèmes_RX!$D131,Listes!$A$54:$E$60,4,FALSE)))))))</f>
        <v/>
      </c>
      <c r="K131" s="170" t="str">
        <f>IF($G131="","",IF($C131=Listes!$B$31,IF(IDP_Barèmes_RX!$E131&lt;=Listes!$B$42,(IDP_Barèmes_RX!$E131*(VLOOKUP(IDP_Barèmes_RX!$D131,Listes!$A$43:$E$49,2,FALSE))),IF(IDP_Barèmes_RX!$E131&gt;Listes!$D$42,(IDP_Barèmes_RX!$E131*(VLOOKUP(IDP_Barèmes_RX!$D131,Listes!$A$43:$E$49,5,FALSE))),(IDP_Barèmes_RX!$E131*(VLOOKUP(IDP_Barèmes_RX!$D131,Listes!$A$43:$E$49,3,FALSE))+(VLOOKUP(IDP_Barèmes_RX!$D131,Listes!$A$43:$E$49,4,FALSE)))))))</f>
        <v/>
      </c>
      <c r="L131" s="170" t="str">
        <f>IF($G131="","",IF($C131=Listes!$B$34,Listes!$I$31,IF($C131=Listes!$B$35,(VLOOKUP(IDP_Barèmes_RX!$F131,Listes!$E$31:$F$36,2,FALSE)),IF($C131=Listes!$B$33,IF(IDP_Barèmes_RX!$E131&lt;=Listes!$A$64,IDP_Barèmes_RX!$E131*Listes!$A$65,IF(IDP_Barèmes_RX!$E131&gt;Listes!$D$64,IDP_Barèmes_RX!$E131*Listes!$D$65,((IDP_Barèmes_RX!$E131*Listes!$B$65)+Listes!$C$65)))))))</f>
        <v/>
      </c>
      <c r="M131" s="203" t="str">
        <f>IF(Barèmes!O131="","",Barèmes!O131)</f>
        <v/>
      </c>
      <c r="N131" s="73" t="str">
        <f t="shared" si="5"/>
        <v/>
      </c>
      <c r="O131" s="182" t="str">
        <f t="shared" si="6"/>
        <v/>
      </c>
      <c r="P131" s="182"/>
      <c r="Q131" s="182"/>
      <c r="R131" s="209" t="str">
        <f t="shared" si="7"/>
        <v/>
      </c>
      <c r="S131" s="185"/>
      <c r="T131" s="266"/>
      <c r="U131" s="90"/>
      <c r="V131" s="158">
        <f t="shared" si="4"/>
        <v>0</v>
      </c>
    </row>
    <row r="132" spans="1:22" ht="20.100000000000001" customHeight="1" x14ac:dyDescent="0.25">
      <c r="A132" s="174">
        <v>126</v>
      </c>
      <c r="B132" s="181" t="str">
        <f>IF(Barèmes!B132="","",Barèmes!B132)</f>
        <v/>
      </c>
      <c r="C132" s="181" t="str">
        <f>IF(Barèmes!C132="","",Barèmes!C132)</f>
        <v/>
      </c>
      <c r="D132" s="181" t="str">
        <f>IF(Barèmes!D132="","",Barèmes!D132)</f>
        <v/>
      </c>
      <c r="E132" s="181" t="str">
        <f>IF(Barèmes!E132="","",Barèmes!E132)</f>
        <v/>
      </c>
      <c r="F132" s="181" t="str">
        <f>IF(Barèmes!F132="","",Barèmes!F132)</f>
        <v/>
      </c>
      <c r="G132" s="181" t="str">
        <f>IF(Barèmes!G132="","",Barèmes!G132)</f>
        <v/>
      </c>
      <c r="H132" s="181" t="str">
        <f>IF(Barèmes!J132="","",Barèmes!J132)</f>
        <v/>
      </c>
      <c r="I132" s="181" t="str">
        <f>IF(Barèmes!K132="","",Barèmes!K132)</f>
        <v/>
      </c>
      <c r="J132" s="170" t="str">
        <f>IF($G132="","",IF($C132=Listes!$B$32,IF(IDP_Barèmes_RX!$E132&lt;=Listes!$B$53,(IDP_Barèmes_RX!$E132*(VLOOKUP(IDP_Barèmes_RX!$D132,Listes!$A$54:$E$60,2,FALSE))),IF(IDP_Barèmes_RX!$E132&gt;Listes!$E$53,(IDP_Barèmes_RX!$E132*(VLOOKUP(IDP_Barèmes_RX!$D132,Listes!$A$54:$E$60,5,FALSE))),(IDP_Barèmes_RX!$E132*(VLOOKUP(IDP_Barèmes_RX!$D132,Listes!$A$54:$E$60,3,FALSE))+(VLOOKUP(IDP_Barèmes_RX!$D132,Listes!$A$54:$E$60,4,FALSE)))))))</f>
        <v/>
      </c>
      <c r="K132" s="170" t="str">
        <f>IF($G132="","",IF($C132=Listes!$B$31,IF(IDP_Barèmes_RX!$E132&lt;=Listes!$B$42,(IDP_Barèmes_RX!$E132*(VLOOKUP(IDP_Barèmes_RX!$D132,Listes!$A$43:$E$49,2,FALSE))),IF(IDP_Barèmes_RX!$E132&gt;Listes!$D$42,(IDP_Barèmes_RX!$E132*(VLOOKUP(IDP_Barèmes_RX!$D132,Listes!$A$43:$E$49,5,FALSE))),(IDP_Barèmes_RX!$E132*(VLOOKUP(IDP_Barèmes_RX!$D132,Listes!$A$43:$E$49,3,FALSE))+(VLOOKUP(IDP_Barèmes_RX!$D132,Listes!$A$43:$E$49,4,FALSE)))))))</f>
        <v/>
      </c>
      <c r="L132" s="170" t="str">
        <f>IF($G132="","",IF($C132=Listes!$B$34,Listes!$I$31,IF($C132=Listes!$B$35,(VLOOKUP(IDP_Barèmes_RX!$F132,Listes!$E$31:$F$36,2,FALSE)),IF($C132=Listes!$B$33,IF(IDP_Barèmes_RX!$E132&lt;=Listes!$A$64,IDP_Barèmes_RX!$E132*Listes!$A$65,IF(IDP_Barèmes_RX!$E132&gt;Listes!$D$64,IDP_Barèmes_RX!$E132*Listes!$D$65,((IDP_Barèmes_RX!$E132*Listes!$B$65)+Listes!$C$65)))))))</f>
        <v/>
      </c>
      <c r="M132" s="203" t="str">
        <f>IF(Barèmes!O132="","",Barèmes!O132)</f>
        <v/>
      </c>
      <c r="N132" s="73" t="str">
        <f t="shared" si="5"/>
        <v/>
      </c>
      <c r="O132" s="182" t="str">
        <f t="shared" si="6"/>
        <v/>
      </c>
      <c r="P132" s="182"/>
      <c r="Q132" s="182"/>
      <c r="R132" s="209" t="str">
        <f t="shared" si="7"/>
        <v/>
      </c>
      <c r="S132" s="185"/>
      <c r="T132" s="266"/>
      <c r="U132" s="90"/>
      <c r="V132" s="158">
        <f t="shared" si="4"/>
        <v>0</v>
      </c>
    </row>
    <row r="133" spans="1:22" ht="20.100000000000001" customHeight="1" x14ac:dyDescent="0.25">
      <c r="A133" s="174">
        <v>127</v>
      </c>
      <c r="B133" s="181" t="str">
        <f>IF(Barèmes!B133="","",Barèmes!B133)</f>
        <v/>
      </c>
      <c r="C133" s="181" t="str">
        <f>IF(Barèmes!C133="","",Barèmes!C133)</f>
        <v/>
      </c>
      <c r="D133" s="181" t="str">
        <f>IF(Barèmes!D133="","",Barèmes!D133)</f>
        <v/>
      </c>
      <c r="E133" s="181" t="str">
        <f>IF(Barèmes!E133="","",Barèmes!E133)</f>
        <v/>
      </c>
      <c r="F133" s="181" t="str">
        <f>IF(Barèmes!F133="","",Barèmes!F133)</f>
        <v/>
      </c>
      <c r="G133" s="181" t="str">
        <f>IF(Barèmes!G133="","",Barèmes!G133)</f>
        <v/>
      </c>
      <c r="H133" s="181" t="str">
        <f>IF(Barèmes!J133="","",Barèmes!J133)</f>
        <v/>
      </c>
      <c r="I133" s="181" t="str">
        <f>IF(Barèmes!K133="","",Barèmes!K133)</f>
        <v/>
      </c>
      <c r="J133" s="170" t="str">
        <f>IF($G133="","",IF($C133=Listes!$B$32,IF(IDP_Barèmes_RX!$E133&lt;=Listes!$B$53,(IDP_Barèmes_RX!$E133*(VLOOKUP(IDP_Barèmes_RX!$D133,Listes!$A$54:$E$60,2,FALSE))),IF(IDP_Barèmes_RX!$E133&gt;Listes!$E$53,(IDP_Barèmes_RX!$E133*(VLOOKUP(IDP_Barèmes_RX!$D133,Listes!$A$54:$E$60,5,FALSE))),(IDP_Barèmes_RX!$E133*(VLOOKUP(IDP_Barèmes_RX!$D133,Listes!$A$54:$E$60,3,FALSE))+(VLOOKUP(IDP_Barèmes_RX!$D133,Listes!$A$54:$E$60,4,FALSE)))))))</f>
        <v/>
      </c>
      <c r="K133" s="170" t="str">
        <f>IF($G133="","",IF($C133=Listes!$B$31,IF(IDP_Barèmes_RX!$E133&lt;=Listes!$B$42,(IDP_Barèmes_RX!$E133*(VLOOKUP(IDP_Barèmes_RX!$D133,Listes!$A$43:$E$49,2,FALSE))),IF(IDP_Barèmes_RX!$E133&gt;Listes!$D$42,(IDP_Barèmes_RX!$E133*(VLOOKUP(IDP_Barèmes_RX!$D133,Listes!$A$43:$E$49,5,FALSE))),(IDP_Barèmes_RX!$E133*(VLOOKUP(IDP_Barèmes_RX!$D133,Listes!$A$43:$E$49,3,FALSE))+(VLOOKUP(IDP_Barèmes_RX!$D133,Listes!$A$43:$E$49,4,FALSE)))))))</f>
        <v/>
      </c>
      <c r="L133" s="170" t="str">
        <f>IF($G133="","",IF($C133=Listes!$B$34,Listes!$I$31,IF($C133=Listes!$B$35,(VLOOKUP(IDP_Barèmes_RX!$F133,Listes!$E$31:$F$36,2,FALSE)),IF($C133=Listes!$B$33,IF(IDP_Barèmes_RX!$E133&lt;=Listes!$A$64,IDP_Barèmes_RX!$E133*Listes!$A$65,IF(IDP_Barèmes_RX!$E133&gt;Listes!$D$64,IDP_Barèmes_RX!$E133*Listes!$D$65,((IDP_Barèmes_RX!$E133*Listes!$B$65)+Listes!$C$65)))))))</f>
        <v/>
      </c>
      <c r="M133" s="203" t="str">
        <f>IF(Barèmes!O133="","",Barèmes!O133)</f>
        <v/>
      </c>
      <c r="N133" s="73" t="str">
        <f t="shared" si="5"/>
        <v/>
      </c>
      <c r="O133" s="182" t="str">
        <f t="shared" si="6"/>
        <v/>
      </c>
      <c r="P133" s="182"/>
      <c r="Q133" s="182"/>
      <c r="R133" s="209" t="str">
        <f t="shared" si="7"/>
        <v/>
      </c>
      <c r="S133" s="185"/>
      <c r="T133" s="266"/>
      <c r="U133" s="90"/>
      <c r="V133" s="158">
        <f t="shared" si="4"/>
        <v>0</v>
      </c>
    </row>
    <row r="134" spans="1:22" ht="20.100000000000001" customHeight="1" x14ac:dyDescent="0.25">
      <c r="A134" s="174">
        <v>128</v>
      </c>
      <c r="B134" s="181" t="str">
        <f>IF(Barèmes!B134="","",Barèmes!B134)</f>
        <v/>
      </c>
      <c r="C134" s="181" t="str">
        <f>IF(Barèmes!C134="","",Barèmes!C134)</f>
        <v/>
      </c>
      <c r="D134" s="181" t="str">
        <f>IF(Barèmes!D134="","",Barèmes!D134)</f>
        <v/>
      </c>
      <c r="E134" s="181" t="str">
        <f>IF(Barèmes!E134="","",Barèmes!E134)</f>
        <v/>
      </c>
      <c r="F134" s="181" t="str">
        <f>IF(Barèmes!F134="","",Barèmes!F134)</f>
        <v/>
      </c>
      <c r="G134" s="181" t="str">
        <f>IF(Barèmes!G134="","",Barèmes!G134)</f>
        <v/>
      </c>
      <c r="H134" s="181" t="str">
        <f>IF(Barèmes!J134="","",Barèmes!J134)</f>
        <v/>
      </c>
      <c r="I134" s="181" t="str">
        <f>IF(Barèmes!K134="","",Barèmes!K134)</f>
        <v/>
      </c>
      <c r="J134" s="170" t="str">
        <f>IF($G134="","",IF($C134=Listes!$B$32,IF(IDP_Barèmes_RX!$E134&lt;=Listes!$B$53,(IDP_Barèmes_RX!$E134*(VLOOKUP(IDP_Barèmes_RX!$D134,Listes!$A$54:$E$60,2,FALSE))),IF(IDP_Barèmes_RX!$E134&gt;Listes!$E$53,(IDP_Barèmes_RX!$E134*(VLOOKUP(IDP_Barèmes_RX!$D134,Listes!$A$54:$E$60,5,FALSE))),(IDP_Barèmes_RX!$E134*(VLOOKUP(IDP_Barèmes_RX!$D134,Listes!$A$54:$E$60,3,FALSE))+(VLOOKUP(IDP_Barèmes_RX!$D134,Listes!$A$54:$E$60,4,FALSE)))))))</f>
        <v/>
      </c>
      <c r="K134" s="170" t="str">
        <f>IF($G134="","",IF($C134=Listes!$B$31,IF(IDP_Barèmes_RX!$E134&lt;=Listes!$B$42,(IDP_Barèmes_RX!$E134*(VLOOKUP(IDP_Barèmes_RX!$D134,Listes!$A$43:$E$49,2,FALSE))),IF(IDP_Barèmes_RX!$E134&gt;Listes!$D$42,(IDP_Barèmes_RX!$E134*(VLOOKUP(IDP_Barèmes_RX!$D134,Listes!$A$43:$E$49,5,FALSE))),(IDP_Barèmes_RX!$E134*(VLOOKUP(IDP_Barèmes_RX!$D134,Listes!$A$43:$E$49,3,FALSE))+(VLOOKUP(IDP_Barèmes_RX!$D134,Listes!$A$43:$E$49,4,FALSE)))))))</f>
        <v/>
      </c>
      <c r="L134" s="170" t="str">
        <f>IF($G134="","",IF($C134=Listes!$B$34,Listes!$I$31,IF($C134=Listes!$B$35,(VLOOKUP(IDP_Barèmes_RX!$F134,Listes!$E$31:$F$36,2,FALSE)),IF($C134=Listes!$B$33,IF(IDP_Barèmes_RX!$E134&lt;=Listes!$A$64,IDP_Barèmes_RX!$E134*Listes!$A$65,IF(IDP_Barèmes_RX!$E134&gt;Listes!$D$64,IDP_Barèmes_RX!$E134*Listes!$D$65,((IDP_Barèmes_RX!$E134*Listes!$B$65)+Listes!$C$65)))))))</f>
        <v/>
      </c>
      <c r="M134" s="203" t="str">
        <f>IF(Barèmes!O134="","",Barèmes!O134)</f>
        <v/>
      </c>
      <c r="N134" s="73" t="str">
        <f t="shared" si="5"/>
        <v/>
      </c>
      <c r="O134" s="182" t="str">
        <f t="shared" si="6"/>
        <v/>
      </c>
      <c r="P134" s="182"/>
      <c r="Q134" s="182"/>
      <c r="R134" s="209" t="str">
        <f t="shared" si="7"/>
        <v/>
      </c>
      <c r="S134" s="185"/>
      <c r="T134" s="266"/>
      <c r="U134" s="90"/>
      <c r="V134" s="158">
        <f t="shared" si="4"/>
        <v>0</v>
      </c>
    </row>
    <row r="135" spans="1:22" ht="20.100000000000001" customHeight="1" x14ac:dyDescent="0.25">
      <c r="A135" s="174">
        <v>129</v>
      </c>
      <c r="B135" s="181" t="str">
        <f>IF(Barèmes!B135="","",Barèmes!B135)</f>
        <v/>
      </c>
      <c r="C135" s="181" t="str">
        <f>IF(Barèmes!C135="","",Barèmes!C135)</f>
        <v/>
      </c>
      <c r="D135" s="181" t="str">
        <f>IF(Barèmes!D135="","",Barèmes!D135)</f>
        <v/>
      </c>
      <c r="E135" s="181" t="str">
        <f>IF(Barèmes!E135="","",Barèmes!E135)</f>
        <v/>
      </c>
      <c r="F135" s="181" t="str">
        <f>IF(Barèmes!F135="","",Barèmes!F135)</f>
        <v/>
      </c>
      <c r="G135" s="181" t="str">
        <f>IF(Barèmes!G135="","",Barèmes!G135)</f>
        <v/>
      </c>
      <c r="H135" s="181" t="str">
        <f>IF(Barèmes!J135="","",Barèmes!J135)</f>
        <v/>
      </c>
      <c r="I135" s="181" t="str">
        <f>IF(Barèmes!K135="","",Barèmes!K135)</f>
        <v/>
      </c>
      <c r="J135" s="170" t="str">
        <f>IF($G135="","",IF($C135=Listes!$B$32,IF(IDP_Barèmes_RX!$E135&lt;=Listes!$B$53,(IDP_Barèmes_RX!$E135*(VLOOKUP(IDP_Barèmes_RX!$D135,Listes!$A$54:$E$60,2,FALSE))),IF(IDP_Barèmes_RX!$E135&gt;Listes!$E$53,(IDP_Barèmes_RX!$E135*(VLOOKUP(IDP_Barèmes_RX!$D135,Listes!$A$54:$E$60,5,FALSE))),(IDP_Barèmes_RX!$E135*(VLOOKUP(IDP_Barèmes_RX!$D135,Listes!$A$54:$E$60,3,FALSE))+(VLOOKUP(IDP_Barèmes_RX!$D135,Listes!$A$54:$E$60,4,FALSE)))))))</f>
        <v/>
      </c>
      <c r="K135" s="170" t="str">
        <f>IF($G135="","",IF($C135=Listes!$B$31,IF(IDP_Barèmes_RX!$E135&lt;=Listes!$B$42,(IDP_Barèmes_RX!$E135*(VLOOKUP(IDP_Barèmes_RX!$D135,Listes!$A$43:$E$49,2,FALSE))),IF(IDP_Barèmes_RX!$E135&gt;Listes!$D$42,(IDP_Barèmes_RX!$E135*(VLOOKUP(IDP_Barèmes_RX!$D135,Listes!$A$43:$E$49,5,FALSE))),(IDP_Barèmes_RX!$E135*(VLOOKUP(IDP_Barèmes_RX!$D135,Listes!$A$43:$E$49,3,FALSE))+(VLOOKUP(IDP_Barèmes_RX!$D135,Listes!$A$43:$E$49,4,FALSE)))))))</f>
        <v/>
      </c>
      <c r="L135" s="170" t="str">
        <f>IF($G135="","",IF($C135=Listes!$B$34,Listes!$I$31,IF($C135=Listes!$B$35,(VLOOKUP(IDP_Barèmes_RX!$F135,Listes!$E$31:$F$36,2,FALSE)),IF($C135=Listes!$B$33,IF(IDP_Barèmes_RX!$E135&lt;=Listes!$A$64,IDP_Barèmes_RX!$E135*Listes!$A$65,IF(IDP_Barèmes_RX!$E135&gt;Listes!$D$64,IDP_Barèmes_RX!$E135*Listes!$D$65,((IDP_Barèmes_RX!$E135*Listes!$B$65)+Listes!$C$65)))))))</f>
        <v/>
      </c>
      <c r="M135" s="203" t="str">
        <f>IF(Barèmes!O135="","",Barèmes!O135)</f>
        <v/>
      </c>
      <c r="N135" s="73" t="str">
        <f t="shared" si="5"/>
        <v/>
      </c>
      <c r="O135" s="182" t="str">
        <f t="shared" si="6"/>
        <v/>
      </c>
      <c r="P135" s="182"/>
      <c r="Q135" s="182"/>
      <c r="R135" s="209" t="str">
        <f t="shared" si="7"/>
        <v/>
      </c>
      <c r="S135" s="185"/>
      <c r="T135" s="266"/>
      <c r="U135" s="90"/>
      <c r="V135" s="158">
        <f t="shared" ref="V135:V198" si="8">IF(AND(B135&lt;&gt;"",U135&lt;&gt;"Oui"),1,0)</f>
        <v>0</v>
      </c>
    </row>
    <row r="136" spans="1:22" ht="20.100000000000001" customHeight="1" x14ac:dyDescent="0.25">
      <c r="A136" s="174">
        <v>130</v>
      </c>
      <c r="B136" s="181" t="str">
        <f>IF(Barèmes!B136="","",Barèmes!B136)</f>
        <v/>
      </c>
      <c r="C136" s="181" t="str">
        <f>IF(Barèmes!C136="","",Barèmes!C136)</f>
        <v/>
      </c>
      <c r="D136" s="181" t="str">
        <f>IF(Barèmes!D136="","",Barèmes!D136)</f>
        <v/>
      </c>
      <c r="E136" s="181" t="str">
        <f>IF(Barèmes!E136="","",Barèmes!E136)</f>
        <v/>
      </c>
      <c r="F136" s="181" t="str">
        <f>IF(Barèmes!F136="","",Barèmes!F136)</f>
        <v/>
      </c>
      <c r="G136" s="181" t="str">
        <f>IF(Barèmes!G136="","",Barèmes!G136)</f>
        <v/>
      </c>
      <c r="H136" s="181" t="str">
        <f>IF(Barèmes!J136="","",Barèmes!J136)</f>
        <v/>
      </c>
      <c r="I136" s="181" t="str">
        <f>IF(Barèmes!K136="","",Barèmes!K136)</f>
        <v/>
      </c>
      <c r="J136" s="170" t="str">
        <f>IF($G136="","",IF($C136=Listes!$B$32,IF(IDP_Barèmes_RX!$E136&lt;=Listes!$B$53,(IDP_Barèmes_RX!$E136*(VLOOKUP(IDP_Barèmes_RX!$D136,Listes!$A$54:$E$60,2,FALSE))),IF(IDP_Barèmes_RX!$E136&gt;Listes!$E$53,(IDP_Barèmes_RX!$E136*(VLOOKUP(IDP_Barèmes_RX!$D136,Listes!$A$54:$E$60,5,FALSE))),(IDP_Barèmes_RX!$E136*(VLOOKUP(IDP_Barèmes_RX!$D136,Listes!$A$54:$E$60,3,FALSE))+(VLOOKUP(IDP_Barèmes_RX!$D136,Listes!$A$54:$E$60,4,FALSE)))))))</f>
        <v/>
      </c>
      <c r="K136" s="170" t="str">
        <f>IF($G136="","",IF($C136=Listes!$B$31,IF(IDP_Barèmes_RX!$E136&lt;=Listes!$B$42,(IDP_Barèmes_RX!$E136*(VLOOKUP(IDP_Barèmes_RX!$D136,Listes!$A$43:$E$49,2,FALSE))),IF(IDP_Barèmes_RX!$E136&gt;Listes!$D$42,(IDP_Barèmes_RX!$E136*(VLOOKUP(IDP_Barèmes_RX!$D136,Listes!$A$43:$E$49,5,FALSE))),(IDP_Barèmes_RX!$E136*(VLOOKUP(IDP_Barèmes_RX!$D136,Listes!$A$43:$E$49,3,FALSE))+(VLOOKUP(IDP_Barèmes_RX!$D136,Listes!$A$43:$E$49,4,FALSE)))))))</f>
        <v/>
      </c>
      <c r="L136" s="170" t="str">
        <f>IF($G136="","",IF($C136=Listes!$B$34,Listes!$I$31,IF($C136=Listes!$B$35,(VLOOKUP(IDP_Barèmes_RX!$F136,Listes!$E$31:$F$36,2,FALSE)),IF($C136=Listes!$B$33,IF(IDP_Barèmes_RX!$E136&lt;=Listes!$A$64,IDP_Barèmes_RX!$E136*Listes!$A$65,IF(IDP_Barèmes_RX!$E136&gt;Listes!$D$64,IDP_Barèmes_RX!$E136*Listes!$D$65,((IDP_Barèmes_RX!$E136*Listes!$B$65)+Listes!$C$65)))))))</f>
        <v/>
      </c>
      <c r="M136" s="203" t="str">
        <f>IF(Barèmes!O136="","",Barèmes!O136)</f>
        <v/>
      </c>
      <c r="N136" s="73" t="str">
        <f t="shared" ref="N136:N199" si="9">IF($H136="","",($L136+$K136+$J136)*$H136)</f>
        <v/>
      </c>
      <c r="O136" s="182" t="str">
        <f t="shared" ref="O136:O199" si="10">IF($M136="","",IF($N136&gt;$M136,"Le montant éligible ne peut etre supérieur au montant présenté",""))</f>
        <v/>
      </c>
      <c r="P136" s="182"/>
      <c r="Q136" s="182"/>
      <c r="R136" s="209" t="str">
        <f t="shared" ref="R136:R199" si="11">IF($N136="","",$N136)</f>
        <v/>
      </c>
      <c r="S136" s="185"/>
      <c r="T136" s="266"/>
      <c r="U136" s="90"/>
      <c r="V136" s="158">
        <f t="shared" si="8"/>
        <v>0</v>
      </c>
    </row>
    <row r="137" spans="1:22" ht="20.100000000000001" customHeight="1" x14ac:dyDescent="0.25">
      <c r="A137" s="174">
        <v>131</v>
      </c>
      <c r="B137" s="181" t="str">
        <f>IF(Barèmes!B137="","",Barèmes!B137)</f>
        <v/>
      </c>
      <c r="C137" s="181" t="str">
        <f>IF(Barèmes!C137="","",Barèmes!C137)</f>
        <v/>
      </c>
      <c r="D137" s="181" t="str">
        <f>IF(Barèmes!D137="","",Barèmes!D137)</f>
        <v/>
      </c>
      <c r="E137" s="181" t="str">
        <f>IF(Barèmes!E137="","",Barèmes!E137)</f>
        <v/>
      </c>
      <c r="F137" s="181" t="str">
        <f>IF(Barèmes!F137="","",Barèmes!F137)</f>
        <v/>
      </c>
      <c r="G137" s="181" t="str">
        <f>IF(Barèmes!G137="","",Barèmes!G137)</f>
        <v/>
      </c>
      <c r="H137" s="181" t="str">
        <f>IF(Barèmes!J137="","",Barèmes!J137)</f>
        <v/>
      </c>
      <c r="I137" s="181" t="str">
        <f>IF(Barèmes!K137="","",Barèmes!K137)</f>
        <v/>
      </c>
      <c r="J137" s="170" t="str">
        <f>IF($G137="","",IF($C137=Listes!$B$32,IF(IDP_Barèmes_RX!$E137&lt;=Listes!$B$53,(IDP_Barèmes_RX!$E137*(VLOOKUP(IDP_Barèmes_RX!$D137,Listes!$A$54:$E$60,2,FALSE))),IF(IDP_Barèmes_RX!$E137&gt;Listes!$E$53,(IDP_Barèmes_RX!$E137*(VLOOKUP(IDP_Barèmes_RX!$D137,Listes!$A$54:$E$60,5,FALSE))),(IDP_Barèmes_RX!$E137*(VLOOKUP(IDP_Barèmes_RX!$D137,Listes!$A$54:$E$60,3,FALSE))+(VLOOKUP(IDP_Barèmes_RX!$D137,Listes!$A$54:$E$60,4,FALSE)))))))</f>
        <v/>
      </c>
      <c r="K137" s="170" t="str">
        <f>IF($G137="","",IF($C137=Listes!$B$31,IF(IDP_Barèmes_RX!$E137&lt;=Listes!$B$42,(IDP_Barèmes_RX!$E137*(VLOOKUP(IDP_Barèmes_RX!$D137,Listes!$A$43:$E$49,2,FALSE))),IF(IDP_Barèmes_RX!$E137&gt;Listes!$D$42,(IDP_Barèmes_RX!$E137*(VLOOKUP(IDP_Barèmes_RX!$D137,Listes!$A$43:$E$49,5,FALSE))),(IDP_Barèmes_RX!$E137*(VLOOKUP(IDP_Barèmes_RX!$D137,Listes!$A$43:$E$49,3,FALSE))+(VLOOKUP(IDP_Barèmes_RX!$D137,Listes!$A$43:$E$49,4,FALSE)))))))</f>
        <v/>
      </c>
      <c r="L137" s="170" t="str">
        <f>IF($G137="","",IF($C137=Listes!$B$34,Listes!$I$31,IF($C137=Listes!$B$35,(VLOOKUP(IDP_Barèmes_RX!$F137,Listes!$E$31:$F$36,2,FALSE)),IF($C137=Listes!$B$33,IF(IDP_Barèmes_RX!$E137&lt;=Listes!$A$64,IDP_Barèmes_RX!$E137*Listes!$A$65,IF(IDP_Barèmes_RX!$E137&gt;Listes!$D$64,IDP_Barèmes_RX!$E137*Listes!$D$65,((IDP_Barèmes_RX!$E137*Listes!$B$65)+Listes!$C$65)))))))</f>
        <v/>
      </c>
      <c r="M137" s="203" t="str">
        <f>IF(Barèmes!O137="","",Barèmes!O137)</f>
        <v/>
      </c>
      <c r="N137" s="73" t="str">
        <f t="shared" si="9"/>
        <v/>
      </c>
      <c r="O137" s="182" t="str">
        <f t="shared" si="10"/>
        <v/>
      </c>
      <c r="P137" s="182"/>
      <c r="Q137" s="182"/>
      <c r="R137" s="209" t="str">
        <f t="shared" si="11"/>
        <v/>
      </c>
      <c r="S137" s="185"/>
      <c r="T137" s="266"/>
      <c r="U137" s="90"/>
      <c r="V137" s="158">
        <f t="shared" si="8"/>
        <v>0</v>
      </c>
    </row>
    <row r="138" spans="1:22" ht="20.100000000000001" customHeight="1" x14ac:dyDescent="0.25">
      <c r="A138" s="174">
        <v>132</v>
      </c>
      <c r="B138" s="181" t="str">
        <f>IF(Barèmes!B138="","",Barèmes!B138)</f>
        <v/>
      </c>
      <c r="C138" s="181" t="str">
        <f>IF(Barèmes!C138="","",Barèmes!C138)</f>
        <v/>
      </c>
      <c r="D138" s="181" t="str">
        <f>IF(Barèmes!D138="","",Barèmes!D138)</f>
        <v/>
      </c>
      <c r="E138" s="181" t="str">
        <f>IF(Barèmes!E138="","",Barèmes!E138)</f>
        <v/>
      </c>
      <c r="F138" s="181" t="str">
        <f>IF(Barèmes!F138="","",Barèmes!F138)</f>
        <v/>
      </c>
      <c r="G138" s="181" t="str">
        <f>IF(Barèmes!G138="","",Barèmes!G138)</f>
        <v/>
      </c>
      <c r="H138" s="181" t="str">
        <f>IF(Barèmes!J138="","",Barèmes!J138)</f>
        <v/>
      </c>
      <c r="I138" s="181" t="str">
        <f>IF(Barèmes!K138="","",Barèmes!K138)</f>
        <v/>
      </c>
      <c r="J138" s="170" t="str">
        <f>IF($G138="","",IF($C138=Listes!$B$32,IF(IDP_Barèmes_RX!$E138&lt;=Listes!$B$53,(IDP_Barèmes_RX!$E138*(VLOOKUP(IDP_Barèmes_RX!$D138,Listes!$A$54:$E$60,2,FALSE))),IF(IDP_Barèmes_RX!$E138&gt;Listes!$E$53,(IDP_Barèmes_RX!$E138*(VLOOKUP(IDP_Barèmes_RX!$D138,Listes!$A$54:$E$60,5,FALSE))),(IDP_Barèmes_RX!$E138*(VLOOKUP(IDP_Barèmes_RX!$D138,Listes!$A$54:$E$60,3,FALSE))+(VLOOKUP(IDP_Barèmes_RX!$D138,Listes!$A$54:$E$60,4,FALSE)))))))</f>
        <v/>
      </c>
      <c r="K138" s="170" t="str">
        <f>IF($G138="","",IF($C138=Listes!$B$31,IF(IDP_Barèmes_RX!$E138&lt;=Listes!$B$42,(IDP_Barèmes_RX!$E138*(VLOOKUP(IDP_Barèmes_RX!$D138,Listes!$A$43:$E$49,2,FALSE))),IF(IDP_Barèmes_RX!$E138&gt;Listes!$D$42,(IDP_Barèmes_RX!$E138*(VLOOKUP(IDP_Barèmes_RX!$D138,Listes!$A$43:$E$49,5,FALSE))),(IDP_Barèmes_RX!$E138*(VLOOKUP(IDP_Barèmes_RX!$D138,Listes!$A$43:$E$49,3,FALSE))+(VLOOKUP(IDP_Barèmes_RX!$D138,Listes!$A$43:$E$49,4,FALSE)))))))</f>
        <v/>
      </c>
      <c r="L138" s="170" t="str">
        <f>IF($G138="","",IF($C138=Listes!$B$34,Listes!$I$31,IF($C138=Listes!$B$35,(VLOOKUP(IDP_Barèmes_RX!$F138,Listes!$E$31:$F$36,2,FALSE)),IF($C138=Listes!$B$33,IF(IDP_Barèmes_RX!$E138&lt;=Listes!$A$64,IDP_Barèmes_RX!$E138*Listes!$A$65,IF(IDP_Barèmes_RX!$E138&gt;Listes!$D$64,IDP_Barèmes_RX!$E138*Listes!$D$65,((IDP_Barèmes_RX!$E138*Listes!$B$65)+Listes!$C$65)))))))</f>
        <v/>
      </c>
      <c r="M138" s="203" t="str">
        <f>IF(Barèmes!O138="","",Barèmes!O138)</f>
        <v/>
      </c>
      <c r="N138" s="73" t="str">
        <f t="shared" si="9"/>
        <v/>
      </c>
      <c r="O138" s="182" t="str">
        <f t="shared" si="10"/>
        <v/>
      </c>
      <c r="P138" s="182"/>
      <c r="Q138" s="182"/>
      <c r="R138" s="209" t="str">
        <f t="shared" si="11"/>
        <v/>
      </c>
      <c r="S138" s="185"/>
      <c r="T138" s="266"/>
      <c r="U138" s="90"/>
      <c r="V138" s="158">
        <f t="shared" si="8"/>
        <v>0</v>
      </c>
    </row>
    <row r="139" spans="1:22" ht="20.100000000000001" customHeight="1" x14ac:dyDescent="0.25">
      <c r="A139" s="174">
        <v>133</v>
      </c>
      <c r="B139" s="181" t="str">
        <f>IF(Barèmes!B139="","",Barèmes!B139)</f>
        <v/>
      </c>
      <c r="C139" s="181" t="str">
        <f>IF(Barèmes!C139="","",Barèmes!C139)</f>
        <v/>
      </c>
      <c r="D139" s="181" t="str">
        <f>IF(Barèmes!D139="","",Barèmes!D139)</f>
        <v/>
      </c>
      <c r="E139" s="181" t="str">
        <f>IF(Barèmes!E139="","",Barèmes!E139)</f>
        <v/>
      </c>
      <c r="F139" s="181" t="str">
        <f>IF(Barèmes!F139="","",Barèmes!F139)</f>
        <v/>
      </c>
      <c r="G139" s="181" t="str">
        <f>IF(Barèmes!G139="","",Barèmes!G139)</f>
        <v/>
      </c>
      <c r="H139" s="181" t="str">
        <f>IF(Barèmes!J139="","",Barèmes!J139)</f>
        <v/>
      </c>
      <c r="I139" s="181" t="str">
        <f>IF(Barèmes!K139="","",Barèmes!K139)</f>
        <v/>
      </c>
      <c r="J139" s="170" t="str">
        <f>IF($G139="","",IF($C139=Listes!$B$32,IF(IDP_Barèmes_RX!$E139&lt;=Listes!$B$53,(IDP_Barèmes_RX!$E139*(VLOOKUP(IDP_Barèmes_RX!$D139,Listes!$A$54:$E$60,2,FALSE))),IF(IDP_Barèmes_RX!$E139&gt;Listes!$E$53,(IDP_Barèmes_RX!$E139*(VLOOKUP(IDP_Barèmes_RX!$D139,Listes!$A$54:$E$60,5,FALSE))),(IDP_Barèmes_RX!$E139*(VLOOKUP(IDP_Barèmes_RX!$D139,Listes!$A$54:$E$60,3,FALSE))+(VLOOKUP(IDP_Barèmes_RX!$D139,Listes!$A$54:$E$60,4,FALSE)))))))</f>
        <v/>
      </c>
      <c r="K139" s="170" t="str">
        <f>IF($G139="","",IF($C139=Listes!$B$31,IF(IDP_Barèmes_RX!$E139&lt;=Listes!$B$42,(IDP_Barèmes_RX!$E139*(VLOOKUP(IDP_Barèmes_RX!$D139,Listes!$A$43:$E$49,2,FALSE))),IF(IDP_Barèmes_RX!$E139&gt;Listes!$D$42,(IDP_Barèmes_RX!$E139*(VLOOKUP(IDP_Barèmes_RX!$D139,Listes!$A$43:$E$49,5,FALSE))),(IDP_Barèmes_RX!$E139*(VLOOKUP(IDP_Barèmes_RX!$D139,Listes!$A$43:$E$49,3,FALSE))+(VLOOKUP(IDP_Barèmes_RX!$D139,Listes!$A$43:$E$49,4,FALSE)))))))</f>
        <v/>
      </c>
      <c r="L139" s="170" t="str">
        <f>IF($G139="","",IF($C139=Listes!$B$34,Listes!$I$31,IF($C139=Listes!$B$35,(VLOOKUP(IDP_Barèmes_RX!$F139,Listes!$E$31:$F$36,2,FALSE)),IF($C139=Listes!$B$33,IF(IDP_Barèmes_RX!$E139&lt;=Listes!$A$64,IDP_Barèmes_RX!$E139*Listes!$A$65,IF(IDP_Barèmes_RX!$E139&gt;Listes!$D$64,IDP_Barèmes_RX!$E139*Listes!$D$65,((IDP_Barèmes_RX!$E139*Listes!$B$65)+Listes!$C$65)))))))</f>
        <v/>
      </c>
      <c r="M139" s="203" t="str">
        <f>IF(Barèmes!O139="","",Barèmes!O139)</f>
        <v/>
      </c>
      <c r="N139" s="73" t="str">
        <f t="shared" si="9"/>
        <v/>
      </c>
      <c r="O139" s="182" t="str">
        <f t="shared" si="10"/>
        <v/>
      </c>
      <c r="P139" s="182"/>
      <c r="Q139" s="182"/>
      <c r="R139" s="209" t="str">
        <f t="shared" si="11"/>
        <v/>
      </c>
      <c r="S139" s="185"/>
      <c r="T139" s="266"/>
      <c r="U139" s="90"/>
      <c r="V139" s="158">
        <f t="shared" si="8"/>
        <v>0</v>
      </c>
    </row>
    <row r="140" spans="1:22" ht="20.100000000000001" customHeight="1" x14ac:dyDescent="0.25">
      <c r="A140" s="174">
        <v>134</v>
      </c>
      <c r="B140" s="181" t="str">
        <f>IF(Barèmes!B140="","",Barèmes!B140)</f>
        <v/>
      </c>
      <c r="C140" s="181" t="str">
        <f>IF(Barèmes!C140="","",Barèmes!C140)</f>
        <v/>
      </c>
      <c r="D140" s="181" t="str">
        <f>IF(Barèmes!D140="","",Barèmes!D140)</f>
        <v/>
      </c>
      <c r="E140" s="181" t="str">
        <f>IF(Barèmes!E140="","",Barèmes!E140)</f>
        <v/>
      </c>
      <c r="F140" s="181" t="str">
        <f>IF(Barèmes!F140="","",Barèmes!F140)</f>
        <v/>
      </c>
      <c r="G140" s="181" t="str">
        <f>IF(Barèmes!G140="","",Barèmes!G140)</f>
        <v/>
      </c>
      <c r="H140" s="181" t="str">
        <f>IF(Barèmes!J140="","",Barèmes!J140)</f>
        <v/>
      </c>
      <c r="I140" s="181" t="str">
        <f>IF(Barèmes!K140="","",Barèmes!K140)</f>
        <v/>
      </c>
      <c r="J140" s="170" t="str">
        <f>IF($G140="","",IF($C140=Listes!$B$32,IF(IDP_Barèmes_RX!$E140&lt;=Listes!$B$53,(IDP_Barèmes_RX!$E140*(VLOOKUP(IDP_Barèmes_RX!$D140,Listes!$A$54:$E$60,2,FALSE))),IF(IDP_Barèmes_RX!$E140&gt;Listes!$E$53,(IDP_Barèmes_RX!$E140*(VLOOKUP(IDP_Barèmes_RX!$D140,Listes!$A$54:$E$60,5,FALSE))),(IDP_Barèmes_RX!$E140*(VLOOKUP(IDP_Barèmes_RX!$D140,Listes!$A$54:$E$60,3,FALSE))+(VLOOKUP(IDP_Barèmes_RX!$D140,Listes!$A$54:$E$60,4,FALSE)))))))</f>
        <v/>
      </c>
      <c r="K140" s="170" t="str">
        <f>IF($G140="","",IF($C140=Listes!$B$31,IF(IDP_Barèmes_RX!$E140&lt;=Listes!$B$42,(IDP_Barèmes_RX!$E140*(VLOOKUP(IDP_Barèmes_RX!$D140,Listes!$A$43:$E$49,2,FALSE))),IF(IDP_Barèmes_RX!$E140&gt;Listes!$D$42,(IDP_Barèmes_RX!$E140*(VLOOKUP(IDP_Barèmes_RX!$D140,Listes!$A$43:$E$49,5,FALSE))),(IDP_Barèmes_RX!$E140*(VLOOKUP(IDP_Barèmes_RX!$D140,Listes!$A$43:$E$49,3,FALSE))+(VLOOKUP(IDP_Barèmes_RX!$D140,Listes!$A$43:$E$49,4,FALSE)))))))</f>
        <v/>
      </c>
      <c r="L140" s="170" t="str">
        <f>IF($G140="","",IF($C140=Listes!$B$34,Listes!$I$31,IF($C140=Listes!$B$35,(VLOOKUP(IDP_Barèmes_RX!$F140,Listes!$E$31:$F$36,2,FALSE)),IF($C140=Listes!$B$33,IF(IDP_Barèmes_RX!$E140&lt;=Listes!$A$64,IDP_Barèmes_RX!$E140*Listes!$A$65,IF(IDP_Barèmes_RX!$E140&gt;Listes!$D$64,IDP_Barèmes_RX!$E140*Listes!$D$65,((IDP_Barèmes_RX!$E140*Listes!$B$65)+Listes!$C$65)))))))</f>
        <v/>
      </c>
      <c r="M140" s="203" t="str">
        <f>IF(Barèmes!O140="","",Barèmes!O140)</f>
        <v/>
      </c>
      <c r="N140" s="73" t="str">
        <f t="shared" si="9"/>
        <v/>
      </c>
      <c r="O140" s="182" t="str">
        <f t="shared" si="10"/>
        <v/>
      </c>
      <c r="P140" s="182"/>
      <c r="Q140" s="182"/>
      <c r="R140" s="209" t="str">
        <f t="shared" si="11"/>
        <v/>
      </c>
      <c r="S140" s="185"/>
      <c r="T140" s="266"/>
      <c r="U140" s="90"/>
      <c r="V140" s="158">
        <f t="shared" si="8"/>
        <v>0</v>
      </c>
    </row>
    <row r="141" spans="1:22" ht="20.100000000000001" customHeight="1" x14ac:dyDescent="0.25">
      <c r="A141" s="174">
        <v>135</v>
      </c>
      <c r="B141" s="181" t="str">
        <f>IF(Barèmes!B141="","",Barèmes!B141)</f>
        <v/>
      </c>
      <c r="C141" s="181" t="str">
        <f>IF(Barèmes!C141="","",Barèmes!C141)</f>
        <v/>
      </c>
      <c r="D141" s="181" t="str">
        <f>IF(Barèmes!D141="","",Barèmes!D141)</f>
        <v/>
      </c>
      <c r="E141" s="181" t="str">
        <f>IF(Barèmes!E141="","",Barèmes!E141)</f>
        <v/>
      </c>
      <c r="F141" s="181" t="str">
        <f>IF(Barèmes!F141="","",Barèmes!F141)</f>
        <v/>
      </c>
      <c r="G141" s="181" t="str">
        <f>IF(Barèmes!G141="","",Barèmes!G141)</f>
        <v/>
      </c>
      <c r="H141" s="181" t="str">
        <f>IF(Barèmes!J141="","",Barèmes!J141)</f>
        <v/>
      </c>
      <c r="I141" s="181" t="str">
        <f>IF(Barèmes!K141="","",Barèmes!K141)</f>
        <v/>
      </c>
      <c r="J141" s="170" t="str">
        <f>IF($G141="","",IF($C141=Listes!$B$32,IF(IDP_Barèmes_RX!$E141&lt;=Listes!$B$53,(IDP_Barèmes_RX!$E141*(VLOOKUP(IDP_Barèmes_RX!$D141,Listes!$A$54:$E$60,2,FALSE))),IF(IDP_Barèmes_RX!$E141&gt;Listes!$E$53,(IDP_Barèmes_RX!$E141*(VLOOKUP(IDP_Barèmes_RX!$D141,Listes!$A$54:$E$60,5,FALSE))),(IDP_Barèmes_RX!$E141*(VLOOKUP(IDP_Barèmes_RX!$D141,Listes!$A$54:$E$60,3,FALSE))+(VLOOKUP(IDP_Barèmes_RX!$D141,Listes!$A$54:$E$60,4,FALSE)))))))</f>
        <v/>
      </c>
      <c r="K141" s="170" t="str">
        <f>IF($G141="","",IF($C141=Listes!$B$31,IF(IDP_Barèmes_RX!$E141&lt;=Listes!$B$42,(IDP_Barèmes_RX!$E141*(VLOOKUP(IDP_Barèmes_RX!$D141,Listes!$A$43:$E$49,2,FALSE))),IF(IDP_Barèmes_RX!$E141&gt;Listes!$D$42,(IDP_Barèmes_RX!$E141*(VLOOKUP(IDP_Barèmes_RX!$D141,Listes!$A$43:$E$49,5,FALSE))),(IDP_Barèmes_RX!$E141*(VLOOKUP(IDP_Barèmes_RX!$D141,Listes!$A$43:$E$49,3,FALSE))+(VLOOKUP(IDP_Barèmes_RX!$D141,Listes!$A$43:$E$49,4,FALSE)))))))</f>
        <v/>
      </c>
      <c r="L141" s="170" t="str">
        <f>IF($G141="","",IF($C141=Listes!$B$34,Listes!$I$31,IF($C141=Listes!$B$35,(VLOOKUP(IDP_Barèmes_RX!$F141,Listes!$E$31:$F$36,2,FALSE)),IF($C141=Listes!$B$33,IF(IDP_Barèmes_RX!$E141&lt;=Listes!$A$64,IDP_Barèmes_RX!$E141*Listes!$A$65,IF(IDP_Barèmes_RX!$E141&gt;Listes!$D$64,IDP_Barèmes_RX!$E141*Listes!$D$65,((IDP_Barèmes_RX!$E141*Listes!$B$65)+Listes!$C$65)))))))</f>
        <v/>
      </c>
      <c r="M141" s="203" t="str">
        <f>IF(Barèmes!O141="","",Barèmes!O141)</f>
        <v/>
      </c>
      <c r="N141" s="73" t="str">
        <f t="shared" si="9"/>
        <v/>
      </c>
      <c r="O141" s="182" t="str">
        <f t="shared" si="10"/>
        <v/>
      </c>
      <c r="P141" s="182"/>
      <c r="Q141" s="182"/>
      <c r="R141" s="209" t="str">
        <f t="shared" si="11"/>
        <v/>
      </c>
      <c r="S141" s="185"/>
      <c r="T141" s="266"/>
      <c r="U141" s="90"/>
      <c r="V141" s="158">
        <f t="shared" si="8"/>
        <v>0</v>
      </c>
    </row>
    <row r="142" spans="1:22" ht="20.100000000000001" customHeight="1" x14ac:dyDescent="0.25">
      <c r="A142" s="174">
        <v>136</v>
      </c>
      <c r="B142" s="181" t="str">
        <f>IF(Barèmes!B142="","",Barèmes!B142)</f>
        <v/>
      </c>
      <c r="C142" s="181" t="str">
        <f>IF(Barèmes!C142="","",Barèmes!C142)</f>
        <v/>
      </c>
      <c r="D142" s="181" t="str">
        <f>IF(Barèmes!D142="","",Barèmes!D142)</f>
        <v/>
      </c>
      <c r="E142" s="181" t="str">
        <f>IF(Barèmes!E142="","",Barèmes!E142)</f>
        <v/>
      </c>
      <c r="F142" s="181" t="str">
        <f>IF(Barèmes!F142="","",Barèmes!F142)</f>
        <v/>
      </c>
      <c r="G142" s="181" t="str">
        <f>IF(Barèmes!G142="","",Barèmes!G142)</f>
        <v/>
      </c>
      <c r="H142" s="181" t="str">
        <f>IF(Barèmes!J142="","",Barèmes!J142)</f>
        <v/>
      </c>
      <c r="I142" s="181" t="str">
        <f>IF(Barèmes!K142="","",Barèmes!K142)</f>
        <v/>
      </c>
      <c r="J142" s="170" t="str">
        <f>IF($G142="","",IF($C142=Listes!$B$32,IF(IDP_Barèmes_RX!$E142&lt;=Listes!$B$53,(IDP_Barèmes_RX!$E142*(VLOOKUP(IDP_Barèmes_RX!$D142,Listes!$A$54:$E$60,2,FALSE))),IF(IDP_Barèmes_RX!$E142&gt;Listes!$E$53,(IDP_Barèmes_RX!$E142*(VLOOKUP(IDP_Barèmes_RX!$D142,Listes!$A$54:$E$60,5,FALSE))),(IDP_Barèmes_RX!$E142*(VLOOKUP(IDP_Barèmes_RX!$D142,Listes!$A$54:$E$60,3,FALSE))+(VLOOKUP(IDP_Barèmes_RX!$D142,Listes!$A$54:$E$60,4,FALSE)))))))</f>
        <v/>
      </c>
      <c r="K142" s="170" t="str">
        <f>IF($G142="","",IF($C142=Listes!$B$31,IF(IDP_Barèmes_RX!$E142&lt;=Listes!$B$42,(IDP_Barèmes_RX!$E142*(VLOOKUP(IDP_Barèmes_RX!$D142,Listes!$A$43:$E$49,2,FALSE))),IF(IDP_Barèmes_RX!$E142&gt;Listes!$D$42,(IDP_Barèmes_RX!$E142*(VLOOKUP(IDP_Barèmes_RX!$D142,Listes!$A$43:$E$49,5,FALSE))),(IDP_Barèmes_RX!$E142*(VLOOKUP(IDP_Barèmes_RX!$D142,Listes!$A$43:$E$49,3,FALSE))+(VLOOKUP(IDP_Barèmes_RX!$D142,Listes!$A$43:$E$49,4,FALSE)))))))</f>
        <v/>
      </c>
      <c r="L142" s="170" t="str">
        <f>IF($G142="","",IF($C142=Listes!$B$34,Listes!$I$31,IF($C142=Listes!$B$35,(VLOOKUP(IDP_Barèmes_RX!$F142,Listes!$E$31:$F$36,2,FALSE)),IF($C142=Listes!$B$33,IF(IDP_Barèmes_RX!$E142&lt;=Listes!$A$64,IDP_Barèmes_RX!$E142*Listes!$A$65,IF(IDP_Barèmes_RX!$E142&gt;Listes!$D$64,IDP_Barèmes_RX!$E142*Listes!$D$65,((IDP_Barèmes_RX!$E142*Listes!$B$65)+Listes!$C$65)))))))</f>
        <v/>
      </c>
      <c r="M142" s="203" t="str">
        <f>IF(Barèmes!O142="","",Barèmes!O142)</f>
        <v/>
      </c>
      <c r="N142" s="73" t="str">
        <f t="shared" si="9"/>
        <v/>
      </c>
      <c r="O142" s="182" t="str">
        <f t="shared" si="10"/>
        <v/>
      </c>
      <c r="P142" s="182"/>
      <c r="Q142" s="182"/>
      <c r="R142" s="209" t="str">
        <f t="shared" si="11"/>
        <v/>
      </c>
      <c r="S142" s="185"/>
      <c r="T142" s="266"/>
      <c r="U142" s="90"/>
      <c r="V142" s="158">
        <f t="shared" si="8"/>
        <v>0</v>
      </c>
    </row>
    <row r="143" spans="1:22" ht="20.100000000000001" customHeight="1" x14ac:dyDescent="0.25">
      <c r="A143" s="174">
        <v>137</v>
      </c>
      <c r="B143" s="181" t="str">
        <f>IF(Barèmes!B143="","",Barèmes!B143)</f>
        <v/>
      </c>
      <c r="C143" s="181" t="str">
        <f>IF(Barèmes!C143="","",Barèmes!C143)</f>
        <v/>
      </c>
      <c r="D143" s="181" t="str">
        <f>IF(Barèmes!D143="","",Barèmes!D143)</f>
        <v/>
      </c>
      <c r="E143" s="181" t="str">
        <f>IF(Barèmes!E143="","",Barèmes!E143)</f>
        <v/>
      </c>
      <c r="F143" s="181" t="str">
        <f>IF(Barèmes!F143="","",Barèmes!F143)</f>
        <v/>
      </c>
      <c r="G143" s="181" t="str">
        <f>IF(Barèmes!G143="","",Barèmes!G143)</f>
        <v/>
      </c>
      <c r="H143" s="181" t="str">
        <f>IF(Barèmes!J143="","",Barèmes!J143)</f>
        <v/>
      </c>
      <c r="I143" s="181" t="str">
        <f>IF(Barèmes!K143="","",Barèmes!K143)</f>
        <v/>
      </c>
      <c r="J143" s="170" t="str">
        <f>IF($G143="","",IF($C143=Listes!$B$32,IF(IDP_Barèmes_RX!$E143&lt;=Listes!$B$53,(IDP_Barèmes_RX!$E143*(VLOOKUP(IDP_Barèmes_RX!$D143,Listes!$A$54:$E$60,2,FALSE))),IF(IDP_Barèmes_RX!$E143&gt;Listes!$E$53,(IDP_Barèmes_RX!$E143*(VLOOKUP(IDP_Barèmes_RX!$D143,Listes!$A$54:$E$60,5,FALSE))),(IDP_Barèmes_RX!$E143*(VLOOKUP(IDP_Barèmes_RX!$D143,Listes!$A$54:$E$60,3,FALSE))+(VLOOKUP(IDP_Barèmes_RX!$D143,Listes!$A$54:$E$60,4,FALSE)))))))</f>
        <v/>
      </c>
      <c r="K143" s="170" t="str">
        <f>IF($G143="","",IF($C143=Listes!$B$31,IF(IDP_Barèmes_RX!$E143&lt;=Listes!$B$42,(IDP_Barèmes_RX!$E143*(VLOOKUP(IDP_Barèmes_RX!$D143,Listes!$A$43:$E$49,2,FALSE))),IF(IDP_Barèmes_RX!$E143&gt;Listes!$D$42,(IDP_Barèmes_RX!$E143*(VLOOKUP(IDP_Barèmes_RX!$D143,Listes!$A$43:$E$49,5,FALSE))),(IDP_Barèmes_RX!$E143*(VLOOKUP(IDP_Barèmes_RX!$D143,Listes!$A$43:$E$49,3,FALSE))+(VLOOKUP(IDP_Barèmes_RX!$D143,Listes!$A$43:$E$49,4,FALSE)))))))</f>
        <v/>
      </c>
      <c r="L143" s="170" t="str">
        <f>IF($G143="","",IF($C143=Listes!$B$34,Listes!$I$31,IF($C143=Listes!$B$35,(VLOOKUP(IDP_Barèmes_RX!$F143,Listes!$E$31:$F$36,2,FALSE)),IF($C143=Listes!$B$33,IF(IDP_Barèmes_RX!$E143&lt;=Listes!$A$64,IDP_Barèmes_RX!$E143*Listes!$A$65,IF(IDP_Barèmes_RX!$E143&gt;Listes!$D$64,IDP_Barèmes_RX!$E143*Listes!$D$65,((IDP_Barèmes_RX!$E143*Listes!$B$65)+Listes!$C$65)))))))</f>
        <v/>
      </c>
      <c r="M143" s="203" t="str">
        <f>IF(Barèmes!O143="","",Barèmes!O143)</f>
        <v/>
      </c>
      <c r="N143" s="73" t="str">
        <f t="shared" si="9"/>
        <v/>
      </c>
      <c r="O143" s="182" t="str">
        <f t="shared" si="10"/>
        <v/>
      </c>
      <c r="P143" s="182"/>
      <c r="Q143" s="182"/>
      <c r="R143" s="209" t="str">
        <f t="shared" si="11"/>
        <v/>
      </c>
      <c r="S143" s="185"/>
      <c r="T143" s="266"/>
      <c r="U143" s="90"/>
      <c r="V143" s="158">
        <f t="shared" si="8"/>
        <v>0</v>
      </c>
    </row>
    <row r="144" spans="1:22" ht="20.100000000000001" customHeight="1" x14ac:dyDescent="0.25">
      <c r="A144" s="174">
        <v>138</v>
      </c>
      <c r="B144" s="181" t="str">
        <f>IF(Barèmes!B144="","",Barèmes!B144)</f>
        <v/>
      </c>
      <c r="C144" s="181" t="str">
        <f>IF(Barèmes!C144="","",Barèmes!C144)</f>
        <v/>
      </c>
      <c r="D144" s="181" t="str">
        <f>IF(Barèmes!D144="","",Barèmes!D144)</f>
        <v/>
      </c>
      <c r="E144" s="181" t="str">
        <f>IF(Barèmes!E144="","",Barèmes!E144)</f>
        <v/>
      </c>
      <c r="F144" s="181" t="str">
        <f>IF(Barèmes!F144="","",Barèmes!F144)</f>
        <v/>
      </c>
      <c r="G144" s="181" t="str">
        <f>IF(Barèmes!G144="","",Barèmes!G144)</f>
        <v/>
      </c>
      <c r="H144" s="181" t="str">
        <f>IF(Barèmes!J144="","",Barèmes!J144)</f>
        <v/>
      </c>
      <c r="I144" s="181" t="str">
        <f>IF(Barèmes!K144="","",Barèmes!K144)</f>
        <v/>
      </c>
      <c r="J144" s="170" t="str">
        <f>IF($G144="","",IF($C144=Listes!$B$32,IF(IDP_Barèmes_RX!$E144&lt;=Listes!$B$53,(IDP_Barèmes_RX!$E144*(VLOOKUP(IDP_Barèmes_RX!$D144,Listes!$A$54:$E$60,2,FALSE))),IF(IDP_Barèmes_RX!$E144&gt;Listes!$E$53,(IDP_Barèmes_RX!$E144*(VLOOKUP(IDP_Barèmes_RX!$D144,Listes!$A$54:$E$60,5,FALSE))),(IDP_Barèmes_RX!$E144*(VLOOKUP(IDP_Barèmes_RX!$D144,Listes!$A$54:$E$60,3,FALSE))+(VLOOKUP(IDP_Barèmes_RX!$D144,Listes!$A$54:$E$60,4,FALSE)))))))</f>
        <v/>
      </c>
      <c r="K144" s="170" t="str">
        <f>IF($G144="","",IF($C144=Listes!$B$31,IF(IDP_Barèmes_RX!$E144&lt;=Listes!$B$42,(IDP_Barèmes_RX!$E144*(VLOOKUP(IDP_Barèmes_RX!$D144,Listes!$A$43:$E$49,2,FALSE))),IF(IDP_Barèmes_RX!$E144&gt;Listes!$D$42,(IDP_Barèmes_RX!$E144*(VLOOKUP(IDP_Barèmes_RX!$D144,Listes!$A$43:$E$49,5,FALSE))),(IDP_Barèmes_RX!$E144*(VLOOKUP(IDP_Barèmes_RX!$D144,Listes!$A$43:$E$49,3,FALSE))+(VLOOKUP(IDP_Barèmes_RX!$D144,Listes!$A$43:$E$49,4,FALSE)))))))</f>
        <v/>
      </c>
      <c r="L144" s="170" t="str">
        <f>IF($G144="","",IF($C144=Listes!$B$34,Listes!$I$31,IF($C144=Listes!$B$35,(VLOOKUP(IDP_Barèmes_RX!$F144,Listes!$E$31:$F$36,2,FALSE)),IF($C144=Listes!$B$33,IF(IDP_Barèmes_RX!$E144&lt;=Listes!$A$64,IDP_Barèmes_RX!$E144*Listes!$A$65,IF(IDP_Barèmes_RX!$E144&gt;Listes!$D$64,IDP_Barèmes_RX!$E144*Listes!$D$65,((IDP_Barèmes_RX!$E144*Listes!$B$65)+Listes!$C$65)))))))</f>
        <v/>
      </c>
      <c r="M144" s="203" t="str">
        <f>IF(Barèmes!O144="","",Barèmes!O144)</f>
        <v/>
      </c>
      <c r="N144" s="73" t="str">
        <f t="shared" si="9"/>
        <v/>
      </c>
      <c r="O144" s="182" t="str">
        <f t="shared" si="10"/>
        <v/>
      </c>
      <c r="P144" s="182"/>
      <c r="Q144" s="182"/>
      <c r="R144" s="209" t="str">
        <f t="shared" si="11"/>
        <v/>
      </c>
      <c r="S144" s="185"/>
      <c r="T144" s="266"/>
      <c r="U144" s="90"/>
      <c r="V144" s="158">
        <f t="shared" si="8"/>
        <v>0</v>
      </c>
    </row>
    <row r="145" spans="1:22" ht="20.100000000000001" customHeight="1" x14ac:dyDescent="0.25">
      <c r="A145" s="174">
        <v>139</v>
      </c>
      <c r="B145" s="181" t="str">
        <f>IF(Barèmes!B145="","",Barèmes!B145)</f>
        <v/>
      </c>
      <c r="C145" s="181" t="str">
        <f>IF(Barèmes!C145="","",Barèmes!C145)</f>
        <v/>
      </c>
      <c r="D145" s="181" t="str">
        <f>IF(Barèmes!D145="","",Barèmes!D145)</f>
        <v/>
      </c>
      <c r="E145" s="181" t="str">
        <f>IF(Barèmes!E145="","",Barèmes!E145)</f>
        <v/>
      </c>
      <c r="F145" s="181" t="str">
        <f>IF(Barèmes!F145="","",Barèmes!F145)</f>
        <v/>
      </c>
      <c r="G145" s="181" t="str">
        <f>IF(Barèmes!G145="","",Barèmes!G145)</f>
        <v/>
      </c>
      <c r="H145" s="181" t="str">
        <f>IF(Barèmes!J145="","",Barèmes!J145)</f>
        <v/>
      </c>
      <c r="I145" s="181" t="str">
        <f>IF(Barèmes!K145="","",Barèmes!K145)</f>
        <v/>
      </c>
      <c r="J145" s="170" t="str">
        <f>IF($G145="","",IF($C145=Listes!$B$32,IF(IDP_Barèmes_RX!$E145&lt;=Listes!$B$53,(IDP_Barèmes_RX!$E145*(VLOOKUP(IDP_Barèmes_RX!$D145,Listes!$A$54:$E$60,2,FALSE))),IF(IDP_Barèmes_RX!$E145&gt;Listes!$E$53,(IDP_Barèmes_RX!$E145*(VLOOKUP(IDP_Barèmes_RX!$D145,Listes!$A$54:$E$60,5,FALSE))),(IDP_Barèmes_RX!$E145*(VLOOKUP(IDP_Barèmes_RX!$D145,Listes!$A$54:$E$60,3,FALSE))+(VLOOKUP(IDP_Barèmes_RX!$D145,Listes!$A$54:$E$60,4,FALSE)))))))</f>
        <v/>
      </c>
      <c r="K145" s="170" t="str">
        <f>IF($G145="","",IF($C145=Listes!$B$31,IF(IDP_Barèmes_RX!$E145&lt;=Listes!$B$42,(IDP_Barèmes_RX!$E145*(VLOOKUP(IDP_Barèmes_RX!$D145,Listes!$A$43:$E$49,2,FALSE))),IF(IDP_Barèmes_RX!$E145&gt;Listes!$D$42,(IDP_Barèmes_RX!$E145*(VLOOKUP(IDP_Barèmes_RX!$D145,Listes!$A$43:$E$49,5,FALSE))),(IDP_Barèmes_RX!$E145*(VLOOKUP(IDP_Barèmes_RX!$D145,Listes!$A$43:$E$49,3,FALSE))+(VLOOKUP(IDP_Barèmes_RX!$D145,Listes!$A$43:$E$49,4,FALSE)))))))</f>
        <v/>
      </c>
      <c r="L145" s="170" t="str">
        <f>IF($G145="","",IF($C145=Listes!$B$34,Listes!$I$31,IF($C145=Listes!$B$35,(VLOOKUP(IDP_Barèmes_RX!$F145,Listes!$E$31:$F$36,2,FALSE)),IF($C145=Listes!$B$33,IF(IDP_Barèmes_RX!$E145&lt;=Listes!$A$64,IDP_Barèmes_RX!$E145*Listes!$A$65,IF(IDP_Barèmes_RX!$E145&gt;Listes!$D$64,IDP_Barèmes_RX!$E145*Listes!$D$65,((IDP_Barèmes_RX!$E145*Listes!$B$65)+Listes!$C$65)))))))</f>
        <v/>
      </c>
      <c r="M145" s="203" t="str">
        <f>IF(Barèmes!O145="","",Barèmes!O145)</f>
        <v/>
      </c>
      <c r="N145" s="73" t="str">
        <f t="shared" si="9"/>
        <v/>
      </c>
      <c r="O145" s="182" t="str">
        <f t="shared" si="10"/>
        <v/>
      </c>
      <c r="P145" s="182"/>
      <c r="Q145" s="182"/>
      <c r="R145" s="209" t="str">
        <f t="shared" si="11"/>
        <v/>
      </c>
      <c r="S145" s="185"/>
      <c r="T145" s="266"/>
      <c r="U145" s="90"/>
      <c r="V145" s="158">
        <f t="shared" si="8"/>
        <v>0</v>
      </c>
    </row>
    <row r="146" spans="1:22" ht="20.100000000000001" customHeight="1" x14ac:dyDescent="0.25">
      <c r="A146" s="174">
        <v>140</v>
      </c>
      <c r="B146" s="181" t="str">
        <f>IF(Barèmes!B146="","",Barèmes!B146)</f>
        <v/>
      </c>
      <c r="C146" s="181" t="str">
        <f>IF(Barèmes!C146="","",Barèmes!C146)</f>
        <v/>
      </c>
      <c r="D146" s="181" t="str">
        <f>IF(Barèmes!D146="","",Barèmes!D146)</f>
        <v/>
      </c>
      <c r="E146" s="181" t="str">
        <f>IF(Barèmes!E146="","",Barèmes!E146)</f>
        <v/>
      </c>
      <c r="F146" s="181" t="str">
        <f>IF(Barèmes!F146="","",Barèmes!F146)</f>
        <v/>
      </c>
      <c r="G146" s="181" t="str">
        <f>IF(Barèmes!G146="","",Barèmes!G146)</f>
        <v/>
      </c>
      <c r="H146" s="181" t="str">
        <f>IF(Barèmes!J146="","",Barèmes!J146)</f>
        <v/>
      </c>
      <c r="I146" s="181" t="str">
        <f>IF(Barèmes!K146="","",Barèmes!K146)</f>
        <v/>
      </c>
      <c r="J146" s="170" t="str">
        <f>IF($G146="","",IF($C146=Listes!$B$32,IF(IDP_Barèmes_RX!$E146&lt;=Listes!$B$53,(IDP_Barèmes_RX!$E146*(VLOOKUP(IDP_Barèmes_RX!$D146,Listes!$A$54:$E$60,2,FALSE))),IF(IDP_Barèmes_RX!$E146&gt;Listes!$E$53,(IDP_Barèmes_RX!$E146*(VLOOKUP(IDP_Barèmes_RX!$D146,Listes!$A$54:$E$60,5,FALSE))),(IDP_Barèmes_RX!$E146*(VLOOKUP(IDP_Barèmes_RX!$D146,Listes!$A$54:$E$60,3,FALSE))+(VLOOKUP(IDP_Barèmes_RX!$D146,Listes!$A$54:$E$60,4,FALSE)))))))</f>
        <v/>
      </c>
      <c r="K146" s="170" t="str">
        <f>IF($G146="","",IF($C146=Listes!$B$31,IF(IDP_Barèmes_RX!$E146&lt;=Listes!$B$42,(IDP_Barèmes_RX!$E146*(VLOOKUP(IDP_Barèmes_RX!$D146,Listes!$A$43:$E$49,2,FALSE))),IF(IDP_Barèmes_RX!$E146&gt;Listes!$D$42,(IDP_Barèmes_RX!$E146*(VLOOKUP(IDP_Barèmes_RX!$D146,Listes!$A$43:$E$49,5,FALSE))),(IDP_Barèmes_RX!$E146*(VLOOKUP(IDP_Barèmes_RX!$D146,Listes!$A$43:$E$49,3,FALSE))+(VLOOKUP(IDP_Barèmes_RX!$D146,Listes!$A$43:$E$49,4,FALSE)))))))</f>
        <v/>
      </c>
      <c r="L146" s="170" t="str">
        <f>IF($G146="","",IF($C146=Listes!$B$34,Listes!$I$31,IF($C146=Listes!$B$35,(VLOOKUP(IDP_Barèmes_RX!$F146,Listes!$E$31:$F$36,2,FALSE)),IF($C146=Listes!$B$33,IF(IDP_Barèmes_RX!$E146&lt;=Listes!$A$64,IDP_Barèmes_RX!$E146*Listes!$A$65,IF(IDP_Barèmes_RX!$E146&gt;Listes!$D$64,IDP_Barèmes_RX!$E146*Listes!$D$65,((IDP_Barèmes_RX!$E146*Listes!$B$65)+Listes!$C$65)))))))</f>
        <v/>
      </c>
      <c r="M146" s="203" t="str">
        <f>IF(Barèmes!O146="","",Barèmes!O146)</f>
        <v/>
      </c>
      <c r="N146" s="73" t="str">
        <f t="shared" si="9"/>
        <v/>
      </c>
      <c r="O146" s="182" t="str">
        <f t="shared" si="10"/>
        <v/>
      </c>
      <c r="P146" s="182"/>
      <c r="Q146" s="182"/>
      <c r="R146" s="209" t="str">
        <f t="shared" si="11"/>
        <v/>
      </c>
      <c r="S146" s="185"/>
      <c r="T146" s="266"/>
      <c r="U146" s="90"/>
      <c r="V146" s="158">
        <f t="shared" si="8"/>
        <v>0</v>
      </c>
    </row>
    <row r="147" spans="1:22" ht="20.100000000000001" customHeight="1" x14ac:dyDescent="0.25">
      <c r="A147" s="174">
        <v>141</v>
      </c>
      <c r="B147" s="181" t="str">
        <f>IF(Barèmes!B147="","",Barèmes!B147)</f>
        <v/>
      </c>
      <c r="C147" s="181" t="str">
        <f>IF(Barèmes!C147="","",Barèmes!C147)</f>
        <v/>
      </c>
      <c r="D147" s="181" t="str">
        <f>IF(Barèmes!D147="","",Barèmes!D147)</f>
        <v/>
      </c>
      <c r="E147" s="181" t="str">
        <f>IF(Barèmes!E147="","",Barèmes!E147)</f>
        <v/>
      </c>
      <c r="F147" s="181" t="str">
        <f>IF(Barèmes!F147="","",Barèmes!F147)</f>
        <v/>
      </c>
      <c r="G147" s="181" t="str">
        <f>IF(Barèmes!G147="","",Barèmes!G147)</f>
        <v/>
      </c>
      <c r="H147" s="181" t="str">
        <f>IF(Barèmes!J147="","",Barèmes!J147)</f>
        <v/>
      </c>
      <c r="I147" s="181" t="str">
        <f>IF(Barèmes!K147="","",Barèmes!K147)</f>
        <v/>
      </c>
      <c r="J147" s="170" t="str">
        <f>IF($G147="","",IF($C147=Listes!$B$32,IF(IDP_Barèmes_RX!$E147&lt;=Listes!$B$53,(IDP_Barèmes_RX!$E147*(VLOOKUP(IDP_Barèmes_RX!$D147,Listes!$A$54:$E$60,2,FALSE))),IF(IDP_Barèmes_RX!$E147&gt;Listes!$E$53,(IDP_Barèmes_RX!$E147*(VLOOKUP(IDP_Barèmes_RX!$D147,Listes!$A$54:$E$60,5,FALSE))),(IDP_Barèmes_RX!$E147*(VLOOKUP(IDP_Barèmes_RX!$D147,Listes!$A$54:$E$60,3,FALSE))+(VLOOKUP(IDP_Barèmes_RX!$D147,Listes!$A$54:$E$60,4,FALSE)))))))</f>
        <v/>
      </c>
      <c r="K147" s="170" t="str">
        <f>IF($G147="","",IF($C147=Listes!$B$31,IF(IDP_Barèmes_RX!$E147&lt;=Listes!$B$42,(IDP_Barèmes_RX!$E147*(VLOOKUP(IDP_Barèmes_RX!$D147,Listes!$A$43:$E$49,2,FALSE))),IF(IDP_Barèmes_RX!$E147&gt;Listes!$D$42,(IDP_Barèmes_RX!$E147*(VLOOKUP(IDP_Barèmes_RX!$D147,Listes!$A$43:$E$49,5,FALSE))),(IDP_Barèmes_RX!$E147*(VLOOKUP(IDP_Barèmes_RX!$D147,Listes!$A$43:$E$49,3,FALSE))+(VLOOKUP(IDP_Barèmes_RX!$D147,Listes!$A$43:$E$49,4,FALSE)))))))</f>
        <v/>
      </c>
      <c r="L147" s="170" t="str">
        <f>IF($G147="","",IF($C147=Listes!$B$34,Listes!$I$31,IF($C147=Listes!$B$35,(VLOOKUP(IDP_Barèmes_RX!$F147,Listes!$E$31:$F$36,2,FALSE)),IF($C147=Listes!$B$33,IF(IDP_Barèmes_RX!$E147&lt;=Listes!$A$64,IDP_Barèmes_RX!$E147*Listes!$A$65,IF(IDP_Barèmes_RX!$E147&gt;Listes!$D$64,IDP_Barèmes_RX!$E147*Listes!$D$65,((IDP_Barèmes_RX!$E147*Listes!$B$65)+Listes!$C$65)))))))</f>
        <v/>
      </c>
      <c r="M147" s="203" t="str">
        <f>IF(Barèmes!O147="","",Barèmes!O147)</f>
        <v/>
      </c>
      <c r="N147" s="73" t="str">
        <f t="shared" si="9"/>
        <v/>
      </c>
      <c r="O147" s="182" t="str">
        <f t="shared" si="10"/>
        <v/>
      </c>
      <c r="P147" s="182"/>
      <c r="Q147" s="182"/>
      <c r="R147" s="209" t="str">
        <f t="shared" si="11"/>
        <v/>
      </c>
      <c r="S147" s="185"/>
      <c r="T147" s="266"/>
      <c r="U147" s="90"/>
      <c r="V147" s="158">
        <f t="shared" si="8"/>
        <v>0</v>
      </c>
    </row>
    <row r="148" spans="1:22" ht="20.100000000000001" customHeight="1" x14ac:dyDescent="0.25">
      <c r="A148" s="174">
        <v>142</v>
      </c>
      <c r="B148" s="181" t="str">
        <f>IF(Barèmes!B148="","",Barèmes!B148)</f>
        <v/>
      </c>
      <c r="C148" s="181" t="str">
        <f>IF(Barèmes!C148="","",Barèmes!C148)</f>
        <v/>
      </c>
      <c r="D148" s="181" t="str">
        <f>IF(Barèmes!D148="","",Barèmes!D148)</f>
        <v/>
      </c>
      <c r="E148" s="181" t="str">
        <f>IF(Barèmes!E148="","",Barèmes!E148)</f>
        <v/>
      </c>
      <c r="F148" s="181" t="str">
        <f>IF(Barèmes!F148="","",Barèmes!F148)</f>
        <v/>
      </c>
      <c r="G148" s="181" t="str">
        <f>IF(Barèmes!G148="","",Barèmes!G148)</f>
        <v/>
      </c>
      <c r="H148" s="181" t="str">
        <f>IF(Barèmes!J148="","",Barèmes!J148)</f>
        <v/>
      </c>
      <c r="I148" s="181" t="str">
        <f>IF(Barèmes!K148="","",Barèmes!K148)</f>
        <v/>
      </c>
      <c r="J148" s="170" t="str">
        <f>IF($G148="","",IF($C148=Listes!$B$32,IF(IDP_Barèmes_RX!$E148&lt;=Listes!$B$53,(IDP_Barèmes_RX!$E148*(VLOOKUP(IDP_Barèmes_RX!$D148,Listes!$A$54:$E$60,2,FALSE))),IF(IDP_Barèmes_RX!$E148&gt;Listes!$E$53,(IDP_Barèmes_RX!$E148*(VLOOKUP(IDP_Barèmes_RX!$D148,Listes!$A$54:$E$60,5,FALSE))),(IDP_Barèmes_RX!$E148*(VLOOKUP(IDP_Barèmes_RX!$D148,Listes!$A$54:$E$60,3,FALSE))+(VLOOKUP(IDP_Barèmes_RX!$D148,Listes!$A$54:$E$60,4,FALSE)))))))</f>
        <v/>
      </c>
      <c r="K148" s="170" t="str">
        <f>IF($G148="","",IF($C148=Listes!$B$31,IF(IDP_Barèmes_RX!$E148&lt;=Listes!$B$42,(IDP_Barèmes_RX!$E148*(VLOOKUP(IDP_Barèmes_RX!$D148,Listes!$A$43:$E$49,2,FALSE))),IF(IDP_Barèmes_RX!$E148&gt;Listes!$D$42,(IDP_Barèmes_RX!$E148*(VLOOKUP(IDP_Barèmes_RX!$D148,Listes!$A$43:$E$49,5,FALSE))),(IDP_Barèmes_RX!$E148*(VLOOKUP(IDP_Barèmes_RX!$D148,Listes!$A$43:$E$49,3,FALSE))+(VLOOKUP(IDP_Barèmes_RX!$D148,Listes!$A$43:$E$49,4,FALSE)))))))</f>
        <v/>
      </c>
      <c r="L148" s="170" t="str">
        <f>IF($G148="","",IF($C148=Listes!$B$34,Listes!$I$31,IF($C148=Listes!$B$35,(VLOOKUP(IDP_Barèmes_RX!$F148,Listes!$E$31:$F$36,2,FALSE)),IF($C148=Listes!$B$33,IF(IDP_Barèmes_RX!$E148&lt;=Listes!$A$64,IDP_Barèmes_RX!$E148*Listes!$A$65,IF(IDP_Barèmes_RX!$E148&gt;Listes!$D$64,IDP_Barèmes_RX!$E148*Listes!$D$65,((IDP_Barèmes_RX!$E148*Listes!$B$65)+Listes!$C$65)))))))</f>
        <v/>
      </c>
      <c r="M148" s="203" t="str">
        <f>IF(Barèmes!O148="","",Barèmes!O148)</f>
        <v/>
      </c>
      <c r="N148" s="73" t="str">
        <f t="shared" si="9"/>
        <v/>
      </c>
      <c r="O148" s="182" t="str">
        <f t="shared" si="10"/>
        <v/>
      </c>
      <c r="P148" s="182"/>
      <c r="Q148" s="182"/>
      <c r="R148" s="209" t="str">
        <f t="shared" si="11"/>
        <v/>
      </c>
      <c r="S148" s="185"/>
      <c r="T148" s="266"/>
      <c r="U148" s="90"/>
      <c r="V148" s="158">
        <f t="shared" si="8"/>
        <v>0</v>
      </c>
    </row>
    <row r="149" spans="1:22" ht="20.100000000000001" customHeight="1" x14ac:dyDescent="0.25">
      <c r="A149" s="174">
        <v>143</v>
      </c>
      <c r="B149" s="181" t="str">
        <f>IF(Barèmes!B149="","",Barèmes!B149)</f>
        <v/>
      </c>
      <c r="C149" s="181" t="str">
        <f>IF(Barèmes!C149="","",Barèmes!C149)</f>
        <v/>
      </c>
      <c r="D149" s="181" t="str">
        <f>IF(Barèmes!D149="","",Barèmes!D149)</f>
        <v/>
      </c>
      <c r="E149" s="181" t="str">
        <f>IF(Barèmes!E149="","",Barèmes!E149)</f>
        <v/>
      </c>
      <c r="F149" s="181" t="str">
        <f>IF(Barèmes!F149="","",Barèmes!F149)</f>
        <v/>
      </c>
      <c r="G149" s="181" t="str">
        <f>IF(Barèmes!G149="","",Barèmes!G149)</f>
        <v/>
      </c>
      <c r="H149" s="181" t="str">
        <f>IF(Barèmes!J149="","",Barèmes!J149)</f>
        <v/>
      </c>
      <c r="I149" s="181" t="str">
        <f>IF(Barèmes!K149="","",Barèmes!K149)</f>
        <v/>
      </c>
      <c r="J149" s="170" t="str">
        <f>IF($G149="","",IF($C149=Listes!$B$32,IF(IDP_Barèmes_RX!$E149&lt;=Listes!$B$53,(IDP_Barèmes_RX!$E149*(VLOOKUP(IDP_Barèmes_RX!$D149,Listes!$A$54:$E$60,2,FALSE))),IF(IDP_Barèmes_RX!$E149&gt;Listes!$E$53,(IDP_Barèmes_RX!$E149*(VLOOKUP(IDP_Barèmes_RX!$D149,Listes!$A$54:$E$60,5,FALSE))),(IDP_Barèmes_RX!$E149*(VLOOKUP(IDP_Barèmes_RX!$D149,Listes!$A$54:$E$60,3,FALSE))+(VLOOKUP(IDP_Barèmes_RX!$D149,Listes!$A$54:$E$60,4,FALSE)))))))</f>
        <v/>
      </c>
      <c r="K149" s="170" t="str">
        <f>IF($G149="","",IF($C149=Listes!$B$31,IF(IDP_Barèmes_RX!$E149&lt;=Listes!$B$42,(IDP_Barèmes_RX!$E149*(VLOOKUP(IDP_Barèmes_RX!$D149,Listes!$A$43:$E$49,2,FALSE))),IF(IDP_Barèmes_RX!$E149&gt;Listes!$D$42,(IDP_Barèmes_RX!$E149*(VLOOKUP(IDP_Barèmes_RX!$D149,Listes!$A$43:$E$49,5,FALSE))),(IDP_Barèmes_RX!$E149*(VLOOKUP(IDP_Barèmes_RX!$D149,Listes!$A$43:$E$49,3,FALSE))+(VLOOKUP(IDP_Barèmes_RX!$D149,Listes!$A$43:$E$49,4,FALSE)))))))</f>
        <v/>
      </c>
      <c r="L149" s="170" t="str">
        <f>IF($G149="","",IF($C149=Listes!$B$34,Listes!$I$31,IF($C149=Listes!$B$35,(VLOOKUP(IDP_Barèmes_RX!$F149,Listes!$E$31:$F$36,2,FALSE)),IF($C149=Listes!$B$33,IF(IDP_Barèmes_RX!$E149&lt;=Listes!$A$64,IDP_Barèmes_RX!$E149*Listes!$A$65,IF(IDP_Barèmes_RX!$E149&gt;Listes!$D$64,IDP_Barèmes_RX!$E149*Listes!$D$65,((IDP_Barèmes_RX!$E149*Listes!$B$65)+Listes!$C$65)))))))</f>
        <v/>
      </c>
      <c r="M149" s="203" t="str">
        <f>IF(Barèmes!O149="","",Barèmes!O149)</f>
        <v/>
      </c>
      <c r="N149" s="73" t="str">
        <f t="shared" si="9"/>
        <v/>
      </c>
      <c r="O149" s="182" t="str">
        <f t="shared" si="10"/>
        <v/>
      </c>
      <c r="P149" s="182"/>
      <c r="Q149" s="182"/>
      <c r="R149" s="209" t="str">
        <f t="shared" si="11"/>
        <v/>
      </c>
      <c r="S149" s="185"/>
      <c r="T149" s="266"/>
      <c r="U149" s="90"/>
      <c r="V149" s="158">
        <f t="shared" si="8"/>
        <v>0</v>
      </c>
    </row>
    <row r="150" spans="1:22" ht="20.100000000000001" customHeight="1" x14ac:dyDescent="0.25">
      <c r="A150" s="174">
        <v>144</v>
      </c>
      <c r="B150" s="181" t="str">
        <f>IF(Barèmes!B150="","",Barèmes!B150)</f>
        <v/>
      </c>
      <c r="C150" s="181" t="str">
        <f>IF(Barèmes!C150="","",Barèmes!C150)</f>
        <v/>
      </c>
      <c r="D150" s="181" t="str">
        <f>IF(Barèmes!D150="","",Barèmes!D150)</f>
        <v/>
      </c>
      <c r="E150" s="181" t="str">
        <f>IF(Barèmes!E150="","",Barèmes!E150)</f>
        <v/>
      </c>
      <c r="F150" s="181" t="str">
        <f>IF(Barèmes!F150="","",Barèmes!F150)</f>
        <v/>
      </c>
      <c r="G150" s="181" t="str">
        <f>IF(Barèmes!G150="","",Barèmes!G150)</f>
        <v/>
      </c>
      <c r="H150" s="181" t="str">
        <f>IF(Barèmes!J150="","",Barèmes!J150)</f>
        <v/>
      </c>
      <c r="I150" s="181" t="str">
        <f>IF(Barèmes!K150="","",Barèmes!K150)</f>
        <v/>
      </c>
      <c r="J150" s="170" t="str">
        <f>IF($G150="","",IF($C150=Listes!$B$32,IF(IDP_Barèmes_RX!$E150&lt;=Listes!$B$53,(IDP_Barèmes_RX!$E150*(VLOOKUP(IDP_Barèmes_RX!$D150,Listes!$A$54:$E$60,2,FALSE))),IF(IDP_Barèmes_RX!$E150&gt;Listes!$E$53,(IDP_Barèmes_RX!$E150*(VLOOKUP(IDP_Barèmes_RX!$D150,Listes!$A$54:$E$60,5,FALSE))),(IDP_Barèmes_RX!$E150*(VLOOKUP(IDP_Barèmes_RX!$D150,Listes!$A$54:$E$60,3,FALSE))+(VLOOKUP(IDP_Barèmes_RX!$D150,Listes!$A$54:$E$60,4,FALSE)))))))</f>
        <v/>
      </c>
      <c r="K150" s="170" t="str">
        <f>IF($G150="","",IF($C150=Listes!$B$31,IF(IDP_Barèmes_RX!$E150&lt;=Listes!$B$42,(IDP_Barèmes_RX!$E150*(VLOOKUP(IDP_Barèmes_RX!$D150,Listes!$A$43:$E$49,2,FALSE))),IF(IDP_Barèmes_RX!$E150&gt;Listes!$D$42,(IDP_Barèmes_RX!$E150*(VLOOKUP(IDP_Barèmes_RX!$D150,Listes!$A$43:$E$49,5,FALSE))),(IDP_Barèmes_RX!$E150*(VLOOKUP(IDP_Barèmes_RX!$D150,Listes!$A$43:$E$49,3,FALSE))+(VLOOKUP(IDP_Barèmes_RX!$D150,Listes!$A$43:$E$49,4,FALSE)))))))</f>
        <v/>
      </c>
      <c r="L150" s="170" t="str">
        <f>IF($G150="","",IF($C150=Listes!$B$34,Listes!$I$31,IF($C150=Listes!$B$35,(VLOOKUP(IDP_Barèmes_RX!$F150,Listes!$E$31:$F$36,2,FALSE)),IF($C150=Listes!$B$33,IF(IDP_Barèmes_RX!$E150&lt;=Listes!$A$64,IDP_Barèmes_RX!$E150*Listes!$A$65,IF(IDP_Barèmes_RX!$E150&gt;Listes!$D$64,IDP_Barèmes_RX!$E150*Listes!$D$65,((IDP_Barèmes_RX!$E150*Listes!$B$65)+Listes!$C$65)))))))</f>
        <v/>
      </c>
      <c r="M150" s="203" t="str">
        <f>IF(Barèmes!O150="","",Barèmes!O150)</f>
        <v/>
      </c>
      <c r="N150" s="73" t="str">
        <f t="shared" si="9"/>
        <v/>
      </c>
      <c r="O150" s="182" t="str">
        <f t="shared" si="10"/>
        <v/>
      </c>
      <c r="P150" s="182"/>
      <c r="Q150" s="182"/>
      <c r="R150" s="209" t="str">
        <f t="shared" si="11"/>
        <v/>
      </c>
      <c r="S150" s="185"/>
      <c r="T150" s="266"/>
      <c r="U150" s="90"/>
      <c r="V150" s="158">
        <f t="shared" si="8"/>
        <v>0</v>
      </c>
    </row>
    <row r="151" spans="1:22" ht="20.100000000000001" customHeight="1" x14ac:dyDescent="0.25">
      <c r="A151" s="174">
        <v>145</v>
      </c>
      <c r="B151" s="181" t="str">
        <f>IF(Barèmes!B151="","",Barèmes!B151)</f>
        <v/>
      </c>
      <c r="C151" s="181" t="str">
        <f>IF(Barèmes!C151="","",Barèmes!C151)</f>
        <v/>
      </c>
      <c r="D151" s="181" t="str">
        <f>IF(Barèmes!D151="","",Barèmes!D151)</f>
        <v/>
      </c>
      <c r="E151" s="181" t="str">
        <f>IF(Barèmes!E151="","",Barèmes!E151)</f>
        <v/>
      </c>
      <c r="F151" s="181" t="str">
        <f>IF(Barèmes!F151="","",Barèmes!F151)</f>
        <v/>
      </c>
      <c r="G151" s="181" t="str">
        <f>IF(Barèmes!G151="","",Barèmes!G151)</f>
        <v/>
      </c>
      <c r="H151" s="181" t="str">
        <f>IF(Barèmes!J151="","",Barèmes!J151)</f>
        <v/>
      </c>
      <c r="I151" s="181" t="str">
        <f>IF(Barèmes!K151="","",Barèmes!K151)</f>
        <v/>
      </c>
      <c r="J151" s="170" t="str">
        <f>IF($G151="","",IF($C151=Listes!$B$32,IF(IDP_Barèmes_RX!$E151&lt;=Listes!$B$53,(IDP_Barèmes_RX!$E151*(VLOOKUP(IDP_Barèmes_RX!$D151,Listes!$A$54:$E$60,2,FALSE))),IF(IDP_Barèmes_RX!$E151&gt;Listes!$E$53,(IDP_Barèmes_RX!$E151*(VLOOKUP(IDP_Barèmes_RX!$D151,Listes!$A$54:$E$60,5,FALSE))),(IDP_Barèmes_RX!$E151*(VLOOKUP(IDP_Barèmes_RX!$D151,Listes!$A$54:$E$60,3,FALSE))+(VLOOKUP(IDP_Barèmes_RX!$D151,Listes!$A$54:$E$60,4,FALSE)))))))</f>
        <v/>
      </c>
      <c r="K151" s="170" t="str">
        <f>IF($G151="","",IF($C151=Listes!$B$31,IF(IDP_Barèmes_RX!$E151&lt;=Listes!$B$42,(IDP_Barèmes_RX!$E151*(VLOOKUP(IDP_Barèmes_RX!$D151,Listes!$A$43:$E$49,2,FALSE))),IF(IDP_Barèmes_RX!$E151&gt;Listes!$D$42,(IDP_Barèmes_RX!$E151*(VLOOKUP(IDP_Barèmes_RX!$D151,Listes!$A$43:$E$49,5,FALSE))),(IDP_Barèmes_RX!$E151*(VLOOKUP(IDP_Barèmes_RX!$D151,Listes!$A$43:$E$49,3,FALSE))+(VLOOKUP(IDP_Barèmes_RX!$D151,Listes!$A$43:$E$49,4,FALSE)))))))</f>
        <v/>
      </c>
      <c r="L151" s="170" t="str">
        <f>IF($G151="","",IF($C151=Listes!$B$34,Listes!$I$31,IF($C151=Listes!$B$35,(VLOOKUP(IDP_Barèmes_RX!$F151,Listes!$E$31:$F$36,2,FALSE)),IF($C151=Listes!$B$33,IF(IDP_Barèmes_RX!$E151&lt;=Listes!$A$64,IDP_Barèmes_RX!$E151*Listes!$A$65,IF(IDP_Barèmes_RX!$E151&gt;Listes!$D$64,IDP_Barèmes_RX!$E151*Listes!$D$65,((IDP_Barèmes_RX!$E151*Listes!$B$65)+Listes!$C$65)))))))</f>
        <v/>
      </c>
      <c r="M151" s="203" t="str">
        <f>IF(Barèmes!O151="","",Barèmes!O151)</f>
        <v/>
      </c>
      <c r="N151" s="73" t="str">
        <f t="shared" si="9"/>
        <v/>
      </c>
      <c r="O151" s="182" t="str">
        <f t="shared" si="10"/>
        <v/>
      </c>
      <c r="P151" s="182"/>
      <c r="Q151" s="182"/>
      <c r="R151" s="209" t="str">
        <f t="shared" si="11"/>
        <v/>
      </c>
      <c r="S151" s="185"/>
      <c r="T151" s="266"/>
      <c r="U151" s="90"/>
      <c r="V151" s="158">
        <f t="shared" si="8"/>
        <v>0</v>
      </c>
    </row>
    <row r="152" spans="1:22" ht="20.100000000000001" customHeight="1" x14ac:dyDescent="0.25">
      <c r="A152" s="174">
        <v>146</v>
      </c>
      <c r="B152" s="181" t="str">
        <f>IF(Barèmes!B152="","",Barèmes!B152)</f>
        <v/>
      </c>
      <c r="C152" s="181" t="str">
        <f>IF(Barèmes!C152="","",Barèmes!C152)</f>
        <v/>
      </c>
      <c r="D152" s="181" t="str">
        <f>IF(Barèmes!D152="","",Barèmes!D152)</f>
        <v/>
      </c>
      <c r="E152" s="181" t="str">
        <f>IF(Barèmes!E152="","",Barèmes!E152)</f>
        <v/>
      </c>
      <c r="F152" s="181" t="str">
        <f>IF(Barèmes!F152="","",Barèmes!F152)</f>
        <v/>
      </c>
      <c r="G152" s="181" t="str">
        <f>IF(Barèmes!G152="","",Barèmes!G152)</f>
        <v/>
      </c>
      <c r="H152" s="181" t="str">
        <f>IF(Barèmes!J152="","",Barèmes!J152)</f>
        <v/>
      </c>
      <c r="I152" s="181" t="str">
        <f>IF(Barèmes!K152="","",Barèmes!K152)</f>
        <v/>
      </c>
      <c r="J152" s="170" t="str">
        <f>IF($G152="","",IF($C152=Listes!$B$32,IF(IDP_Barèmes_RX!$E152&lt;=Listes!$B$53,(IDP_Barèmes_RX!$E152*(VLOOKUP(IDP_Barèmes_RX!$D152,Listes!$A$54:$E$60,2,FALSE))),IF(IDP_Barèmes_RX!$E152&gt;Listes!$E$53,(IDP_Barèmes_RX!$E152*(VLOOKUP(IDP_Barèmes_RX!$D152,Listes!$A$54:$E$60,5,FALSE))),(IDP_Barèmes_RX!$E152*(VLOOKUP(IDP_Barèmes_RX!$D152,Listes!$A$54:$E$60,3,FALSE))+(VLOOKUP(IDP_Barèmes_RX!$D152,Listes!$A$54:$E$60,4,FALSE)))))))</f>
        <v/>
      </c>
      <c r="K152" s="170" t="str">
        <f>IF($G152="","",IF($C152=Listes!$B$31,IF(IDP_Barèmes_RX!$E152&lt;=Listes!$B$42,(IDP_Barèmes_RX!$E152*(VLOOKUP(IDP_Barèmes_RX!$D152,Listes!$A$43:$E$49,2,FALSE))),IF(IDP_Barèmes_RX!$E152&gt;Listes!$D$42,(IDP_Barèmes_RX!$E152*(VLOOKUP(IDP_Barèmes_RX!$D152,Listes!$A$43:$E$49,5,FALSE))),(IDP_Barèmes_RX!$E152*(VLOOKUP(IDP_Barèmes_RX!$D152,Listes!$A$43:$E$49,3,FALSE))+(VLOOKUP(IDP_Barèmes_RX!$D152,Listes!$A$43:$E$49,4,FALSE)))))))</f>
        <v/>
      </c>
      <c r="L152" s="170" t="str">
        <f>IF($G152="","",IF($C152=Listes!$B$34,Listes!$I$31,IF($C152=Listes!$B$35,(VLOOKUP(IDP_Barèmes_RX!$F152,Listes!$E$31:$F$36,2,FALSE)),IF($C152=Listes!$B$33,IF(IDP_Barèmes_RX!$E152&lt;=Listes!$A$64,IDP_Barèmes_RX!$E152*Listes!$A$65,IF(IDP_Barèmes_RX!$E152&gt;Listes!$D$64,IDP_Barèmes_RX!$E152*Listes!$D$65,((IDP_Barèmes_RX!$E152*Listes!$B$65)+Listes!$C$65)))))))</f>
        <v/>
      </c>
      <c r="M152" s="203" t="str">
        <f>IF(Barèmes!O152="","",Barèmes!O152)</f>
        <v/>
      </c>
      <c r="N152" s="73" t="str">
        <f t="shared" si="9"/>
        <v/>
      </c>
      <c r="O152" s="182" t="str">
        <f t="shared" si="10"/>
        <v/>
      </c>
      <c r="P152" s="182"/>
      <c r="Q152" s="182"/>
      <c r="R152" s="209" t="str">
        <f t="shared" si="11"/>
        <v/>
      </c>
      <c r="S152" s="185"/>
      <c r="T152" s="266"/>
      <c r="U152" s="90"/>
      <c r="V152" s="158">
        <f t="shared" si="8"/>
        <v>0</v>
      </c>
    </row>
    <row r="153" spans="1:22" ht="20.100000000000001" customHeight="1" x14ac:dyDescent="0.25">
      <c r="A153" s="174">
        <v>147</v>
      </c>
      <c r="B153" s="181" t="str">
        <f>IF(Barèmes!B153="","",Barèmes!B153)</f>
        <v/>
      </c>
      <c r="C153" s="181" t="str">
        <f>IF(Barèmes!C153="","",Barèmes!C153)</f>
        <v/>
      </c>
      <c r="D153" s="181" t="str">
        <f>IF(Barèmes!D153="","",Barèmes!D153)</f>
        <v/>
      </c>
      <c r="E153" s="181" t="str">
        <f>IF(Barèmes!E153="","",Barèmes!E153)</f>
        <v/>
      </c>
      <c r="F153" s="181" t="str">
        <f>IF(Barèmes!F153="","",Barèmes!F153)</f>
        <v/>
      </c>
      <c r="G153" s="181" t="str">
        <f>IF(Barèmes!G153="","",Barèmes!G153)</f>
        <v/>
      </c>
      <c r="H153" s="181" t="str">
        <f>IF(Barèmes!J153="","",Barèmes!J153)</f>
        <v/>
      </c>
      <c r="I153" s="181" t="str">
        <f>IF(Barèmes!K153="","",Barèmes!K153)</f>
        <v/>
      </c>
      <c r="J153" s="170" t="str">
        <f>IF($G153="","",IF($C153=Listes!$B$32,IF(IDP_Barèmes_RX!$E153&lt;=Listes!$B$53,(IDP_Barèmes_RX!$E153*(VLOOKUP(IDP_Barèmes_RX!$D153,Listes!$A$54:$E$60,2,FALSE))),IF(IDP_Barèmes_RX!$E153&gt;Listes!$E$53,(IDP_Barèmes_RX!$E153*(VLOOKUP(IDP_Barèmes_RX!$D153,Listes!$A$54:$E$60,5,FALSE))),(IDP_Barèmes_RX!$E153*(VLOOKUP(IDP_Barèmes_RX!$D153,Listes!$A$54:$E$60,3,FALSE))+(VLOOKUP(IDP_Barèmes_RX!$D153,Listes!$A$54:$E$60,4,FALSE)))))))</f>
        <v/>
      </c>
      <c r="K153" s="170" t="str">
        <f>IF($G153="","",IF($C153=Listes!$B$31,IF(IDP_Barèmes_RX!$E153&lt;=Listes!$B$42,(IDP_Barèmes_RX!$E153*(VLOOKUP(IDP_Barèmes_RX!$D153,Listes!$A$43:$E$49,2,FALSE))),IF(IDP_Barèmes_RX!$E153&gt;Listes!$D$42,(IDP_Barèmes_RX!$E153*(VLOOKUP(IDP_Barèmes_RX!$D153,Listes!$A$43:$E$49,5,FALSE))),(IDP_Barèmes_RX!$E153*(VLOOKUP(IDP_Barèmes_RX!$D153,Listes!$A$43:$E$49,3,FALSE))+(VLOOKUP(IDP_Barèmes_RX!$D153,Listes!$A$43:$E$49,4,FALSE)))))))</f>
        <v/>
      </c>
      <c r="L153" s="170" t="str">
        <f>IF($G153="","",IF($C153=Listes!$B$34,Listes!$I$31,IF($C153=Listes!$B$35,(VLOOKUP(IDP_Barèmes_RX!$F153,Listes!$E$31:$F$36,2,FALSE)),IF($C153=Listes!$B$33,IF(IDP_Barèmes_RX!$E153&lt;=Listes!$A$64,IDP_Barèmes_RX!$E153*Listes!$A$65,IF(IDP_Barèmes_RX!$E153&gt;Listes!$D$64,IDP_Barèmes_RX!$E153*Listes!$D$65,((IDP_Barèmes_RX!$E153*Listes!$B$65)+Listes!$C$65)))))))</f>
        <v/>
      </c>
      <c r="M153" s="203" t="str">
        <f>IF(Barèmes!O153="","",Barèmes!O153)</f>
        <v/>
      </c>
      <c r="N153" s="73" t="str">
        <f t="shared" si="9"/>
        <v/>
      </c>
      <c r="O153" s="182" t="str">
        <f t="shared" si="10"/>
        <v/>
      </c>
      <c r="P153" s="182"/>
      <c r="Q153" s="182"/>
      <c r="R153" s="209" t="str">
        <f t="shared" si="11"/>
        <v/>
      </c>
      <c r="S153" s="185"/>
      <c r="T153" s="266"/>
      <c r="U153" s="90"/>
      <c r="V153" s="158">
        <f t="shared" si="8"/>
        <v>0</v>
      </c>
    </row>
    <row r="154" spans="1:22" ht="20.100000000000001" customHeight="1" x14ac:dyDescent="0.25">
      <c r="A154" s="174">
        <v>148</v>
      </c>
      <c r="B154" s="181" t="str">
        <f>IF(Barèmes!B154="","",Barèmes!B154)</f>
        <v/>
      </c>
      <c r="C154" s="181" t="str">
        <f>IF(Barèmes!C154="","",Barèmes!C154)</f>
        <v/>
      </c>
      <c r="D154" s="181" t="str">
        <f>IF(Barèmes!D154="","",Barèmes!D154)</f>
        <v/>
      </c>
      <c r="E154" s="181" t="str">
        <f>IF(Barèmes!E154="","",Barèmes!E154)</f>
        <v/>
      </c>
      <c r="F154" s="181" t="str">
        <f>IF(Barèmes!F154="","",Barèmes!F154)</f>
        <v/>
      </c>
      <c r="G154" s="181" t="str">
        <f>IF(Barèmes!G154="","",Barèmes!G154)</f>
        <v/>
      </c>
      <c r="H154" s="181" t="str">
        <f>IF(Barèmes!J154="","",Barèmes!J154)</f>
        <v/>
      </c>
      <c r="I154" s="181" t="str">
        <f>IF(Barèmes!K154="","",Barèmes!K154)</f>
        <v/>
      </c>
      <c r="J154" s="170" t="str">
        <f>IF($G154="","",IF($C154=Listes!$B$32,IF(IDP_Barèmes_RX!$E154&lt;=Listes!$B$53,(IDP_Barèmes_RX!$E154*(VLOOKUP(IDP_Barèmes_RX!$D154,Listes!$A$54:$E$60,2,FALSE))),IF(IDP_Barèmes_RX!$E154&gt;Listes!$E$53,(IDP_Barèmes_RX!$E154*(VLOOKUP(IDP_Barèmes_RX!$D154,Listes!$A$54:$E$60,5,FALSE))),(IDP_Barèmes_RX!$E154*(VLOOKUP(IDP_Barèmes_RX!$D154,Listes!$A$54:$E$60,3,FALSE))+(VLOOKUP(IDP_Barèmes_RX!$D154,Listes!$A$54:$E$60,4,FALSE)))))))</f>
        <v/>
      </c>
      <c r="K154" s="170" t="str">
        <f>IF($G154="","",IF($C154=Listes!$B$31,IF(IDP_Barèmes_RX!$E154&lt;=Listes!$B$42,(IDP_Barèmes_RX!$E154*(VLOOKUP(IDP_Barèmes_RX!$D154,Listes!$A$43:$E$49,2,FALSE))),IF(IDP_Barèmes_RX!$E154&gt;Listes!$D$42,(IDP_Barèmes_RX!$E154*(VLOOKUP(IDP_Barèmes_RX!$D154,Listes!$A$43:$E$49,5,FALSE))),(IDP_Barèmes_RX!$E154*(VLOOKUP(IDP_Barèmes_RX!$D154,Listes!$A$43:$E$49,3,FALSE))+(VLOOKUP(IDP_Barèmes_RX!$D154,Listes!$A$43:$E$49,4,FALSE)))))))</f>
        <v/>
      </c>
      <c r="L154" s="170" t="str">
        <f>IF($G154="","",IF($C154=Listes!$B$34,Listes!$I$31,IF($C154=Listes!$B$35,(VLOOKUP(IDP_Barèmes_RX!$F154,Listes!$E$31:$F$36,2,FALSE)),IF($C154=Listes!$B$33,IF(IDP_Barèmes_RX!$E154&lt;=Listes!$A$64,IDP_Barèmes_RX!$E154*Listes!$A$65,IF(IDP_Barèmes_RX!$E154&gt;Listes!$D$64,IDP_Barèmes_RX!$E154*Listes!$D$65,((IDP_Barèmes_RX!$E154*Listes!$B$65)+Listes!$C$65)))))))</f>
        <v/>
      </c>
      <c r="M154" s="203" t="str">
        <f>IF(Barèmes!O154="","",Barèmes!O154)</f>
        <v/>
      </c>
      <c r="N154" s="73" t="str">
        <f t="shared" si="9"/>
        <v/>
      </c>
      <c r="O154" s="182" t="str">
        <f t="shared" si="10"/>
        <v/>
      </c>
      <c r="P154" s="182"/>
      <c r="Q154" s="182"/>
      <c r="R154" s="209" t="str">
        <f t="shared" si="11"/>
        <v/>
      </c>
      <c r="S154" s="185"/>
      <c r="T154" s="266"/>
      <c r="U154" s="90"/>
      <c r="V154" s="158">
        <f t="shared" si="8"/>
        <v>0</v>
      </c>
    </row>
    <row r="155" spans="1:22" ht="20.100000000000001" customHeight="1" x14ac:dyDescent="0.25">
      <c r="A155" s="174">
        <v>149</v>
      </c>
      <c r="B155" s="181" t="str">
        <f>IF(Barèmes!B155="","",Barèmes!B155)</f>
        <v/>
      </c>
      <c r="C155" s="181" t="str">
        <f>IF(Barèmes!C155="","",Barèmes!C155)</f>
        <v/>
      </c>
      <c r="D155" s="181" t="str">
        <f>IF(Barèmes!D155="","",Barèmes!D155)</f>
        <v/>
      </c>
      <c r="E155" s="181" t="str">
        <f>IF(Barèmes!E155="","",Barèmes!E155)</f>
        <v/>
      </c>
      <c r="F155" s="181" t="str">
        <f>IF(Barèmes!F155="","",Barèmes!F155)</f>
        <v/>
      </c>
      <c r="G155" s="181" t="str">
        <f>IF(Barèmes!G155="","",Barèmes!G155)</f>
        <v/>
      </c>
      <c r="H155" s="181" t="str">
        <f>IF(Barèmes!J155="","",Barèmes!J155)</f>
        <v/>
      </c>
      <c r="I155" s="181" t="str">
        <f>IF(Barèmes!K155="","",Barèmes!K155)</f>
        <v/>
      </c>
      <c r="J155" s="170" t="str">
        <f>IF($G155="","",IF($C155=Listes!$B$32,IF(IDP_Barèmes_RX!$E155&lt;=Listes!$B$53,(IDP_Barèmes_RX!$E155*(VLOOKUP(IDP_Barèmes_RX!$D155,Listes!$A$54:$E$60,2,FALSE))),IF(IDP_Barèmes_RX!$E155&gt;Listes!$E$53,(IDP_Barèmes_RX!$E155*(VLOOKUP(IDP_Barèmes_RX!$D155,Listes!$A$54:$E$60,5,FALSE))),(IDP_Barèmes_RX!$E155*(VLOOKUP(IDP_Barèmes_RX!$D155,Listes!$A$54:$E$60,3,FALSE))+(VLOOKUP(IDP_Barèmes_RX!$D155,Listes!$A$54:$E$60,4,FALSE)))))))</f>
        <v/>
      </c>
      <c r="K155" s="170" t="str">
        <f>IF($G155="","",IF($C155=Listes!$B$31,IF(IDP_Barèmes_RX!$E155&lt;=Listes!$B$42,(IDP_Barèmes_RX!$E155*(VLOOKUP(IDP_Barèmes_RX!$D155,Listes!$A$43:$E$49,2,FALSE))),IF(IDP_Barèmes_RX!$E155&gt;Listes!$D$42,(IDP_Barèmes_RX!$E155*(VLOOKUP(IDP_Barèmes_RX!$D155,Listes!$A$43:$E$49,5,FALSE))),(IDP_Barèmes_RX!$E155*(VLOOKUP(IDP_Barèmes_RX!$D155,Listes!$A$43:$E$49,3,FALSE))+(VLOOKUP(IDP_Barèmes_RX!$D155,Listes!$A$43:$E$49,4,FALSE)))))))</f>
        <v/>
      </c>
      <c r="L155" s="170" t="str">
        <f>IF($G155="","",IF($C155=Listes!$B$34,Listes!$I$31,IF($C155=Listes!$B$35,(VLOOKUP(IDP_Barèmes_RX!$F155,Listes!$E$31:$F$36,2,FALSE)),IF($C155=Listes!$B$33,IF(IDP_Barèmes_RX!$E155&lt;=Listes!$A$64,IDP_Barèmes_RX!$E155*Listes!$A$65,IF(IDP_Barèmes_RX!$E155&gt;Listes!$D$64,IDP_Barèmes_RX!$E155*Listes!$D$65,((IDP_Barèmes_RX!$E155*Listes!$B$65)+Listes!$C$65)))))))</f>
        <v/>
      </c>
      <c r="M155" s="203" t="str">
        <f>IF(Barèmes!O155="","",Barèmes!O155)</f>
        <v/>
      </c>
      <c r="N155" s="73" t="str">
        <f t="shared" si="9"/>
        <v/>
      </c>
      <c r="O155" s="182" t="str">
        <f t="shared" si="10"/>
        <v/>
      </c>
      <c r="P155" s="182"/>
      <c r="Q155" s="182"/>
      <c r="R155" s="209" t="str">
        <f t="shared" si="11"/>
        <v/>
      </c>
      <c r="S155" s="185"/>
      <c r="T155" s="266"/>
      <c r="U155" s="90"/>
      <c r="V155" s="158">
        <f t="shared" si="8"/>
        <v>0</v>
      </c>
    </row>
    <row r="156" spans="1:22" ht="20.100000000000001" customHeight="1" x14ac:dyDescent="0.25">
      <c r="A156" s="174">
        <v>150</v>
      </c>
      <c r="B156" s="181" t="str">
        <f>IF(Barèmes!B156="","",Barèmes!B156)</f>
        <v/>
      </c>
      <c r="C156" s="181" t="str">
        <f>IF(Barèmes!C156="","",Barèmes!C156)</f>
        <v/>
      </c>
      <c r="D156" s="181" t="str">
        <f>IF(Barèmes!D156="","",Barèmes!D156)</f>
        <v/>
      </c>
      <c r="E156" s="181" t="str">
        <f>IF(Barèmes!E156="","",Barèmes!E156)</f>
        <v/>
      </c>
      <c r="F156" s="181" t="str">
        <f>IF(Barèmes!F156="","",Barèmes!F156)</f>
        <v/>
      </c>
      <c r="G156" s="181" t="str">
        <f>IF(Barèmes!G156="","",Barèmes!G156)</f>
        <v/>
      </c>
      <c r="H156" s="181" t="str">
        <f>IF(Barèmes!J156="","",Barèmes!J156)</f>
        <v/>
      </c>
      <c r="I156" s="181" t="str">
        <f>IF(Barèmes!K156="","",Barèmes!K156)</f>
        <v/>
      </c>
      <c r="J156" s="170" t="str">
        <f>IF($G156="","",IF($C156=Listes!$B$32,IF(IDP_Barèmes_RX!$E156&lt;=Listes!$B$53,(IDP_Barèmes_RX!$E156*(VLOOKUP(IDP_Barèmes_RX!$D156,Listes!$A$54:$E$60,2,FALSE))),IF(IDP_Barèmes_RX!$E156&gt;Listes!$E$53,(IDP_Barèmes_RX!$E156*(VLOOKUP(IDP_Barèmes_RX!$D156,Listes!$A$54:$E$60,5,FALSE))),(IDP_Barèmes_RX!$E156*(VLOOKUP(IDP_Barèmes_RX!$D156,Listes!$A$54:$E$60,3,FALSE))+(VLOOKUP(IDP_Barèmes_RX!$D156,Listes!$A$54:$E$60,4,FALSE)))))))</f>
        <v/>
      </c>
      <c r="K156" s="170" t="str">
        <f>IF($G156="","",IF($C156=Listes!$B$31,IF(IDP_Barèmes_RX!$E156&lt;=Listes!$B$42,(IDP_Barèmes_RX!$E156*(VLOOKUP(IDP_Barèmes_RX!$D156,Listes!$A$43:$E$49,2,FALSE))),IF(IDP_Barèmes_RX!$E156&gt;Listes!$D$42,(IDP_Barèmes_RX!$E156*(VLOOKUP(IDP_Barèmes_RX!$D156,Listes!$A$43:$E$49,5,FALSE))),(IDP_Barèmes_RX!$E156*(VLOOKUP(IDP_Barèmes_RX!$D156,Listes!$A$43:$E$49,3,FALSE))+(VLOOKUP(IDP_Barèmes_RX!$D156,Listes!$A$43:$E$49,4,FALSE)))))))</f>
        <v/>
      </c>
      <c r="L156" s="170" t="str">
        <f>IF($G156="","",IF($C156=Listes!$B$34,Listes!$I$31,IF($C156=Listes!$B$35,(VLOOKUP(IDP_Barèmes_RX!$F156,Listes!$E$31:$F$36,2,FALSE)),IF($C156=Listes!$B$33,IF(IDP_Barèmes_RX!$E156&lt;=Listes!$A$64,IDP_Barèmes_RX!$E156*Listes!$A$65,IF(IDP_Barèmes_RX!$E156&gt;Listes!$D$64,IDP_Barèmes_RX!$E156*Listes!$D$65,((IDP_Barèmes_RX!$E156*Listes!$B$65)+Listes!$C$65)))))))</f>
        <v/>
      </c>
      <c r="M156" s="203" t="str">
        <f>IF(Barèmes!O156="","",Barèmes!O156)</f>
        <v/>
      </c>
      <c r="N156" s="73" t="str">
        <f t="shared" si="9"/>
        <v/>
      </c>
      <c r="O156" s="182" t="str">
        <f t="shared" si="10"/>
        <v/>
      </c>
      <c r="P156" s="182"/>
      <c r="Q156" s="182"/>
      <c r="R156" s="209" t="str">
        <f t="shared" si="11"/>
        <v/>
      </c>
      <c r="S156" s="185"/>
      <c r="T156" s="266"/>
      <c r="U156" s="90"/>
      <c r="V156" s="158">
        <f t="shared" si="8"/>
        <v>0</v>
      </c>
    </row>
    <row r="157" spans="1:22" ht="20.100000000000001" customHeight="1" x14ac:dyDescent="0.25">
      <c r="A157" s="174">
        <v>151</v>
      </c>
      <c r="B157" s="181" t="str">
        <f>IF(Barèmes!B157="","",Barèmes!B157)</f>
        <v/>
      </c>
      <c r="C157" s="181" t="str">
        <f>IF(Barèmes!C157="","",Barèmes!C157)</f>
        <v/>
      </c>
      <c r="D157" s="181" t="str">
        <f>IF(Barèmes!D157="","",Barèmes!D157)</f>
        <v/>
      </c>
      <c r="E157" s="181" t="str">
        <f>IF(Barèmes!E157="","",Barèmes!E157)</f>
        <v/>
      </c>
      <c r="F157" s="181" t="str">
        <f>IF(Barèmes!F157="","",Barèmes!F157)</f>
        <v/>
      </c>
      <c r="G157" s="181" t="str">
        <f>IF(Barèmes!G157="","",Barèmes!G157)</f>
        <v/>
      </c>
      <c r="H157" s="181" t="str">
        <f>IF(Barèmes!J157="","",Barèmes!J157)</f>
        <v/>
      </c>
      <c r="I157" s="181" t="str">
        <f>IF(Barèmes!K157="","",Barèmes!K157)</f>
        <v/>
      </c>
      <c r="J157" s="170" t="str">
        <f>IF($G157="","",IF($C157=Listes!$B$32,IF(IDP_Barèmes_RX!$E157&lt;=Listes!$B$53,(IDP_Barèmes_RX!$E157*(VLOOKUP(IDP_Barèmes_RX!$D157,Listes!$A$54:$E$60,2,FALSE))),IF(IDP_Barèmes_RX!$E157&gt;Listes!$E$53,(IDP_Barèmes_RX!$E157*(VLOOKUP(IDP_Barèmes_RX!$D157,Listes!$A$54:$E$60,5,FALSE))),(IDP_Barèmes_RX!$E157*(VLOOKUP(IDP_Barèmes_RX!$D157,Listes!$A$54:$E$60,3,FALSE))+(VLOOKUP(IDP_Barèmes_RX!$D157,Listes!$A$54:$E$60,4,FALSE)))))))</f>
        <v/>
      </c>
      <c r="K157" s="170" t="str">
        <f>IF($G157="","",IF($C157=Listes!$B$31,IF(IDP_Barèmes_RX!$E157&lt;=Listes!$B$42,(IDP_Barèmes_RX!$E157*(VLOOKUP(IDP_Barèmes_RX!$D157,Listes!$A$43:$E$49,2,FALSE))),IF(IDP_Barèmes_RX!$E157&gt;Listes!$D$42,(IDP_Barèmes_RX!$E157*(VLOOKUP(IDP_Barèmes_RX!$D157,Listes!$A$43:$E$49,5,FALSE))),(IDP_Barèmes_RX!$E157*(VLOOKUP(IDP_Barèmes_RX!$D157,Listes!$A$43:$E$49,3,FALSE))+(VLOOKUP(IDP_Barèmes_RX!$D157,Listes!$A$43:$E$49,4,FALSE)))))))</f>
        <v/>
      </c>
      <c r="L157" s="170" t="str">
        <f>IF($G157="","",IF($C157=Listes!$B$34,Listes!$I$31,IF($C157=Listes!$B$35,(VLOOKUP(IDP_Barèmes_RX!$F157,Listes!$E$31:$F$36,2,FALSE)),IF($C157=Listes!$B$33,IF(IDP_Barèmes_RX!$E157&lt;=Listes!$A$64,IDP_Barèmes_RX!$E157*Listes!$A$65,IF(IDP_Barèmes_RX!$E157&gt;Listes!$D$64,IDP_Barèmes_RX!$E157*Listes!$D$65,((IDP_Barèmes_RX!$E157*Listes!$B$65)+Listes!$C$65)))))))</f>
        <v/>
      </c>
      <c r="M157" s="203" t="str">
        <f>IF(Barèmes!O157="","",Barèmes!O157)</f>
        <v/>
      </c>
      <c r="N157" s="73" t="str">
        <f t="shared" si="9"/>
        <v/>
      </c>
      <c r="O157" s="182" t="str">
        <f t="shared" si="10"/>
        <v/>
      </c>
      <c r="P157" s="182"/>
      <c r="Q157" s="182"/>
      <c r="R157" s="209" t="str">
        <f t="shared" si="11"/>
        <v/>
      </c>
      <c r="S157" s="185"/>
      <c r="T157" s="266"/>
      <c r="U157" s="90"/>
      <c r="V157" s="158">
        <f t="shared" si="8"/>
        <v>0</v>
      </c>
    </row>
    <row r="158" spans="1:22" ht="20.100000000000001" customHeight="1" x14ac:dyDescent="0.25">
      <c r="A158" s="174">
        <v>152</v>
      </c>
      <c r="B158" s="181" t="str">
        <f>IF(Barèmes!B158="","",Barèmes!B158)</f>
        <v/>
      </c>
      <c r="C158" s="181" t="str">
        <f>IF(Barèmes!C158="","",Barèmes!C158)</f>
        <v/>
      </c>
      <c r="D158" s="181" t="str">
        <f>IF(Barèmes!D158="","",Barèmes!D158)</f>
        <v/>
      </c>
      <c r="E158" s="181" t="str">
        <f>IF(Barèmes!E158="","",Barèmes!E158)</f>
        <v/>
      </c>
      <c r="F158" s="181" t="str">
        <f>IF(Barèmes!F158="","",Barèmes!F158)</f>
        <v/>
      </c>
      <c r="G158" s="181" t="str">
        <f>IF(Barèmes!G158="","",Barèmes!G158)</f>
        <v/>
      </c>
      <c r="H158" s="181" t="str">
        <f>IF(Barèmes!J158="","",Barèmes!J158)</f>
        <v/>
      </c>
      <c r="I158" s="181" t="str">
        <f>IF(Barèmes!K158="","",Barèmes!K158)</f>
        <v/>
      </c>
      <c r="J158" s="170" t="str">
        <f>IF($G158="","",IF($C158=Listes!$B$32,IF(IDP_Barèmes_RX!$E158&lt;=Listes!$B$53,(IDP_Barèmes_RX!$E158*(VLOOKUP(IDP_Barèmes_RX!$D158,Listes!$A$54:$E$60,2,FALSE))),IF(IDP_Barèmes_RX!$E158&gt;Listes!$E$53,(IDP_Barèmes_RX!$E158*(VLOOKUP(IDP_Barèmes_RX!$D158,Listes!$A$54:$E$60,5,FALSE))),(IDP_Barèmes_RX!$E158*(VLOOKUP(IDP_Barèmes_RX!$D158,Listes!$A$54:$E$60,3,FALSE))+(VLOOKUP(IDP_Barèmes_RX!$D158,Listes!$A$54:$E$60,4,FALSE)))))))</f>
        <v/>
      </c>
      <c r="K158" s="170" t="str">
        <f>IF($G158="","",IF($C158=Listes!$B$31,IF(IDP_Barèmes_RX!$E158&lt;=Listes!$B$42,(IDP_Barèmes_RX!$E158*(VLOOKUP(IDP_Barèmes_RX!$D158,Listes!$A$43:$E$49,2,FALSE))),IF(IDP_Barèmes_RX!$E158&gt;Listes!$D$42,(IDP_Barèmes_RX!$E158*(VLOOKUP(IDP_Barèmes_RX!$D158,Listes!$A$43:$E$49,5,FALSE))),(IDP_Barèmes_RX!$E158*(VLOOKUP(IDP_Barèmes_RX!$D158,Listes!$A$43:$E$49,3,FALSE))+(VLOOKUP(IDP_Barèmes_RX!$D158,Listes!$A$43:$E$49,4,FALSE)))))))</f>
        <v/>
      </c>
      <c r="L158" s="170" t="str">
        <f>IF($G158="","",IF($C158=Listes!$B$34,Listes!$I$31,IF($C158=Listes!$B$35,(VLOOKUP(IDP_Barèmes_RX!$F158,Listes!$E$31:$F$36,2,FALSE)),IF($C158=Listes!$B$33,IF(IDP_Barèmes_RX!$E158&lt;=Listes!$A$64,IDP_Barèmes_RX!$E158*Listes!$A$65,IF(IDP_Barèmes_RX!$E158&gt;Listes!$D$64,IDP_Barèmes_RX!$E158*Listes!$D$65,((IDP_Barèmes_RX!$E158*Listes!$B$65)+Listes!$C$65)))))))</f>
        <v/>
      </c>
      <c r="M158" s="203" t="str">
        <f>IF(Barèmes!O158="","",Barèmes!O158)</f>
        <v/>
      </c>
      <c r="N158" s="73" t="str">
        <f t="shared" si="9"/>
        <v/>
      </c>
      <c r="O158" s="182" t="str">
        <f t="shared" si="10"/>
        <v/>
      </c>
      <c r="P158" s="182"/>
      <c r="Q158" s="182"/>
      <c r="R158" s="209" t="str">
        <f t="shared" si="11"/>
        <v/>
      </c>
      <c r="S158" s="185"/>
      <c r="T158" s="266"/>
      <c r="U158" s="90"/>
      <c r="V158" s="158">
        <f t="shared" si="8"/>
        <v>0</v>
      </c>
    </row>
    <row r="159" spans="1:22" ht="20.100000000000001" customHeight="1" x14ac:dyDescent="0.25">
      <c r="A159" s="174">
        <v>153</v>
      </c>
      <c r="B159" s="181" t="str">
        <f>IF(Barèmes!B159="","",Barèmes!B159)</f>
        <v/>
      </c>
      <c r="C159" s="181" t="str">
        <f>IF(Barèmes!C159="","",Barèmes!C159)</f>
        <v/>
      </c>
      <c r="D159" s="181" t="str">
        <f>IF(Barèmes!D159="","",Barèmes!D159)</f>
        <v/>
      </c>
      <c r="E159" s="181" t="str">
        <f>IF(Barèmes!E159="","",Barèmes!E159)</f>
        <v/>
      </c>
      <c r="F159" s="181" t="str">
        <f>IF(Barèmes!F159="","",Barèmes!F159)</f>
        <v/>
      </c>
      <c r="G159" s="181" t="str">
        <f>IF(Barèmes!G159="","",Barèmes!G159)</f>
        <v/>
      </c>
      <c r="H159" s="181" t="str">
        <f>IF(Barèmes!J159="","",Barèmes!J159)</f>
        <v/>
      </c>
      <c r="I159" s="181" t="str">
        <f>IF(Barèmes!K159="","",Barèmes!K159)</f>
        <v/>
      </c>
      <c r="J159" s="170" t="str">
        <f>IF($G159="","",IF($C159=Listes!$B$32,IF(IDP_Barèmes_RX!$E159&lt;=Listes!$B$53,(IDP_Barèmes_RX!$E159*(VLOOKUP(IDP_Barèmes_RX!$D159,Listes!$A$54:$E$60,2,FALSE))),IF(IDP_Barèmes_RX!$E159&gt;Listes!$E$53,(IDP_Barèmes_RX!$E159*(VLOOKUP(IDP_Barèmes_RX!$D159,Listes!$A$54:$E$60,5,FALSE))),(IDP_Barèmes_RX!$E159*(VLOOKUP(IDP_Barèmes_RX!$D159,Listes!$A$54:$E$60,3,FALSE))+(VLOOKUP(IDP_Barèmes_RX!$D159,Listes!$A$54:$E$60,4,FALSE)))))))</f>
        <v/>
      </c>
      <c r="K159" s="170" t="str">
        <f>IF($G159="","",IF($C159=Listes!$B$31,IF(IDP_Barèmes_RX!$E159&lt;=Listes!$B$42,(IDP_Barèmes_RX!$E159*(VLOOKUP(IDP_Barèmes_RX!$D159,Listes!$A$43:$E$49,2,FALSE))),IF(IDP_Barèmes_RX!$E159&gt;Listes!$D$42,(IDP_Barèmes_RX!$E159*(VLOOKUP(IDP_Barèmes_RX!$D159,Listes!$A$43:$E$49,5,FALSE))),(IDP_Barèmes_RX!$E159*(VLOOKUP(IDP_Barèmes_RX!$D159,Listes!$A$43:$E$49,3,FALSE))+(VLOOKUP(IDP_Barèmes_RX!$D159,Listes!$A$43:$E$49,4,FALSE)))))))</f>
        <v/>
      </c>
      <c r="L159" s="170" t="str">
        <f>IF($G159="","",IF($C159=Listes!$B$34,Listes!$I$31,IF($C159=Listes!$B$35,(VLOOKUP(IDP_Barèmes_RX!$F159,Listes!$E$31:$F$36,2,FALSE)),IF($C159=Listes!$B$33,IF(IDP_Barèmes_RX!$E159&lt;=Listes!$A$64,IDP_Barèmes_RX!$E159*Listes!$A$65,IF(IDP_Barèmes_RX!$E159&gt;Listes!$D$64,IDP_Barèmes_RX!$E159*Listes!$D$65,((IDP_Barèmes_RX!$E159*Listes!$B$65)+Listes!$C$65)))))))</f>
        <v/>
      </c>
      <c r="M159" s="203" t="str">
        <f>IF(Barèmes!O159="","",Barèmes!O159)</f>
        <v/>
      </c>
      <c r="N159" s="73" t="str">
        <f t="shared" si="9"/>
        <v/>
      </c>
      <c r="O159" s="182" t="str">
        <f t="shared" si="10"/>
        <v/>
      </c>
      <c r="P159" s="182"/>
      <c r="Q159" s="182"/>
      <c r="R159" s="209" t="str">
        <f t="shared" si="11"/>
        <v/>
      </c>
      <c r="S159" s="185"/>
      <c r="T159" s="266"/>
      <c r="U159" s="90"/>
      <c r="V159" s="158">
        <f t="shared" si="8"/>
        <v>0</v>
      </c>
    </row>
    <row r="160" spans="1:22" ht="20.100000000000001" customHeight="1" x14ac:dyDescent="0.25">
      <c r="A160" s="174">
        <v>154</v>
      </c>
      <c r="B160" s="181" t="str">
        <f>IF(Barèmes!B160="","",Barèmes!B160)</f>
        <v/>
      </c>
      <c r="C160" s="181" t="str">
        <f>IF(Barèmes!C160="","",Barèmes!C160)</f>
        <v/>
      </c>
      <c r="D160" s="181" t="str">
        <f>IF(Barèmes!D160="","",Barèmes!D160)</f>
        <v/>
      </c>
      <c r="E160" s="181" t="str">
        <f>IF(Barèmes!E160="","",Barèmes!E160)</f>
        <v/>
      </c>
      <c r="F160" s="181" t="str">
        <f>IF(Barèmes!F160="","",Barèmes!F160)</f>
        <v/>
      </c>
      <c r="G160" s="181" t="str">
        <f>IF(Barèmes!G160="","",Barèmes!G160)</f>
        <v/>
      </c>
      <c r="H160" s="181" t="str">
        <f>IF(Barèmes!J160="","",Barèmes!J160)</f>
        <v/>
      </c>
      <c r="I160" s="181" t="str">
        <f>IF(Barèmes!K160="","",Barèmes!K160)</f>
        <v/>
      </c>
      <c r="J160" s="170" t="str">
        <f>IF($G160="","",IF($C160=Listes!$B$32,IF(IDP_Barèmes_RX!$E160&lt;=Listes!$B$53,(IDP_Barèmes_RX!$E160*(VLOOKUP(IDP_Barèmes_RX!$D160,Listes!$A$54:$E$60,2,FALSE))),IF(IDP_Barèmes_RX!$E160&gt;Listes!$E$53,(IDP_Barèmes_RX!$E160*(VLOOKUP(IDP_Barèmes_RX!$D160,Listes!$A$54:$E$60,5,FALSE))),(IDP_Barèmes_RX!$E160*(VLOOKUP(IDP_Barèmes_RX!$D160,Listes!$A$54:$E$60,3,FALSE))+(VLOOKUP(IDP_Barèmes_RX!$D160,Listes!$A$54:$E$60,4,FALSE)))))))</f>
        <v/>
      </c>
      <c r="K160" s="170" t="str">
        <f>IF($G160="","",IF($C160=Listes!$B$31,IF(IDP_Barèmes_RX!$E160&lt;=Listes!$B$42,(IDP_Barèmes_RX!$E160*(VLOOKUP(IDP_Barèmes_RX!$D160,Listes!$A$43:$E$49,2,FALSE))),IF(IDP_Barèmes_RX!$E160&gt;Listes!$D$42,(IDP_Barèmes_RX!$E160*(VLOOKUP(IDP_Barèmes_RX!$D160,Listes!$A$43:$E$49,5,FALSE))),(IDP_Barèmes_RX!$E160*(VLOOKUP(IDP_Barèmes_RX!$D160,Listes!$A$43:$E$49,3,FALSE))+(VLOOKUP(IDP_Barèmes_RX!$D160,Listes!$A$43:$E$49,4,FALSE)))))))</f>
        <v/>
      </c>
      <c r="L160" s="170" t="str">
        <f>IF($G160="","",IF($C160=Listes!$B$34,Listes!$I$31,IF($C160=Listes!$B$35,(VLOOKUP(IDP_Barèmes_RX!$F160,Listes!$E$31:$F$36,2,FALSE)),IF($C160=Listes!$B$33,IF(IDP_Barèmes_RX!$E160&lt;=Listes!$A$64,IDP_Barèmes_RX!$E160*Listes!$A$65,IF(IDP_Barèmes_RX!$E160&gt;Listes!$D$64,IDP_Barèmes_RX!$E160*Listes!$D$65,((IDP_Barèmes_RX!$E160*Listes!$B$65)+Listes!$C$65)))))))</f>
        <v/>
      </c>
      <c r="M160" s="203" t="str">
        <f>IF(Barèmes!O160="","",Barèmes!O160)</f>
        <v/>
      </c>
      <c r="N160" s="73" t="str">
        <f t="shared" si="9"/>
        <v/>
      </c>
      <c r="O160" s="182" t="str">
        <f t="shared" si="10"/>
        <v/>
      </c>
      <c r="P160" s="182"/>
      <c r="Q160" s="182"/>
      <c r="R160" s="209" t="str">
        <f t="shared" si="11"/>
        <v/>
      </c>
      <c r="S160" s="185"/>
      <c r="T160" s="266"/>
      <c r="U160" s="90"/>
      <c r="V160" s="158">
        <f t="shared" si="8"/>
        <v>0</v>
      </c>
    </row>
    <row r="161" spans="1:22" ht="20.100000000000001" customHeight="1" x14ac:dyDescent="0.25">
      <c r="A161" s="174">
        <v>155</v>
      </c>
      <c r="B161" s="181" t="str">
        <f>IF(Barèmes!B161="","",Barèmes!B161)</f>
        <v/>
      </c>
      <c r="C161" s="181" t="str">
        <f>IF(Barèmes!C161="","",Barèmes!C161)</f>
        <v/>
      </c>
      <c r="D161" s="181" t="str">
        <f>IF(Barèmes!D161="","",Barèmes!D161)</f>
        <v/>
      </c>
      <c r="E161" s="181" t="str">
        <f>IF(Barèmes!E161="","",Barèmes!E161)</f>
        <v/>
      </c>
      <c r="F161" s="181" t="str">
        <f>IF(Barèmes!F161="","",Barèmes!F161)</f>
        <v/>
      </c>
      <c r="G161" s="181" t="str">
        <f>IF(Barèmes!G161="","",Barèmes!G161)</f>
        <v/>
      </c>
      <c r="H161" s="181" t="str">
        <f>IF(Barèmes!J161="","",Barèmes!J161)</f>
        <v/>
      </c>
      <c r="I161" s="181" t="str">
        <f>IF(Barèmes!K161="","",Barèmes!K161)</f>
        <v/>
      </c>
      <c r="J161" s="170" t="str">
        <f>IF($G161="","",IF($C161=Listes!$B$32,IF(IDP_Barèmes_RX!$E161&lt;=Listes!$B$53,(IDP_Barèmes_RX!$E161*(VLOOKUP(IDP_Barèmes_RX!$D161,Listes!$A$54:$E$60,2,FALSE))),IF(IDP_Barèmes_RX!$E161&gt;Listes!$E$53,(IDP_Barèmes_RX!$E161*(VLOOKUP(IDP_Barèmes_RX!$D161,Listes!$A$54:$E$60,5,FALSE))),(IDP_Barèmes_RX!$E161*(VLOOKUP(IDP_Barèmes_RX!$D161,Listes!$A$54:$E$60,3,FALSE))+(VLOOKUP(IDP_Barèmes_RX!$D161,Listes!$A$54:$E$60,4,FALSE)))))))</f>
        <v/>
      </c>
      <c r="K161" s="170" t="str">
        <f>IF($G161="","",IF($C161=Listes!$B$31,IF(IDP_Barèmes_RX!$E161&lt;=Listes!$B$42,(IDP_Barèmes_RX!$E161*(VLOOKUP(IDP_Barèmes_RX!$D161,Listes!$A$43:$E$49,2,FALSE))),IF(IDP_Barèmes_RX!$E161&gt;Listes!$D$42,(IDP_Barèmes_RX!$E161*(VLOOKUP(IDP_Barèmes_RX!$D161,Listes!$A$43:$E$49,5,FALSE))),(IDP_Barèmes_RX!$E161*(VLOOKUP(IDP_Barèmes_RX!$D161,Listes!$A$43:$E$49,3,FALSE))+(VLOOKUP(IDP_Barèmes_RX!$D161,Listes!$A$43:$E$49,4,FALSE)))))))</f>
        <v/>
      </c>
      <c r="L161" s="170" t="str">
        <f>IF($G161="","",IF($C161=Listes!$B$34,Listes!$I$31,IF($C161=Listes!$B$35,(VLOOKUP(IDP_Barèmes_RX!$F161,Listes!$E$31:$F$36,2,FALSE)),IF($C161=Listes!$B$33,IF(IDP_Barèmes_RX!$E161&lt;=Listes!$A$64,IDP_Barèmes_RX!$E161*Listes!$A$65,IF(IDP_Barèmes_RX!$E161&gt;Listes!$D$64,IDP_Barèmes_RX!$E161*Listes!$D$65,((IDP_Barèmes_RX!$E161*Listes!$B$65)+Listes!$C$65)))))))</f>
        <v/>
      </c>
      <c r="M161" s="203" t="str">
        <f>IF(Barèmes!O161="","",Barèmes!O161)</f>
        <v/>
      </c>
      <c r="N161" s="73" t="str">
        <f t="shared" si="9"/>
        <v/>
      </c>
      <c r="O161" s="182" t="str">
        <f t="shared" si="10"/>
        <v/>
      </c>
      <c r="P161" s="182"/>
      <c r="Q161" s="182"/>
      <c r="R161" s="209" t="str">
        <f t="shared" si="11"/>
        <v/>
      </c>
      <c r="S161" s="185"/>
      <c r="T161" s="266"/>
      <c r="U161" s="90"/>
      <c r="V161" s="158">
        <f t="shared" si="8"/>
        <v>0</v>
      </c>
    </row>
    <row r="162" spans="1:22" ht="20.100000000000001" customHeight="1" x14ac:dyDescent="0.25">
      <c r="A162" s="174">
        <v>156</v>
      </c>
      <c r="B162" s="181" t="str">
        <f>IF(Barèmes!B162="","",Barèmes!B162)</f>
        <v/>
      </c>
      <c r="C162" s="181" t="str">
        <f>IF(Barèmes!C162="","",Barèmes!C162)</f>
        <v/>
      </c>
      <c r="D162" s="181" t="str">
        <f>IF(Barèmes!D162="","",Barèmes!D162)</f>
        <v/>
      </c>
      <c r="E162" s="181" t="str">
        <f>IF(Barèmes!E162="","",Barèmes!E162)</f>
        <v/>
      </c>
      <c r="F162" s="181" t="str">
        <f>IF(Barèmes!F162="","",Barèmes!F162)</f>
        <v/>
      </c>
      <c r="G162" s="181" t="str">
        <f>IF(Barèmes!G162="","",Barèmes!G162)</f>
        <v/>
      </c>
      <c r="H162" s="181" t="str">
        <f>IF(Barèmes!J162="","",Barèmes!J162)</f>
        <v/>
      </c>
      <c r="I162" s="181" t="str">
        <f>IF(Barèmes!K162="","",Barèmes!K162)</f>
        <v/>
      </c>
      <c r="J162" s="170" t="str">
        <f>IF($G162="","",IF($C162=Listes!$B$32,IF(IDP_Barèmes_RX!$E162&lt;=Listes!$B$53,(IDP_Barèmes_RX!$E162*(VLOOKUP(IDP_Barèmes_RX!$D162,Listes!$A$54:$E$60,2,FALSE))),IF(IDP_Barèmes_RX!$E162&gt;Listes!$E$53,(IDP_Barèmes_RX!$E162*(VLOOKUP(IDP_Barèmes_RX!$D162,Listes!$A$54:$E$60,5,FALSE))),(IDP_Barèmes_RX!$E162*(VLOOKUP(IDP_Barèmes_RX!$D162,Listes!$A$54:$E$60,3,FALSE))+(VLOOKUP(IDP_Barèmes_RX!$D162,Listes!$A$54:$E$60,4,FALSE)))))))</f>
        <v/>
      </c>
      <c r="K162" s="170" t="str">
        <f>IF($G162="","",IF($C162=Listes!$B$31,IF(IDP_Barèmes_RX!$E162&lt;=Listes!$B$42,(IDP_Barèmes_RX!$E162*(VLOOKUP(IDP_Barèmes_RX!$D162,Listes!$A$43:$E$49,2,FALSE))),IF(IDP_Barèmes_RX!$E162&gt;Listes!$D$42,(IDP_Barèmes_RX!$E162*(VLOOKUP(IDP_Barèmes_RX!$D162,Listes!$A$43:$E$49,5,FALSE))),(IDP_Barèmes_RX!$E162*(VLOOKUP(IDP_Barèmes_RX!$D162,Listes!$A$43:$E$49,3,FALSE))+(VLOOKUP(IDP_Barèmes_RX!$D162,Listes!$A$43:$E$49,4,FALSE)))))))</f>
        <v/>
      </c>
      <c r="L162" s="170" t="str">
        <f>IF($G162="","",IF($C162=Listes!$B$34,Listes!$I$31,IF($C162=Listes!$B$35,(VLOOKUP(IDP_Barèmes_RX!$F162,Listes!$E$31:$F$36,2,FALSE)),IF($C162=Listes!$B$33,IF(IDP_Barèmes_RX!$E162&lt;=Listes!$A$64,IDP_Barèmes_RX!$E162*Listes!$A$65,IF(IDP_Barèmes_RX!$E162&gt;Listes!$D$64,IDP_Barèmes_RX!$E162*Listes!$D$65,((IDP_Barèmes_RX!$E162*Listes!$B$65)+Listes!$C$65)))))))</f>
        <v/>
      </c>
      <c r="M162" s="203" t="str">
        <f>IF(Barèmes!O162="","",Barèmes!O162)</f>
        <v/>
      </c>
      <c r="N162" s="73" t="str">
        <f t="shared" si="9"/>
        <v/>
      </c>
      <c r="O162" s="182" t="str">
        <f t="shared" si="10"/>
        <v/>
      </c>
      <c r="P162" s="182"/>
      <c r="Q162" s="182"/>
      <c r="R162" s="209" t="str">
        <f t="shared" si="11"/>
        <v/>
      </c>
      <c r="S162" s="185"/>
      <c r="T162" s="266"/>
      <c r="U162" s="90"/>
      <c r="V162" s="158">
        <f t="shared" si="8"/>
        <v>0</v>
      </c>
    </row>
    <row r="163" spans="1:22" ht="20.100000000000001" customHeight="1" x14ac:dyDescent="0.25">
      <c r="A163" s="174">
        <v>157</v>
      </c>
      <c r="B163" s="181" t="str">
        <f>IF(Barèmes!B163="","",Barèmes!B163)</f>
        <v/>
      </c>
      <c r="C163" s="181" t="str">
        <f>IF(Barèmes!C163="","",Barèmes!C163)</f>
        <v/>
      </c>
      <c r="D163" s="181" t="str">
        <f>IF(Barèmes!D163="","",Barèmes!D163)</f>
        <v/>
      </c>
      <c r="E163" s="181" t="str">
        <f>IF(Barèmes!E163="","",Barèmes!E163)</f>
        <v/>
      </c>
      <c r="F163" s="181" t="str">
        <f>IF(Barèmes!F163="","",Barèmes!F163)</f>
        <v/>
      </c>
      <c r="G163" s="181" t="str">
        <f>IF(Barèmes!G163="","",Barèmes!G163)</f>
        <v/>
      </c>
      <c r="H163" s="181" t="str">
        <f>IF(Barèmes!J163="","",Barèmes!J163)</f>
        <v/>
      </c>
      <c r="I163" s="181" t="str">
        <f>IF(Barèmes!K163="","",Barèmes!K163)</f>
        <v/>
      </c>
      <c r="J163" s="170" t="str">
        <f>IF($G163="","",IF($C163=Listes!$B$32,IF(IDP_Barèmes_RX!$E163&lt;=Listes!$B$53,(IDP_Barèmes_RX!$E163*(VLOOKUP(IDP_Barèmes_RX!$D163,Listes!$A$54:$E$60,2,FALSE))),IF(IDP_Barèmes_RX!$E163&gt;Listes!$E$53,(IDP_Barèmes_RX!$E163*(VLOOKUP(IDP_Barèmes_RX!$D163,Listes!$A$54:$E$60,5,FALSE))),(IDP_Barèmes_RX!$E163*(VLOOKUP(IDP_Barèmes_RX!$D163,Listes!$A$54:$E$60,3,FALSE))+(VLOOKUP(IDP_Barèmes_RX!$D163,Listes!$A$54:$E$60,4,FALSE)))))))</f>
        <v/>
      </c>
      <c r="K163" s="170" t="str">
        <f>IF($G163="","",IF($C163=Listes!$B$31,IF(IDP_Barèmes_RX!$E163&lt;=Listes!$B$42,(IDP_Barèmes_RX!$E163*(VLOOKUP(IDP_Barèmes_RX!$D163,Listes!$A$43:$E$49,2,FALSE))),IF(IDP_Barèmes_RX!$E163&gt;Listes!$D$42,(IDP_Barèmes_RX!$E163*(VLOOKUP(IDP_Barèmes_RX!$D163,Listes!$A$43:$E$49,5,FALSE))),(IDP_Barèmes_RX!$E163*(VLOOKUP(IDP_Barèmes_RX!$D163,Listes!$A$43:$E$49,3,FALSE))+(VLOOKUP(IDP_Barèmes_RX!$D163,Listes!$A$43:$E$49,4,FALSE)))))))</f>
        <v/>
      </c>
      <c r="L163" s="170" t="str">
        <f>IF($G163="","",IF($C163=Listes!$B$34,Listes!$I$31,IF($C163=Listes!$B$35,(VLOOKUP(IDP_Barèmes_RX!$F163,Listes!$E$31:$F$36,2,FALSE)),IF($C163=Listes!$B$33,IF(IDP_Barèmes_RX!$E163&lt;=Listes!$A$64,IDP_Barèmes_RX!$E163*Listes!$A$65,IF(IDP_Barèmes_RX!$E163&gt;Listes!$D$64,IDP_Barèmes_RX!$E163*Listes!$D$65,((IDP_Barèmes_RX!$E163*Listes!$B$65)+Listes!$C$65)))))))</f>
        <v/>
      </c>
      <c r="M163" s="203" t="str">
        <f>IF(Barèmes!O163="","",Barèmes!O163)</f>
        <v/>
      </c>
      <c r="N163" s="73" t="str">
        <f t="shared" si="9"/>
        <v/>
      </c>
      <c r="O163" s="182" t="str">
        <f t="shared" si="10"/>
        <v/>
      </c>
      <c r="P163" s="182"/>
      <c r="Q163" s="182"/>
      <c r="R163" s="209" t="str">
        <f t="shared" si="11"/>
        <v/>
      </c>
      <c r="S163" s="185"/>
      <c r="T163" s="266"/>
      <c r="U163" s="90"/>
      <c r="V163" s="158">
        <f t="shared" si="8"/>
        <v>0</v>
      </c>
    </row>
    <row r="164" spans="1:22" ht="20.100000000000001" customHeight="1" x14ac:dyDescent="0.25">
      <c r="A164" s="174">
        <v>158</v>
      </c>
      <c r="B164" s="181" t="str">
        <f>IF(Barèmes!B164="","",Barèmes!B164)</f>
        <v/>
      </c>
      <c r="C164" s="181" t="str">
        <f>IF(Barèmes!C164="","",Barèmes!C164)</f>
        <v/>
      </c>
      <c r="D164" s="181" t="str">
        <f>IF(Barèmes!D164="","",Barèmes!D164)</f>
        <v/>
      </c>
      <c r="E164" s="181" t="str">
        <f>IF(Barèmes!E164="","",Barèmes!E164)</f>
        <v/>
      </c>
      <c r="F164" s="181" t="str">
        <f>IF(Barèmes!F164="","",Barèmes!F164)</f>
        <v/>
      </c>
      <c r="G164" s="181" t="str">
        <f>IF(Barèmes!G164="","",Barèmes!G164)</f>
        <v/>
      </c>
      <c r="H164" s="181" t="str">
        <f>IF(Barèmes!J164="","",Barèmes!J164)</f>
        <v/>
      </c>
      <c r="I164" s="181" t="str">
        <f>IF(Barèmes!K164="","",Barèmes!K164)</f>
        <v/>
      </c>
      <c r="J164" s="170" t="str">
        <f>IF($G164="","",IF($C164=Listes!$B$32,IF(IDP_Barèmes_RX!$E164&lt;=Listes!$B$53,(IDP_Barèmes_RX!$E164*(VLOOKUP(IDP_Barèmes_RX!$D164,Listes!$A$54:$E$60,2,FALSE))),IF(IDP_Barèmes_RX!$E164&gt;Listes!$E$53,(IDP_Barèmes_RX!$E164*(VLOOKUP(IDP_Barèmes_RX!$D164,Listes!$A$54:$E$60,5,FALSE))),(IDP_Barèmes_RX!$E164*(VLOOKUP(IDP_Barèmes_RX!$D164,Listes!$A$54:$E$60,3,FALSE))+(VLOOKUP(IDP_Barèmes_RX!$D164,Listes!$A$54:$E$60,4,FALSE)))))))</f>
        <v/>
      </c>
      <c r="K164" s="170" t="str">
        <f>IF($G164="","",IF($C164=Listes!$B$31,IF(IDP_Barèmes_RX!$E164&lt;=Listes!$B$42,(IDP_Barèmes_RX!$E164*(VLOOKUP(IDP_Barèmes_RX!$D164,Listes!$A$43:$E$49,2,FALSE))),IF(IDP_Barèmes_RX!$E164&gt;Listes!$D$42,(IDP_Barèmes_RX!$E164*(VLOOKUP(IDP_Barèmes_RX!$D164,Listes!$A$43:$E$49,5,FALSE))),(IDP_Barèmes_RX!$E164*(VLOOKUP(IDP_Barèmes_RX!$D164,Listes!$A$43:$E$49,3,FALSE))+(VLOOKUP(IDP_Barèmes_RX!$D164,Listes!$A$43:$E$49,4,FALSE)))))))</f>
        <v/>
      </c>
      <c r="L164" s="170" t="str">
        <f>IF($G164="","",IF($C164=Listes!$B$34,Listes!$I$31,IF($C164=Listes!$B$35,(VLOOKUP(IDP_Barèmes_RX!$F164,Listes!$E$31:$F$36,2,FALSE)),IF($C164=Listes!$B$33,IF(IDP_Barèmes_RX!$E164&lt;=Listes!$A$64,IDP_Barèmes_RX!$E164*Listes!$A$65,IF(IDP_Barèmes_RX!$E164&gt;Listes!$D$64,IDP_Barèmes_RX!$E164*Listes!$D$65,((IDP_Barèmes_RX!$E164*Listes!$B$65)+Listes!$C$65)))))))</f>
        <v/>
      </c>
      <c r="M164" s="203" t="str">
        <f>IF(Barèmes!O164="","",Barèmes!O164)</f>
        <v/>
      </c>
      <c r="N164" s="73" t="str">
        <f t="shared" si="9"/>
        <v/>
      </c>
      <c r="O164" s="182" t="str">
        <f t="shared" si="10"/>
        <v/>
      </c>
      <c r="P164" s="182"/>
      <c r="Q164" s="182"/>
      <c r="R164" s="209" t="str">
        <f t="shared" si="11"/>
        <v/>
      </c>
      <c r="S164" s="185"/>
      <c r="T164" s="266"/>
      <c r="U164" s="90"/>
      <c r="V164" s="158">
        <f t="shared" si="8"/>
        <v>0</v>
      </c>
    </row>
    <row r="165" spans="1:22" ht="20.100000000000001" customHeight="1" x14ac:dyDescent="0.25">
      <c r="A165" s="174">
        <v>159</v>
      </c>
      <c r="B165" s="181" t="str">
        <f>IF(Barèmes!B165="","",Barèmes!B165)</f>
        <v/>
      </c>
      <c r="C165" s="181" t="str">
        <f>IF(Barèmes!C165="","",Barèmes!C165)</f>
        <v/>
      </c>
      <c r="D165" s="181" t="str">
        <f>IF(Barèmes!D165="","",Barèmes!D165)</f>
        <v/>
      </c>
      <c r="E165" s="181" t="str">
        <f>IF(Barèmes!E165="","",Barèmes!E165)</f>
        <v/>
      </c>
      <c r="F165" s="181" t="str">
        <f>IF(Barèmes!F165="","",Barèmes!F165)</f>
        <v/>
      </c>
      <c r="G165" s="181" t="str">
        <f>IF(Barèmes!G165="","",Barèmes!G165)</f>
        <v/>
      </c>
      <c r="H165" s="181" t="str">
        <f>IF(Barèmes!J165="","",Barèmes!J165)</f>
        <v/>
      </c>
      <c r="I165" s="181" t="str">
        <f>IF(Barèmes!K165="","",Barèmes!K165)</f>
        <v/>
      </c>
      <c r="J165" s="170" t="str">
        <f>IF($G165="","",IF($C165=Listes!$B$32,IF(IDP_Barèmes_RX!$E165&lt;=Listes!$B$53,(IDP_Barèmes_RX!$E165*(VLOOKUP(IDP_Barèmes_RX!$D165,Listes!$A$54:$E$60,2,FALSE))),IF(IDP_Barèmes_RX!$E165&gt;Listes!$E$53,(IDP_Barèmes_RX!$E165*(VLOOKUP(IDP_Barèmes_RX!$D165,Listes!$A$54:$E$60,5,FALSE))),(IDP_Barèmes_RX!$E165*(VLOOKUP(IDP_Barèmes_RX!$D165,Listes!$A$54:$E$60,3,FALSE))+(VLOOKUP(IDP_Barèmes_RX!$D165,Listes!$A$54:$E$60,4,FALSE)))))))</f>
        <v/>
      </c>
      <c r="K165" s="170" t="str">
        <f>IF($G165="","",IF($C165=Listes!$B$31,IF(IDP_Barèmes_RX!$E165&lt;=Listes!$B$42,(IDP_Barèmes_RX!$E165*(VLOOKUP(IDP_Barèmes_RX!$D165,Listes!$A$43:$E$49,2,FALSE))),IF(IDP_Barèmes_RX!$E165&gt;Listes!$D$42,(IDP_Barèmes_RX!$E165*(VLOOKUP(IDP_Barèmes_RX!$D165,Listes!$A$43:$E$49,5,FALSE))),(IDP_Barèmes_RX!$E165*(VLOOKUP(IDP_Barèmes_RX!$D165,Listes!$A$43:$E$49,3,FALSE))+(VLOOKUP(IDP_Barèmes_RX!$D165,Listes!$A$43:$E$49,4,FALSE)))))))</f>
        <v/>
      </c>
      <c r="L165" s="170" t="str">
        <f>IF($G165="","",IF($C165=Listes!$B$34,Listes!$I$31,IF($C165=Listes!$B$35,(VLOOKUP(IDP_Barèmes_RX!$F165,Listes!$E$31:$F$36,2,FALSE)),IF($C165=Listes!$B$33,IF(IDP_Barèmes_RX!$E165&lt;=Listes!$A$64,IDP_Barèmes_RX!$E165*Listes!$A$65,IF(IDP_Barèmes_RX!$E165&gt;Listes!$D$64,IDP_Barèmes_RX!$E165*Listes!$D$65,((IDP_Barèmes_RX!$E165*Listes!$B$65)+Listes!$C$65)))))))</f>
        <v/>
      </c>
      <c r="M165" s="203" t="str">
        <f>IF(Barèmes!O165="","",Barèmes!O165)</f>
        <v/>
      </c>
      <c r="N165" s="73" t="str">
        <f t="shared" si="9"/>
        <v/>
      </c>
      <c r="O165" s="182" t="str">
        <f t="shared" si="10"/>
        <v/>
      </c>
      <c r="P165" s="182"/>
      <c r="Q165" s="182"/>
      <c r="R165" s="209" t="str">
        <f t="shared" si="11"/>
        <v/>
      </c>
      <c r="S165" s="185"/>
      <c r="T165" s="266"/>
      <c r="U165" s="90"/>
      <c r="V165" s="158">
        <f t="shared" si="8"/>
        <v>0</v>
      </c>
    </row>
    <row r="166" spans="1:22" ht="20.100000000000001" customHeight="1" x14ac:dyDescent="0.25">
      <c r="A166" s="174">
        <v>160</v>
      </c>
      <c r="B166" s="181" t="str">
        <f>IF(Barèmes!B166="","",Barèmes!B166)</f>
        <v/>
      </c>
      <c r="C166" s="181" t="str">
        <f>IF(Barèmes!C166="","",Barèmes!C166)</f>
        <v/>
      </c>
      <c r="D166" s="181" t="str">
        <f>IF(Barèmes!D166="","",Barèmes!D166)</f>
        <v/>
      </c>
      <c r="E166" s="181" t="str">
        <f>IF(Barèmes!E166="","",Barèmes!E166)</f>
        <v/>
      </c>
      <c r="F166" s="181" t="str">
        <f>IF(Barèmes!F166="","",Barèmes!F166)</f>
        <v/>
      </c>
      <c r="G166" s="181" t="str">
        <f>IF(Barèmes!G166="","",Barèmes!G166)</f>
        <v/>
      </c>
      <c r="H166" s="181" t="str">
        <f>IF(Barèmes!J166="","",Barèmes!J166)</f>
        <v/>
      </c>
      <c r="I166" s="181" t="str">
        <f>IF(Barèmes!K166="","",Barèmes!K166)</f>
        <v/>
      </c>
      <c r="J166" s="170" t="str">
        <f>IF($G166="","",IF($C166=Listes!$B$32,IF(IDP_Barèmes_RX!$E166&lt;=Listes!$B$53,(IDP_Barèmes_RX!$E166*(VLOOKUP(IDP_Barèmes_RX!$D166,Listes!$A$54:$E$60,2,FALSE))),IF(IDP_Barèmes_RX!$E166&gt;Listes!$E$53,(IDP_Barèmes_RX!$E166*(VLOOKUP(IDP_Barèmes_RX!$D166,Listes!$A$54:$E$60,5,FALSE))),(IDP_Barèmes_RX!$E166*(VLOOKUP(IDP_Barèmes_RX!$D166,Listes!$A$54:$E$60,3,FALSE))+(VLOOKUP(IDP_Barèmes_RX!$D166,Listes!$A$54:$E$60,4,FALSE)))))))</f>
        <v/>
      </c>
      <c r="K166" s="170" t="str">
        <f>IF($G166="","",IF($C166=Listes!$B$31,IF(IDP_Barèmes_RX!$E166&lt;=Listes!$B$42,(IDP_Barèmes_RX!$E166*(VLOOKUP(IDP_Barèmes_RX!$D166,Listes!$A$43:$E$49,2,FALSE))),IF(IDP_Barèmes_RX!$E166&gt;Listes!$D$42,(IDP_Barèmes_RX!$E166*(VLOOKUP(IDP_Barèmes_RX!$D166,Listes!$A$43:$E$49,5,FALSE))),(IDP_Barèmes_RX!$E166*(VLOOKUP(IDP_Barèmes_RX!$D166,Listes!$A$43:$E$49,3,FALSE))+(VLOOKUP(IDP_Barèmes_RX!$D166,Listes!$A$43:$E$49,4,FALSE)))))))</f>
        <v/>
      </c>
      <c r="L166" s="170" t="str">
        <f>IF($G166="","",IF($C166=Listes!$B$34,Listes!$I$31,IF($C166=Listes!$B$35,(VLOOKUP(IDP_Barèmes_RX!$F166,Listes!$E$31:$F$36,2,FALSE)),IF($C166=Listes!$B$33,IF(IDP_Barèmes_RX!$E166&lt;=Listes!$A$64,IDP_Barèmes_RX!$E166*Listes!$A$65,IF(IDP_Barèmes_RX!$E166&gt;Listes!$D$64,IDP_Barèmes_RX!$E166*Listes!$D$65,((IDP_Barèmes_RX!$E166*Listes!$B$65)+Listes!$C$65)))))))</f>
        <v/>
      </c>
      <c r="M166" s="203" t="str">
        <f>IF(Barèmes!O166="","",Barèmes!O166)</f>
        <v/>
      </c>
      <c r="N166" s="73" t="str">
        <f t="shared" si="9"/>
        <v/>
      </c>
      <c r="O166" s="182" t="str">
        <f t="shared" si="10"/>
        <v/>
      </c>
      <c r="P166" s="182"/>
      <c r="Q166" s="182"/>
      <c r="R166" s="209" t="str">
        <f t="shared" si="11"/>
        <v/>
      </c>
      <c r="S166" s="185"/>
      <c r="T166" s="266"/>
      <c r="U166" s="90"/>
      <c r="V166" s="158">
        <f t="shared" si="8"/>
        <v>0</v>
      </c>
    </row>
    <row r="167" spans="1:22" ht="20.100000000000001" customHeight="1" x14ac:dyDescent="0.25">
      <c r="A167" s="174">
        <v>161</v>
      </c>
      <c r="B167" s="181" t="str">
        <f>IF(Barèmes!B167="","",Barèmes!B167)</f>
        <v/>
      </c>
      <c r="C167" s="181" t="str">
        <f>IF(Barèmes!C167="","",Barèmes!C167)</f>
        <v/>
      </c>
      <c r="D167" s="181" t="str">
        <f>IF(Barèmes!D167="","",Barèmes!D167)</f>
        <v/>
      </c>
      <c r="E167" s="181" t="str">
        <f>IF(Barèmes!E167="","",Barèmes!E167)</f>
        <v/>
      </c>
      <c r="F167" s="181" t="str">
        <f>IF(Barèmes!F167="","",Barèmes!F167)</f>
        <v/>
      </c>
      <c r="G167" s="181" t="str">
        <f>IF(Barèmes!G167="","",Barèmes!G167)</f>
        <v/>
      </c>
      <c r="H167" s="181" t="str">
        <f>IF(Barèmes!J167="","",Barèmes!J167)</f>
        <v/>
      </c>
      <c r="I167" s="181" t="str">
        <f>IF(Barèmes!K167="","",Barèmes!K167)</f>
        <v/>
      </c>
      <c r="J167" s="170" t="str">
        <f>IF($G167="","",IF($C167=Listes!$B$32,IF(IDP_Barèmes_RX!$E167&lt;=Listes!$B$53,(IDP_Barèmes_RX!$E167*(VLOOKUP(IDP_Barèmes_RX!$D167,Listes!$A$54:$E$60,2,FALSE))),IF(IDP_Barèmes_RX!$E167&gt;Listes!$E$53,(IDP_Barèmes_RX!$E167*(VLOOKUP(IDP_Barèmes_RX!$D167,Listes!$A$54:$E$60,5,FALSE))),(IDP_Barèmes_RX!$E167*(VLOOKUP(IDP_Barèmes_RX!$D167,Listes!$A$54:$E$60,3,FALSE))+(VLOOKUP(IDP_Barèmes_RX!$D167,Listes!$A$54:$E$60,4,FALSE)))))))</f>
        <v/>
      </c>
      <c r="K167" s="170" t="str">
        <f>IF($G167="","",IF($C167=Listes!$B$31,IF(IDP_Barèmes_RX!$E167&lt;=Listes!$B$42,(IDP_Barèmes_RX!$E167*(VLOOKUP(IDP_Barèmes_RX!$D167,Listes!$A$43:$E$49,2,FALSE))),IF(IDP_Barèmes_RX!$E167&gt;Listes!$D$42,(IDP_Barèmes_RX!$E167*(VLOOKUP(IDP_Barèmes_RX!$D167,Listes!$A$43:$E$49,5,FALSE))),(IDP_Barèmes_RX!$E167*(VLOOKUP(IDP_Barèmes_RX!$D167,Listes!$A$43:$E$49,3,FALSE))+(VLOOKUP(IDP_Barèmes_RX!$D167,Listes!$A$43:$E$49,4,FALSE)))))))</f>
        <v/>
      </c>
      <c r="L167" s="170" t="str">
        <f>IF($G167="","",IF($C167=Listes!$B$34,Listes!$I$31,IF($C167=Listes!$B$35,(VLOOKUP(IDP_Barèmes_RX!$F167,Listes!$E$31:$F$36,2,FALSE)),IF($C167=Listes!$B$33,IF(IDP_Barèmes_RX!$E167&lt;=Listes!$A$64,IDP_Barèmes_RX!$E167*Listes!$A$65,IF(IDP_Barèmes_RX!$E167&gt;Listes!$D$64,IDP_Barèmes_RX!$E167*Listes!$D$65,((IDP_Barèmes_RX!$E167*Listes!$B$65)+Listes!$C$65)))))))</f>
        <v/>
      </c>
      <c r="M167" s="203" t="str">
        <f>IF(Barèmes!O167="","",Barèmes!O167)</f>
        <v/>
      </c>
      <c r="N167" s="73" t="str">
        <f t="shared" si="9"/>
        <v/>
      </c>
      <c r="O167" s="182" t="str">
        <f t="shared" si="10"/>
        <v/>
      </c>
      <c r="P167" s="182"/>
      <c r="Q167" s="182"/>
      <c r="R167" s="209" t="str">
        <f t="shared" si="11"/>
        <v/>
      </c>
      <c r="S167" s="185"/>
      <c r="T167" s="266"/>
      <c r="U167" s="90"/>
      <c r="V167" s="158">
        <f t="shared" si="8"/>
        <v>0</v>
      </c>
    </row>
    <row r="168" spans="1:22" ht="20.100000000000001" customHeight="1" x14ac:dyDescent="0.25">
      <c r="A168" s="174">
        <v>162</v>
      </c>
      <c r="B168" s="181" t="str">
        <f>IF(Barèmes!B168="","",Barèmes!B168)</f>
        <v/>
      </c>
      <c r="C168" s="181" t="str">
        <f>IF(Barèmes!C168="","",Barèmes!C168)</f>
        <v/>
      </c>
      <c r="D168" s="181" t="str">
        <f>IF(Barèmes!D168="","",Barèmes!D168)</f>
        <v/>
      </c>
      <c r="E168" s="181" t="str">
        <f>IF(Barèmes!E168="","",Barèmes!E168)</f>
        <v/>
      </c>
      <c r="F168" s="181" t="str">
        <f>IF(Barèmes!F168="","",Barèmes!F168)</f>
        <v/>
      </c>
      <c r="G168" s="181" t="str">
        <f>IF(Barèmes!G168="","",Barèmes!G168)</f>
        <v/>
      </c>
      <c r="H168" s="181" t="str">
        <f>IF(Barèmes!J168="","",Barèmes!J168)</f>
        <v/>
      </c>
      <c r="I168" s="181" t="str">
        <f>IF(Barèmes!K168="","",Barèmes!K168)</f>
        <v/>
      </c>
      <c r="J168" s="170" t="str">
        <f>IF($G168="","",IF($C168=Listes!$B$32,IF(IDP_Barèmes_RX!$E168&lt;=Listes!$B$53,(IDP_Barèmes_RX!$E168*(VLOOKUP(IDP_Barèmes_RX!$D168,Listes!$A$54:$E$60,2,FALSE))),IF(IDP_Barèmes_RX!$E168&gt;Listes!$E$53,(IDP_Barèmes_RX!$E168*(VLOOKUP(IDP_Barèmes_RX!$D168,Listes!$A$54:$E$60,5,FALSE))),(IDP_Barèmes_RX!$E168*(VLOOKUP(IDP_Barèmes_RX!$D168,Listes!$A$54:$E$60,3,FALSE))+(VLOOKUP(IDP_Barèmes_RX!$D168,Listes!$A$54:$E$60,4,FALSE)))))))</f>
        <v/>
      </c>
      <c r="K168" s="170" t="str">
        <f>IF($G168="","",IF($C168=Listes!$B$31,IF(IDP_Barèmes_RX!$E168&lt;=Listes!$B$42,(IDP_Barèmes_RX!$E168*(VLOOKUP(IDP_Barèmes_RX!$D168,Listes!$A$43:$E$49,2,FALSE))),IF(IDP_Barèmes_RX!$E168&gt;Listes!$D$42,(IDP_Barèmes_RX!$E168*(VLOOKUP(IDP_Barèmes_RX!$D168,Listes!$A$43:$E$49,5,FALSE))),(IDP_Barèmes_RX!$E168*(VLOOKUP(IDP_Barèmes_RX!$D168,Listes!$A$43:$E$49,3,FALSE))+(VLOOKUP(IDP_Barèmes_RX!$D168,Listes!$A$43:$E$49,4,FALSE)))))))</f>
        <v/>
      </c>
      <c r="L168" s="170" t="str">
        <f>IF($G168="","",IF($C168=Listes!$B$34,Listes!$I$31,IF($C168=Listes!$B$35,(VLOOKUP(IDP_Barèmes_RX!$F168,Listes!$E$31:$F$36,2,FALSE)),IF($C168=Listes!$B$33,IF(IDP_Barèmes_RX!$E168&lt;=Listes!$A$64,IDP_Barèmes_RX!$E168*Listes!$A$65,IF(IDP_Barèmes_RX!$E168&gt;Listes!$D$64,IDP_Barèmes_RX!$E168*Listes!$D$65,((IDP_Barèmes_RX!$E168*Listes!$B$65)+Listes!$C$65)))))))</f>
        <v/>
      </c>
      <c r="M168" s="203" t="str">
        <f>IF(Barèmes!O168="","",Barèmes!O168)</f>
        <v/>
      </c>
      <c r="N168" s="73" t="str">
        <f t="shared" si="9"/>
        <v/>
      </c>
      <c r="O168" s="182" t="str">
        <f t="shared" si="10"/>
        <v/>
      </c>
      <c r="P168" s="182"/>
      <c r="Q168" s="182"/>
      <c r="R168" s="209" t="str">
        <f t="shared" si="11"/>
        <v/>
      </c>
      <c r="S168" s="185"/>
      <c r="T168" s="266"/>
      <c r="U168" s="90"/>
      <c r="V168" s="158">
        <f t="shared" si="8"/>
        <v>0</v>
      </c>
    </row>
    <row r="169" spans="1:22" ht="20.100000000000001" customHeight="1" x14ac:dyDescent="0.25">
      <c r="A169" s="174">
        <v>163</v>
      </c>
      <c r="B169" s="181" t="str">
        <f>IF(Barèmes!B169="","",Barèmes!B169)</f>
        <v/>
      </c>
      <c r="C169" s="181" t="str">
        <f>IF(Barèmes!C169="","",Barèmes!C169)</f>
        <v/>
      </c>
      <c r="D169" s="181" t="str">
        <f>IF(Barèmes!D169="","",Barèmes!D169)</f>
        <v/>
      </c>
      <c r="E169" s="181" t="str">
        <f>IF(Barèmes!E169="","",Barèmes!E169)</f>
        <v/>
      </c>
      <c r="F169" s="181" t="str">
        <f>IF(Barèmes!F169="","",Barèmes!F169)</f>
        <v/>
      </c>
      <c r="G169" s="181" t="str">
        <f>IF(Barèmes!G169="","",Barèmes!G169)</f>
        <v/>
      </c>
      <c r="H169" s="181" t="str">
        <f>IF(Barèmes!J169="","",Barèmes!J169)</f>
        <v/>
      </c>
      <c r="I169" s="181" t="str">
        <f>IF(Barèmes!K169="","",Barèmes!K169)</f>
        <v/>
      </c>
      <c r="J169" s="170" t="str">
        <f>IF($G169="","",IF($C169=Listes!$B$32,IF(IDP_Barèmes_RX!$E169&lt;=Listes!$B$53,(IDP_Barèmes_RX!$E169*(VLOOKUP(IDP_Barèmes_RX!$D169,Listes!$A$54:$E$60,2,FALSE))),IF(IDP_Barèmes_RX!$E169&gt;Listes!$E$53,(IDP_Barèmes_RX!$E169*(VLOOKUP(IDP_Barèmes_RX!$D169,Listes!$A$54:$E$60,5,FALSE))),(IDP_Barèmes_RX!$E169*(VLOOKUP(IDP_Barèmes_RX!$D169,Listes!$A$54:$E$60,3,FALSE))+(VLOOKUP(IDP_Barèmes_RX!$D169,Listes!$A$54:$E$60,4,FALSE)))))))</f>
        <v/>
      </c>
      <c r="K169" s="170" t="str">
        <f>IF($G169="","",IF($C169=Listes!$B$31,IF(IDP_Barèmes_RX!$E169&lt;=Listes!$B$42,(IDP_Barèmes_RX!$E169*(VLOOKUP(IDP_Barèmes_RX!$D169,Listes!$A$43:$E$49,2,FALSE))),IF(IDP_Barèmes_RX!$E169&gt;Listes!$D$42,(IDP_Barèmes_RX!$E169*(VLOOKUP(IDP_Barèmes_RX!$D169,Listes!$A$43:$E$49,5,FALSE))),(IDP_Barèmes_RX!$E169*(VLOOKUP(IDP_Barèmes_RX!$D169,Listes!$A$43:$E$49,3,FALSE))+(VLOOKUP(IDP_Barèmes_RX!$D169,Listes!$A$43:$E$49,4,FALSE)))))))</f>
        <v/>
      </c>
      <c r="L169" s="170" t="str">
        <f>IF($G169="","",IF($C169=Listes!$B$34,Listes!$I$31,IF($C169=Listes!$B$35,(VLOOKUP(IDP_Barèmes_RX!$F169,Listes!$E$31:$F$36,2,FALSE)),IF($C169=Listes!$B$33,IF(IDP_Barèmes_RX!$E169&lt;=Listes!$A$64,IDP_Barèmes_RX!$E169*Listes!$A$65,IF(IDP_Barèmes_RX!$E169&gt;Listes!$D$64,IDP_Barèmes_RX!$E169*Listes!$D$65,((IDP_Barèmes_RX!$E169*Listes!$B$65)+Listes!$C$65)))))))</f>
        <v/>
      </c>
      <c r="M169" s="203" t="str">
        <f>IF(Barèmes!O169="","",Barèmes!O169)</f>
        <v/>
      </c>
      <c r="N169" s="73" t="str">
        <f t="shared" si="9"/>
        <v/>
      </c>
      <c r="O169" s="182" t="str">
        <f t="shared" si="10"/>
        <v/>
      </c>
      <c r="P169" s="182"/>
      <c r="Q169" s="182"/>
      <c r="R169" s="209" t="str">
        <f t="shared" si="11"/>
        <v/>
      </c>
      <c r="S169" s="185"/>
      <c r="T169" s="266"/>
      <c r="U169" s="90"/>
      <c r="V169" s="158">
        <f t="shared" si="8"/>
        <v>0</v>
      </c>
    </row>
    <row r="170" spans="1:22" ht="20.100000000000001" customHeight="1" x14ac:dyDescent="0.25">
      <c r="A170" s="174">
        <v>164</v>
      </c>
      <c r="B170" s="181" t="str">
        <f>IF(Barèmes!B170="","",Barèmes!B170)</f>
        <v/>
      </c>
      <c r="C170" s="181" t="str">
        <f>IF(Barèmes!C170="","",Barèmes!C170)</f>
        <v/>
      </c>
      <c r="D170" s="181" t="str">
        <f>IF(Barèmes!D170="","",Barèmes!D170)</f>
        <v/>
      </c>
      <c r="E170" s="181" t="str">
        <f>IF(Barèmes!E170="","",Barèmes!E170)</f>
        <v/>
      </c>
      <c r="F170" s="181" t="str">
        <f>IF(Barèmes!F170="","",Barèmes!F170)</f>
        <v/>
      </c>
      <c r="G170" s="181" t="str">
        <f>IF(Barèmes!G170="","",Barèmes!G170)</f>
        <v/>
      </c>
      <c r="H170" s="181" t="str">
        <f>IF(Barèmes!J170="","",Barèmes!J170)</f>
        <v/>
      </c>
      <c r="I170" s="181" t="str">
        <f>IF(Barèmes!K170="","",Barèmes!K170)</f>
        <v/>
      </c>
      <c r="J170" s="170" t="str">
        <f>IF($G170="","",IF($C170=Listes!$B$32,IF(IDP_Barèmes_RX!$E170&lt;=Listes!$B$53,(IDP_Barèmes_RX!$E170*(VLOOKUP(IDP_Barèmes_RX!$D170,Listes!$A$54:$E$60,2,FALSE))),IF(IDP_Barèmes_RX!$E170&gt;Listes!$E$53,(IDP_Barèmes_RX!$E170*(VLOOKUP(IDP_Barèmes_RX!$D170,Listes!$A$54:$E$60,5,FALSE))),(IDP_Barèmes_RX!$E170*(VLOOKUP(IDP_Barèmes_RX!$D170,Listes!$A$54:$E$60,3,FALSE))+(VLOOKUP(IDP_Barèmes_RX!$D170,Listes!$A$54:$E$60,4,FALSE)))))))</f>
        <v/>
      </c>
      <c r="K170" s="170" t="str">
        <f>IF($G170="","",IF($C170=Listes!$B$31,IF(IDP_Barèmes_RX!$E170&lt;=Listes!$B$42,(IDP_Barèmes_RX!$E170*(VLOOKUP(IDP_Barèmes_RX!$D170,Listes!$A$43:$E$49,2,FALSE))),IF(IDP_Barèmes_RX!$E170&gt;Listes!$D$42,(IDP_Barèmes_RX!$E170*(VLOOKUP(IDP_Barèmes_RX!$D170,Listes!$A$43:$E$49,5,FALSE))),(IDP_Barèmes_RX!$E170*(VLOOKUP(IDP_Barèmes_RX!$D170,Listes!$A$43:$E$49,3,FALSE))+(VLOOKUP(IDP_Barèmes_RX!$D170,Listes!$A$43:$E$49,4,FALSE)))))))</f>
        <v/>
      </c>
      <c r="L170" s="170" t="str">
        <f>IF($G170="","",IF($C170=Listes!$B$34,Listes!$I$31,IF($C170=Listes!$B$35,(VLOOKUP(IDP_Barèmes_RX!$F170,Listes!$E$31:$F$36,2,FALSE)),IF($C170=Listes!$B$33,IF(IDP_Barèmes_RX!$E170&lt;=Listes!$A$64,IDP_Barèmes_RX!$E170*Listes!$A$65,IF(IDP_Barèmes_RX!$E170&gt;Listes!$D$64,IDP_Barèmes_RX!$E170*Listes!$D$65,((IDP_Barèmes_RX!$E170*Listes!$B$65)+Listes!$C$65)))))))</f>
        <v/>
      </c>
      <c r="M170" s="203" t="str">
        <f>IF(Barèmes!O170="","",Barèmes!O170)</f>
        <v/>
      </c>
      <c r="N170" s="73" t="str">
        <f t="shared" si="9"/>
        <v/>
      </c>
      <c r="O170" s="182" t="str">
        <f t="shared" si="10"/>
        <v/>
      </c>
      <c r="P170" s="182"/>
      <c r="Q170" s="182"/>
      <c r="R170" s="209" t="str">
        <f t="shared" si="11"/>
        <v/>
      </c>
      <c r="S170" s="185"/>
      <c r="T170" s="266"/>
      <c r="U170" s="90"/>
      <c r="V170" s="158">
        <f t="shared" si="8"/>
        <v>0</v>
      </c>
    </row>
    <row r="171" spans="1:22" ht="20.100000000000001" customHeight="1" x14ac:dyDescent="0.25">
      <c r="A171" s="174">
        <v>165</v>
      </c>
      <c r="B171" s="181" t="str">
        <f>IF(Barèmes!B171="","",Barèmes!B171)</f>
        <v/>
      </c>
      <c r="C171" s="181" t="str">
        <f>IF(Barèmes!C171="","",Barèmes!C171)</f>
        <v/>
      </c>
      <c r="D171" s="181" t="str">
        <f>IF(Barèmes!D171="","",Barèmes!D171)</f>
        <v/>
      </c>
      <c r="E171" s="181" t="str">
        <f>IF(Barèmes!E171="","",Barèmes!E171)</f>
        <v/>
      </c>
      <c r="F171" s="181" t="str">
        <f>IF(Barèmes!F171="","",Barèmes!F171)</f>
        <v/>
      </c>
      <c r="G171" s="181" t="str">
        <f>IF(Barèmes!G171="","",Barèmes!G171)</f>
        <v/>
      </c>
      <c r="H171" s="181" t="str">
        <f>IF(Barèmes!J171="","",Barèmes!J171)</f>
        <v/>
      </c>
      <c r="I171" s="181" t="str">
        <f>IF(Barèmes!K171="","",Barèmes!K171)</f>
        <v/>
      </c>
      <c r="J171" s="170" t="str">
        <f>IF($G171="","",IF($C171=Listes!$B$32,IF(IDP_Barèmes_RX!$E171&lt;=Listes!$B$53,(IDP_Barèmes_RX!$E171*(VLOOKUP(IDP_Barèmes_RX!$D171,Listes!$A$54:$E$60,2,FALSE))),IF(IDP_Barèmes_RX!$E171&gt;Listes!$E$53,(IDP_Barèmes_RX!$E171*(VLOOKUP(IDP_Barèmes_RX!$D171,Listes!$A$54:$E$60,5,FALSE))),(IDP_Barèmes_RX!$E171*(VLOOKUP(IDP_Barèmes_RX!$D171,Listes!$A$54:$E$60,3,FALSE))+(VLOOKUP(IDP_Barèmes_RX!$D171,Listes!$A$54:$E$60,4,FALSE)))))))</f>
        <v/>
      </c>
      <c r="K171" s="170" t="str">
        <f>IF($G171="","",IF($C171=Listes!$B$31,IF(IDP_Barèmes_RX!$E171&lt;=Listes!$B$42,(IDP_Barèmes_RX!$E171*(VLOOKUP(IDP_Barèmes_RX!$D171,Listes!$A$43:$E$49,2,FALSE))),IF(IDP_Barèmes_RX!$E171&gt;Listes!$D$42,(IDP_Barèmes_RX!$E171*(VLOOKUP(IDP_Barèmes_RX!$D171,Listes!$A$43:$E$49,5,FALSE))),(IDP_Barèmes_RX!$E171*(VLOOKUP(IDP_Barèmes_RX!$D171,Listes!$A$43:$E$49,3,FALSE))+(VLOOKUP(IDP_Barèmes_RX!$D171,Listes!$A$43:$E$49,4,FALSE)))))))</f>
        <v/>
      </c>
      <c r="L171" s="170" t="str">
        <f>IF($G171="","",IF($C171=Listes!$B$34,Listes!$I$31,IF($C171=Listes!$B$35,(VLOOKUP(IDP_Barèmes_RX!$F171,Listes!$E$31:$F$36,2,FALSE)),IF($C171=Listes!$B$33,IF(IDP_Barèmes_RX!$E171&lt;=Listes!$A$64,IDP_Barèmes_RX!$E171*Listes!$A$65,IF(IDP_Barèmes_RX!$E171&gt;Listes!$D$64,IDP_Barèmes_RX!$E171*Listes!$D$65,((IDP_Barèmes_RX!$E171*Listes!$B$65)+Listes!$C$65)))))))</f>
        <v/>
      </c>
      <c r="M171" s="203" t="str">
        <f>IF(Barèmes!O171="","",Barèmes!O171)</f>
        <v/>
      </c>
      <c r="N171" s="73" t="str">
        <f t="shared" si="9"/>
        <v/>
      </c>
      <c r="O171" s="182" t="str">
        <f t="shared" si="10"/>
        <v/>
      </c>
      <c r="P171" s="182"/>
      <c r="Q171" s="182"/>
      <c r="R171" s="209" t="str">
        <f t="shared" si="11"/>
        <v/>
      </c>
      <c r="S171" s="185"/>
      <c r="T171" s="266"/>
      <c r="U171" s="90"/>
      <c r="V171" s="158">
        <f t="shared" si="8"/>
        <v>0</v>
      </c>
    </row>
    <row r="172" spans="1:22" ht="20.100000000000001" customHeight="1" x14ac:dyDescent="0.25">
      <c r="A172" s="174">
        <v>166</v>
      </c>
      <c r="B172" s="181" t="str">
        <f>IF(Barèmes!B172="","",Barèmes!B172)</f>
        <v/>
      </c>
      <c r="C172" s="181" t="str">
        <f>IF(Barèmes!C172="","",Barèmes!C172)</f>
        <v/>
      </c>
      <c r="D172" s="181" t="str">
        <f>IF(Barèmes!D172="","",Barèmes!D172)</f>
        <v/>
      </c>
      <c r="E172" s="181" t="str">
        <f>IF(Barèmes!E172="","",Barèmes!E172)</f>
        <v/>
      </c>
      <c r="F172" s="181" t="str">
        <f>IF(Barèmes!F172="","",Barèmes!F172)</f>
        <v/>
      </c>
      <c r="G172" s="181" t="str">
        <f>IF(Barèmes!G172="","",Barèmes!G172)</f>
        <v/>
      </c>
      <c r="H172" s="181" t="str">
        <f>IF(Barèmes!J172="","",Barèmes!J172)</f>
        <v/>
      </c>
      <c r="I172" s="181" t="str">
        <f>IF(Barèmes!K172="","",Barèmes!K172)</f>
        <v/>
      </c>
      <c r="J172" s="170" t="str">
        <f>IF($G172="","",IF($C172=Listes!$B$32,IF(IDP_Barèmes_RX!$E172&lt;=Listes!$B$53,(IDP_Barèmes_RX!$E172*(VLOOKUP(IDP_Barèmes_RX!$D172,Listes!$A$54:$E$60,2,FALSE))),IF(IDP_Barèmes_RX!$E172&gt;Listes!$E$53,(IDP_Barèmes_RX!$E172*(VLOOKUP(IDP_Barèmes_RX!$D172,Listes!$A$54:$E$60,5,FALSE))),(IDP_Barèmes_RX!$E172*(VLOOKUP(IDP_Barèmes_RX!$D172,Listes!$A$54:$E$60,3,FALSE))+(VLOOKUP(IDP_Barèmes_RX!$D172,Listes!$A$54:$E$60,4,FALSE)))))))</f>
        <v/>
      </c>
      <c r="K172" s="170" t="str">
        <f>IF($G172="","",IF($C172=Listes!$B$31,IF(IDP_Barèmes_RX!$E172&lt;=Listes!$B$42,(IDP_Barèmes_RX!$E172*(VLOOKUP(IDP_Barèmes_RX!$D172,Listes!$A$43:$E$49,2,FALSE))),IF(IDP_Barèmes_RX!$E172&gt;Listes!$D$42,(IDP_Barèmes_RX!$E172*(VLOOKUP(IDP_Barèmes_RX!$D172,Listes!$A$43:$E$49,5,FALSE))),(IDP_Barèmes_RX!$E172*(VLOOKUP(IDP_Barèmes_RX!$D172,Listes!$A$43:$E$49,3,FALSE))+(VLOOKUP(IDP_Barèmes_RX!$D172,Listes!$A$43:$E$49,4,FALSE)))))))</f>
        <v/>
      </c>
      <c r="L172" s="170" t="str">
        <f>IF($G172="","",IF($C172=Listes!$B$34,Listes!$I$31,IF($C172=Listes!$B$35,(VLOOKUP(IDP_Barèmes_RX!$F172,Listes!$E$31:$F$36,2,FALSE)),IF($C172=Listes!$B$33,IF(IDP_Barèmes_RX!$E172&lt;=Listes!$A$64,IDP_Barèmes_RX!$E172*Listes!$A$65,IF(IDP_Barèmes_RX!$E172&gt;Listes!$D$64,IDP_Barèmes_RX!$E172*Listes!$D$65,((IDP_Barèmes_RX!$E172*Listes!$B$65)+Listes!$C$65)))))))</f>
        <v/>
      </c>
      <c r="M172" s="203" t="str">
        <f>IF(Barèmes!O172="","",Barèmes!O172)</f>
        <v/>
      </c>
      <c r="N172" s="73" t="str">
        <f t="shared" si="9"/>
        <v/>
      </c>
      <c r="O172" s="182" t="str">
        <f t="shared" si="10"/>
        <v/>
      </c>
      <c r="P172" s="182"/>
      <c r="Q172" s="182"/>
      <c r="R172" s="209" t="str">
        <f t="shared" si="11"/>
        <v/>
      </c>
      <c r="S172" s="185"/>
      <c r="T172" s="266"/>
      <c r="U172" s="90"/>
      <c r="V172" s="158">
        <f t="shared" si="8"/>
        <v>0</v>
      </c>
    </row>
    <row r="173" spans="1:22" ht="20.100000000000001" customHeight="1" x14ac:dyDescent="0.25">
      <c r="A173" s="174">
        <v>167</v>
      </c>
      <c r="B173" s="181" t="str">
        <f>IF(Barèmes!B173="","",Barèmes!B173)</f>
        <v/>
      </c>
      <c r="C173" s="181" t="str">
        <f>IF(Barèmes!C173="","",Barèmes!C173)</f>
        <v/>
      </c>
      <c r="D173" s="181" t="str">
        <f>IF(Barèmes!D173="","",Barèmes!D173)</f>
        <v/>
      </c>
      <c r="E173" s="181" t="str">
        <f>IF(Barèmes!E173="","",Barèmes!E173)</f>
        <v/>
      </c>
      <c r="F173" s="181" t="str">
        <f>IF(Barèmes!F173="","",Barèmes!F173)</f>
        <v/>
      </c>
      <c r="G173" s="181" t="str">
        <f>IF(Barèmes!G173="","",Barèmes!G173)</f>
        <v/>
      </c>
      <c r="H173" s="181" t="str">
        <f>IF(Barèmes!J173="","",Barèmes!J173)</f>
        <v/>
      </c>
      <c r="I173" s="181" t="str">
        <f>IF(Barèmes!K173="","",Barèmes!K173)</f>
        <v/>
      </c>
      <c r="J173" s="170" t="str">
        <f>IF($G173="","",IF($C173=Listes!$B$32,IF(IDP_Barèmes_RX!$E173&lt;=Listes!$B$53,(IDP_Barèmes_RX!$E173*(VLOOKUP(IDP_Barèmes_RX!$D173,Listes!$A$54:$E$60,2,FALSE))),IF(IDP_Barèmes_RX!$E173&gt;Listes!$E$53,(IDP_Barèmes_RX!$E173*(VLOOKUP(IDP_Barèmes_RX!$D173,Listes!$A$54:$E$60,5,FALSE))),(IDP_Barèmes_RX!$E173*(VLOOKUP(IDP_Barèmes_RX!$D173,Listes!$A$54:$E$60,3,FALSE))+(VLOOKUP(IDP_Barèmes_RX!$D173,Listes!$A$54:$E$60,4,FALSE)))))))</f>
        <v/>
      </c>
      <c r="K173" s="170" t="str">
        <f>IF($G173="","",IF($C173=Listes!$B$31,IF(IDP_Barèmes_RX!$E173&lt;=Listes!$B$42,(IDP_Barèmes_RX!$E173*(VLOOKUP(IDP_Barèmes_RX!$D173,Listes!$A$43:$E$49,2,FALSE))),IF(IDP_Barèmes_RX!$E173&gt;Listes!$D$42,(IDP_Barèmes_RX!$E173*(VLOOKUP(IDP_Barèmes_RX!$D173,Listes!$A$43:$E$49,5,FALSE))),(IDP_Barèmes_RX!$E173*(VLOOKUP(IDP_Barèmes_RX!$D173,Listes!$A$43:$E$49,3,FALSE))+(VLOOKUP(IDP_Barèmes_RX!$D173,Listes!$A$43:$E$49,4,FALSE)))))))</f>
        <v/>
      </c>
      <c r="L173" s="170" t="str">
        <f>IF($G173="","",IF($C173=Listes!$B$34,Listes!$I$31,IF($C173=Listes!$B$35,(VLOOKUP(IDP_Barèmes_RX!$F173,Listes!$E$31:$F$36,2,FALSE)),IF($C173=Listes!$B$33,IF(IDP_Barèmes_RX!$E173&lt;=Listes!$A$64,IDP_Barèmes_RX!$E173*Listes!$A$65,IF(IDP_Barèmes_RX!$E173&gt;Listes!$D$64,IDP_Barèmes_RX!$E173*Listes!$D$65,((IDP_Barèmes_RX!$E173*Listes!$B$65)+Listes!$C$65)))))))</f>
        <v/>
      </c>
      <c r="M173" s="203" t="str">
        <f>IF(Barèmes!O173="","",Barèmes!O173)</f>
        <v/>
      </c>
      <c r="N173" s="73" t="str">
        <f t="shared" si="9"/>
        <v/>
      </c>
      <c r="O173" s="182" t="str">
        <f t="shared" si="10"/>
        <v/>
      </c>
      <c r="P173" s="182"/>
      <c r="Q173" s="182"/>
      <c r="R173" s="209" t="str">
        <f t="shared" si="11"/>
        <v/>
      </c>
      <c r="S173" s="185"/>
      <c r="T173" s="266"/>
      <c r="U173" s="90"/>
      <c r="V173" s="158">
        <f t="shared" si="8"/>
        <v>0</v>
      </c>
    </row>
    <row r="174" spans="1:22" ht="20.100000000000001" customHeight="1" x14ac:dyDescent="0.25">
      <c r="A174" s="174">
        <v>168</v>
      </c>
      <c r="B174" s="181" t="str">
        <f>IF(Barèmes!B174="","",Barèmes!B174)</f>
        <v/>
      </c>
      <c r="C174" s="181" t="str">
        <f>IF(Barèmes!C174="","",Barèmes!C174)</f>
        <v/>
      </c>
      <c r="D174" s="181" t="str">
        <f>IF(Barèmes!D174="","",Barèmes!D174)</f>
        <v/>
      </c>
      <c r="E174" s="181" t="str">
        <f>IF(Barèmes!E174="","",Barèmes!E174)</f>
        <v/>
      </c>
      <c r="F174" s="181" t="str">
        <f>IF(Barèmes!F174="","",Barèmes!F174)</f>
        <v/>
      </c>
      <c r="G174" s="181" t="str">
        <f>IF(Barèmes!G174="","",Barèmes!G174)</f>
        <v/>
      </c>
      <c r="H174" s="181" t="str">
        <f>IF(Barèmes!J174="","",Barèmes!J174)</f>
        <v/>
      </c>
      <c r="I174" s="181" t="str">
        <f>IF(Barèmes!K174="","",Barèmes!K174)</f>
        <v/>
      </c>
      <c r="J174" s="170" t="str">
        <f>IF($G174="","",IF($C174=Listes!$B$32,IF(IDP_Barèmes_RX!$E174&lt;=Listes!$B$53,(IDP_Barèmes_RX!$E174*(VLOOKUP(IDP_Barèmes_RX!$D174,Listes!$A$54:$E$60,2,FALSE))),IF(IDP_Barèmes_RX!$E174&gt;Listes!$E$53,(IDP_Barèmes_RX!$E174*(VLOOKUP(IDP_Barèmes_RX!$D174,Listes!$A$54:$E$60,5,FALSE))),(IDP_Barèmes_RX!$E174*(VLOOKUP(IDP_Barèmes_RX!$D174,Listes!$A$54:$E$60,3,FALSE))+(VLOOKUP(IDP_Barèmes_RX!$D174,Listes!$A$54:$E$60,4,FALSE)))))))</f>
        <v/>
      </c>
      <c r="K174" s="170" t="str">
        <f>IF($G174="","",IF($C174=Listes!$B$31,IF(IDP_Barèmes_RX!$E174&lt;=Listes!$B$42,(IDP_Barèmes_RX!$E174*(VLOOKUP(IDP_Barèmes_RX!$D174,Listes!$A$43:$E$49,2,FALSE))),IF(IDP_Barèmes_RX!$E174&gt;Listes!$D$42,(IDP_Barèmes_RX!$E174*(VLOOKUP(IDP_Barèmes_RX!$D174,Listes!$A$43:$E$49,5,FALSE))),(IDP_Barèmes_RX!$E174*(VLOOKUP(IDP_Barèmes_RX!$D174,Listes!$A$43:$E$49,3,FALSE))+(VLOOKUP(IDP_Barèmes_RX!$D174,Listes!$A$43:$E$49,4,FALSE)))))))</f>
        <v/>
      </c>
      <c r="L174" s="170" t="str">
        <f>IF($G174="","",IF($C174=Listes!$B$34,Listes!$I$31,IF($C174=Listes!$B$35,(VLOOKUP(IDP_Barèmes_RX!$F174,Listes!$E$31:$F$36,2,FALSE)),IF($C174=Listes!$B$33,IF(IDP_Barèmes_RX!$E174&lt;=Listes!$A$64,IDP_Barèmes_RX!$E174*Listes!$A$65,IF(IDP_Barèmes_RX!$E174&gt;Listes!$D$64,IDP_Barèmes_RX!$E174*Listes!$D$65,((IDP_Barèmes_RX!$E174*Listes!$B$65)+Listes!$C$65)))))))</f>
        <v/>
      </c>
      <c r="M174" s="203" t="str">
        <f>IF(Barèmes!O174="","",Barèmes!O174)</f>
        <v/>
      </c>
      <c r="N174" s="73" t="str">
        <f t="shared" si="9"/>
        <v/>
      </c>
      <c r="O174" s="182" t="str">
        <f t="shared" si="10"/>
        <v/>
      </c>
      <c r="P174" s="182"/>
      <c r="Q174" s="182"/>
      <c r="R174" s="209" t="str">
        <f t="shared" si="11"/>
        <v/>
      </c>
      <c r="S174" s="185"/>
      <c r="T174" s="266"/>
      <c r="U174" s="90"/>
      <c r="V174" s="158">
        <f t="shared" si="8"/>
        <v>0</v>
      </c>
    </row>
    <row r="175" spans="1:22" ht="20.100000000000001" customHeight="1" x14ac:dyDescent="0.25">
      <c r="A175" s="174">
        <v>169</v>
      </c>
      <c r="B175" s="181" t="str">
        <f>IF(Barèmes!B175="","",Barèmes!B175)</f>
        <v/>
      </c>
      <c r="C175" s="181" t="str">
        <f>IF(Barèmes!C175="","",Barèmes!C175)</f>
        <v/>
      </c>
      <c r="D175" s="181" t="str">
        <f>IF(Barèmes!D175="","",Barèmes!D175)</f>
        <v/>
      </c>
      <c r="E175" s="181" t="str">
        <f>IF(Barèmes!E175="","",Barèmes!E175)</f>
        <v/>
      </c>
      <c r="F175" s="181" t="str">
        <f>IF(Barèmes!F175="","",Barèmes!F175)</f>
        <v/>
      </c>
      <c r="G175" s="181" t="str">
        <f>IF(Barèmes!G175="","",Barèmes!G175)</f>
        <v/>
      </c>
      <c r="H175" s="181" t="str">
        <f>IF(Barèmes!J175="","",Barèmes!J175)</f>
        <v/>
      </c>
      <c r="I175" s="181" t="str">
        <f>IF(Barèmes!K175="","",Barèmes!K175)</f>
        <v/>
      </c>
      <c r="J175" s="170" t="str">
        <f>IF($G175="","",IF($C175=Listes!$B$32,IF(IDP_Barèmes_RX!$E175&lt;=Listes!$B$53,(IDP_Barèmes_RX!$E175*(VLOOKUP(IDP_Barèmes_RX!$D175,Listes!$A$54:$E$60,2,FALSE))),IF(IDP_Barèmes_RX!$E175&gt;Listes!$E$53,(IDP_Barèmes_RX!$E175*(VLOOKUP(IDP_Barèmes_RX!$D175,Listes!$A$54:$E$60,5,FALSE))),(IDP_Barèmes_RX!$E175*(VLOOKUP(IDP_Barèmes_RX!$D175,Listes!$A$54:$E$60,3,FALSE))+(VLOOKUP(IDP_Barèmes_RX!$D175,Listes!$A$54:$E$60,4,FALSE)))))))</f>
        <v/>
      </c>
      <c r="K175" s="170" t="str">
        <f>IF($G175="","",IF($C175=Listes!$B$31,IF(IDP_Barèmes_RX!$E175&lt;=Listes!$B$42,(IDP_Barèmes_RX!$E175*(VLOOKUP(IDP_Barèmes_RX!$D175,Listes!$A$43:$E$49,2,FALSE))),IF(IDP_Barèmes_RX!$E175&gt;Listes!$D$42,(IDP_Barèmes_RX!$E175*(VLOOKUP(IDP_Barèmes_RX!$D175,Listes!$A$43:$E$49,5,FALSE))),(IDP_Barèmes_RX!$E175*(VLOOKUP(IDP_Barèmes_RX!$D175,Listes!$A$43:$E$49,3,FALSE))+(VLOOKUP(IDP_Barèmes_RX!$D175,Listes!$A$43:$E$49,4,FALSE)))))))</f>
        <v/>
      </c>
      <c r="L175" s="170" t="str">
        <f>IF($G175="","",IF($C175=Listes!$B$34,Listes!$I$31,IF($C175=Listes!$B$35,(VLOOKUP(IDP_Barèmes_RX!$F175,Listes!$E$31:$F$36,2,FALSE)),IF($C175=Listes!$B$33,IF(IDP_Barèmes_RX!$E175&lt;=Listes!$A$64,IDP_Barèmes_RX!$E175*Listes!$A$65,IF(IDP_Barèmes_RX!$E175&gt;Listes!$D$64,IDP_Barèmes_RX!$E175*Listes!$D$65,((IDP_Barèmes_RX!$E175*Listes!$B$65)+Listes!$C$65)))))))</f>
        <v/>
      </c>
      <c r="M175" s="203" t="str">
        <f>IF(Barèmes!O175="","",Barèmes!O175)</f>
        <v/>
      </c>
      <c r="N175" s="73" t="str">
        <f t="shared" si="9"/>
        <v/>
      </c>
      <c r="O175" s="182" t="str">
        <f t="shared" si="10"/>
        <v/>
      </c>
      <c r="P175" s="182"/>
      <c r="Q175" s="182"/>
      <c r="R175" s="209" t="str">
        <f t="shared" si="11"/>
        <v/>
      </c>
      <c r="S175" s="185"/>
      <c r="T175" s="266"/>
      <c r="U175" s="90"/>
      <c r="V175" s="158">
        <f t="shared" si="8"/>
        <v>0</v>
      </c>
    </row>
    <row r="176" spans="1:22" ht="20.100000000000001" customHeight="1" x14ac:dyDescent="0.25">
      <c r="A176" s="174">
        <v>170</v>
      </c>
      <c r="B176" s="181" t="str">
        <f>IF(Barèmes!B176="","",Barèmes!B176)</f>
        <v/>
      </c>
      <c r="C176" s="181" t="str">
        <f>IF(Barèmes!C176="","",Barèmes!C176)</f>
        <v/>
      </c>
      <c r="D176" s="181" t="str">
        <f>IF(Barèmes!D176="","",Barèmes!D176)</f>
        <v/>
      </c>
      <c r="E176" s="181" t="str">
        <f>IF(Barèmes!E176="","",Barèmes!E176)</f>
        <v/>
      </c>
      <c r="F176" s="181" t="str">
        <f>IF(Barèmes!F176="","",Barèmes!F176)</f>
        <v/>
      </c>
      <c r="G176" s="181" t="str">
        <f>IF(Barèmes!G176="","",Barèmes!G176)</f>
        <v/>
      </c>
      <c r="H176" s="181" t="str">
        <f>IF(Barèmes!J176="","",Barèmes!J176)</f>
        <v/>
      </c>
      <c r="I176" s="181" t="str">
        <f>IF(Barèmes!K176="","",Barèmes!K176)</f>
        <v/>
      </c>
      <c r="J176" s="170" t="str">
        <f>IF($G176="","",IF($C176=Listes!$B$32,IF(IDP_Barèmes_RX!$E176&lt;=Listes!$B$53,(IDP_Barèmes_RX!$E176*(VLOOKUP(IDP_Barèmes_RX!$D176,Listes!$A$54:$E$60,2,FALSE))),IF(IDP_Barèmes_RX!$E176&gt;Listes!$E$53,(IDP_Barèmes_RX!$E176*(VLOOKUP(IDP_Barèmes_RX!$D176,Listes!$A$54:$E$60,5,FALSE))),(IDP_Barèmes_RX!$E176*(VLOOKUP(IDP_Barèmes_RX!$D176,Listes!$A$54:$E$60,3,FALSE))+(VLOOKUP(IDP_Barèmes_RX!$D176,Listes!$A$54:$E$60,4,FALSE)))))))</f>
        <v/>
      </c>
      <c r="K176" s="170" t="str">
        <f>IF($G176="","",IF($C176=Listes!$B$31,IF(IDP_Barèmes_RX!$E176&lt;=Listes!$B$42,(IDP_Barèmes_RX!$E176*(VLOOKUP(IDP_Barèmes_RX!$D176,Listes!$A$43:$E$49,2,FALSE))),IF(IDP_Barèmes_RX!$E176&gt;Listes!$D$42,(IDP_Barèmes_RX!$E176*(VLOOKUP(IDP_Barèmes_RX!$D176,Listes!$A$43:$E$49,5,FALSE))),(IDP_Barèmes_RX!$E176*(VLOOKUP(IDP_Barèmes_RX!$D176,Listes!$A$43:$E$49,3,FALSE))+(VLOOKUP(IDP_Barèmes_RX!$D176,Listes!$A$43:$E$49,4,FALSE)))))))</f>
        <v/>
      </c>
      <c r="L176" s="170" t="str">
        <f>IF($G176="","",IF($C176=Listes!$B$34,Listes!$I$31,IF($C176=Listes!$B$35,(VLOOKUP(IDP_Barèmes_RX!$F176,Listes!$E$31:$F$36,2,FALSE)),IF($C176=Listes!$B$33,IF(IDP_Barèmes_RX!$E176&lt;=Listes!$A$64,IDP_Barèmes_RX!$E176*Listes!$A$65,IF(IDP_Barèmes_RX!$E176&gt;Listes!$D$64,IDP_Barèmes_RX!$E176*Listes!$D$65,((IDP_Barèmes_RX!$E176*Listes!$B$65)+Listes!$C$65)))))))</f>
        <v/>
      </c>
      <c r="M176" s="203" t="str">
        <f>IF(Barèmes!O176="","",Barèmes!O176)</f>
        <v/>
      </c>
      <c r="N176" s="73" t="str">
        <f t="shared" si="9"/>
        <v/>
      </c>
      <c r="O176" s="182" t="str">
        <f t="shared" si="10"/>
        <v/>
      </c>
      <c r="P176" s="182"/>
      <c r="Q176" s="182"/>
      <c r="R176" s="209" t="str">
        <f t="shared" si="11"/>
        <v/>
      </c>
      <c r="S176" s="185"/>
      <c r="T176" s="266"/>
      <c r="U176" s="90"/>
      <c r="V176" s="158">
        <f t="shared" si="8"/>
        <v>0</v>
      </c>
    </row>
    <row r="177" spans="1:22" ht="20.100000000000001" customHeight="1" x14ac:dyDescent="0.25">
      <c r="A177" s="174">
        <v>171</v>
      </c>
      <c r="B177" s="181" t="str">
        <f>IF(Barèmes!B177="","",Barèmes!B177)</f>
        <v/>
      </c>
      <c r="C177" s="181" t="str">
        <f>IF(Barèmes!C177="","",Barèmes!C177)</f>
        <v/>
      </c>
      <c r="D177" s="181" t="str">
        <f>IF(Barèmes!D177="","",Barèmes!D177)</f>
        <v/>
      </c>
      <c r="E177" s="181" t="str">
        <f>IF(Barèmes!E177="","",Barèmes!E177)</f>
        <v/>
      </c>
      <c r="F177" s="181" t="str">
        <f>IF(Barèmes!F177="","",Barèmes!F177)</f>
        <v/>
      </c>
      <c r="G177" s="181" t="str">
        <f>IF(Barèmes!G177="","",Barèmes!G177)</f>
        <v/>
      </c>
      <c r="H177" s="181" t="str">
        <f>IF(Barèmes!J177="","",Barèmes!J177)</f>
        <v/>
      </c>
      <c r="I177" s="181" t="str">
        <f>IF(Barèmes!K177="","",Barèmes!K177)</f>
        <v/>
      </c>
      <c r="J177" s="170" t="str">
        <f>IF($G177="","",IF($C177=Listes!$B$32,IF(IDP_Barèmes_RX!$E177&lt;=Listes!$B$53,(IDP_Barèmes_RX!$E177*(VLOOKUP(IDP_Barèmes_RX!$D177,Listes!$A$54:$E$60,2,FALSE))),IF(IDP_Barèmes_RX!$E177&gt;Listes!$E$53,(IDP_Barèmes_RX!$E177*(VLOOKUP(IDP_Barèmes_RX!$D177,Listes!$A$54:$E$60,5,FALSE))),(IDP_Barèmes_RX!$E177*(VLOOKUP(IDP_Barèmes_RX!$D177,Listes!$A$54:$E$60,3,FALSE))+(VLOOKUP(IDP_Barèmes_RX!$D177,Listes!$A$54:$E$60,4,FALSE)))))))</f>
        <v/>
      </c>
      <c r="K177" s="170" t="str">
        <f>IF($G177="","",IF($C177=Listes!$B$31,IF(IDP_Barèmes_RX!$E177&lt;=Listes!$B$42,(IDP_Barèmes_RX!$E177*(VLOOKUP(IDP_Barèmes_RX!$D177,Listes!$A$43:$E$49,2,FALSE))),IF(IDP_Barèmes_RX!$E177&gt;Listes!$D$42,(IDP_Barèmes_RX!$E177*(VLOOKUP(IDP_Barèmes_RX!$D177,Listes!$A$43:$E$49,5,FALSE))),(IDP_Barèmes_RX!$E177*(VLOOKUP(IDP_Barèmes_RX!$D177,Listes!$A$43:$E$49,3,FALSE))+(VLOOKUP(IDP_Barèmes_RX!$D177,Listes!$A$43:$E$49,4,FALSE)))))))</f>
        <v/>
      </c>
      <c r="L177" s="170" t="str">
        <f>IF($G177="","",IF($C177=Listes!$B$34,Listes!$I$31,IF($C177=Listes!$B$35,(VLOOKUP(IDP_Barèmes_RX!$F177,Listes!$E$31:$F$36,2,FALSE)),IF($C177=Listes!$B$33,IF(IDP_Barèmes_RX!$E177&lt;=Listes!$A$64,IDP_Barèmes_RX!$E177*Listes!$A$65,IF(IDP_Barèmes_RX!$E177&gt;Listes!$D$64,IDP_Barèmes_RX!$E177*Listes!$D$65,((IDP_Barèmes_RX!$E177*Listes!$B$65)+Listes!$C$65)))))))</f>
        <v/>
      </c>
      <c r="M177" s="203" t="str">
        <f>IF(Barèmes!O177="","",Barèmes!O177)</f>
        <v/>
      </c>
      <c r="N177" s="73" t="str">
        <f t="shared" si="9"/>
        <v/>
      </c>
      <c r="O177" s="182" t="str">
        <f t="shared" si="10"/>
        <v/>
      </c>
      <c r="P177" s="182"/>
      <c r="Q177" s="182"/>
      <c r="R177" s="209" t="str">
        <f t="shared" si="11"/>
        <v/>
      </c>
      <c r="S177" s="185"/>
      <c r="T177" s="266"/>
      <c r="U177" s="90"/>
      <c r="V177" s="158">
        <f t="shared" si="8"/>
        <v>0</v>
      </c>
    </row>
    <row r="178" spans="1:22" ht="20.100000000000001" customHeight="1" x14ac:dyDescent="0.25">
      <c r="A178" s="174">
        <v>172</v>
      </c>
      <c r="B178" s="181" t="str">
        <f>IF(Barèmes!B178="","",Barèmes!B178)</f>
        <v/>
      </c>
      <c r="C178" s="181" t="str">
        <f>IF(Barèmes!C178="","",Barèmes!C178)</f>
        <v/>
      </c>
      <c r="D178" s="181" t="str">
        <f>IF(Barèmes!D178="","",Barèmes!D178)</f>
        <v/>
      </c>
      <c r="E178" s="181" t="str">
        <f>IF(Barèmes!E178="","",Barèmes!E178)</f>
        <v/>
      </c>
      <c r="F178" s="181" t="str">
        <f>IF(Barèmes!F178="","",Barèmes!F178)</f>
        <v/>
      </c>
      <c r="G178" s="181" t="str">
        <f>IF(Barèmes!G178="","",Barèmes!G178)</f>
        <v/>
      </c>
      <c r="H178" s="181" t="str">
        <f>IF(Barèmes!J178="","",Barèmes!J178)</f>
        <v/>
      </c>
      <c r="I178" s="181" t="str">
        <f>IF(Barèmes!K178="","",Barèmes!K178)</f>
        <v/>
      </c>
      <c r="J178" s="170" t="str">
        <f>IF($G178="","",IF($C178=Listes!$B$32,IF(IDP_Barèmes_RX!$E178&lt;=Listes!$B$53,(IDP_Barèmes_RX!$E178*(VLOOKUP(IDP_Barèmes_RX!$D178,Listes!$A$54:$E$60,2,FALSE))),IF(IDP_Barèmes_RX!$E178&gt;Listes!$E$53,(IDP_Barèmes_RX!$E178*(VLOOKUP(IDP_Barèmes_RX!$D178,Listes!$A$54:$E$60,5,FALSE))),(IDP_Barèmes_RX!$E178*(VLOOKUP(IDP_Barèmes_RX!$D178,Listes!$A$54:$E$60,3,FALSE))+(VLOOKUP(IDP_Barèmes_RX!$D178,Listes!$A$54:$E$60,4,FALSE)))))))</f>
        <v/>
      </c>
      <c r="K178" s="170" t="str">
        <f>IF($G178="","",IF($C178=Listes!$B$31,IF(IDP_Barèmes_RX!$E178&lt;=Listes!$B$42,(IDP_Barèmes_RX!$E178*(VLOOKUP(IDP_Barèmes_RX!$D178,Listes!$A$43:$E$49,2,FALSE))),IF(IDP_Barèmes_RX!$E178&gt;Listes!$D$42,(IDP_Barèmes_RX!$E178*(VLOOKUP(IDP_Barèmes_RX!$D178,Listes!$A$43:$E$49,5,FALSE))),(IDP_Barèmes_RX!$E178*(VLOOKUP(IDP_Barèmes_RX!$D178,Listes!$A$43:$E$49,3,FALSE))+(VLOOKUP(IDP_Barèmes_RX!$D178,Listes!$A$43:$E$49,4,FALSE)))))))</f>
        <v/>
      </c>
      <c r="L178" s="170" t="str">
        <f>IF($G178="","",IF($C178=Listes!$B$34,Listes!$I$31,IF($C178=Listes!$B$35,(VLOOKUP(IDP_Barèmes_RX!$F178,Listes!$E$31:$F$36,2,FALSE)),IF($C178=Listes!$B$33,IF(IDP_Barèmes_RX!$E178&lt;=Listes!$A$64,IDP_Barèmes_RX!$E178*Listes!$A$65,IF(IDP_Barèmes_RX!$E178&gt;Listes!$D$64,IDP_Barèmes_RX!$E178*Listes!$D$65,((IDP_Barèmes_RX!$E178*Listes!$B$65)+Listes!$C$65)))))))</f>
        <v/>
      </c>
      <c r="M178" s="203" t="str">
        <f>IF(Barèmes!O178="","",Barèmes!O178)</f>
        <v/>
      </c>
      <c r="N178" s="73" t="str">
        <f t="shared" si="9"/>
        <v/>
      </c>
      <c r="O178" s="182" t="str">
        <f t="shared" si="10"/>
        <v/>
      </c>
      <c r="P178" s="182"/>
      <c r="Q178" s="182"/>
      <c r="R178" s="209" t="str">
        <f t="shared" si="11"/>
        <v/>
      </c>
      <c r="S178" s="185"/>
      <c r="T178" s="266"/>
      <c r="U178" s="90"/>
      <c r="V178" s="158">
        <f t="shared" si="8"/>
        <v>0</v>
      </c>
    </row>
    <row r="179" spans="1:22" ht="20.100000000000001" customHeight="1" x14ac:dyDescent="0.25">
      <c r="A179" s="174">
        <v>173</v>
      </c>
      <c r="B179" s="181" t="str">
        <f>IF(Barèmes!B179="","",Barèmes!B179)</f>
        <v/>
      </c>
      <c r="C179" s="181" t="str">
        <f>IF(Barèmes!C179="","",Barèmes!C179)</f>
        <v/>
      </c>
      <c r="D179" s="181" t="str">
        <f>IF(Barèmes!D179="","",Barèmes!D179)</f>
        <v/>
      </c>
      <c r="E179" s="181" t="str">
        <f>IF(Barèmes!E179="","",Barèmes!E179)</f>
        <v/>
      </c>
      <c r="F179" s="181" t="str">
        <f>IF(Barèmes!F179="","",Barèmes!F179)</f>
        <v/>
      </c>
      <c r="G179" s="181" t="str">
        <f>IF(Barèmes!G179="","",Barèmes!G179)</f>
        <v/>
      </c>
      <c r="H179" s="181" t="str">
        <f>IF(Barèmes!J179="","",Barèmes!J179)</f>
        <v/>
      </c>
      <c r="I179" s="181" t="str">
        <f>IF(Barèmes!K179="","",Barèmes!K179)</f>
        <v/>
      </c>
      <c r="J179" s="170" t="str">
        <f>IF($G179="","",IF($C179=Listes!$B$32,IF(IDP_Barèmes_RX!$E179&lt;=Listes!$B$53,(IDP_Barèmes_RX!$E179*(VLOOKUP(IDP_Barèmes_RX!$D179,Listes!$A$54:$E$60,2,FALSE))),IF(IDP_Barèmes_RX!$E179&gt;Listes!$E$53,(IDP_Barèmes_RX!$E179*(VLOOKUP(IDP_Barèmes_RX!$D179,Listes!$A$54:$E$60,5,FALSE))),(IDP_Barèmes_RX!$E179*(VLOOKUP(IDP_Barèmes_RX!$D179,Listes!$A$54:$E$60,3,FALSE))+(VLOOKUP(IDP_Barèmes_RX!$D179,Listes!$A$54:$E$60,4,FALSE)))))))</f>
        <v/>
      </c>
      <c r="K179" s="170" t="str">
        <f>IF($G179="","",IF($C179=Listes!$B$31,IF(IDP_Barèmes_RX!$E179&lt;=Listes!$B$42,(IDP_Barèmes_RX!$E179*(VLOOKUP(IDP_Barèmes_RX!$D179,Listes!$A$43:$E$49,2,FALSE))),IF(IDP_Barèmes_RX!$E179&gt;Listes!$D$42,(IDP_Barèmes_RX!$E179*(VLOOKUP(IDP_Barèmes_RX!$D179,Listes!$A$43:$E$49,5,FALSE))),(IDP_Barèmes_RX!$E179*(VLOOKUP(IDP_Barèmes_RX!$D179,Listes!$A$43:$E$49,3,FALSE))+(VLOOKUP(IDP_Barèmes_RX!$D179,Listes!$A$43:$E$49,4,FALSE)))))))</f>
        <v/>
      </c>
      <c r="L179" s="170" t="str">
        <f>IF($G179="","",IF($C179=Listes!$B$34,Listes!$I$31,IF($C179=Listes!$B$35,(VLOOKUP(IDP_Barèmes_RX!$F179,Listes!$E$31:$F$36,2,FALSE)),IF($C179=Listes!$B$33,IF(IDP_Barèmes_RX!$E179&lt;=Listes!$A$64,IDP_Barèmes_RX!$E179*Listes!$A$65,IF(IDP_Barèmes_RX!$E179&gt;Listes!$D$64,IDP_Barèmes_RX!$E179*Listes!$D$65,((IDP_Barèmes_RX!$E179*Listes!$B$65)+Listes!$C$65)))))))</f>
        <v/>
      </c>
      <c r="M179" s="203" t="str">
        <f>IF(Barèmes!O179="","",Barèmes!O179)</f>
        <v/>
      </c>
      <c r="N179" s="73" t="str">
        <f t="shared" si="9"/>
        <v/>
      </c>
      <c r="O179" s="182" t="str">
        <f t="shared" si="10"/>
        <v/>
      </c>
      <c r="P179" s="182"/>
      <c r="Q179" s="182"/>
      <c r="R179" s="209" t="str">
        <f t="shared" si="11"/>
        <v/>
      </c>
      <c r="S179" s="185"/>
      <c r="T179" s="266"/>
      <c r="U179" s="90"/>
      <c r="V179" s="158">
        <f t="shared" si="8"/>
        <v>0</v>
      </c>
    </row>
    <row r="180" spans="1:22" ht="20.100000000000001" customHeight="1" x14ac:dyDescent="0.25">
      <c r="A180" s="174">
        <v>174</v>
      </c>
      <c r="B180" s="181" t="str">
        <f>IF(Barèmes!B180="","",Barèmes!B180)</f>
        <v/>
      </c>
      <c r="C180" s="181" t="str">
        <f>IF(Barèmes!C180="","",Barèmes!C180)</f>
        <v/>
      </c>
      <c r="D180" s="181" t="str">
        <f>IF(Barèmes!D180="","",Barèmes!D180)</f>
        <v/>
      </c>
      <c r="E180" s="181" t="str">
        <f>IF(Barèmes!E180="","",Barèmes!E180)</f>
        <v/>
      </c>
      <c r="F180" s="181" t="str">
        <f>IF(Barèmes!F180="","",Barèmes!F180)</f>
        <v/>
      </c>
      <c r="G180" s="181" t="str">
        <f>IF(Barèmes!G180="","",Barèmes!G180)</f>
        <v/>
      </c>
      <c r="H180" s="181" t="str">
        <f>IF(Barèmes!J180="","",Barèmes!J180)</f>
        <v/>
      </c>
      <c r="I180" s="181" t="str">
        <f>IF(Barèmes!K180="","",Barèmes!K180)</f>
        <v/>
      </c>
      <c r="J180" s="170" t="str">
        <f>IF($G180="","",IF($C180=Listes!$B$32,IF(IDP_Barèmes_RX!$E180&lt;=Listes!$B$53,(IDP_Barèmes_RX!$E180*(VLOOKUP(IDP_Barèmes_RX!$D180,Listes!$A$54:$E$60,2,FALSE))),IF(IDP_Barèmes_RX!$E180&gt;Listes!$E$53,(IDP_Barèmes_RX!$E180*(VLOOKUP(IDP_Barèmes_RX!$D180,Listes!$A$54:$E$60,5,FALSE))),(IDP_Barèmes_RX!$E180*(VLOOKUP(IDP_Barèmes_RX!$D180,Listes!$A$54:$E$60,3,FALSE))+(VLOOKUP(IDP_Barèmes_RX!$D180,Listes!$A$54:$E$60,4,FALSE)))))))</f>
        <v/>
      </c>
      <c r="K180" s="170" t="str">
        <f>IF($G180="","",IF($C180=Listes!$B$31,IF(IDP_Barèmes_RX!$E180&lt;=Listes!$B$42,(IDP_Barèmes_RX!$E180*(VLOOKUP(IDP_Barèmes_RX!$D180,Listes!$A$43:$E$49,2,FALSE))),IF(IDP_Barèmes_RX!$E180&gt;Listes!$D$42,(IDP_Barèmes_RX!$E180*(VLOOKUP(IDP_Barèmes_RX!$D180,Listes!$A$43:$E$49,5,FALSE))),(IDP_Barèmes_RX!$E180*(VLOOKUP(IDP_Barèmes_RX!$D180,Listes!$A$43:$E$49,3,FALSE))+(VLOOKUP(IDP_Barèmes_RX!$D180,Listes!$A$43:$E$49,4,FALSE)))))))</f>
        <v/>
      </c>
      <c r="L180" s="170" t="str">
        <f>IF($G180="","",IF($C180=Listes!$B$34,Listes!$I$31,IF($C180=Listes!$B$35,(VLOOKUP(IDP_Barèmes_RX!$F180,Listes!$E$31:$F$36,2,FALSE)),IF($C180=Listes!$B$33,IF(IDP_Barèmes_RX!$E180&lt;=Listes!$A$64,IDP_Barèmes_RX!$E180*Listes!$A$65,IF(IDP_Barèmes_RX!$E180&gt;Listes!$D$64,IDP_Barèmes_RX!$E180*Listes!$D$65,((IDP_Barèmes_RX!$E180*Listes!$B$65)+Listes!$C$65)))))))</f>
        <v/>
      </c>
      <c r="M180" s="203" t="str">
        <f>IF(Barèmes!O180="","",Barèmes!O180)</f>
        <v/>
      </c>
      <c r="N180" s="73" t="str">
        <f t="shared" si="9"/>
        <v/>
      </c>
      <c r="O180" s="182" t="str">
        <f t="shared" si="10"/>
        <v/>
      </c>
      <c r="P180" s="182"/>
      <c r="Q180" s="182"/>
      <c r="R180" s="209" t="str">
        <f t="shared" si="11"/>
        <v/>
      </c>
      <c r="S180" s="185"/>
      <c r="T180" s="266"/>
      <c r="U180" s="90"/>
      <c r="V180" s="158">
        <f t="shared" si="8"/>
        <v>0</v>
      </c>
    </row>
    <row r="181" spans="1:22" ht="20.100000000000001" customHeight="1" x14ac:dyDescent="0.25">
      <c r="A181" s="174">
        <v>175</v>
      </c>
      <c r="B181" s="181" t="str">
        <f>IF(Barèmes!B181="","",Barèmes!B181)</f>
        <v/>
      </c>
      <c r="C181" s="181" t="str">
        <f>IF(Barèmes!C181="","",Barèmes!C181)</f>
        <v/>
      </c>
      <c r="D181" s="181" t="str">
        <f>IF(Barèmes!D181="","",Barèmes!D181)</f>
        <v/>
      </c>
      <c r="E181" s="181" t="str">
        <f>IF(Barèmes!E181="","",Barèmes!E181)</f>
        <v/>
      </c>
      <c r="F181" s="181" t="str">
        <f>IF(Barèmes!F181="","",Barèmes!F181)</f>
        <v/>
      </c>
      <c r="G181" s="181" t="str">
        <f>IF(Barèmes!G181="","",Barèmes!G181)</f>
        <v/>
      </c>
      <c r="H181" s="181" t="str">
        <f>IF(Barèmes!J181="","",Barèmes!J181)</f>
        <v/>
      </c>
      <c r="I181" s="181" t="str">
        <f>IF(Barèmes!K181="","",Barèmes!K181)</f>
        <v/>
      </c>
      <c r="J181" s="170" t="str">
        <f>IF($G181="","",IF($C181=Listes!$B$32,IF(IDP_Barèmes_RX!$E181&lt;=Listes!$B$53,(IDP_Barèmes_RX!$E181*(VLOOKUP(IDP_Barèmes_RX!$D181,Listes!$A$54:$E$60,2,FALSE))),IF(IDP_Barèmes_RX!$E181&gt;Listes!$E$53,(IDP_Barèmes_RX!$E181*(VLOOKUP(IDP_Barèmes_RX!$D181,Listes!$A$54:$E$60,5,FALSE))),(IDP_Barèmes_RX!$E181*(VLOOKUP(IDP_Barèmes_RX!$D181,Listes!$A$54:$E$60,3,FALSE))+(VLOOKUP(IDP_Barèmes_RX!$D181,Listes!$A$54:$E$60,4,FALSE)))))))</f>
        <v/>
      </c>
      <c r="K181" s="170" t="str">
        <f>IF($G181="","",IF($C181=Listes!$B$31,IF(IDP_Barèmes_RX!$E181&lt;=Listes!$B$42,(IDP_Barèmes_RX!$E181*(VLOOKUP(IDP_Barèmes_RX!$D181,Listes!$A$43:$E$49,2,FALSE))),IF(IDP_Barèmes_RX!$E181&gt;Listes!$D$42,(IDP_Barèmes_RX!$E181*(VLOOKUP(IDP_Barèmes_RX!$D181,Listes!$A$43:$E$49,5,FALSE))),(IDP_Barèmes_RX!$E181*(VLOOKUP(IDP_Barèmes_RX!$D181,Listes!$A$43:$E$49,3,FALSE))+(VLOOKUP(IDP_Barèmes_RX!$D181,Listes!$A$43:$E$49,4,FALSE)))))))</f>
        <v/>
      </c>
      <c r="L181" s="170" t="str">
        <f>IF($G181="","",IF($C181=Listes!$B$34,Listes!$I$31,IF($C181=Listes!$B$35,(VLOOKUP(IDP_Barèmes_RX!$F181,Listes!$E$31:$F$36,2,FALSE)),IF($C181=Listes!$B$33,IF(IDP_Barèmes_RX!$E181&lt;=Listes!$A$64,IDP_Barèmes_RX!$E181*Listes!$A$65,IF(IDP_Barèmes_RX!$E181&gt;Listes!$D$64,IDP_Barèmes_RX!$E181*Listes!$D$65,((IDP_Barèmes_RX!$E181*Listes!$B$65)+Listes!$C$65)))))))</f>
        <v/>
      </c>
      <c r="M181" s="203" t="str">
        <f>IF(Barèmes!O181="","",Barèmes!O181)</f>
        <v/>
      </c>
      <c r="N181" s="73" t="str">
        <f t="shared" si="9"/>
        <v/>
      </c>
      <c r="O181" s="182" t="str">
        <f t="shared" si="10"/>
        <v/>
      </c>
      <c r="P181" s="182"/>
      <c r="Q181" s="182"/>
      <c r="R181" s="209" t="str">
        <f t="shared" si="11"/>
        <v/>
      </c>
      <c r="S181" s="185"/>
      <c r="T181" s="266"/>
      <c r="U181" s="90"/>
      <c r="V181" s="158">
        <f t="shared" si="8"/>
        <v>0</v>
      </c>
    </row>
    <row r="182" spans="1:22" ht="20.100000000000001" customHeight="1" x14ac:dyDescent="0.25">
      <c r="A182" s="174">
        <v>176</v>
      </c>
      <c r="B182" s="181" t="str">
        <f>IF(Barèmes!B182="","",Barèmes!B182)</f>
        <v/>
      </c>
      <c r="C182" s="181" t="str">
        <f>IF(Barèmes!C182="","",Barèmes!C182)</f>
        <v/>
      </c>
      <c r="D182" s="181" t="str">
        <f>IF(Barèmes!D182="","",Barèmes!D182)</f>
        <v/>
      </c>
      <c r="E182" s="181" t="str">
        <f>IF(Barèmes!E182="","",Barèmes!E182)</f>
        <v/>
      </c>
      <c r="F182" s="181" t="str">
        <f>IF(Barèmes!F182="","",Barèmes!F182)</f>
        <v/>
      </c>
      <c r="G182" s="181" t="str">
        <f>IF(Barèmes!G182="","",Barèmes!G182)</f>
        <v/>
      </c>
      <c r="H182" s="181" t="str">
        <f>IF(Barèmes!J182="","",Barèmes!J182)</f>
        <v/>
      </c>
      <c r="I182" s="181" t="str">
        <f>IF(Barèmes!K182="","",Barèmes!K182)</f>
        <v/>
      </c>
      <c r="J182" s="170" t="str">
        <f>IF($G182="","",IF($C182=Listes!$B$32,IF(IDP_Barèmes_RX!$E182&lt;=Listes!$B$53,(IDP_Barèmes_RX!$E182*(VLOOKUP(IDP_Barèmes_RX!$D182,Listes!$A$54:$E$60,2,FALSE))),IF(IDP_Barèmes_RX!$E182&gt;Listes!$E$53,(IDP_Barèmes_RX!$E182*(VLOOKUP(IDP_Barèmes_RX!$D182,Listes!$A$54:$E$60,5,FALSE))),(IDP_Barèmes_RX!$E182*(VLOOKUP(IDP_Barèmes_RX!$D182,Listes!$A$54:$E$60,3,FALSE))+(VLOOKUP(IDP_Barèmes_RX!$D182,Listes!$A$54:$E$60,4,FALSE)))))))</f>
        <v/>
      </c>
      <c r="K182" s="170" t="str">
        <f>IF($G182="","",IF($C182=Listes!$B$31,IF(IDP_Barèmes_RX!$E182&lt;=Listes!$B$42,(IDP_Barèmes_RX!$E182*(VLOOKUP(IDP_Barèmes_RX!$D182,Listes!$A$43:$E$49,2,FALSE))),IF(IDP_Barèmes_RX!$E182&gt;Listes!$D$42,(IDP_Barèmes_RX!$E182*(VLOOKUP(IDP_Barèmes_RX!$D182,Listes!$A$43:$E$49,5,FALSE))),(IDP_Barèmes_RX!$E182*(VLOOKUP(IDP_Barèmes_RX!$D182,Listes!$A$43:$E$49,3,FALSE))+(VLOOKUP(IDP_Barèmes_RX!$D182,Listes!$A$43:$E$49,4,FALSE)))))))</f>
        <v/>
      </c>
      <c r="L182" s="170" t="str">
        <f>IF($G182="","",IF($C182=Listes!$B$34,Listes!$I$31,IF($C182=Listes!$B$35,(VLOOKUP(IDP_Barèmes_RX!$F182,Listes!$E$31:$F$36,2,FALSE)),IF($C182=Listes!$B$33,IF(IDP_Barèmes_RX!$E182&lt;=Listes!$A$64,IDP_Barèmes_RX!$E182*Listes!$A$65,IF(IDP_Barèmes_RX!$E182&gt;Listes!$D$64,IDP_Barèmes_RX!$E182*Listes!$D$65,((IDP_Barèmes_RX!$E182*Listes!$B$65)+Listes!$C$65)))))))</f>
        <v/>
      </c>
      <c r="M182" s="203" t="str">
        <f>IF(Barèmes!O182="","",Barèmes!O182)</f>
        <v/>
      </c>
      <c r="N182" s="73" t="str">
        <f t="shared" si="9"/>
        <v/>
      </c>
      <c r="O182" s="182" t="str">
        <f t="shared" si="10"/>
        <v/>
      </c>
      <c r="P182" s="182"/>
      <c r="Q182" s="182"/>
      <c r="R182" s="209" t="str">
        <f t="shared" si="11"/>
        <v/>
      </c>
      <c r="S182" s="185"/>
      <c r="T182" s="266"/>
      <c r="U182" s="90"/>
      <c r="V182" s="158">
        <f t="shared" si="8"/>
        <v>0</v>
      </c>
    </row>
    <row r="183" spans="1:22" ht="20.100000000000001" customHeight="1" x14ac:dyDescent="0.25">
      <c r="A183" s="174">
        <v>177</v>
      </c>
      <c r="B183" s="181" t="str">
        <f>IF(Barèmes!B183="","",Barèmes!B183)</f>
        <v/>
      </c>
      <c r="C183" s="181" t="str">
        <f>IF(Barèmes!C183="","",Barèmes!C183)</f>
        <v/>
      </c>
      <c r="D183" s="181" t="str">
        <f>IF(Barèmes!D183="","",Barèmes!D183)</f>
        <v/>
      </c>
      <c r="E183" s="181" t="str">
        <f>IF(Barèmes!E183="","",Barèmes!E183)</f>
        <v/>
      </c>
      <c r="F183" s="181" t="str">
        <f>IF(Barèmes!F183="","",Barèmes!F183)</f>
        <v/>
      </c>
      <c r="G183" s="181" t="str">
        <f>IF(Barèmes!G183="","",Barèmes!G183)</f>
        <v/>
      </c>
      <c r="H183" s="181" t="str">
        <f>IF(Barèmes!J183="","",Barèmes!J183)</f>
        <v/>
      </c>
      <c r="I183" s="181" t="str">
        <f>IF(Barèmes!K183="","",Barèmes!K183)</f>
        <v/>
      </c>
      <c r="J183" s="170" t="str">
        <f>IF($G183="","",IF($C183=Listes!$B$32,IF(IDP_Barèmes_RX!$E183&lt;=Listes!$B$53,(IDP_Barèmes_RX!$E183*(VLOOKUP(IDP_Barèmes_RX!$D183,Listes!$A$54:$E$60,2,FALSE))),IF(IDP_Barèmes_RX!$E183&gt;Listes!$E$53,(IDP_Barèmes_RX!$E183*(VLOOKUP(IDP_Barèmes_RX!$D183,Listes!$A$54:$E$60,5,FALSE))),(IDP_Barèmes_RX!$E183*(VLOOKUP(IDP_Barèmes_RX!$D183,Listes!$A$54:$E$60,3,FALSE))+(VLOOKUP(IDP_Barèmes_RX!$D183,Listes!$A$54:$E$60,4,FALSE)))))))</f>
        <v/>
      </c>
      <c r="K183" s="170" t="str">
        <f>IF($G183="","",IF($C183=Listes!$B$31,IF(IDP_Barèmes_RX!$E183&lt;=Listes!$B$42,(IDP_Barèmes_RX!$E183*(VLOOKUP(IDP_Barèmes_RX!$D183,Listes!$A$43:$E$49,2,FALSE))),IF(IDP_Barèmes_RX!$E183&gt;Listes!$D$42,(IDP_Barèmes_RX!$E183*(VLOOKUP(IDP_Barèmes_RX!$D183,Listes!$A$43:$E$49,5,FALSE))),(IDP_Barèmes_RX!$E183*(VLOOKUP(IDP_Barèmes_RX!$D183,Listes!$A$43:$E$49,3,FALSE))+(VLOOKUP(IDP_Barèmes_RX!$D183,Listes!$A$43:$E$49,4,FALSE)))))))</f>
        <v/>
      </c>
      <c r="L183" s="170" t="str">
        <f>IF($G183="","",IF($C183=Listes!$B$34,Listes!$I$31,IF($C183=Listes!$B$35,(VLOOKUP(IDP_Barèmes_RX!$F183,Listes!$E$31:$F$36,2,FALSE)),IF($C183=Listes!$B$33,IF(IDP_Barèmes_RX!$E183&lt;=Listes!$A$64,IDP_Barèmes_RX!$E183*Listes!$A$65,IF(IDP_Barèmes_RX!$E183&gt;Listes!$D$64,IDP_Barèmes_RX!$E183*Listes!$D$65,((IDP_Barèmes_RX!$E183*Listes!$B$65)+Listes!$C$65)))))))</f>
        <v/>
      </c>
      <c r="M183" s="203" t="str">
        <f>IF(Barèmes!O183="","",Barèmes!O183)</f>
        <v/>
      </c>
      <c r="N183" s="73" t="str">
        <f t="shared" si="9"/>
        <v/>
      </c>
      <c r="O183" s="182" t="str">
        <f t="shared" si="10"/>
        <v/>
      </c>
      <c r="P183" s="182"/>
      <c r="Q183" s="182"/>
      <c r="R183" s="209" t="str">
        <f t="shared" si="11"/>
        <v/>
      </c>
      <c r="S183" s="185"/>
      <c r="T183" s="266"/>
      <c r="U183" s="90"/>
      <c r="V183" s="158">
        <f t="shared" si="8"/>
        <v>0</v>
      </c>
    </row>
    <row r="184" spans="1:22" ht="20.100000000000001" customHeight="1" x14ac:dyDescent="0.25">
      <c r="A184" s="174">
        <v>178</v>
      </c>
      <c r="B184" s="181" t="str">
        <f>IF(Barèmes!B184="","",Barèmes!B184)</f>
        <v/>
      </c>
      <c r="C184" s="181" t="str">
        <f>IF(Barèmes!C184="","",Barèmes!C184)</f>
        <v/>
      </c>
      <c r="D184" s="181" t="str">
        <f>IF(Barèmes!D184="","",Barèmes!D184)</f>
        <v/>
      </c>
      <c r="E184" s="181" t="str">
        <f>IF(Barèmes!E184="","",Barèmes!E184)</f>
        <v/>
      </c>
      <c r="F184" s="181" t="str">
        <f>IF(Barèmes!F184="","",Barèmes!F184)</f>
        <v/>
      </c>
      <c r="G184" s="181" t="str">
        <f>IF(Barèmes!G184="","",Barèmes!G184)</f>
        <v/>
      </c>
      <c r="H184" s="181" t="str">
        <f>IF(Barèmes!J184="","",Barèmes!J184)</f>
        <v/>
      </c>
      <c r="I184" s="181" t="str">
        <f>IF(Barèmes!K184="","",Barèmes!K184)</f>
        <v/>
      </c>
      <c r="J184" s="170" t="str">
        <f>IF($G184="","",IF($C184=Listes!$B$32,IF(IDP_Barèmes_RX!$E184&lt;=Listes!$B$53,(IDP_Barèmes_RX!$E184*(VLOOKUP(IDP_Barèmes_RX!$D184,Listes!$A$54:$E$60,2,FALSE))),IF(IDP_Barèmes_RX!$E184&gt;Listes!$E$53,(IDP_Barèmes_RX!$E184*(VLOOKUP(IDP_Barèmes_RX!$D184,Listes!$A$54:$E$60,5,FALSE))),(IDP_Barèmes_RX!$E184*(VLOOKUP(IDP_Barèmes_RX!$D184,Listes!$A$54:$E$60,3,FALSE))+(VLOOKUP(IDP_Barèmes_RX!$D184,Listes!$A$54:$E$60,4,FALSE)))))))</f>
        <v/>
      </c>
      <c r="K184" s="170" t="str">
        <f>IF($G184="","",IF($C184=Listes!$B$31,IF(IDP_Barèmes_RX!$E184&lt;=Listes!$B$42,(IDP_Barèmes_RX!$E184*(VLOOKUP(IDP_Barèmes_RX!$D184,Listes!$A$43:$E$49,2,FALSE))),IF(IDP_Barèmes_RX!$E184&gt;Listes!$D$42,(IDP_Barèmes_RX!$E184*(VLOOKUP(IDP_Barèmes_RX!$D184,Listes!$A$43:$E$49,5,FALSE))),(IDP_Barèmes_RX!$E184*(VLOOKUP(IDP_Barèmes_RX!$D184,Listes!$A$43:$E$49,3,FALSE))+(VLOOKUP(IDP_Barèmes_RX!$D184,Listes!$A$43:$E$49,4,FALSE)))))))</f>
        <v/>
      </c>
      <c r="L184" s="170" t="str">
        <f>IF($G184="","",IF($C184=Listes!$B$34,Listes!$I$31,IF($C184=Listes!$B$35,(VLOOKUP(IDP_Barèmes_RX!$F184,Listes!$E$31:$F$36,2,FALSE)),IF($C184=Listes!$B$33,IF(IDP_Barèmes_RX!$E184&lt;=Listes!$A$64,IDP_Barèmes_RX!$E184*Listes!$A$65,IF(IDP_Barèmes_RX!$E184&gt;Listes!$D$64,IDP_Barèmes_RX!$E184*Listes!$D$65,((IDP_Barèmes_RX!$E184*Listes!$B$65)+Listes!$C$65)))))))</f>
        <v/>
      </c>
      <c r="M184" s="203" t="str">
        <f>IF(Barèmes!O184="","",Barèmes!O184)</f>
        <v/>
      </c>
      <c r="N184" s="73" t="str">
        <f t="shared" si="9"/>
        <v/>
      </c>
      <c r="O184" s="182" t="str">
        <f t="shared" si="10"/>
        <v/>
      </c>
      <c r="P184" s="182"/>
      <c r="Q184" s="182"/>
      <c r="R184" s="209" t="str">
        <f t="shared" si="11"/>
        <v/>
      </c>
      <c r="S184" s="185"/>
      <c r="T184" s="266"/>
      <c r="U184" s="90"/>
      <c r="V184" s="158">
        <f t="shared" si="8"/>
        <v>0</v>
      </c>
    </row>
    <row r="185" spans="1:22" ht="20.100000000000001" customHeight="1" x14ac:dyDescent="0.25">
      <c r="A185" s="174">
        <v>179</v>
      </c>
      <c r="B185" s="181" t="str">
        <f>IF(Barèmes!B185="","",Barèmes!B185)</f>
        <v/>
      </c>
      <c r="C185" s="181" t="str">
        <f>IF(Barèmes!C185="","",Barèmes!C185)</f>
        <v/>
      </c>
      <c r="D185" s="181" t="str">
        <f>IF(Barèmes!D185="","",Barèmes!D185)</f>
        <v/>
      </c>
      <c r="E185" s="181" t="str">
        <f>IF(Barèmes!E185="","",Barèmes!E185)</f>
        <v/>
      </c>
      <c r="F185" s="181" t="str">
        <f>IF(Barèmes!F185="","",Barèmes!F185)</f>
        <v/>
      </c>
      <c r="G185" s="181" t="str">
        <f>IF(Barèmes!G185="","",Barèmes!G185)</f>
        <v/>
      </c>
      <c r="H185" s="181" t="str">
        <f>IF(Barèmes!J185="","",Barèmes!J185)</f>
        <v/>
      </c>
      <c r="I185" s="181" t="str">
        <f>IF(Barèmes!K185="","",Barèmes!K185)</f>
        <v/>
      </c>
      <c r="J185" s="170" t="str">
        <f>IF($G185="","",IF($C185=Listes!$B$32,IF(IDP_Barèmes_RX!$E185&lt;=Listes!$B$53,(IDP_Barèmes_RX!$E185*(VLOOKUP(IDP_Barèmes_RX!$D185,Listes!$A$54:$E$60,2,FALSE))),IF(IDP_Barèmes_RX!$E185&gt;Listes!$E$53,(IDP_Barèmes_RX!$E185*(VLOOKUP(IDP_Barèmes_RX!$D185,Listes!$A$54:$E$60,5,FALSE))),(IDP_Barèmes_RX!$E185*(VLOOKUP(IDP_Barèmes_RX!$D185,Listes!$A$54:$E$60,3,FALSE))+(VLOOKUP(IDP_Barèmes_RX!$D185,Listes!$A$54:$E$60,4,FALSE)))))))</f>
        <v/>
      </c>
      <c r="K185" s="170" t="str">
        <f>IF($G185="","",IF($C185=Listes!$B$31,IF(IDP_Barèmes_RX!$E185&lt;=Listes!$B$42,(IDP_Barèmes_RX!$E185*(VLOOKUP(IDP_Barèmes_RX!$D185,Listes!$A$43:$E$49,2,FALSE))),IF(IDP_Barèmes_RX!$E185&gt;Listes!$D$42,(IDP_Barèmes_RX!$E185*(VLOOKUP(IDP_Barèmes_RX!$D185,Listes!$A$43:$E$49,5,FALSE))),(IDP_Barèmes_RX!$E185*(VLOOKUP(IDP_Barèmes_RX!$D185,Listes!$A$43:$E$49,3,FALSE))+(VLOOKUP(IDP_Barèmes_RX!$D185,Listes!$A$43:$E$49,4,FALSE)))))))</f>
        <v/>
      </c>
      <c r="L185" s="170" t="str">
        <f>IF($G185="","",IF($C185=Listes!$B$34,Listes!$I$31,IF($C185=Listes!$B$35,(VLOOKUP(IDP_Barèmes_RX!$F185,Listes!$E$31:$F$36,2,FALSE)),IF($C185=Listes!$B$33,IF(IDP_Barèmes_RX!$E185&lt;=Listes!$A$64,IDP_Barèmes_RX!$E185*Listes!$A$65,IF(IDP_Barèmes_RX!$E185&gt;Listes!$D$64,IDP_Barèmes_RX!$E185*Listes!$D$65,((IDP_Barèmes_RX!$E185*Listes!$B$65)+Listes!$C$65)))))))</f>
        <v/>
      </c>
      <c r="M185" s="203" t="str">
        <f>IF(Barèmes!O185="","",Barèmes!O185)</f>
        <v/>
      </c>
      <c r="N185" s="73" t="str">
        <f t="shared" si="9"/>
        <v/>
      </c>
      <c r="O185" s="182" t="str">
        <f t="shared" si="10"/>
        <v/>
      </c>
      <c r="P185" s="182"/>
      <c r="Q185" s="182"/>
      <c r="R185" s="209" t="str">
        <f t="shared" si="11"/>
        <v/>
      </c>
      <c r="S185" s="185"/>
      <c r="T185" s="266"/>
      <c r="U185" s="90"/>
      <c r="V185" s="158">
        <f t="shared" si="8"/>
        <v>0</v>
      </c>
    </row>
    <row r="186" spans="1:22" ht="20.100000000000001" customHeight="1" x14ac:dyDescent="0.25">
      <c r="A186" s="174">
        <v>180</v>
      </c>
      <c r="B186" s="181" t="str">
        <f>IF(Barèmes!B186="","",Barèmes!B186)</f>
        <v/>
      </c>
      <c r="C186" s="181" t="str">
        <f>IF(Barèmes!C186="","",Barèmes!C186)</f>
        <v/>
      </c>
      <c r="D186" s="181" t="str">
        <f>IF(Barèmes!D186="","",Barèmes!D186)</f>
        <v/>
      </c>
      <c r="E186" s="181" t="str">
        <f>IF(Barèmes!E186="","",Barèmes!E186)</f>
        <v/>
      </c>
      <c r="F186" s="181" t="str">
        <f>IF(Barèmes!F186="","",Barèmes!F186)</f>
        <v/>
      </c>
      <c r="G186" s="181" t="str">
        <f>IF(Barèmes!G186="","",Barèmes!G186)</f>
        <v/>
      </c>
      <c r="H186" s="181" t="str">
        <f>IF(Barèmes!J186="","",Barèmes!J186)</f>
        <v/>
      </c>
      <c r="I186" s="181" t="str">
        <f>IF(Barèmes!K186="","",Barèmes!K186)</f>
        <v/>
      </c>
      <c r="J186" s="170" t="str">
        <f>IF($G186="","",IF($C186=Listes!$B$32,IF(IDP_Barèmes_RX!$E186&lt;=Listes!$B$53,(IDP_Barèmes_RX!$E186*(VLOOKUP(IDP_Barèmes_RX!$D186,Listes!$A$54:$E$60,2,FALSE))),IF(IDP_Barèmes_RX!$E186&gt;Listes!$E$53,(IDP_Barèmes_RX!$E186*(VLOOKUP(IDP_Barèmes_RX!$D186,Listes!$A$54:$E$60,5,FALSE))),(IDP_Barèmes_RX!$E186*(VLOOKUP(IDP_Barèmes_RX!$D186,Listes!$A$54:$E$60,3,FALSE))+(VLOOKUP(IDP_Barèmes_RX!$D186,Listes!$A$54:$E$60,4,FALSE)))))))</f>
        <v/>
      </c>
      <c r="K186" s="170" t="str">
        <f>IF($G186="","",IF($C186=Listes!$B$31,IF(IDP_Barèmes_RX!$E186&lt;=Listes!$B$42,(IDP_Barèmes_RX!$E186*(VLOOKUP(IDP_Barèmes_RX!$D186,Listes!$A$43:$E$49,2,FALSE))),IF(IDP_Barèmes_RX!$E186&gt;Listes!$D$42,(IDP_Barèmes_RX!$E186*(VLOOKUP(IDP_Barèmes_RX!$D186,Listes!$A$43:$E$49,5,FALSE))),(IDP_Barèmes_RX!$E186*(VLOOKUP(IDP_Barèmes_RX!$D186,Listes!$A$43:$E$49,3,FALSE))+(VLOOKUP(IDP_Barèmes_RX!$D186,Listes!$A$43:$E$49,4,FALSE)))))))</f>
        <v/>
      </c>
      <c r="L186" s="170" t="str">
        <f>IF($G186="","",IF($C186=Listes!$B$34,Listes!$I$31,IF($C186=Listes!$B$35,(VLOOKUP(IDP_Barèmes_RX!$F186,Listes!$E$31:$F$36,2,FALSE)),IF($C186=Listes!$B$33,IF(IDP_Barèmes_RX!$E186&lt;=Listes!$A$64,IDP_Barèmes_RX!$E186*Listes!$A$65,IF(IDP_Barèmes_RX!$E186&gt;Listes!$D$64,IDP_Barèmes_RX!$E186*Listes!$D$65,((IDP_Barèmes_RX!$E186*Listes!$B$65)+Listes!$C$65)))))))</f>
        <v/>
      </c>
      <c r="M186" s="203" t="str">
        <f>IF(Barèmes!O186="","",Barèmes!O186)</f>
        <v/>
      </c>
      <c r="N186" s="73" t="str">
        <f t="shared" si="9"/>
        <v/>
      </c>
      <c r="O186" s="182" t="str">
        <f t="shared" si="10"/>
        <v/>
      </c>
      <c r="P186" s="182"/>
      <c r="Q186" s="182"/>
      <c r="R186" s="209" t="str">
        <f t="shared" si="11"/>
        <v/>
      </c>
      <c r="S186" s="185"/>
      <c r="T186" s="266"/>
      <c r="U186" s="90"/>
      <c r="V186" s="158">
        <f t="shared" si="8"/>
        <v>0</v>
      </c>
    </row>
    <row r="187" spans="1:22" ht="20.100000000000001" customHeight="1" x14ac:dyDescent="0.25">
      <c r="A187" s="174">
        <v>181</v>
      </c>
      <c r="B187" s="181" t="str">
        <f>IF(Barèmes!B187="","",Barèmes!B187)</f>
        <v/>
      </c>
      <c r="C187" s="181" t="str">
        <f>IF(Barèmes!C187="","",Barèmes!C187)</f>
        <v/>
      </c>
      <c r="D187" s="181" t="str">
        <f>IF(Barèmes!D187="","",Barèmes!D187)</f>
        <v/>
      </c>
      <c r="E187" s="181" t="str">
        <f>IF(Barèmes!E187="","",Barèmes!E187)</f>
        <v/>
      </c>
      <c r="F187" s="181" t="str">
        <f>IF(Barèmes!F187="","",Barèmes!F187)</f>
        <v/>
      </c>
      <c r="G187" s="181" t="str">
        <f>IF(Barèmes!G187="","",Barèmes!G187)</f>
        <v/>
      </c>
      <c r="H187" s="181" t="str">
        <f>IF(Barèmes!J187="","",Barèmes!J187)</f>
        <v/>
      </c>
      <c r="I187" s="181" t="str">
        <f>IF(Barèmes!K187="","",Barèmes!K187)</f>
        <v/>
      </c>
      <c r="J187" s="170" t="str">
        <f>IF($G187="","",IF($C187=Listes!$B$32,IF(IDP_Barèmes_RX!$E187&lt;=Listes!$B$53,(IDP_Barèmes_RX!$E187*(VLOOKUP(IDP_Barèmes_RX!$D187,Listes!$A$54:$E$60,2,FALSE))),IF(IDP_Barèmes_RX!$E187&gt;Listes!$E$53,(IDP_Barèmes_RX!$E187*(VLOOKUP(IDP_Barèmes_RX!$D187,Listes!$A$54:$E$60,5,FALSE))),(IDP_Barèmes_RX!$E187*(VLOOKUP(IDP_Barèmes_RX!$D187,Listes!$A$54:$E$60,3,FALSE))+(VLOOKUP(IDP_Barèmes_RX!$D187,Listes!$A$54:$E$60,4,FALSE)))))))</f>
        <v/>
      </c>
      <c r="K187" s="170" t="str">
        <f>IF($G187="","",IF($C187=Listes!$B$31,IF(IDP_Barèmes_RX!$E187&lt;=Listes!$B$42,(IDP_Barèmes_RX!$E187*(VLOOKUP(IDP_Barèmes_RX!$D187,Listes!$A$43:$E$49,2,FALSE))),IF(IDP_Barèmes_RX!$E187&gt;Listes!$D$42,(IDP_Barèmes_RX!$E187*(VLOOKUP(IDP_Barèmes_RX!$D187,Listes!$A$43:$E$49,5,FALSE))),(IDP_Barèmes_RX!$E187*(VLOOKUP(IDP_Barèmes_RX!$D187,Listes!$A$43:$E$49,3,FALSE))+(VLOOKUP(IDP_Barèmes_RX!$D187,Listes!$A$43:$E$49,4,FALSE)))))))</f>
        <v/>
      </c>
      <c r="L187" s="170" t="str">
        <f>IF($G187="","",IF($C187=Listes!$B$34,Listes!$I$31,IF($C187=Listes!$B$35,(VLOOKUP(IDP_Barèmes_RX!$F187,Listes!$E$31:$F$36,2,FALSE)),IF($C187=Listes!$B$33,IF(IDP_Barèmes_RX!$E187&lt;=Listes!$A$64,IDP_Barèmes_RX!$E187*Listes!$A$65,IF(IDP_Barèmes_RX!$E187&gt;Listes!$D$64,IDP_Barèmes_RX!$E187*Listes!$D$65,((IDP_Barèmes_RX!$E187*Listes!$B$65)+Listes!$C$65)))))))</f>
        <v/>
      </c>
      <c r="M187" s="203" t="str">
        <f>IF(Barèmes!O187="","",Barèmes!O187)</f>
        <v/>
      </c>
      <c r="N187" s="73" t="str">
        <f t="shared" si="9"/>
        <v/>
      </c>
      <c r="O187" s="182" t="str">
        <f t="shared" si="10"/>
        <v/>
      </c>
      <c r="P187" s="182"/>
      <c r="Q187" s="182"/>
      <c r="R187" s="209" t="str">
        <f t="shared" si="11"/>
        <v/>
      </c>
      <c r="S187" s="185"/>
      <c r="T187" s="266"/>
      <c r="U187" s="90"/>
      <c r="V187" s="158">
        <f t="shared" si="8"/>
        <v>0</v>
      </c>
    </row>
    <row r="188" spans="1:22" ht="20.100000000000001" customHeight="1" x14ac:dyDescent="0.25">
      <c r="A188" s="174">
        <v>182</v>
      </c>
      <c r="B188" s="181" t="str">
        <f>IF(Barèmes!B188="","",Barèmes!B188)</f>
        <v/>
      </c>
      <c r="C188" s="181" t="str">
        <f>IF(Barèmes!C188="","",Barèmes!C188)</f>
        <v/>
      </c>
      <c r="D188" s="181" t="str">
        <f>IF(Barèmes!D188="","",Barèmes!D188)</f>
        <v/>
      </c>
      <c r="E188" s="181" t="str">
        <f>IF(Barèmes!E188="","",Barèmes!E188)</f>
        <v/>
      </c>
      <c r="F188" s="181" t="str">
        <f>IF(Barèmes!F188="","",Barèmes!F188)</f>
        <v/>
      </c>
      <c r="G188" s="181" t="str">
        <f>IF(Barèmes!G188="","",Barèmes!G188)</f>
        <v/>
      </c>
      <c r="H188" s="181" t="str">
        <f>IF(Barèmes!J188="","",Barèmes!J188)</f>
        <v/>
      </c>
      <c r="I188" s="181" t="str">
        <f>IF(Barèmes!K188="","",Barèmes!K188)</f>
        <v/>
      </c>
      <c r="J188" s="170" t="str">
        <f>IF($G188="","",IF($C188=Listes!$B$32,IF(IDP_Barèmes_RX!$E188&lt;=Listes!$B$53,(IDP_Barèmes_RX!$E188*(VLOOKUP(IDP_Barèmes_RX!$D188,Listes!$A$54:$E$60,2,FALSE))),IF(IDP_Barèmes_RX!$E188&gt;Listes!$E$53,(IDP_Barèmes_RX!$E188*(VLOOKUP(IDP_Barèmes_RX!$D188,Listes!$A$54:$E$60,5,FALSE))),(IDP_Barèmes_RX!$E188*(VLOOKUP(IDP_Barèmes_RX!$D188,Listes!$A$54:$E$60,3,FALSE))+(VLOOKUP(IDP_Barèmes_RX!$D188,Listes!$A$54:$E$60,4,FALSE)))))))</f>
        <v/>
      </c>
      <c r="K188" s="170" t="str">
        <f>IF($G188="","",IF($C188=Listes!$B$31,IF(IDP_Barèmes_RX!$E188&lt;=Listes!$B$42,(IDP_Barèmes_RX!$E188*(VLOOKUP(IDP_Barèmes_RX!$D188,Listes!$A$43:$E$49,2,FALSE))),IF(IDP_Barèmes_RX!$E188&gt;Listes!$D$42,(IDP_Barèmes_RX!$E188*(VLOOKUP(IDP_Barèmes_RX!$D188,Listes!$A$43:$E$49,5,FALSE))),(IDP_Barèmes_RX!$E188*(VLOOKUP(IDP_Barèmes_RX!$D188,Listes!$A$43:$E$49,3,FALSE))+(VLOOKUP(IDP_Barèmes_RX!$D188,Listes!$A$43:$E$49,4,FALSE)))))))</f>
        <v/>
      </c>
      <c r="L188" s="170" t="str">
        <f>IF($G188="","",IF($C188=Listes!$B$34,Listes!$I$31,IF($C188=Listes!$B$35,(VLOOKUP(IDP_Barèmes_RX!$F188,Listes!$E$31:$F$36,2,FALSE)),IF($C188=Listes!$B$33,IF(IDP_Barèmes_RX!$E188&lt;=Listes!$A$64,IDP_Barèmes_RX!$E188*Listes!$A$65,IF(IDP_Barèmes_RX!$E188&gt;Listes!$D$64,IDP_Barèmes_RX!$E188*Listes!$D$65,((IDP_Barèmes_RX!$E188*Listes!$B$65)+Listes!$C$65)))))))</f>
        <v/>
      </c>
      <c r="M188" s="203" t="str">
        <f>IF(Barèmes!O188="","",Barèmes!O188)</f>
        <v/>
      </c>
      <c r="N188" s="73" t="str">
        <f t="shared" si="9"/>
        <v/>
      </c>
      <c r="O188" s="182" t="str">
        <f t="shared" si="10"/>
        <v/>
      </c>
      <c r="P188" s="182"/>
      <c r="Q188" s="182"/>
      <c r="R188" s="209" t="str">
        <f t="shared" si="11"/>
        <v/>
      </c>
      <c r="S188" s="185"/>
      <c r="T188" s="266"/>
      <c r="U188" s="90"/>
      <c r="V188" s="158">
        <f t="shared" si="8"/>
        <v>0</v>
      </c>
    </row>
    <row r="189" spans="1:22" ht="20.100000000000001" customHeight="1" x14ac:dyDescent="0.25">
      <c r="A189" s="174">
        <v>183</v>
      </c>
      <c r="B189" s="181" t="str">
        <f>IF(Barèmes!B189="","",Barèmes!B189)</f>
        <v/>
      </c>
      <c r="C189" s="181" t="str">
        <f>IF(Barèmes!C189="","",Barèmes!C189)</f>
        <v/>
      </c>
      <c r="D189" s="181" t="str">
        <f>IF(Barèmes!D189="","",Barèmes!D189)</f>
        <v/>
      </c>
      <c r="E189" s="181" t="str">
        <f>IF(Barèmes!E189="","",Barèmes!E189)</f>
        <v/>
      </c>
      <c r="F189" s="181" t="str">
        <f>IF(Barèmes!F189="","",Barèmes!F189)</f>
        <v/>
      </c>
      <c r="G189" s="181" t="str">
        <f>IF(Barèmes!G189="","",Barèmes!G189)</f>
        <v/>
      </c>
      <c r="H189" s="181" t="str">
        <f>IF(Barèmes!J189="","",Barèmes!J189)</f>
        <v/>
      </c>
      <c r="I189" s="181" t="str">
        <f>IF(Barèmes!K189="","",Barèmes!K189)</f>
        <v/>
      </c>
      <c r="J189" s="170" t="str">
        <f>IF($G189="","",IF($C189=Listes!$B$32,IF(IDP_Barèmes_RX!$E189&lt;=Listes!$B$53,(IDP_Barèmes_RX!$E189*(VLOOKUP(IDP_Barèmes_RX!$D189,Listes!$A$54:$E$60,2,FALSE))),IF(IDP_Barèmes_RX!$E189&gt;Listes!$E$53,(IDP_Barèmes_RX!$E189*(VLOOKUP(IDP_Barèmes_RX!$D189,Listes!$A$54:$E$60,5,FALSE))),(IDP_Barèmes_RX!$E189*(VLOOKUP(IDP_Barèmes_RX!$D189,Listes!$A$54:$E$60,3,FALSE))+(VLOOKUP(IDP_Barèmes_RX!$D189,Listes!$A$54:$E$60,4,FALSE)))))))</f>
        <v/>
      </c>
      <c r="K189" s="170" t="str">
        <f>IF($G189="","",IF($C189=Listes!$B$31,IF(IDP_Barèmes_RX!$E189&lt;=Listes!$B$42,(IDP_Barèmes_RX!$E189*(VLOOKUP(IDP_Barèmes_RX!$D189,Listes!$A$43:$E$49,2,FALSE))),IF(IDP_Barèmes_RX!$E189&gt;Listes!$D$42,(IDP_Barèmes_RX!$E189*(VLOOKUP(IDP_Barèmes_RX!$D189,Listes!$A$43:$E$49,5,FALSE))),(IDP_Barèmes_RX!$E189*(VLOOKUP(IDP_Barèmes_RX!$D189,Listes!$A$43:$E$49,3,FALSE))+(VLOOKUP(IDP_Barèmes_RX!$D189,Listes!$A$43:$E$49,4,FALSE)))))))</f>
        <v/>
      </c>
      <c r="L189" s="170" t="str">
        <f>IF($G189="","",IF($C189=Listes!$B$34,Listes!$I$31,IF($C189=Listes!$B$35,(VLOOKUP(IDP_Barèmes_RX!$F189,Listes!$E$31:$F$36,2,FALSE)),IF($C189=Listes!$B$33,IF(IDP_Barèmes_RX!$E189&lt;=Listes!$A$64,IDP_Barèmes_RX!$E189*Listes!$A$65,IF(IDP_Barèmes_RX!$E189&gt;Listes!$D$64,IDP_Barèmes_RX!$E189*Listes!$D$65,((IDP_Barèmes_RX!$E189*Listes!$B$65)+Listes!$C$65)))))))</f>
        <v/>
      </c>
      <c r="M189" s="203" t="str">
        <f>IF(Barèmes!O189="","",Barèmes!O189)</f>
        <v/>
      </c>
      <c r="N189" s="73" t="str">
        <f t="shared" si="9"/>
        <v/>
      </c>
      <c r="O189" s="182" t="str">
        <f t="shared" si="10"/>
        <v/>
      </c>
      <c r="P189" s="182"/>
      <c r="Q189" s="182"/>
      <c r="R189" s="209" t="str">
        <f t="shared" si="11"/>
        <v/>
      </c>
      <c r="S189" s="185"/>
      <c r="T189" s="266"/>
      <c r="U189" s="90"/>
      <c r="V189" s="158">
        <f t="shared" si="8"/>
        <v>0</v>
      </c>
    </row>
    <row r="190" spans="1:22" ht="20.100000000000001" customHeight="1" x14ac:dyDescent="0.25">
      <c r="A190" s="174">
        <v>184</v>
      </c>
      <c r="B190" s="181" t="str">
        <f>IF(Barèmes!B190="","",Barèmes!B190)</f>
        <v/>
      </c>
      <c r="C190" s="181" t="str">
        <f>IF(Barèmes!C190="","",Barèmes!C190)</f>
        <v/>
      </c>
      <c r="D190" s="181" t="str">
        <f>IF(Barèmes!D190="","",Barèmes!D190)</f>
        <v/>
      </c>
      <c r="E190" s="181" t="str">
        <f>IF(Barèmes!E190="","",Barèmes!E190)</f>
        <v/>
      </c>
      <c r="F190" s="181" t="str">
        <f>IF(Barèmes!F190="","",Barèmes!F190)</f>
        <v/>
      </c>
      <c r="G190" s="181" t="str">
        <f>IF(Barèmes!G190="","",Barèmes!G190)</f>
        <v/>
      </c>
      <c r="H190" s="181" t="str">
        <f>IF(Barèmes!J190="","",Barèmes!J190)</f>
        <v/>
      </c>
      <c r="I190" s="181" t="str">
        <f>IF(Barèmes!K190="","",Barèmes!K190)</f>
        <v/>
      </c>
      <c r="J190" s="170" t="str">
        <f>IF($G190="","",IF($C190=Listes!$B$32,IF(IDP_Barèmes_RX!$E190&lt;=Listes!$B$53,(IDP_Barèmes_RX!$E190*(VLOOKUP(IDP_Barèmes_RX!$D190,Listes!$A$54:$E$60,2,FALSE))),IF(IDP_Barèmes_RX!$E190&gt;Listes!$E$53,(IDP_Barèmes_RX!$E190*(VLOOKUP(IDP_Barèmes_RX!$D190,Listes!$A$54:$E$60,5,FALSE))),(IDP_Barèmes_RX!$E190*(VLOOKUP(IDP_Barèmes_RX!$D190,Listes!$A$54:$E$60,3,FALSE))+(VLOOKUP(IDP_Barèmes_RX!$D190,Listes!$A$54:$E$60,4,FALSE)))))))</f>
        <v/>
      </c>
      <c r="K190" s="170" t="str">
        <f>IF($G190="","",IF($C190=Listes!$B$31,IF(IDP_Barèmes_RX!$E190&lt;=Listes!$B$42,(IDP_Barèmes_RX!$E190*(VLOOKUP(IDP_Barèmes_RX!$D190,Listes!$A$43:$E$49,2,FALSE))),IF(IDP_Barèmes_RX!$E190&gt;Listes!$D$42,(IDP_Barèmes_RX!$E190*(VLOOKUP(IDP_Barèmes_RX!$D190,Listes!$A$43:$E$49,5,FALSE))),(IDP_Barèmes_RX!$E190*(VLOOKUP(IDP_Barèmes_RX!$D190,Listes!$A$43:$E$49,3,FALSE))+(VLOOKUP(IDP_Barèmes_RX!$D190,Listes!$A$43:$E$49,4,FALSE)))))))</f>
        <v/>
      </c>
      <c r="L190" s="170" t="str">
        <f>IF($G190="","",IF($C190=Listes!$B$34,Listes!$I$31,IF($C190=Listes!$B$35,(VLOOKUP(IDP_Barèmes_RX!$F190,Listes!$E$31:$F$36,2,FALSE)),IF($C190=Listes!$B$33,IF(IDP_Barèmes_RX!$E190&lt;=Listes!$A$64,IDP_Barèmes_RX!$E190*Listes!$A$65,IF(IDP_Barèmes_RX!$E190&gt;Listes!$D$64,IDP_Barèmes_RX!$E190*Listes!$D$65,((IDP_Barèmes_RX!$E190*Listes!$B$65)+Listes!$C$65)))))))</f>
        <v/>
      </c>
      <c r="M190" s="203" t="str">
        <f>IF(Barèmes!O190="","",Barèmes!O190)</f>
        <v/>
      </c>
      <c r="N190" s="73" t="str">
        <f t="shared" si="9"/>
        <v/>
      </c>
      <c r="O190" s="182" t="str">
        <f t="shared" si="10"/>
        <v/>
      </c>
      <c r="P190" s="182"/>
      <c r="Q190" s="182"/>
      <c r="R190" s="209" t="str">
        <f t="shared" si="11"/>
        <v/>
      </c>
      <c r="S190" s="185"/>
      <c r="T190" s="266"/>
      <c r="U190" s="90"/>
      <c r="V190" s="158">
        <f t="shared" si="8"/>
        <v>0</v>
      </c>
    </row>
    <row r="191" spans="1:22" ht="20.100000000000001" customHeight="1" x14ac:dyDescent="0.25">
      <c r="A191" s="174">
        <v>185</v>
      </c>
      <c r="B191" s="181" t="str">
        <f>IF(Barèmes!B191="","",Barèmes!B191)</f>
        <v/>
      </c>
      <c r="C191" s="181" t="str">
        <f>IF(Barèmes!C191="","",Barèmes!C191)</f>
        <v/>
      </c>
      <c r="D191" s="181" t="str">
        <f>IF(Barèmes!D191="","",Barèmes!D191)</f>
        <v/>
      </c>
      <c r="E191" s="181" t="str">
        <f>IF(Barèmes!E191="","",Barèmes!E191)</f>
        <v/>
      </c>
      <c r="F191" s="181" t="str">
        <f>IF(Barèmes!F191="","",Barèmes!F191)</f>
        <v/>
      </c>
      <c r="G191" s="181" t="str">
        <f>IF(Barèmes!G191="","",Barèmes!G191)</f>
        <v/>
      </c>
      <c r="H191" s="181" t="str">
        <f>IF(Barèmes!J191="","",Barèmes!J191)</f>
        <v/>
      </c>
      <c r="I191" s="181" t="str">
        <f>IF(Barèmes!K191="","",Barèmes!K191)</f>
        <v/>
      </c>
      <c r="J191" s="170" t="str">
        <f>IF($G191="","",IF($C191=Listes!$B$32,IF(IDP_Barèmes_RX!$E191&lt;=Listes!$B$53,(IDP_Barèmes_RX!$E191*(VLOOKUP(IDP_Barèmes_RX!$D191,Listes!$A$54:$E$60,2,FALSE))),IF(IDP_Barèmes_RX!$E191&gt;Listes!$E$53,(IDP_Barèmes_RX!$E191*(VLOOKUP(IDP_Barèmes_RX!$D191,Listes!$A$54:$E$60,5,FALSE))),(IDP_Barèmes_RX!$E191*(VLOOKUP(IDP_Barèmes_RX!$D191,Listes!$A$54:$E$60,3,FALSE))+(VLOOKUP(IDP_Barèmes_RX!$D191,Listes!$A$54:$E$60,4,FALSE)))))))</f>
        <v/>
      </c>
      <c r="K191" s="170" t="str">
        <f>IF($G191="","",IF($C191=Listes!$B$31,IF(IDP_Barèmes_RX!$E191&lt;=Listes!$B$42,(IDP_Barèmes_RX!$E191*(VLOOKUP(IDP_Barèmes_RX!$D191,Listes!$A$43:$E$49,2,FALSE))),IF(IDP_Barèmes_RX!$E191&gt;Listes!$D$42,(IDP_Barèmes_RX!$E191*(VLOOKUP(IDP_Barèmes_RX!$D191,Listes!$A$43:$E$49,5,FALSE))),(IDP_Barèmes_RX!$E191*(VLOOKUP(IDP_Barèmes_RX!$D191,Listes!$A$43:$E$49,3,FALSE))+(VLOOKUP(IDP_Barèmes_RX!$D191,Listes!$A$43:$E$49,4,FALSE)))))))</f>
        <v/>
      </c>
      <c r="L191" s="170" t="str">
        <f>IF($G191="","",IF($C191=Listes!$B$34,Listes!$I$31,IF($C191=Listes!$B$35,(VLOOKUP(IDP_Barèmes_RX!$F191,Listes!$E$31:$F$36,2,FALSE)),IF($C191=Listes!$B$33,IF(IDP_Barèmes_RX!$E191&lt;=Listes!$A$64,IDP_Barèmes_RX!$E191*Listes!$A$65,IF(IDP_Barèmes_RX!$E191&gt;Listes!$D$64,IDP_Barèmes_RX!$E191*Listes!$D$65,((IDP_Barèmes_RX!$E191*Listes!$B$65)+Listes!$C$65)))))))</f>
        <v/>
      </c>
      <c r="M191" s="203" t="str">
        <f>IF(Barèmes!O191="","",Barèmes!O191)</f>
        <v/>
      </c>
      <c r="N191" s="73" t="str">
        <f t="shared" si="9"/>
        <v/>
      </c>
      <c r="O191" s="182" t="str">
        <f t="shared" si="10"/>
        <v/>
      </c>
      <c r="P191" s="182"/>
      <c r="Q191" s="182"/>
      <c r="R191" s="209" t="str">
        <f t="shared" si="11"/>
        <v/>
      </c>
      <c r="S191" s="185"/>
      <c r="T191" s="266"/>
      <c r="U191" s="90"/>
      <c r="V191" s="158">
        <f t="shared" si="8"/>
        <v>0</v>
      </c>
    </row>
    <row r="192" spans="1:22" ht="20.100000000000001" customHeight="1" x14ac:dyDescent="0.25">
      <c r="A192" s="174">
        <v>186</v>
      </c>
      <c r="B192" s="181" t="str">
        <f>IF(Barèmes!B192="","",Barèmes!B192)</f>
        <v/>
      </c>
      <c r="C192" s="181" t="str">
        <f>IF(Barèmes!C192="","",Barèmes!C192)</f>
        <v/>
      </c>
      <c r="D192" s="181" t="str">
        <f>IF(Barèmes!D192="","",Barèmes!D192)</f>
        <v/>
      </c>
      <c r="E192" s="181" t="str">
        <f>IF(Barèmes!E192="","",Barèmes!E192)</f>
        <v/>
      </c>
      <c r="F192" s="181" t="str">
        <f>IF(Barèmes!F192="","",Barèmes!F192)</f>
        <v/>
      </c>
      <c r="G192" s="181" t="str">
        <f>IF(Barèmes!G192="","",Barèmes!G192)</f>
        <v/>
      </c>
      <c r="H192" s="181" t="str">
        <f>IF(Barèmes!J192="","",Barèmes!J192)</f>
        <v/>
      </c>
      <c r="I192" s="181" t="str">
        <f>IF(Barèmes!K192="","",Barèmes!K192)</f>
        <v/>
      </c>
      <c r="J192" s="170" t="str">
        <f>IF($G192="","",IF($C192=Listes!$B$32,IF(IDP_Barèmes_RX!$E192&lt;=Listes!$B$53,(IDP_Barèmes_RX!$E192*(VLOOKUP(IDP_Barèmes_RX!$D192,Listes!$A$54:$E$60,2,FALSE))),IF(IDP_Barèmes_RX!$E192&gt;Listes!$E$53,(IDP_Barèmes_RX!$E192*(VLOOKUP(IDP_Barèmes_RX!$D192,Listes!$A$54:$E$60,5,FALSE))),(IDP_Barèmes_RX!$E192*(VLOOKUP(IDP_Barèmes_RX!$D192,Listes!$A$54:$E$60,3,FALSE))+(VLOOKUP(IDP_Barèmes_RX!$D192,Listes!$A$54:$E$60,4,FALSE)))))))</f>
        <v/>
      </c>
      <c r="K192" s="170" t="str">
        <f>IF($G192="","",IF($C192=Listes!$B$31,IF(IDP_Barèmes_RX!$E192&lt;=Listes!$B$42,(IDP_Barèmes_RX!$E192*(VLOOKUP(IDP_Barèmes_RX!$D192,Listes!$A$43:$E$49,2,FALSE))),IF(IDP_Barèmes_RX!$E192&gt;Listes!$D$42,(IDP_Barèmes_RX!$E192*(VLOOKUP(IDP_Barèmes_RX!$D192,Listes!$A$43:$E$49,5,FALSE))),(IDP_Barèmes_RX!$E192*(VLOOKUP(IDP_Barèmes_RX!$D192,Listes!$A$43:$E$49,3,FALSE))+(VLOOKUP(IDP_Barèmes_RX!$D192,Listes!$A$43:$E$49,4,FALSE)))))))</f>
        <v/>
      </c>
      <c r="L192" s="170" t="str">
        <f>IF($G192="","",IF($C192=Listes!$B$34,Listes!$I$31,IF($C192=Listes!$B$35,(VLOOKUP(IDP_Barèmes_RX!$F192,Listes!$E$31:$F$36,2,FALSE)),IF($C192=Listes!$B$33,IF(IDP_Barèmes_RX!$E192&lt;=Listes!$A$64,IDP_Barèmes_RX!$E192*Listes!$A$65,IF(IDP_Barèmes_RX!$E192&gt;Listes!$D$64,IDP_Barèmes_RX!$E192*Listes!$D$65,((IDP_Barèmes_RX!$E192*Listes!$B$65)+Listes!$C$65)))))))</f>
        <v/>
      </c>
      <c r="M192" s="203" t="str">
        <f>IF(Barèmes!O192="","",Barèmes!O192)</f>
        <v/>
      </c>
      <c r="N192" s="73" t="str">
        <f t="shared" si="9"/>
        <v/>
      </c>
      <c r="O192" s="182" t="str">
        <f t="shared" si="10"/>
        <v/>
      </c>
      <c r="P192" s="182"/>
      <c r="Q192" s="182"/>
      <c r="R192" s="209" t="str">
        <f t="shared" si="11"/>
        <v/>
      </c>
      <c r="S192" s="185"/>
      <c r="T192" s="266"/>
      <c r="U192" s="90"/>
      <c r="V192" s="158">
        <f t="shared" si="8"/>
        <v>0</v>
      </c>
    </row>
    <row r="193" spans="1:22" ht="20.100000000000001" customHeight="1" x14ac:dyDescent="0.25">
      <c r="A193" s="174">
        <v>187</v>
      </c>
      <c r="B193" s="181" t="str">
        <f>IF(Barèmes!B193="","",Barèmes!B193)</f>
        <v/>
      </c>
      <c r="C193" s="181" t="str">
        <f>IF(Barèmes!C193="","",Barèmes!C193)</f>
        <v/>
      </c>
      <c r="D193" s="181" t="str">
        <f>IF(Barèmes!D193="","",Barèmes!D193)</f>
        <v/>
      </c>
      <c r="E193" s="181" t="str">
        <f>IF(Barèmes!E193="","",Barèmes!E193)</f>
        <v/>
      </c>
      <c r="F193" s="181" t="str">
        <f>IF(Barèmes!F193="","",Barèmes!F193)</f>
        <v/>
      </c>
      <c r="G193" s="181" t="str">
        <f>IF(Barèmes!G193="","",Barèmes!G193)</f>
        <v/>
      </c>
      <c r="H193" s="181" t="str">
        <f>IF(Barèmes!J193="","",Barèmes!J193)</f>
        <v/>
      </c>
      <c r="I193" s="181" t="str">
        <f>IF(Barèmes!K193="","",Barèmes!K193)</f>
        <v/>
      </c>
      <c r="J193" s="170" t="str">
        <f>IF($G193="","",IF($C193=Listes!$B$32,IF(IDP_Barèmes_RX!$E193&lt;=Listes!$B$53,(IDP_Barèmes_RX!$E193*(VLOOKUP(IDP_Barèmes_RX!$D193,Listes!$A$54:$E$60,2,FALSE))),IF(IDP_Barèmes_RX!$E193&gt;Listes!$E$53,(IDP_Barèmes_RX!$E193*(VLOOKUP(IDP_Barèmes_RX!$D193,Listes!$A$54:$E$60,5,FALSE))),(IDP_Barèmes_RX!$E193*(VLOOKUP(IDP_Barèmes_RX!$D193,Listes!$A$54:$E$60,3,FALSE))+(VLOOKUP(IDP_Barèmes_RX!$D193,Listes!$A$54:$E$60,4,FALSE)))))))</f>
        <v/>
      </c>
      <c r="K193" s="170" t="str">
        <f>IF($G193="","",IF($C193=Listes!$B$31,IF(IDP_Barèmes_RX!$E193&lt;=Listes!$B$42,(IDP_Barèmes_RX!$E193*(VLOOKUP(IDP_Barèmes_RX!$D193,Listes!$A$43:$E$49,2,FALSE))),IF(IDP_Barèmes_RX!$E193&gt;Listes!$D$42,(IDP_Barèmes_RX!$E193*(VLOOKUP(IDP_Barèmes_RX!$D193,Listes!$A$43:$E$49,5,FALSE))),(IDP_Barèmes_RX!$E193*(VLOOKUP(IDP_Barèmes_RX!$D193,Listes!$A$43:$E$49,3,FALSE))+(VLOOKUP(IDP_Barèmes_RX!$D193,Listes!$A$43:$E$49,4,FALSE)))))))</f>
        <v/>
      </c>
      <c r="L193" s="170" t="str">
        <f>IF($G193="","",IF($C193=Listes!$B$34,Listes!$I$31,IF($C193=Listes!$B$35,(VLOOKUP(IDP_Barèmes_RX!$F193,Listes!$E$31:$F$36,2,FALSE)),IF($C193=Listes!$B$33,IF(IDP_Barèmes_RX!$E193&lt;=Listes!$A$64,IDP_Barèmes_RX!$E193*Listes!$A$65,IF(IDP_Barèmes_RX!$E193&gt;Listes!$D$64,IDP_Barèmes_RX!$E193*Listes!$D$65,((IDP_Barèmes_RX!$E193*Listes!$B$65)+Listes!$C$65)))))))</f>
        <v/>
      </c>
      <c r="M193" s="203" t="str">
        <f>IF(Barèmes!O193="","",Barèmes!O193)</f>
        <v/>
      </c>
      <c r="N193" s="73" t="str">
        <f t="shared" si="9"/>
        <v/>
      </c>
      <c r="O193" s="182" t="str">
        <f t="shared" si="10"/>
        <v/>
      </c>
      <c r="P193" s="182"/>
      <c r="Q193" s="182"/>
      <c r="R193" s="209" t="str">
        <f t="shared" si="11"/>
        <v/>
      </c>
      <c r="S193" s="185"/>
      <c r="T193" s="266"/>
      <c r="U193" s="90"/>
      <c r="V193" s="158">
        <f t="shared" si="8"/>
        <v>0</v>
      </c>
    </row>
    <row r="194" spans="1:22" ht="20.100000000000001" customHeight="1" x14ac:dyDescent="0.25">
      <c r="A194" s="174">
        <v>188</v>
      </c>
      <c r="B194" s="181" t="str">
        <f>IF(Barèmes!B194="","",Barèmes!B194)</f>
        <v/>
      </c>
      <c r="C194" s="181" t="str">
        <f>IF(Barèmes!C194="","",Barèmes!C194)</f>
        <v/>
      </c>
      <c r="D194" s="181" t="str">
        <f>IF(Barèmes!D194="","",Barèmes!D194)</f>
        <v/>
      </c>
      <c r="E194" s="181" t="str">
        <f>IF(Barèmes!E194="","",Barèmes!E194)</f>
        <v/>
      </c>
      <c r="F194" s="181" t="str">
        <f>IF(Barèmes!F194="","",Barèmes!F194)</f>
        <v/>
      </c>
      <c r="G194" s="181" t="str">
        <f>IF(Barèmes!G194="","",Barèmes!G194)</f>
        <v/>
      </c>
      <c r="H194" s="181" t="str">
        <f>IF(Barèmes!J194="","",Barèmes!J194)</f>
        <v/>
      </c>
      <c r="I194" s="181" t="str">
        <f>IF(Barèmes!K194="","",Barèmes!K194)</f>
        <v/>
      </c>
      <c r="J194" s="170" t="str">
        <f>IF($G194="","",IF($C194=Listes!$B$32,IF(IDP_Barèmes_RX!$E194&lt;=Listes!$B$53,(IDP_Barèmes_RX!$E194*(VLOOKUP(IDP_Barèmes_RX!$D194,Listes!$A$54:$E$60,2,FALSE))),IF(IDP_Barèmes_RX!$E194&gt;Listes!$E$53,(IDP_Barèmes_RX!$E194*(VLOOKUP(IDP_Barèmes_RX!$D194,Listes!$A$54:$E$60,5,FALSE))),(IDP_Barèmes_RX!$E194*(VLOOKUP(IDP_Barèmes_RX!$D194,Listes!$A$54:$E$60,3,FALSE))+(VLOOKUP(IDP_Barèmes_RX!$D194,Listes!$A$54:$E$60,4,FALSE)))))))</f>
        <v/>
      </c>
      <c r="K194" s="170" t="str">
        <f>IF($G194="","",IF($C194=Listes!$B$31,IF(IDP_Barèmes_RX!$E194&lt;=Listes!$B$42,(IDP_Barèmes_RX!$E194*(VLOOKUP(IDP_Barèmes_RX!$D194,Listes!$A$43:$E$49,2,FALSE))),IF(IDP_Barèmes_RX!$E194&gt;Listes!$D$42,(IDP_Barèmes_RX!$E194*(VLOOKUP(IDP_Barèmes_RX!$D194,Listes!$A$43:$E$49,5,FALSE))),(IDP_Barèmes_RX!$E194*(VLOOKUP(IDP_Barèmes_RX!$D194,Listes!$A$43:$E$49,3,FALSE))+(VLOOKUP(IDP_Barèmes_RX!$D194,Listes!$A$43:$E$49,4,FALSE)))))))</f>
        <v/>
      </c>
      <c r="L194" s="170" t="str">
        <f>IF($G194="","",IF($C194=Listes!$B$34,Listes!$I$31,IF($C194=Listes!$B$35,(VLOOKUP(IDP_Barèmes_RX!$F194,Listes!$E$31:$F$36,2,FALSE)),IF($C194=Listes!$B$33,IF(IDP_Barèmes_RX!$E194&lt;=Listes!$A$64,IDP_Barèmes_RX!$E194*Listes!$A$65,IF(IDP_Barèmes_RX!$E194&gt;Listes!$D$64,IDP_Barèmes_RX!$E194*Listes!$D$65,((IDP_Barèmes_RX!$E194*Listes!$B$65)+Listes!$C$65)))))))</f>
        <v/>
      </c>
      <c r="M194" s="203" t="str">
        <f>IF(Barèmes!O194="","",Barèmes!O194)</f>
        <v/>
      </c>
      <c r="N194" s="73" t="str">
        <f t="shared" si="9"/>
        <v/>
      </c>
      <c r="O194" s="182" t="str">
        <f t="shared" si="10"/>
        <v/>
      </c>
      <c r="P194" s="182"/>
      <c r="Q194" s="182"/>
      <c r="R194" s="209" t="str">
        <f t="shared" si="11"/>
        <v/>
      </c>
      <c r="S194" s="185"/>
      <c r="T194" s="266"/>
      <c r="U194" s="90"/>
      <c r="V194" s="158">
        <f t="shared" si="8"/>
        <v>0</v>
      </c>
    </row>
    <row r="195" spans="1:22" ht="20.100000000000001" customHeight="1" x14ac:dyDescent="0.25">
      <c r="A195" s="174">
        <v>189</v>
      </c>
      <c r="B195" s="181" t="str">
        <f>IF(Barèmes!B195="","",Barèmes!B195)</f>
        <v/>
      </c>
      <c r="C195" s="181" t="str">
        <f>IF(Barèmes!C195="","",Barèmes!C195)</f>
        <v/>
      </c>
      <c r="D195" s="181" t="str">
        <f>IF(Barèmes!D195="","",Barèmes!D195)</f>
        <v/>
      </c>
      <c r="E195" s="181" t="str">
        <f>IF(Barèmes!E195="","",Barèmes!E195)</f>
        <v/>
      </c>
      <c r="F195" s="181" t="str">
        <f>IF(Barèmes!F195="","",Barèmes!F195)</f>
        <v/>
      </c>
      <c r="G195" s="181" t="str">
        <f>IF(Barèmes!G195="","",Barèmes!G195)</f>
        <v/>
      </c>
      <c r="H195" s="181" t="str">
        <f>IF(Barèmes!J195="","",Barèmes!J195)</f>
        <v/>
      </c>
      <c r="I195" s="181" t="str">
        <f>IF(Barèmes!K195="","",Barèmes!K195)</f>
        <v/>
      </c>
      <c r="J195" s="170" t="str">
        <f>IF($G195="","",IF($C195=Listes!$B$32,IF(IDP_Barèmes_RX!$E195&lt;=Listes!$B$53,(IDP_Barèmes_RX!$E195*(VLOOKUP(IDP_Barèmes_RX!$D195,Listes!$A$54:$E$60,2,FALSE))),IF(IDP_Barèmes_RX!$E195&gt;Listes!$E$53,(IDP_Barèmes_RX!$E195*(VLOOKUP(IDP_Barèmes_RX!$D195,Listes!$A$54:$E$60,5,FALSE))),(IDP_Barèmes_RX!$E195*(VLOOKUP(IDP_Barèmes_RX!$D195,Listes!$A$54:$E$60,3,FALSE))+(VLOOKUP(IDP_Barèmes_RX!$D195,Listes!$A$54:$E$60,4,FALSE)))))))</f>
        <v/>
      </c>
      <c r="K195" s="170" t="str">
        <f>IF($G195="","",IF($C195=Listes!$B$31,IF(IDP_Barèmes_RX!$E195&lt;=Listes!$B$42,(IDP_Barèmes_RX!$E195*(VLOOKUP(IDP_Barèmes_RX!$D195,Listes!$A$43:$E$49,2,FALSE))),IF(IDP_Barèmes_RX!$E195&gt;Listes!$D$42,(IDP_Barèmes_RX!$E195*(VLOOKUP(IDP_Barèmes_RX!$D195,Listes!$A$43:$E$49,5,FALSE))),(IDP_Barèmes_RX!$E195*(VLOOKUP(IDP_Barèmes_RX!$D195,Listes!$A$43:$E$49,3,FALSE))+(VLOOKUP(IDP_Barèmes_RX!$D195,Listes!$A$43:$E$49,4,FALSE)))))))</f>
        <v/>
      </c>
      <c r="L195" s="170" t="str">
        <f>IF($G195="","",IF($C195=Listes!$B$34,Listes!$I$31,IF($C195=Listes!$B$35,(VLOOKUP(IDP_Barèmes_RX!$F195,Listes!$E$31:$F$36,2,FALSE)),IF($C195=Listes!$B$33,IF(IDP_Barèmes_RX!$E195&lt;=Listes!$A$64,IDP_Barèmes_RX!$E195*Listes!$A$65,IF(IDP_Barèmes_RX!$E195&gt;Listes!$D$64,IDP_Barèmes_RX!$E195*Listes!$D$65,((IDP_Barèmes_RX!$E195*Listes!$B$65)+Listes!$C$65)))))))</f>
        <v/>
      </c>
      <c r="M195" s="203" t="str">
        <f>IF(Barèmes!O195="","",Barèmes!O195)</f>
        <v/>
      </c>
      <c r="N195" s="73" t="str">
        <f t="shared" si="9"/>
        <v/>
      </c>
      <c r="O195" s="182" t="str">
        <f t="shared" si="10"/>
        <v/>
      </c>
      <c r="P195" s="182"/>
      <c r="Q195" s="182"/>
      <c r="R195" s="209" t="str">
        <f t="shared" si="11"/>
        <v/>
      </c>
      <c r="S195" s="185"/>
      <c r="T195" s="266"/>
      <c r="U195" s="90"/>
      <c r="V195" s="158">
        <f t="shared" si="8"/>
        <v>0</v>
      </c>
    </row>
    <row r="196" spans="1:22" ht="20.100000000000001" customHeight="1" x14ac:dyDescent="0.25">
      <c r="A196" s="174">
        <v>190</v>
      </c>
      <c r="B196" s="181" t="str">
        <f>IF(Barèmes!B196="","",Barèmes!B196)</f>
        <v/>
      </c>
      <c r="C196" s="181" t="str">
        <f>IF(Barèmes!C196="","",Barèmes!C196)</f>
        <v/>
      </c>
      <c r="D196" s="181" t="str">
        <f>IF(Barèmes!D196="","",Barèmes!D196)</f>
        <v/>
      </c>
      <c r="E196" s="181" t="str">
        <f>IF(Barèmes!E196="","",Barèmes!E196)</f>
        <v/>
      </c>
      <c r="F196" s="181" t="str">
        <f>IF(Barèmes!F196="","",Barèmes!F196)</f>
        <v/>
      </c>
      <c r="G196" s="181" t="str">
        <f>IF(Barèmes!G196="","",Barèmes!G196)</f>
        <v/>
      </c>
      <c r="H196" s="181" t="str">
        <f>IF(Barèmes!J196="","",Barèmes!J196)</f>
        <v/>
      </c>
      <c r="I196" s="181" t="str">
        <f>IF(Barèmes!K196="","",Barèmes!K196)</f>
        <v/>
      </c>
      <c r="J196" s="170" t="str">
        <f>IF($G196="","",IF($C196=Listes!$B$32,IF(IDP_Barèmes_RX!$E196&lt;=Listes!$B$53,(IDP_Barèmes_RX!$E196*(VLOOKUP(IDP_Barèmes_RX!$D196,Listes!$A$54:$E$60,2,FALSE))),IF(IDP_Barèmes_RX!$E196&gt;Listes!$E$53,(IDP_Barèmes_RX!$E196*(VLOOKUP(IDP_Barèmes_RX!$D196,Listes!$A$54:$E$60,5,FALSE))),(IDP_Barèmes_RX!$E196*(VLOOKUP(IDP_Barèmes_RX!$D196,Listes!$A$54:$E$60,3,FALSE))+(VLOOKUP(IDP_Barèmes_RX!$D196,Listes!$A$54:$E$60,4,FALSE)))))))</f>
        <v/>
      </c>
      <c r="K196" s="170" t="str">
        <f>IF($G196="","",IF($C196=Listes!$B$31,IF(IDP_Barèmes_RX!$E196&lt;=Listes!$B$42,(IDP_Barèmes_RX!$E196*(VLOOKUP(IDP_Barèmes_RX!$D196,Listes!$A$43:$E$49,2,FALSE))),IF(IDP_Barèmes_RX!$E196&gt;Listes!$D$42,(IDP_Barèmes_RX!$E196*(VLOOKUP(IDP_Barèmes_RX!$D196,Listes!$A$43:$E$49,5,FALSE))),(IDP_Barèmes_RX!$E196*(VLOOKUP(IDP_Barèmes_RX!$D196,Listes!$A$43:$E$49,3,FALSE))+(VLOOKUP(IDP_Barèmes_RX!$D196,Listes!$A$43:$E$49,4,FALSE)))))))</f>
        <v/>
      </c>
      <c r="L196" s="170" t="str">
        <f>IF($G196="","",IF($C196=Listes!$B$34,Listes!$I$31,IF($C196=Listes!$B$35,(VLOOKUP(IDP_Barèmes_RX!$F196,Listes!$E$31:$F$36,2,FALSE)),IF($C196=Listes!$B$33,IF(IDP_Barèmes_RX!$E196&lt;=Listes!$A$64,IDP_Barèmes_RX!$E196*Listes!$A$65,IF(IDP_Barèmes_RX!$E196&gt;Listes!$D$64,IDP_Barèmes_RX!$E196*Listes!$D$65,((IDP_Barèmes_RX!$E196*Listes!$B$65)+Listes!$C$65)))))))</f>
        <v/>
      </c>
      <c r="M196" s="203" t="str">
        <f>IF(Barèmes!O196="","",Barèmes!O196)</f>
        <v/>
      </c>
      <c r="N196" s="73" t="str">
        <f t="shared" si="9"/>
        <v/>
      </c>
      <c r="O196" s="182" t="str">
        <f t="shared" si="10"/>
        <v/>
      </c>
      <c r="P196" s="182"/>
      <c r="Q196" s="182"/>
      <c r="R196" s="209" t="str">
        <f t="shared" si="11"/>
        <v/>
      </c>
      <c r="S196" s="185"/>
      <c r="T196" s="266"/>
      <c r="U196" s="90"/>
      <c r="V196" s="158">
        <f t="shared" si="8"/>
        <v>0</v>
      </c>
    </row>
    <row r="197" spans="1:22" ht="20.100000000000001" customHeight="1" x14ac:dyDescent="0.25">
      <c r="A197" s="174">
        <v>191</v>
      </c>
      <c r="B197" s="181" t="str">
        <f>IF(Barèmes!B197="","",Barèmes!B197)</f>
        <v/>
      </c>
      <c r="C197" s="181" t="str">
        <f>IF(Barèmes!C197="","",Barèmes!C197)</f>
        <v/>
      </c>
      <c r="D197" s="181" t="str">
        <f>IF(Barèmes!D197="","",Barèmes!D197)</f>
        <v/>
      </c>
      <c r="E197" s="181" t="str">
        <f>IF(Barèmes!E197="","",Barèmes!E197)</f>
        <v/>
      </c>
      <c r="F197" s="181" t="str">
        <f>IF(Barèmes!F197="","",Barèmes!F197)</f>
        <v/>
      </c>
      <c r="G197" s="181" t="str">
        <f>IF(Barèmes!G197="","",Barèmes!G197)</f>
        <v/>
      </c>
      <c r="H197" s="181" t="str">
        <f>IF(Barèmes!J197="","",Barèmes!J197)</f>
        <v/>
      </c>
      <c r="I197" s="181" t="str">
        <f>IF(Barèmes!K197="","",Barèmes!K197)</f>
        <v/>
      </c>
      <c r="J197" s="170" t="str">
        <f>IF($G197="","",IF($C197=Listes!$B$32,IF(IDP_Barèmes_RX!$E197&lt;=Listes!$B$53,(IDP_Barèmes_RX!$E197*(VLOOKUP(IDP_Barèmes_RX!$D197,Listes!$A$54:$E$60,2,FALSE))),IF(IDP_Barèmes_RX!$E197&gt;Listes!$E$53,(IDP_Barèmes_RX!$E197*(VLOOKUP(IDP_Barèmes_RX!$D197,Listes!$A$54:$E$60,5,FALSE))),(IDP_Barèmes_RX!$E197*(VLOOKUP(IDP_Barèmes_RX!$D197,Listes!$A$54:$E$60,3,FALSE))+(VLOOKUP(IDP_Barèmes_RX!$D197,Listes!$A$54:$E$60,4,FALSE)))))))</f>
        <v/>
      </c>
      <c r="K197" s="170" t="str">
        <f>IF($G197="","",IF($C197=Listes!$B$31,IF(IDP_Barèmes_RX!$E197&lt;=Listes!$B$42,(IDP_Barèmes_RX!$E197*(VLOOKUP(IDP_Barèmes_RX!$D197,Listes!$A$43:$E$49,2,FALSE))),IF(IDP_Barèmes_RX!$E197&gt;Listes!$D$42,(IDP_Barèmes_RX!$E197*(VLOOKUP(IDP_Barèmes_RX!$D197,Listes!$A$43:$E$49,5,FALSE))),(IDP_Barèmes_RX!$E197*(VLOOKUP(IDP_Barèmes_RX!$D197,Listes!$A$43:$E$49,3,FALSE))+(VLOOKUP(IDP_Barèmes_RX!$D197,Listes!$A$43:$E$49,4,FALSE)))))))</f>
        <v/>
      </c>
      <c r="L197" s="170" t="str">
        <f>IF($G197="","",IF($C197=Listes!$B$34,Listes!$I$31,IF($C197=Listes!$B$35,(VLOOKUP(IDP_Barèmes_RX!$F197,Listes!$E$31:$F$36,2,FALSE)),IF($C197=Listes!$B$33,IF(IDP_Barèmes_RX!$E197&lt;=Listes!$A$64,IDP_Barèmes_RX!$E197*Listes!$A$65,IF(IDP_Barèmes_RX!$E197&gt;Listes!$D$64,IDP_Barèmes_RX!$E197*Listes!$D$65,((IDP_Barèmes_RX!$E197*Listes!$B$65)+Listes!$C$65)))))))</f>
        <v/>
      </c>
      <c r="M197" s="203" t="str">
        <f>IF(Barèmes!O197="","",Barèmes!O197)</f>
        <v/>
      </c>
      <c r="N197" s="73" t="str">
        <f t="shared" si="9"/>
        <v/>
      </c>
      <c r="O197" s="182" t="str">
        <f t="shared" si="10"/>
        <v/>
      </c>
      <c r="P197" s="182"/>
      <c r="Q197" s="182"/>
      <c r="R197" s="209" t="str">
        <f t="shared" si="11"/>
        <v/>
      </c>
      <c r="S197" s="185"/>
      <c r="T197" s="266"/>
      <c r="U197" s="90"/>
      <c r="V197" s="158">
        <f t="shared" si="8"/>
        <v>0</v>
      </c>
    </row>
    <row r="198" spans="1:22" ht="20.100000000000001" customHeight="1" x14ac:dyDescent="0.25">
      <c r="A198" s="174">
        <v>192</v>
      </c>
      <c r="B198" s="181" t="str">
        <f>IF(Barèmes!B198="","",Barèmes!B198)</f>
        <v/>
      </c>
      <c r="C198" s="181" t="str">
        <f>IF(Barèmes!C198="","",Barèmes!C198)</f>
        <v/>
      </c>
      <c r="D198" s="181" t="str">
        <f>IF(Barèmes!D198="","",Barèmes!D198)</f>
        <v/>
      </c>
      <c r="E198" s="181" t="str">
        <f>IF(Barèmes!E198="","",Barèmes!E198)</f>
        <v/>
      </c>
      <c r="F198" s="181" t="str">
        <f>IF(Barèmes!F198="","",Barèmes!F198)</f>
        <v/>
      </c>
      <c r="G198" s="181" t="str">
        <f>IF(Barèmes!G198="","",Barèmes!G198)</f>
        <v/>
      </c>
      <c r="H198" s="181" t="str">
        <f>IF(Barèmes!J198="","",Barèmes!J198)</f>
        <v/>
      </c>
      <c r="I198" s="181" t="str">
        <f>IF(Barèmes!K198="","",Barèmes!K198)</f>
        <v/>
      </c>
      <c r="J198" s="170" t="str">
        <f>IF($G198="","",IF($C198=Listes!$B$32,IF(IDP_Barèmes_RX!$E198&lt;=Listes!$B$53,(IDP_Barèmes_RX!$E198*(VLOOKUP(IDP_Barèmes_RX!$D198,Listes!$A$54:$E$60,2,FALSE))),IF(IDP_Barèmes_RX!$E198&gt;Listes!$E$53,(IDP_Barèmes_RX!$E198*(VLOOKUP(IDP_Barèmes_RX!$D198,Listes!$A$54:$E$60,5,FALSE))),(IDP_Barèmes_RX!$E198*(VLOOKUP(IDP_Barèmes_RX!$D198,Listes!$A$54:$E$60,3,FALSE))+(VLOOKUP(IDP_Barèmes_RX!$D198,Listes!$A$54:$E$60,4,FALSE)))))))</f>
        <v/>
      </c>
      <c r="K198" s="170" t="str">
        <f>IF($G198="","",IF($C198=Listes!$B$31,IF(IDP_Barèmes_RX!$E198&lt;=Listes!$B$42,(IDP_Barèmes_RX!$E198*(VLOOKUP(IDP_Barèmes_RX!$D198,Listes!$A$43:$E$49,2,FALSE))),IF(IDP_Barèmes_RX!$E198&gt;Listes!$D$42,(IDP_Barèmes_RX!$E198*(VLOOKUP(IDP_Barèmes_RX!$D198,Listes!$A$43:$E$49,5,FALSE))),(IDP_Barèmes_RX!$E198*(VLOOKUP(IDP_Barèmes_RX!$D198,Listes!$A$43:$E$49,3,FALSE))+(VLOOKUP(IDP_Barèmes_RX!$D198,Listes!$A$43:$E$49,4,FALSE)))))))</f>
        <v/>
      </c>
      <c r="L198" s="170" t="str">
        <f>IF($G198="","",IF($C198=Listes!$B$34,Listes!$I$31,IF($C198=Listes!$B$35,(VLOOKUP(IDP_Barèmes_RX!$F198,Listes!$E$31:$F$36,2,FALSE)),IF($C198=Listes!$B$33,IF(IDP_Barèmes_RX!$E198&lt;=Listes!$A$64,IDP_Barèmes_RX!$E198*Listes!$A$65,IF(IDP_Barèmes_RX!$E198&gt;Listes!$D$64,IDP_Barèmes_RX!$E198*Listes!$D$65,((IDP_Barèmes_RX!$E198*Listes!$B$65)+Listes!$C$65)))))))</f>
        <v/>
      </c>
      <c r="M198" s="203" t="str">
        <f>IF(Barèmes!O198="","",Barèmes!O198)</f>
        <v/>
      </c>
      <c r="N198" s="73" t="str">
        <f t="shared" si="9"/>
        <v/>
      </c>
      <c r="O198" s="182" t="str">
        <f t="shared" si="10"/>
        <v/>
      </c>
      <c r="P198" s="182"/>
      <c r="Q198" s="182"/>
      <c r="R198" s="209" t="str">
        <f t="shared" si="11"/>
        <v/>
      </c>
      <c r="S198" s="185"/>
      <c r="T198" s="266"/>
      <c r="U198" s="90"/>
      <c r="V198" s="158">
        <f t="shared" si="8"/>
        <v>0</v>
      </c>
    </row>
    <row r="199" spans="1:22" ht="20.100000000000001" customHeight="1" x14ac:dyDescent="0.25">
      <c r="A199" s="174">
        <v>193</v>
      </c>
      <c r="B199" s="181" t="str">
        <f>IF(Barèmes!B199="","",Barèmes!B199)</f>
        <v/>
      </c>
      <c r="C199" s="181" t="str">
        <f>IF(Barèmes!C199="","",Barèmes!C199)</f>
        <v/>
      </c>
      <c r="D199" s="181" t="str">
        <f>IF(Barèmes!D199="","",Barèmes!D199)</f>
        <v/>
      </c>
      <c r="E199" s="181" t="str">
        <f>IF(Barèmes!E199="","",Barèmes!E199)</f>
        <v/>
      </c>
      <c r="F199" s="181" t="str">
        <f>IF(Barèmes!F199="","",Barèmes!F199)</f>
        <v/>
      </c>
      <c r="G199" s="181" t="str">
        <f>IF(Barèmes!G199="","",Barèmes!G199)</f>
        <v/>
      </c>
      <c r="H199" s="181" t="str">
        <f>IF(Barèmes!J199="","",Barèmes!J199)</f>
        <v/>
      </c>
      <c r="I199" s="181" t="str">
        <f>IF(Barèmes!K199="","",Barèmes!K199)</f>
        <v/>
      </c>
      <c r="J199" s="170" t="str">
        <f>IF($G199="","",IF($C199=Listes!$B$32,IF(IDP_Barèmes_RX!$E199&lt;=Listes!$B$53,(IDP_Barèmes_RX!$E199*(VLOOKUP(IDP_Barèmes_RX!$D199,Listes!$A$54:$E$60,2,FALSE))),IF(IDP_Barèmes_RX!$E199&gt;Listes!$E$53,(IDP_Barèmes_RX!$E199*(VLOOKUP(IDP_Barèmes_RX!$D199,Listes!$A$54:$E$60,5,FALSE))),(IDP_Barèmes_RX!$E199*(VLOOKUP(IDP_Barèmes_RX!$D199,Listes!$A$54:$E$60,3,FALSE))+(VLOOKUP(IDP_Barèmes_RX!$D199,Listes!$A$54:$E$60,4,FALSE)))))))</f>
        <v/>
      </c>
      <c r="K199" s="170" t="str">
        <f>IF($G199="","",IF($C199=Listes!$B$31,IF(IDP_Barèmes_RX!$E199&lt;=Listes!$B$42,(IDP_Barèmes_RX!$E199*(VLOOKUP(IDP_Barèmes_RX!$D199,Listes!$A$43:$E$49,2,FALSE))),IF(IDP_Barèmes_RX!$E199&gt;Listes!$D$42,(IDP_Barèmes_RX!$E199*(VLOOKUP(IDP_Barèmes_RX!$D199,Listes!$A$43:$E$49,5,FALSE))),(IDP_Barèmes_RX!$E199*(VLOOKUP(IDP_Barèmes_RX!$D199,Listes!$A$43:$E$49,3,FALSE))+(VLOOKUP(IDP_Barèmes_RX!$D199,Listes!$A$43:$E$49,4,FALSE)))))))</f>
        <v/>
      </c>
      <c r="L199" s="170" t="str">
        <f>IF($G199="","",IF($C199=Listes!$B$34,Listes!$I$31,IF($C199=Listes!$B$35,(VLOOKUP(IDP_Barèmes_RX!$F199,Listes!$E$31:$F$36,2,FALSE)),IF($C199=Listes!$B$33,IF(IDP_Barèmes_RX!$E199&lt;=Listes!$A$64,IDP_Barèmes_RX!$E199*Listes!$A$65,IF(IDP_Barèmes_RX!$E199&gt;Listes!$D$64,IDP_Barèmes_RX!$E199*Listes!$D$65,((IDP_Barèmes_RX!$E199*Listes!$B$65)+Listes!$C$65)))))))</f>
        <v/>
      </c>
      <c r="M199" s="203" t="str">
        <f>IF(Barèmes!O199="","",Barèmes!O199)</f>
        <v/>
      </c>
      <c r="N199" s="73" t="str">
        <f t="shared" si="9"/>
        <v/>
      </c>
      <c r="O199" s="182" t="str">
        <f t="shared" si="10"/>
        <v/>
      </c>
      <c r="P199" s="182"/>
      <c r="Q199" s="182"/>
      <c r="R199" s="209" t="str">
        <f t="shared" si="11"/>
        <v/>
      </c>
      <c r="S199" s="185"/>
      <c r="T199" s="266"/>
      <c r="U199" s="90"/>
      <c r="V199" s="158">
        <f t="shared" ref="V199:V262" si="12">IF(AND(B199&lt;&gt;"",U199&lt;&gt;"Oui"),1,0)</f>
        <v>0</v>
      </c>
    </row>
    <row r="200" spans="1:22" ht="20.100000000000001" customHeight="1" x14ac:dyDescent="0.25">
      <c r="A200" s="174">
        <v>194</v>
      </c>
      <c r="B200" s="181" t="str">
        <f>IF(Barèmes!B200="","",Barèmes!B200)</f>
        <v/>
      </c>
      <c r="C200" s="181" t="str">
        <f>IF(Barèmes!C200="","",Barèmes!C200)</f>
        <v/>
      </c>
      <c r="D200" s="181" t="str">
        <f>IF(Barèmes!D200="","",Barèmes!D200)</f>
        <v/>
      </c>
      <c r="E200" s="181" t="str">
        <f>IF(Barèmes!E200="","",Barèmes!E200)</f>
        <v/>
      </c>
      <c r="F200" s="181" t="str">
        <f>IF(Barèmes!F200="","",Barèmes!F200)</f>
        <v/>
      </c>
      <c r="G200" s="181" t="str">
        <f>IF(Barèmes!G200="","",Barèmes!G200)</f>
        <v/>
      </c>
      <c r="H200" s="181" t="str">
        <f>IF(Barèmes!J200="","",Barèmes!J200)</f>
        <v/>
      </c>
      <c r="I200" s="181" t="str">
        <f>IF(Barèmes!K200="","",Barèmes!K200)</f>
        <v/>
      </c>
      <c r="J200" s="170" t="str">
        <f>IF($G200="","",IF($C200=Listes!$B$32,IF(IDP_Barèmes_RX!$E200&lt;=Listes!$B$53,(IDP_Barèmes_RX!$E200*(VLOOKUP(IDP_Barèmes_RX!$D200,Listes!$A$54:$E$60,2,FALSE))),IF(IDP_Barèmes_RX!$E200&gt;Listes!$E$53,(IDP_Barèmes_RX!$E200*(VLOOKUP(IDP_Barèmes_RX!$D200,Listes!$A$54:$E$60,5,FALSE))),(IDP_Barèmes_RX!$E200*(VLOOKUP(IDP_Barèmes_RX!$D200,Listes!$A$54:$E$60,3,FALSE))+(VLOOKUP(IDP_Barèmes_RX!$D200,Listes!$A$54:$E$60,4,FALSE)))))))</f>
        <v/>
      </c>
      <c r="K200" s="170" t="str">
        <f>IF($G200="","",IF($C200=Listes!$B$31,IF(IDP_Barèmes_RX!$E200&lt;=Listes!$B$42,(IDP_Barèmes_RX!$E200*(VLOOKUP(IDP_Barèmes_RX!$D200,Listes!$A$43:$E$49,2,FALSE))),IF(IDP_Barèmes_RX!$E200&gt;Listes!$D$42,(IDP_Barèmes_RX!$E200*(VLOOKUP(IDP_Barèmes_RX!$D200,Listes!$A$43:$E$49,5,FALSE))),(IDP_Barèmes_RX!$E200*(VLOOKUP(IDP_Barèmes_RX!$D200,Listes!$A$43:$E$49,3,FALSE))+(VLOOKUP(IDP_Barèmes_RX!$D200,Listes!$A$43:$E$49,4,FALSE)))))))</f>
        <v/>
      </c>
      <c r="L200" s="170" t="str">
        <f>IF($G200="","",IF($C200=Listes!$B$34,Listes!$I$31,IF($C200=Listes!$B$35,(VLOOKUP(IDP_Barèmes_RX!$F200,Listes!$E$31:$F$36,2,FALSE)),IF($C200=Listes!$B$33,IF(IDP_Barèmes_RX!$E200&lt;=Listes!$A$64,IDP_Barèmes_RX!$E200*Listes!$A$65,IF(IDP_Barèmes_RX!$E200&gt;Listes!$D$64,IDP_Barèmes_RX!$E200*Listes!$D$65,((IDP_Barèmes_RX!$E200*Listes!$B$65)+Listes!$C$65)))))))</f>
        <v/>
      </c>
      <c r="M200" s="203" t="str">
        <f>IF(Barèmes!O200="","",Barèmes!O200)</f>
        <v/>
      </c>
      <c r="N200" s="73" t="str">
        <f t="shared" ref="N200:N263" si="13">IF($H200="","",($L200+$K200+$J200)*$H200)</f>
        <v/>
      </c>
      <c r="O200" s="182" t="str">
        <f t="shared" ref="O200:O263" si="14">IF($M200="","",IF($N200&gt;$M200,"Le montant éligible ne peut etre supérieur au montant présenté",""))</f>
        <v/>
      </c>
      <c r="P200" s="182"/>
      <c r="Q200" s="182"/>
      <c r="R200" s="209" t="str">
        <f t="shared" ref="R200:R263" si="15">IF($N200="","",$N200)</f>
        <v/>
      </c>
      <c r="S200" s="185"/>
      <c r="T200" s="266"/>
      <c r="U200" s="90"/>
      <c r="V200" s="158">
        <f t="shared" si="12"/>
        <v>0</v>
      </c>
    </row>
    <row r="201" spans="1:22" ht="20.100000000000001" customHeight="1" x14ac:dyDescent="0.25">
      <c r="A201" s="174">
        <v>195</v>
      </c>
      <c r="B201" s="181" t="str">
        <f>IF(Barèmes!B201="","",Barèmes!B201)</f>
        <v/>
      </c>
      <c r="C201" s="181" t="str">
        <f>IF(Barèmes!C201="","",Barèmes!C201)</f>
        <v/>
      </c>
      <c r="D201" s="181" t="str">
        <f>IF(Barèmes!D201="","",Barèmes!D201)</f>
        <v/>
      </c>
      <c r="E201" s="181" t="str">
        <f>IF(Barèmes!E201="","",Barèmes!E201)</f>
        <v/>
      </c>
      <c r="F201" s="181" t="str">
        <f>IF(Barèmes!F201="","",Barèmes!F201)</f>
        <v/>
      </c>
      <c r="G201" s="181" t="str">
        <f>IF(Barèmes!G201="","",Barèmes!G201)</f>
        <v/>
      </c>
      <c r="H201" s="181" t="str">
        <f>IF(Barèmes!J201="","",Barèmes!J201)</f>
        <v/>
      </c>
      <c r="I201" s="181" t="str">
        <f>IF(Barèmes!K201="","",Barèmes!K201)</f>
        <v/>
      </c>
      <c r="J201" s="170" t="str">
        <f>IF($G201="","",IF($C201=Listes!$B$32,IF(IDP_Barèmes_RX!$E201&lt;=Listes!$B$53,(IDP_Barèmes_RX!$E201*(VLOOKUP(IDP_Barèmes_RX!$D201,Listes!$A$54:$E$60,2,FALSE))),IF(IDP_Barèmes_RX!$E201&gt;Listes!$E$53,(IDP_Barèmes_RX!$E201*(VLOOKUP(IDP_Barèmes_RX!$D201,Listes!$A$54:$E$60,5,FALSE))),(IDP_Barèmes_RX!$E201*(VLOOKUP(IDP_Barèmes_RX!$D201,Listes!$A$54:$E$60,3,FALSE))+(VLOOKUP(IDP_Barèmes_RX!$D201,Listes!$A$54:$E$60,4,FALSE)))))))</f>
        <v/>
      </c>
      <c r="K201" s="170" t="str">
        <f>IF($G201="","",IF($C201=Listes!$B$31,IF(IDP_Barèmes_RX!$E201&lt;=Listes!$B$42,(IDP_Barèmes_RX!$E201*(VLOOKUP(IDP_Barèmes_RX!$D201,Listes!$A$43:$E$49,2,FALSE))),IF(IDP_Barèmes_RX!$E201&gt;Listes!$D$42,(IDP_Barèmes_RX!$E201*(VLOOKUP(IDP_Barèmes_RX!$D201,Listes!$A$43:$E$49,5,FALSE))),(IDP_Barèmes_RX!$E201*(VLOOKUP(IDP_Barèmes_RX!$D201,Listes!$A$43:$E$49,3,FALSE))+(VLOOKUP(IDP_Barèmes_RX!$D201,Listes!$A$43:$E$49,4,FALSE)))))))</f>
        <v/>
      </c>
      <c r="L201" s="170" t="str">
        <f>IF($G201="","",IF($C201=Listes!$B$34,Listes!$I$31,IF($C201=Listes!$B$35,(VLOOKUP(IDP_Barèmes_RX!$F201,Listes!$E$31:$F$36,2,FALSE)),IF($C201=Listes!$B$33,IF(IDP_Barèmes_RX!$E201&lt;=Listes!$A$64,IDP_Barèmes_RX!$E201*Listes!$A$65,IF(IDP_Barèmes_RX!$E201&gt;Listes!$D$64,IDP_Barèmes_RX!$E201*Listes!$D$65,((IDP_Barèmes_RX!$E201*Listes!$B$65)+Listes!$C$65)))))))</f>
        <v/>
      </c>
      <c r="M201" s="203" t="str">
        <f>IF(Barèmes!O201="","",Barèmes!O201)</f>
        <v/>
      </c>
      <c r="N201" s="73" t="str">
        <f t="shared" si="13"/>
        <v/>
      </c>
      <c r="O201" s="182" t="str">
        <f t="shared" si="14"/>
        <v/>
      </c>
      <c r="P201" s="182"/>
      <c r="Q201" s="182"/>
      <c r="R201" s="209" t="str">
        <f t="shared" si="15"/>
        <v/>
      </c>
      <c r="S201" s="185"/>
      <c r="T201" s="266"/>
      <c r="U201" s="90"/>
      <c r="V201" s="158">
        <f t="shared" si="12"/>
        <v>0</v>
      </c>
    </row>
    <row r="202" spans="1:22" ht="20.100000000000001" customHeight="1" x14ac:dyDescent="0.25">
      <c r="A202" s="174">
        <v>196</v>
      </c>
      <c r="B202" s="181" t="str">
        <f>IF(Barèmes!B202="","",Barèmes!B202)</f>
        <v/>
      </c>
      <c r="C202" s="181" t="str">
        <f>IF(Barèmes!C202="","",Barèmes!C202)</f>
        <v/>
      </c>
      <c r="D202" s="181" t="str">
        <f>IF(Barèmes!D202="","",Barèmes!D202)</f>
        <v/>
      </c>
      <c r="E202" s="181" t="str">
        <f>IF(Barèmes!E202="","",Barèmes!E202)</f>
        <v/>
      </c>
      <c r="F202" s="181" t="str">
        <f>IF(Barèmes!F202="","",Barèmes!F202)</f>
        <v/>
      </c>
      <c r="G202" s="181" t="str">
        <f>IF(Barèmes!G202="","",Barèmes!G202)</f>
        <v/>
      </c>
      <c r="H202" s="181" t="str">
        <f>IF(Barèmes!J202="","",Barèmes!J202)</f>
        <v/>
      </c>
      <c r="I202" s="181" t="str">
        <f>IF(Barèmes!K202="","",Barèmes!K202)</f>
        <v/>
      </c>
      <c r="J202" s="170" t="str">
        <f>IF($G202="","",IF($C202=Listes!$B$32,IF(IDP_Barèmes_RX!$E202&lt;=Listes!$B$53,(IDP_Barèmes_RX!$E202*(VLOOKUP(IDP_Barèmes_RX!$D202,Listes!$A$54:$E$60,2,FALSE))),IF(IDP_Barèmes_RX!$E202&gt;Listes!$E$53,(IDP_Barèmes_RX!$E202*(VLOOKUP(IDP_Barèmes_RX!$D202,Listes!$A$54:$E$60,5,FALSE))),(IDP_Barèmes_RX!$E202*(VLOOKUP(IDP_Barèmes_RX!$D202,Listes!$A$54:$E$60,3,FALSE))+(VLOOKUP(IDP_Barèmes_RX!$D202,Listes!$A$54:$E$60,4,FALSE)))))))</f>
        <v/>
      </c>
      <c r="K202" s="170" t="str">
        <f>IF($G202="","",IF($C202=Listes!$B$31,IF(IDP_Barèmes_RX!$E202&lt;=Listes!$B$42,(IDP_Barèmes_RX!$E202*(VLOOKUP(IDP_Barèmes_RX!$D202,Listes!$A$43:$E$49,2,FALSE))),IF(IDP_Barèmes_RX!$E202&gt;Listes!$D$42,(IDP_Barèmes_RX!$E202*(VLOOKUP(IDP_Barèmes_RX!$D202,Listes!$A$43:$E$49,5,FALSE))),(IDP_Barèmes_RX!$E202*(VLOOKUP(IDP_Barèmes_RX!$D202,Listes!$A$43:$E$49,3,FALSE))+(VLOOKUP(IDP_Barèmes_RX!$D202,Listes!$A$43:$E$49,4,FALSE)))))))</f>
        <v/>
      </c>
      <c r="L202" s="170" t="str">
        <f>IF($G202="","",IF($C202=Listes!$B$34,Listes!$I$31,IF($C202=Listes!$B$35,(VLOOKUP(IDP_Barèmes_RX!$F202,Listes!$E$31:$F$36,2,FALSE)),IF($C202=Listes!$B$33,IF(IDP_Barèmes_RX!$E202&lt;=Listes!$A$64,IDP_Barèmes_RX!$E202*Listes!$A$65,IF(IDP_Barèmes_RX!$E202&gt;Listes!$D$64,IDP_Barèmes_RX!$E202*Listes!$D$65,((IDP_Barèmes_RX!$E202*Listes!$B$65)+Listes!$C$65)))))))</f>
        <v/>
      </c>
      <c r="M202" s="203" t="str">
        <f>IF(Barèmes!O202="","",Barèmes!O202)</f>
        <v/>
      </c>
      <c r="N202" s="73" t="str">
        <f t="shared" si="13"/>
        <v/>
      </c>
      <c r="O202" s="182" t="str">
        <f t="shared" si="14"/>
        <v/>
      </c>
      <c r="P202" s="182"/>
      <c r="Q202" s="182"/>
      <c r="R202" s="209" t="str">
        <f t="shared" si="15"/>
        <v/>
      </c>
      <c r="S202" s="185"/>
      <c r="T202" s="266"/>
      <c r="U202" s="90"/>
      <c r="V202" s="158">
        <f t="shared" si="12"/>
        <v>0</v>
      </c>
    </row>
    <row r="203" spans="1:22" ht="20.100000000000001" customHeight="1" x14ac:dyDescent="0.25">
      <c r="A203" s="174">
        <v>197</v>
      </c>
      <c r="B203" s="181" t="str">
        <f>IF(Barèmes!B203="","",Barèmes!B203)</f>
        <v/>
      </c>
      <c r="C203" s="181" t="str">
        <f>IF(Barèmes!C203="","",Barèmes!C203)</f>
        <v/>
      </c>
      <c r="D203" s="181" t="str">
        <f>IF(Barèmes!D203="","",Barèmes!D203)</f>
        <v/>
      </c>
      <c r="E203" s="181" t="str">
        <f>IF(Barèmes!E203="","",Barèmes!E203)</f>
        <v/>
      </c>
      <c r="F203" s="181" t="str">
        <f>IF(Barèmes!F203="","",Barèmes!F203)</f>
        <v/>
      </c>
      <c r="G203" s="181" t="str">
        <f>IF(Barèmes!G203="","",Barèmes!G203)</f>
        <v/>
      </c>
      <c r="H203" s="181" t="str">
        <f>IF(Barèmes!J203="","",Barèmes!J203)</f>
        <v/>
      </c>
      <c r="I203" s="181" t="str">
        <f>IF(Barèmes!K203="","",Barèmes!K203)</f>
        <v/>
      </c>
      <c r="J203" s="170" t="str">
        <f>IF($G203="","",IF($C203=Listes!$B$32,IF(IDP_Barèmes_RX!$E203&lt;=Listes!$B$53,(IDP_Barèmes_RX!$E203*(VLOOKUP(IDP_Barèmes_RX!$D203,Listes!$A$54:$E$60,2,FALSE))),IF(IDP_Barèmes_RX!$E203&gt;Listes!$E$53,(IDP_Barèmes_RX!$E203*(VLOOKUP(IDP_Barèmes_RX!$D203,Listes!$A$54:$E$60,5,FALSE))),(IDP_Barèmes_RX!$E203*(VLOOKUP(IDP_Barèmes_RX!$D203,Listes!$A$54:$E$60,3,FALSE))+(VLOOKUP(IDP_Barèmes_RX!$D203,Listes!$A$54:$E$60,4,FALSE)))))))</f>
        <v/>
      </c>
      <c r="K203" s="170" t="str">
        <f>IF($G203="","",IF($C203=Listes!$B$31,IF(IDP_Barèmes_RX!$E203&lt;=Listes!$B$42,(IDP_Barèmes_RX!$E203*(VLOOKUP(IDP_Barèmes_RX!$D203,Listes!$A$43:$E$49,2,FALSE))),IF(IDP_Barèmes_RX!$E203&gt;Listes!$D$42,(IDP_Barèmes_RX!$E203*(VLOOKUP(IDP_Barèmes_RX!$D203,Listes!$A$43:$E$49,5,FALSE))),(IDP_Barèmes_RX!$E203*(VLOOKUP(IDP_Barèmes_RX!$D203,Listes!$A$43:$E$49,3,FALSE))+(VLOOKUP(IDP_Barèmes_RX!$D203,Listes!$A$43:$E$49,4,FALSE)))))))</f>
        <v/>
      </c>
      <c r="L203" s="170" t="str">
        <f>IF($G203="","",IF($C203=Listes!$B$34,Listes!$I$31,IF($C203=Listes!$B$35,(VLOOKUP(IDP_Barèmes_RX!$F203,Listes!$E$31:$F$36,2,FALSE)),IF($C203=Listes!$B$33,IF(IDP_Barèmes_RX!$E203&lt;=Listes!$A$64,IDP_Barèmes_RX!$E203*Listes!$A$65,IF(IDP_Barèmes_RX!$E203&gt;Listes!$D$64,IDP_Barèmes_RX!$E203*Listes!$D$65,((IDP_Barèmes_RX!$E203*Listes!$B$65)+Listes!$C$65)))))))</f>
        <v/>
      </c>
      <c r="M203" s="203" t="str">
        <f>IF(Barèmes!O203="","",Barèmes!O203)</f>
        <v/>
      </c>
      <c r="N203" s="73" t="str">
        <f t="shared" si="13"/>
        <v/>
      </c>
      <c r="O203" s="182" t="str">
        <f t="shared" si="14"/>
        <v/>
      </c>
      <c r="P203" s="182"/>
      <c r="Q203" s="182"/>
      <c r="R203" s="209" t="str">
        <f t="shared" si="15"/>
        <v/>
      </c>
      <c r="S203" s="185"/>
      <c r="T203" s="266"/>
      <c r="U203" s="90"/>
      <c r="V203" s="158">
        <f t="shared" si="12"/>
        <v>0</v>
      </c>
    </row>
    <row r="204" spans="1:22" ht="20.100000000000001" customHeight="1" x14ac:dyDescent="0.25">
      <c r="A204" s="174">
        <v>198</v>
      </c>
      <c r="B204" s="181" t="str">
        <f>IF(Barèmes!B204="","",Barèmes!B204)</f>
        <v/>
      </c>
      <c r="C204" s="181" t="str">
        <f>IF(Barèmes!C204="","",Barèmes!C204)</f>
        <v/>
      </c>
      <c r="D204" s="181" t="str">
        <f>IF(Barèmes!D204="","",Barèmes!D204)</f>
        <v/>
      </c>
      <c r="E204" s="181" t="str">
        <f>IF(Barèmes!E204="","",Barèmes!E204)</f>
        <v/>
      </c>
      <c r="F204" s="181" t="str">
        <f>IF(Barèmes!F204="","",Barèmes!F204)</f>
        <v/>
      </c>
      <c r="G204" s="181" t="str">
        <f>IF(Barèmes!G204="","",Barèmes!G204)</f>
        <v/>
      </c>
      <c r="H204" s="181" t="str">
        <f>IF(Barèmes!J204="","",Barèmes!J204)</f>
        <v/>
      </c>
      <c r="I204" s="181" t="str">
        <f>IF(Barèmes!K204="","",Barèmes!K204)</f>
        <v/>
      </c>
      <c r="J204" s="170" t="str">
        <f>IF($G204="","",IF($C204=Listes!$B$32,IF(IDP_Barèmes_RX!$E204&lt;=Listes!$B$53,(IDP_Barèmes_RX!$E204*(VLOOKUP(IDP_Barèmes_RX!$D204,Listes!$A$54:$E$60,2,FALSE))),IF(IDP_Barèmes_RX!$E204&gt;Listes!$E$53,(IDP_Barèmes_RX!$E204*(VLOOKUP(IDP_Barèmes_RX!$D204,Listes!$A$54:$E$60,5,FALSE))),(IDP_Barèmes_RX!$E204*(VLOOKUP(IDP_Barèmes_RX!$D204,Listes!$A$54:$E$60,3,FALSE))+(VLOOKUP(IDP_Barèmes_RX!$D204,Listes!$A$54:$E$60,4,FALSE)))))))</f>
        <v/>
      </c>
      <c r="K204" s="170" t="str">
        <f>IF($G204="","",IF($C204=Listes!$B$31,IF(IDP_Barèmes_RX!$E204&lt;=Listes!$B$42,(IDP_Barèmes_RX!$E204*(VLOOKUP(IDP_Barèmes_RX!$D204,Listes!$A$43:$E$49,2,FALSE))),IF(IDP_Barèmes_RX!$E204&gt;Listes!$D$42,(IDP_Barèmes_RX!$E204*(VLOOKUP(IDP_Barèmes_RX!$D204,Listes!$A$43:$E$49,5,FALSE))),(IDP_Barèmes_RX!$E204*(VLOOKUP(IDP_Barèmes_RX!$D204,Listes!$A$43:$E$49,3,FALSE))+(VLOOKUP(IDP_Barèmes_RX!$D204,Listes!$A$43:$E$49,4,FALSE)))))))</f>
        <v/>
      </c>
      <c r="L204" s="170" t="str">
        <f>IF($G204="","",IF($C204=Listes!$B$34,Listes!$I$31,IF($C204=Listes!$B$35,(VLOOKUP(IDP_Barèmes_RX!$F204,Listes!$E$31:$F$36,2,FALSE)),IF($C204=Listes!$B$33,IF(IDP_Barèmes_RX!$E204&lt;=Listes!$A$64,IDP_Barèmes_RX!$E204*Listes!$A$65,IF(IDP_Barèmes_RX!$E204&gt;Listes!$D$64,IDP_Barèmes_RX!$E204*Listes!$D$65,((IDP_Barèmes_RX!$E204*Listes!$B$65)+Listes!$C$65)))))))</f>
        <v/>
      </c>
      <c r="M204" s="203" t="str">
        <f>IF(Barèmes!O204="","",Barèmes!O204)</f>
        <v/>
      </c>
      <c r="N204" s="73" t="str">
        <f t="shared" si="13"/>
        <v/>
      </c>
      <c r="O204" s="182" t="str">
        <f t="shared" si="14"/>
        <v/>
      </c>
      <c r="P204" s="182"/>
      <c r="Q204" s="182"/>
      <c r="R204" s="209" t="str">
        <f t="shared" si="15"/>
        <v/>
      </c>
      <c r="S204" s="185"/>
      <c r="T204" s="266"/>
      <c r="U204" s="90"/>
      <c r="V204" s="158">
        <f t="shared" si="12"/>
        <v>0</v>
      </c>
    </row>
    <row r="205" spans="1:22" ht="20.100000000000001" customHeight="1" x14ac:dyDescent="0.25">
      <c r="A205" s="174">
        <v>199</v>
      </c>
      <c r="B205" s="181" t="str">
        <f>IF(Barèmes!B205="","",Barèmes!B205)</f>
        <v/>
      </c>
      <c r="C205" s="181" t="str">
        <f>IF(Barèmes!C205="","",Barèmes!C205)</f>
        <v/>
      </c>
      <c r="D205" s="181" t="str">
        <f>IF(Barèmes!D205="","",Barèmes!D205)</f>
        <v/>
      </c>
      <c r="E205" s="181" t="str">
        <f>IF(Barèmes!E205="","",Barèmes!E205)</f>
        <v/>
      </c>
      <c r="F205" s="181" t="str">
        <f>IF(Barèmes!F205="","",Barèmes!F205)</f>
        <v/>
      </c>
      <c r="G205" s="181" t="str">
        <f>IF(Barèmes!G205="","",Barèmes!G205)</f>
        <v/>
      </c>
      <c r="H205" s="181" t="str">
        <f>IF(Barèmes!J205="","",Barèmes!J205)</f>
        <v/>
      </c>
      <c r="I205" s="181" t="str">
        <f>IF(Barèmes!K205="","",Barèmes!K205)</f>
        <v/>
      </c>
      <c r="J205" s="170" t="str">
        <f>IF($G205="","",IF($C205=Listes!$B$32,IF(IDP_Barèmes_RX!$E205&lt;=Listes!$B$53,(IDP_Barèmes_RX!$E205*(VLOOKUP(IDP_Barèmes_RX!$D205,Listes!$A$54:$E$60,2,FALSE))),IF(IDP_Barèmes_RX!$E205&gt;Listes!$E$53,(IDP_Barèmes_RX!$E205*(VLOOKUP(IDP_Barèmes_RX!$D205,Listes!$A$54:$E$60,5,FALSE))),(IDP_Barèmes_RX!$E205*(VLOOKUP(IDP_Barèmes_RX!$D205,Listes!$A$54:$E$60,3,FALSE))+(VLOOKUP(IDP_Barèmes_RX!$D205,Listes!$A$54:$E$60,4,FALSE)))))))</f>
        <v/>
      </c>
      <c r="K205" s="170" t="str">
        <f>IF($G205="","",IF($C205=Listes!$B$31,IF(IDP_Barèmes_RX!$E205&lt;=Listes!$B$42,(IDP_Barèmes_RX!$E205*(VLOOKUP(IDP_Barèmes_RX!$D205,Listes!$A$43:$E$49,2,FALSE))),IF(IDP_Barèmes_RX!$E205&gt;Listes!$D$42,(IDP_Barèmes_RX!$E205*(VLOOKUP(IDP_Barèmes_RX!$D205,Listes!$A$43:$E$49,5,FALSE))),(IDP_Barèmes_RX!$E205*(VLOOKUP(IDP_Barèmes_RX!$D205,Listes!$A$43:$E$49,3,FALSE))+(VLOOKUP(IDP_Barèmes_RX!$D205,Listes!$A$43:$E$49,4,FALSE)))))))</f>
        <v/>
      </c>
      <c r="L205" s="170" t="str">
        <f>IF($G205="","",IF($C205=Listes!$B$34,Listes!$I$31,IF($C205=Listes!$B$35,(VLOOKUP(IDP_Barèmes_RX!$F205,Listes!$E$31:$F$36,2,FALSE)),IF($C205=Listes!$B$33,IF(IDP_Barèmes_RX!$E205&lt;=Listes!$A$64,IDP_Barèmes_RX!$E205*Listes!$A$65,IF(IDP_Barèmes_RX!$E205&gt;Listes!$D$64,IDP_Barèmes_RX!$E205*Listes!$D$65,((IDP_Barèmes_RX!$E205*Listes!$B$65)+Listes!$C$65)))))))</f>
        <v/>
      </c>
      <c r="M205" s="203" t="str">
        <f>IF(Barèmes!O205="","",Barèmes!O205)</f>
        <v/>
      </c>
      <c r="N205" s="73" t="str">
        <f t="shared" si="13"/>
        <v/>
      </c>
      <c r="O205" s="182" t="str">
        <f t="shared" si="14"/>
        <v/>
      </c>
      <c r="P205" s="182"/>
      <c r="Q205" s="182"/>
      <c r="R205" s="209" t="str">
        <f t="shared" si="15"/>
        <v/>
      </c>
      <c r="S205" s="185"/>
      <c r="T205" s="266"/>
      <c r="U205" s="90"/>
      <c r="V205" s="158">
        <f t="shared" si="12"/>
        <v>0</v>
      </c>
    </row>
    <row r="206" spans="1:22" ht="20.100000000000001" customHeight="1" x14ac:dyDescent="0.25">
      <c r="A206" s="174">
        <v>200</v>
      </c>
      <c r="B206" s="181" t="str">
        <f>IF(Barèmes!B206="","",Barèmes!B206)</f>
        <v/>
      </c>
      <c r="C206" s="181" t="str">
        <f>IF(Barèmes!C206="","",Barèmes!C206)</f>
        <v/>
      </c>
      <c r="D206" s="181" t="str">
        <f>IF(Barèmes!D206="","",Barèmes!D206)</f>
        <v/>
      </c>
      <c r="E206" s="181" t="str">
        <f>IF(Barèmes!E206="","",Barèmes!E206)</f>
        <v/>
      </c>
      <c r="F206" s="181" t="str">
        <f>IF(Barèmes!F206="","",Barèmes!F206)</f>
        <v/>
      </c>
      <c r="G206" s="181" t="str">
        <f>IF(Barèmes!G206="","",Barèmes!G206)</f>
        <v/>
      </c>
      <c r="H206" s="181" t="str">
        <f>IF(Barèmes!J206="","",Barèmes!J206)</f>
        <v/>
      </c>
      <c r="I206" s="181" t="str">
        <f>IF(Barèmes!K206="","",Barèmes!K206)</f>
        <v/>
      </c>
      <c r="J206" s="170" t="str">
        <f>IF($G206="","",IF($C206=Listes!$B$32,IF(IDP_Barèmes_RX!$E206&lt;=Listes!$B$53,(IDP_Barèmes_RX!$E206*(VLOOKUP(IDP_Barèmes_RX!$D206,Listes!$A$54:$E$60,2,FALSE))),IF(IDP_Barèmes_RX!$E206&gt;Listes!$E$53,(IDP_Barèmes_RX!$E206*(VLOOKUP(IDP_Barèmes_RX!$D206,Listes!$A$54:$E$60,5,FALSE))),(IDP_Barèmes_RX!$E206*(VLOOKUP(IDP_Barèmes_RX!$D206,Listes!$A$54:$E$60,3,FALSE))+(VLOOKUP(IDP_Barèmes_RX!$D206,Listes!$A$54:$E$60,4,FALSE)))))))</f>
        <v/>
      </c>
      <c r="K206" s="170" t="str">
        <f>IF($G206="","",IF($C206=Listes!$B$31,IF(IDP_Barèmes_RX!$E206&lt;=Listes!$B$42,(IDP_Barèmes_RX!$E206*(VLOOKUP(IDP_Barèmes_RX!$D206,Listes!$A$43:$E$49,2,FALSE))),IF(IDP_Barèmes_RX!$E206&gt;Listes!$D$42,(IDP_Barèmes_RX!$E206*(VLOOKUP(IDP_Barèmes_RX!$D206,Listes!$A$43:$E$49,5,FALSE))),(IDP_Barèmes_RX!$E206*(VLOOKUP(IDP_Barèmes_RX!$D206,Listes!$A$43:$E$49,3,FALSE))+(VLOOKUP(IDP_Barèmes_RX!$D206,Listes!$A$43:$E$49,4,FALSE)))))))</f>
        <v/>
      </c>
      <c r="L206" s="170" t="str">
        <f>IF($G206="","",IF($C206=Listes!$B$34,Listes!$I$31,IF($C206=Listes!$B$35,(VLOOKUP(IDP_Barèmes_RX!$F206,Listes!$E$31:$F$36,2,FALSE)),IF($C206=Listes!$B$33,IF(IDP_Barèmes_RX!$E206&lt;=Listes!$A$64,IDP_Barèmes_RX!$E206*Listes!$A$65,IF(IDP_Barèmes_RX!$E206&gt;Listes!$D$64,IDP_Barèmes_RX!$E206*Listes!$D$65,((IDP_Barèmes_RX!$E206*Listes!$B$65)+Listes!$C$65)))))))</f>
        <v/>
      </c>
      <c r="M206" s="203" t="str">
        <f>IF(Barèmes!O206="","",Barèmes!O206)</f>
        <v/>
      </c>
      <c r="N206" s="73" t="str">
        <f t="shared" si="13"/>
        <v/>
      </c>
      <c r="O206" s="182" t="str">
        <f t="shared" si="14"/>
        <v/>
      </c>
      <c r="P206" s="182"/>
      <c r="Q206" s="182"/>
      <c r="R206" s="209" t="str">
        <f t="shared" si="15"/>
        <v/>
      </c>
      <c r="S206" s="185"/>
      <c r="T206" s="266"/>
      <c r="U206" s="90"/>
      <c r="V206" s="158">
        <f t="shared" si="12"/>
        <v>0</v>
      </c>
    </row>
    <row r="207" spans="1:22" ht="20.100000000000001" customHeight="1" x14ac:dyDescent="0.25">
      <c r="A207" s="174">
        <v>201</v>
      </c>
      <c r="B207" s="181" t="str">
        <f>IF(Barèmes!B207="","",Barèmes!B207)</f>
        <v/>
      </c>
      <c r="C207" s="181" t="str">
        <f>IF(Barèmes!C207="","",Barèmes!C207)</f>
        <v/>
      </c>
      <c r="D207" s="181" t="str">
        <f>IF(Barèmes!D207="","",Barèmes!D207)</f>
        <v/>
      </c>
      <c r="E207" s="181" t="str">
        <f>IF(Barèmes!E207="","",Barèmes!E207)</f>
        <v/>
      </c>
      <c r="F207" s="181" t="str">
        <f>IF(Barèmes!F207="","",Barèmes!F207)</f>
        <v/>
      </c>
      <c r="G207" s="181" t="str">
        <f>IF(Barèmes!G207="","",Barèmes!G207)</f>
        <v/>
      </c>
      <c r="H207" s="181" t="str">
        <f>IF(Barèmes!J207="","",Barèmes!J207)</f>
        <v/>
      </c>
      <c r="I207" s="181" t="str">
        <f>IF(Barèmes!K207="","",Barèmes!K207)</f>
        <v/>
      </c>
      <c r="J207" s="170" t="str">
        <f>IF($G207="","",IF($C207=Listes!$B$32,IF(IDP_Barèmes_RX!$E207&lt;=Listes!$B$53,(IDP_Barèmes_RX!$E207*(VLOOKUP(IDP_Barèmes_RX!$D207,Listes!$A$54:$E$60,2,FALSE))),IF(IDP_Barèmes_RX!$E207&gt;Listes!$E$53,(IDP_Barèmes_RX!$E207*(VLOOKUP(IDP_Barèmes_RX!$D207,Listes!$A$54:$E$60,5,FALSE))),(IDP_Barèmes_RX!$E207*(VLOOKUP(IDP_Barèmes_RX!$D207,Listes!$A$54:$E$60,3,FALSE))+(VLOOKUP(IDP_Barèmes_RX!$D207,Listes!$A$54:$E$60,4,FALSE)))))))</f>
        <v/>
      </c>
      <c r="K207" s="170" t="str">
        <f>IF($G207="","",IF($C207=Listes!$B$31,IF(IDP_Barèmes_RX!$E207&lt;=Listes!$B$42,(IDP_Barèmes_RX!$E207*(VLOOKUP(IDP_Barèmes_RX!$D207,Listes!$A$43:$E$49,2,FALSE))),IF(IDP_Barèmes_RX!$E207&gt;Listes!$D$42,(IDP_Barèmes_RX!$E207*(VLOOKUP(IDP_Barèmes_RX!$D207,Listes!$A$43:$E$49,5,FALSE))),(IDP_Barèmes_RX!$E207*(VLOOKUP(IDP_Barèmes_RX!$D207,Listes!$A$43:$E$49,3,FALSE))+(VLOOKUP(IDP_Barèmes_RX!$D207,Listes!$A$43:$E$49,4,FALSE)))))))</f>
        <v/>
      </c>
      <c r="L207" s="170" t="str">
        <f>IF($G207="","",IF($C207=Listes!$B$34,Listes!$I$31,IF($C207=Listes!$B$35,(VLOOKUP(IDP_Barèmes_RX!$F207,Listes!$E$31:$F$36,2,FALSE)),IF($C207=Listes!$B$33,IF(IDP_Barèmes_RX!$E207&lt;=Listes!$A$64,IDP_Barèmes_RX!$E207*Listes!$A$65,IF(IDP_Barèmes_RX!$E207&gt;Listes!$D$64,IDP_Barèmes_RX!$E207*Listes!$D$65,((IDP_Barèmes_RX!$E207*Listes!$B$65)+Listes!$C$65)))))))</f>
        <v/>
      </c>
      <c r="M207" s="203" t="str">
        <f>IF(Barèmes!O207="","",Barèmes!O207)</f>
        <v/>
      </c>
      <c r="N207" s="73" t="str">
        <f t="shared" si="13"/>
        <v/>
      </c>
      <c r="O207" s="182" t="str">
        <f t="shared" si="14"/>
        <v/>
      </c>
      <c r="P207" s="182"/>
      <c r="Q207" s="182"/>
      <c r="R207" s="209" t="str">
        <f t="shared" si="15"/>
        <v/>
      </c>
      <c r="S207" s="185"/>
      <c r="T207" s="266"/>
      <c r="U207" s="90"/>
      <c r="V207" s="158">
        <f t="shared" si="12"/>
        <v>0</v>
      </c>
    </row>
    <row r="208" spans="1:22" ht="20.100000000000001" customHeight="1" x14ac:dyDescent="0.25">
      <c r="A208" s="174">
        <v>202</v>
      </c>
      <c r="B208" s="181" t="str">
        <f>IF(Barèmes!B208="","",Barèmes!B208)</f>
        <v/>
      </c>
      <c r="C208" s="181" t="str">
        <f>IF(Barèmes!C208="","",Barèmes!C208)</f>
        <v/>
      </c>
      <c r="D208" s="181" t="str">
        <f>IF(Barèmes!D208="","",Barèmes!D208)</f>
        <v/>
      </c>
      <c r="E208" s="181" t="str">
        <f>IF(Barèmes!E208="","",Barèmes!E208)</f>
        <v/>
      </c>
      <c r="F208" s="181" t="str">
        <f>IF(Barèmes!F208="","",Barèmes!F208)</f>
        <v/>
      </c>
      <c r="G208" s="181" t="str">
        <f>IF(Barèmes!G208="","",Barèmes!G208)</f>
        <v/>
      </c>
      <c r="H208" s="181" t="str">
        <f>IF(Barèmes!J208="","",Barèmes!J208)</f>
        <v/>
      </c>
      <c r="I208" s="181" t="str">
        <f>IF(Barèmes!K208="","",Barèmes!K208)</f>
        <v/>
      </c>
      <c r="J208" s="170" t="str">
        <f>IF($G208="","",IF($C208=Listes!$B$32,IF(IDP_Barèmes_RX!$E208&lt;=Listes!$B$53,(IDP_Barèmes_RX!$E208*(VLOOKUP(IDP_Barèmes_RX!$D208,Listes!$A$54:$E$60,2,FALSE))),IF(IDP_Barèmes_RX!$E208&gt;Listes!$E$53,(IDP_Barèmes_RX!$E208*(VLOOKUP(IDP_Barèmes_RX!$D208,Listes!$A$54:$E$60,5,FALSE))),(IDP_Barèmes_RX!$E208*(VLOOKUP(IDP_Barèmes_RX!$D208,Listes!$A$54:$E$60,3,FALSE))+(VLOOKUP(IDP_Barèmes_RX!$D208,Listes!$A$54:$E$60,4,FALSE)))))))</f>
        <v/>
      </c>
      <c r="K208" s="170" t="str">
        <f>IF($G208="","",IF($C208=Listes!$B$31,IF(IDP_Barèmes_RX!$E208&lt;=Listes!$B$42,(IDP_Barèmes_RX!$E208*(VLOOKUP(IDP_Barèmes_RX!$D208,Listes!$A$43:$E$49,2,FALSE))),IF(IDP_Barèmes_RX!$E208&gt;Listes!$D$42,(IDP_Barèmes_RX!$E208*(VLOOKUP(IDP_Barèmes_RX!$D208,Listes!$A$43:$E$49,5,FALSE))),(IDP_Barèmes_RX!$E208*(VLOOKUP(IDP_Barèmes_RX!$D208,Listes!$A$43:$E$49,3,FALSE))+(VLOOKUP(IDP_Barèmes_RX!$D208,Listes!$A$43:$E$49,4,FALSE)))))))</f>
        <v/>
      </c>
      <c r="L208" s="170" t="str">
        <f>IF($G208="","",IF($C208=Listes!$B$34,Listes!$I$31,IF($C208=Listes!$B$35,(VLOOKUP(IDP_Barèmes_RX!$F208,Listes!$E$31:$F$36,2,FALSE)),IF($C208=Listes!$B$33,IF(IDP_Barèmes_RX!$E208&lt;=Listes!$A$64,IDP_Barèmes_RX!$E208*Listes!$A$65,IF(IDP_Barèmes_RX!$E208&gt;Listes!$D$64,IDP_Barèmes_RX!$E208*Listes!$D$65,((IDP_Barèmes_RX!$E208*Listes!$B$65)+Listes!$C$65)))))))</f>
        <v/>
      </c>
      <c r="M208" s="203" t="str">
        <f>IF(Barèmes!O208="","",Barèmes!O208)</f>
        <v/>
      </c>
      <c r="N208" s="73" t="str">
        <f t="shared" si="13"/>
        <v/>
      </c>
      <c r="O208" s="182" t="str">
        <f t="shared" si="14"/>
        <v/>
      </c>
      <c r="P208" s="182"/>
      <c r="Q208" s="182"/>
      <c r="R208" s="209" t="str">
        <f t="shared" si="15"/>
        <v/>
      </c>
      <c r="S208" s="185"/>
      <c r="T208" s="266"/>
      <c r="U208" s="90"/>
      <c r="V208" s="158">
        <f t="shared" si="12"/>
        <v>0</v>
      </c>
    </row>
    <row r="209" spans="1:22" ht="20.100000000000001" customHeight="1" x14ac:dyDescent="0.25">
      <c r="A209" s="174">
        <v>203</v>
      </c>
      <c r="B209" s="181" t="str">
        <f>IF(Barèmes!B209="","",Barèmes!B209)</f>
        <v/>
      </c>
      <c r="C209" s="181" t="str">
        <f>IF(Barèmes!C209="","",Barèmes!C209)</f>
        <v/>
      </c>
      <c r="D209" s="181" t="str">
        <f>IF(Barèmes!D209="","",Barèmes!D209)</f>
        <v/>
      </c>
      <c r="E209" s="181" t="str">
        <f>IF(Barèmes!E209="","",Barèmes!E209)</f>
        <v/>
      </c>
      <c r="F209" s="181" t="str">
        <f>IF(Barèmes!F209="","",Barèmes!F209)</f>
        <v/>
      </c>
      <c r="G209" s="181" t="str">
        <f>IF(Barèmes!G209="","",Barèmes!G209)</f>
        <v/>
      </c>
      <c r="H209" s="181" t="str">
        <f>IF(Barèmes!J209="","",Barèmes!J209)</f>
        <v/>
      </c>
      <c r="I209" s="181" t="str">
        <f>IF(Barèmes!K209="","",Barèmes!K209)</f>
        <v/>
      </c>
      <c r="J209" s="170" t="str">
        <f>IF($G209="","",IF($C209=Listes!$B$32,IF(IDP_Barèmes_RX!$E209&lt;=Listes!$B$53,(IDP_Barèmes_RX!$E209*(VLOOKUP(IDP_Barèmes_RX!$D209,Listes!$A$54:$E$60,2,FALSE))),IF(IDP_Barèmes_RX!$E209&gt;Listes!$E$53,(IDP_Barèmes_RX!$E209*(VLOOKUP(IDP_Barèmes_RX!$D209,Listes!$A$54:$E$60,5,FALSE))),(IDP_Barèmes_RX!$E209*(VLOOKUP(IDP_Barèmes_RX!$D209,Listes!$A$54:$E$60,3,FALSE))+(VLOOKUP(IDP_Barèmes_RX!$D209,Listes!$A$54:$E$60,4,FALSE)))))))</f>
        <v/>
      </c>
      <c r="K209" s="170" t="str">
        <f>IF($G209="","",IF($C209=Listes!$B$31,IF(IDP_Barèmes_RX!$E209&lt;=Listes!$B$42,(IDP_Barèmes_RX!$E209*(VLOOKUP(IDP_Barèmes_RX!$D209,Listes!$A$43:$E$49,2,FALSE))),IF(IDP_Barèmes_RX!$E209&gt;Listes!$D$42,(IDP_Barèmes_RX!$E209*(VLOOKUP(IDP_Barèmes_RX!$D209,Listes!$A$43:$E$49,5,FALSE))),(IDP_Barèmes_RX!$E209*(VLOOKUP(IDP_Barèmes_RX!$D209,Listes!$A$43:$E$49,3,FALSE))+(VLOOKUP(IDP_Barèmes_RX!$D209,Listes!$A$43:$E$49,4,FALSE)))))))</f>
        <v/>
      </c>
      <c r="L209" s="170" t="str">
        <f>IF($G209="","",IF($C209=Listes!$B$34,Listes!$I$31,IF($C209=Listes!$B$35,(VLOOKUP(IDP_Barèmes_RX!$F209,Listes!$E$31:$F$36,2,FALSE)),IF($C209=Listes!$B$33,IF(IDP_Barèmes_RX!$E209&lt;=Listes!$A$64,IDP_Barèmes_RX!$E209*Listes!$A$65,IF(IDP_Barèmes_RX!$E209&gt;Listes!$D$64,IDP_Barèmes_RX!$E209*Listes!$D$65,((IDP_Barèmes_RX!$E209*Listes!$B$65)+Listes!$C$65)))))))</f>
        <v/>
      </c>
      <c r="M209" s="203" t="str">
        <f>IF(Barèmes!O209="","",Barèmes!O209)</f>
        <v/>
      </c>
      <c r="N209" s="73" t="str">
        <f t="shared" si="13"/>
        <v/>
      </c>
      <c r="O209" s="182" t="str">
        <f t="shared" si="14"/>
        <v/>
      </c>
      <c r="P209" s="182"/>
      <c r="Q209" s="182"/>
      <c r="R209" s="209" t="str">
        <f t="shared" si="15"/>
        <v/>
      </c>
      <c r="S209" s="185"/>
      <c r="T209" s="266"/>
      <c r="U209" s="90"/>
      <c r="V209" s="158">
        <f t="shared" si="12"/>
        <v>0</v>
      </c>
    </row>
    <row r="210" spans="1:22" ht="20.100000000000001" customHeight="1" x14ac:dyDescent="0.25">
      <c r="A210" s="174">
        <v>204</v>
      </c>
      <c r="B210" s="181" t="str">
        <f>IF(Barèmes!B210="","",Barèmes!B210)</f>
        <v/>
      </c>
      <c r="C210" s="181" t="str">
        <f>IF(Barèmes!C210="","",Barèmes!C210)</f>
        <v/>
      </c>
      <c r="D210" s="181" t="str">
        <f>IF(Barèmes!D210="","",Barèmes!D210)</f>
        <v/>
      </c>
      <c r="E210" s="181" t="str">
        <f>IF(Barèmes!E210="","",Barèmes!E210)</f>
        <v/>
      </c>
      <c r="F210" s="181" t="str">
        <f>IF(Barèmes!F210="","",Barèmes!F210)</f>
        <v/>
      </c>
      <c r="G210" s="181" t="str">
        <f>IF(Barèmes!G210="","",Barèmes!G210)</f>
        <v/>
      </c>
      <c r="H210" s="181" t="str">
        <f>IF(Barèmes!J210="","",Barèmes!J210)</f>
        <v/>
      </c>
      <c r="I210" s="181" t="str">
        <f>IF(Barèmes!K210="","",Barèmes!K210)</f>
        <v/>
      </c>
      <c r="J210" s="170" t="str">
        <f>IF($G210="","",IF($C210=Listes!$B$32,IF(IDP_Barèmes_RX!$E210&lt;=Listes!$B$53,(IDP_Barèmes_RX!$E210*(VLOOKUP(IDP_Barèmes_RX!$D210,Listes!$A$54:$E$60,2,FALSE))),IF(IDP_Barèmes_RX!$E210&gt;Listes!$E$53,(IDP_Barèmes_RX!$E210*(VLOOKUP(IDP_Barèmes_RX!$D210,Listes!$A$54:$E$60,5,FALSE))),(IDP_Barèmes_RX!$E210*(VLOOKUP(IDP_Barèmes_RX!$D210,Listes!$A$54:$E$60,3,FALSE))+(VLOOKUP(IDP_Barèmes_RX!$D210,Listes!$A$54:$E$60,4,FALSE)))))))</f>
        <v/>
      </c>
      <c r="K210" s="170" t="str">
        <f>IF($G210="","",IF($C210=Listes!$B$31,IF(IDP_Barèmes_RX!$E210&lt;=Listes!$B$42,(IDP_Barèmes_RX!$E210*(VLOOKUP(IDP_Barèmes_RX!$D210,Listes!$A$43:$E$49,2,FALSE))),IF(IDP_Barèmes_RX!$E210&gt;Listes!$D$42,(IDP_Barèmes_RX!$E210*(VLOOKUP(IDP_Barèmes_RX!$D210,Listes!$A$43:$E$49,5,FALSE))),(IDP_Barèmes_RX!$E210*(VLOOKUP(IDP_Barèmes_RX!$D210,Listes!$A$43:$E$49,3,FALSE))+(VLOOKUP(IDP_Barèmes_RX!$D210,Listes!$A$43:$E$49,4,FALSE)))))))</f>
        <v/>
      </c>
      <c r="L210" s="170" t="str">
        <f>IF($G210="","",IF($C210=Listes!$B$34,Listes!$I$31,IF($C210=Listes!$B$35,(VLOOKUP(IDP_Barèmes_RX!$F210,Listes!$E$31:$F$36,2,FALSE)),IF($C210=Listes!$B$33,IF(IDP_Barèmes_RX!$E210&lt;=Listes!$A$64,IDP_Barèmes_RX!$E210*Listes!$A$65,IF(IDP_Barèmes_RX!$E210&gt;Listes!$D$64,IDP_Barèmes_RX!$E210*Listes!$D$65,((IDP_Barèmes_RX!$E210*Listes!$B$65)+Listes!$C$65)))))))</f>
        <v/>
      </c>
      <c r="M210" s="203" t="str">
        <f>IF(Barèmes!O210="","",Barèmes!O210)</f>
        <v/>
      </c>
      <c r="N210" s="73" t="str">
        <f t="shared" si="13"/>
        <v/>
      </c>
      <c r="O210" s="182" t="str">
        <f t="shared" si="14"/>
        <v/>
      </c>
      <c r="P210" s="182"/>
      <c r="Q210" s="182"/>
      <c r="R210" s="209" t="str">
        <f t="shared" si="15"/>
        <v/>
      </c>
      <c r="S210" s="185"/>
      <c r="T210" s="266"/>
      <c r="U210" s="90"/>
      <c r="V210" s="158">
        <f t="shared" si="12"/>
        <v>0</v>
      </c>
    </row>
    <row r="211" spans="1:22" ht="20.100000000000001" customHeight="1" x14ac:dyDescent="0.25">
      <c r="A211" s="174">
        <v>205</v>
      </c>
      <c r="B211" s="181" t="str">
        <f>IF(Barèmes!B211="","",Barèmes!B211)</f>
        <v/>
      </c>
      <c r="C211" s="181" t="str">
        <f>IF(Barèmes!C211="","",Barèmes!C211)</f>
        <v/>
      </c>
      <c r="D211" s="181" t="str">
        <f>IF(Barèmes!D211="","",Barèmes!D211)</f>
        <v/>
      </c>
      <c r="E211" s="181" t="str">
        <f>IF(Barèmes!E211="","",Barèmes!E211)</f>
        <v/>
      </c>
      <c r="F211" s="181" t="str">
        <f>IF(Barèmes!F211="","",Barèmes!F211)</f>
        <v/>
      </c>
      <c r="G211" s="181" t="str">
        <f>IF(Barèmes!G211="","",Barèmes!G211)</f>
        <v/>
      </c>
      <c r="H211" s="181" t="str">
        <f>IF(Barèmes!J211="","",Barèmes!J211)</f>
        <v/>
      </c>
      <c r="I211" s="181" t="str">
        <f>IF(Barèmes!K211="","",Barèmes!K211)</f>
        <v/>
      </c>
      <c r="J211" s="170" t="str">
        <f>IF($G211="","",IF($C211=Listes!$B$32,IF(IDP_Barèmes_RX!$E211&lt;=Listes!$B$53,(IDP_Barèmes_RX!$E211*(VLOOKUP(IDP_Barèmes_RX!$D211,Listes!$A$54:$E$60,2,FALSE))),IF(IDP_Barèmes_RX!$E211&gt;Listes!$E$53,(IDP_Barèmes_RX!$E211*(VLOOKUP(IDP_Barèmes_RX!$D211,Listes!$A$54:$E$60,5,FALSE))),(IDP_Barèmes_RX!$E211*(VLOOKUP(IDP_Barèmes_RX!$D211,Listes!$A$54:$E$60,3,FALSE))+(VLOOKUP(IDP_Barèmes_RX!$D211,Listes!$A$54:$E$60,4,FALSE)))))))</f>
        <v/>
      </c>
      <c r="K211" s="170" t="str">
        <f>IF($G211="","",IF($C211=Listes!$B$31,IF(IDP_Barèmes_RX!$E211&lt;=Listes!$B$42,(IDP_Barèmes_RX!$E211*(VLOOKUP(IDP_Barèmes_RX!$D211,Listes!$A$43:$E$49,2,FALSE))),IF(IDP_Barèmes_RX!$E211&gt;Listes!$D$42,(IDP_Barèmes_RX!$E211*(VLOOKUP(IDP_Barèmes_RX!$D211,Listes!$A$43:$E$49,5,FALSE))),(IDP_Barèmes_RX!$E211*(VLOOKUP(IDP_Barèmes_RX!$D211,Listes!$A$43:$E$49,3,FALSE))+(VLOOKUP(IDP_Barèmes_RX!$D211,Listes!$A$43:$E$49,4,FALSE)))))))</f>
        <v/>
      </c>
      <c r="L211" s="170" t="str">
        <f>IF($G211="","",IF($C211=Listes!$B$34,Listes!$I$31,IF($C211=Listes!$B$35,(VLOOKUP(IDP_Barèmes_RX!$F211,Listes!$E$31:$F$36,2,FALSE)),IF($C211=Listes!$B$33,IF(IDP_Barèmes_RX!$E211&lt;=Listes!$A$64,IDP_Barèmes_RX!$E211*Listes!$A$65,IF(IDP_Barèmes_RX!$E211&gt;Listes!$D$64,IDP_Barèmes_RX!$E211*Listes!$D$65,((IDP_Barèmes_RX!$E211*Listes!$B$65)+Listes!$C$65)))))))</f>
        <v/>
      </c>
      <c r="M211" s="203" t="str">
        <f>IF(Barèmes!O211="","",Barèmes!O211)</f>
        <v/>
      </c>
      <c r="N211" s="73" t="str">
        <f t="shared" si="13"/>
        <v/>
      </c>
      <c r="O211" s="182" t="str">
        <f t="shared" si="14"/>
        <v/>
      </c>
      <c r="P211" s="182"/>
      <c r="Q211" s="182"/>
      <c r="R211" s="209" t="str">
        <f t="shared" si="15"/>
        <v/>
      </c>
      <c r="S211" s="185"/>
      <c r="T211" s="266"/>
      <c r="U211" s="90"/>
      <c r="V211" s="158">
        <f t="shared" si="12"/>
        <v>0</v>
      </c>
    </row>
    <row r="212" spans="1:22" ht="20.100000000000001" customHeight="1" x14ac:dyDescent="0.25">
      <c r="A212" s="174">
        <v>206</v>
      </c>
      <c r="B212" s="181" t="str">
        <f>IF(Barèmes!B212="","",Barèmes!B212)</f>
        <v/>
      </c>
      <c r="C212" s="181" t="str">
        <f>IF(Barèmes!C212="","",Barèmes!C212)</f>
        <v/>
      </c>
      <c r="D212" s="181" t="str">
        <f>IF(Barèmes!D212="","",Barèmes!D212)</f>
        <v/>
      </c>
      <c r="E212" s="181" t="str">
        <f>IF(Barèmes!E212="","",Barèmes!E212)</f>
        <v/>
      </c>
      <c r="F212" s="181" t="str">
        <f>IF(Barèmes!F212="","",Barèmes!F212)</f>
        <v/>
      </c>
      <c r="G212" s="181" t="str">
        <f>IF(Barèmes!G212="","",Barèmes!G212)</f>
        <v/>
      </c>
      <c r="H212" s="181" t="str">
        <f>IF(Barèmes!J212="","",Barèmes!J212)</f>
        <v/>
      </c>
      <c r="I212" s="181" t="str">
        <f>IF(Barèmes!K212="","",Barèmes!K212)</f>
        <v/>
      </c>
      <c r="J212" s="170" t="str">
        <f>IF($G212="","",IF($C212=Listes!$B$32,IF(IDP_Barèmes_RX!$E212&lt;=Listes!$B$53,(IDP_Barèmes_RX!$E212*(VLOOKUP(IDP_Barèmes_RX!$D212,Listes!$A$54:$E$60,2,FALSE))),IF(IDP_Barèmes_RX!$E212&gt;Listes!$E$53,(IDP_Barèmes_RX!$E212*(VLOOKUP(IDP_Barèmes_RX!$D212,Listes!$A$54:$E$60,5,FALSE))),(IDP_Barèmes_RX!$E212*(VLOOKUP(IDP_Barèmes_RX!$D212,Listes!$A$54:$E$60,3,FALSE))+(VLOOKUP(IDP_Barèmes_RX!$D212,Listes!$A$54:$E$60,4,FALSE)))))))</f>
        <v/>
      </c>
      <c r="K212" s="170" t="str">
        <f>IF($G212="","",IF($C212=Listes!$B$31,IF(IDP_Barèmes_RX!$E212&lt;=Listes!$B$42,(IDP_Barèmes_RX!$E212*(VLOOKUP(IDP_Barèmes_RX!$D212,Listes!$A$43:$E$49,2,FALSE))),IF(IDP_Barèmes_RX!$E212&gt;Listes!$D$42,(IDP_Barèmes_RX!$E212*(VLOOKUP(IDP_Barèmes_RX!$D212,Listes!$A$43:$E$49,5,FALSE))),(IDP_Barèmes_RX!$E212*(VLOOKUP(IDP_Barèmes_RX!$D212,Listes!$A$43:$E$49,3,FALSE))+(VLOOKUP(IDP_Barèmes_RX!$D212,Listes!$A$43:$E$49,4,FALSE)))))))</f>
        <v/>
      </c>
      <c r="L212" s="170" t="str">
        <f>IF($G212="","",IF($C212=Listes!$B$34,Listes!$I$31,IF($C212=Listes!$B$35,(VLOOKUP(IDP_Barèmes_RX!$F212,Listes!$E$31:$F$36,2,FALSE)),IF($C212=Listes!$B$33,IF(IDP_Barèmes_RX!$E212&lt;=Listes!$A$64,IDP_Barèmes_RX!$E212*Listes!$A$65,IF(IDP_Barèmes_RX!$E212&gt;Listes!$D$64,IDP_Barèmes_RX!$E212*Listes!$D$65,((IDP_Barèmes_RX!$E212*Listes!$B$65)+Listes!$C$65)))))))</f>
        <v/>
      </c>
      <c r="M212" s="203" t="str">
        <f>IF(Barèmes!O212="","",Barèmes!O212)</f>
        <v/>
      </c>
      <c r="N212" s="73" t="str">
        <f t="shared" si="13"/>
        <v/>
      </c>
      <c r="O212" s="182" t="str">
        <f t="shared" si="14"/>
        <v/>
      </c>
      <c r="P212" s="182"/>
      <c r="Q212" s="182"/>
      <c r="R212" s="209" t="str">
        <f t="shared" si="15"/>
        <v/>
      </c>
      <c r="S212" s="185"/>
      <c r="T212" s="266"/>
      <c r="U212" s="90"/>
      <c r="V212" s="158">
        <f t="shared" si="12"/>
        <v>0</v>
      </c>
    </row>
    <row r="213" spans="1:22" ht="20.100000000000001" customHeight="1" x14ac:dyDescent="0.25">
      <c r="A213" s="174">
        <v>207</v>
      </c>
      <c r="B213" s="181" t="str">
        <f>IF(Barèmes!B213="","",Barèmes!B213)</f>
        <v/>
      </c>
      <c r="C213" s="181" t="str">
        <f>IF(Barèmes!C213="","",Barèmes!C213)</f>
        <v/>
      </c>
      <c r="D213" s="181" t="str">
        <f>IF(Barèmes!D213="","",Barèmes!D213)</f>
        <v/>
      </c>
      <c r="E213" s="181" t="str">
        <f>IF(Barèmes!E213="","",Barèmes!E213)</f>
        <v/>
      </c>
      <c r="F213" s="181" t="str">
        <f>IF(Barèmes!F213="","",Barèmes!F213)</f>
        <v/>
      </c>
      <c r="G213" s="181" t="str">
        <f>IF(Barèmes!G213="","",Barèmes!G213)</f>
        <v/>
      </c>
      <c r="H213" s="181" t="str">
        <f>IF(Barèmes!J213="","",Barèmes!J213)</f>
        <v/>
      </c>
      <c r="I213" s="181" t="str">
        <f>IF(Barèmes!K213="","",Barèmes!K213)</f>
        <v/>
      </c>
      <c r="J213" s="170" t="str">
        <f>IF($G213="","",IF($C213=Listes!$B$32,IF(IDP_Barèmes_RX!$E213&lt;=Listes!$B$53,(IDP_Barèmes_RX!$E213*(VLOOKUP(IDP_Barèmes_RX!$D213,Listes!$A$54:$E$60,2,FALSE))),IF(IDP_Barèmes_RX!$E213&gt;Listes!$E$53,(IDP_Barèmes_RX!$E213*(VLOOKUP(IDP_Barèmes_RX!$D213,Listes!$A$54:$E$60,5,FALSE))),(IDP_Barèmes_RX!$E213*(VLOOKUP(IDP_Barèmes_RX!$D213,Listes!$A$54:$E$60,3,FALSE))+(VLOOKUP(IDP_Barèmes_RX!$D213,Listes!$A$54:$E$60,4,FALSE)))))))</f>
        <v/>
      </c>
      <c r="K213" s="170" t="str">
        <f>IF($G213="","",IF($C213=Listes!$B$31,IF(IDP_Barèmes_RX!$E213&lt;=Listes!$B$42,(IDP_Barèmes_RX!$E213*(VLOOKUP(IDP_Barèmes_RX!$D213,Listes!$A$43:$E$49,2,FALSE))),IF(IDP_Barèmes_RX!$E213&gt;Listes!$D$42,(IDP_Barèmes_RX!$E213*(VLOOKUP(IDP_Barèmes_RX!$D213,Listes!$A$43:$E$49,5,FALSE))),(IDP_Barèmes_RX!$E213*(VLOOKUP(IDP_Barèmes_RX!$D213,Listes!$A$43:$E$49,3,FALSE))+(VLOOKUP(IDP_Barèmes_RX!$D213,Listes!$A$43:$E$49,4,FALSE)))))))</f>
        <v/>
      </c>
      <c r="L213" s="170" t="str">
        <f>IF($G213="","",IF($C213=Listes!$B$34,Listes!$I$31,IF($C213=Listes!$B$35,(VLOOKUP(IDP_Barèmes_RX!$F213,Listes!$E$31:$F$36,2,FALSE)),IF($C213=Listes!$B$33,IF(IDP_Barèmes_RX!$E213&lt;=Listes!$A$64,IDP_Barèmes_RX!$E213*Listes!$A$65,IF(IDP_Barèmes_RX!$E213&gt;Listes!$D$64,IDP_Barèmes_RX!$E213*Listes!$D$65,((IDP_Barèmes_RX!$E213*Listes!$B$65)+Listes!$C$65)))))))</f>
        <v/>
      </c>
      <c r="M213" s="203" t="str">
        <f>IF(Barèmes!O213="","",Barèmes!O213)</f>
        <v/>
      </c>
      <c r="N213" s="73" t="str">
        <f t="shared" si="13"/>
        <v/>
      </c>
      <c r="O213" s="182" t="str">
        <f t="shared" si="14"/>
        <v/>
      </c>
      <c r="P213" s="182"/>
      <c r="Q213" s="182"/>
      <c r="R213" s="209" t="str">
        <f t="shared" si="15"/>
        <v/>
      </c>
      <c r="S213" s="185"/>
      <c r="T213" s="266"/>
      <c r="U213" s="90"/>
      <c r="V213" s="158">
        <f t="shared" si="12"/>
        <v>0</v>
      </c>
    </row>
    <row r="214" spans="1:22" ht="20.100000000000001" customHeight="1" x14ac:dyDescent="0.25">
      <c r="A214" s="174">
        <v>208</v>
      </c>
      <c r="B214" s="181" t="str">
        <f>IF(Barèmes!B214="","",Barèmes!B214)</f>
        <v/>
      </c>
      <c r="C214" s="181" t="str">
        <f>IF(Barèmes!C214="","",Barèmes!C214)</f>
        <v/>
      </c>
      <c r="D214" s="181" t="str">
        <f>IF(Barèmes!D214="","",Barèmes!D214)</f>
        <v/>
      </c>
      <c r="E214" s="181" t="str">
        <f>IF(Barèmes!E214="","",Barèmes!E214)</f>
        <v/>
      </c>
      <c r="F214" s="181" t="str">
        <f>IF(Barèmes!F214="","",Barèmes!F214)</f>
        <v/>
      </c>
      <c r="G214" s="181" t="str">
        <f>IF(Barèmes!G214="","",Barèmes!G214)</f>
        <v/>
      </c>
      <c r="H214" s="181" t="str">
        <f>IF(Barèmes!J214="","",Barèmes!J214)</f>
        <v/>
      </c>
      <c r="I214" s="181" t="str">
        <f>IF(Barèmes!K214="","",Barèmes!K214)</f>
        <v/>
      </c>
      <c r="J214" s="170" t="str">
        <f>IF($G214="","",IF($C214=Listes!$B$32,IF(IDP_Barèmes_RX!$E214&lt;=Listes!$B$53,(IDP_Barèmes_RX!$E214*(VLOOKUP(IDP_Barèmes_RX!$D214,Listes!$A$54:$E$60,2,FALSE))),IF(IDP_Barèmes_RX!$E214&gt;Listes!$E$53,(IDP_Barèmes_RX!$E214*(VLOOKUP(IDP_Barèmes_RX!$D214,Listes!$A$54:$E$60,5,FALSE))),(IDP_Barèmes_RX!$E214*(VLOOKUP(IDP_Barèmes_RX!$D214,Listes!$A$54:$E$60,3,FALSE))+(VLOOKUP(IDP_Barèmes_RX!$D214,Listes!$A$54:$E$60,4,FALSE)))))))</f>
        <v/>
      </c>
      <c r="K214" s="170" t="str">
        <f>IF($G214="","",IF($C214=Listes!$B$31,IF(IDP_Barèmes_RX!$E214&lt;=Listes!$B$42,(IDP_Barèmes_RX!$E214*(VLOOKUP(IDP_Barèmes_RX!$D214,Listes!$A$43:$E$49,2,FALSE))),IF(IDP_Barèmes_RX!$E214&gt;Listes!$D$42,(IDP_Barèmes_RX!$E214*(VLOOKUP(IDP_Barèmes_RX!$D214,Listes!$A$43:$E$49,5,FALSE))),(IDP_Barèmes_RX!$E214*(VLOOKUP(IDP_Barèmes_RX!$D214,Listes!$A$43:$E$49,3,FALSE))+(VLOOKUP(IDP_Barèmes_RX!$D214,Listes!$A$43:$E$49,4,FALSE)))))))</f>
        <v/>
      </c>
      <c r="L214" s="170" t="str">
        <f>IF($G214="","",IF($C214=Listes!$B$34,Listes!$I$31,IF($C214=Listes!$B$35,(VLOOKUP(IDP_Barèmes_RX!$F214,Listes!$E$31:$F$36,2,FALSE)),IF($C214=Listes!$B$33,IF(IDP_Barèmes_RX!$E214&lt;=Listes!$A$64,IDP_Barèmes_RX!$E214*Listes!$A$65,IF(IDP_Barèmes_RX!$E214&gt;Listes!$D$64,IDP_Barèmes_RX!$E214*Listes!$D$65,((IDP_Barèmes_RX!$E214*Listes!$B$65)+Listes!$C$65)))))))</f>
        <v/>
      </c>
      <c r="M214" s="203" t="str">
        <f>IF(Barèmes!O214="","",Barèmes!O214)</f>
        <v/>
      </c>
      <c r="N214" s="73" t="str">
        <f t="shared" si="13"/>
        <v/>
      </c>
      <c r="O214" s="182" t="str">
        <f t="shared" si="14"/>
        <v/>
      </c>
      <c r="P214" s="182"/>
      <c r="Q214" s="182"/>
      <c r="R214" s="209" t="str">
        <f t="shared" si="15"/>
        <v/>
      </c>
      <c r="S214" s="185"/>
      <c r="T214" s="266"/>
      <c r="U214" s="90"/>
      <c r="V214" s="158">
        <f t="shared" si="12"/>
        <v>0</v>
      </c>
    </row>
    <row r="215" spans="1:22" ht="20.100000000000001" customHeight="1" x14ac:dyDescent="0.25">
      <c r="A215" s="174">
        <v>209</v>
      </c>
      <c r="B215" s="181" t="str">
        <f>IF(Barèmes!B215="","",Barèmes!B215)</f>
        <v/>
      </c>
      <c r="C215" s="181" t="str">
        <f>IF(Barèmes!C215="","",Barèmes!C215)</f>
        <v/>
      </c>
      <c r="D215" s="181" t="str">
        <f>IF(Barèmes!D215="","",Barèmes!D215)</f>
        <v/>
      </c>
      <c r="E215" s="181" t="str">
        <f>IF(Barèmes!E215="","",Barèmes!E215)</f>
        <v/>
      </c>
      <c r="F215" s="181" t="str">
        <f>IF(Barèmes!F215="","",Barèmes!F215)</f>
        <v/>
      </c>
      <c r="G215" s="181" t="str">
        <f>IF(Barèmes!G215="","",Barèmes!G215)</f>
        <v/>
      </c>
      <c r="H215" s="181" t="str">
        <f>IF(Barèmes!J215="","",Barèmes!J215)</f>
        <v/>
      </c>
      <c r="I215" s="181" t="str">
        <f>IF(Barèmes!K215="","",Barèmes!K215)</f>
        <v/>
      </c>
      <c r="J215" s="170" t="str">
        <f>IF($G215="","",IF($C215=Listes!$B$32,IF(IDP_Barèmes_RX!$E215&lt;=Listes!$B$53,(IDP_Barèmes_RX!$E215*(VLOOKUP(IDP_Barèmes_RX!$D215,Listes!$A$54:$E$60,2,FALSE))),IF(IDP_Barèmes_RX!$E215&gt;Listes!$E$53,(IDP_Barèmes_RX!$E215*(VLOOKUP(IDP_Barèmes_RX!$D215,Listes!$A$54:$E$60,5,FALSE))),(IDP_Barèmes_RX!$E215*(VLOOKUP(IDP_Barèmes_RX!$D215,Listes!$A$54:$E$60,3,FALSE))+(VLOOKUP(IDP_Barèmes_RX!$D215,Listes!$A$54:$E$60,4,FALSE)))))))</f>
        <v/>
      </c>
      <c r="K215" s="170" t="str">
        <f>IF($G215="","",IF($C215=Listes!$B$31,IF(IDP_Barèmes_RX!$E215&lt;=Listes!$B$42,(IDP_Barèmes_RX!$E215*(VLOOKUP(IDP_Barèmes_RX!$D215,Listes!$A$43:$E$49,2,FALSE))),IF(IDP_Barèmes_RX!$E215&gt;Listes!$D$42,(IDP_Barèmes_RX!$E215*(VLOOKUP(IDP_Barèmes_RX!$D215,Listes!$A$43:$E$49,5,FALSE))),(IDP_Barèmes_RX!$E215*(VLOOKUP(IDP_Barèmes_RX!$D215,Listes!$A$43:$E$49,3,FALSE))+(VLOOKUP(IDP_Barèmes_RX!$D215,Listes!$A$43:$E$49,4,FALSE)))))))</f>
        <v/>
      </c>
      <c r="L215" s="170" t="str">
        <f>IF($G215="","",IF($C215=Listes!$B$34,Listes!$I$31,IF($C215=Listes!$B$35,(VLOOKUP(IDP_Barèmes_RX!$F215,Listes!$E$31:$F$36,2,FALSE)),IF($C215=Listes!$B$33,IF(IDP_Barèmes_RX!$E215&lt;=Listes!$A$64,IDP_Barèmes_RX!$E215*Listes!$A$65,IF(IDP_Barèmes_RX!$E215&gt;Listes!$D$64,IDP_Barèmes_RX!$E215*Listes!$D$65,((IDP_Barèmes_RX!$E215*Listes!$B$65)+Listes!$C$65)))))))</f>
        <v/>
      </c>
      <c r="M215" s="203" t="str">
        <f>IF(Barèmes!O215="","",Barèmes!O215)</f>
        <v/>
      </c>
      <c r="N215" s="73" t="str">
        <f t="shared" si="13"/>
        <v/>
      </c>
      <c r="O215" s="182" t="str">
        <f t="shared" si="14"/>
        <v/>
      </c>
      <c r="P215" s="182"/>
      <c r="Q215" s="182"/>
      <c r="R215" s="209" t="str">
        <f t="shared" si="15"/>
        <v/>
      </c>
      <c r="S215" s="185"/>
      <c r="T215" s="266"/>
      <c r="U215" s="90"/>
      <c r="V215" s="158">
        <f t="shared" si="12"/>
        <v>0</v>
      </c>
    </row>
    <row r="216" spans="1:22" ht="20.100000000000001" customHeight="1" x14ac:dyDescent="0.25">
      <c r="A216" s="174">
        <v>210</v>
      </c>
      <c r="B216" s="181" t="str">
        <f>IF(Barèmes!B216="","",Barèmes!B216)</f>
        <v/>
      </c>
      <c r="C216" s="181" t="str">
        <f>IF(Barèmes!C216="","",Barèmes!C216)</f>
        <v/>
      </c>
      <c r="D216" s="181" t="str">
        <f>IF(Barèmes!D216="","",Barèmes!D216)</f>
        <v/>
      </c>
      <c r="E216" s="181" t="str">
        <f>IF(Barèmes!E216="","",Barèmes!E216)</f>
        <v/>
      </c>
      <c r="F216" s="181" t="str">
        <f>IF(Barèmes!F216="","",Barèmes!F216)</f>
        <v/>
      </c>
      <c r="G216" s="181" t="str">
        <f>IF(Barèmes!G216="","",Barèmes!G216)</f>
        <v/>
      </c>
      <c r="H216" s="181" t="str">
        <f>IF(Barèmes!J216="","",Barèmes!J216)</f>
        <v/>
      </c>
      <c r="I216" s="181" t="str">
        <f>IF(Barèmes!K216="","",Barèmes!K216)</f>
        <v/>
      </c>
      <c r="J216" s="170" t="str">
        <f>IF($G216="","",IF($C216=Listes!$B$32,IF(IDP_Barèmes_RX!$E216&lt;=Listes!$B$53,(IDP_Barèmes_RX!$E216*(VLOOKUP(IDP_Barèmes_RX!$D216,Listes!$A$54:$E$60,2,FALSE))),IF(IDP_Barèmes_RX!$E216&gt;Listes!$E$53,(IDP_Barèmes_RX!$E216*(VLOOKUP(IDP_Barèmes_RX!$D216,Listes!$A$54:$E$60,5,FALSE))),(IDP_Barèmes_RX!$E216*(VLOOKUP(IDP_Barèmes_RX!$D216,Listes!$A$54:$E$60,3,FALSE))+(VLOOKUP(IDP_Barèmes_RX!$D216,Listes!$A$54:$E$60,4,FALSE)))))))</f>
        <v/>
      </c>
      <c r="K216" s="170" t="str">
        <f>IF($G216="","",IF($C216=Listes!$B$31,IF(IDP_Barèmes_RX!$E216&lt;=Listes!$B$42,(IDP_Barèmes_RX!$E216*(VLOOKUP(IDP_Barèmes_RX!$D216,Listes!$A$43:$E$49,2,FALSE))),IF(IDP_Barèmes_RX!$E216&gt;Listes!$D$42,(IDP_Barèmes_RX!$E216*(VLOOKUP(IDP_Barèmes_RX!$D216,Listes!$A$43:$E$49,5,FALSE))),(IDP_Barèmes_RX!$E216*(VLOOKUP(IDP_Barèmes_RX!$D216,Listes!$A$43:$E$49,3,FALSE))+(VLOOKUP(IDP_Barèmes_RX!$D216,Listes!$A$43:$E$49,4,FALSE)))))))</f>
        <v/>
      </c>
      <c r="L216" s="170" t="str">
        <f>IF($G216="","",IF($C216=Listes!$B$34,Listes!$I$31,IF($C216=Listes!$B$35,(VLOOKUP(IDP_Barèmes_RX!$F216,Listes!$E$31:$F$36,2,FALSE)),IF($C216=Listes!$B$33,IF(IDP_Barèmes_RX!$E216&lt;=Listes!$A$64,IDP_Barèmes_RX!$E216*Listes!$A$65,IF(IDP_Barèmes_RX!$E216&gt;Listes!$D$64,IDP_Barèmes_RX!$E216*Listes!$D$65,((IDP_Barèmes_RX!$E216*Listes!$B$65)+Listes!$C$65)))))))</f>
        <v/>
      </c>
      <c r="M216" s="203" t="str">
        <f>IF(Barèmes!O216="","",Barèmes!O216)</f>
        <v/>
      </c>
      <c r="N216" s="73" t="str">
        <f t="shared" si="13"/>
        <v/>
      </c>
      <c r="O216" s="182" t="str">
        <f t="shared" si="14"/>
        <v/>
      </c>
      <c r="P216" s="182"/>
      <c r="Q216" s="182"/>
      <c r="R216" s="209" t="str">
        <f t="shared" si="15"/>
        <v/>
      </c>
      <c r="S216" s="185"/>
      <c r="T216" s="266"/>
      <c r="U216" s="90"/>
      <c r="V216" s="158">
        <f t="shared" si="12"/>
        <v>0</v>
      </c>
    </row>
    <row r="217" spans="1:22" ht="20.100000000000001" customHeight="1" x14ac:dyDescent="0.25">
      <c r="A217" s="174">
        <v>211</v>
      </c>
      <c r="B217" s="181" t="str">
        <f>IF(Barèmes!B217="","",Barèmes!B217)</f>
        <v/>
      </c>
      <c r="C217" s="181" t="str">
        <f>IF(Barèmes!C217="","",Barèmes!C217)</f>
        <v/>
      </c>
      <c r="D217" s="181" t="str">
        <f>IF(Barèmes!D217="","",Barèmes!D217)</f>
        <v/>
      </c>
      <c r="E217" s="181" t="str">
        <f>IF(Barèmes!E217="","",Barèmes!E217)</f>
        <v/>
      </c>
      <c r="F217" s="181" t="str">
        <f>IF(Barèmes!F217="","",Barèmes!F217)</f>
        <v/>
      </c>
      <c r="G217" s="181" t="str">
        <f>IF(Barèmes!G217="","",Barèmes!G217)</f>
        <v/>
      </c>
      <c r="H217" s="181" t="str">
        <f>IF(Barèmes!J217="","",Barèmes!J217)</f>
        <v/>
      </c>
      <c r="I217" s="181" t="str">
        <f>IF(Barèmes!K217="","",Barèmes!K217)</f>
        <v/>
      </c>
      <c r="J217" s="170" t="str">
        <f>IF($G217="","",IF($C217=Listes!$B$32,IF(IDP_Barèmes_RX!$E217&lt;=Listes!$B$53,(IDP_Barèmes_RX!$E217*(VLOOKUP(IDP_Barèmes_RX!$D217,Listes!$A$54:$E$60,2,FALSE))),IF(IDP_Barèmes_RX!$E217&gt;Listes!$E$53,(IDP_Barèmes_RX!$E217*(VLOOKUP(IDP_Barèmes_RX!$D217,Listes!$A$54:$E$60,5,FALSE))),(IDP_Barèmes_RX!$E217*(VLOOKUP(IDP_Barèmes_RX!$D217,Listes!$A$54:$E$60,3,FALSE))+(VLOOKUP(IDP_Barèmes_RX!$D217,Listes!$A$54:$E$60,4,FALSE)))))))</f>
        <v/>
      </c>
      <c r="K217" s="170" t="str">
        <f>IF($G217="","",IF($C217=Listes!$B$31,IF(IDP_Barèmes_RX!$E217&lt;=Listes!$B$42,(IDP_Barèmes_RX!$E217*(VLOOKUP(IDP_Barèmes_RX!$D217,Listes!$A$43:$E$49,2,FALSE))),IF(IDP_Barèmes_RX!$E217&gt;Listes!$D$42,(IDP_Barèmes_RX!$E217*(VLOOKUP(IDP_Barèmes_RX!$D217,Listes!$A$43:$E$49,5,FALSE))),(IDP_Barèmes_RX!$E217*(VLOOKUP(IDP_Barèmes_RX!$D217,Listes!$A$43:$E$49,3,FALSE))+(VLOOKUP(IDP_Barèmes_RX!$D217,Listes!$A$43:$E$49,4,FALSE)))))))</f>
        <v/>
      </c>
      <c r="L217" s="170" t="str">
        <f>IF($G217="","",IF($C217=Listes!$B$34,Listes!$I$31,IF($C217=Listes!$B$35,(VLOOKUP(IDP_Barèmes_RX!$F217,Listes!$E$31:$F$36,2,FALSE)),IF($C217=Listes!$B$33,IF(IDP_Barèmes_RX!$E217&lt;=Listes!$A$64,IDP_Barèmes_RX!$E217*Listes!$A$65,IF(IDP_Barèmes_RX!$E217&gt;Listes!$D$64,IDP_Barèmes_RX!$E217*Listes!$D$65,((IDP_Barèmes_RX!$E217*Listes!$B$65)+Listes!$C$65)))))))</f>
        <v/>
      </c>
      <c r="M217" s="203" t="str">
        <f>IF(Barèmes!O217="","",Barèmes!O217)</f>
        <v/>
      </c>
      <c r="N217" s="73" t="str">
        <f t="shared" si="13"/>
        <v/>
      </c>
      <c r="O217" s="182" t="str">
        <f t="shared" si="14"/>
        <v/>
      </c>
      <c r="P217" s="182"/>
      <c r="Q217" s="182"/>
      <c r="R217" s="209" t="str">
        <f t="shared" si="15"/>
        <v/>
      </c>
      <c r="S217" s="185"/>
      <c r="T217" s="266"/>
      <c r="U217" s="90"/>
      <c r="V217" s="158">
        <f t="shared" si="12"/>
        <v>0</v>
      </c>
    </row>
    <row r="218" spans="1:22" ht="20.100000000000001" customHeight="1" x14ac:dyDescent="0.25">
      <c r="A218" s="174">
        <v>212</v>
      </c>
      <c r="B218" s="181" t="str">
        <f>IF(Barèmes!B218="","",Barèmes!B218)</f>
        <v/>
      </c>
      <c r="C218" s="181" t="str">
        <f>IF(Barèmes!C218="","",Barèmes!C218)</f>
        <v/>
      </c>
      <c r="D218" s="181" t="str">
        <f>IF(Barèmes!D218="","",Barèmes!D218)</f>
        <v/>
      </c>
      <c r="E218" s="181" t="str">
        <f>IF(Barèmes!E218="","",Barèmes!E218)</f>
        <v/>
      </c>
      <c r="F218" s="181" t="str">
        <f>IF(Barèmes!F218="","",Barèmes!F218)</f>
        <v/>
      </c>
      <c r="G218" s="181" t="str">
        <f>IF(Barèmes!G218="","",Barèmes!G218)</f>
        <v/>
      </c>
      <c r="H218" s="181" t="str">
        <f>IF(Barèmes!J218="","",Barèmes!J218)</f>
        <v/>
      </c>
      <c r="I218" s="181" t="str">
        <f>IF(Barèmes!K218="","",Barèmes!K218)</f>
        <v/>
      </c>
      <c r="J218" s="170" t="str">
        <f>IF($G218="","",IF($C218=Listes!$B$32,IF(IDP_Barèmes_RX!$E218&lt;=Listes!$B$53,(IDP_Barèmes_RX!$E218*(VLOOKUP(IDP_Barèmes_RX!$D218,Listes!$A$54:$E$60,2,FALSE))),IF(IDP_Barèmes_RX!$E218&gt;Listes!$E$53,(IDP_Barèmes_RX!$E218*(VLOOKUP(IDP_Barèmes_RX!$D218,Listes!$A$54:$E$60,5,FALSE))),(IDP_Barèmes_RX!$E218*(VLOOKUP(IDP_Barèmes_RX!$D218,Listes!$A$54:$E$60,3,FALSE))+(VLOOKUP(IDP_Barèmes_RX!$D218,Listes!$A$54:$E$60,4,FALSE)))))))</f>
        <v/>
      </c>
      <c r="K218" s="170" t="str">
        <f>IF($G218="","",IF($C218=Listes!$B$31,IF(IDP_Barèmes_RX!$E218&lt;=Listes!$B$42,(IDP_Barèmes_RX!$E218*(VLOOKUP(IDP_Barèmes_RX!$D218,Listes!$A$43:$E$49,2,FALSE))),IF(IDP_Barèmes_RX!$E218&gt;Listes!$D$42,(IDP_Barèmes_RX!$E218*(VLOOKUP(IDP_Barèmes_RX!$D218,Listes!$A$43:$E$49,5,FALSE))),(IDP_Barèmes_RX!$E218*(VLOOKUP(IDP_Barèmes_RX!$D218,Listes!$A$43:$E$49,3,FALSE))+(VLOOKUP(IDP_Barèmes_RX!$D218,Listes!$A$43:$E$49,4,FALSE)))))))</f>
        <v/>
      </c>
      <c r="L218" s="170" t="str">
        <f>IF($G218="","",IF($C218=Listes!$B$34,Listes!$I$31,IF($C218=Listes!$B$35,(VLOOKUP(IDP_Barèmes_RX!$F218,Listes!$E$31:$F$36,2,FALSE)),IF($C218=Listes!$B$33,IF(IDP_Barèmes_RX!$E218&lt;=Listes!$A$64,IDP_Barèmes_RX!$E218*Listes!$A$65,IF(IDP_Barèmes_RX!$E218&gt;Listes!$D$64,IDP_Barèmes_RX!$E218*Listes!$D$65,((IDP_Barèmes_RX!$E218*Listes!$B$65)+Listes!$C$65)))))))</f>
        <v/>
      </c>
      <c r="M218" s="203" t="str">
        <f>IF(Barèmes!O218="","",Barèmes!O218)</f>
        <v/>
      </c>
      <c r="N218" s="73" t="str">
        <f t="shared" si="13"/>
        <v/>
      </c>
      <c r="O218" s="182" t="str">
        <f t="shared" si="14"/>
        <v/>
      </c>
      <c r="P218" s="182"/>
      <c r="Q218" s="182"/>
      <c r="R218" s="209" t="str">
        <f t="shared" si="15"/>
        <v/>
      </c>
      <c r="S218" s="185"/>
      <c r="T218" s="266"/>
      <c r="U218" s="90"/>
      <c r="V218" s="158">
        <f t="shared" si="12"/>
        <v>0</v>
      </c>
    </row>
    <row r="219" spans="1:22" ht="20.100000000000001" customHeight="1" x14ac:dyDescent="0.25">
      <c r="A219" s="174">
        <v>213</v>
      </c>
      <c r="B219" s="181" t="str">
        <f>IF(Barèmes!B219="","",Barèmes!B219)</f>
        <v/>
      </c>
      <c r="C219" s="181" t="str">
        <f>IF(Barèmes!C219="","",Barèmes!C219)</f>
        <v/>
      </c>
      <c r="D219" s="181" t="str">
        <f>IF(Barèmes!D219="","",Barèmes!D219)</f>
        <v/>
      </c>
      <c r="E219" s="181" t="str">
        <f>IF(Barèmes!E219="","",Barèmes!E219)</f>
        <v/>
      </c>
      <c r="F219" s="181" t="str">
        <f>IF(Barèmes!F219="","",Barèmes!F219)</f>
        <v/>
      </c>
      <c r="G219" s="181" t="str">
        <f>IF(Barèmes!G219="","",Barèmes!G219)</f>
        <v/>
      </c>
      <c r="H219" s="181" t="str">
        <f>IF(Barèmes!J219="","",Barèmes!J219)</f>
        <v/>
      </c>
      <c r="I219" s="181" t="str">
        <f>IF(Barèmes!K219="","",Barèmes!K219)</f>
        <v/>
      </c>
      <c r="J219" s="170" t="str">
        <f>IF($G219="","",IF($C219=Listes!$B$32,IF(IDP_Barèmes_RX!$E219&lt;=Listes!$B$53,(IDP_Barèmes_RX!$E219*(VLOOKUP(IDP_Barèmes_RX!$D219,Listes!$A$54:$E$60,2,FALSE))),IF(IDP_Barèmes_RX!$E219&gt;Listes!$E$53,(IDP_Barèmes_RX!$E219*(VLOOKUP(IDP_Barèmes_RX!$D219,Listes!$A$54:$E$60,5,FALSE))),(IDP_Barèmes_RX!$E219*(VLOOKUP(IDP_Barèmes_RX!$D219,Listes!$A$54:$E$60,3,FALSE))+(VLOOKUP(IDP_Barèmes_RX!$D219,Listes!$A$54:$E$60,4,FALSE)))))))</f>
        <v/>
      </c>
      <c r="K219" s="170" t="str">
        <f>IF($G219="","",IF($C219=Listes!$B$31,IF(IDP_Barèmes_RX!$E219&lt;=Listes!$B$42,(IDP_Barèmes_RX!$E219*(VLOOKUP(IDP_Barèmes_RX!$D219,Listes!$A$43:$E$49,2,FALSE))),IF(IDP_Barèmes_RX!$E219&gt;Listes!$D$42,(IDP_Barèmes_RX!$E219*(VLOOKUP(IDP_Barèmes_RX!$D219,Listes!$A$43:$E$49,5,FALSE))),(IDP_Barèmes_RX!$E219*(VLOOKUP(IDP_Barèmes_RX!$D219,Listes!$A$43:$E$49,3,FALSE))+(VLOOKUP(IDP_Barèmes_RX!$D219,Listes!$A$43:$E$49,4,FALSE)))))))</f>
        <v/>
      </c>
      <c r="L219" s="170" t="str">
        <f>IF($G219="","",IF($C219=Listes!$B$34,Listes!$I$31,IF($C219=Listes!$B$35,(VLOOKUP(IDP_Barèmes_RX!$F219,Listes!$E$31:$F$36,2,FALSE)),IF($C219=Listes!$B$33,IF(IDP_Barèmes_RX!$E219&lt;=Listes!$A$64,IDP_Barèmes_RX!$E219*Listes!$A$65,IF(IDP_Barèmes_RX!$E219&gt;Listes!$D$64,IDP_Barèmes_RX!$E219*Listes!$D$65,((IDP_Barèmes_RX!$E219*Listes!$B$65)+Listes!$C$65)))))))</f>
        <v/>
      </c>
      <c r="M219" s="203" t="str">
        <f>IF(Barèmes!O219="","",Barèmes!O219)</f>
        <v/>
      </c>
      <c r="N219" s="73" t="str">
        <f t="shared" si="13"/>
        <v/>
      </c>
      <c r="O219" s="182" t="str">
        <f t="shared" si="14"/>
        <v/>
      </c>
      <c r="P219" s="182"/>
      <c r="Q219" s="182"/>
      <c r="R219" s="209" t="str">
        <f t="shared" si="15"/>
        <v/>
      </c>
      <c r="S219" s="185"/>
      <c r="T219" s="266"/>
      <c r="U219" s="90"/>
      <c r="V219" s="158">
        <f t="shared" si="12"/>
        <v>0</v>
      </c>
    </row>
    <row r="220" spans="1:22" ht="20.100000000000001" customHeight="1" x14ac:dyDescent="0.25">
      <c r="A220" s="174">
        <v>214</v>
      </c>
      <c r="B220" s="181" t="str">
        <f>IF(Barèmes!B220="","",Barèmes!B220)</f>
        <v/>
      </c>
      <c r="C220" s="181" t="str">
        <f>IF(Barèmes!C220="","",Barèmes!C220)</f>
        <v/>
      </c>
      <c r="D220" s="181" t="str">
        <f>IF(Barèmes!D220="","",Barèmes!D220)</f>
        <v/>
      </c>
      <c r="E220" s="181" t="str">
        <f>IF(Barèmes!E220="","",Barèmes!E220)</f>
        <v/>
      </c>
      <c r="F220" s="181" t="str">
        <f>IF(Barèmes!F220="","",Barèmes!F220)</f>
        <v/>
      </c>
      <c r="G220" s="181" t="str">
        <f>IF(Barèmes!G220="","",Barèmes!G220)</f>
        <v/>
      </c>
      <c r="H220" s="181" t="str">
        <f>IF(Barèmes!J220="","",Barèmes!J220)</f>
        <v/>
      </c>
      <c r="I220" s="181" t="str">
        <f>IF(Barèmes!K220="","",Barèmes!K220)</f>
        <v/>
      </c>
      <c r="J220" s="170" t="str">
        <f>IF($G220="","",IF($C220=Listes!$B$32,IF(IDP_Barèmes_RX!$E220&lt;=Listes!$B$53,(IDP_Barèmes_RX!$E220*(VLOOKUP(IDP_Barèmes_RX!$D220,Listes!$A$54:$E$60,2,FALSE))),IF(IDP_Barèmes_RX!$E220&gt;Listes!$E$53,(IDP_Barèmes_RX!$E220*(VLOOKUP(IDP_Barèmes_RX!$D220,Listes!$A$54:$E$60,5,FALSE))),(IDP_Barèmes_RX!$E220*(VLOOKUP(IDP_Barèmes_RX!$D220,Listes!$A$54:$E$60,3,FALSE))+(VLOOKUP(IDP_Barèmes_RX!$D220,Listes!$A$54:$E$60,4,FALSE)))))))</f>
        <v/>
      </c>
      <c r="K220" s="170" t="str">
        <f>IF($G220="","",IF($C220=Listes!$B$31,IF(IDP_Barèmes_RX!$E220&lt;=Listes!$B$42,(IDP_Barèmes_RX!$E220*(VLOOKUP(IDP_Barèmes_RX!$D220,Listes!$A$43:$E$49,2,FALSE))),IF(IDP_Barèmes_RX!$E220&gt;Listes!$D$42,(IDP_Barèmes_RX!$E220*(VLOOKUP(IDP_Barèmes_RX!$D220,Listes!$A$43:$E$49,5,FALSE))),(IDP_Barèmes_RX!$E220*(VLOOKUP(IDP_Barèmes_RX!$D220,Listes!$A$43:$E$49,3,FALSE))+(VLOOKUP(IDP_Barèmes_RX!$D220,Listes!$A$43:$E$49,4,FALSE)))))))</f>
        <v/>
      </c>
      <c r="L220" s="170" t="str">
        <f>IF($G220="","",IF($C220=Listes!$B$34,Listes!$I$31,IF($C220=Listes!$B$35,(VLOOKUP(IDP_Barèmes_RX!$F220,Listes!$E$31:$F$36,2,FALSE)),IF($C220=Listes!$B$33,IF(IDP_Barèmes_RX!$E220&lt;=Listes!$A$64,IDP_Barèmes_RX!$E220*Listes!$A$65,IF(IDP_Barèmes_RX!$E220&gt;Listes!$D$64,IDP_Barèmes_RX!$E220*Listes!$D$65,((IDP_Barèmes_RX!$E220*Listes!$B$65)+Listes!$C$65)))))))</f>
        <v/>
      </c>
      <c r="M220" s="203" t="str">
        <f>IF(Barèmes!O220="","",Barèmes!O220)</f>
        <v/>
      </c>
      <c r="N220" s="73" t="str">
        <f t="shared" si="13"/>
        <v/>
      </c>
      <c r="O220" s="182" t="str">
        <f t="shared" si="14"/>
        <v/>
      </c>
      <c r="P220" s="182"/>
      <c r="Q220" s="182"/>
      <c r="R220" s="209" t="str">
        <f t="shared" si="15"/>
        <v/>
      </c>
      <c r="S220" s="185"/>
      <c r="T220" s="266"/>
      <c r="U220" s="90"/>
      <c r="V220" s="158">
        <f t="shared" si="12"/>
        <v>0</v>
      </c>
    </row>
    <row r="221" spans="1:22" ht="20.100000000000001" customHeight="1" x14ac:dyDescent="0.25">
      <c r="A221" s="174">
        <v>215</v>
      </c>
      <c r="B221" s="181" t="str">
        <f>IF(Barèmes!B221="","",Barèmes!B221)</f>
        <v/>
      </c>
      <c r="C221" s="181" t="str">
        <f>IF(Barèmes!C221="","",Barèmes!C221)</f>
        <v/>
      </c>
      <c r="D221" s="181" t="str">
        <f>IF(Barèmes!D221="","",Barèmes!D221)</f>
        <v/>
      </c>
      <c r="E221" s="181" t="str">
        <f>IF(Barèmes!E221="","",Barèmes!E221)</f>
        <v/>
      </c>
      <c r="F221" s="181" t="str">
        <f>IF(Barèmes!F221="","",Barèmes!F221)</f>
        <v/>
      </c>
      <c r="G221" s="181" t="str">
        <f>IF(Barèmes!G221="","",Barèmes!G221)</f>
        <v/>
      </c>
      <c r="H221" s="181" t="str">
        <f>IF(Barèmes!J221="","",Barèmes!J221)</f>
        <v/>
      </c>
      <c r="I221" s="181" t="str">
        <f>IF(Barèmes!K221="","",Barèmes!K221)</f>
        <v/>
      </c>
      <c r="J221" s="170" t="str">
        <f>IF($G221="","",IF($C221=Listes!$B$32,IF(IDP_Barèmes_RX!$E221&lt;=Listes!$B$53,(IDP_Barèmes_RX!$E221*(VLOOKUP(IDP_Barèmes_RX!$D221,Listes!$A$54:$E$60,2,FALSE))),IF(IDP_Barèmes_RX!$E221&gt;Listes!$E$53,(IDP_Barèmes_RX!$E221*(VLOOKUP(IDP_Barèmes_RX!$D221,Listes!$A$54:$E$60,5,FALSE))),(IDP_Barèmes_RX!$E221*(VLOOKUP(IDP_Barèmes_RX!$D221,Listes!$A$54:$E$60,3,FALSE))+(VLOOKUP(IDP_Barèmes_RX!$D221,Listes!$A$54:$E$60,4,FALSE)))))))</f>
        <v/>
      </c>
      <c r="K221" s="170" t="str">
        <f>IF($G221="","",IF($C221=Listes!$B$31,IF(IDP_Barèmes_RX!$E221&lt;=Listes!$B$42,(IDP_Barèmes_RX!$E221*(VLOOKUP(IDP_Barèmes_RX!$D221,Listes!$A$43:$E$49,2,FALSE))),IF(IDP_Barèmes_RX!$E221&gt;Listes!$D$42,(IDP_Barèmes_RX!$E221*(VLOOKUP(IDP_Barèmes_RX!$D221,Listes!$A$43:$E$49,5,FALSE))),(IDP_Barèmes_RX!$E221*(VLOOKUP(IDP_Barèmes_RX!$D221,Listes!$A$43:$E$49,3,FALSE))+(VLOOKUP(IDP_Barèmes_RX!$D221,Listes!$A$43:$E$49,4,FALSE)))))))</f>
        <v/>
      </c>
      <c r="L221" s="170" t="str">
        <f>IF($G221="","",IF($C221=Listes!$B$34,Listes!$I$31,IF($C221=Listes!$B$35,(VLOOKUP(IDP_Barèmes_RX!$F221,Listes!$E$31:$F$36,2,FALSE)),IF($C221=Listes!$B$33,IF(IDP_Barèmes_RX!$E221&lt;=Listes!$A$64,IDP_Barèmes_RX!$E221*Listes!$A$65,IF(IDP_Barèmes_RX!$E221&gt;Listes!$D$64,IDP_Barèmes_RX!$E221*Listes!$D$65,((IDP_Barèmes_RX!$E221*Listes!$B$65)+Listes!$C$65)))))))</f>
        <v/>
      </c>
      <c r="M221" s="203" t="str">
        <f>IF(Barèmes!O221="","",Barèmes!O221)</f>
        <v/>
      </c>
      <c r="N221" s="73" t="str">
        <f t="shared" si="13"/>
        <v/>
      </c>
      <c r="O221" s="182" t="str">
        <f t="shared" si="14"/>
        <v/>
      </c>
      <c r="P221" s="182"/>
      <c r="Q221" s="182"/>
      <c r="R221" s="209" t="str">
        <f t="shared" si="15"/>
        <v/>
      </c>
      <c r="S221" s="185"/>
      <c r="T221" s="266"/>
      <c r="U221" s="90"/>
      <c r="V221" s="158">
        <f t="shared" si="12"/>
        <v>0</v>
      </c>
    </row>
    <row r="222" spans="1:22" ht="20.100000000000001" customHeight="1" x14ac:dyDescent="0.25">
      <c r="A222" s="174">
        <v>216</v>
      </c>
      <c r="B222" s="181" t="str">
        <f>IF(Barèmes!B222="","",Barèmes!B222)</f>
        <v/>
      </c>
      <c r="C222" s="181" t="str">
        <f>IF(Barèmes!C222="","",Barèmes!C222)</f>
        <v/>
      </c>
      <c r="D222" s="181" t="str">
        <f>IF(Barèmes!D222="","",Barèmes!D222)</f>
        <v/>
      </c>
      <c r="E222" s="181" t="str">
        <f>IF(Barèmes!E222="","",Barèmes!E222)</f>
        <v/>
      </c>
      <c r="F222" s="181" t="str">
        <f>IF(Barèmes!F222="","",Barèmes!F222)</f>
        <v/>
      </c>
      <c r="G222" s="181" t="str">
        <f>IF(Barèmes!G222="","",Barèmes!G222)</f>
        <v/>
      </c>
      <c r="H222" s="181" t="str">
        <f>IF(Barèmes!J222="","",Barèmes!J222)</f>
        <v/>
      </c>
      <c r="I222" s="181" t="str">
        <f>IF(Barèmes!K222="","",Barèmes!K222)</f>
        <v/>
      </c>
      <c r="J222" s="170" t="str">
        <f>IF($G222="","",IF($C222=Listes!$B$32,IF(IDP_Barèmes_RX!$E222&lt;=Listes!$B$53,(IDP_Barèmes_RX!$E222*(VLOOKUP(IDP_Barèmes_RX!$D222,Listes!$A$54:$E$60,2,FALSE))),IF(IDP_Barèmes_RX!$E222&gt;Listes!$E$53,(IDP_Barèmes_RX!$E222*(VLOOKUP(IDP_Barèmes_RX!$D222,Listes!$A$54:$E$60,5,FALSE))),(IDP_Barèmes_RX!$E222*(VLOOKUP(IDP_Barèmes_RX!$D222,Listes!$A$54:$E$60,3,FALSE))+(VLOOKUP(IDP_Barèmes_RX!$D222,Listes!$A$54:$E$60,4,FALSE)))))))</f>
        <v/>
      </c>
      <c r="K222" s="170" t="str">
        <f>IF($G222="","",IF($C222=Listes!$B$31,IF(IDP_Barèmes_RX!$E222&lt;=Listes!$B$42,(IDP_Barèmes_RX!$E222*(VLOOKUP(IDP_Barèmes_RX!$D222,Listes!$A$43:$E$49,2,FALSE))),IF(IDP_Barèmes_RX!$E222&gt;Listes!$D$42,(IDP_Barèmes_RX!$E222*(VLOOKUP(IDP_Barèmes_RX!$D222,Listes!$A$43:$E$49,5,FALSE))),(IDP_Barèmes_RX!$E222*(VLOOKUP(IDP_Barèmes_RX!$D222,Listes!$A$43:$E$49,3,FALSE))+(VLOOKUP(IDP_Barèmes_RX!$D222,Listes!$A$43:$E$49,4,FALSE)))))))</f>
        <v/>
      </c>
      <c r="L222" s="170" t="str">
        <f>IF($G222="","",IF($C222=Listes!$B$34,Listes!$I$31,IF($C222=Listes!$B$35,(VLOOKUP(IDP_Barèmes_RX!$F222,Listes!$E$31:$F$36,2,FALSE)),IF($C222=Listes!$B$33,IF(IDP_Barèmes_RX!$E222&lt;=Listes!$A$64,IDP_Barèmes_RX!$E222*Listes!$A$65,IF(IDP_Barèmes_RX!$E222&gt;Listes!$D$64,IDP_Barèmes_RX!$E222*Listes!$D$65,((IDP_Barèmes_RX!$E222*Listes!$B$65)+Listes!$C$65)))))))</f>
        <v/>
      </c>
      <c r="M222" s="203" t="str">
        <f>IF(Barèmes!O222="","",Barèmes!O222)</f>
        <v/>
      </c>
      <c r="N222" s="73" t="str">
        <f t="shared" si="13"/>
        <v/>
      </c>
      <c r="O222" s="182" t="str">
        <f t="shared" si="14"/>
        <v/>
      </c>
      <c r="P222" s="182"/>
      <c r="Q222" s="182"/>
      <c r="R222" s="209" t="str">
        <f t="shared" si="15"/>
        <v/>
      </c>
      <c r="S222" s="185"/>
      <c r="T222" s="266"/>
      <c r="U222" s="90"/>
      <c r="V222" s="158">
        <f t="shared" si="12"/>
        <v>0</v>
      </c>
    </row>
    <row r="223" spans="1:22" ht="20.100000000000001" customHeight="1" x14ac:dyDescent="0.25">
      <c r="A223" s="174">
        <v>217</v>
      </c>
      <c r="B223" s="181" t="str">
        <f>IF(Barèmes!B223="","",Barèmes!B223)</f>
        <v/>
      </c>
      <c r="C223" s="181" t="str">
        <f>IF(Barèmes!C223="","",Barèmes!C223)</f>
        <v/>
      </c>
      <c r="D223" s="181" t="str">
        <f>IF(Barèmes!D223="","",Barèmes!D223)</f>
        <v/>
      </c>
      <c r="E223" s="181" t="str">
        <f>IF(Barèmes!E223="","",Barèmes!E223)</f>
        <v/>
      </c>
      <c r="F223" s="181" t="str">
        <f>IF(Barèmes!F223="","",Barèmes!F223)</f>
        <v/>
      </c>
      <c r="G223" s="181" t="str">
        <f>IF(Barèmes!G223="","",Barèmes!G223)</f>
        <v/>
      </c>
      <c r="H223" s="181" t="str">
        <f>IF(Barèmes!J223="","",Barèmes!J223)</f>
        <v/>
      </c>
      <c r="I223" s="181" t="str">
        <f>IF(Barèmes!K223="","",Barèmes!K223)</f>
        <v/>
      </c>
      <c r="J223" s="170" t="str">
        <f>IF($G223="","",IF($C223=Listes!$B$32,IF(IDP_Barèmes_RX!$E223&lt;=Listes!$B$53,(IDP_Barèmes_RX!$E223*(VLOOKUP(IDP_Barèmes_RX!$D223,Listes!$A$54:$E$60,2,FALSE))),IF(IDP_Barèmes_RX!$E223&gt;Listes!$E$53,(IDP_Barèmes_RX!$E223*(VLOOKUP(IDP_Barèmes_RX!$D223,Listes!$A$54:$E$60,5,FALSE))),(IDP_Barèmes_RX!$E223*(VLOOKUP(IDP_Barèmes_RX!$D223,Listes!$A$54:$E$60,3,FALSE))+(VLOOKUP(IDP_Barèmes_RX!$D223,Listes!$A$54:$E$60,4,FALSE)))))))</f>
        <v/>
      </c>
      <c r="K223" s="170" t="str">
        <f>IF($G223="","",IF($C223=Listes!$B$31,IF(IDP_Barèmes_RX!$E223&lt;=Listes!$B$42,(IDP_Barèmes_RX!$E223*(VLOOKUP(IDP_Barèmes_RX!$D223,Listes!$A$43:$E$49,2,FALSE))),IF(IDP_Barèmes_RX!$E223&gt;Listes!$D$42,(IDP_Barèmes_RX!$E223*(VLOOKUP(IDP_Barèmes_RX!$D223,Listes!$A$43:$E$49,5,FALSE))),(IDP_Barèmes_RX!$E223*(VLOOKUP(IDP_Barèmes_RX!$D223,Listes!$A$43:$E$49,3,FALSE))+(VLOOKUP(IDP_Barèmes_RX!$D223,Listes!$A$43:$E$49,4,FALSE)))))))</f>
        <v/>
      </c>
      <c r="L223" s="170" t="str">
        <f>IF($G223="","",IF($C223=Listes!$B$34,Listes!$I$31,IF($C223=Listes!$B$35,(VLOOKUP(IDP_Barèmes_RX!$F223,Listes!$E$31:$F$36,2,FALSE)),IF($C223=Listes!$B$33,IF(IDP_Barèmes_RX!$E223&lt;=Listes!$A$64,IDP_Barèmes_RX!$E223*Listes!$A$65,IF(IDP_Barèmes_RX!$E223&gt;Listes!$D$64,IDP_Barèmes_RX!$E223*Listes!$D$65,((IDP_Barèmes_RX!$E223*Listes!$B$65)+Listes!$C$65)))))))</f>
        <v/>
      </c>
      <c r="M223" s="203" t="str">
        <f>IF(Barèmes!O223="","",Barèmes!O223)</f>
        <v/>
      </c>
      <c r="N223" s="73" t="str">
        <f t="shared" si="13"/>
        <v/>
      </c>
      <c r="O223" s="182" t="str">
        <f t="shared" si="14"/>
        <v/>
      </c>
      <c r="P223" s="182"/>
      <c r="Q223" s="182"/>
      <c r="R223" s="209" t="str">
        <f t="shared" si="15"/>
        <v/>
      </c>
      <c r="S223" s="185"/>
      <c r="T223" s="266"/>
      <c r="U223" s="90"/>
      <c r="V223" s="158">
        <f t="shared" si="12"/>
        <v>0</v>
      </c>
    </row>
    <row r="224" spans="1:22" ht="20.100000000000001" customHeight="1" x14ac:dyDescent="0.25">
      <c r="A224" s="174">
        <v>218</v>
      </c>
      <c r="B224" s="181" t="str">
        <f>IF(Barèmes!B224="","",Barèmes!B224)</f>
        <v/>
      </c>
      <c r="C224" s="181" t="str">
        <f>IF(Barèmes!C224="","",Barèmes!C224)</f>
        <v/>
      </c>
      <c r="D224" s="181" t="str">
        <f>IF(Barèmes!D224="","",Barèmes!D224)</f>
        <v/>
      </c>
      <c r="E224" s="181" t="str">
        <f>IF(Barèmes!E224="","",Barèmes!E224)</f>
        <v/>
      </c>
      <c r="F224" s="181" t="str">
        <f>IF(Barèmes!F224="","",Barèmes!F224)</f>
        <v/>
      </c>
      <c r="G224" s="181" t="str">
        <f>IF(Barèmes!G224="","",Barèmes!G224)</f>
        <v/>
      </c>
      <c r="H224" s="181" t="str">
        <f>IF(Barèmes!J224="","",Barèmes!J224)</f>
        <v/>
      </c>
      <c r="I224" s="181" t="str">
        <f>IF(Barèmes!K224="","",Barèmes!K224)</f>
        <v/>
      </c>
      <c r="J224" s="170" t="str">
        <f>IF($G224="","",IF($C224=Listes!$B$32,IF(IDP_Barèmes_RX!$E224&lt;=Listes!$B$53,(IDP_Barèmes_RX!$E224*(VLOOKUP(IDP_Barèmes_RX!$D224,Listes!$A$54:$E$60,2,FALSE))),IF(IDP_Barèmes_RX!$E224&gt;Listes!$E$53,(IDP_Barèmes_RX!$E224*(VLOOKUP(IDP_Barèmes_RX!$D224,Listes!$A$54:$E$60,5,FALSE))),(IDP_Barèmes_RX!$E224*(VLOOKUP(IDP_Barèmes_RX!$D224,Listes!$A$54:$E$60,3,FALSE))+(VLOOKUP(IDP_Barèmes_RX!$D224,Listes!$A$54:$E$60,4,FALSE)))))))</f>
        <v/>
      </c>
      <c r="K224" s="170" t="str">
        <f>IF($G224="","",IF($C224=Listes!$B$31,IF(IDP_Barèmes_RX!$E224&lt;=Listes!$B$42,(IDP_Barèmes_RX!$E224*(VLOOKUP(IDP_Barèmes_RX!$D224,Listes!$A$43:$E$49,2,FALSE))),IF(IDP_Barèmes_RX!$E224&gt;Listes!$D$42,(IDP_Barèmes_RX!$E224*(VLOOKUP(IDP_Barèmes_RX!$D224,Listes!$A$43:$E$49,5,FALSE))),(IDP_Barèmes_RX!$E224*(VLOOKUP(IDP_Barèmes_RX!$D224,Listes!$A$43:$E$49,3,FALSE))+(VLOOKUP(IDP_Barèmes_RX!$D224,Listes!$A$43:$E$49,4,FALSE)))))))</f>
        <v/>
      </c>
      <c r="L224" s="170" t="str">
        <f>IF($G224="","",IF($C224=Listes!$B$34,Listes!$I$31,IF($C224=Listes!$B$35,(VLOOKUP(IDP_Barèmes_RX!$F224,Listes!$E$31:$F$36,2,FALSE)),IF($C224=Listes!$B$33,IF(IDP_Barèmes_RX!$E224&lt;=Listes!$A$64,IDP_Barèmes_RX!$E224*Listes!$A$65,IF(IDP_Barèmes_RX!$E224&gt;Listes!$D$64,IDP_Barèmes_RX!$E224*Listes!$D$65,((IDP_Barèmes_RX!$E224*Listes!$B$65)+Listes!$C$65)))))))</f>
        <v/>
      </c>
      <c r="M224" s="203" t="str">
        <f>IF(Barèmes!O224="","",Barèmes!O224)</f>
        <v/>
      </c>
      <c r="N224" s="73" t="str">
        <f t="shared" si="13"/>
        <v/>
      </c>
      <c r="O224" s="182" t="str">
        <f t="shared" si="14"/>
        <v/>
      </c>
      <c r="P224" s="182"/>
      <c r="Q224" s="182"/>
      <c r="R224" s="209" t="str">
        <f t="shared" si="15"/>
        <v/>
      </c>
      <c r="S224" s="185"/>
      <c r="T224" s="266"/>
      <c r="U224" s="90"/>
      <c r="V224" s="158">
        <f t="shared" si="12"/>
        <v>0</v>
      </c>
    </row>
    <row r="225" spans="1:22" ht="20.100000000000001" customHeight="1" x14ac:dyDescent="0.25">
      <c r="A225" s="174">
        <v>219</v>
      </c>
      <c r="B225" s="181" t="str">
        <f>IF(Barèmes!B225="","",Barèmes!B225)</f>
        <v/>
      </c>
      <c r="C225" s="181" t="str">
        <f>IF(Barèmes!C225="","",Barèmes!C225)</f>
        <v/>
      </c>
      <c r="D225" s="181" t="str">
        <f>IF(Barèmes!D225="","",Barèmes!D225)</f>
        <v/>
      </c>
      <c r="E225" s="181" t="str">
        <f>IF(Barèmes!E225="","",Barèmes!E225)</f>
        <v/>
      </c>
      <c r="F225" s="181" t="str">
        <f>IF(Barèmes!F225="","",Barèmes!F225)</f>
        <v/>
      </c>
      <c r="G225" s="181" t="str">
        <f>IF(Barèmes!G225="","",Barèmes!G225)</f>
        <v/>
      </c>
      <c r="H225" s="181" t="str">
        <f>IF(Barèmes!J225="","",Barèmes!J225)</f>
        <v/>
      </c>
      <c r="I225" s="181" t="str">
        <f>IF(Barèmes!K225="","",Barèmes!K225)</f>
        <v/>
      </c>
      <c r="J225" s="170" t="str">
        <f>IF($G225="","",IF($C225=Listes!$B$32,IF(IDP_Barèmes_RX!$E225&lt;=Listes!$B$53,(IDP_Barèmes_RX!$E225*(VLOOKUP(IDP_Barèmes_RX!$D225,Listes!$A$54:$E$60,2,FALSE))),IF(IDP_Barèmes_RX!$E225&gt;Listes!$E$53,(IDP_Barèmes_RX!$E225*(VLOOKUP(IDP_Barèmes_RX!$D225,Listes!$A$54:$E$60,5,FALSE))),(IDP_Barèmes_RX!$E225*(VLOOKUP(IDP_Barèmes_RX!$D225,Listes!$A$54:$E$60,3,FALSE))+(VLOOKUP(IDP_Barèmes_RX!$D225,Listes!$A$54:$E$60,4,FALSE)))))))</f>
        <v/>
      </c>
      <c r="K225" s="170" t="str">
        <f>IF($G225="","",IF($C225=Listes!$B$31,IF(IDP_Barèmes_RX!$E225&lt;=Listes!$B$42,(IDP_Barèmes_RX!$E225*(VLOOKUP(IDP_Barèmes_RX!$D225,Listes!$A$43:$E$49,2,FALSE))),IF(IDP_Barèmes_RX!$E225&gt;Listes!$D$42,(IDP_Barèmes_RX!$E225*(VLOOKUP(IDP_Barèmes_RX!$D225,Listes!$A$43:$E$49,5,FALSE))),(IDP_Barèmes_RX!$E225*(VLOOKUP(IDP_Barèmes_RX!$D225,Listes!$A$43:$E$49,3,FALSE))+(VLOOKUP(IDP_Barèmes_RX!$D225,Listes!$A$43:$E$49,4,FALSE)))))))</f>
        <v/>
      </c>
      <c r="L225" s="170" t="str">
        <f>IF($G225="","",IF($C225=Listes!$B$34,Listes!$I$31,IF($C225=Listes!$B$35,(VLOOKUP(IDP_Barèmes_RX!$F225,Listes!$E$31:$F$36,2,FALSE)),IF($C225=Listes!$B$33,IF(IDP_Barèmes_RX!$E225&lt;=Listes!$A$64,IDP_Barèmes_RX!$E225*Listes!$A$65,IF(IDP_Barèmes_RX!$E225&gt;Listes!$D$64,IDP_Barèmes_RX!$E225*Listes!$D$65,((IDP_Barèmes_RX!$E225*Listes!$B$65)+Listes!$C$65)))))))</f>
        <v/>
      </c>
      <c r="M225" s="203" t="str">
        <f>IF(Barèmes!O225="","",Barèmes!O225)</f>
        <v/>
      </c>
      <c r="N225" s="73" t="str">
        <f t="shared" si="13"/>
        <v/>
      </c>
      <c r="O225" s="182" t="str">
        <f t="shared" si="14"/>
        <v/>
      </c>
      <c r="P225" s="182"/>
      <c r="Q225" s="182"/>
      <c r="R225" s="209" t="str">
        <f t="shared" si="15"/>
        <v/>
      </c>
      <c r="S225" s="185"/>
      <c r="T225" s="266"/>
      <c r="U225" s="90"/>
      <c r="V225" s="158">
        <f t="shared" si="12"/>
        <v>0</v>
      </c>
    </row>
    <row r="226" spans="1:22" ht="20.100000000000001" customHeight="1" x14ac:dyDescent="0.25">
      <c r="A226" s="174">
        <v>220</v>
      </c>
      <c r="B226" s="181" t="str">
        <f>IF(Barèmes!B226="","",Barèmes!B226)</f>
        <v/>
      </c>
      <c r="C226" s="181" t="str">
        <f>IF(Barèmes!C226="","",Barèmes!C226)</f>
        <v/>
      </c>
      <c r="D226" s="181" t="str">
        <f>IF(Barèmes!D226="","",Barèmes!D226)</f>
        <v/>
      </c>
      <c r="E226" s="181" t="str">
        <f>IF(Barèmes!E226="","",Barèmes!E226)</f>
        <v/>
      </c>
      <c r="F226" s="181" t="str">
        <f>IF(Barèmes!F226="","",Barèmes!F226)</f>
        <v/>
      </c>
      <c r="G226" s="181" t="str">
        <f>IF(Barèmes!G226="","",Barèmes!G226)</f>
        <v/>
      </c>
      <c r="H226" s="181" t="str">
        <f>IF(Barèmes!J226="","",Barèmes!J226)</f>
        <v/>
      </c>
      <c r="I226" s="181" t="str">
        <f>IF(Barèmes!K226="","",Barèmes!K226)</f>
        <v/>
      </c>
      <c r="J226" s="170" t="str">
        <f>IF($G226="","",IF($C226=Listes!$B$32,IF(IDP_Barèmes_RX!$E226&lt;=Listes!$B$53,(IDP_Barèmes_RX!$E226*(VLOOKUP(IDP_Barèmes_RX!$D226,Listes!$A$54:$E$60,2,FALSE))),IF(IDP_Barèmes_RX!$E226&gt;Listes!$E$53,(IDP_Barèmes_RX!$E226*(VLOOKUP(IDP_Barèmes_RX!$D226,Listes!$A$54:$E$60,5,FALSE))),(IDP_Barèmes_RX!$E226*(VLOOKUP(IDP_Barèmes_RX!$D226,Listes!$A$54:$E$60,3,FALSE))+(VLOOKUP(IDP_Barèmes_RX!$D226,Listes!$A$54:$E$60,4,FALSE)))))))</f>
        <v/>
      </c>
      <c r="K226" s="170" t="str">
        <f>IF($G226="","",IF($C226=Listes!$B$31,IF(IDP_Barèmes_RX!$E226&lt;=Listes!$B$42,(IDP_Barèmes_RX!$E226*(VLOOKUP(IDP_Barèmes_RX!$D226,Listes!$A$43:$E$49,2,FALSE))),IF(IDP_Barèmes_RX!$E226&gt;Listes!$D$42,(IDP_Barèmes_RX!$E226*(VLOOKUP(IDP_Barèmes_RX!$D226,Listes!$A$43:$E$49,5,FALSE))),(IDP_Barèmes_RX!$E226*(VLOOKUP(IDP_Barèmes_RX!$D226,Listes!$A$43:$E$49,3,FALSE))+(VLOOKUP(IDP_Barèmes_RX!$D226,Listes!$A$43:$E$49,4,FALSE)))))))</f>
        <v/>
      </c>
      <c r="L226" s="170" t="str">
        <f>IF($G226="","",IF($C226=Listes!$B$34,Listes!$I$31,IF($C226=Listes!$B$35,(VLOOKUP(IDP_Barèmes_RX!$F226,Listes!$E$31:$F$36,2,FALSE)),IF($C226=Listes!$B$33,IF(IDP_Barèmes_RX!$E226&lt;=Listes!$A$64,IDP_Barèmes_RX!$E226*Listes!$A$65,IF(IDP_Barèmes_RX!$E226&gt;Listes!$D$64,IDP_Barèmes_RX!$E226*Listes!$D$65,((IDP_Barèmes_RX!$E226*Listes!$B$65)+Listes!$C$65)))))))</f>
        <v/>
      </c>
      <c r="M226" s="203" t="str">
        <f>IF(Barèmes!O226="","",Barèmes!O226)</f>
        <v/>
      </c>
      <c r="N226" s="73" t="str">
        <f t="shared" si="13"/>
        <v/>
      </c>
      <c r="O226" s="182" t="str">
        <f t="shared" si="14"/>
        <v/>
      </c>
      <c r="P226" s="182"/>
      <c r="Q226" s="182"/>
      <c r="R226" s="209" t="str">
        <f t="shared" si="15"/>
        <v/>
      </c>
      <c r="S226" s="185"/>
      <c r="T226" s="266"/>
      <c r="U226" s="90"/>
      <c r="V226" s="158">
        <f t="shared" si="12"/>
        <v>0</v>
      </c>
    </row>
    <row r="227" spans="1:22" ht="20.100000000000001" customHeight="1" x14ac:dyDescent="0.25">
      <c r="A227" s="174">
        <v>221</v>
      </c>
      <c r="B227" s="181" t="str">
        <f>IF(Barèmes!B227="","",Barèmes!B227)</f>
        <v/>
      </c>
      <c r="C227" s="181" t="str">
        <f>IF(Barèmes!C227="","",Barèmes!C227)</f>
        <v/>
      </c>
      <c r="D227" s="181" t="str">
        <f>IF(Barèmes!D227="","",Barèmes!D227)</f>
        <v/>
      </c>
      <c r="E227" s="181" t="str">
        <f>IF(Barèmes!E227="","",Barèmes!E227)</f>
        <v/>
      </c>
      <c r="F227" s="181" t="str">
        <f>IF(Barèmes!F227="","",Barèmes!F227)</f>
        <v/>
      </c>
      <c r="G227" s="181" t="str">
        <f>IF(Barèmes!G227="","",Barèmes!G227)</f>
        <v/>
      </c>
      <c r="H227" s="181" t="str">
        <f>IF(Barèmes!J227="","",Barèmes!J227)</f>
        <v/>
      </c>
      <c r="I227" s="181" t="str">
        <f>IF(Barèmes!K227="","",Barèmes!K227)</f>
        <v/>
      </c>
      <c r="J227" s="170" t="str">
        <f>IF($G227="","",IF($C227=Listes!$B$32,IF(IDP_Barèmes_RX!$E227&lt;=Listes!$B$53,(IDP_Barèmes_RX!$E227*(VLOOKUP(IDP_Barèmes_RX!$D227,Listes!$A$54:$E$60,2,FALSE))),IF(IDP_Barèmes_RX!$E227&gt;Listes!$E$53,(IDP_Barèmes_RX!$E227*(VLOOKUP(IDP_Barèmes_RX!$D227,Listes!$A$54:$E$60,5,FALSE))),(IDP_Barèmes_RX!$E227*(VLOOKUP(IDP_Barèmes_RX!$D227,Listes!$A$54:$E$60,3,FALSE))+(VLOOKUP(IDP_Barèmes_RX!$D227,Listes!$A$54:$E$60,4,FALSE)))))))</f>
        <v/>
      </c>
      <c r="K227" s="170" t="str">
        <f>IF($G227="","",IF($C227=Listes!$B$31,IF(IDP_Barèmes_RX!$E227&lt;=Listes!$B$42,(IDP_Barèmes_RX!$E227*(VLOOKUP(IDP_Barèmes_RX!$D227,Listes!$A$43:$E$49,2,FALSE))),IF(IDP_Barèmes_RX!$E227&gt;Listes!$D$42,(IDP_Barèmes_RX!$E227*(VLOOKUP(IDP_Barèmes_RX!$D227,Listes!$A$43:$E$49,5,FALSE))),(IDP_Barèmes_RX!$E227*(VLOOKUP(IDP_Barèmes_RX!$D227,Listes!$A$43:$E$49,3,FALSE))+(VLOOKUP(IDP_Barèmes_RX!$D227,Listes!$A$43:$E$49,4,FALSE)))))))</f>
        <v/>
      </c>
      <c r="L227" s="170" t="str">
        <f>IF($G227="","",IF($C227=Listes!$B$34,Listes!$I$31,IF($C227=Listes!$B$35,(VLOOKUP(IDP_Barèmes_RX!$F227,Listes!$E$31:$F$36,2,FALSE)),IF($C227=Listes!$B$33,IF(IDP_Barèmes_RX!$E227&lt;=Listes!$A$64,IDP_Barèmes_RX!$E227*Listes!$A$65,IF(IDP_Barèmes_RX!$E227&gt;Listes!$D$64,IDP_Barèmes_RX!$E227*Listes!$D$65,((IDP_Barèmes_RX!$E227*Listes!$B$65)+Listes!$C$65)))))))</f>
        <v/>
      </c>
      <c r="M227" s="203" t="str">
        <f>IF(Barèmes!O227="","",Barèmes!O227)</f>
        <v/>
      </c>
      <c r="N227" s="73" t="str">
        <f t="shared" si="13"/>
        <v/>
      </c>
      <c r="O227" s="182" t="str">
        <f t="shared" si="14"/>
        <v/>
      </c>
      <c r="P227" s="182"/>
      <c r="Q227" s="182"/>
      <c r="R227" s="209" t="str">
        <f t="shared" si="15"/>
        <v/>
      </c>
      <c r="S227" s="185"/>
      <c r="T227" s="266"/>
      <c r="U227" s="90"/>
      <c r="V227" s="158">
        <f t="shared" si="12"/>
        <v>0</v>
      </c>
    </row>
    <row r="228" spans="1:22" ht="20.100000000000001" customHeight="1" x14ac:dyDescent="0.25">
      <c r="A228" s="174">
        <v>222</v>
      </c>
      <c r="B228" s="181" t="str">
        <f>IF(Barèmes!B228="","",Barèmes!B228)</f>
        <v/>
      </c>
      <c r="C228" s="181" t="str">
        <f>IF(Barèmes!C228="","",Barèmes!C228)</f>
        <v/>
      </c>
      <c r="D228" s="181" t="str">
        <f>IF(Barèmes!D228="","",Barèmes!D228)</f>
        <v/>
      </c>
      <c r="E228" s="181" t="str">
        <f>IF(Barèmes!E228="","",Barèmes!E228)</f>
        <v/>
      </c>
      <c r="F228" s="181" t="str">
        <f>IF(Barèmes!F228="","",Barèmes!F228)</f>
        <v/>
      </c>
      <c r="G228" s="181" t="str">
        <f>IF(Barèmes!G228="","",Barèmes!G228)</f>
        <v/>
      </c>
      <c r="H228" s="181" t="str">
        <f>IF(Barèmes!J228="","",Barèmes!J228)</f>
        <v/>
      </c>
      <c r="I228" s="181" t="str">
        <f>IF(Barèmes!K228="","",Barèmes!K228)</f>
        <v/>
      </c>
      <c r="J228" s="170" t="str">
        <f>IF($G228="","",IF($C228=Listes!$B$32,IF(IDP_Barèmes_RX!$E228&lt;=Listes!$B$53,(IDP_Barèmes_RX!$E228*(VLOOKUP(IDP_Barèmes_RX!$D228,Listes!$A$54:$E$60,2,FALSE))),IF(IDP_Barèmes_RX!$E228&gt;Listes!$E$53,(IDP_Barèmes_RX!$E228*(VLOOKUP(IDP_Barèmes_RX!$D228,Listes!$A$54:$E$60,5,FALSE))),(IDP_Barèmes_RX!$E228*(VLOOKUP(IDP_Barèmes_RX!$D228,Listes!$A$54:$E$60,3,FALSE))+(VLOOKUP(IDP_Barèmes_RX!$D228,Listes!$A$54:$E$60,4,FALSE)))))))</f>
        <v/>
      </c>
      <c r="K228" s="170" t="str">
        <f>IF($G228="","",IF($C228=Listes!$B$31,IF(IDP_Barèmes_RX!$E228&lt;=Listes!$B$42,(IDP_Barèmes_RX!$E228*(VLOOKUP(IDP_Barèmes_RX!$D228,Listes!$A$43:$E$49,2,FALSE))),IF(IDP_Barèmes_RX!$E228&gt;Listes!$D$42,(IDP_Barèmes_RX!$E228*(VLOOKUP(IDP_Barèmes_RX!$D228,Listes!$A$43:$E$49,5,FALSE))),(IDP_Barèmes_RX!$E228*(VLOOKUP(IDP_Barèmes_RX!$D228,Listes!$A$43:$E$49,3,FALSE))+(VLOOKUP(IDP_Barèmes_RX!$D228,Listes!$A$43:$E$49,4,FALSE)))))))</f>
        <v/>
      </c>
      <c r="L228" s="170" t="str">
        <f>IF($G228="","",IF($C228=Listes!$B$34,Listes!$I$31,IF($C228=Listes!$B$35,(VLOOKUP(IDP_Barèmes_RX!$F228,Listes!$E$31:$F$36,2,FALSE)),IF($C228=Listes!$B$33,IF(IDP_Barèmes_RX!$E228&lt;=Listes!$A$64,IDP_Barèmes_RX!$E228*Listes!$A$65,IF(IDP_Barèmes_RX!$E228&gt;Listes!$D$64,IDP_Barèmes_RX!$E228*Listes!$D$65,((IDP_Barèmes_RX!$E228*Listes!$B$65)+Listes!$C$65)))))))</f>
        <v/>
      </c>
      <c r="M228" s="203" t="str">
        <f>IF(Barèmes!O228="","",Barèmes!O228)</f>
        <v/>
      </c>
      <c r="N228" s="73" t="str">
        <f t="shared" si="13"/>
        <v/>
      </c>
      <c r="O228" s="182" t="str">
        <f t="shared" si="14"/>
        <v/>
      </c>
      <c r="P228" s="182"/>
      <c r="Q228" s="182"/>
      <c r="R228" s="209" t="str">
        <f t="shared" si="15"/>
        <v/>
      </c>
      <c r="S228" s="185"/>
      <c r="T228" s="266"/>
      <c r="U228" s="90"/>
      <c r="V228" s="158">
        <f t="shared" si="12"/>
        <v>0</v>
      </c>
    </row>
    <row r="229" spans="1:22" ht="20.100000000000001" customHeight="1" x14ac:dyDescent="0.25">
      <c r="A229" s="174">
        <v>223</v>
      </c>
      <c r="B229" s="181" t="str">
        <f>IF(Barèmes!B229="","",Barèmes!B229)</f>
        <v/>
      </c>
      <c r="C229" s="181" t="str">
        <f>IF(Barèmes!C229="","",Barèmes!C229)</f>
        <v/>
      </c>
      <c r="D229" s="181" t="str">
        <f>IF(Barèmes!D229="","",Barèmes!D229)</f>
        <v/>
      </c>
      <c r="E229" s="181" t="str">
        <f>IF(Barèmes!E229="","",Barèmes!E229)</f>
        <v/>
      </c>
      <c r="F229" s="181" t="str">
        <f>IF(Barèmes!F229="","",Barèmes!F229)</f>
        <v/>
      </c>
      <c r="G229" s="181" t="str">
        <f>IF(Barèmes!G229="","",Barèmes!G229)</f>
        <v/>
      </c>
      <c r="H229" s="181" t="str">
        <f>IF(Barèmes!J229="","",Barèmes!J229)</f>
        <v/>
      </c>
      <c r="I229" s="181" t="str">
        <f>IF(Barèmes!K229="","",Barèmes!K229)</f>
        <v/>
      </c>
      <c r="J229" s="170" t="str">
        <f>IF($G229="","",IF($C229=Listes!$B$32,IF(IDP_Barèmes_RX!$E229&lt;=Listes!$B$53,(IDP_Barèmes_RX!$E229*(VLOOKUP(IDP_Barèmes_RX!$D229,Listes!$A$54:$E$60,2,FALSE))),IF(IDP_Barèmes_RX!$E229&gt;Listes!$E$53,(IDP_Barèmes_RX!$E229*(VLOOKUP(IDP_Barèmes_RX!$D229,Listes!$A$54:$E$60,5,FALSE))),(IDP_Barèmes_RX!$E229*(VLOOKUP(IDP_Barèmes_RX!$D229,Listes!$A$54:$E$60,3,FALSE))+(VLOOKUP(IDP_Barèmes_RX!$D229,Listes!$A$54:$E$60,4,FALSE)))))))</f>
        <v/>
      </c>
      <c r="K229" s="170" t="str">
        <f>IF($G229="","",IF($C229=Listes!$B$31,IF(IDP_Barèmes_RX!$E229&lt;=Listes!$B$42,(IDP_Barèmes_RX!$E229*(VLOOKUP(IDP_Barèmes_RX!$D229,Listes!$A$43:$E$49,2,FALSE))),IF(IDP_Barèmes_RX!$E229&gt;Listes!$D$42,(IDP_Barèmes_RX!$E229*(VLOOKUP(IDP_Barèmes_RX!$D229,Listes!$A$43:$E$49,5,FALSE))),(IDP_Barèmes_RX!$E229*(VLOOKUP(IDP_Barèmes_RX!$D229,Listes!$A$43:$E$49,3,FALSE))+(VLOOKUP(IDP_Barèmes_RX!$D229,Listes!$A$43:$E$49,4,FALSE)))))))</f>
        <v/>
      </c>
      <c r="L229" s="170" t="str">
        <f>IF($G229="","",IF($C229=Listes!$B$34,Listes!$I$31,IF($C229=Listes!$B$35,(VLOOKUP(IDP_Barèmes_RX!$F229,Listes!$E$31:$F$36,2,FALSE)),IF($C229=Listes!$B$33,IF(IDP_Barèmes_RX!$E229&lt;=Listes!$A$64,IDP_Barèmes_RX!$E229*Listes!$A$65,IF(IDP_Barèmes_RX!$E229&gt;Listes!$D$64,IDP_Barèmes_RX!$E229*Listes!$D$65,((IDP_Barèmes_RX!$E229*Listes!$B$65)+Listes!$C$65)))))))</f>
        <v/>
      </c>
      <c r="M229" s="203" t="str">
        <f>IF(Barèmes!O229="","",Barèmes!O229)</f>
        <v/>
      </c>
      <c r="N229" s="73" t="str">
        <f t="shared" si="13"/>
        <v/>
      </c>
      <c r="O229" s="182" t="str">
        <f t="shared" si="14"/>
        <v/>
      </c>
      <c r="P229" s="182"/>
      <c r="Q229" s="182"/>
      <c r="R229" s="209" t="str">
        <f t="shared" si="15"/>
        <v/>
      </c>
      <c r="S229" s="185"/>
      <c r="T229" s="266"/>
      <c r="U229" s="90"/>
      <c r="V229" s="158">
        <f t="shared" si="12"/>
        <v>0</v>
      </c>
    </row>
    <row r="230" spans="1:22" ht="20.100000000000001" customHeight="1" x14ac:dyDescent="0.25">
      <c r="A230" s="174">
        <v>224</v>
      </c>
      <c r="B230" s="181" t="str">
        <f>IF(Barèmes!B230="","",Barèmes!B230)</f>
        <v/>
      </c>
      <c r="C230" s="181" t="str">
        <f>IF(Barèmes!C230="","",Barèmes!C230)</f>
        <v/>
      </c>
      <c r="D230" s="181" t="str">
        <f>IF(Barèmes!D230="","",Barèmes!D230)</f>
        <v/>
      </c>
      <c r="E230" s="181" t="str">
        <f>IF(Barèmes!E230="","",Barèmes!E230)</f>
        <v/>
      </c>
      <c r="F230" s="181" t="str">
        <f>IF(Barèmes!F230="","",Barèmes!F230)</f>
        <v/>
      </c>
      <c r="G230" s="181" t="str">
        <f>IF(Barèmes!G230="","",Barèmes!G230)</f>
        <v/>
      </c>
      <c r="H230" s="181" t="str">
        <f>IF(Barèmes!J230="","",Barèmes!J230)</f>
        <v/>
      </c>
      <c r="I230" s="181" t="str">
        <f>IF(Barèmes!K230="","",Barèmes!K230)</f>
        <v/>
      </c>
      <c r="J230" s="170" t="str">
        <f>IF($G230="","",IF($C230=Listes!$B$32,IF(IDP_Barèmes_RX!$E230&lt;=Listes!$B$53,(IDP_Barèmes_RX!$E230*(VLOOKUP(IDP_Barèmes_RX!$D230,Listes!$A$54:$E$60,2,FALSE))),IF(IDP_Barèmes_RX!$E230&gt;Listes!$E$53,(IDP_Barèmes_RX!$E230*(VLOOKUP(IDP_Barèmes_RX!$D230,Listes!$A$54:$E$60,5,FALSE))),(IDP_Barèmes_RX!$E230*(VLOOKUP(IDP_Barèmes_RX!$D230,Listes!$A$54:$E$60,3,FALSE))+(VLOOKUP(IDP_Barèmes_RX!$D230,Listes!$A$54:$E$60,4,FALSE)))))))</f>
        <v/>
      </c>
      <c r="K230" s="170" t="str">
        <f>IF($G230="","",IF($C230=Listes!$B$31,IF(IDP_Barèmes_RX!$E230&lt;=Listes!$B$42,(IDP_Barèmes_RX!$E230*(VLOOKUP(IDP_Barèmes_RX!$D230,Listes!$A$43:$E$49,2,FALSE))),IF(IDP_Barèmes_RX!$E230&gt;Listes!$D$42,(IDP_Barèmes_RX!$E230*(VLOOKUP(IDP_Barèmes_RX!$D230,Listes!$A$43:$E$49,5,FALSE))),(IDP_Barèmes_RX!$E230*(VLOOKUP(IDP_Barèmes_RX!$D230,Listes!$A$43:$E$49,3,FALSE))+(VLOOKUP(IDP_Barèmes_RX!$D230,Listes!$A$43:$E$49,4,FALSE)))))))</f>
        <v/>
      </c>
      <c r="L230" s="170" t="str">
        <f>IF($G230="","",IF($C230=Listes!$B$34,Listes!$I$31,IF($C230=Listes!$B$35,(VLOOKUP(IDP_Barèmes_RX!$F230,Listes!$E$31:$F$36,2,FALSE)),IF($C230=Listes!$B$33,IF(IDP_Barèmes_RX!$E230&lt;=Listes!$A$64,IDP_Barèmes_RX!$E230*Listes!$A$65,IF(IDP_Barèmes_RX!$E230&gt;Listes!$D$64,IDP_Barèmes_RX!$E230*Listes!$D$65,((IDP_Barèmes_RX!$E230*Listes!$B$65)+Listes!$C$65)))))))</f>
        <v/>
      </c>
      <c r="M230" s="203" t="str">
        <f>IF(Barèmes!O230="","",Barèmes!O230)</f>
        <v/>
      </c>
      <c r="N230" s="73" t="str">
        <f t="shared" si="13"/>
        <v/>
      </c>
      <c r="O230" s="182" t="str">
        <f t="shared" si="14"/>
        <v/>
      </c>
      <c r="P230" s="182"/>
      <c r="Q230" s="182"/>
      <c r="R230" s="209" t="str">
        <f t="shared" si="15"/>
        <v/>
      </c>
      <c r="S230" s="185"/>
      <c r="T230" s="266"/>
      <c r="U230" s="90"/>
      <c r="V230" s="158">
        <f t="shared" si="12"/>
        <v>0</v>
      </c>
    </row>
    <row r="231" spans="1:22" ht="20.100000000000001" customHeight="1" x14ac:dyDescent="0.25">
      <c r="A231" s="174">
        <v>225</v>
      </c>
      <c r="B231" s="181" t="str">
        <f>IF(Barèmes!B231="","",Barèmes!B231)</f>
        <v/>
      </c>
      <c r="C231" s="181" t="str">
        <f>IF(Barèmes!C231="","",Barèmes!C231)</f>
        <v/>
      </c>
      <c r="D231" s="181" t="str">
        <f>IF(Barèmes!D231="","",Barèmes!D231)</f>
        <v/>
      </c>
      <c r="E231" s="181" t="str">
        <f>IF(Barèmes!E231="","",Barèmes!E231)</f>
        <v/>
      </c>
      <c r="F231" s="181" t="str">
        <f>IF(Barèmes!F231="","",Barèmes!F231)</f>
        <v/>
      </c>
      <c r="G231" s="181" t="str">
        <f>IF(Barèmes!G231="","",Barèmes!G231)</f>
        <v/>
      </c>
      <c r="H231" s="181" t="str">
        <f>IF(Barèmes!J231="","",Barèmes!J231)</f>
        <v/>
      </c>
      <c r="I231" s="181" t="str">
        <f>IF(Barèmes!K231="","",Barèmes!K231)</f>
        <v/>
      </c>
      <c r="J231" s="170" t="str">
        <f>IF($G231="","",IF($C231=Listes!$B$32,IF(IDP_Barèmes_RX!$E231&lt;=Listes!$B$53,(IDP_Barèmes_RX!$E231*(VLOOKUP(IDP_Barèmes_RX!$D231,Listes!$A$54:$E$60,2,FALSE))),IF(IDP_Barèmes_RX!$E231&gt;Listes!$E$53,(IDP_Barèmes_RX!$E231*(VLOOKUP(IDP_Barèmes_RX!$D231,Listes!$A$54:$E$60,5,FALSE))),(IDP_Barèmes_RX!$E231*(VLOOKUP(IDP_Barèmes_RX!$D231,Listes!$A$54:$E$60,3,FALSE))+(VLOOKUP(IDP_Barèmes_RX!$D231,Listes!$A$54:$E$60,4,FALSE)))))))</f>
        <v/>
      </c>
      <c r="K231" s="170" t="str">
        <f>IF($G231="","",IF($C231=Listes!$B$31,IF(IDP_Barèmes_RX!$E231&lt;=Listes!$B$42,(IDP_Barèmes_RX!$E231*(VLOOKUP(IDP_Barèmes_RX!$D231,Listes!$A$43:$E$49,2,FALSE))),IF(IDP_Barèmes_RX!$E231&gt;Listes!$D$42,(IDP_Barèmes_RX!$E231*(VLOOKUP(IDP_Barèmes_RX!$D231,Listes!$A$43:$E$49,5,FALSE))),(IDP_Barèmes_RX!$E231*(VLOOKUP(IDP_Barèmes_RX!$D231,Listes!$A$43:$E$49,3,FALSE))+(VLOOKUP(IDP_Barèmes_RX!$D231,Listes!$A$43:$E$49,4,FALSE)))))))</f>
        <v/>
      </c>
      <c r="L231" s="170" t="str">
        <f>IF($G231="","",IF($C231=Listes!$B$34,Listes!$I$31,IF($C231=Listes!$B$35,(VLOOKUP(IDP_Barèmes_RX!$F231,Listes!$E$31:$F$36,2,FALSE)),IF($C231=Listes!$B$33,IF(IDP_Barèmes_RX!$E231&lt;=Listes!$A$64,IDP_Barèmes_RX!$E231*Listes!$A$65,IF(IDP_Barèmes_RX!$E231&gt;Listes!$D$64,IDP_Barèmes_RX!$E231*Listes!$D$65,((IDP_Barèmes_RX!$E231*Listes!$B$65)+Listes!$C$65)))))))</f>
        <v/>
      </c>
      <c r="M231" s="203" t="str">
        <f>IF(Barèmes!O231="","",Barèmes!O231)</f>
        <v/>
      </c>
      <c r="N231" s="73" t="str">
        <f t="shared" si="13"/>
        <v/>
      </c>
      <c r="O231" s="182" t="str">
        <f t="shared" si="14"/>
        <v/>
      </c>
      <c r="P231" s="182"/>
      <c r="Q231" s="182"/>
      <c r="R231" s="209" t="str">
        <f t="shared" si="15"/>
        <v/>
      </c>
      <c r="S231" s="185"/>
      <c r="T231" s="266"/>
      <c r="U231" s="90"/>
      <c r="V231" s="158">
        <f t="shared" si="12"/>
        <v>0</v>
      </c>
    </row>
    <row r="232" spans="1:22" ht="20.100000000000001" customHeight="1" x14ac:dyDescent="0.25">
      <c r="A232" s="174">
        <v>226</v>
      </c>
      <c r="B232" s="181" t="str">
        <f>IF(Barèmes!B232="","",Barèmes!B232)</f>
        <v/>
      </c>
      <c r="C232" s="181" t="str">
        <f>IF(Barèmes!C232="","",Barèmes!C232)</f>
        <v/>
      </c>
      <c r="D232" s="181" t="str">
        <f>IF(Barèmes!D232="","",Barèmes!D232)</f>
        <v/>
      </c>
      <c r="E232" s="181" t="str">
        <f>IF(Barèmes!E232="","",Barèmes!E232)</f>
        <v/>
      </c>
      <c r="F232" s="181" t="str">
        <f>IF(Barèmes!F232="","",Barèmes!F232)</f>
        <v/>
      </c>
      <c r="G232" s="181" t="str">
        <f>IF(Barèmes!G232="","",Barèmes!G232)</f>
        <v/>
      </c>
      <c r="H232" s="181" t="str">
        <f>IF(Barèmes!J232="","",Barèmes!J232)</f>
        <v/>
      </c>
      <c r="I232" s="181" t="str">
        <f>IF(Barèmes!K232="","",Barèmes!K232)</f>
        <v/>
      </c>
      <c r="J232" s="170" t="str">
        <f>IF($G232="","",IF($C232=Listes!$B$32,IF(IDP_Barèmes_RX!$E232&lt;=Listes!$B$53,(IDP_Barèmes_RX!$E232*(VLOOKUP(IDP_Barèmes_RX!$D232,Listes!$A$54:$E$60,2,FALSE))),IF(IDP_Barèmes_RX!$E232&gt;Listes!$E$53,(IDP_Barèmes_RX!$E232*(VLOOKUP(IDP_Barèmes_RX!$D232,Listes!$A$54:$E$60,5,FALSE))),(IDP_Barèmes_RX!$E232*(VLOOKUP(IDP_Barèmes_RX!$D232,Listes!$A$54:$E$60,3,FALSE))+(VLOOKUP(IDP_Barèmes_RX!$D232,Listes!$A$54:$E$60,4,FALSE)))))))</f>
        <v/>
      </c>
      <c r="K232" s="170" t="str">
        <f>IF($G232="","",IF($C232=Listes!$B$31,IF(IDP_Barèmes_RX!$E232&lt;=Listes!$B$42,(IDP_Barèmes_RX!$E232*(VLOOKUP(IDP_Barèmes_RX!$D232,Listes!$A$43:$E$49,2,FALSE))),IF(IDP_Barèmes_RX!$E232&gt;Listes!$D$42,(IDP_Barèmes_RX!$E232*(VLOOKUP(IDP_Barèmes_RX!$D232,Listes!$A$43:$E$49,5,FALSE))),(IDP_Barèmes_RX!$E232*(VLOOKUP(IDP_Barèmes_RX!$D232,Listes!$A$43:$E$49,3,FALSE))+(VLOOKUP(IDP_Barèmes_RX!$D232,Listes!$A$43:$E$49,4,FALSE)))))))</f>
        <v/>
      </c>
      <c r="L232" s="170" t="str">
        <f>IF($G232="","",IF($C232=Listes!$B$34,Listes!$I$31,IF($C232=Listes!$B$35,(VLOOKUP(IDP_Barèmes_RX!$F232,Listes!$E$31:$F$36,2,FALSE)),IF($C232=Listes!$B$33,IF(IDP_Barèmes_RX!$E232&lt;=Listes!$A$64,IDP_Barèmes_RX!$E232*Listes!$A$65,IF(IDP_Barèmes_RX!$E232&gt;Listes!$D$64,IDP_Barèmes_RX!$E232*Listes!$D$65,((IDP_Barèmes_RX!$E232*Listes!$B$65)+Listes!$C$65)))))))</f>
        <v/>
      </c>
      <c r="M232" s="203" t="str">
        <f>IF(Barèmes!O232="","",Barèmes!O232)</f>
        <v/>
      </c>
      <c r="N232" s="73" t="str">
        <f t="shared" si="13"/>
        <v/>
      </c>
      <c r="O232" s="182" t="str">
        <f t="shared" si="14"/>
        <v/>
      </c>
      <c r="P232" s="182"/>
      <c r="Q232" s="182"/>
      <c r="R232" s="209" t="str">
        <f t="shared" si="15"/>
        <v/>
      </c>
      <c r="S232" s="185"/>
      <c r="T232" s="266"/>
      <c r="U232" s="90"/>
      <c r="V232" s="158">
        <f t="shared" si="12"/>
        <v>0</v>
      </c>
    </row>
    <row r="233" spans="1:22" ht="20.100000000000001" customHeight="1" x14ac:dyDescent="0.25">
      <c r="A233" s="174">
        <v>227</v>
      </c>
      <c r="B233" s="181" t="str">
        <f>IF(Barèmes!B233="","",Barèmes!B233)</f>
        <v/>
      </c>
      <c r="C233" s="181" t="str">
        <f>IF(Barèmes!C233="","",Barèmes!C233)</f>
        <v/>
      </c>
      <c r="D233" s="181" t="str">
        <f>IF(Barèmes!D233="","",Barèmes!D233)</f>
        <v/>
      </c>
      <c r="E233" s="181" t="str">
        <f>IF(Barèmes!E233="","",Barèmes!E233)</f>
        <v/>
      </c>
      <c r="F233" s="181" t="str">
        <f>IF(Barèmes!F233="","",Barèmes!F233)</f>
        <v/>
      </c>
      <c r="G233" s="181" t="str">
        <f>IF(Barèmes!G233="","",Barèmes!G233)</f>
        <v/>
      </c>
      <c r="H233" s="181" t="str">
        <f>IF(Barèmes!J233="","",Barèmes!J233)</f>
        <v/>
      </c>
      <c r="I233" s="181" t="str">
        <f>IF(Barèmes!K233="","",Barèmes!K233)</f>
        <v/>
      </c>
      <c r="J233" s="170" t="str">
        <f>IF($G233="","",IF($C233=Listes!$B$32,IF(IDP_Barèmes_RX!$E233&lt;=Listes!$B$53,(IDP_Barèmes_RX!$E233*(VLOOKUP(IDP_Barèmes_RX!$D233,Listes!$A$54:$E$60,2,FALSE))),IF(IDP_Barèmes_RX!$E233&gt;Listes!$E$53,(IDP_Barèmes_RX!$E233*(VLOOKUP(IDP_Barèmes_RX!$D233,Listes!$A$54:$E$60,5,FALSE))),(IDP_Barèmes_RX!$E233*(VLOOKUP(IDP_Barèmes_RX!$D233,Listes!$A$54:$E$60,3,FALSE))+(VLOOKUP(IDP_Barèmes_RX!$D233,Listes!$A$54:$E$60,4,FALSE)))))))</f>
        <v/>
      </c>
      <c r="K233" s="170" t="str">
        <f>IF($G233="","",IF($C233=Listes!$B$31,IF(IDP_Barèmes_RX!$E233&lt;=Listes!$B$42,(IDP_Barèmes_RX!$E233*(VLOOKUP(IDP_Barèmes_RX!$D233,Listes!$A$43:$E$49,2,FALSE))),IF(IDP_Barèmes_RX!$E233&gt;Listes!$D$42,(IDP_Barèmes_RX!$E233*(VLOOKUP(IDP_Barèmes_RX!$D233,Listes!$A$43:$E$49,5,FALSE))),(IDP_Barèmes_RX!$E233*(VLOOKUP(IDP_Barèmes_RX!$D233,Listes!$A$43:$E$49,3,FALSE))+(VLOOKUP(IDP_Barèmes_RX!$D233,Listes!$A$43:$E$49,4,FALSE)))))))</f>
        <v/>
      </c>
      <c r="L233" s="170" t="str">
        <f>IF($G233="","",IF($C233=Listes!$B$34,Listes!$I$31,IF($C233=Listes!$B$35,(VLOOKUP(IDP_Barèmes_RX!$F233,Listes!$E$31:$F$36,2,FALSE)),IF($C233=Listes!$B$33,IF(IDP_Barèmes_RX!$E233&lt;=Listes!$A$64,IDP_Barèmes_RX!$E233*Listes!$A$65,IF(IDP_Barèmes_RX!$E233&gt;Listes!$D$64,IDP_Barèmes_RX!$E233*Listes!$D$65,((IDP_Barèmes_RX!$E233*Listes!$B$65)+Listes!$C$65)))))))</f>
        <v/>
      </c>
      <c r="M233" s="203" t="str">
        <f>IF(Barèmes!O233="","",Barèmes!O233)</f>
        <v/>
      </c>
      <c r="N233" s="73" t="str">
        <f t="shared" si="13"/>
        <v/>
      </c>
      <c r="O233" s="182" t="str">
        <f t="shared" si="14"/>
        <v/>
      </c>
      <c r="P233" s="182"/>
      <c r="Q233" s="182"/>
      <c r="R233" s="209" t="str">
        <f t="shared" si="15"/>
        <v/>
      </c>
      <c r="S233" s="185"/>
      <c r="T233" s="266"/>
      <c r="U233" s="90"/>
      <c r="V233" s="158">
        <f t="shared" si="12"/>
        <v>0</v>
      </c>
    </row>
    <row r="234" spans="1:22" ht="20.100000000000001" customHeight="1" x14ac:dyDescent="0.25">
      <c r="A234" s="174">
        <v>228</v>
      </c>
      <c r="B234" s="181" t="str">
        <f>IF(Barèmes!B234="","",Barèmes!B234)</f>
        <v/>
      </c>
      <c r="C234" s="181" t="str">
        <f>IF(Barèmes!C234="","",Barèmes!C234)</f>
        <v/>
      </c>
      <c r="D234" s="181" t="str">
        <f>IF(Barèmes!D234="","",Barèmes!D234)</f>
        <v/>
      </c>
      <c r="E234" s="181" t="str">
        <f>IF(Barèmes!E234="","",Barèmes!E234)</f>
        <v/>
      </c>
      <c r="F234" s="181" t="str">
        <f>IF(Barèmes!F234="","",Barèmes!F234)</f>
        <v/>
      </c>
      <c r="G234" s="181" t="str">
        <f>IF(Barèmes!G234="","",Barèmes!G234)</f>
        <v/>
      </c>
      <c r="H234" s="181" t="str">
        <f>IF(Barèmes!J234="","",Barèmes!J234)</f>
        <v/>
      </c>
      <c r="I234" s="181" t="str">
        <f>IF(Barèmes!K234="","",Barèmes!K234)</f>
        <v/>
      </c>
      <c r="J234" s="170" t="str">
        <f>IF($G234="","",IF($C234=Listes!$B$32,IF(IDP_Barèmes_RX!$E234&lt;=Listes!$B$53,(IDP_Barèmes_RX!$E234*(VLOOKUP(IDP_Barèmes_RX!$D234,Listes!$A$54:$E$60,2,FALSE))),IF(IDP_Barèmes_RX!$E234&gt;Listes!$E$53,(IDP_Barèmes_RX!$E234*(VLOOKUP(IDP_Barèmes_RX!$D234,Listes!$A$54:$E$60,5,FALSE))),(IDP_Barèmes_RX!$E234*(VLOOKUP(IDP_Barèmes_RX!$D234,Listes!$A$54:$E$60,3,FALSE))+(VLOOKUP(IDP_Barèmes_RX!$D234,Listes!$A$54:$E$60,4,FALSE)))))))</f>
        <v/>
      </c>
      <c r="K234" s="170" t="str">
        <f>IF($G234="","",IF($C234=Listes!$B$31,IF(IDP_Barèmes_RX!$E234&lt;=Listes!$B$42,(IDP_Barèmes_RX!$E234*(VLOOKUP(IDP_Barèmes_RX!$D234,Listes!$A$43:$E$49,2,FALSE))),IF(IDP_Barèmes_RX!$E234&gt;Listes!$D$42,(IDP_Barèmes_RX!$E234*(VLOOKUP(IDP_Barèmes_RX!$D234,Listes!$A$43:$E$49,5,FALSE))),(IDP_Barèmes_RX!$E234*(VLOOKUP(IDP_Barèmes_RX!$D234,Listes!$A$43:$E$49,3,FALSE))+(VLOOKUP(IDP_Barèmes_RX!$D234,Listes!$A$43:$E$49,4,FALSE)))))))</f>
        <v/>
      </c>
      <c r="L234" s="170" t="str">
        <f>IF($G234="","",IF($C234=Listes!$B$34,Listes!$I$31,IF($C234=Listes!$B$35,(VLOOKUP(IDP_Barèmes_RX!$F234,Listes!$E$31:$F$36,2,FALSE)),IF($C234=Listes!$B$33,IF(IDP_Barèmes_RX!$E234&lt;=Listes!$A$64,IDP_Barèmes_RX!$E234*Listes!$A$65,IF(IDP_Barèmes_RX!$E234&gt;Listes!$D$64,IDP_Barèmes_RX!$E234*Listes!$D$65,((IDP_Barèmes_RX!$E234*Listes!$B$65)+Listes!$C$65)))))))</f>
        <v/>
      </c>
      <c r="M234" s="203" t="str">
        <f>IF(Barèmes!O234="","",Barèmes!O234)</f>
        <v/>
      </c>
      <c r="N234" s="73" t="str">
        <f t="shared" si="13"/>
        <v/>
      </c>
      <c r="O234" s="182" t="str">
        <f t="shared" si="14"/>
        <v/>
      </c>
      <c r="P234" s="182"/>
      <c r="Q234" s="182"/>
      <c r="R234" s="209" t="str">
        <f t="shared" si="15"/>
        <v/>
      </c>
      <c r="S234" s="185"/>
      <c r="T234" s="266"/>
      <c r="U234" s="90"/>
      <c r="V234" s="158">
        <f t="shared" si="12"/>
        <v>0</v>
      </c>
    </row>
    <row r="235" spans="1:22" ht="20.100000000000001" customHeight="1" x14ac:dyDescent="0.25">
      <c r="A235" s="174">
        <v>229</v>
      </c>
      <c r="B235" s="181" t="str">
        <f>IF(Barèmes!B235="","",Barèmes!B235)</f>
        <v/>
      </c>
      <c r="C235" s="181" t="str">
        <f>IF(Barèmes!C235="","",Barèmes!C235)</f>
        <v/>
      </c>
      <c r="D235" s="181" t="str">
        <f>IF(Barèmes!D235="","",Barèmes!D235)</f>
        <v/>
      </c>
      <c r="E235" s="181" t="str">
        <f>IF(Barèmes!E235="","",Barèmes!E235)</f>
        <v/>
      </c>
      <c r="F235" s="181" t="str">
        <f>IF(Barèmes!F235="","",Barèmes!F235)</f>
        <v/>
      </c>
      <c r="G235" s="181" t="str">
        <f>IF(Barèmes!G235="","",Barèmes!G235)</f>
        <v/>
      </c>
      <c r="H235" s="181" t="str">
        <f>IF(Barèmes!J235="","",Barèmes!J235)</f>
        <v/>
      </c>
      <c r="I235" s="181" t="str">
        <f>IF(Barèmes!K235="","",Barèmes!K235)</f>
        <v/>
      </c>
      <c r="J235" s="170" t="str">
        <f>IF($G235="","",IF($C235=Listes!$B$32,IF(IDP_Barèmes_RX!$E235&lt;=Listes!$B$53,(IDP_Barèmes_RX!$E235*(VLOOKUP(IDP_Barèmes_RX!$D235,Listes!$A$54:$E$60,2,FALSE))),IF(IDP_Barèmes_RX!$E235&gt;Listes!$E$53,(IDP_Barèmes_RX!$E235*(VLOOKUP(IDP_Barèmes_RX!$D235,Listes!$A$54:$E$60,5,FALSE))),(IDP_Barèmes_RX!$E235*(VLOOKUP(IDP_Barèmes_RX!$D235,Listes!$A$54:$E$60,3,FALSE))+(VLOOKUP(IDP_Barèmes_RX!$D235,Listes!$A$54:$E$60,4,FALSE)))))))</f>
        <v/>
      </c>
      <c r="K235" s="170" t="str">
        <f>IF($G235="","",IF($C235=Listes!$B$31,IF(IDP_Barèmes_RX!$E235&lt;=Listes!$B$42,(IDP_Barèmes_RX!$E235*(VLOOKUP(IDP_Barèmes_RX!$D235,Listes!$A$43:$E$49,2,FALSE))),IF(IDP_Barèmes_RX!$E235&gt;Listes!$D$42,(IDP_Barèmes_RX!$E235*(VLOOKUP(IDP_Barèmes_RX!$D235,Listes!$A$43:$E$49,5,FALSE))),(IDP_Barèmes_RX!$E235*(VLOOKUP(IDP_Barèmes_RX!$D235,Listes!$A$43:$E$49,3,FALSE))+(VLOOKUP(IDP_Barèmes_RX!$D235,Listes!$A$43:$E$49,4,FALSE)))))))</f>
        <v/>
      </c>
      <c r="L235" s="170" t="str">
        <f>IF($G235="","",IF($C235=Listes!$B$34,Listes!$I$31,IF($C235=Listes!$B$35,(VLOOKUP(IDP_Barèmes_RX!$F235,Listes!$E$31:$F$36,2,FALSE)),IF($C235=Listes!$B$33,IF(IDP_Barèmes_RX!$E235&lt;=Listes!$A$64,IDP_Barèmes_RX!$E235*Listes!$A$65,IF(IDP_Barèmes_RX!$E235&gt;Listes!$D$64,IDP_Barèmes_RX!$E235*Listes!$D$65,((IDP_Barèmes_RX!$E235*Listes!$B$65)+Listes!$C$65)))))))</f>
        <v/>
      </c>
      <c r="M235" s="203" t="str">
        <f>IF(Barèmes!O235="","",Barèmes!O235)</f>
        <v/>
      </c>
      <c r="N235" s="73" t="str">
        <f t="shared" si="13"/>
        <v/>
      </c>
      <c r="O235" s="182" t="str">
        <f t="shared" si="14"/>
        <v/>
      </c>
      <c r="P235" s="182"/>
      <c r="Q235" s="182"/>
      <c r="R235" s="209" t="str">
        <f t="shared" si="15"/>
        <v/>
      </c>
      <c r="S235" s="185"/>
      <c r="T235" s="266"/>
      <c r="U235" s="90"/>
      <c r="V235" s="158">
        <f t="shared" si="12"/>
        <v>0</v>
      </c>
    </row>
    <row r="236" spans="1:22" ht="20.100000000000001" customHeight="1" x14ac:dyDescent="0.25">
      <c r="A236" s="174">
        <v>230</v>
      </c>
      <c r="B236" s="181" t="str">
        <f>IF(Barèmes!B236="","",Barèmes!B236)</f>
        <v/>
      </c>
      <c r="C236" s="181" t="str">
        <f>IF(Barèmes!C236="","",Barèmes!C236)</f>
        <v/>
      </c>
      <c r="D236" s="181" t="str">
        <f>IF(Barèmes!D236="","",Barèmes!D236)</f>
        <v/>
      </c>
      <c r="E236" s="181" t="str">
        <f>IF(Barèmes!E236="","",Barèmes!E236)</f>
        <v/>
      </c>
      <c r="F236" s="181" t="str">
        <f>IF(Barèmes!F236="","",Barèmes!F236)</f>
        <v/>
      </c>
      <c r="G236" s="181" t="str">
        <f>IF(Barèmes!G236="","",Barèmes!G236)</f>
        <v/>
      </c>
      <c r="H236" s="181" t="str">
        <f>IF(Barèmes!J236="","",Barèmes!J236)</f>
        <v/>
      </c>
      <c r="I236" s="181" t="str">
        <f>IF(Barèmes!K236="","",Barèmes!K236)</f>
        <v/>
      </c>
      <c r="J236" s="170" t="str">
        <f>IF($G236="","",IF($C236=Listes!$B$32,IF(IDP_Barèmes_RX!$E236&lt;=Listes!$B$53,(IDP_Barèmes_RX!$E236*(VLOOKUP(IDP_Barèmes_RX!$D236,Listes!$A$54:$E$60,2,FALSE))),IF(IDP_Barèmes_RX!$E236&gt;Listes!$E$53,(IDP_Barèmes_RX!$E236*(VLOOKUP(IDP_Barèmes_RX!$D236,Listes!$A$54:$E$60,5,FALSE))),(IDP_Barèmes_RX!$E236*(VLOOKUP(IDP_Barèmes_RX!$D236,Listes!$A$54:$E$60,3,FALSE))+(VLOOKUP(IDP_Barèmes_RX!$D236,Listes!$A$54:$E$60,4,FALSE)))))))</f>
        <v/>
      </c>
      <c r="K236" s="170" t="str">
        <f>IF($G236="","",IF($C236=Listes!$B$31,IF(IDP_Barèmes_RX!$E236&lt;=Listes!$B$42,(IDP_Barèmes_RX!$E236*(VLOOKUP(IDP_Barèmes_RX!$D236,Listes!$A$43:$E$49,2,FALSE))),IF(IDP_Barèmes_RX!$E236&gt;Listes!$D$42,(IDP_Barèmes_RX!$E236*(VLOOKUP(IDP_Barèmes_RX!$D236,Listes!$A$43:$E$49,5,FALSE))),(IDP_Barèmes_RX!$E236*(VLOOKUP(IDP_Barèmes_RX!$D236,Listes!$A$43:$E$49,3,FALSE))+(VLOOKUP(IDP_Barèmes_RX!$D236,Listes!$A$43:$E$49,4,FALSE)))))))</f>
        <v/>
      </c>
      <c r="L236" s="170" t="str">
        <f>IF($G236="","",IF($C236=Listes!$B$34,Listes!$I$31,IF($C236=Listes!$B$35,(VLOOKUP(IDP_Barèmes_RX!$F236,Listes!$E$31:$F$36,2,FALSE)),IF($C236=Listes!$B$33,IF(IDP_Barèmes_RX!$E236&lt;=Listes!$A$64,IDP_Barèmes_RX!$E236*Listes!$A$65,IF(IDP_Barèmes_RX!$E236&gt;Listes!$D$64,IDP_Barèmes_RX!$E236*Listes!$D$65,((IDP_Barèmes_RX!$E236*Listes!$B$65)+Listes!$C$65)))))))</f>
        <v/>
      </c>
      <c r="M236" s="203" t="str">
        <f>IF(Barèmes!O236="","",Barèmes!O236)</f>
        <v/>
      </c>
      <c r="N236" s="73" t="str">
        <f t="shared" si="13"/>
        <v/>
      </c>
      <c r="O236" s="182" t="str">
        <f t="shared" si="14"/>
        <v/>
      </c>
      <c r="P236" s="182"/>
      <c r="Q236" s="182"/>
      <c r="R236" s="209" t="str">
        <f t="shared" si="15"/>
        <v/>
      </c>
      <c r="S236" s="185"/>
      <c r="T236" s="266"/>
      <c r="U236" s="90"/>
      <c r="V236" s="158">
        <f t="shared" si="12"/>
        <v>0</v>
      </c>
    </row>
    <row r="237" spans="1:22" ht="20.100000000000001" customHeight="1" x14ac:dyDescent="0.25">
      <c r="A237" s="174">
        <v>231</v>
      </c>
      <c r="B237" s="181" t="str">
        <f>IF(Barèmes!B237="","",Barèmes!B237)</f>
        <v/>
      </c>
      <c r="C237" s="181" t="str">
        <f>IF(Barèmes!C237="","",Barèmes!C237)</f>
        <v/>
      </c>
      <c r="D237" s="181" t="str">
        <f>IF(Barèmes!D237="","",Barèmes!D237)</f>
        <v/>
      </c>
      <c r="E237" s="181" t="str">
        <f>IF(Barèmes!E237="","",Barèmes!E237)</f>
        <v/>
      </c>
      <c r="F237" s="181" t="str">
        <f>IF(Barèmes!F237="","",Barèmes!F237)</f>
        <v/>
      </c>
      <c r="G237" s="181" t="str">
        <f>IF(Barèmes!G237="","",Barèmes!G237)</f>
        <v/>
      </c>
      <c r="H237" s="181" t="str">
        <f>IF(Barèmes!J237="","",Barèmes!J237)</f>
        <v/>
      </c>
      <c r="I237" s="181" t="str">
        <f>IF(Barèmes!K237="","",Barèmes!K237)</f>
        <v/>
      </c>
      <c r="J237" s="170" t="str">
        <f>IF($G237="","",IF($C237=Listes!$B$32,IF(IDP_Barèmes_RX!$E237&lt;=Listes!$B$53,(IDP_Barèmes_RX!$E237*(VLOOKUP(IDP_Barèmes_RX!$D237,Listes!$A$54:$E$60,2,FALSE))),IF(IDP_Barèmes_RX!$E237&gt;Listes!$E$53,(IDP_Barèmes_RX!$E237*(VLOOKUP(IDP_Barèmes_RX!$D237,Listes!$A$54:$E$60,5,FALSE))),(IDP_Barèmes_RX!$E237*(VLOOKUP(IDP_Barèmes_RX!$D237,Listes!$A$54:$E$60,3,FALSE))+(VLOOKUP(IDP_Barèmes_RX!$D237,Listes!$A$54:$E$60,4,FALSE)))))))</f>
        <v/>
      </c>
      <c r="K237" s="170" t="str">
        <f>IF($G237="","",IF($C237=Listes!$B$31,IF(IDP_Barèmes_RX!$E237&lt;=Listes!$B$42,(IDP_Barèmes_RX!$E237*(VLOOKUP(IDP_Barèmes_RX!$D237,Listes!$A$43:$E$49,2,FALSE))),IF(IDP_Barèmes_RX!$E237&gt;Listes!$D$42,(IDP_Barèmes_RX!$E237*(VLOOKUP(IDP_Barèmes_RX!$D237,Listes!$A$43:$E$49,5,FALSE))),(IDP_Barèmes_RX!$E237*(VLOOKUP(IDP_Barèmes_RX!$D237,Listes!$A$43:$E$49,3,FALSE))+(VLOOKUP(IDP_Barèmes_RX!$D237,Listes!$A$43:$E$49,4,FALSE)))))))</f>
        <v/>
      </c>
      <c r="L237" s="170" t="str">
        <f>IF($G237="","",IF($C237=Listes!$B$34,Listes!$I$31,IF($C237=Listes!$B$35,(VLOOKUP(IDP_Barèmes_RX!$F237,Listes!$E$31:$F$36,2,FALSE)),IF($C237=Listes!$B$33,IF(IDP_Barèmes_RX!$E237&lt;=Listes!$A$64,IDP_Barèmes_RX!$E237*Listes!$A$65,IF(IDP_Barèmes_RX!$E237&gt;Listes!$D$64,IDP_Barèmes_RX!$E237*Listes!$D$65,((IDP_Barèmes_RX!$E237*Listes!$B$65)+Listes!$C$65)))))))</f>
        <v/>
      </c>
      <c r="M237" s="203" t="str">
        <f>IF(Barèmes!O237="","",Barèmes!O237)</f>
        <v/>
      </c>
      <c r="N237" s="73" t="str">
        <f t="shared" si="13"/>
        <v/>
      </c>
      <c r="O237" s="182" t="str">
        <f t="shared" si="14"/>
        <v/>
      </c>
      <c r="P237" s="182"/>
      <c r="Q237" s="182"/>
      <c r="R237" s="209" t="str">
        <f t="shared" si="15"/>
        <v/>
      </c>
      <c r="S237" s="185"/>
      <c r="T237" s="266"/>
      <c r="U237" s="90"/>
      <c r="V237" s="158">
        <f t="shared" si="12"/>
        <v>0</v>
      </c>
    </row>
    <row r="238" spans="1:22" ht="20.100000000000001" customHeight="1" x14ac:dyDescent="0.25">
      <c r="A238" s="174">
        <v>232</v>
      </c>
      <c r="B238" s="181" t="str">
        <f>IF(Barèmes!B238="","",Barèmes!B238)</f>
        <v/>
      </c>
      <c r="C238" s="181" t="str">
        <f>IF(Barèmes!C238="","",Barèmes!C238)</f>
        <v/>
      </c>
      <c r="D238" s="181" t="str">
        <f>IF(Barèmes!D238="","",Barèmes!D238)</f>
        <v/>
      </c>
      <c r="E238" s="181" t="str">
        <f>IF(Barèmes!E238="","",Barèmes!E238)</f>
        <v/>
      </c>
      <c r="F238" s="181" t="str">
        <f>IF(Barèmes!F238="","",Barèmes!F238)</f>
        <v/>
      </c>
      <c r="G238" s="181" t="str">
        <f>IF(Barèmes!G238="","",Barèmes!G238)</f>
        <v/>
      </c>
      <c r="H238" s="181" t="str">
        <f>IF(Barèmes!J238="","",Barèmes!J238)</f>
        <v/>
      </c>
      <c r="I238" s="181" t="str">
        <f>IF(Barèmes!K238="","",Barèmes!K238)</f>
        <v/>
      </c>
      <c r="J238" s="170" t="str">
        <f>IF($G238="","",IF($C238=Listes!$B$32,IF(IDP_Barèmes_RX!$E238&lt;=Listes!$B$53,(IDP_Barèmes_RX!$E238*(VLOOKUP(IDP_Barèmes_RX!$D238,Listes!$A$54:$E$60,2,FALSE))),IF(IDP_Barèmes_RX!$E238&gt;Listes!$E$53,(IDP_Barèmes_RX!$E238*(VLOOKUP(IDP_Barèmes_RX!$D238,Listes!$A$54:$E$60,5,FALSE))),(IDP_Barèmes_RX!$E238*(VLOOKUP(IDP_Barèmes_RX!$D238,Listes!$A$54:$E$60,3,FALSE))+(VLOOKUP(IDP_Barèmes_RX!$D238,Listes!$A$54:$E$60,4,FALSE)))))))</f>
        <v/>
      </c>
      <c r="K238" s="170" t="str">
        <f>IF($G238="","",IF($C238=Listes!$B$31,IF(IDP_Barèmes_RX!$E238&lt;=Listes!$B$42,(IDP_Barèmes_RX!$E238*(VLOOKUP(IDP_Barèmes_RX!$D238,Listes!$A$43:$E$49,2,FALSE))),IF(IDP_Barèmes_RX!$E238&gt;Listes!$D$42,(IDP_Barèmes_RX!$E238*(VLOOKUP(IDP_Barèmes_RX!$D238,Listes!$A$43:$E$49,5,FALSE))),(IDP_Barèmes_RX!$E238*(VLOOKUP(IDP_Barèmes_RX!$D238,Listes!$A$43:$E$49,3,FALSE))+(VLOOKUP(IDP_Barèmes_RX!$D238,Listes!$A$43:$E$49,4,FALSE)))))))</f>
        <v/>
      </c>
      <c r="L238" s="170" t="str">
        <f>IF($G238="","",IF($C238=Listes!$B$34,Listes!$I$31,IF($C238=Listes!$B$35,(VLOOKUP(IDP_Barèmes_RX!$F238,Listes!$E$31:$F$36,2,FALSE)),IF($C238=Listes!$B$33,IF(IDP_Barèmes_RX!$E238&lt;=Listes!$A$64,IDP_Barèmes_RX!$E238*Listes!$A$65,IF(IDP_Barèmes_RX!$E238&gt;Listes!$D$64,IDP_Barèmes_RX!$E238*Listes!$D$65,((IDP_Barèmes_RX!$E238*Listes!$B$65)+Listes!$C$65)))))))</f>
        <v/>
      </c>
      <c r="M238" s="203" t="str">
        <f>IF(Barèmes!O238="","",Barèmes!O238)</f>
        <v/>
      </c>
      <c r="N238" s="73" t="str">
        <f t="shared" si="13"/>
        <v/>
      </c>
      <c r="O238" s="182" t="str">
        <f t="shared" si="14"/>
        <v/>
      </c>
      <c r="P238" s="182"/>
      <c r="Q238" s="182"/>
      <c r="R238" s="209" t="str">
        <f t="shared" si="15"/>
        <v/>
      </c>
      <c r="S238" s="185"/>
      <c r="T238" s="266"/>
      <c r="U238" s="90"/>
      <c r="V238" s="158">
        <f t="shared" si="12"/>
        <v>0</v>
      </c>
    </row>
    <row r="239" spans="1:22" ht="20.100000000000001" customHeight="1" x14ac:dyDescent="0.25">
      <c r="A239" s="174">
        <v>233</v>
      </c>
      <c r="B239" s="181" t="str">
        <f>IF(Barèmes!B239="","",Barèmes!B239)</f>
        <v/>
      </c>
      <c r="C239" s="181" t="str">
        <f>IF(Barèmes!C239="","",Barèmes!C239)</f>
        <v/>
      </c>
      <c r="D239" s="181" t="str">
        <f>IF(Barèmes!D239="","",Barèmes!D239)</f>
        <v/>
      </c>
      <c r="E239" s="181" t="str">
        <f>IF(Barèmes!E239="","",Barèmes!E239)</f>
        <v/>
      </c>
      <c r="F239" s="181" t="str">
        <f>IF(Barèmes!F239="","",Barèmes!F239)</f>
        <v/>
      </c>
      <c r="G239" s="181" t="str">
        <f>IF(Barèmes!G239="","",Barèmes!G239)</f>
        <v/>
      </c>
      <c r="H239" s="181" t="str">
        <f>IF(Barèmes!J239="","",Barèmes!J239)</f>
        <v/>
      </c>
      <c r="I239" s="181" t="str">
        <f>IF(Barèmes!K239="","",Barèmes!K239)</f>
        <v/>
      </c>
      <c r="J239" s="170" t="str">
        <f>IF($G239="","",IF($C239=Listes!$B$32,IF(IDP_Barèmes_RX!$E239&lt;=Listes!$B$53,(IDP_Barèmes_RX!$E239*(VLOOKUP(IDP_Barèmes_RX!$D239,Listes!$A$54:$E$60,2,FALSE))),IF(IDP_Barèmes_RX!$E239&gt;Listes!$E$53,(IDP_Barèmes_RX!$E239*(VLOOKUP(IDP_Barèmes_RX!$D239,Listes!$A$54:$E$60,5,FALSE))),(IDP_Barèmes_RX!$E239*(VLOOKUP(IDP_Barèmes_RX!$D239,Listes!$A$54:$E$60,3,FALSE))+(VLOOKUP(IDP_Barèmes_RX!$D239,Listes!$A$54:$E$60,4,FALSE)))))))</f>
        <v/>
      </c>
      <c r="K239" s="170" t="str">
        <f>IF($G239="","",IF($C239=Listes!$B$31,IF(IDP_Barèmes_RX!$E239&lt;=Listes!$B$42,(IDP_Barèmes_RX!$E239*(VLOOKUP(IDP_Barèmes_RX!$D239,Listes!$A$43:$E$49,2,FALSE))),IF(IDP_Barèmes_RX!$E239&gt;Listes!$D$42,(IDP_Barèmes_RX!$E239*(VLOOKUP(IDP_Barèmes_RX!$D239,Listes!$A$43:$E$49,5,FALSE))),(IDP_Barèmes_RX!$E239*(VLOOKUP(IDP_Barèmes_RX!$D239,Listes!$A$43:$E$49,3,FALSE))+(VLOOKUP(IDP_Barèmes_RX!$D239,Listes!$A$43:$E$49,4,FALSE)))))))</f>
        <v/>
      </c>
      <c r="L239" s="170" t="str">
        <f>IF($G239="","",IF($C239=Listes!$B$34,Listes!$I$31,IF($C239=Listes!$B$35,(VLOOKUP(IDP_Barèmes_RX!$F239,Listes!$E$31:$F$36,2,FALSE)),IF($C239=Listes!$B$33,IF(IDP_Barèmes_RX!$E239&lt;=Listes!$A$64,IDP_Barèmes_RX!$E239*Listes!$A$65,IF(IDP_Barèmes_RX!$E239&gt;Listes!$D$64,IDP_Barèmes_RX!$E239*Listes!$D$65,((IDP_Barèmes_RX!$E239*Listes!$B$65)+Listes!$C$65)))))))</f>
        <v/>
      </c>
      <c r="M239" s="203" t="str">
        <f>IF(Barèmes!O239="","",Barèmes!O239)</f>
        <v/>
      </c>
      <c r="N239" s="73" t="str">
        <f t="shared" si="13"/>
        <v/>
      </c>
      <c r="O239" s="182" t="str">
        <f t="shared" si="14"/>
        <v/>
      </c>
      <c r="P239" s="182"/>
      <c r="Q239" s="182"/>
      <c r="R239" s="209" t="str">
        <f t="shared" si="15"/>
        <v/>
      </c>
      <c r="S239" s="185"/>
      <c r="T239" s="266"/>
      <c r="U239" s="90"/>
      <c r="V239" s="158">
        <f t="shared" si="12"/>
        <v>0</v>
      </c>
    </row>
    <row r="240" spans="1:22" ht="20.100000000000001" customHeight="1" x14ac:dyDescent="0.25">
      <c r="A240" s="174">
        <v>234</v>
      </c>
      <c r="B240" s="181" t="str">
        <f>IF(Barèmes!B240="","",Barèmes!B240)</f>
        <v/>
      </c>
      <c r="C240" s="181" t="str">
        <f>IF(Barèmes!C240="","",Barèmes!C240)</f>
        <v/>
      </c>
      <c r="D240" s="181" t="str">
        <f>IF(Barèmes!D240="","",Barèmes!D240)</f>
        <v/>
      </c>
      <c r="E240" s="181" t="str">
        <f>IF(Barèmes!E240="","",Barèmes!E240)</f>
        <v/>
      </c>
      <c r="F240" s="181" t="str">
        <f>IF(Barèmes!F240="","",Barèmes!F240)</f>
        <v/>
      </c>
      <c r="G240" s="181" t="str">
        <f>IF(Barèmes!G240="","",Barèmes!G240)</f>
        <v/>
      </c>
      <c r="H240" s="181" t="str">
        <f>IF(Barèmes!J240="","",Barèmes!J240)</f>
        <v/>
      </c>
      <c r="I240" s="181" t="str">
        <f>IF(Barèmes!K240="","",Barèmes!K240)</f>
        <v/>
      </c>
      <c r="J240" s="170" t="str">
        <f>IF($G240="","",IF($C240=Listes!$B$32,IF(IDP_Barèmes_RX!$E240&lt;=Listes!$B$53,(IDP_Barèmes_RX!$E240*(VLOOKUP(IDP_Barèmes_RX!$D240,Listes!$A$54:$E$60,2,FALSE))),IF(IDP_Barèmes_RX!$E240&gt;Listes!$E$53,(IDP_Barèmes_RX!$E240*(VLOOKUP(IDP_Barèmes_RX!$D240,Listes!$A$54:$E$60,5,FALSE))),(IDP_Barèmes_RX!$E240*(VLOOKUP(IDP_Barèmes_RX!$D240,Listes!$A$54:$E$60,3,FALSE))+(VLOOKUP(IDP_Barèmes_RX!$D240,Listes!$A$54:$E$60,4,FALSE)))))))</f>
        <v/>
      </c>
      <c r="K240" s="170" t="str">
        <f>IF($G240="","",IF($C240=Listes!$B$31,IF(IDP_Barèmes_RX!$E240&lt;=Listes!$B$42,(IDP_Barèmes_RX!$E240*(VLOOKUP(IDP_Barèmes_RX!$D240,Listes!$A$43:$E$49,2,FALSE))),IF(IDP_Barèmes_RX!$E240&gt;Listes!$D$42,(IDP_Barèmes_RX!$E240*(VLOOKUP(IDP_Barèmes_RX!$D240,Listes!$A$43:$E$49,5,FALSE))),(IDP_Barèmes_RX!$E240*(VLOOKUP(IDP_Barèmes_RX!$D240,Listes!$A$43:$E$49,3,FALSE))+(VLOOKUP(IDP_Barèmes_RX!$D240,Listes!$A$43:$E$49,4,FALSE)))))))</f>
        <v/>
      </c>
      <c r="L240" s="170" t="str">
        <f>IF($G240="","",IF($C240=Listes!$B$34,Listes!$I$31,IF($C240=Listes!$B$35,(VLOOKUP(IDP_Barèmes_RX!$F240,Listes!$E$31:$F$36,2,FALSE)),IF($C240=Listes!$B$33,IF(IDP_Barèmes_RX!$E240&lt;=Listes!$A$64,IDP_Barèmes_RX!$E240*Listes!$A$65,IF(IDP_Barèmes_RX!$E240&gt;Listes!$D$64,IDP_Barèmes_RX!$E240*Listes!$D$65,((IDP_Barèmes_RX!$E240*Listes!$B$65)+Listes!$C$65)))))))</f>
        <v/>
      </c>
      <c r="M240" s="203" t="str">
        <f>IF(Barèmes!O240="","",Barèmes!O240)</f>
        <v/>
      </c>
      <c r="N240" s="73" t="str">
        <f t="shared" si="13"/>
        <v/>
      </c>
      <c r="O240" s="182" t="str">
        <f t="shared" si="14"/>
        <v/>
      </c>
      <c r="P240" s="182"/>
      <c r="Q240" s="182"/>
      <c r="R240" s="209" t="str">
        <f t="shared" si="15"/>
        <v/>
      </c>
      <c r="S240" s="185"/>
      <c r="T240" s="266"/>
      <c r="U240" s="90"/>
      <c r="V240" s="158">
        <f t="shared" si="12"/>
        <v>0</v>
      </c>
    </row>
    <row r="241" spans="1:22" ht="20.100000000000001" customHeight="1" x14ac:dyDescent="0.25">
      <c r="A241" s="174">
        <v>235</v>
      </c>
      <c r="B241" s="181" t="str">
        <f>IF(Barèmes!B241="","",Barèmes!B241)</f>
        <v/>
      </c>
      <c r="C241" s="181" t="str">
        <f>IF(Barèmes!C241="","",Barèmes!C241)</f>
        <v/>
      </c>
      <c r="D241" s="181" t="str">
        <f>IF(Barèmes!D241="","",Barèmes!D241)</f>
        <v/>
      </c>
      <c r="E241" s="181" t="str">
        <f>IF(Barèmes!E241="","",Barèmes!E241)</f>
        <v/>
      </c>
      <c r="F241" s="181" t="str">
        <f>IF(Barèmes!F241="","",Barèmes!F241)</f>
        <v/>
      </c>
      <c r="G241" s="181" t="str">
        <f>IF(Barèmes!G241="","",Barèmes!G241)</f>
        <v/>
      </c>
      <c r="H241" s="181" t="str">
        <f>IF(Barèmes!J241="","",Barèmes!J241)</f>
        <v/>
      </c>
      <c r="I241" s="181" t="str">
        <f>IF(Barèmes!K241="","",Barèmes!K241)</f>
        <v/>
      </c>
      <c r="J241" s="170" t="str">
        <f>IF($G241="","",IF($C241=Listes!$B$32,IF(IDP_Barèmes_RX!$E241&lt;=Listes!$B$53,(IDP_Barèmes_RX!$E241*(VLOOKUP(IDP_Barèmes_RX!$D241,Listes!$A$54:$E$60,2,FALSE))),IF(IDP_Barèmes_RX!$E241&gt;Listes!$E$53,(IDP_Barèmes_RX!$E241*(VLOOKUP(IDP_Barèmes_RX!$D241,Listes!$A$54:$E$60,5,FALSE))),(IDP_Barèmes_RX!$E241*(VLOOKUP(IDP_Barèmes_RX!$D241,Listes!$A$54:$E$60,3,FALSE))+(VLOOKUP(IDP_Barèmes_RX!$D241,Listes!$A$54:$E$60,4,FALSE)))))))</f>
        <v/>
      </c>
      <c r="K241" s="170" t="str">
        <f>IF($G241="","",IF($C241=Listes!$B$31,IF(IDP_Barèmes_RX!$E241&lt;=Listes!$B$42,(IDP_Barèmes_RX!$E241*(VLOOKUP(IDP_Barèmes_RX!$D241,Listes!$A$43:$E$49,2,FALSE))),IF(IDP_Barèmes_RX!$E241&gt;Listes!$D$42,(IDP_Barèmes_RX!$E241*(VLOOKUP(IDP_Barèmes_RX!$D241,Listes!$A$43:$E$49,5,FALSE))),(IDP_Barèmes_RX!$E241*(VLOOKUP(IDP_Barèmes_RX!$D241,Listes!$A$43:$E$49,3,FALSE))+(VLOOKUP(IDP_Barèmes_RX!$D241,Listes!$A$43:$E$49,4,FALSE)))))))</f>
        <v/>
      </c>
      <c r="L241" s="170" t="str">
        <f>IF($G241="","",IF($C241=Listes!$B$34,Listes!$I$31,IF($C241=Listes!$B$35,(VLOOKUP(IDP_Barèmes_RX!$F241,Listes!$E$31:$F$36,2,FALSE)),IF($C241=Listes!$B$33,IF(IDP_Barèmes_RX!$E241&lt;=Listes!$A$64,IDP_Barèmes_RX!$E241*Listes!$A$65,IF(IDP_Barèmes_RX!$E241&gt;Listes!$D$64,IDP_Barèmes_RX!$E241*Listes!$D$65,((IDP_Barèmes_RX!$E241*Listes!$B$65)+Listes!$C$65)))))))</f>
        <v/>
      </c>
      <c r="M241" s="203" t="str">
        <f>IF(Barèmes!O241="","",Barèmes!O241)</f>
        <v/>
      </c>
      <c r="N241" s="73" t="str">
        <f t="shared" si="13"/>
        <v/>
      </c>
      <c r="O241" s="182" t="str">
        <f t="shared" si="14"/>
        <v/>
      </c>
      <c r="P241" s="182"/>
      <c r="Q241" s="182"/>
      <c r="R241" s="209" t="str">
        <f t="shared" si="15"/>
        <v/>
      </c>
      <c r="S241" s="185"/>
      <c r="T241" s="266"/>
      <c r="U241" s="90"/>
      <c r="V241" s="158">
        <f t="shared" si="12"/>
        <v>0</v>
      </c>
    </row>
    <row r="242" spans="1:22" ht="20.100000000000001" customHeight="1" x14ac:dyDescent="0.25">
      <c r="A242" s="174">
        <v>236</v>
      </c>
      <c r="B242" s="181" t="str">
        <f>IF(Barèmes!B242="","",Barèmes!B242)</f>
        <v/>
      </c>
      <c r="C242" s="181" t="str">
        <f>IF(Barèmes!C242="","",Barèmes!C242)</f>
        <v/>
      </c>
      <c r="D242" s="181" t="str">
        <f>IF(Barèmes!D242="","",Barèmes!D242)</f>
        <v/>
      </c>
      <c r="E242" s="181" t="str">
        <f>IF(Barèmes!E242="","",Barèmes!E242)</f>
        <v/>
      </c>
      <c r="F242" s="181" t="str">
        <f>IF(Barèmes!F242="","",Barèmes!F242)</f>
        <v/>
      </c>
      <c r="G242" s="181" t="str">
        <f>IF(Barèmes!G242="","",Barèmes!G242)</f>
        <v/>
      </c>
      <c r="H242" s="181" t="str">
        <f>IF(Barèmes!J242="","",Barèmes!J242)</f>
        <v/>
      </c>
      <c r="I242" s="181" t="str">
        <f>IF(Barèmes!K242="","",Barèmes!K242)</f>
        <v/>
      </c>
      <c r="J242" s="170" t="str">
        <f>IF($G242="","",IF($C242=Listes!$B$32,IF(IDP_Barèmes_RX!$E242&lt;=Listes!$B$53,(IDP_Barèmes_RX!$E242*(VLOOKUP(IDP_Barèmes_RX!$D242,Listes!$A$54:$E$60,2,FALSE))),IF(IDP_Barèmes_RX!$E242&gt;Listes!$E$53,(IDP_Barèmes_RX!$E242*(VLOOKUP(IDP_Barèmes_RX!$D242,Listes!$A$54:$E$60,5,FALSE))),(IDP_Barèmes_RX!$E242*(VLOOKUP(IDP_Barèmes_RX!$D242,Listes!$A$54:$E$60,3,FALSE))+(VLOOKUP(IDP_Barèmes_RX!$D242,Listes!$A$54:$E$60,4,FALSE)))))))</f>
        <v/>
      </c>
      <c r="K242" s="170" t="str">
        <f>IF($G242="","",IF($C242=Listes!$B$31,IF(IDP_Barèmes_RX!$E242&lt;=Listes!$B$42,(IDP_Barèmes_RX!$E242*(VLOOKUP(IDP_Barèmes_RX!$D242,Listes!$A$43:$E$49,2,FALSE))),IF(IDP_Barèmes_RX!$E242&gt;Listes!$D$42,(IDP_Barèmes_RX!$E242*(VLOOKUP(IDP_Barèmes_RX!$D242,Listes!$A$43:$E$49,5,FALSE))),(IDP_Barèmes_RX!$E242*(VLOOKUP(IDP_Barèmes_RX!$D242,Listes!$A$43:$E$49,3,FALSE))+(VLOOKUP(IDP_Barèmes_RX!$D242,Listes!$A$43:$E$49,4,FALSE)))))))</f>
        <v/>
      </c>
      <c r="L242" s="170" t="str">
        <f>IF($G242="","",IF($C242=Listes!$B$34,Listes!$I$31,IF($C242=Listes!$B$35,(VLOOKUP(IDP_Barèmes_RX!$F242,Listes!$E$31:$F$36,2,FALSE)),IF($C242=Listes!$B$33,IF(IDP_Barèmes_RX!$E242&lt;=Listes!$A$64,IDP_Barèmes_RX!$E242*Listes!$A$65,IF(IDP_Barèmes_RX!$E242&gt;Listes!$D$64,IDP_Barèmes_RX!$E242*Listes!$D$65,((IDP_Barèmes_RX!$E242*Listes!$B$65)+Listes!$C$65)))))))</f>
        <v/>
      </c>
      <c r="M242" s="203" t="str">
        <f>IF(Barèmes!O242="","",Barèmes!O242)</f>
        <v/>
      </c>
      <c r="N242" s="73" t="str">
        <f t="shared" si="13"/>
        <v/>
      </c>
      <c r="O242" s="182" t="str">
        <f t="shared" si="14"/>
        <v/>
      </c>
      <c r="P242" s="182"/>
      <c r="Q242" s="182"/>
      <c r="R242" s="209" t="str">
        <f t="shared" si="15"/>
        <v/>
      </c>
      <c r="S242" s="185"/>
      <c r="T242" s="266"/>
      <c r="U242" s="90"/>
      <c r="V242" s="158">
        <f t="shared" si="12"/>
        <v>0</v>
      </c>
    </row>
    <row r="243" spans="1:22" ht="20.100000000000001" customHeight="1" x14ac:dyDescent="0.25">
      <c r="A243" s="174">
        <v>237</v>
      </c>
      <c r="B243" s="181" t="str">
        <f>IF(Barèmes!B243="","",Barèmes!B243)</f>
        <v/>
      </c>
      <c r="C243" s="181" t="str">
        <f>IF(Barèmes!C243="","",Barèmes!C243)</f>
        <v/>
      </c>
      <c r="D243" s="181" t="str">
        <f>IF(Barèmes!D243="","",Barèmes!D243)</f>
        <v/>
      </c>
      <c r="E243" s="181" t="str">
        <f>IF(Barèmes!E243="","",Barèmes!E243)</f>
        <v/>
      </c>
      <c r="F243" s="181" t="str">
        <f>IF(Barèmes!F243="","",Barèmes!F243)</f>
        <v/>
      </c>
      <c r="G243" s="181" t="str">
        <f>IF(Barèmes!G243="","",Barèmes!G243)</f>
        <v/>
      </c>
      <c r="H243" s="181" t="str">
        <f>IF(Barèmes!J243="","",Barèmes!J243)</f>
        <v/>
      </c>
      <c r="I243" s="181" t="str">
        <f>IF(Barèmes!K243="","",Barèmes!K243)</f>
        <v/>
      </c>
      <c r="J243" s="170" t="str">
        <f>IF($G243="","",IF($C243=Listes!$B$32,IF(IDP_Barèmes_RX!$E243&lt;=Listes!$B$53,(IDP_Barèmes_RX!$E243*(VLOOKUP(IDP_Barèmes_RX!$D243,Listes!$A$54:$E$60,2,FALSE))),IF(IDP_Barèmes_RX!$E243&gt;Listes!$E$53,(IDP_Barèmes_RX!$E243*(VLOOKUP(IDP_Barèmes_RX!$D243,Listes!$A$54:$E$60,5,FALSE))),(IDP_Barèmes_RX!$E243*(VLOOKUP(IDP_Barèmes_RX!$D243,Listes!$A$54:$E$60,3,FALSE))+(VLOOKUP(IDP_Barèmes_RX!$D243,Listes!$A$54:$E$60,4,FALSE)))))))</f>
        <v/>
      </c>
      <c r="K243" s="170" t="str">
        <f>IF($G243="","",IF($C243=Listes!$B$31,IF(IDP_Barèmes_RX!$E243&lt;=Listes!$B$42,(IDP_Barèmes_RX!$E243*(VLOOKUP(IDP_Barèmes_RX!$D243,Listes!$A$43:$E$49,2,FALSE))),IF(IDP_Barèmes_RX!$E243&gt;Listes!$D$42,(IDP_Barèmes_RX!$E243*(VLOOKUP(IDP_Barèmes_RX!$D243,Listes!$A$43:$E$49,5,FALSE))),(IDP_Barèmes_RX!$E243*(VLOOKUP(IDP_Barèmes_RX!$D243,Listes!$A$43:$E$49,3,FALSE))+(VLOOKUP(IDP_Barèmes_RX!$D243,Listes!$A$43:$E$49,4,FALSE)))))))</f>
        <v/>
      </c>
      <c r="L243" s="170" t="str">
        <f>IF($G243="","",IF($C243=Listes!$B$34,Listes!$I$31,IF($C243=Listes!$B$35,(VLOOKUP(IDP_Barèmes_RX!$F243,Listes!$E$31:$F$36,2,FALSE)),IF($C243=Listes!$B$33,IF(IDP_Barèmes_RX!$E243&lt;=Listes!$A$64,IDP_Barèmes_RX!$E243*Listes!$A$65,IF(IDP_Barèmes_RX!$E243&gt;Listes!$D$64,IDP_Barèmes_RX!$E243*Listes!$D$65,((IDP_Barèmes_RX!$E243*Listes!$B$65)+Listes!$C$65)))))))</f>
        <v/>
      </c>
      <c r="M243" s="203" t="str">
        <f>IF(Barèmes!O243="","",Barèmes!O243)</f>
        <v/>
      </c>
      <c r="N243" s="73" t="str">
        <f t="shared" si="13"/>
        <v/>
      </c>
      <c r="O243" s="182" t="str">
        <f t="shared" si="14"/>
        <v/>
      </c>
      <c r="P243" s="182"/>
      <c r="Q243" s="182"/>
      <c r="R243" s="209" t="str">
        <f t="shared" si="15"/>
        <v/>
      </c>
      <c r="S243" s="185"/>
      <c r="T243" s="266"/>
      <c r="U243" s="90"/>
      <c r="V243" s="158">
        <f t="shared" si="12"/>
        <v>0</v>
      </c>
    </row>
    <row r="244" spans="1:22" ht="20.100000000000001" customHeight="1" x14ac:dyDescent="0.25">
      <c r="A244" s="174">
        <v>238</v>
      </c>
      <c r="B244" s="181" t="str">
        <f>IF(Barèmes!B244="","",Barèmes!B244)</f>
        <v/>
      </c>
      <c r="C244" s="181" t="str">
        <f>IF(Barèmes!C244="","",Barèmes!C244)</f>
        <v/>
      </c>
      <c r="D244" s="181" t="str">
        <f>IF(Barèmes!D244="","",Barèmes!D244)</f>
        <v/>
      </c>
      <c r="E244" s="181" t="str">
        <f>IF(Barèmes!E244="","",Barèmes!E244)</f>
        <v/>
      </c>
      <c r="F244" s="181" t="str">
        <f>IF(Barèmes!F244="","",Barèmes!F244)</f>
        <v/>
      </c>
      <c r="G244" s="181" t="str">
        <f>IF(Barèmes!G244="","",Barèmes!G244)</f>
        <v/>
      </c>
      <c r="H244" s="181" t="str">
        <f>IF(Barèmes!J244="","",Barèmes!J244)</f>
        <v/>
      </c>
      <c r="I244" s="181" t="str">
        <f>IF(Barèmes!K244="","",Barèmes!K244)</f>
        <v/>
      </c>
      <c r="J244" s="170" t="str">
        <f>IF($G244="","",IF($C244=Listes!$B$32,IF(IDP_Barèmes_RX!$E244&lt;=Listes!$B$53,(IDP_Barèmes_RX!$E244*(VLOOKUP(IDP_Barèmes_RX!$D244,Listes!$A$54:$E$60,2,FALSE))),IF(IDP_Barèmes_RX!$E244&gt;Listes!$E$53,(IDP_Barèmes_RX!$E244*(VLOOKUP(IDP_Barèmes_RX!$D244,Listes!$A$54:$E$60,5,FALSE))),(IDP_Barèmes_RX!$E244*(VLOOKUP(IDP_Barèmes_RX!$D244,Listes!$A$54:$E$60,3,FALSE))+(VLOOKUP(IDP_Barèmes_RX!$D244,Listes!$A$54:$E$60,4,FALSE)))))))</f>
        <v/>
      </c>
      <c r="K244" s="170" t="str">
        <f>IF($G244="","",IF($C244=Listes!$B$31,IF(IDP_Barèmes_RX!$E244&lt;=Listes!$B$42,(IDP_Barèmes_RX!$E244*(VLOOKUP(IDP_Barèmes_RX!$D244,Listes!$A$43:$E$49,2,FALSE))),IF(IDP_Barèmes_RX!$E244&gt;Listes!$D$42,(IDP_Barèmes_RX!$E244*(VLOOKUP(IDP_Barèmes_RX!$D244,Listes!$A$43:$E$49,5,FALSE))),(IDP_Barèmes_RX!$E244*(VLOOKUP(IDP_Barèmes_RX!$D244,Listes!$A$43:$E$49,3,FALSE))+(VLOOKUP(IDP_Barèmes_RX!$D244,Listes!$A$43:$E$49,4,FALSE)))))))</f>
        <v/>
      </c>
      <c r="L244" s="170" t="str">
        <f>IF($G244="","",IF($C244=Listes!$B$34,Listes!$I$31,IF($C244=Listes!$B$35,(VLOOKUP(IDP_Barèmes_RX!$F244,Listes!$E$31:$F$36,2,FALSE)),IF($C244=Listes!$B$33,IF(IDP_Barèmes_RX!$E244&lt;=Listes!$A$64,IDP_Barèmes_RX!$E244*Listes!$A$65,IF(IDP_Barèmes_RX!$E244&gt;Listes!$D$64,IDP_Barèmes_RX!$E244*Listes!$D$65,((IDP_Barèmes_RX!$E244*Listes!$B$65)+Listes!$C$65)))))))</f>
        <v/>
      </c>
      <c r="M244" s="203" t="str">
        <f>IF(Barèmes!O244="","",Barèmes!O244)</f>
        <v/>
      </c>
      <c r="N244" s="73" t="str">
        <f t="shared" si="13"/>
        <v/>
      </c>
      <c r="O244" s="182" t="str">
        <f t="shared" si="14"/>
        <v/>
      </c>
      <c r="P244" s="182"/>
      <c r="Q244" s="182"/>
      <c r="R244" s="209" t="str">
        <f t="shared" si="15"/>
        <v/>
      </c>
      <c r="S244" s="185"/>
      <c r="T244" s="266"/>
      <c r="U244" s="90"/>
      <c r="V244" s="158">
        <f t="shared" si="12"/>
        <v>0</v>
      </c>
    </row>
    <row r="245" spans="1:22" ht="20.100000000000001" customHeight="1" x14ac:dyDescent="0.25">
      <c r="A245" s="174">
        <v>239</v>
      </c>
      <c r="B245" s="181" t="str">
        <f>IF(Barèmes!B245="","",Barèmes!B245)</f>
        <v/>
      </c>
      <c r="C245" s="181" t="str">
        <f>IF(Barèmes!C245="","",Barèmes!C245)</f>
        <v/>
      </c>
      <c r="D245" s="181" t="str">
        <f>IF(Barèmes!D245="","",Barèmes!D245)</f>
        <v/>
      </c>
      <c r="E245" s="181" t="str">
        <f>IF(Barèmes!E245="","",Barèmes!E245)</f>
        <v/>
      </c>
      <c r="F245" s="181" t="str">
        <f>IF(Barèmes!F245="","",Barèmes!F245)</f>
        <v/>
      </c>
      <c r="G245" s="181" t="str">
        <f>IF(Barèmes!G245="","",Barèmes!G245)</f>
        <v/>
      </c>
      <c r="H245" s="181" t="str">
        <f>IF(Barèmes!J245="","",Barèmes!J245)</f>
        <v/>
      </c>
      <c r="I245" s="181" t="str">
        <f>IF(Barèmes!K245="","",Barèmes!K245)</f>
        <v/>
      </c>
      <c r="J245" s="170" t="str">
        <f>IF($G245="","",IF($C245=Listes!$B$32,IF(IDP_Barèmes_RX!$E245&lt;=Listes!$B$53,(IDP_Barèmes_RX!$E245*(VLOOKUP(IDP_Barèmes_RX!$D245,Listes!$A$54:$E$60,2,FALSE))),IF(IDP_Barèmes_RX!$E245&gt;Listes!$E$53,(IDP_Barèmes_RX!$E245*(VLOOKUP(IDP_Barèmes_RX!$D245,Listes!$A$54:$E$60,5,FALSE))),(IDP_Barèmes_RX!$E245*(VLOOKUP(IDP_Barèmes_RX!$D245,Listes!$A$54:$E$60,3,FALSE))+(VLOOKUP(IDP_Barèmes_RX!$D245,Listes!$A$54:$E$60,4,FALSE)))))))</f>
        <v/>
      </c>
      <c r="K245" s="170" t="str">
        <f>IF($G245="","",IF($C245=Listes!$B$31,IF(IDP_Barèmes_RX!$E245&lt;=Listes!$B$42,(IDP_Barèmes_RX!$E245*(VLOOKUP(IDP_Barèmes_RX!$D245,Listes!$A$43:$E$49,2,FALSE))),IF(IDP_Barèmes_RX!$E245&gt;Listes!$D$42,(IDP_Barèmes_RX!$E245*(VLOOKUP(IDP_Barèmes_RX!$D245,Listes!$A$43:$E$49,5,FALSE))),(IDP_Barèmes_RX!$E245*(VLOOKUP(IDP_Barèmes_RX!$D245,Listes!$A$43:$E$49,3,FALSE))+(VLOOKUP(IDP_Barèmes_RX!$D245,Listes!$A$43:$E$49,4,FALSE)))))))</f>
        <v/>
      </c>
      <c r="L245" s="170" t="str">
        <f>IF($G245="","",IF($C245=Listes!$B$34,Listes!$I$31,IF($C245=Listes!$B$35,(VLOOKUP(IDP_Barèmes_RX!$F245,Listes!$E$31:$F$36,2,FALSE)),IF($C245=Listes!$B$33,IF(IDP_Barèmes_RX!$E245&lt;=Listes!$A$64,IDP_Barèmes_RX!$E245*Listes!$A$65,IF(IDP_Barèmes_RX!$E245&gt;Listes!$D$64,IDP_Barèmes_RX!$E245*Listes!$D$65,((IDP_Barèmes_RX!$E245*Listes!$B$65)+Listes!$C$65)))))))</f>
        <v/>
      </c>
      <c r="M245" s="203" t="str">
        <f>IF(Barèmes!O245="","",Barèmes!O245)</f>
        <v/>
      </c>
      <c r="N245" s="73" t="str">
        <f t="shared" si="13"/>
        <v/>
      </c>
      <c r="O245" s="182" t="str">
        <f t="shared" si="14"/>
        <v/>
      </c>
      <c r="P245" s="182"/>
      <c r="Q245" s="182"/>
      <c r="R245" s="209" t="str">
        <f t="shared" si="15"/>
        <v/>
      </c>
      <c r="S245" s="185"/>
      <c r="T245" s="266"/>
      <c r="U245" s="90"/>
      <c r="V245" s="158">
        <f t="shared" si="12"/>
        <v>0</v>
      </c>
    </row>
    <row r="246" spans="1:22" ht="20.100000000000001" customHeight="1" x14ac:dyDescent="0.25">
      <c r="A246" s="174">
        <v>240</v>
      </c>
      <c r="B246" s="181" t="str">
        <f>IF(Barèmes!B246="","",Barèmes!B246)</f>
        <v/>
      </c>
      <c r="C246" s="181" t="str">
        <f>IF(Barèmes!C246="","",Barèmes!C246)</f>
        <v/>
      </c>
      <c r="D246" s="181" t="str">
        <f>IF(Barèmes!D246="","",Barèmes!D246)</f>
        <v/>
      </c>
      <c r="E246" s="181" t="str">
        <f>IF(Barèmes!E246="","",Barèmes!E246)</f>
        <v/>
      </c>
      <c r="F246" s="181" t="str">
        <f>IF(Barèmes!F246="","",Barèmes!F246)</f>
        <v/>
      </c>
      <c r="G246" s="181" t="str">
        <f>IF(Barèmes!G246="","",Barèmes!G246)</f>
        <v/>
      </c>
      <c r="H246" s="181" t="str">
        <f>IF(Barèmes!J246="","",Barèmes!J246)</f>
        <v/>
      </c>
      <c r="I246" s="181" t="str">
        <f>IF(Barèmes!K246="","",Barèmes!K246)</f>
        <v/>
      </c>
      <c r="J246" s="170" t="str">
        <f>IF($G246="","",IF($C246=Listes!$B$32,IF(IDP_Barèmes_RX!$E246&lt;=Listes!$B$53,(IDP_Barèmes_RX!$E246*(VLOOKUP(IDP_Barèmes_RX!$D246,Listes!$A$54:$E$60,2,FALSE))),IF(IDP_Barèmes_RX!$E246&gt;Listes!$E$53,(IDP_Barèmes_RX!$E246*(VLOOKUP(IDP_Barèmes_RX!$D246,Listes!$A$54:$E$60,5,FALSE))),(IDP_Barèmes_RX!$E246*(VLOOKUP(IDP_Barèmes_RX!$D246,Listes!$A$54:$E$60,3,FALSE))+(VLOOKUP(IDP_Barèmes_RX!$D246,Listes!$A$54:$E$60,4,FALSE)))))))</f>
        <v/>
      </c>
      <c r="K246" s="170" t="str">
        <f>IF($G246="","",IF($C246=Listes!$B$31,IF(IDP_Barèmes_RX!$E246&lt;=Listes!$B$42,(IDP_Barèmes_RX!$E246*(VLOOKUP(IDP_Barèmes_RX!$D246,Listes!$A$43:$E$49,2,FALSE))),IF(IDP_Barèmes_RX!$E246&gt;Listes!$D$42,(IDP_Barèmes_RX!$E246*(VLOOKUP(IDP_Barèmes_RX!$D246,Listes!$A$43:$E$49,5,FALSE))),(IDP_Barèmes_RX!$E246*(VLOOKUP(IDP_Barèmes_RX!$D246,Listes!$A$43:$E$49,3,FALSE))+(VLOOKUP(IDP_Barèmes_RX!$D246,Listes!$A$43:$E$49,4,FALSE)))))))</f>
        <v/>
      </c>
      <c r="L246" s="170" t="str">
        <f>IF($G246="","",IF($C246=Listes!$B$34,Listes!$I$31,IF($C246=Listes!$B$35,(VLOOKUP(IDP_Barèmes_RX!$F246,Listes!$E$31:$F$36,2,FALSE)),IF($C246=Listes!$B$33,IF(IDP_Barèmes_RX!$E246&lt;=Listes!$A$64,IDP_Barèmes_RX!$E246*Listes!$A$65,IF(IDP_Barèmes_RX!$E246&gt;Listes!$D$64,IDP_Barèmes_RX!$E246*Listes!$D$65,((IDP_Barèmes_RX!$E246*Listes!$B$65)+Listes!$C$65)))))))</f>
        <v/>
      </c>
      <c r="M246" s="203" t="str">
        <f>IF(Barèmes!O246="","",Barèmes!O246)</f>
        <v/>
      </c>
      <c r="N246" s="73" t="str">
        <f t="shared" si="13"/>
        <v/>
      </c>
      <c r="O246" s="182" t="str">
        <f t="shared" si="14"/>
        <v/>
      </c>
      <c r="P246" s="182"/>
      <c r="Q246" s="182"/>
      <c r="R246" s="209" t="str">
        <f t="shared" si="15"/>
        <v/>
      </c>
      <c r="S246" s="185"/>
      <c r="T246" s="266"/>
      <c r="U246" s="90"/>
      <c r="V246" s="158">
        <f t="shared" si="12"/>
        <v>0</v>
      </c>
    </row>
    <row r="247" spans="1:22" ht="20.100000000000001" customHeight="1" x14ac:dyDescent="0.25">
      <c r="A247" s="174">
        <v>241</v>
      </c>
      <c r="B247" s="181" t="str">
        <f>IF(Barèmes!B247="","",Barèmes!B247)</f>
        <v/>
      </c>
      <c r="C247" s="181" t="str">
        <f>IF(Barèmes!C247="","",Barèmes!C247)</f>
        <v/>
      </c>
      <c r="D247" s="181" t="str">
        <f>IF(Barèmes!D247="","",Barèmes!D247)</f>
        <v/>
      </c>
      <c r="E247" s="181" t="str">
        <f>IF(Barèmes!E247="","",Barèmes!E247)</f>
        <v/>
      </c>
      <c r="F247" s="181" t="str">
        <f>IF(Barèmes!F247="","",Barèmes!F247)</f>
        <v/>
      </c>
      <c r="G247" s="181" t="str">
        <f>IF(Barèmes!G247="","",Barèmes!G247)</f>
        <v/>
      </c>
      <c r="H247" s="181" t="str">
        <f>IF(Barèmes!J247="","",Barèmes!J247)</f>
        <v/>
      </c>
      <c r="I247" s="181" t="str">
        <f>IF(Barèmes!K247="","",Barèmes!K247)</f>
        <v/>
      </c>
      <c r="J247" s="170" t="str">
        <f>IF($G247="","",IF($C247=Listes!$B$32,IF(IDP_Barèmes_RX!$E247&lt;=Listes!$B$53,(IDP_Barèmes_RX!$E247*(VLOOKUP(IDP_Barèmes_RX!$D247,Listes!$A$54:$E$60,2,FALSE))),IF(IDP_Barèmes_RX!$E247&gt;Listes!$E$53,(IDP_Barèmes_RX!$E247*(VLOOKUP(IDP_Barèmes_RX!$D247,Listes!$A$54:$E$60,5,FALSE))),(IDP_Barèmes_RX!$E247*(VLOOKUP(IDP_Barèmes_RX!$D247,Listes!$A$54:$E$60,3,FALSE))+(VLOOKUP(IDP_Barèmes_RX!$D247,Listes!$A$54:$E$60,4,FALSE)))))))</f>
        <v/>
      </c>
      <c r="K247" s="170" t="str">
        <f>IF($G247="","",IF($C247=Listes!$B$31,IF(IDP_Barèmes_RX!$E247&lt;=Listes!$B$42,(IDP_Barèmes_RX!$E247*(VLOOKUP(IDP_Barèmes_RX!$D247,Listes!$A$43:$E$49,2,FALSE))),IF(IDP_Barèmes_RX!$E247&gt;Listes!$D$42,(IDP_Barèmes_RX!$E247*(VLOOKUP(IDP_Barèmes_RX!$D247,Listes!$A$43:$E$49,5,FALSE))),(IDP_Barèmes_RX!$E247*(VLOOKUP(IDP_Barèmes_RX!$D247,Listes!$A$43:$E$49,3,FALSE))+(VLOOKUP(IDP_Barèmes_RX!$D247,Listes!$A$43:$E$49,4,FALSE)))))))</f>
        <v/>
      </c>
      <c r="L247" s="170" t="str">
        <f>IF($G247="","",IF($C247=Listes!$B$34,Listes!$I$31,IF($C247=Listes!$B$35,(VLOOKUP(IDP_Barèmes_RX!$F247,Listes!$E$31:$F$36,2,FALSE)),IF($C247=Listes!$B$33,IF(IDP_Barèmes_RX!$E247&lt;=Listes!$A$64,IDP_Barèmes_RX!$E247*Listes!$A$65,IF(IDP_Barèmes_RX!$E247&gt;Listes!$D$64,IDP_Barèmes_RX!$E247*Listes!$D$65,((IDP_Barèmes_RX!$E247*Listes!$B$65)+Listes!$C$65)))))))</f>
        <v/>
      </c>
      <c r="M247" s="203" t="str">
        <f>IF(Barèmes!O247="","",Barèmes!O247)</f>
        <v/>
      </c>
      <c r="N247" s="73" t="str">
        <f t="shared" si="13"/>
        <v/>
      </c>
      <c r="O247" s="182" t="str">
        <f t="shared" si="14"/>
        <v/>
      </c>
      <c r="P247" s="182"/>
      <c r="Q247" s="182"/>
      <c r="R247" s="209" t="str">
        <f t="shared" si="15"/>
        <v/>
      </c>
      <c r="S247" s="185"/>
      <c r="T247" s="266"/>
      <c r="U247" s="90"/>
      <c r="V247" s="158">
        <f t="shared" si="12"/>
        <v>0</v>
      </c>
    </row>
    <row r="248" spans="1:22" ht="20.100000000000001" customHeight="1" x14ac:dyDescent="0.25">
      <c r="A248" s="174">
        <v>242</v>
      </c>
      <c r="B248" s="181" t="str">
        <f>IF(Barèmes!B248="","",Barèmes!B248)</f>
        <v/>
      </c>
      <c r="C248" s="181" t="str">
        <f>IF(Barèmes!C248="","",Barèmes!C248)</f>
        <v/>
      </c>
      <c r="D248" s="181" t="str">
        <f>IF(Barèmes!D248="","",Barèmes!D248)</f>
        <v/>
      </c>
      <c r="E248" s="181" t="str">
        <f>IF(Barèmes!E248="","",Barèmes!E248)</f>
        <v/>
      </c>
      <c r="F248" s="181" t="str">
        <f>IF(Barèmes!F248="","",Barèmes!F248)</f>
        <v/>
      </c>
      <c r="G248" s="181" t="str">
        <f>IF(Barèmes!G248="","",Barèmes!G248)</f>
        <v/>
      </c>
      <c r="H248" s="181" t="str">
        <f>IF(Barèmes!J248="","",Barèmes!J248)</f>
        <v/>
      </c>
      <c r="I248" s="181" t="str">
        <f>IF(Barèmes!K248="","",Barèmes!K248)</f>
        <v/>
      </c>
      <c r="J248" s="170" t="str">
        <f>IF($G248="","",IF($C248=Listes!$B$32,IF(IDP_Barèmes_RX!$E248&lt;=Listes!$B$53,(IDP_Barèmes_RX!$E248*(VLOOKUP(IDP_Barèmes_RX!$D248,Listes!$A$54:$E$60,2,FALSE))),IF(IDP_Barèmes_RX!$E248&gt;Listes!$E$53,(IDP_Barèmes_RX!$E248*(VLOOKUP(IDP_Barèmes_RX!$D248,Listes!$A$54:$E$60,5,FALSE))),(IDP_Barèmes_RX!$E248*(VLOOKUP(IDP_Barèmes_RX!$D248,Listes!$A$54:$E$60,3,FALSE))+(VLOOKUP(IDP_Barèmes_RX!$D248,Listes!$A$54:$E$60,4,FALSE)))))))</f>
        <v/>
      </c>
      <c r="K248" s="170" t="str">
        <f>IF($G248="","",IF($C248=Listes!$B$31,IF(IDP_Barèmes_RX!$E248&lt;=Listes!$B$42,(IDP_Barèmes_RX!$E248*(VLOOKUP(IDP_Barèmes_RX!$D248,Listes!$A$43:$E$49,2,FALSE))),IF(IDP_Barèmes_RX!$E248&gt;Listes!$D$42,(IDP_Barèmes_RX!$E248*(VLOOKUP(IDP_Barèmes_RX!$D248,Listes!$A$43:$E$49,5,FALSE))),(IDP_Barèmes_RX!$E248*(VLOOKUP(IDP_Barèmes_RX!$D248,Listes!$A$43:$E$49,3,FALSE))+(VLOOKUP(IDP_Barèmes_RX!$D248,Listes!$A$43:$E$49,4,FALSE)))))))</f>
        <v/>
      </c>
      <c r="L248" s="170" t="str">
        <f>IF($G248="","",IF($C248=Listes!$B$34,Listes!$I$31,IF($C248=Listes!$B$35,(VLOOKUP(IDP_Barèmes_RX!$F248,Listes!$E$31:$F$36,2,FALSE)),IF($C248=Listes!$B$33,IF(IDP_Barèmes_RX!$E248&lt;=Listes!$A$64,IDP_Barèmes_RX!$E248*Listes!$A$65,IF(IDP_Barèmes_RX!$E248&gt;Listes!$D$64,IDP_Barèmes_RX!$E248*Listes!$D$65,((IDP_Barèmes_RX!$E248*Listes!$B$65)+Listes!$C$65)))))))</f>
        <v/>
      </c>
      <c r="M248" s="203" t="str">
        <f>IF(Barèmes!O248="","",Barèmes!O248)</f>
        <v/>
      </c>
      <c r="N248" s="73" t="str">
        <f t="shared" si="13"/>
        <v/>
      </c>
      <c r="O248" s="182" t="str">
        <f t="shared" si="14"/>
        <v/>
      </c>
      <c r="P248" s="182"/>
      <c r="Q248" s="182"/>
      <c r="R248" s="209" t="str">
        <f t="shared" si="15"/>
        <v/>
      </c>
      <c r="S248" s="185"/>
      <c r="T248" s="266"/>
      <c r="U248" s="90"/>
      <c r="V248" s="158">
        <f t="shared" si="12"/>
        <v>0</v>
      </c>
    </row>
    <row r="249" spans="1:22" ht="20.100000000000001" customHeight="1" x14ac:dyDescent="0.25">
      <c r="A249" s="174">
        <v>243</v>
      </c>
      <c r="B249" s="181" t="str">
        <f>IF(Barèmes!B249="","",Barèmes!B249)</f>
        <v/>
      </c>
      <c r="C249" s="181" t="str">
        <f>IF(Barèmes!C249="","",Barèmes!C249)</f>
        <v/>
      </c>
      <c r="D249" s="181" t="str">
        <f>IF(Barèmes!D249="","",Barèmes!D249)</f>
        <v/>
      </c>
      <c r="E249" s="181" t="str">
        <f>IF(Barèmes!E249="","",Barèmes!E249)</f>
        <v/>
      </c>
      <c r="F249" s="181" t="str">
        <f>IF(Barèmes!F249="","",Barèmes!F249)</f>
        <v/>
      </c>
      <c r="G249" s="181" t="str">
        <f>IF(Barèmes!G249="","",Barèmes!G249)</f>
        <v/>
      </c>
      <c r="H249" s="181" t="str">
        <f>IF(Barèmes!J249="","",Barèmes!J249)</f>
        <v/>
      </c>
      <c r="I249" s="181" t="str">
        <f>IF(Barèmes!K249="","",Barèmes!K249)</f>
        <v/>
      </c>
      <c r="J249" s="170" t="str">
        <f>IF($G249="","",IF($C249=Listes!$B$32,IF(IDP_Barèmes_RX!$E249&lt;=Listes!$B$53,(IDP_Barèmes_RX!$E249*(VLOOKUP(IDP_Barèmes_RX!$D249,Listes!$A$54:$E$60,2,FALSE))),IF(IDP_Barèmes_RX!$E249&gt;Listes!$E$53,(IDP_Barèmes_RX!$E249*(VLOOKUP(IDP_Barèmes_RX!$D249,Listes!$A$54:$E$60,5,FALSE))),(IDP_Barèmes_RX!$E249*(VLOOKUP(IDP_Barèmes_RX!$D249,Listes!$A$54:$E$60,3,FALSE))+(VLOOKUP(IDP_Barèmes_RX!$D249,Listes!$A$54:$E$60,4,FALSE)))))))</f>
        <v/>
      </c>
      <c r="K249" s="170" t="str">
        <f>IF($G249="","",IF($C249=Listes!$B$31,IF(IDP_Barèmes_RX!$E249&lt;=Listes!$B$42,(IDP_Barèmes_RX!$E249*(VLOOKUP(IDP_Barèmes_RX!$D249,Listes!$A$43:$E$49,2,FALSE))),IF(IDP_Barèmes_RX!$E249&gt;Listes!$D$42,(IDP_Barèmes_RX!$E249*(VLOOKUP(IDP_Barèmes_RX!$D249,Listes!$A$43:$E$49,5,FALSE))),(IDP_Barèmes_RX!$E249*(VLOOKUP(IDP_Barèmes_RX!$D249,Listes!$A$43:$E$49,3,FALSE))+(VLOOKUP(IDP_Barèmes_RX!$D249,Listes!$A$43:$E$49,4,FALSE)))))))</f>
        <v/>
      </c>
      <c r="L249" s="170" t="str">
        <f>IF($G249="","",IF($C249=Listes!$B$34,Listes!$I$31,IF($C249=Listes!$B$35,(VLOOKUP(IDP_Barèmes_RX!$F249,Listes!$E$31:$F$36,2,FALSE)),IF($C249=Listes!$B$33,IF(IDP_Barèmes_RX!$E249&lt;=Listes!$A$64,IDP_Barèmes_RX!$E249*Listes!$A$65,IF(IDP_Barèmes_RX!$E249&gt;Listes!$D$64,IDP_Barèmes_RX!$E249*Listes!$D$65,((IDP_Barèmes_RX!$E249*Listes!$B$65)+Listes!$C$65)))))))</f>
        <v/>
      </c>
      <c r="M249" s="203" t="str">
        <f>IF(Barèmes!O249="","",Barèmes!O249)</f>
        <v/>
      </c>
      <c r="N249" s="73" t="str">
        <f t="shared" si="13"/>
        <v/>
      </c>
      <c r="O249" s="182" t="str">
        <f t="shared" si="14"/>
        <v/>
      </c>
      <c r="P249" s="182"/>
      <c r="Q249" s="182"/>
      <c r="R249" s="209" t="str">
        <f t="shared" si="15"/>
        <v/>
      </c>
      <c r="S249" s="185"/>
      <c r="T249" s="266"/>
      <c r="U249" s="90"/>
      <c r="V249" s="158">
        <f t="shared" si="12"/>
        <v>0</v>
      </c>
    </row>
    <row r="250" spans="1:22" ht="20.100000000000001" customHeight="1" x14ac:dyDescent="0.25">
      <c r="A250" s="174">
        <v>244</v>
      </c>
      <c r="B250" s="181" t="str">
        <f>IF(Barèmes!B250="","",Barèmes!B250)</f>
        <v/>
      </c>
      <c r="C250" s="181" t="str">
        <f>IF(Barèmes!C250="","",Barèmes!C250)</f>
        <v/>
      </c>
      <c r="D250" s="181" t="str">
        <f>IF(Barèmes!D250="","",Barèmes!D250)</f>
        <v/>
      </c>
      <c r="E250" s="181" t="str">
        <f>IF(Barèmes!E250="","",Barèmes!E250)</f>
        <v/>
      </c>
      <c r="F250" s="181" t="str">
        <f>IF(Barèmes!F250="","",Barèmes!F250)</f>
        <v/>
      </c>
      <c r="G250" s="181" t="str">
        <f>IF(Barèmes!G250="","",Barèmes!G250)</f>
        <v/>
      </c>
      <c r="H250" s="181" t="str">
        <f>IF(Barèmes!J250="","",Barèmes!J250)</f>
        <v/>
      </c>
      <c r="I250" s="181" t="str">
        <f>IF(Barèmes!K250="","",Barèmes!K250)</f>
        <v/>
      </c>
      <c r="J250" s="170" t="str">
        <f>IF($G250="","",IF($C250=Listes!$B$32,IF(IDP_Barèmes_RX!$E250&lt;=Listes!$B$53,(IDP_Barèmes_RX!$E250*(VLOOKUP(IDP_Barèmes_RX!$D250,Listes!$A$54:$E$60,2,FALSE))),IF(IDP_Barèmes_RX!$E250&gt;Listes!$E$53,(IDP_Barèmes_RX!$E250*(VLOOKUP(IDP_Barèmes_RX!$D250,Listes!$A$54:$E$60,5,FALSE))),(IDP_Barèmes_RX!$E250*(VLOOKUP(IDP_Barèmes_RX!$D250,Listes!$A$54:$E$60,3,FALSE))+(VLOOKUP(IDP_Barèmes_RX!$D250,Listes!$A$54:$E$60,4,FALSE)))))))</f>
        <v/>
      </c>
      <c r="K250" s="170" t="str">
        <f>IF($G250="","",IF($C250=Listes!$B$31,IF(IDP_Barèmes_RX!$E250&lt;=Listes!$B$42,(IDP_Barèmes_RX!$E250*(VLOOKUP(IDP_Barèmes_RX!$D250,Listes!$A$43:$E$49,2,FALSE))),IF(IDP_Barèmes_RX!$E250&gt;Listes!$D$42,(IDP_Barèmes_RX!$E250*(VLOOKUP(IDP_Barèmes_RX!$D250,Listes!$A$43:$E$49,5,FALSE))),(IDP_Barèmes_RX!$E250*(VLOOKUP(IDP_Barèmes_RX!$D250,Listes!$A$43:$E$49,3,FALSE))+(VLOOKUP(IDP_Barèmes_RX!$D250,Listes!$A$43:$E$49,4,FALSE)))))))</f>
        <v/>
      </c>
      <c r="L250" s="170" t="str">
        <f>IF($G250="","",IF($C250=Listes!$B$34,Listes!$I$31,IF($C250=Listes!$B$35,(VLOOKUP(IDP_Barèmes_RX!$F250,Listes!$E$31:$F$36,2,FALSE)),IF($C250=Listes!$B$33,IF(IDP_Barèmes_RX!$E250&lt;=Listes!$A$64,IDP_Barèmes_RX!$E250*Listes!$A$65,IF(IDP_Barèmes_RX!$E250&gt;Listes!$D$64,IDP_Barèmes_RX!$E250*Listes!$D$65,((IDP_Barèmes_RX!$E250*Listes!$B$65)+Listes!$C$65)))))))</f>
        <v/>
      </c>
      <c r="M250" s="203" t="str">
        <f>IF(Barèmes!O250="","",Barèmes!O250)</f>
        <v/>
      </c>
      <c r="N250" s="73" t="str">
        <f t="shared" si="13"/>
        <v/>
      </c>
      <c r="O250" s="182" t="str">
        <f t="shared" si="14"/>
        <v/>
      </c>
      <c r="P250" s="182"/>
      <c r="Q250" s="182"/>
      <c r="R250" s="209" t="str">
        <f t="shared" si="15"/>
        <v/>
      </c>
      <c r="S250" s="185"/>
      <c r="T250" s="266"/>
      <c r="U250" s="90"/>
      <c r="V250" s="158">
        <f t="shared" si="12"/>
        <v>0</v>
      </c>
    </row>
    <row r="251" spans="1:22" ht="20.100000000000001" customHeight="1" x14ac:dyDescent="0.25">
      <c r="A251" s="174">
        <v>245</v>
      </c>
      <c r="B251" s="181" t="str">
        <f>IF(Barèmes!B251="","",Barèmes!B251)</f>
        <v/>
      </c>
      <c r="C251" s="181" t="str">
        <f>IF(Barèmes!C251="","",Barèmes!C251)</f>
        <v/>
      </c>
      <c r="D251" s="181" t="str">
        <f>IF(Barèmes!D251="","",Barèmes!D251)</f>
        <v/>
      </c>
      <c r="E251" s="181" t="str">
        <f>IF(Barèmes!E251="","",Barèmes!E251)</f>
        <v/>
      </c>
      <c r="F251" s="181" t="str">
        <f>IF(Barèmes!F251="","",Barèmes!F251)</f>
        <v/>
      </c>
      <c r="G251" s="181" t="str">
        <f>IF(Barèmes!G251="","",Barèmes!G251)</f>
        <v/>
      </c>
      <c r="H251" s="181" t="str">
        <f>IF(Barèmes!J251="","",Barèmes!J251)</f>
        <v/>
      </c>
      <c r="I251" s="181" t="str">
        <f>IF(Barèmes!K251="","",Barèmes!K251)</f>
        <v/>
      </c>
      <c r="J251" s="170" t="str">
        <f>IF($G251="","",IF($C251=Listes!$B$32,IF(IDP_Barèmes_RX!$E251&lt;=Listes!$B$53,(IDP_Barèmes_RX!$E251*(VLOOKUP(IDP_Barèmes_RX!$D251,Listes!$A$54:$E$60,2,FALSE))),IF(IDP_Barèmes_RX!$E251&gt;Listes!$E$53,(IDP_Barèmes_RX!$E251*(VLOOKUP(IDP_Barèmes_RX!$D251,Listes!$A$54:$E$60,5,FALSE))),(IDP_Barèmes_RX!$E251*(VLOOKUP(IDP_Barèmes_RX!$D251,Listes!$A$54:$E$60,3,FALSE))+(VLOOKUP(IDP_Barèmes_RX!$D251,Listes!$A$54:$E$60,4,FALSE)))))))</f>
        <v/>
      </c>
      <c r="K251" s="170" t="str">
        <f>IF($G251="","",IF($C251=Listes!$B$31,IF(IDP_Barèmes_RX!$E251&lt;=Listes!$B$42,(IDP_Barèmes_RX!$E251*(VLOOKUP(IDP_Barèmes_RX!$D251,Listes!$A$43:$E$49,2,FALSE))),IF(IDP_Barèmes_RX!$E251&gt;Listes!$D$42,(IDP_Barèmes_RX!$E251*(VLOOKUP(IDP_Barèmes_RX!$D251,Listes!$A$43:$E$49,5,FALSE))),(IDP_Barèmes_RX!$E251*(VLOOKUP(IDP_Barèmes_RX!$D251,Listes!$A$43:$E$49,3,FALSE))+(VLOOKUP(IDP_Barèmes_RX!$D251,Listes!$A$43:$E$49,4,FALSE)))))))</f>
        <v/>
      </c>
      <c r="L251" s="170" t="str">
        <f>IF($G251="","",IF($C251=Listes!$B$34,Listes!$I$31,IF($C251=Listes!$B$35,(VLOOKUP(IDP_Barèmes_RX!$F251,Listes!$E$31:$F$36,2,FALSE)),IF($C251=Listes!$B$33,IF(IDP_Barèmes_RX!$E251&lt;=Listes!$A$64,IDP_Barèmes_RX!$E251*Listes!$A$65,IF(IDP_Barèmes_RX!$E251&gt;Listes!$D$64,IDP_Barèmes_RX!$E251*Listes!$D$65,((IDP_Barèmes_RX!$E251*Listes!$B$65)+Listes!$C$65)))))))</f>
        <v/>
      </c>
      <c r="M251" s="203" t="str">
        <f>IF(Barèmes!O251="","",Barèmes!O251)</f>
        <v/>
      </c>
      <c r="N251" s="73" t="str">
        <f t="shared" si="13"/>
        <v/>
      </c>
      <c r="O251" s="182" t="str">
        <f t="shared" si="14"/>
        <v/>
      </c>
      <c r="P251" s="182"/>
      <c r="Q251" s="182"/>
      <c r="R251" s="209" t="str">
        <f t="shared" si="15"/>
        <v/>
      </c>
      <c r="S251" s="185"/>
      <c r="T251" s="266"/>
      <c r="U251" s="90"/>
      <c r="V251" s="158">
        <f t="shared" si="12"/>
        <v>0</v>
      </c>
    </row>
    <row r="252" spans="1:22" ht="20.100000000000001" customHeight="1" x14ac:dyDescent="0.25">
      <c r="A252" s="174">
        <v>246</v>
      </c>
      <c r="B252" s="181" t="str">
        <f>IF(Barèmes!B252="","",Barèmes!B252)</f>
        <v/>
      </c>
      <c r="C252" s="181" t="str">
        <f>IF(Barèmes!C252="","",Barèmes!C252)</f>
        <v/>
      </c>
      <c r="D252" s="181" t="str">
        <f>IF(Barèmes!D252="","",Barèmes!D252)</f>
        <v/>
      </c>
      <c r="E252" s="181" t="str">
        <f>IF(Barèmes!E252="","",Barèmes!E252)</f>
        <v/>
      </c>
      <c r="F252" s="181" t="str">
        <f>IF(Barèmes!F252="","",Barèmes!F252)</f>
        <v/>
      </c>
      <c r="G252" s="181" t="str">
        <f>IF(Barèmes!G252="","",Barèmes!G252)</f>
        <v/>
      </c>
      <c r="H252" s="181" t="str">
        <f>IF(Barèmes!J252="","",Barèmes!J252)</f>
        <v/>
      </c>
      <c r="I252" s="181" t="str">
        <f>IF(Barèmes!K252="","",Barèmes!K252)</f>
        <v/>
      </c>
      <c r="J252" s="170" t="str">
        <f>IF($G252="","",IF($C252=Listes!$B$32,IF(IDP_Barèmes_RX!$E252&lt;=Listes!$B$53,(IDP_Barèmes_RX!$E252*(VLOOKUP(IDP_Barèmes_RX!$D252,Listes!$A$54:$E$60,2,FALSE))),IF(IDP_Barèmes_RX!$E252&gt;Listes!$E$53,(IDP_Barèmes_RX!$E252*(VLOOKUP(IDP_Barèmes_RX!$D252,Listes!$A$54:$E$60,5,FALSE))),(IDP_Barèmes_RX!$E252*(VLOOKUP(IDP_Barèmes_RX!$D252,Listes!$A$54:$E$60,3,FALSE))+(VLOOKUP(IDP_Barèmes_RX!$D252,Listes!$A$54:$E$60,4,FALSE)))))))</f>
        <v/>
      </c>
      <c r="K252" s="170" t="str">
        <f>IF($G252="","",IF($C252=Listes!$B$31,IF(IDP_Barèmes_RX!$E252&lt;=Listes!$B$42,(IDP_Barèmes_RX!$E252*(VLOOKUP(IDP_Barèmes_RX!$D252,Listes!$A$43:$E$49,2,FALSE))),IF(IDP_Barèmes_RX!$E252&gt;Listes!$D$42,(IDP_Barèmes_RX!$E252*(VLOOKUP(IDP_Barèmes_RX!$D252,Listes!$A$43:$E$49,5,FALSE))),(IDP_Barèmes_RX!$E252*(VLOOKUP(IDP_Barèmes_RX!$D252,Listes!$A$43:$E$49,3,FALSE))+(VLOOKUP(IDP_Barèmes_RX!$D252,Listes!$A$43:$E$49,4,FALSE)))))))</f>
        <v/>
      </c>
      <c r="L252" s="170" t="str">
        <f>IF($G252="","",IF($C252=Listes!$B$34,Listes!$I$31,IF($C252=Listes!$B$35,(VLOOKUP(IDP_Barèmes_RX!$F252,Listes!$E$31:$F$36,2,FALSE)),IF($C252=Listes!$B$33,IF(IDP_Barèmes_RX!$E252&lt;=Listes!$A$64,IDP_Barèmes_RX!$E252*Listes!$A$65,IF(IDP_Barèmes_RX!$E252&gt;Listes!$D$64,IDP_Barèmes_RX!$E252*Listes!$D$65,((IDP_Barèmes_RX!$E252*Listes!$B$65)+Listes!$C$65)))))))</f>
        <v/>
      </c>
      <c r="M252" s="203" t="str">
        <f>IF(Barèmes!O252="","",Barèmes!O252)</f>
        <v/>
      </c>
      <c r="N252" s="73" t="str">
        <f t="shared" si="13"/>
        <v/>
      </c>
      <c r="O252" s="182" t="str">
        <f t="shared" si="14"/>
        <v/>
      </c>
      <c r="P252" s="182"/>
      <c r="Q252" s="182"/>
      <c r="R252" s="209" t="str">
        <f t="shared" si="15"/>
        <v/>
      </c>
      <c r="S252" s="185"/>
      <c r="T252" s="266"/>
      <c r="U252" s="90"/>
      <c r="V252" s="158">
        <f t="shared" si="12"/>
        <v>0</v>
      </c>
    </row>
    <row r="253" spans="1:22" ht="20.100000000000001" customHeight="1" x14ac:dyDescent="0.25">
      <c r="A253" s="174">
        <v>247</v>
      </c>
      <c r="B253" s="181" t="str">
        <f>IF(Barèmes!B253="","",Barèmes!B253)</f>
        <v/>
      </c>
      <c r="C253" s="181" t="str">
        <f>IF(Barèmes!C253="","",Barèmes!C253)</f>
        <v/>
      </c>
      <c r="D253" s="181" t="str">
        <f>IF(Barèmes!D253="","",Barèmes!D253)</f>
        <v/>
      </c>
      <c r="E253" s="181" t="str">
        <f>IF(Barèmes!E253="","",Barèmes!E253)</f>
        <v/>
      </c>
      <c r="F253" s="181" t="str">
        <f>IF(Barèmes!F253="","",Barèmes!F253)</f>
        <v/>
      </c>
      <c r="G253" s="181" t="str">
        <f>IF(Barèmes!G253="","",Barèmes!G253)</f>
        <v/>
      </c>
      <c r="H253" s="181" t="str">
        <f>IF(Barèmes!J253="","",Barèmes!J253)</f>
        <v/>
      </c>
      <c r="I253" s="181" t="str">
        <f>IF(Barèmes!K253="","",Barèmes!K253)</f>
        <v/>
      </c>
      <c r="J253" s="170" t="str">
        <f>IF($G253="","",IF($C253=Listes!$B$32,IF(IDP_Barèmes_RX!$E253&lt;=Listes!$B$53,(IDP_Barèmes_RX!$E253*(VLOOKUP(IDP_Barèmes_RX!$D253,Listes!$A$54:$E$60,2,FALSE))),IF(IDP_Barèmes_RX!$E253&gt;Listes!$E$53,(IDP_Barèmes_RX!$E253*(VLOOKUP(IDP_Barèmes_RX!$D253,Listes!$A$54:$E$60,5,FALSE))),(IDP_Barèmes_RX!$E253*(VLOOKUP(IDP_Barèmes_RX!$D253,Listes!$A$54:$E$60,3,FALSE))+(VLOOKUP(IDP_Barèmes_RX!$D253,Listes!$A$54:$E$60,4,FALSE)))))))</f>
        <v/>
      </c>
      <c r="K253" s="170" t="str">
        <f>IF($G253="","",IF($C253=Listes!$B$31,IF(IDP_Barèmes_RX!$E253&lt;=Listes!$B$42,(IDP_Barèmes_RX!$E253*(VLOOKUP(IDP_Barèmes_RX!$D253,Listes!$A$43:$E$49,2,FALSE))),IF(IDP_Barèmes_RX!$E253&gt;Listes!$D$42,(IDP_Barèmes_RX!$E253*(VLOOKUP(IDP_Barèmes_RX!$D253,Listes!$A$43:$E$49,5,FALSE))),(IDP_Barèmes_RX!$E253*(VLOOKUP(IDP_Barèmes_RX!$D253,Listes!$A$43:$E$49,3,FALSE))+(VLOOKUP(IDP_Barèmes_RX!$D253,Listes!$A$43:$E$49,4,FALSE)))))))</f>
        <v/>
      </c>
      <c r="L253" s="170" t="str">
        <f>IF($G253="","",IF($C253=Listes!$B$34,Listes!$I$31,IF($C253=Listes!$B$35,(VLOOKUP(IDP_Barèmes_RX!$F253,Listes!$E$31:$F$36,2,FALSE)),IF($C253=Listes!$B$33,IF(IDP_Barèmes_RX!$E253&lt;=Listes!$A$64,IDP_Barèmes_RX!$E253*Listes!$A$65,IF(IDP_Barèmes_RX!$E253&gt;Listes!$D$64,IDP_Barèmes_RX!$E253*Listes!$D$65,((IDP_Barèmes_RX!$E253*Listes!$B$65)+Listes!$C$65)))))))</f>
        <v/>
      </c>
      <c r="M253" s="203" t="str">
        <f>IF(Barèmes!O253="","",Barèmes!O253)</f>
        <v/>
      </c>
      <c r="N253" s="73" t="str">
        <f t="shared" si="13"/>
        <v/>
      </c>
      <c r="O253" s="182" t="str">
        <f t="shared" si="14"/>
        <v/>
      </c>
      <c r="P253" s="182"/>
      <c r="Q253" s="182"/>
      <c r="R253" s="209" t="str">
        <f t="shared" si="15"/>
        <v/>
      </c>
      <c r="S253" s="185"/>
      <c r="T253" s="266"/>
      <c r="U253" s="90"/>
      <c r="V253" s="158">
        <f t="shared" si="12"/>
        <v>0</v>
      </c>
    </row>
    <row r="254" spans="1:22" ht="20.100000000000001" customHeight="1" x14ac:dyDescent="0.25">
      <c r="A254" s="174">
        <v>248</v>
      </c>
      <c r="B254" s="181" t="str">
        <f>IF(Barèmes!B254="","",Barèmes!B254)</f>
        <v/>
      </c>
      <c r="C254" s="181" t="str">
        <f>IF(Barèmes!C254="","",Barèmes!C254)</f>
        <v/>
      </c>
      <c r="D254" s="181" t="str">
        <f>IF(Barèmes!D254="","",Barèmes!D254)</f>
        <v/>
      </c>
      <c r="E254" s="181" t="str">
        <f>IF(Barèmes!E254="","",Barèmes!E254)</f>
        <v/>
      </c>
      <c r="F254" s="181" t="str">
        <f>IF(Barèmes!F254="","",Barèmes!F254)</f>
        <v/>
      </c>
      <c r="G254" s="181" t="str">
        <f>IF(Barèmes!G254="","",Barèmes!G254)</f>
        <v/>
      </c>
      <c r="H254" s="181" t="str">
        <f>IF(Barèmes!J254="","",Barèmes!J254)</f>
        <v/>
      </c>
      <c r="I254" s="181" t="str">
        <f>IF(Barèmes!K254="","",Barèmes!K254)</f>
        <v/>
      </c>
      <c r="J254" s="170" t="str">
        <f>IF($G254="","",IF($C254=Listes!$B$32,IF(IDP_Barèmes_RX!$E254&lt;=Listes!$B$53,(IDP_Barèmes_RX!$E254*(VLOOKUP(IDP_Barèmes_RX!$D254,Listes!$A$54:$E$60,2,FALSE))),IF(IDP_Barèmes_RX!$E254&gt;Listes!$E$53,(IDP_Barèmes_RX!$E254*(VLOOKUP(IDP_Barèmes_RX!$D254,Listes!$A$54:$E$60,5,FALSE))),(IDP_Barèmes_RX!$E254*(VLOOKUP(IDP_Barèmes_RX!$D254,Listes!$A$54:$E$60,3,FALSE))+(VLOOKUP(IDP_Barèmes_RX!$D254,Listes!$A$54:$E$60,4,FALSE)))))))</f>
        <v/>
      </c>
      <c r="K254" s="170" t="str">
        <f>IF($G254="","",IF($C254=Listes!$B$31,IF(IDP_Barèmes_RX!$E254&lt;=Listes!$B$42,(IDP_Barèmes_RX!$E254*(VLOOKUP(IDP_Barèmes_RX!$D254,Listes!$A$43:$E$49,2,FALSE))),IF(IDP_Barèmes_RX!$E254&gt;Listes!$D$42,(IDP_Barèmes_RX!$E254*(VLOOKUP(IDP_Barèmes_RX!$D254,Listes!$A$43:$E$49,5,FALSE))),(IDP_Barèmes_RX!$E254*(VLOOKUP(IDP_Barèmes_RX!$D254,Listes!$A$43:$E$49,3,FALSE))+(VLOOKUP(IDP_Barèmes_RX!$D254,Listes!$A$43:$E$49,4,FALSE)))))))</f>
        <v/>
      </c>
      <c r="L254" s="170" t="str">
        <f>IF($G254="","",IF($C254=Listes!$B$34,Listes!$I$31,IF($C254=Listes!$B$35,(VLOOKUP(IDP_Barèmes_RX!$F254,Listes!$E$31:$F$36,2,FALSE)),IF($C254=Listes!$B$33,IF(IDP_Barèmes_RX!$E254&lt;=Listes!$A$64,IDP_Barèmes_RX!$E254*Listes!$A$65,IF(IDP_Barèmes_RX!$E254&gt;Listes!$D$64,IDP_Barèmes_RX!$E254*Listes!$D$65,((IDP_Barèmes_RX!$E254*Listes!$B$65)+Listes!$C$65)))))))</f>
        <v/>
      </c>
      <c r="M254" s="203" t="str">
        <f>IF(Barèmes!O254="","",Barèmes!O254)</f>
        <v/>
      </c>
      <c r="N254" s="73" t="str">
        <f t="shared" si="13"/>
        <v/>
      </c>
      <c r="O254" s="182" t="str">
        <f t="shared" si="14"/>
        <v/>
      </c>
      <c r="P254" s="182"/>
      <c r="Q254" s="182"/>
      <c r="R254" s="209" t="str">
        <f t="shared" si="15"/>
        <v/>
      </c>
      <c r="S254" s="185"/>
      <c r="T254" s="266"/>
      <c r="U254" s="90"/>
      <c r="V254" s="158">
        <f t="shared" si="12"/>
        <v>0</v>
      </c>
    </row>
    <row r="255" spans="1:22" ht="20.100000000000001" customHeight="1" x14ac:dyDescent="0.25">
      <c r="A255" s="174">
        <v>249</v>
      </c>
      <c r="B255" s="181" t="str">
        <f>IF(Barèmes!B255="","",Barèmes!B255)</f>
        <v/>
      </c>
      <c r="C255" s="181" t="str">
        <f>IF(Barèmes!C255="","",Barèmes!C255)</f>
        <v/>
      </c>
      <c r="D255" s="181" t="str">
        <f>IF(Barèmes!D255="","",Barèmes!D255)</f>
        <v/>
      </c>
      <c r="E255" s="181" t="str">
        <f>IF(Barèmes!E255="","",Barèmes!E255)</f>
        <v/>
      </c>
      <c r="F255" s="181" t="str">
        <f>IF(Barèmes!F255="","",Barèmes!F255)</f>
        <v/>
      </c>
      <c r="G255" s="181" t="str">
        <f>IF(Barèmes!G255="","",Barèmes!G255)</f>
        <v/>
      </c>
      <c r="H255" s="181" t="str">
        <f>IF(Barèmes!J255="","",Barèmes!J255)</f>
        <v/>
      </c>
      <c r="I255" s="181" t="str">
        <f>IF(Barèmes!K255="","",Barèmes!K255)</f>
        <v/>
      </c>
      <c r="J255" s="170" t="str">
        <f>IF($G255="","",IF($C255=Listes!$B$32,IF(IDP_Barèmes_RX!$E255&lt;=Listes!$B$53,(IDP_Barèmes_RX!$E255*(VLOOKUP(IDP_Barèmes_RX!$D255,Listes!$A$54:$E$60,2,FALSE))),IF(IDP_Barèmes_RX!$E255&gt;Listes!$E$53,(IDP_Barèmes_RX!$E255*(VLOOKUP(IDP_Barèmes_RX!$D255,Listes!$A$54:$E$60,5,FALSE))),(IDP_Barèmes_RX!$E255*(VLOOKUP(IDP_Barèmes_RX!$D255,Listes!$A$54:$E$60,3,FALSE))+(VLOOKUP(IDP_Barèmes_RX!$D255,Listes!$A$54:$E$60,4,FALSE)))))))</f>
        <v/>
      </c>
      <c r="K255" s="170" t="str">
        <f>IF($G255="","",IF($C255=Listes!$B$31,IF(IDP_Barèmes_RX!$E255&lt;=Listes!$B$42,(IDP_Barèmes_RX!$E255*(VLOOKUP(IDP_Barèmes_RX!$D255,Listes!$A$43:$E$49,2,FALSE))),IF(IDP_Barèmes_RX!$E255&gt;Listes!$D$42,(IDP_Barèmes_RX!$E255*(VLOOKUP(IDP_Barèmes_RX!$D255,Listes!$A$43:$E$49,5,FALSE))),(IDP_Barèmes_RX!$E255*(VLOOKUP(IDP_Barèmes_RX!$D255,Listes!$A$43:$E$49,3,FALSE))+(VLOOKUP(IDP_Barèmes_RX!$D255,Listes!$A$43:$E$49,4,FALSE)))))))</f>
        <v/>
      </c>
      <c r="L255" s="170" t="str">
        <f>IF($G255="","",IF($C255=Listes!$B$34,Listes!$I$31,IF($C255=Listes!$B$35,(VLOOKUP(IDP_Barèmes_RX!$F255,Listes!$E$31:$F$36,2,FALSE)),IF($C255=Listes!$B$33,IF(IDP_Barèmes_RX!$E255&lt;=Listes!$A$64,IDP_Barèmes_RX!$E255*Listes!$A$65,IF(IDP_Barèmes_RX!$E255&gt;Listes!$D$64,IDP_Barèmes_RX!$E255*Listes!$D$65,((IDP_Barèmes_RX!$E255*Listes!$B$65)+Listes!$C$65)))))))</f>
        <v/>
      </c>
      <c r="M255" s="203" t="str">
        <f>IF(Barèmes!O255="","",Barèmes!O255)</f>
        <v/>
      </c>
      <c r="N255" s="73" t="str">
        <f t="shared" si="13"/>
        <v/>
      </c>
      <c r="O255" s="182" t="str">
        <f t="shared" si="14"/>
        <v/>
      </c>
      <c r="P255" s="182"/>
      <c r="Q255" s="182"/>
      <c r="R255" s="209" t="str">
        <f t="shared" si="15"/>
        <v/>
      </c>
      <c r="S255" s="185"/>
      <c r="T255" s="266"/>
      <c r="U255" s="90"/>
      <c r="V255" s="158">
        <f t="shared" si="12"/>
        <v>0</v>
      </c>
    </row>
    <row r="256" spans="1:22" ht="20.100000000000001" customHeight="1" x14ac:dyDescent="0.25">
      <c r="A256" s="174">
        <v>250</v>
      </c>
      <c r="B256" s="181" t="str">
        <f>IF(Barèmes!B256="","",Barèmes!B256)</f>
        <v/>
      </c>
      <c r="C256" s="181" t="str">
        <f>IF(Barèmes!C256="","",Barèmes!C256)</f>
        <v/>
      </c>
      <c r="D256" s="181" t="str">
        <f>IF(Barèmes!D256="","",Barèmes!D256)</f>
        <v/>
      </c>
      <c r="E256" s="181" t="str">
        <f>IF(Barèmes!E256="","",Barèmes!E256)</f>
        <v/>
      </c>
      <c r="F256" s="181" t="str">
        <f>IF(Barèmes!F256="","",Barèmes!F256)</f>
        <v/>
      </c>
      <c r="G256" s="181" t="str">
        <f>IF(Barèmes!G256="","",Barèmes!G256)</f>
        <v/>
      </c>
      <c r="H256" s="181" t="str">
        <f>IF(Barèmes!J256="","",Barèmes!J256)</f>
        <v/>
      </c>
      <c r="I256" s="181" t="str">
        <f>IF(Barèmes!K256="","",Barèmes!K256)</f>
        <v/>
      </c>
      <c r="J256" s="170" t="str">
        <f>IF($G256="","",IF($C256=Listes!$B$32,IF(IDP_Barèmes_RX!$E256&lt;=Listes!$B$53,(IDP_Barèmes_RX!$E256*(VLOOKUP(IDP_Barèmes_RX!$D256,Listes!$A$54:$E$60,2,FALSE))),IF(IDP_Barèmes_RX!$E256&gt;Listes!$E$53,(IDP_Barèmes_RX!$E256*(VLOOKUP(IDP_Barèmes_RX!$D256,Listes!$A$54:$E$60,5,FALSE))),(IDP_Barèmes_RX!$E256*(VLOOKUP(IDP_Barèmes_RX!$D256,Listes!$A$54:$E$60,3,FALSE))+(VLOOKUP(IDP_Barèmes_RX!$D256,Listes!$A$54:$E$60,4,FALSE)))))))</f>
        <v/>
      </c>
      <c r="K256" s="170" t="str">
        <f>IF($G256="","",IF($C256=Listes!$B$31,IF(IDP_Barèmes_RX!$E256&lt;=Listes!$B$42,(IDP_Barèmes_RX!$E256*(VLOOKUP(IDP_Barèmes_RX!$D256,Listes!$A$43:$E$49,2,FALSE))),IF(IDP_Barèmes_RX!$E256&gt;Listes!$D$42,(IDP_Barèmes_RX!$E256*(VLOOKUP(IDP_Barèmes_RX!$D256,Listes!$A$43:$E$49,5,FALSE))),(IDP_Barèmes_RX!$E256*(VLOOKUP(IDP_Barèmes_RX!$D256,Listes!$A$43:$E$49,3,FALSE))+(VLOOKUP(IDP_Barèmes_RX!$D256,Listes!$A$43:$E$49,4,FALSE)))))))</f>
        <v/>
      </c>
      <c r="L256" s="170" t="str">
        <f>IF($G256="","",IF($C256=Listes!$B$34,Listes!$I$31,IF($C256=Listes!$B$35,(VLOOKUP(IDP_Barèmes_RX!$F256,Listes!$E$31:$F$36,2,FALSE)),IF($C256=Listes!$B$33,IF(IDP_Barèmes_RX!$E256&lt;=Listes!$A$64,IDP_Barèmes_RX!$E256*Listes!$A$65,IF(IDP_Barèmes_RX!$E256&gt;Listes!$D$64,IDP_Barèmes_RX!$E256*Listes!$D$65,((IDP_Barèmes_RX!$E256*Listes!$B$65)+Listes!$C$65)))))))</f>
        <v/>
      </c>
      <c r="M256" s="203" t="str">
        <f>IF(Barèmes!O256="","",Barèmes!O256)</f>
        <v/>
      </c>
      <c r="N256" s="73" t="str">
        <f t="shared" si="13"/>
        <v/>
      </c>
      <c r="O256" s="182" t="str">
        <f t="shared" si="14"/>
        <v/>
      </c>
      <c r="P256" s="182"/>
      <c r="Q256" s="182"/>
      <c r="R256" s="209" t="str">
        <f t="shared" si="15"/>
        <v/>
      </c>
      <c r="S256" s="185"/>
      <c r="T256" s="266"/>
      <c r="U256" s="90"/>
      <c r="V256" s="158">
        <f t="shared" si="12"/>
        <v>0</v>
      </c>
    </row>
    <row r="257" spans="1:22" ht="20.100000000000001" customHeight="1" x14ac:dyDescent="0.25">
      <c r="A257" s="174">
        <v>251</v>
      </c>
      <c r="B257" s="181" t="str">
        <f>IF(Barèmes!B257="","",Barèmes!B257)</f>
        <v/>
      </c>
      <c r="C257" s="181" t="str">
        <f>IF(Barèmes!C257="","",Barèmes!C257)</f>
        <v/>
      </c>
      <c r="D257" s="181" t="str">
        <f>IF(Barèmes!D257="","",Barèmes!D257)</f>
        <v/>
      </c>
      <c r="E257" s="181" t="str">
        <f>IF(Barèmes!E257="","",Barèmes!E257)</f>
        <v/>
      </c>
      <c r="F257" s="181" t="str">
        <f>IF(Barèmes!F257="","",Barèmes!F257)</f>
        <v/>
      </c>
      <c r="G257" s="181" t="str">
        <f>IF(Barèmes!G257="","",Barèmes!G257)</f>
        <v/>
      </c>
      <c r="H257" s="181" t="str">
        <f>IF(Barèmes!J257="","",Barèmes!J257)</f>
        <v/>
      </c>
      <c r="I257" s="181" t="str">
        <f>IF(Barèmes!K257="","",Barèmes!K257)</f>
        <v/>
      </c>
      <c r="J257" s="170" t="str">
        <f>IF($G257="","",IF($C257=Listes!$B$32,IF(IDP_Barèmes_RX!$E257&lt;=Listes!$B$53,(IDP_Barèmes_RX!$E257*(VLOOKUP(IDP_Barèmes_RX!$D257,Listes!$A$54:$E$60,2,FALSE))),IF(IDP_Barèmes_RX!$E257&gt;Listes!$E$53,(IDP_Barèmes_RX!$E257*(VLOOKUP(IDP_Barèmes_RX!$D257,Listes!$A$54:$E$60,5,FALSE))),(IDP_Barèmes_RX!$E257*(VLOOKUP(IDP_Barèmes_RX!$D257,Listes!$A$54:$E$60,3,FALSE))+(VLOOKUP(IDP_Barèmes_RX!$D257,Listes!$A$54:$E$60,4,FALSE)))))))</f>
        <v/>
      </c>
      <c r="K257" s="170" t="str">
        <f>IF($G257="","",IF($C257=Listes!$B$31,IF(IDP_Barèmes_RX!$E257&lt;=Listes!$B$42,(IDP_Barèmes_RX!$E257*(VLOOKUP(IDP_Barèmes_RX!$D257,Listes!$A$43:$E$49,2,FALSE))),IF(IDP_Barèmes_RX!$E257&gt;Listes!$D$42,(IDP_Barèmes_RX!$E257*(VLOOKUP(IDP_Barèmes_RX!$D257,Listes!$A$43:$E$49,5,FALSE))),(IDP_Barèmes_RX!$E257*(VLOOKUP(IDP_Barèmes_RX!$D257,Listes!$A$43:$E$49,3,FALSE))+(VLOOKUP(IDP_Barèmes_RX!$D257,Listes!$A$43:$E$49,4,FALSE)))))))</f>
        <v/>
      </c>
      <c r="L257" s="170" t="str">
        <f>IF($G257="","",IF($C257=Listes!$B$34,Listes!$I$31,IF($C257=Listes!$B$35,(VLOOKUP(IDP_Barèmes_RX!$F257,Listes!$E$31:$F$36,2,FALSE)),IF($C257=Listes!$B$33,IF(IDP_Barèmes_RX!$E257&lt;=Listes!$A$64,IDP_Barèmes_RX!$E257*Listes!$A$65,IF(IDP_Barèmes_RX!$E257&gt;Listes!$D$64,IDP_Barèmes_RX!$E257*Listes!$D$65,((IDP_Barèmes_RX!$E257*Listes!$B$65)+Listes!$C$65)))))))</f>
        <v/>
      </c>
      <c r="M257" s="203" t="str">
        <f>IF(Barèmes!O257="","",Barèmes!O257)</f>
        <v/>
      </c>
      <c r="N257" s="73" t="str">
        <f t="shared" si="13"/>
        <v/>
      </c>
      <c r="O257" s="182" t="str">
        <f t="shared" si="14"/>
        <v/>
      </c>
      <c r="P257" s="182"/>
      <c r="Q257" s="182"/>
      <c r="R257" s="209" t="str">
        <f t="shared" si="15"/>
        <v/>
      </c>
      <c r="S257" s="185"/>
      <c r="T257" s="266"/>
      <c r="U257" s="90"/>
      <c r="V257" s="158">
        <f t="shared" si="12"/>
        <v>0</v>
      </c>
    </row>
    <row r="258" spans="1:22" ht="20.100000000000001" customHeight="1" x14ac:dyDescent="0.25">
      <c r="A258" s="174">
        <v>252</v>
      </c>
      <c r="B258" s="181" t="str">
        <f>IF(Barèmes!B258="","",Barèmes!B258)</f>
        <v/>
      </c>
      <c r="C258" s="181" t="str">
        <f>IF(Barèmes!C258="","",Barèmes!C258)</f>
        <v/>
      </c>
      <c r="D258" s="181" t="str">
        <f>IF(Barèmes!D258="","",Barèmes!D258)</f>
        <v/>
      </c>
      <c r="E258" s="181" t="str">
        <f>IF(Barèmes!E258="","",Barèmes!E258)</f>
        <v/>
      </c>
      <c r="F258" s="181" t="str">
        <f>IF(Barèmes!F258="","",Barèmes!F258)</f>
        <v/>
      </c>
      <c r="G258" s="181" t="str">
        <f>IF(Barèmes!G258="","",Barèmes!G258)</f>
        <v/>
      </c>
      <c r="H258" s="181" t="str">
        <f>IF(Barèmes!J258="","",Barèmes!J258)</f>
        <v/>
      </c>
      <c r="I258" s="181" t="str">
        <f>IF(Barèmes!K258="","",Barèmes!K258)</f>
        <v/>
      </c>
      <c r="J258" s="170" t="str">
        <f>IF($G258="","",IF($C258=Listes!$B$32,IF(IDP_Barèmes_RX!$E258&lt;=Listes!$B$53,(IDP_Barèmes_RX!$E258*(VLOOKUP(IDP_Barèmes_RX!$D258,Listes!$A$54:$E$60,2,FALSE))),IF(IDP_Barèmes_RX!$E258&gt;Listes!$E$53,(IDP_Barèmes_RX!$E258*(VLOOKUP(IDP_Barèmes_RX!$D258,Listes!$A$54:$E$60,5,FALSE))),(IDP_Barèmes_RX!$E258*(VLOOKUP(IDP_Barèmes_RX!$D258,Listes!$A$54:$E$60,3,FALSE))+(VLOOKUP(IDP_Barèmes_RX!$D258,Listes!$A$54:$E$60,4,FALSE)))))))</f>
        <v/>
      </c>
      <c r="K258" s="170" t="str">
        <f>IF($G258="","",IF($C258=Listes!$B$31,IF(IDP_Barèmes_RX!$E258&lt;=Listes!$B$42,(IDP_Barèmes_RX!$E258*(VLOOKUP(IDP_Barèmes_RX!$D258,Listes!$A$43:$E$49,2,FALSE))),IF(IDP_Barèmes_RX!$E258&gt;Listes!$D$42,(IDP_Barèmes_RX!$E258*(VLOOKUP(IDP_Barèmes_RX!$D258,Listes!$A$43:$E$49,5,FALSE))),(IDP_Barèmes_RX!$E258*(VLOOKUP(IDP_Barèmes_RX!$D258,Listes!$A$43:$E$49,3,FALSE))+(VLOOKUP(IDP_Barèmes_RX!$D258,Listes!$A$43:$E$49,4,FALSE)))))))</f>
        <v/>
      </c>
      <c r="L258" s="170" t="str">
        <f>IF($G258="","",IF($C258=Listes!$B$34,Listes!$I$31,IF($C258=Listes!$B$35,(VLOOKUP(IDP_Barèmes_RX!$F258,Listes!$E$31:$F$36,2,FALSE)),IF($C258=Listes!$B$33,IF(IDP_Barèmes_RX!$E258&lt;=Listes!$A$64,IDP_Barèmes_RX!$E258*Listes!$A$65,IF(IDP_Barèmes_RX!$E258&gt;Listes!$D$64,IDP_Barèmes_RX!$E258*Listes!$D$65,((IDP_Barèmes_RX!$E258*Listes!$B$65)+Listes!$C$65)))))))</f>
        <v/>
      </c>
      <c r="M258" s="203" t="str">
        <f>IF(Barèmes!O258="","",Barèmes!O258)</f>
        <v/>
      </c>
      <c r="N258" s="73" t="str">
        <f t="shared" si="13"/>
        <v/>
      </c>
      <c r="O258" s="182" t="str">
        <f t="shared" si="14"/>
        <v/>
      </c>
      <c r="P258" s="182"/>
      <c r="Q258" s="182"/>
      <c r="R258" s="209" t="str">
        <f t="shared" si="15"/>
        <v/>
      </c>
      <c r="S258" s="185"/>
      <c r="T258" s="266"/>
      <c r="U258" s="90"/>
      <c r="V258" s="158">
        <f t="shared" si="12"/>
        <v>0</v>
      </c>
    </row>
    <row r="259" spans="1:22" ht="20.100000000000001" customHeight="1" x14ac:dyDescent="0.25">
      <c r="A259" s="174">
        <v>253</v>
      </c>
      <c r="B259" s="181" t="str">
        <f>IF(Barèmes!B259="","",Barèmes!B259)</f>
        <v/>
      </c>
      <c r="C259" s="181" t="str">
        <f>IF(Barèmes!C259="","",Barèmes!C259)</f>
        <v/>
      </c>
      <c r="D259" s="181" t="str">
        <f>IF(Barèmes!D259="","",Barèmes!D259)</f>
        <v/>
      </c>
      <c r="E259" s="181" t="str">
        <f>IF(Barèmes!E259="","",Barèmes!E259)</f>
        <v/>
      </c>
      <c r="F259" s="181" t="str">
        <f>IF(Barèmes!F259="","",Barèmes!F259)</f>
        <v/>
      </c>
      <c r="G259" s="181" t="str">
        <f>IF(Barèmes!G259="","",Barèmes!G259)</f>
        <v/>
      </c>
      <c r="H259" s="181" t="str">
        <f>IF(Barèmes!J259="","",Barèmes!J259)</f>
        <v/>
      </c>
      <c r="I259" s="181" t="str">
        <f>IF(Barèmes!K259="","",Barèmes!K259)</f>
        <v/>
      </c>
      <c r="J259" s="170" t="str">
        <f>IF($G259="","",IF($C259=Listes!$B$32,IF(IDP_Barèmes_RX!$E259&lt;=Listes!$B$53,(IDP_Barèmes_RX!$E259*(VLOOKUP(IDP_Barèmes_RX!$D259,Listes!$A$54:$E$60,2,FALSE))),IF(IDP_Barèmes_RX!$E259&gt;Listes!$E$53,(IDP_Barèmes_RX!$E259*(VLOOKUP(IDP_Barèmes_RX!$D259,Listes!$A$54:$E$60,5,FALSE))),(IDP_Barèmes_RX!$E259*(VLOOKUP(IDP_Barèmes_RX!$D259,Listes!$A$54:$E$60,3,FALSE))+(VLOOKUP(IDP_Barèmes_RX!$D259,Listes!$A$54:$E$60,4,FALSE)))))))</f>
        <v/>
      </c>
      <c r="K259" s="170" t="str">
        <f>IF($G259="","",IF($C259=Listes!$B$31,IF(IDP_Barèmes_RX!$E259&lt;=Listes!$B$42,(IDP_Barèmes_RX!$E259*(VLOOKUP(IDP_Barèmes_RX!$D259,Listes!$A$43:$E$49,2,FALSE))),IF(IDP_Barèmes_RX!$E259&gt;Listes!$D$42,(IDP_Barèmes_RX!$E259*(VLOOKUP(IDP_Barèmes_RX!$D259,Listes!$A$43:$E$49,5,FALSE))),(IDP_Barèmes_RX!$E259*(VLOOKUP(IDP_Barèmes_RX!$D259,Listes!$A$43:$E$49,3,FALSE))+(VLOOKUP(IDP_Barèmes_RX!$D259,Listes!$A$43:$E$49,4,FALSE)))))))</f>
        <v/>
      </c>
      <c r="L259" s="170" t="str">
        <f>IF($G259="","",IF($C259=Listes!$B$34,Listes!$I$31,IF($C259=Listes!$B$35,(VLOOKUP(IDP_Barèmes_RX!$F259,Listes!$E$31:$F$36,2,FALSE)),IF($C259=Listes!$B$33,IF(IDP_Barèmes_RX!$E259&lt;=Listes!$A$64,IDP_Barèmes_RX!$E259*Listes!$A$65,IF(IDP_Barèmes_RX!$E259&gt;Listes!$D$64,IDP_Barèmes_RX!$E259*Listes!$D$65,((IDP_Barèmes_RX!$E259*Listes!$B$65)+Listes!$C$65)))))))</f>
        <v/>
      </c>
      <c r="M259" s="203" t="str">
        <f>IF(Barèmes!O259="","",Barèmes!O259)</f>
        <v/>
      </c>
      <c r="N259" s="73" t="str">
        <f t="shared" si="13"/>
        <v/>
      </c>
      <c r="O259" s="182" t="str">
        <f t="shared" si="14"/>
        <v/>
      </c>
      <c r="P259" s="182"/>
      <c r="Q259" s="182"/>
      <c r="R259" s="209" t="str">
        <f t="shared" si="15"/>
        <v/>
      </c>
      <c r="S259" s="185"/>
      <c r="T259" s="266"/>
      <c r="U259" s="90"/>
      <c r="V259" s="158">
        <f t="shared" si="12"/>
        <v>0</v>
      </c>
    </row>
    <row r="260" spans="1:22" ht="20.100000000000001" customHeight="1" x14ac:dyDescent="0.25">
      <c r="A260" s="174">
        <v>254</v>
      </c>
      <c r="B260" s="181" t="str">
        <f>IF(Barèmes!B260="","",Barèmes!B260)</f>
        <v/>
      </c>
      <c r="C260" s="181" t="str">
        <f>IF(Barèmes!C260="","",Barèmes!C260)</f>
        <v/>
      </c>
      <c r="D260" s="181" t="str">
        <f>IF(Barèmes!D260="","",Barèmes!D260)</f>
        <v/>
      </c>
      <c r="E260" s="181" t="str">
        <f>IF(Barèmes!E260="","",Barèmes!E260)</f>
        <v/>
      </c>
      <c r="F260" s="181" t="str">
        <f>IF(Barèmes!F260="","",Barèmes!F260)</f>
        <v/>
      </c>
      <c r="G260" s="181" t="str">
        <f>IF(Barèmes!G260="","",Barèmes!G260)</f>
        <v/>
      </c>
      <c r="H260" s="181" t="str">
        <f>IF(Barèmes!J260="","",Barèmes!J260)</f>
        <v/>
      </c>
      <c r="I260" s="181" t="str">
        <f>IF(Barèmes!K260="","",Barèmes!K260)</f>
        <v/>
      </c>
      <c r="J260" s="170" t="str">
        <f>IF($G260="","",IF($C260=Listes!$B$32,IF(IDP_Barèmes_RX!$E260&lt;=Listes!$B$53,(IDP_Barèmes_RX!$E260*(VLOOKUP(IDP_Barèmes_RX!$D260,Listes!$A$54:$E$60,2,FALSE))),IF(IDP_Barèmes_RX!$E260&gt;Listes!$E$53,(IDP_Barèmes_RX!$E260*(VLOOKUP(IDP_Barèmes_RX!$D260,Listes!$A$54:$E$60,5,FALSE))),(IDP_Barèmes_RX!$E260*(VLOOKUP(IDP_Barèmes_RX!$D260,Listes!$A$54:$E$60,3,FALSE))+(VLOOKUP(IDP_Barèmes_RX!$D260,Listes!$A$54:$E$60,4,FALSE)))))))</f>
        <v/>
      </c>
      <c r="K260" s="170" t="str">
        <f>IF($G260="","",IF($C260=Listes!$B$31,IF(IDP_Barèmes_RX!$E260&lt;=Listes!$B$42,(IDP_Barèmes_RX!$E260*(VLOOKUP(IDP_Barèmes_RX!$D260,Listes!$A$43:$E$49,2,FALSE))),IF(IDP_Barèmes_RX!$E260&gt;Listes!$D$42,(IDP_Barèmes_RX!$E260*(VLOOKUP(IDP_Barèmes_RX!$D260,Listes!$A$43:$E$49,5,FALSE))),(IDP_Barèmes_RX!$E260*(VLOOKUP(IDP_Barèmes_RX!$D260,Listes!$A$43:$E$49,3,FALSE))+(VLOOKUP(IDP_Barèmes_RX!$D260,Listes!$A$43:$E$49,4,FALSE)))))))</f>
        <v/>
      </c>
      <c r="L260" s="170" t="str">
        <f>IF($G260="","",IF($C260=Listes!$B$34,Listes!$I$31,IF($C260=Listes!$B$35,(VLOOKUP(IDP_Barèmes_RX!$F260,Listes!$E$31:$F$36,2,FALSE)),IF($C260=Listes!$B$33,IF(IDP_Barèmes_RX!$E260&lt;=Listes!$A$64,IDP_Barèmes_RX!$E260*Listes!$A$65,IF(IDP_Barèmes_RX!$E260&gt;Listes!$D$64,IDP_Barèmes_RX!$E260*Listes!$D$65,((IDP_Barèmes_RX!$E260*Listes!$B$65)+Listes!$C$65)))))))</f>
        <v/>
      </c>
      <c r="M260" s="203" t="str">
        <f>IF(Barèmes!O260="","",Barèmes!O260)</f>
        <v/>
      </c>
      <c r="N260" s="73" t="str">
        <f t="shared" si="13"/>
        <v/>
      </c>
      <c r="O260" s="182" t="str">
        <f t="shared" si="14"/>
        <v/>
      </c>
      <c r="P260" s="182"/>
      <c r="Q260" s="182"/>
      <c r="R260" s="209" t="str">
        <f t="shared" si="15"/>
        <v/>
      </c>
      <c r="S260" s="185"/>
      <c r="T260" s="266"/>
      <c r="U260" s="90"/>
      <c r="V260" s="158">
        <f t="shared" si="12"/>
        <v>0</v>
      </c>
    </row>
    <row r="261" spans="1:22" ht="20.100000000000001" customHeight="1" x14ac:dyDescent="0.25">
      <c r="A261" s="174">
        <v>255</v>
      </c>
      <c r="B261" s="181" t="str">
        <f>IF(Barèmes!B261="","",Barèmes!B261)</f>
        <v/>
      </c>
      <c r="C261" s="181" t="str">
        <f>IF(Barèmes!C261="","",Barèmes!C261)</f>
        <v/>
      </c>
      <c r="D261" s="181" t="str">
        <f>IF(Barèmes!D261="","",Barèmes!D261)</f>
        <v/>
      </c>
      <c r="E261" s="181" t="str">
        <f>IF(Barèmes!E261="","",Barèmes!E261)</f>
        <v/>
      </c>
      <c r="F261" s="181" t="str">
        <f>IF(Barèmes!F261="","",Barèmes!F261)</f>
        <v/>
      </c>
      <c r="G261" s="181" t="str">
        <f>IF(Barèmes!G261="","",Barèmes!G261)</f>
        <v/>
      </c>
      <c r="H261" s="181" t="str">
        <f>IF(Barèmes!J261="","",Barèmes!J261)</f>
        <v/>
      </c>
      <c r="I261" s="181" t="str">
        <f>IF(Barèmes!K261="","",Barèmes!K261)</f>
        <v/>
      </c>
      <c r="J261" s="170" t="str">
        <f>IF($G261="","",IF($C261=Listes!$B$32,IF(IDP_Barèmes_RX!$E261&lt;=Listes!$B$53,(IDP_Barèmes_RX!$E261*(VLOOKUP(IDP_Barèmes_RX!$D261,Listes!$A$54:$E$60,2,FALSE))),IF(IDP_Barèmes_RX!$E261&gt;Listes!$E$53,(IDP_Barèmes_RX!$E261*(VLOOKUP(IDP_Barèmes_RX!$D261,Listes!$A$54:$E$60,5,FALSE))),(IDP_Barèmes_RX!$E261*(VLOOKUP(IDP_Barèmes_RX!$D261,Listes!$A$54:$E$60,3,FALSE))+(VLOOKUP(IDP_Barèmes_RX!$D261,Listes!$A$54:$E$60,4,FALSE)))))))</f>
        <v/>
      </c>
      <c r="K261" s="170" t="str">
        <f>IF($G261="","",IF($C261=Listes!$B$31,IF(IDP_Barèmes_RX!$E261&lt;=Listes!$B$42,(IDP_Barèmes_RX!$E261*(VLOOKUP(IDP_Barèmes_RX!$D261,Listes!$A$43:$E$49,2,FALSE))),IF(IDP_Barèmes_RX!$E261&gt;Listes!$D$42,(IDP_Barèmes_RX!$E261*(VLOOKUP(IDP_Barèmes_RX!$D261,Listes!$A$43:$E$49,5,FALSE))),(IDP_Barèmes_RX!$E261*(VLOOKUP(IDP_Barèmes_RX!$D261,Listes!$A$43:$E$49,3,FALSE))+(VLOOKUP(IDP_Barèmes_RX!$D261,Listes!$A$43:$E$49,4,FALSE)))))))</f>
        <v/>
      </c>
      <c r="L261" s="170" t="str">
        <f>IF($G261="","",IF($C261=Listes!$B$34,Listes!$I$31,IF($C261=Listes!$B$35,(VLOOKUP(IDP_Barèmes_RX!$F261,Listes!$E$31:$F$36,2,FALSE)),IF($C261=Listes!$B$33,IF(IDP_Barèmes_RX!$E261&lt;=Listes!$A$64,IDP_Barèmes_RX!$E261*Listes!$A$65,IF(IDP_Barèmes_RX!$E261&gt;Listes!$D$64,IDP_Barèmes_RX!$E261*Listes!$D$65,((IDP_Barèmes_RX!$E261*Listes!$B$65)+Listes!$C$65)))))))</f>
        <v/>
      </c>
      <c r="M261" s="203" t="str">
        <f>IF(Barèmes!O261="","",Barèmes!O261)</f>
        <v/>
      </c>
      <c r="N261" s="73" t="str">
        <f t="shared" si="13"/>
        <v/>
      </c>
      <c r="O261" s="182" t="str">
        <f t="shared" si="14"/>
        <v/>
      </c>
      <c r="P261" s="182"/>
      <c r="Q261" s="182"/>
      <c r="R261" s="209" t="str">
        <f t="shared" si="15"/>
        <v/>
      </c>
      <c r="S261" s="185"/>
      <c r="T261" s="266"/>
      <c r="U261" s="90"/>
      <c r="V261" s="158">
        <f t="shared" si="12"/>
        <v>0</v>
      </c>
    </row>
    <row r="262" spans="1:22" ht="20.100000000000001" customHeight="1" x14ac:dyDescent="0.25">
      <c r="A262" s="174">
        <v>256</v>
      </c>
      <c r="B262" s="181" t="str">
        <f>IF(Barèmes!B262="","",Barèmes!B262)</f>
        <v/>
      </c>
      <c r="C262" s="181" t="str">
        <f>IF(Barèmes!C262="","",Barèmes!C262)</f>
        <v/>
      </c>
      <c r="D262" s="181" t="str">
        <f>IF(Barèmes!D262="","",Barèmes!D262)</f>
        <v/>
      </c>
      <c r="E262" s="181" t="str">
        <f>IF(Barèmes!E262="","",Barèmes!E262)</f>
        <v/>
      </c>
      <c r="F262" s="181" t="str">
        <f>IF(Barèmes!F262="","",Barèmes!F262)</f>
        <v/>
      </c>
      <c r="G262" s="181" t="str">
        <f>IF(Barèmes!G262="","",Barèmes!G262)</f>
        <v/>
      </c>
      <c r="H262" s="181" t="str">
        <f>IF(Barèmes!J262="","",Barèmes!J262)</f>
        <v/>
      </c>
      <c r="I262" s="181" t="str">
        <f>IF(Barèmes!K262="","",Barèmes!K262)</f>
        <v/>
      </c>
      <c r="J262" s="170" t="str">
        <f>IF($G262="","",IF($C262=Listes!$B$32,IF(IDP_Barèmes_RX!$E262&lt;=Listes!$B$53,(IDP_Barèmes_RX!$E262*(VLOOKUP(IDP_Barèmes_RX!$D262,Listes!$A$54:$E$60,2,FALSE))),IF(IDP_Barèmes_RX!$E262&gt;Listes!$E$53,(IDP_Barèmes_RX!$E262*(VLOOKUP(IDP_Barèmes_RX!$D262,Listes!$A$54:$E$60,5,FALSE))),(IDP_Barèmes_RX!$E262*(VLOOKUP(IDP_Barèmes_RX!$D262,Listes!$A$54:$E$60,3,FALSE))+(VLOOKUP(IDP_Barèmes_RX!$D262,Listes!$A$54:$E$60,4,FALSE)))))))</f>
        <v/>
      </c>
      <c r="K262" s="170" t="str">
        <f>IF($G262="","",IF($C262=Listes!$B$31,IF(IDP_Barèmes_RX!$E262&lt;=Listes!$B$42,(IDP_Barèmes_RX!$E262*(VLOOKUP(IDP_Barèmes_RX!$D262,Listes!$A$43:$E$49,2,FALSE))),IF(IDP_Barèmes_RX!$E262&gt;Listes!$D$42,(IDP_Barèmes_RX!$E262*(VLOOKUP(IDP_Barèmes_RX!$D262,Listes!$A$43:$E$49,5,FALSE))),(IDP_Barèmes_RX!$E262*(VLOOKUP(IDP_Barèmes_RX!$D262,Listes!$A$43:$E$49,3,FALSE))+(VLOOKUP(IDP_Barèmes_RX!$D262,Listes!$A$43:$E$49,4,FALSE)))))))</f>
        <v/>
      </c>
      <c r="L262" s="170" t="str">
        <f>IF($G262="","",IF($C262=Listes!$B$34,Listes!$I$31,IF($C262=Listes!$B$35,(VLOOKUP(IDP_Barèmes_RX!$F262,Listes!$E$31:$F$36,2,FALSE)),IF($C262=Listes!$B$33,IF(IDP_Barèmes_RX!$E262&lt;=Listes!$A$64,IDP_Barèmes_RX!$E262*Listes!$A$65,IF(IDP_Barèmes_RX!$E262&gt;Listes!$D$64,IDP_Barèmes_RX!$E262*Listes!$D$65,((IDP_Barèmes_RX!$E262*Listes!$B$65)+Listes!$C$65)))))))</f>
        <v/>
      </c>
      <c r="M262" s="203" t="str">
        <f>IF(Barèmes!O262="","",Barèmes!O262)</f>
        <v/>
      </c>
      <c r="N262" s="73" t="str">
        <f t="shared" si="13"/>
        <v/>
      </c>
      <c r="O262" s="182" t="str">
        <f t="shared" si="14"/>
        <v/>
      </c>
      <c r="P262" s="182"/>
      <c r="Q262" s="182"/>
      <c r="R262" s="209" t="str">
        <f t="shared" si="15"/>
        <v/>
      </c>
      <c r="S262" s="185"/>
      <c r="T262" s="266"/>
      <c r="U262" s="90"/>
      <c r="V262" s="158">
        <f t="shared" si="12"/>
        <v>0</v>
      </c>
    </row>
    <row r="263" spans="1:22" ht="20.100000000000001" customHeight="1" x14ac:dyDescent="0.25">
      <c r="A263" s="174">
        <v>257</v>
      </c>
      <c r="B263" s="181" t="str">
        <f>IF(Barèmes!B263="","",Barèmes!B263)</f>
        <v/>
      </c>
      <c r="C263" s="181" t="str">
        <f>IF(Barèmes!C263="","",Barèmes!C263)</f>
        <v/>
      </c>
      <c r="D263" s="181" t="str">
        <f>IF(Barèmes!D263="","",Barèmes!D263)</f>
        <v/>
      </c>
      <c r="E263" s="181" t="str">
        <f>IF(Barèmes!E263="","",Barèmes!E263)</f>
        <v/>
      </c>
      <c r="F263" s="181" t="str">
        <f>IF(Barèmes!F263="","",Barèmes!F263)</f>
        <v/>
      </c>
      <c r="G263" s="181" t="str">
        <f>IF(Barèmes!G263="","",Barèmes!G263)</f>
        <v/>
      </c>
      <c r="H263" s="181" t="str">
        <f>IF(Barèmes!J263="","",Barèmes!J263)</f>
        <v/>
      </c>
      <c r="I263" s="181" t="str">
        <f>IF(Barèmes!K263="","",Barèmes!K263)</f>
        <v/>
      </c>
      <c r="J263" s="170" t="str">
        <f>IF($G263="","",IF($C263=Listes!$B$32,IF(IDP_Barèmes_RX!$E263&lt;=Listes!$B$53,(IDP_Barèmes_RX!$E263*(VLOOKUP(IDP_Barèmes_RX!$D263,Listes!$A$54:$E$60,2,FALSE))),IF(IDP_Barèmes_RX!$E263&gt;Listes!$E$53,(IDP_Barèmes_RX!$E263*(VLOOKUP(IDP_Barèmes_RX!$D263,Listes!$A$54:$E$60,5,FALSE))),(IDP_Barèmes_RX!$E263*(VLOOKUP(IDP_Barèmes_RX!$D263,Listes!$A$54:$E$60,3,FALSE))+(VLOOKUP(IDP_Barèmes_RX!$D263,Listes!$A$54:$E$60,4,FALSE)))))))</f>
        <v/>
      </c>
      <c r="K263" s="170" t="str">
        <f>IF($G263="","",IF($C263=Listes!$B$31,IF(IDP_Barèmes_RX!$E263&lt;=Listes!$B$42,(IDP_Barèmes_RX!$E263*(VLOOKUP(IDP_Barèmes_RX!$D263,Listes!$A$43:$E$49,2,FALSE))),IF(IDP_Barèmes_RX!$E263&gt;Listes!$D$42,(IDP_Barèmes_RX!$E263*(VLOOKUP(IDP_Barèmes_RX!$D263,Listes!$A$43:$E$49,5,FALSE))),(IDP_Barèmes_RX!$E263*(VLOOKUP(IDP_Barèmes_RX!$D263,Listes!$A$43:$E$49,3,FALSE))+(VLOOKUP(IDP_Barèmes_RX!$D263,Listes!$A$43:$E$49,4,FALSE)))))))</f>
        <v/>
      </c>
      <c r="L263" s="170" t="str">
        <f>IF($G263="","",IF($C263=Listes!$B$34,Listes!$I$31,IF($C263=Listes!$B$35,(VLOOKUP(IDP_Barèmes_RX!$F263,Listes!$E$31:$F$36,2,FALSE)),IF($C263=Listes!$B$33,IF(IDP_Barèmes_RX!$E263&lt;=Listes!$A$64,IDP_Barèmes_RX!$E263*Listes!$A$65,IF(IDP_Barèmes_RX!$E263&gt;Listes!$D$64,IDP_Barèmes_RX!$E263*Listes!$D$65,((IDP_Barèmes_RX!$E263*Listes!$B$65)+Listes!$C$65)))))))</f>
        <v/>
      </c>
      <c r="M263" s="203" t="str">
        <f>IF(Barèmes!O263="","",Barèmes!O263)</f>
        <v/>
      </c>
      <c r="N263" s="73" t="str">
        <f t="shared" si="13"/>
        <v/>
      </c>
      <c r="O263" s="182" t="str">
        <f t="shared" si="14"/>
        <v/>
      </c>
      <c r="P263" s="182"/>
      <c r="Q263" s="182"/>
      <c r="R263" s="209" t="str">
        <f t="shared" si="15"/>
        <v/>
      </c>
      <c r="S263" s="185"/>
      <c r="T263" s="266"/>
      <c r="U263" s="90"/>
      <c r="V263" s="158">
        <f t="shared" ref="V263:V326" si="16">IF(AND(B263&lt;&gt;"",U263&lt;&gt;"Oui"),1,0)</f>
        <v>0</v>
      </c>
    </row>
    <row r="264" spans="1:22" ht="20.100000000000001" customHeight="1" x14ac:dyDescent="0.25">
      <c r="A264" s="174">
        <v>258</v>
      </c>
      <c r="B264" s="181" t="str">
        <f>IF(Barèmes!B264="","",Barèmes!B264)</f>
        <v/>
      </c>
      <c r="C264" s="181" t="str">
        <f>IF(Barèmes!C264="","",Barèmes!C264)</f>
        <v/>
      </c>
      <c r="D264" s="181" t="str">
        <f>IF(Barèmes!D264="","",Barèmes!D264)</f>
        <v/>
      </c>
      <c r="E264" s="181" t="str">
        <f>IF(Barèmes!E264="","",Barèmes!E264)</f>
        <v/>
      </c>
      <c r="F264" s="181" t="str">
        <f>IF(Barèmes!F264="","",Barèmes!F264)</f>
        <v/>
      </c>
      <c r="G264" s="181" t="str">
        <f>IF(Barèmes!G264="","",Barèmes!G264)</f>
        <v/>
      </c>
      <c r="H264" s="181" t="str">
        <f>IF(Barèmes!J264="","",Barèmes!J264)</f>
        <v/>
      </c>
      <c r="I264" s="181" t="str">
        <f>IF(Barèmes!K264="","",Barèmes!K264)</f>
        <v/>
      </c>
      <c r="J264" s="170" t="str">
        <f>IF($G264="","",IF($C264=Listes!$B$32,IF(IDP_Barèmes_RX!$E264&lt;=Listes!$B$53,(IDP_Barèmes_RX!$E264*(VLOOKUP(IDP_Barèmes_RX!$D264,Listes!$A$54:$E$60,2,FALSE))),IF(IDP_Barèmes_RX!$E264&gt;Listes!$E$53,(IDP_Barèmes_RX!$E264*(VLOOKUP(IDP_Barèmes_RX!$D264,Listes!$A$54:$E$60,5,FALSE))),(IDP_Barèmes_RX!$E264*(VLOOKUP(IDP_Barèmes_RX!$D264,Listes!$A$54:$E$60,3,FALSE))+(VLOOKUP(IDP_Barèmes_RX!$D264,Listes!$A$54:$E$60,4,FALSE)))))))</f>
        <v/>
      </c>
      <c r="K264" s="170" t="str">
        <f>IF($G264="","",IF($C264=Listes!$B$31,IF(IDP_Barèmes_RX!$E264&lt;=Listes!$B$42,(IDP_Barèmes_RX!$E264*(VLOOKUP(IDP_Barèmes_RX!$D264,Listes!$A$43:$E$49,2,FALSE))),IF(IDP_Barèmes_RX!$E264&gt;Listes!$D$42,(IDP_Barèmes_RX!$E264*(VLOOKUP(IDP_Barèmes_RX!$D264,Listes!$A$43:$E$49,5,FALSE))),(IDP_Barèmes_RX!$E264*(VLOOKUP(IDP_Barèmes_RX!$D264,Listes!$A$43:$E$49,3,FALSE))+(VLOOKUP(IDP_Barèmes_RX!$D264,Listes!$A$43:$E$49,4,FALSE)))))))</f>
        <v/>
      </c>
      <c r="L264" s="170" t="str">
        <f>IF($G264="","",IF($C264=Listes!$B$34,Listes!$I$31,IF($C264=Listes!$B$35,(VLOOKUP(IDP_Barèmes_RX!$F264,Listes!$E$31:$F$36,2,FALSE)),IF($C264=Listes!$B$33,IF(IDP_Barèmes_RX!$E264&lt;=Listes!$A$64,IDP_Barèmes_RX!$E264*Listes!$A$65,IF(IDP_Barèmes_RX!$E264&gt;Listes!$D$64,IDP_Barèmes_RX!$E264*Listes!$D$65,((IDP_Barèmes_RX!$E264*Listes!$B$65)+Listes!$C$65)))))))</f>
        <v/>
      </c>
      <c r="M264" s="203" t="str">
        <f>IF(Barèmes!O264="","",Barèmes!O264)</f>
        <v/>
      </c>
      <c r="N264" s="73" t="str">
        <f t="shared" ref="N264:N327" si="17">IF($H264="","",($L264+$K264+$J264)*$H264)</f>
        <v/>
      </c>
      <c r="O264" s="182" t="str">
        <f t="shared" ref="O264:O327" si="18">IF($M264="","",IF($N264&gt;$M264,"Le montant éligible ne peut etre supérieur au montant présenté",""))</f>
        <v/>
      </c>
      <c r="P264" s="182"/>
      <c r="Q264" s="182"/>
      <c r="R264" s="209" t="str">
        <f t="shared" ref="R264:R327" si="19">IF($N264="","",$N264)</f>
        <v/>
      </c>
      <c r="S264" s="185"/>
      <c r="T264" s="266"/>
      <c r="U264" s="90"/>
      <c r="V264" s="158">
        <f t="shared" si="16"/>
        <v>0</v>
      </c>
    </row>
    <row r="265" spans="1:22" ht="20.100000000000001" customHeight="1" x14ac:dyDescent="0.25">
      <c r="A265" s="174">
        <v>259</v>
      </c>
      <c r="B265" s="181" t="str">
        <f>IF(Barèmes!B265="","",Barèmes!B265)</f>
        <v/>
      </c>
      <c r="C265" s="181" t="str">
        <f>IF(Barèmes!C265="","",Barèmes!C265)</f>
        <v/>
      </c>
      <c r="D265" s="181" t="str">
        <f>IF(Barèmes!D265="","",Barèmes!D265)</f>
        <v/>
      </c>
      <c r="E265" s="181" t="str">
        <f>IF(Barèmes!E265="","",Barèmes!E265)</f>
        <v/>
      </c>
      <c r="F265" s="181" t="str">
        <f>IF(Barèmes!F265="","",Barèmes!F265)</f>
        <v/>
      </c>
      <c r="G265" s="181" t="str">
        <f>IF(Barèmes!G265="","",Barèmes!G265)</f>
        <v/>
      </c>
      <c r="H265" s="181" t="str">
        <f>IF(Barèmes!J265="","",Barèmes!J265)</f>
        <v/>
      </c>
      <c r="I265" s="181" t="str">
        <f>IF(Barèmes!K265="","",Barèmes!K265)</f>
        <v/>
      </c>
      <c r="J265" s="170" t="str">
        <f>IF($G265="","",IF($C265=Listes!$B$32,IF(IDP_Barèmes_RX!$E265&lt;=Listes!$B$53,(IDP_Barèmes_RX!$E265*(VLOOKUP(IDP_Barèmes_RX!$D265,Listes!$A$54:$E$60,2,FALSE))),IF(IDP_Barèmes_RX!$E265&gt;Listes!$E$53,(IDP_Barèmes_RX!$E265*(VLOOKUP(IDP_Barèmes_RX!$D265,Listes!$A$54:$E$60,5,FALSE))),(IDP_Barèmes_RX!$E265*(VLOOKUP(IDP_Barèmes_RX!$D265,Listes!$A$54:$E$60,3,FALSE))+(VLOOKUP(IDP_Barèmes_RX!$D265,Listes!$A$54:$E$60,4,FALSE)))))))</f>
        <v/>
      </c>
      <c r="K265" s="170" t="str">
        <f>IF($G265="","",IF($C265=Listes!$B$31,IF(IDP_Barèmes_RX!$E265&lt;=Listes!$B$42,(IDP_Barèmes_RX!$E265*(VLOOKUP(IDP_Barèmes_RX!$D265,Listes!$A$43:$E$49,2,FALSE))),IF(IDP_Barèmes_RX!$E265&gt;Listes!$D$42,(IDP_Barèmes_RX!$E265*(VLOOKUP(IDP_Barèmes_RX!$D265,Listes!$A$43:$E$49,5,FALSE))),(IDP_Barèmes_RX!$E265*(VLOOKUP(IDP_Barèmes_RX!$D265,Listes!$A$43:$E$49,3,FALSE))+(VLOOKUP(IDP_Barèmes_RX!$D265,Listes!$A$43:$E$49,4,FALSE)))))))</f>
        <v/>
      </c>
      <c r="L265" s="170" t="str">
        <f>IF($G265="","",IF($C265=Listes!$B$34,Listes!$I$31,IF($C265=Listes!$B$35,(VLOOKUP(IDP_Barèmes_RX!$F265,Listes!$E$31:$F$36,2,FALSE)),IF($C265=Listes!$B$33,IF(IDP_Barèmes_RX!$E265&lt;=Listes!$A$64,IDP_Barèmes_RX!$E265*Listes!$A$65,IF(IDP_Barèmes_RX!$E265&gt;Listes!$D$64,IDP_Barèmes_RX!$E265*Listes!$D$65,((IDP_Barèmes_RX!$E265*Listes!$B$65)+Listes!$C$65)))))))</f>
        <v/>
      </c>
      <c r="M265" s="203" t="str">
        <f>IF(Barèmes!O265="","",Barèmes!O265)</f>
        <v/>
      </c>
      <c r="N265" s="73" t="str">
        <f t="shared" si="17"/>
        <v/>
      </c>
      <c r="O265" s="182" t="str">
        <f t="shared" si="18"/>
        <v/>
      </c>
      <c r="P265" s="182"/>
      <c r="Q265" s="182"/>
      <c r="R265" s="209" t="str">
        <f t="shared" si="19"/>
        <v/>
      </c>
      <c r="S265" s="185"/>
      <c r="T265" s="266"/>
      <c r="U265" s="90"/>
      <c r="V265" s="158">
        <f t="shared" si="16"/>
        <v>0</v>
      </c>
    </row>
    <row r="266" spans="1:22" ht="20.100000000000001" customHeight="1" x14ac:dyDescent="0.25">
      <c r="A266" s="174">
        <v>260</v>
      </c>
      <c r="B266" s="181" t="str">
        <f>IF(Barèmes!B266="","",Barèmes!B266)</f>
        <v/>
      </c>
      <c r="C266" s="181" t="str">
        <f>IF(Barèmes!C266="","",Barèmes!C266)</f>
        <v/>
      </c>
      <c r="D266" s="181" t="str">
        <f>IF(Barèmes!D266="","",Barèmes!D266)</f>
        <v/>
      </c>
      <c r="E266" s="181" t="str">
        <f>IF(Barèmes!E266="","",Barèmes!E266)</f>
        <v/>
      </c>
      <c r="F266" s="181" t="str">
        <f>IF(Barèmes!F266="","",Barèmes!F266)</f>
        <v/>
      </c>
      <c r="G266" s="181" t="str">
        <f>IF(Barèmes!G266="","",Barèmes!G266)</f>
        <v/>
      </c>
      <c r="H266" s="181" t="str">
        <f>IF(Barèmes!J266="","",Barèmes!J266)</f>
        <v/>
      </c>
      <c r="I266" s="181" t="str">
        <f>IF(Barèmes!K266="","",Barèmes!K266)</f>
        <v/>
      </c>
      <c r="J266" s="170" t="str">
        <f>IF($G266="","",IF($C266=Listes!$B$32,IF(IDP_Barèmes_RX!$E266&lt;=Listes!$B$53,(IDP_Barèmes_RX!$E266*(VLOOKUP(IDP_Barèmes_RX!$D266,Listes!$A$54:$E$60,2,FALSE))),IF(IDP_Barèmes_RX!$E266&gt;Listes!$E$53,(IDP_Barèmes_RX!$E266*(VLOOKUP(IDP_Barèmes_RX!$D266,Listes!$A$54:$E$60,5,FALSE))),(IDP_Barèmes_RX!$E266*(VLOOKUP(IDP_Barèmes_RX!$D266,Listes!$A$54:$E$60,3,FALSE))+(VLOOKUP(IDP_Barèmes_RX!$D266,Listes!$A$54:$E$60,4,FALSE)))))))</f>
        <v/>
      </c>
      <c r="K266" s="170" t="str">
        <f>IF($G266="","",IF($C266=Listes!$B$31,IF(IDP_Barèmes_RX!$E266&lt;=Listes!$B$42,(IDP_Barèmes_RX!$E266*(VLOOKUP(IDP_Barèmes_RX!$D266,Listes!$A$43:$E$49,2,FALSE))),IF(IDP_Barèmes_RX!$E266&gt;Listes!$D$42,(IDP_Barèmes_RX!$E266*(VLOOKUP(IDP_Barèmes_RX!$D266,Listes!$A$43:$E$49,5,FALSE))),(IDP_Barèmes_RX!$E266*(VLOOKUP(IDP_Barèmes_RX!$D266,Listes!$A$43:$E$49,3,FALSE))+(VLOOKUP(IDP_Barèmes_RX!$D266,Listes!$A$43:$E$49,4,FALSE)))))))</f>
        <v/>
      </c>
      <c r="L266" s="170" t="str">
        <f>IF($G266="","",IF($C266=Listes!$B$34,Listes!$I$31,IF($C266=Listes!$B$35,(VLOOKUP(IDP_Barèmes_RX!$F266,Listes!$E$31:$F$36,2,FALSE)),IF($C266=Listes!$B$33,IF(IDP_Barèmes_RX!$E266&lt;=Listes!$A$64,IDP_Barèmes_RX!$E266*Listes!$A$65,IF(IDP_Barèmes_RX!$E266&gt;Listes!$D$64,IDP_Barèmes_RX!$E266*Listes!$D$65,((IDP_Barèmes_RX!$E266*Listes!$B$65)+Listes!$C$65)))))))</f>
        <v/>
      </c>
      <c r="M266" s="203" t="str">
        <f>IF(Barèmes!O266="","",Barèmes!O266)</f>
        <v/>
      </c>
      <c r="N266" s="73" t="str">
        <f t="shared" si="17"/>
        <v/>
      </c>
      <c r="O266" s="182" t="str">
        <f t="shared" si="18"/>
        <v/>
      </c>
      <c r="P266" s="182"/>
      <c r="Q266" s="182"/>
      <c r="R266" s="209" t="str">
        <f t="shared" si="19"/>
        <v/>
      </c>
      <c r="S266" s="185"/>
      <c r="T266" s="266"/>
      <c r="U266" s="90"/>
      <c r="V266" s="158">
        <f t="shared" si="16"/>
        <v>0</v>
      </c>
    </row>
    <row r="267" spans="1:22" ht="20.100000000000001" customHeight="1" x14ac:dyDescent="0.25">
      <c r="A267" s="174">
        <v>261</v>
      </c>
      <c r="B267" s="181" t="str">
        <f>IF(Barèmes!B267="","",Barèmes!B267)</f>
        <v/>
      </c>
      <c r="C267" s="181" t="str">
        <f>IF(Barèmes!C267="","",Barèmes!C267)</f>
        <v/>
      </c>
      <c r="D267" s="181" t="str">
        <f>IF(Barèmes!D267="","",Barèmes!D267)</f>
        <v/>
      </c>
      <c r="E267" s="181" t="str">
        <f>IF(Barèmes!E267="","",Barèmes!E267)</f>
        <v/>
      </c>
      <c r="F267" s="181" t="str">
        <f>IF(Barèmes!F267="","",Barèmes!F267)</f>
        <v/>
      </c>
      <c r="G267" s="181" t="str">
        <f>IF(Barèmes!G267="","",Barèmes!G267)</f>
        <v/>
      </c>
      <c r="H267" s="181" t="str">
        <f>IF(Barèmes!J267="","",Barèmes!J267)</f>
        <v/>
      </c>
      <c r="I267" s="181" t="str">
        <f>IF(Barèmes!K267="","",Barèmes!K267)</f>
        <v/>
      </c>
      <c r="J267" s="170" t="str">
        <f>IF($G267="","",IF($C267=Listes!$B$32,IF(IDP_Barèmes_RX!$E267&lt;=Listes!$B$53,(IDP_Barèmes_RX!$E267*(VLOOKUP(IDP_Barèmes_RX!$D267,Listes!$A$54:$E$60,2,FALSE))),IF(IDP_Barèmes_RX!$E267&gt;Listes!$E$53,(IDP_Barèmes_RX!$E267*(VLOOKUP(IDP_Barèmes_RX!$D267,Listes!$A$54:$E$60,5,FALSE))),(IDP_Barèmes_RX!$E267*(VLOOKUP(IDP_Barèmes_RX!$D267,Listes!$A$54:$E$60,3,FALSE))+(VLOOKUP(IDP_Barèmes_RX!$D267,Listes!$A$54:$E$60,4,FALSE)))))))</f>
        <v/>
      </c>
      <c r="K267" s="170" t="str">
        <f>IF($G267="","",IF($C267=Listes!$B$31,IF(IDP_Barèmes_RX!$E267&lt;=Listes!$B$42,(IDP_Barèmes_RX!$E267*(VLOOKUP(IDP_Barèmes_RX!$D267,Listes!$A$43:$E$49,2,FALSE))),IF(IDP_Barèmes_RX!$E267&gt;Listes!$D$42,(IDP_Barèmes_RX!$E267*(VLOOKUP(IDP_Barèmes_RX!$D267,Listes!$A$43:$E$49,5,FALSE))),(IDP_Barèmes_RX!$E267*(VLOOKUP(IDP_Barèmes_RX!$D267,Listes!$A$43:$E$49,3,FALSE))+(VLOOKUP(IDP_Barèmes_RX!$D267,Listes!$A$43:$E$49,4,FALSE)))))))</f>
        <v/>
      </c>
      <c r="L267" s="170" t="str">
        <f>IF($G267="","",IF($C267=Listes!$B$34,Listes!$I$31,IF($C267=Listes!$B$35,(VLOOKUP(IDP_Barèmes_RX!$F267,Listes!$E$31:$F$36,2,FALSE)),IF($C267=Listes!$B$33,IF(IDP_Barèmes_RX!$E267&lt;=Listes!$A$64,IDP_Barèmes_RX!$E267*Listes!$A$65,IF(IDP_Barèmes_RX!$E267&gt;Listes!$D$64,IDP_Barèmes_RX!$E267*Listes!$D$65,((IDP_Barèmes_RX!$E267*Listes!$B$65)+Listes!$C$65)))))))</f>
        <v/>
      </c>
      <c r="M267" s="203" t="str">
        <f>IF(Barèmes!O267="","",Barèmes!O267)</f>
        <v/>
      </c>
      <c r="N267" s="73" t="str">
        <f t="shared" si="17"/>
        <v/>
      </c>
      <c r="O267" s="182" t="str">
        <f t="shared" si="18"/>
        <v/>
      </c>
      <c r="P267" s="182"/>
      <c r="Q267" s="182"/>
      <c r="R267" s="209" t="str">
        <f t="shared" si="19"/>
        <v/>
      </c>
      <c r="S267" s="185"/>
      <c r="T267" s="266"/>
      <c r="U267" s="90"/>
      <c r="V267" s="158">
        <f t="shared" si="16"/>
        <v>0</v>
      </c>
    </row>
    <row r="268" spans="1:22" ht="20.100000000000001" customHeight="1" x14ac:dyDescent="0.25">
      <c r="A268" s="174">
        <v>262</v>
      </c>
      <c r="B268" s="181" t="str">
        <f>IF(Barèmes!B268="","",Barèmes!B268)</f>
        <v/>
      </c>
      <c r="C268" s="181" t="str">
        <f>IF(Barèmes!C268="","",Barèmes!C268)</f>
        <v/>
      </c>
      <c r="D268" s="181" t="str">
        <f>IF(Barèmes!D268="","",Barèmes!D268)</f>
        <v/>
      </c>
      <c r="E268" s="181" t="str">
        <f>IF(Barèmes!E268="","",Barèmes!E268)</f>
        <v/>
      </c>
      <c r="F268" s="181" t="str">
        <f>IF(Barèmes!F268="","",Barèmes!F268)</f>
        <v/>
      </c>
      <c r="G268" s="181" t="str">
        <f>IF(Barèmes!G268="","",Barèmes!G268)</f>
        <v/>
      </c>
      <c r="H268" s="181" t="str">
        <f>IF(Barèmes!J268="","",Barèmes!J268)</f>
        <v/>
      </c>
      <c r="I268" s="181" t="str">
        <f>IF(Barèmes!K268="","",Barèmes!K268)</f>
        <v/>
      </c>
      <c r="J268" s="170" t="str">
        <f>IF($G268="","",IF($C268=Listes!$B$32,IF(IDP_Barèmes_RX!$E268&lt;=Listes!$B$53,(IDP_Barèmes_RX!$E268*(VLOOKUP(IDP_Barèmes_RX!$D268,Listes!$A$54:$E$60,2,FALSE))),IF(IDP_Barèmes_RX!$E268&gt;Listes!$E$53,(IDP_Barèmes_RX!$E268*(VLOOKUP(IDP_Barèmes_RX!$D268,Listes!$A$54:$E$60,5,FALSE))),(IDP_Barèmes_RX!$E268*(VLOOKUP(IDP_Barèmes_RX!$D268,Listes!$A$54:$E$60,3,FALSE))+(VLOOKUP(IDP_Barèmes_RX!$D268,Listes!$A$54:$E$60,4,FALSE)))))))</f>
        <v/>
      </c>
      <c r="K268" s="170" t="str">
        <f>IF($G268="","",IF($C268=Listes!$B$31,IF(IDP_Barèmes_RX!$E268&lt;=Listes!$B$42,(IDP_Barèmes_RX!$E268*(VLOOKUP(IDP_Barèmes_RX!$D268,Listes!$A$43:$E$49,2,FALSE))),IF(IDP_Barèmes_RX!$E268&gt;Listes!$D$42,(IDP_Barèmes_RX!$E268*(VLOOKUP(IDP_Barèmes_RX!$D268,Listes!$A$43:$E$49,5,FALSE))),(IDP_Barèmes_RX!$E268*(VLOOKUP(IDP_Barèmes_RX!$D268,Listes!$A$43:$E$49,3,FALSE))+(VLOOKUP(IDP_Barèmes_RX!$D268,Listes!$A$43:$E$49,4,FALSE)))))))</f>
        <v/>
      </c>
      <c r="L268" s="170" t="str">
        <f>IF($G268="","",IF($C268=Listes!$B$34,Listes!$I$31,IF($C268=Listes!$B$35,(VLOOKUP(IDP_Barèmes_RX!$F268,Listes!$E$31:$F$36,2,FALSE)),IF($C268=Listes!$B$33,IF(IDP_Barèmes_RX!$E268&lt;=Listes!$A$64,IDP_Barèmes_RX!$E268*Listes!$A$65,IF(IDP_Barèmes_RX!$E268&gt;Listes!$D$64,IDP_Barèmes_RX!$E268*Listes!$D$65,((IDP_Barèmes_RX!$E268*Listes!$B$65)+Listes!$C$65)))))))</f>
        <v/>
      </c>
      <c r="M268" s="203" t="str">
        <f>IF(Barèmes!O268="","",Barèmes!O268)</f>
        <v/>
      </c>
      <c r="N268" s="73" t="str">
        <f t="shared" si="17"/>
        <v/>
      </c>
      <c r="O268" s="182" t="str">
        <f t="shared" si="18"/>
        <v/>
      </c>
      <c r="P268" s="182"/>
      <c r="Q268" s="182"/>
      <c r="R268" s="209" t="str">
        <f t="shared" si="19"/>
        <v/>
      </c>
      <c r="S268" s="185"/>
      <c r="T268" s="266"/>
      <c r="U268" s="90"/>
      <c r="V268" s="158">
        <f t="shared" si="16"/>
        <v>0</v>
      </c>
    </row>
    <row r="269" spans="1:22" ht="20.100000000000001" customHeight="1" x14ac:dyDescent="0.25">
      <c r="A269" s="174">
        <v>263</v>
      </c>
      <c r="B269" s="181" t="str">
        <f>IF(Barèmes!B269="","",Barèmes!B269)</f>
        <v/>
      </c>
      <c r="C269" s="181" t="str">
        <f>IF(Barèmes!C269="","",Barèmes!C269)</f>
        <v/>
      </c>
      <c r="D269" s="181" t="str">
        <f>IF(Barèmes!D269="","",Barèmes!D269)</f>
        <v/>
      </c>
      <c r="E269" s="181" t="str">
        <f>IF(Barèmes!E269="","",Barèmes!E269)</f>
        <v/>
      </c>
      <c r="F269" s="181" t="str">
        <f>IF(Barèmes!F269="","",Barèmes!F269)</f>
        <v/>
      </c>
      <c r="G269" s="181" t="str">
        <f>IF(Barèmes!G269="","",Barèmes!G269)</f>
        <v/>
      </c>
      <c r="H269" s="181" t="str">
        <f>IF(Barèmes!J269="","",Barèmes!J269)</f>
        <v/>
      </c>
      <c r="I269" s="181" t="str">
        <f>IF(Barèmes!K269="","",Barèmes!K269)</f>
        <v/>
      </c>
      <c r="J269" s="170" t="str">
        <f>IF($G269="","",IF($C269=Listes!$B$32,IF(IDP_Barèmes_RX!$E269&lt;=Listes!$B$53,(IDP_Barèmes_RX!$E269*(VLOOKUP(IDP_Barèmes_RX!$D269,Listes!$A$54:$E$60,2,FALSE))),IF(IDP_Barèmes_RX!$E269&gt;Listes!$E$53,(IDP_Barèmes_RX!$E269*(VLOOKUP(IDP_Barèmes_RX!$D269,Listes!$A$54:$E$60,5,FALSE))),(IDP_Barèmes_RX!$E269*(VLOOKUP(IDP_Barèmes_RX!$D269,Listes!$A$54:$E$60,3,FALSE))+(VLOOKUP(IDP_Barèmes_RX!$D269,Listes!$A$54:$E$60,4,FALSE)))))))</f>
        <v/>
      </c>
      <c r="K269" s="170" t="str">
        <f>IF($G269="","",IF($C269=Listes!$B$31,IF(IDP_Barèmes_RX!$E269&lt;=Listes!$B$42,(IDP_Barèmes_RX!$E269*(VLOOKUP(IDP_Barèmes_RX!$D269,Listes!$A$43:$E$49,2,FALSE))),IF(IDP_Barèmes_RX!$E269&gt;Listes!$D$42,(IDP_Barèmes_RX!$E269*(VLOOKUP(IDP_Barèmes_RX!$D269,Listes!$A$43:$E$49,5,FALSE))),(IDP_Barèmes_RX!$E269*(VLOOKUP(IDP_Barèmes_RX!$D269,Listes!$A$43:$E$49,3,FALSE))+(VLOOKUP(IDP_Barèmes_RX!$D269,Listes!$A$43:$E$49,4,FALSE)))))))</f>
        <v/>
      </c>
      <c r="L269" s="170" t="str">
        <f>IF($G269="","",IF($C269=Listes!$B$34,Listes!$I$31,IF($C269=Listes!$B$35,(VLOOKUP(IDP_Barèmes_RX!$F269,Listes!$E$31:$F$36,2,FALSE)),IF($C269=Listes!$B$33,IF(IDP_Barèmes_RX!$E269&lt;=Listes!$A$64,IDP_Barèmes_RX!$E269*Listes!$A$65,IF(IDP_Barèmes_RX!$E269&gt;Listes!$D$64,IDP_Barèmes_RX!$E269*Listes!$D$65,((IDP_Barèmes_RX!$E269*Listes!$B$65)+Listes!$C$65)))))))</f>
        <v/>
      </c>
      <c r="M269" s="203" t="str">
        <f>IF(Barèmes!O269="","",Barèmes!O269)</f>
        <v/>
      </c>
      <c r="N269" s="73" t="str">
        <f t="shared" si="17"/>
        <v/>
      </c>
      <c r="O269" s="182" t="str">
        <f t="shared" si="18"/>
        <v/>
      </c>
      <c r="P269" s="182"/>
      <c r="Q269" s="182"/>
      <c r="R269" s="209" t="str">
        <f t="shared" si="19"/>
        <v/>
      </c>
      <c r="S269" s="185"/>
      <c r="T269" s="266"/>
      <c r="U269" s="90"/>
      <c r="V269" s="158">
        <f t="shared" si="16"/>
        <v>0</v>
      </c>
    </row>
    <row r="270" spans="1:22" ht="20.100000000000001" customHeight="1" x14ac:dyDescent="0.25">
      <c r="A270" s="174">
        <v>264</v>
      </c>
      <c r="B270" s="181" t="str">
        <f>IF(Barèmes!B270="","",Barèmes!B270)</f>
        <v/>
      </c>
      <c r="C270" s="181" t="str">
        <f>IF(Barèmes!C270="","",Barèmes!C270)</f>
        <v/>
      </c>
      <c r="D270" s="181" t="str">
        <f>IF(Barèmes!D270="","",Barèmes!D270)</f>
        <v/>
      </c>
      <c r="E270" s="181" t="str">
        <f>IF(Barèmes!E270="","",Barèmes!E270)</f>
        <v/>
      </c>
      <c r="F270" s="181" t="str">
        <f>IF(Barèmes!F270="","",Barèmes!F270)</f>
        <v/>
      </c>
      <c r="G270" s="181" t="str">
        <f>IF(Barèmes!G270="","",Barèmes!G270)</f>
        <v/>
      </c>
      <c r="H270" s="181" t="str">
        <f>IF(Barèmes!J270="","",Barèmes!J270)</f>
        <v/>
      </c>
      <c r="I270" s="181" t="str">
        <f>IF(Barèmes!K270="","",Barèmes!K270)</f>
        <v/>
      </c>
      <c r="J270" s="170" t="str">
        <f>IF($G270="","",IF($C270=Listes!$B$32,IF(IDP_Barèmes_RX!$E270&lt;=Listes!$B$53,(IDP_Barèmes_RX!$E270*(VLOOKUP(IDP_Barèmes_RX!$D270,Listes!$A$54:$E$60,2,FALSE))),IF(IDP_Barèmes_RX!$E270&gt;Listes!$E$53,(IDP_Barèmes_RX!$E270*(VLOOKUP(IDP_Barèmes_RX!$D270,Listes!$A$54:$E$60,5,FALSE))),(IDP_Barèmes_RX!$E270*(VLOOKUP(IDP_Barèmes_RX!$D270,Listes!$A$54:$E$60,3,FALSE))+(VLOOKUP(IDP_Barèmes_RX!$D270,Listes!$A$54:$E$60,4,FALSE)))))))</f>
        <v/>
      </c>
      <c r="K270" s="170" t="str">
        <f>IF($G270="","",IF($C270=Listes!$B$31,IF(IDP_Barèmes_RX!$E270&lt;=Listes!$B$42,(IDP_Barèmes_RX!$E270*(VLOOKUP(IDP_Barèmes_RX!$D270,Listes!$A$43:$E$49,2,FALSE))),IF(IDP_Barèmes_RX!$E270&gt;Listes!$D$42,(IDP_Barèmes_RX!$E270*(VLOOKUP(IDP_Barèmes_RX!$D270,Listes!$A$43:$E$49,5,FALSE))),(IDP_Barèmes_RX!$E270*(VLOOKUP(IDP_Barèmes_RX!$D270,Listes!$A$43:$E$49,3,FALSE))+(VLOOKUP(IDP_Barèmes_RX!$D270,Listes!$A$43:$E$49,4,FALSE)))))))</f>
        <v/>
      </c>
      <c r="L270" s="170" t="str">
        <f>IF($G270="","",IF($C270=Listes!$B$34,Listes!$I$31,IF($C270=Listes!$B$35,(VLOOKUP(IDP_Barèmes_RX!$F270,Listes!$E$31:$F$36,2,FALSE)),IF($C270=Listes!$B$33,IF(IDP_Barèmes_RX!$E270&lt;=Listes!$A$64,IDP_Barèmes_RX!$E270*Listes!$A$65,IF(IDP_Barèmes_RX!$E270&gt;Listes!$D$64,IDP_Barèmes_RX!$E270*Listes!$D$65,((IDP_Barèmes_RX!$E270*Listes!$B$65)+Listes!$C$65)))))))</f>
        <v/>
      </c>
      <c r="M270" s="203" t="str">
        <f>IF(Barèmes!O270="","",Barèmes!O270)</f>
        <v/>
      </c>
      <c r="N270" s="73" t="str">
        <f t="shared" si="17"/>
        <v/>
      </c>
      <c r="O270" s="182" t="str">
        <f t="shared" si="18"/>
        <v/>
      </c>
      <c r="P270" s="182"/>
      <c r="Q270" s="182"/>
      <c r="R270" s="209" t="str">
        <f t="shared" si="19"/>
        <v/>
      </c>
      <c r="S270" s="185"/>
      <c r="T270" s="266"/>
      <c r="U270" s="90"/>
      <c r="V270" s="158">
        <f t="shared" si="16"/>
        <v>0</v>
      </c>
    </row>
    <row r="271" spans="1:22" ht="20.100000000000001" customHeight="1" x14ac:dyDescent="0.25">
      <c r="A271" s="174">
        <v>265</v>
      </c>
      <c r="B271" s="181" t="str">
        <f>IF(Barèmes!B271="","",Barèmes!B271)</f>
        <v/>
      </c>
      <c r="C271" s="181" t="str">
        <f>IF(Barèmes!C271="","",Barèmes!C271)</f>
        <v/>
      </c>
      <c r="D271" s="181" t="str">
        <f>IF(Barèmes!D271="","",Barèmes!D271)</f>
        <v/>
      </c>
      <c r="E271" s="181" t="str">
        <f>IF(Barèmes!E271="","",Barèmes!E271)</f>
        <v/>
      </c>
      <c r="F271" s="181" t="str">
        <f>IF(Barèmes!F271="","",Barèmes!F271)</f>
        <v/>
      </c>
      <c r="G271" s="181" t="str">
        <f>IF(Barèmes!G271="","",Barèmes!G271)</f>
        <v/>
      </c>
      <c r="H271" s="181" t="str">
        <f>IF(Barèmes!J271="","",Barèmes!J271)</f>
        <v/>
      </c>
      <c r="I271" s="181" t="str">
        <f>IF(Barèmes!K271="","",Barèmes!K271)</f>
        <v/>
      </c>
      <c r="J271" s="170" t="str">
        <f>IF($G271="","",IF($C271=Listes!$B$32,IF(IDP_Barèmes_RX!$E271&lt;=Listes!$B$53,(IDP_Barèmes_RX!$E271*(VLOOKUP(IDP_Barèmes_RX!$D271,Listes!$A$54:$E$60,2,FALSE))),IF(IDP_Barèmes_RX!$E271&gt;Listes!$E$53,(IDP_Barèmes_RX!$E271*(VLOOKUP(IDP_Barèmes_RX!$D271,Listes!$A$54:$E$60,5,FALSE))),(IDP_Barèmes_RX!$E271*(VLOOKUP(IDP_Barèmes_RX!$D271,Listes!$A$54:$E$60,3,FALSE))+(VLOOKUP(IDP_Barèmes_RX!$D271,Listes!$A$54:$E$60,4,FALSE)))))))</f>
        <v/>
      </c>
      <c r="K271" s="170" t="str">
        <f>IF($G271="","",IF($C271=Listes!$B$31,IF(IDP_Barèmes_RX!$E271&lt;=Listes!$B$42,(IDP_Barèmes_RX!$E271*(VLOOKUP(IDP_Barèmes_RX!$D271,Listes!$A$43:$E$49,2,FALSE))),IF(IDP_Barèmes_RX!$E271&gt;Listes!$D$42,(IDP_Barèmes_RX!$E271*(VLOOKUP(IDP_Barèmes_RX!$D271,Listes!$A$43:$E$49,5,FALSE))),(IDP_Barèmes_RX!$E271*(VLOOKUP(IDP_Barèmes_RX!$D271,Listes!$A$43:$E$49,3,FALSE))+(VLOOKUP(IDP_Barèmes_RX!$D271,Listes!$A$43:$E$49,4,FALSE)))))))</f>
        <v/>
      </c>
      <c r="L271" s="170" t="str">
        <f>IF($G271="","",IF($C271=Listes!$B$34,Listes!$I$31,IF($C271=Listes!$B$35,(VLOOKUP(IDP_Barèmes_RX!$F271,Listes!$E$31:$F$36,2,FALSE)),IF($C271=Listes!$B$33,IF(IDP_Barèmes_RX!$E271&lt;=Listes!$A$64,IDP_Barèmes_RX!$E271*Listes!$A$65,IF(IDP_Barèmes_RX!$E271&gt;Listes!$D$64,IDP_Barèmes_RX!$E271*Listes!$D$65,((IDP_Barèmes_RX!$E271*Listes!$B$65)+Listes!$C$65)))))))</f>
        <v/>
      </c>
      <c r="M271" s="203" t="str">
        <f>IF(Barèmes!O271="","",Barèmes!O271)</f>
        <v/>
      </c>
      <c r="N271" s="73" t="str">
        <f t="shared" si="17"/>
        <v/>
      </c>
      <c r="O271" s="182" t="str">
        <f t="shared" si="18"/>
        <v/>
      </c>
      <c r="P271" s="182"/>
      <c r="Q271" s="182"/>
      <c r="R271" s="209" t="str">
        <f t="shared" si="19"/>
        <v/>
      </c>
      <c r="S271" s="185"/>
      <c r="T271" s="266"/>
      <c r="U271" s="90"/>
      <c r="V271" s="158">
        <f t="shared" si="16"/>
        <v>0</v>
      </c>
    </row>
    <row r="272" spans="1:22" ht="20.100000000000001" customHeight="1" x14ac:dyDescent="0.25">
      <c r="A272" s="174">
        <v>266</v>
      </c>
      <c r="B272" s="181" t="str">
        <f>IF(Barèmes!B272="","",Barèmes!B272)</f>
        <v/>
      </c>
      <c r="C272" s="181" t="str">
        <f>IF(Barèmes!C272="","",Barèmes!C272)</f>
        <v/>
      </c>
      <c r="D272" s="181" t="str">
        <f>IF(Barèmes!D272="","",Barèmes!D272)</f>
        <v/>
      </c>
      <c r="E272" s="181" t="str">
        <f>IF(Barèmes!E272="","",Barèmes!E272)</f>
        <v/>
      </c>
      <c r="F272" s="181" t="str">
        <f>IF(Barèmes!F272="","",Barèmes!F272)</f>
        <v/>
      </c>
      <c r="G272" s="181" t="str">
        <f>IF(Barèmes!G272="","",Barèmes!G272)</f>
        <v/>
      </c>
      <c r="H272" s="181" t="str">
        <f>IF(Barèmes!J272="","",Barèmes!J272)</f>
        <v/>
      </c>
      <c r="I272" s="181" t="str">
        <f>IF(Barèmes!K272="","",Barèmes!K272)</f>
        <v/>
      </c>
      <c r="J272" s="170" t="str">
        <f>IF($G272="","",IF($C272=Listes!$B$32,IF(IDP_Barèmes_RX!$E272&lt;=Listes!$B$53,(IDP_Barèmes_RX!$E272*(VLOOKUP(IDP_Barèmes_RX!$D272,Listes!$A$54:$E$60,2,FALSE))),IF(IDP_Barèmes_RX!$E272&gt;Listes!$E$53,(IDP_Barèmes_RX!$E272*(VLOOKUP(IDP_Barèmes_RX!$D272,Listes!$A$54:$E$60,5,FALSE))),(IDP_Barèmes_RX!$E272*(VLOOKUP(IDP_Barèmes_RX!$D272,Listes!$A$54:$E$60,3,FALSE))+(VLOOKUP(IDP_Barèmes_RX!$D272,Listes!$A$54:$E$60,4,FALSE)))))))</f>
        <v/>
      </c>
      <c r="K272" s="170" t="str">
        <f>IF($G272="","",IF($C272=Listes!$B$31,IF(IDP_Barèmes_RX!$E272&lt;=Listes!$B$42,(IDP_Barèmes_RX!$E272*(VLOOKUP(IDP_Barèmes_RX!$D272,Listes!$A$43:$E$49,2,FALSE))),IF(IDP_Barèmes_RX!$E272&gt;Listes!$D$42,(IDP_Barèmes_RX!$E272*(VLOOKUP(IDP_Barèmes_RX!$D272,Listes!$A$43:$E$49,5,FALSE))),(IDP_Barèmes_RX!$E272*(VLOOKUP(IDP_Barèmes_RX!$D272,Listes!$A$43:$E$49,3,FALSE))+(VLOOKUP(IDP_Barèmes_RX!$D272,Listes!$A$43:$E$49,4,FALSE)))))))</f>
        <v/>
      </c>
      <c r="L272" s="170" t="str">
        <f>IF($G272="","",IF($C272=Listes!$B$34,Listes!$I$31,IF($C272=Listes!$B$35,(VLOOKUP(IDP_Barèmes_RX!$F272,Listes!$E$31:$F$36,2,FALSE)),IF($C272=Listes!$B$33,IF(IDP_Barèmes_RX!$E272&lt;=Listes!$A$64,IDP_Barèmes_RX!$E272*Listes!$A$65,IF(IDP_Barèmes_RX!$E272&gt;Listes!$D$64,IDP_Barèmes_RX!$E272*Listes!$D$65,((IDP_Barèmes_RX!$E272*Listes!$B$65)+Listes!$C$65)))))))</f>
        <v/>
      </c>
      <c r="M272" s="203" t="str">
        <f>IF(Barèmes!O272="","",Barèmes!O272)</f>
        <v/>
      </c>
      <c r="N272" s="73" t="str">
        <f t="shared" si="17"/>
        <v/>
      </c>
      <c r="O272" s="182" t="str">
        <f t="shared" si="18"/>
        <v/>
      </c>
      <c r="P272" s="182"/>
      <c r="Q272" s="182"/>
      <c r="R272" s="209" t="str">
        <f t="shared" si="19"/>
        <v/>
      </c>
      <c r="S272" s="185"/>
      <c r="T272" s="266"/>
      <c r="U272" s="90"/>
      <c r="V272" s="158">
        <f t="shared" si="16"/>
        <v>0</v>
      </c>
    </row>
    <row r="273" spans="1:22" ht="20.100000000000001" customHeight="1" x14ac:dyDescent="0.25">
      <c r="A273" s="174">
        <v>267</v>
      </c>
      <c r="B273" s="181" t="str">
        <f>IF(Barèmes!B273="","",Barèmes!B273)</f>
        <v/>
      </c>
      <c r="C273" s="181" t="str">
        <f>IF(Barèmes!C273="","",Barèmes!C273)</f>
        <v/>
      </c>
      <c r="D273" s="181" t="str">
        <f>IF(Barèmes!D273="","",Barèmes!D273)</f>
        <v/>
      </c>
      <c r="E273" s="181" t="str">
        <f>IF(Barèmes!E273="","",Barèmes!E273)</f>
        <v/>
      </c>
      <c r="F273" s="181" t="str">
        <f>IF(Barèmes!F273="","",Barèmes!F273)</f>
        <v/>
      </c>
      <c r="G273" s="181" t="str">
        <f>IF(Barèmes!G273="","",Barèmes!G273)</f>
        <v/>
      </c>
      <c r="H273" s="181" t="str">
        <f>IF(Barèmes!J273="","",Barèmes!J273)</f>
        <v/>
      </c>
      <c r="I273" s="181" t="str">
        <f>IF(Barèmes!K273="","",Barèmes!K273)</f>
        <v/>
      </c>
      <c r="J273" s="170" t="str">
        <f>IF($G273="","",IF($C273=Listes!$B$32,IF(IDP_Barèmes_RX!$E273&lt;=Listes!$B$53,(IDP_Barèmes_RX!$E273*(VLOOKUP(IDP_Barèmes_RX!$D273,Listes!$A$54:$E$60,2,FALSE))),IF(IDP_Barèmes_RX!$E273&gt;Listes!$E$53,(IDP_Barèmes_RX!$E273*(VLOOKUP(IDP_Barèmes_RX!$D273,Listes!$A$54:$E$60,5,FALSE))),(IDP_Barèmes_RX!$E273*(VLOOKUP(IDP_Barèmes_RX!$D273,Listes!$A$54:$E$60,3,FALSE))+(VLOOKUP(IDP_Barèmes_RX!$D273,Listes!$A$54:$E$60,4,FALSE)))))))</f>
        <v/>
      </c>
      <c r="K273" s="170" t="str">
        <f>IF($G273="","",IF($C273=Listes!$B$31,IF(IDP_Barèmes_RX!$E273&lt;=Listes!$B$42,(IDP_Barèmes_RX!$E273*(VLOOKUP(IDP_Barèmes_RX!$D273,Listes!$A$43:$E$49,2,FALSE))),IF(IDP_Barèmes_RX!$E273&gt;Listes!$D$42,(IDP_Barèmes_RX!$E273*(VLOOKUP(IDP_Barèmes_RX!$D273,Listes!$A$43:$E$49,5,FALSE))),(IDP_Barèmes_RX!$E273*(VLOOKUP(IDP_Barèmes_RX!$D273,Listes!$A$43:$E$49,3,FALSE))+(VLOOKUP(IDP_Barèmes_RX!$D273,Listes!$A$43:$E$49,4,FALSE)))))))</f>
        <v/>
      </c>
      <c r="L273" s="170" t="str">
        <f>IF($G273="","",IF($C273=Listes!$B$34,Listes!$I$31,IF($C273=Listes!$B$35,(VLOOKUP(IDP_Barèmes_RX!$F273,Listes!$E$31:$F$36,2,FALSE)),IF($C273=Listes!$B$33,IF(IDP_Barèmes_RX!$E273&lt;=Listes!$A$64,IDP_Barèmes_RX!$E273*Listes!$A$65,IF(IDP_Barèmes_RX!$E273&gt;Listes!$D$64,IDP_Barèmes_RX!$E273*Listes!$D$65,((IDP_Barèmes_RX!$E273*Listes!$B$65)+Listes!$C$65)))))))</f>
        <v/>
      </c>
      <c r="M273" s="203" t="str">
        <f>IF(Barèmes!O273="","",Barèmes!O273)</f>
        <v/>
      </c>
      <c r="N273" s="73" t="str">
        <f t="shared" si="17"/>
        <v/>
      </c>
      <c r="O273" s="182" t="str">
        <f t="shared" si="18"/>
        <v/>
      </c>
      <c r="P273" s="182"/>
      <c r="Q273" s="182"/>
      <c r="R273" s="209" t="str">
        <f t="shared" si="19"/>
        <v/>
      </c>
      <c r="S273" s="185"/>
      <c r="T273" s="266"/>
      <c r="U273" s="90"/>
      <c r="V273" s="158">
        <f t="shared" si="16"/>
        <v>0</v>
      </c>
    </row>
    <row r="274" spans="1:22" ht="20.100000000000001" customHeight="1" x14ac:dyDescent="0.25">
      <c r="A274" s="174">
        <v>268</v>
      </c>
      <c r="B274" s="181" t="str">
        <f>IF(Barèmes!B274="","",Barèmes!B274)</f>
        <v/>
      </c>
      <c r="C274" s="181" t="str">
        <f>IF(Barèmes!C274="","",Barèmes!C274)</f>
        <v/>
      </c>
      <c r="D274" s="181" t="str">
        <f>IF(Barèmes!D274="","",Barèmes!D274)</f>
        <v/>
      </c>
      <c r="E274" s="181" t="str">
        <f>IF(Barèmes!E274="","",Barèmes!E274)</f>
        <v/>
      </c>
      <c r="F274" s="181" t="str">
        <f>IF(Barèmes!F274="","",Barèmes!F274)</f>
        <v/>
      </c>
      <c r="G274" s="181" t="str">
        <f>IF(Barèmes!G274="","",Barèmes!G274)</f>
        <v/>
      </c>
      <c r="H274" s="181" t="str">
        <f>IF(Barèmes!J274="","",Barèmes!J274)</f>
        <v/>
      </c>
      <c r="I274" s="181" t="str">
        <f>IF(Barèmes!K274="","",Barèmes!K274)</f>
        <v/>
      </c>
      <c r="J274" s="170" t="str">
        <f>IF($G274="","",IF($C274=Listes!$B$32,IF(IDP_Barèmes_RX!$E274&lt;=Listes!$B$53,(IDP_Barèmes_RX!$E274*(VLOOKUP(IDP_Barèmes_RX!$D274,Listes!$A$54:$E$60,2,FALSE))),IF(IDP_Barèmes_RX!$E274&gt;Listes!$E$53,(IDP_Barèmes_RX!$E274*(VLOOKUP(IDP_Barèmes_RX!$D274,Listes!$A$54:$E$60,5,FALSE))),(IDP_Barèmes_RX!$E274*(VLOOKUP(IDP_Barèmes_RX!$D274,Listes!$A$54:$E$60,3,FALSE))+(VLOOKUP(IDP_Barèmes_RX!$D274,Listes!$A$54:$E$60,4,FALSE)))))))</f>
        <v/>
      </c>
      <c r="K274" s="170" t="str">
        <f>IF($G274="","",IF($C274=Listes!$B$31,IF(IDP_Barèmes_RX!$E274&lt;=Listes!$B$42,(IDP_Barèmes_RX!$E274*(VLOOKUP(IDP_Barèmes_RX!$D274,Listes!$A$43:$E$49,2,FALSE))),IF(IDP_Barèmes_RX!$E274&gt;Listes!$D$42,(IDP_Barèmes_RX!$E274*(VLOOKUP(IDP_Barèmes_RX!$D274,Listes!$A$43:$E$49,5,FALSE))),(IDP_Barèmes_RX!$E274*(VLOOKUP(IDP_Barèmes_RX!$D274,Listes!$A$43:$E$49,3,FALSE))+(VLOOKUP(IDP_Barèmes_RX!$D274,Listes!$A$43:$E$49,4,FALSE)))))))</f>
        <v/>
      </c>
      <c r="L274" s="170" t="str">
        <f>IF($G274="","",IF($C274=Listes!$B$34,Listes!$I$31,IF($C274=Listes!$B$35,(VLOOKUP(IDP_Barèmes_RX!$F274,Listes!$E$31:$F$36,2,FALSE)),IF($C274=Listes!$B$33,IF(IDP_Barèmes_RX!$E274&lt;=Listes!$A$64,IDP_Barèmes_RX!$E274*Listes!$A$65,IF(IDP_Barèmes_RX!$E274&gt;Listes!$D$64,IDP_Barèmes_RX!$E274*Listes!$D$65,((IDP_Barèmes_RX!$E274*Listes!$B$65)+Listes!$C$65)))))))</f>
        <v/>
      </c>
      <c r="M274" s="203" t="str">
        <f>IF(Barèmes!O274="","",Barèmes!O274)</f>
        <v/>
      </c>
      <c r="N274" s="73" t="str">
        <f t="shared" si="17"/>
        <v/>
      </c>
      <c r="O274" s="182" t="str">
        <f t="shared" si="18"/>
        <v/>
      </c>
      <c r="P274" s="182"/>
      <c r="Q274" s="182"/>
      <c r="R274" s="209" t="str">
        <f t="shared" si="19"/>
        <v/>
      </c>
      <c r="S274" s="185"/>
      <c r="T274" s="266"/>
      <c r="U274" s="90"/>
      <c r="V274" s="158">
        <f t="shared" si="16"/>
        <v>0</v>
      </c>
    </row>
    <row r="275" spans="1:22" ht="20.100000000000001" customHeight="1" x14ac:dyDescent="0.25">
      <c r="A275" s="174">
        <v>269</v>
      </c>
      <c r="B275" s="181" t="str">
        <f>IF(Barèmes!B275="","",Barèmes!B275)</f>
        <v/>
      </c>
      <c r="C275" s="181" t="str">
        <f>IF(Barèmes!C275="","",Barèmes!C275)</f>
        <v/>
      </c>
      <c r="D275" s="181" t="str">
        <f>IF(Barèmes!D275="","",Barèmes!D275)</f>
        <v/>
      </c>
      <c r="E275" s="181" t="str">
        <f>IF(Barèmes!E275="","",Barèmes!E275)</f>
        <v/>
      </c>
      <c r="F275" s="181" t="str">
        <f>IF(Barèmes!F275="","",Barèmes!F275)</f>
        <v/>
      </c>
      <c r="G275" s="181" t="str">
        <f>IF(Barèmes!G275="","",Barèmes!G275)</f>
        <v/>
      </c>
      <c r="H275" s="181" t="str">
        <f>IF(Barèmes!J275="","",Barèmes!J275)</f>
        <v/>
      </c>
      <c r="I275" s="181" t="str">
        <f>IF(Barèmes!K275="","",Barèmes!K275)</f>
        <v/>
      </c>
      <c r="J275" s="170" t="str">
        <f>IF($G275="","",IF($C275=Listes!$B$32,IF(IDP_Barèmes_RX!$E275&lt;=Listes!$B$53,(IDP_Barèmes_RX!$E275*(VLOOKUP(IDP_Barèmes_RX!$D275,Listes!$A$54:$E$60,2,FALSE))),IF(IDP_Barèmes_RX!$E275&gt;Listes!$E$53,(IDP_Barèmes_RX!$E275*(VLOOKUP(IDP_Barèmes_RX!$D275,Listes!$A$54:$E$60,5,FALSE))),(IDP_Barèmes_RX!$E275*(VLOOKUP(IDP_Barèmes_RX!$D275,Listes!$A$54:$E$60,3,FALSE))+(VLOOKUP(IDP_Barèmes_RX!$D275,Listes!$A$54:$E$60,4,FALSE)))))))</f>
        <v/>
      </c>
      <c r="K275" s="170" t="str">
        <f>IF($G275="","",IF($C275=Listes!$B$31,IF(IDP_Barèmes_RX!$E275&lt;=Listes!$B$42,(IDP_Barèmes_RX!$E275*(VLOOKUP(IDP_Barèmes_RX!$D275,Listes!$A$43:$E$49,2,FALSE))),IF(IDP_Barèmes_RX!$E275&gt;Listes!$D$42,(IDP_Barèmes_RX!$E275*(VLOOKUP(IDP_Barèmes_RX!$D275,Listes!$A$43:$E$49,5,FALSE))),(IDP_Barèmes_RX!$E275*(VLOOKUP(IDP_Barèmes_RX!$D275,Listes!$A$43:$E$49,3,FALSE))+(VLOOKUP(IDP_Barèmes_RX!$D275,Listes!$A$43:$E$49,4,FALSE)))))))</f>
        <v/>
      </c>
      <c r="L275" s="170" t="str">
        <f>IF($G275="","",IF($C275=Listes!$B$34,Listes!$I$31,IF($C275=Listes!$B$35,(VLOOKUP(IDP_Barèmes_RX!$F275,Listes!$E$31:$F$36,2,FALSE)),IF($C275=Listes!$B$33,IF(IDP_Barèmes_RX!$E275&lt;=Listes!$A$64,IDP_Barèmes_RX!$E275*Listes!$A$65,IF(IDP_Barèmes_RX!$E275&gt;Listes!$D$64,IDP_Barèmes_RX!$E275*Listes!$D$65,((IDP_Barèmes_RX!$E275*Listes!$B$65)+Listes!$C$65)))))))</f>
        <v/>
      </c>
      <c r="M275" s="203" t="str">
        <f>IF(Barèmes!O275="","",Barèmes!O275)</f>
        <v/>
      </c>
      <c r="N275" s="73" t="str">
        <f t="shared" si="17"/>
        <v/>
      </c>
      <c r="O275" s="182" t="str">
        <f t="shared" si="18"/>
        <v/>
      </c>
      <c r="P275" s="182"/>
      <c r="Q275" s="182"/>
      <c r="R275" s="209" t="str">
        <f t="shared" si="19"/>
        <v/>
      </c>
      <c r="S275" s="185"/>
      <c r="T275" s="266"/>
      <c r="U275" s="90"/>
      <c r="V275" s="158">
        <f t="shared" si="16"/>
        <v>0</v>
      </c>
    </row>
    <row r="276" spans="1:22" ht="20.100000000000001" customHeight="1" x14ac:dyDescent="0.25">
      <c r="A276" s="174">
        <v>270</v>
      </c>
      <c r="B276" s="181" t="str">
        <f>IF(Barèmes!B276="","",Barèmes!B276)</f>
        <v/>
      </c>
      <c r="C276" s="181" t="str">
        <f>IF(Barèmes!C276="","",Barèmes!C276)</f>
        <v/>
      </c>
      <c r="D276" s="181" t="str">
        <f>IF(Barèmes!D276="","",Barèmes!D276)</f>
        <v/>
      </c>
      <c r="E276" s="181" t="str">
        <f>IF(Barèmes!E276="","",Barèmes!E276)</f>
        <v/>
      </c>
      <c r="F276" s="181" t="str">
        <f>IF(Barèmes!F276="","",Barèmes!F276)</f>
        <v/>
      </c>
      <c r="G276" s="181" t="str">
        <f>IF(Barèmes!G276="","",Barèmes!G276)</f>
        <v/>
      </c>
      <c r="H276" s="181" t="str">
        <f>IF(Barèmes!J276="","",Barèmes!J276)</f>
        <v/>
      </c>
      <c r="I276" s="181" t="str">
        <f>IF(Barèmes!K276="","",Barèmes!K276)</f>
        <v/>
      </c>
      <c r="J276" s="170" t="str">
        <f>IF($G276="","",IF($C276=Listes!$B$32,IF(IDP_Barèmes_RX!$E276&lt;=Listes!$B$53,(IDP_Barèmes_RX!$E276*(VLOOKUP(IDP_Barèmes_RX!$D276,Listes!$A$54:$E$60,2,FALSE))),IF(IDP_Barèmes_RX!$E276&gt;Listes!$E$53,(IDP_Barèmes_RX!$E276*(VLOOKUP(IDP_Barèmes_RX!$D276,Listes!$A$54:$E$60,5,FALSE))),(IDP_Barèmes_RX!$E276*(VLOOKUP(IDP_Barèmes_RX!$D276,Listes!$A$54:$E$60,3,FALSE))+(VLOOKUP(IDP_Barèmes_RX!$D276,Listes!$A$54:$E$60,4,FALSE)))))))</f>
        <v/>
      </c>
      <c r="K276" s="170" t="str">
        <f>IF($G276="","",IF($C276=Listes!$B$31,IF(IDP_Barèmes_RX!$E276&lt;=Listes!$B$42,(IDP_Barèmes_RX!$E276*(VLOOKUP(IDP_Barèmes_RX!$D276,Listes!$A$43:$E$49,2,FALSE))),IF(IDP_Barèmes_RX!$E276&gt;Listes!$D$42,(IDP_Barèmes_RX!$E276*(VLOOKUP(IDP_Barèmes_RX!$D276,Listes!$A$43:$E$49,5,FALSE))),(IDP_Barèmes_RX!$E276*(VLOOKUP(IDP_Barèmes_RX!$D276,Listes!$A$43:$E$49,3,FALSE))+(VLOOKUP(IDP_Barèmes_RX!$D276,Listes!$A$43:$E$49,4,FALSE)))))))</f>
        <v/>
      </c>
      <c r="L276" s="170" t="str">
        <f>IF($G276="","",IF($C276=Listes!$B$34,Listes!$I$31,IF($C276=Listes!$B$35,(VLOOKUP(IDP_Barèmes_RX!$F276,Listes!$E$31:$F$36,2,FALSE)),IF($C276=Listes!$B$33,IF(IDP_Barèmes_RX!$E276&lt;=Listes!$A$64,IDP_Barèmes_RX!$E276*Listes!$A$65,IF(IDP_Barèmes_RX!$E276&gt;Listes!$D$64,IDP_Barèmes_RX!$E276*Listes!$D$65,((IDP_Barèmes_RX!$E276*Listes!$B$65)+Listes!$C$65)))))))</f>
        <v/>
      </c>
      <c r="M276" s="203" t="str">
        <f>IF(Barèmes!O276="","",Barèmes!O276)</f>
        <v/>
      </c>
      <c r="N276" s="73" t="str">
        <f t="shared" si="17"/>
        <v/>
      </c>
      <c r="O276" s="182" t="str">
        <f t="shared" si="18"/>
        <v/>
      </c>
      <c r="P276" s="182"/>
      <c r="Q276" s="182"/>
      <c r="R276" s="209" t="str">
        <f t="shared" si="19"/>
        <v/>
      </c>
      <c r="S276" s="185"/>
      <c r="T276" s="266"/>
      <c r="U276" s="90"/>
      <c r="V276" s="158">
        <f t="shared" si="16"/>
        <v>0</v>
      </c>
    </row>
    <row r="277" spans="1:22" ht="20.100000000000001" customHeight="1" x14ac:dyDescent="0.25">
      <c r="A277" s="174">
        <v>271</v>
      </c>
      <c r="B277" s="181" t="str">
        <f>IF(Barèmes!B277="","",Barèmes!B277)</f>
        <v/>
      </c>
      <c r="C277" s="181" t="str">
        <f>IF(Barèmes!C277="","",Barèmes!C277)</f>
        <v/>
      </c>
      <c r="D277" s="181" t="str">
        <f>IF(Barèmes!D277="","",Barèmes!D277)</f>
        <v/>
      </c>
      <c r="E277" s="181" t="str">
        <f>IF(Barèmes!E277="","",Barèmes!E277)</f>
        <v/>
      </c>
      <c r="F277" s="181" t="str">
        <f>IF(Barèmes!F277="","",Barèmes!F277)</f>
        <v/>
      </c>
      <c r="G277" s="181" t="str">
        <f>IF(Barèmes!G277="","",Barèmes!G277)</f>
        <v/>
      </c>
      <c r="H277" s="181" t="str">
        <f>IF(Barèmes!J277="","",Barèmes!J277)</f>
        <v/>
      </c>
      <c r="I277" s="181" t="str">
        <f>IF(Barèmes!K277="","",Barèmes!K277)</f>
        <v/>
      </c>
      <c r="J277" s="170" t="str">
        <f>IF($G277="","",IF($C277=Listes!$B$32,IF(IDP_Barèmes_RX!$E277&lt;=Listes!$B$53,(IDP_Barèmes_RX!$E277*(VLOOKUP(IDP_Barèmes_RX!$D277,Listes!$A$54:$E$60,2,FALSE))),IF(IDP_Barèmes_RX!$E277&gt;Listes!$E$53,(IDP_Barèmes_RX!$E277*(VLOOKUP(IDP_Barèmes_RX!$D277,Listes!$A$54:$E$60,5,FALSE))),(IDP_Barèmes_RX!$E277*(VLOOKUP(IDP_Barèmes_RX!$D277,Listes!$A$54:$E$60,3,FALSE))+(VLOOKUP(IDP_Barèmes_RX!$D277,Listes!$A$54:$E$60,4,FALSE)))))))</f>
        <v/>
      </c>
      <c r="K277" s="170" t="str">
        <f>IF($G277="","",IF($C277=Listes!$B$31,IF(IDP_Barèmes_RX!$E277&lt;=Listes!$B$42,(IDP_Barèmes_RX!$E277*(VLOOKUP(IDP_Barèmes_RX!$D277,Listes!$A$43:$E$49,2,FALSE))),IF(IDP_Barèmes_RX!$E277&gt;Listes!$D$42,(IDP_Barèmes_RX!$E277*(VLOOKUP(IDP_Barèmes_RX!$D277,Listes!$A$43:$E$49,5,FALSE))),(IDP_Barèmes_RX!$E277*(VLOOKUP(IDP_Barèmes_RX!$D277,Listes!$A$43:$E$49,3,FALSE))+(VLOOKUP(IDP_Barèmes_RX!$D277,Listes!$A$43:$E$49,4,FALSE)))))))</f>
        <v/>
      </c>
      <c r="L277" s="170" t="str">
        <f>IF($G277="","",IF($C277=Listes!$B$34,Listes!$I$31,IF($C277=Listes!$B$35,(VLOOKUP(IDP_Barèmes_RX!$F277,Listes!$E$31:$F$36,2,FALSE)),IF($C277=Listes!$B$33,IF(IDP_Barèmes_RX!$E277&lt;=Listes!$A$64,IDP_Barèmes_RX!$E277*Listes!$A$65,IF(IDP_Barèmes_RX!$E277&gt;Listes!$D$64,IDP_Barèmes_RX!$E277*Listes!$D$65,((IDP_Barèmes_RX!$E277*Listes!$B$65)+Listes!$C$65)))))))</f>
        <v/>
      </c>
      <c r="M277" s="203" t="str">
        <f>IF(Barèmes!O277="","",Barèmes!O277)</f>
        <v/>
      </c>
      <c r="N277" s="73" t="str">
        <f t="shared" si="17"/>
        <v/>
      </c>
      <c r="O277" s="182" t="str">
        <f t="shared" si="18"/>
        <v/>
      </c>
      <c r="P277" s="182"/>
      <c r="Q277" s="182"/>
      <c r="R277" s="209" t="str">
        <f t="shared" si="19"/>
        <v/>
      </c>
      <c r="S277" s="185"/>
      <c r="T277" s="266"/>
      <c r="U277" s="90"/>
      <c r="V277" s="158">
        <f t="shared" si="16"/>
        <v>0</v>
      </c>
    </row>
    <row r="278" spans="1:22" ht="20.100000000000001" customHeight="1" x14ac:dyDescent="0.25">
      <c r="A278" s="174">
        <v>272</v>
      </c>
      <c r="B278" s="181" t="str">
        <f>IF(Barèmes!B278="","",Barèmes!B278)</f>
        <v/>
      </c>
      <c r="C278" s="181" t="str">
        <f>IF(Barèmes!C278="","",Barèmes!C278)</f>
        <v/>
      </c>
      <c r="D278" s="181" t="str">
        <f>IF(Barèmes!D278="","",Barèmes!D278)</f>
        <v/>
      </c>
      <c r="E278" s="181" t="str">
        <f>IF(Barèmes!E278="","",Barèmes!E278)</f>
        <v/>
      </c>
      <c r="F278" s="181" t="str">
        <f>IF(Barèmes!F278="","",Barèmes!F278)</f>
        <v/>
      </c>
      <c r="G278" s="181" t="str">
        <f>IF(Barèmes!G278="","",Barèmes!G278)</f>
        <v/>
      </c>
      <c r="H278" s="181" t="str">
        <f>IF(Barèmes!J278="","",Barèmes!J278)</f>
        <v/>
      </c>
      <c r="I278" s="181" t="str">
        <f>IF(Barèmes!K278="","",Barèmes!K278)</f>
        <v/>
      </c>
      <c r="J278" s="170" t="str">
        <f>IF($G278="","",IF($C278=Listes!$B$32,IF(IDP_Barèmes_RX!$E278&lt;=Listes!$B$53,(IDP_Barèmes_RX!$E278*(VLOOKUP(IDP_Barèmes_RX!$D278,Listes!$A$54:$E$60,2,FALSE))),IF(IDP_Barèmes_RX!$E278&gt;Listes!$E$53,(IDP_Barèmes_RX!$E278*(VLOOKUP(IDP_Barèmes_RX!$D278,Listes!$A$54:$E$60,5,FALSE))),(IDP_Barèmes_RX!$E278*(VLOOKUP(IDP_Barèmes_RX!$D278,Listes!$A$54:$E$60,3,FALSE))+(VLOOKUP(IDP_Barèmes_RX!$D278,Listes!$A$54:$E$60,4,FALSE)))))))</f>
        <v/>
      </c>
      <c r="K278" s="170" t="str">
        <f>IF($G278="","",IF($C278=Listes!$B$31,IF(IDP_Barèmes_RX!$E278&lt;=Listes!$B$42,(IDP_Barèmes_RX!$E278*(VLOOKUP(IDP_Barèmes_RX!$D278,Listes!$A$43:$E$49,2,FALSE))),IF(IDP_Barèmes_RX!$E278&gt;Listes!$D$42,(IDP_Barèmes_RX!$E278*(VLOOKUP(IDP_Barèmes_RX!$D278,Listes!$A$43:$E$49,5,FALSE))),(IDP_Barèmes_RX!$E278*(VLOOKUP(IDP_Barèmes_RX!$D278,Listes!$A$43:$E$49,3,FALSE))+(VLOOKUP(IDP_Barèmes_RX!$D278,Listes!$A$43:$E$49,4,FALSE)))))))</f>
        <v/>
      </c>
      <c r="L278" s="170" t="str">
        <f>IF($G278="","",IF($C278=Listes!$B$34,Listes!$I$31,IF($C278=Listes!$B$35,(VLOOKUP(IDP_Barèmes_RX!$F278,Listes!$E$31:$F$36,2,FALSE)),IF($C278=Listes!$B$33,IF(IDP_Barèmes_RX!$E278&lt;=Listes!$A$64,IDP_Barèmes_RX!$E278*Listes!$A$65,IF(IDP_Barèmes_RX!$E278&gt;Listes!$D$64,IDP_Barèmes_RX!$E278*Listes!$D$65,((IDP_Barèmes_RX!$E278*Listes!$B$65)+Listes!$C$65)))))))</f>
        <v/>
      </c>
      <c r="M278" s="203" t="str">
        <f>IF(Barèmes!O278="","",Barèmes!O278)</f>
        <v/>
      </c>
      <c r="N278" s="73" t="str">
        <f t="shared" si="17"/>
        <v/>
      </c>
      <c r="O278" s="182" t="str">
        <f t="shared" si="18"/>
        <v/>
      </c>
      <c r="P278" s="182"/>
      <c r="Q278" s="182"/>
      <c r="R278" s="209" t="str">
        <f t="shared" si="19"/>
        <v/>
      </c>
      <c r="S278" s="185"/>
      <c r="T278" s="266"/>
      <c r="U278" s="90"/>
      <c r="V278" s="158">
        <f t="shared" si="16"/>
        <v>0</v>
      </c>
    </row>
    <row r="279" spans="1:22" ht="20.100000000000001" customHeight="1" x14ac:dyDescent="0.25">
      <c r="A279" s="174">
        <v>273</v>
      </c>
      <c r="B279" s="181" t="str">
        <f>IF(Barèmes!B279="","",Barèmes!B279)</f>
        <v/>
      </c>
      <c r="C279" s="181" t="str">
        <f>IF(Barèmes!C279="","",Barèmes!C279)</f>
        <v/>
      </c>
      <c r="D279" s="181" t="str">
        <f>IF(Barèmes!D279="","",Barèmes!D279)</f>
        <v/>
      </c>
      <c r="E279" s="181" t="str">
        <f>IF(Barèmes!E279="","",Barèmes!E279)</f>
        <v/>
      </c>
      <c r="F279" s="181" t="str">
        <f>IF(Barèmes!F279="","",Barèmes!F279)</f>
        <v/>
      </c>
      <c r="G279" s="181" t="str">
        <f>IF(Barèmes!G279="","",Barèmes!G279)</f>
        <v/>
      </c>
      <c r="H279" s="181" t="str">
        <f>IF(Barèmes!J279="","",Barèmes!J279)</f>
        <v/>
      </c>
      <c r="I279" s="181" t="str">
        <f>IF(Barèmes!K279="","",Barèmes!K279)</f>
        <v/>
      </c>
      <c r="J279" s="170" t="str">
        <f>IF($G279="","",IF($C279=Listes!$B$32,IF(IDP_Barèmes_RX!$E279&lt;=Listes!$B$53,(IDP_Barèmes_RX!$E279*(VLOOKUP(IDP_Barèmes_RX!$D279,Listes!$A$54:$E$60,2,FALSE))),IF(IDP_Barèmes_RX!$E279&gt;Listes!$E$53,(IDP_Barèmes_RX!$E279*(VLOOKUP(IDP_Barèmes_RX!$D279,Listes!$A$54:$E$60,5,FALSE))),(IDP_Barèmes_RX!$E279*(VLOOKUP(IDP_Barèmes_RX!$D279,Listes!$A$54:$E$60,3,FALSE))+(VLOOKUP(IDP_Barèmes_RX!$D279,Listes!$A$54:$E$60,4,FALSE)))))))</f>
        <v/>
      </c>
      <c r="K279" s="170" t="str">
        <f>IF($G279="","",IF($C279=Listes!$B$31,IF(IDP_Barèmes_RX!$E279&lt;=Listes!$B$42,(IDP_Barèmes_RX!$E279*(VLOOKUP(IDP_Barèmes_RX!$D279,Listes!$A$43:$E$49,2,FALSE))),IF(IDP_Barèmes_RX!$E279&gt;Listes!$D$42,(IDP_Barèmes_RX!$E279*(VLOOKUP(IDP_Barèmes_RX!$D279,Listes!$A$43:$E$49,5,FALSE))),(IDP_Barèmes_RX!$E279*(VLOOKUP(IDP_Barèmes_RX!$D279,Listes!$A$43:$E$49,3,FALSE))+(VLOOKUP(IDP_Barèmes_RX!$D279,Listes!$A$43:$E$49,4,FALSE)))))))</f>
        <v/>
      </c>
      <c r="L279" s="170" t="str">
        <f>IF($G279="","",IF($C279=Listes!$B$34,Listes!$I$31,IF($C279=Listes!$B$35,(VLOOKUP(IDP_Barèmes_RX!$F279,Listes!$E$31:$F$36,2,FALSE)),IF($C279=Listes!$B$33,IF(IDP_Barèmes_RX!$E279&lt;=Listes!$A$64,IDP_Barèmes_RX!$E279*Listes!$A$65,IF(IDP_Barèmes_RX!$E279&gt;Listes!$D$64,IDP_Barèmes_RX!$E279*Listes!$D$65,((IDP_Barèmes_RX!$E279*Listes!$B$65)+Listes!$C$65)))))))</f>
        <v/>
      </c>
      <c r="M279" s="203" t="str">
        <f>IF(Barèmes!O279="","",Barèmes!O279)</f>
        <v/>
      </c>
      <c r="N279" s="73" t="str">
        <f t="shared" si="17"/>
        <v/>
      </c>
      <c r="O279" s="182" t="str">
        <f t="shared" si="18"/>
        <v/>
      </c>
      <c r="P279" s="182"/>
      <c r="Q279" s="182"/>
      <c r="R279" s="209" t="str">
        <f t="shared" si="19"/>
        <v/>
      </c>
      <c r="S279" s="185"/>
      <c r="T279" s="266"/>
      <c r="U279" s="90"/>
      <c r="V279" s="158">
        <f t="shared" si="16"/>
        <v>0</v>
      </c>
    </row>
    <row r="280" spans="1:22" ht="20.100000000000001" customHeight="1" x14ac:dyDescent="0.25">
      <c r="A280" s="174">
        <v>274</v>
      </c>
      <c r="B280" s="181" t="str">
        <f>IF(Barèmes!B280="","",Barèmes!B280)</f>
        <v/>
      </c>
      <c r="C280" s="181" t="str">
        <f>IF(Barèmes!C280="","",Barèmes!C280)</f>
        <v/>
      </c>
      <c r="D280" s="181" t="str">
        <f>IF(Barèmes!D280="","",Barèmes!D280)</f>
        <v/>
      </c>
      <c r="E280" s="181" t="str">
        <f>IF(Barèmes!E280="","",Barèmes!E280)</f>
        <v/>
      </c>
      <c r="F280" s="181" t="str">
        <f>IF(Barèmes!F280="","",Barèmes!F280)</f>
        <v/>
      </c>
      <c r="G280" s="181" t="str">
        <f>IF(Barèmes!G280="","",Barèmes!G280)</f>
        <v/>
      </c>
      <c r="H280" s="181" t="str">
        <f>IF(Barèmes!J280="","",Barèmes!J280)</f>
        <v/>
      </c>
      <c r="I280" s="181" t="str">
        <f>IF(Barèmes!K280="","",Barèmes!K280)</f>
        <v/>
      </c>
      <c r="J280" s="170" t="str">
        <f>IF($G280="","",IF($C280=Listes!$B$32,IF(IDP_Barèmes_RX!$E280&lt;=Listes!$B$53,(IDP_Barèmes_RX!$E280*(VLOOKUP(IDP_Barèmes_RX!$D280,Listes!$A$54:$E$60,2,FALSE))),IF(IDP_Barèmes_RX!$E280&gt;Listes!$E$53,(IDP_Barèmes_RX!$E280*(VLOOKUP(IDP_Barèmes_RX!$D280,Listes!$A$54:$E$60,5,FALSE))),(IDP_Barèmes_RX!$E280*(VLOOKUP(IDP_Barèmes_RX!$D280,Listes!$A$54:$E$60,3,FALSE))+(VLOOKUP(IDP_Barèmes_RX!$D280,Listes!$A$54:$E$60,4,FALSE)))))))</f>
        <v/>
      </c>
      <c r="K280" s="170" t="str">
        <f>IF($G280="","",IF($C280=Listes!$B$31,IF(IDP_Barèmes_RX!$E280&lt;=Listes!$B$42,(IDP_Barèmes_RX!$E280*(VLOOKUP(IDP_Barèmes_RX!$D280,Listes!$A$43:$E$49,2,FALSE))),IF(IDP_Barèmes_RX!$E280&gt;Listes!$D$42,(IDP_Barèmes_RX!$E280*(VLOOKUP(IDP_Barèmes_RX!$D280,Listes!$A$43:$E$49,5,FALSE))),(IDP_Barèmes_RX!$E280*(VLOOKUP(IDP_Barèmes_RX!$D280,Listes!$A$43:$E$49,3,FALSE))+(VLOOKUP(IDP_Barèmes_RX!$D280,Listes!$A$43:$E$49,4,FALSE)))))))</f>
        <v/>
      </c>
      <c r="L280" s="170" t="str">
        <f>IF($G280="","",IF($C280=Listes!$B$34,Listes!$I$31,IF($C280=Listes!$B$35,(VLOOKUP(IDP_Barèmes_RX!$F280,Listes!$E$31:$F$36,2,FALSE)),IF($C280=Listes!$B$33,IF(IDP_Barèmes_RX!$E280&lt;=Listes!$A$64,IDP_Barèmes_RX!$E280*Listes!$A$65,IF(IDP_Barèmes_RX!$E280&gt;Listes!$D$64,IDP_Barèmes_RX!$E280*Listes!$D$65,((IDP_Barèmes_RX!$E280*Listes!$B$65)+Listes!$C$65)))))))</f>
        <v/>
      </c>
      <c r="M280" s="203" t="str">
        <f>IF(Barèmes!O280="","",Barèmes!O280)</f>
        <v/>
      </c>
      <c r="N280" s="73" t="str">
        <f t="shared" si="17"/>
        <v/>
      </c>
      <c r="O280" s="182" t="str">
        <f t="shared" si="18"/>
        <v/>
      </c>
      <c r="P280" s="182"/>
      <c r="Q280" s="182"/>
      <c r="R280" s="209" t="str">
        <f t="shared" si="19"/>
        <v/>
      </c>
      <c r="S280" s="185"/>
      <c r="T280" s="266"/>
      <c r="U280" s="90"/>
      <c r="V280" s="158">
        <f t="shared" si="16"/>
        <v>0</v>
      </c>
    </row>
    <row r="281" spans="1:22" ht="20.100000000000001" customHeight="1" x14ac:dyDescent="0.25">
      <c r="A281" s="174">
        <v>275</v>
      </c>
      <c r="B281" s="181" t="str">
        <f>IF(Barèmes!B281="","",Barèmes!B281)</f>
        <v/>
      </c>
      <c r="C281" s="181" t="str">
        <f>IF(Barèmes!C281="","",Barèmes!C281)</f>
        <v/>
      </c>
      <c r="D281" s="181" t="str">
        <f>IF(Barèmes!D281="","",Barèmes!D281)</f>
        <v/>
      </c>
      <c r="E281" s="181" t="str">
        <f>IF(Barèmes!E281="","",Barèmes!E281)</f>
        <v/>
      </c>
      <c r="F281" s="181" t="str">
        <f>IF(Barèmes!F281="","",Barèmes!F281)</f>
        <v/>
      </c>
      <c r="G281" s="181" t="str">
        <f>IF(Barèmes!G281="","",Barèmes!G281)</f>
        <v/>
      </c>
      <c r="H281" s="181" t="str">
        <f>IF(Barèmes!J281="","",Barèmes!J281)</f>
        <v/>
      </c>
      <c r="I281" s="181" t="str">
        <f>IF(Barèmes!K281="","",Barèmes!K281)</f>
        <v/>
      </c>
      <c r="J281" s="170" t="str">
        <f>IF($G281="","",IF($C281=Listes!$B$32,IF(IDP_Barèmes_RX!$E281&lt;=Listes!$B$53,(IDP_Barèmes_RX!$E281*(VLOOKUP(IDP_Barèmes_RX!$D281,Listes!$A$54:$E$60,2,FALSE))),IF(IDP_Barèmes_RX!$E281&gt;Listes!$E$53,(IDP_Barèmes_RX!$E281*(VLOOKUP(IDP_Barèmes_RX!$D281,Listes!$A$54:$E$60,5,FALSE))),(IDP_Barèmes_RX!$E281*(VLOOKUP(IDP_Barèmes_RX!$D281,Listes!$A$54:$E$60,3,FALSE))+(VLOOKUP(IDP_Barèmes_RX!$D281,Listes!$A$54:$E$60,4,FALSE)))))))</f>
        <v/>
      </c>
      <c r="K281" s="170" t="str">
        <f>IF($G281="","",IF($C281=Listes!$B$31,IF(IDP_Barèmes_RX!$E281&lt;=Listes!$B$42,(IDP_Barèmes_RX!$E281*(VLOOKUP(IDP_Barèmes_RX!$D281,Listes!$A$43:$E$49,2,FALSE))),IF(IDP_Barèmes_RX!$E281&gt;Listes!$D$42,(IDP_Barèmes_RX!$E281*(VLOOKUP(IDP_Barèmes_RX!$D281,Listes!$A$43:$E$49,5,FALSE))),(IDP_Barèmes_RX!$E281*(VLOOKUP(IDP_Barèmes_RX!$D281,Listes!$A$43:$E$49,3,FALSE))+(VLOOKUP(IDP_Barèmes_RX!$D281,Listes!$A$43:$E$49,4,FALSE)))))))</f>
        <v/>
      </c>
      <c r="L281" s="170" t="str">
        <f>IF($G281="","",IF($C281=Listes!$B$34,Listes!$I$31,IF($C281=Listes!$B$35,(VLOOKUP(IDP_Barèmes_RX!$F281,Listes!$E$31:$F$36,2,FALSE)),IF($C281=Listes!$B$33,IF(IDP_Barèmes_RX!$E281&lt;=Listes!$A$64,IDP_Barèmes_RX!$E281*Listes!$A$65,IF(IDP_Barèmes_RX!$E281&gt;Listes!$D$64,IDP_Barèmes_RX!$E281*Listes!$D$65,((IDP_Barèmes_RX!$E281*Listes!$B$65)+Listes!$C$65)))))))</f>
        <v/>
      </c>
      <c r="M281" s="203" t="str">
        <f>IF(Barèmes!O281="","",Barèmes!O281)</f>
        <v/>
      </c>
      <c r="N281" s="73" t="str">
        <f t="shared" si="17"/>
        <v/>
      </c>
      <c r="O281" s="182" t="str">
        <f t="shared" si="18"/>
        <v/>
      </c>
      <c r="P281" s="182"/>
      <c r="Q281" s="182"/>
      <c r="R281" s="209" t="str">
        <f t="shared" si="19"/>
        <v/>
      </c>
      <c r="S281" s="185"/>
      <c r="T281" s="266"/>
      <c r="U281" s="90"/>
      <c r="V281" s="158">
        <f t="shared" si="16"/>
        <v>0</v>
      </c>
    </row>
    <row r="282" spans="1:22" ht="20.100000000000001" customHeight="1" x14ac:dyDescent="0.25">
      <c r="A282" s="174">
        <v>276</v>
      </c>
      <c r="B282" s="181" t="str">
        <f>IF(Barèmes!B282="","",Barèmes!B282)</f>
        <v/>
      </c>
      <c r="C282" s="181" t="str">
        <f>IF(Barèmes!C282="","",Barèmes!C282)</f>
        <v/>
      </c>
      <c r="D282" s="181" t="str">
        <f>IF(Barèmes!D282="","",Barèmes!D282)</f>
        <v/>
      </c>
      <c r="E282" s="181" t="str">
        <f>IF(Barèmes!E282="","",Barèmes!E282)</f>
        <v/>
      </c>
      <c r="F282" s="181" t="str">
        <f>IF(Barèmes!F282="","",Barèmes!F282)</f>
        <v/>
      </c>
      <c r="G282" s="181" t="str">
        <f>IF(Barèmes!G282="","",Barèmes!G282)</f>
        <v/>
      </c>
      <c r="H282" s="181" t="str">
        <f>IF(Barèmes!J282="","",Barèmes!J282)</f>
        <v/>
      </c>
      <c r="I282" s="181" t="str">
        <f>IF(Barèmes!K282="","",Barèmes!K282)</f>
        <v/>
      </c>
      <c r="J282" s="170" t="str">
        <f>IF($G282="","",IF($C282=Listes!$B$32,IF(IDP_Barèmes_RX!$E282&lt;=Listes!$B$53,(IDP_Barèmes_RX!$E282*(VLOOKUP(IDP_Barèmes_RX!$D282,Listes!$A$54:$E$60,2,FALSE))),IF(IDP_Barèmes_RX!$E282&gt;Listes!$E$53,(IDP_Barèmes_RX!$E282*(VLOOKUP(IDP_Barèmes_RX!$D282,Listes!$A$54:$E$60,5,FALSE))),(IDP_Barèmes_RX!$E282*(VLOOKUP(IDP_Barèmes_RX!$D282,Listes!$A$54:$E$60,3,FALSE))+(VLOOKUP(IDP_Barèmes_RX!$D282,Listes!$A$54:$E$60,4,FALSE)))))))</f>
        <v/>
      </c>
      <c r="K282" s="170" t="str">
        <f>IF($G282="","",IF($C282=Listes!$B$31,IF(IDP_Barèmes_RX!$E282&lt;=Listes!$B$42,(IDP_Barèmes_RX!$E282*(VLOOKUP(IDP_Barèmes_RX!$D282,Listes!$A$43:$E$49,2,FALSE))),IF(IDP_Barèmes_RX!$E282&gt;Listes!$D$42,(IDP_Barèmes_RX!$E282*(VLOOKUP(IDP_Barèmes_RX!$D282,Listes!$A$43:$E$49,5,FALSE))),(IDP_Barèmes_RX!$E282*(VLOOKUP(IDP_Barèmes_RX!$D282,Listes!$A$43:$E$49,3,FALSE))+(VLOOKUP(IDP_Barèmes_RX!$D282,Listes!$A$43:$E$49,4,FALSE)))))))</f>
        <v/>
      </c>
      <c r="L282" s="170" t="str">
        <f>IF($G282="","",IF($C282=Listes!$B$34,Listes!$I$31,IF($C282=Listes!$B$35,(VLOOKUP(IDP_Barèmes_RX!$F282,Listes!$E$31:$F$36,2,FALSE)),IF($C282=Listes!$B$33,IF(IDP_Barèmes_RX!$E282&lt;=Listes!$A$64,IDP_Barèmes_RX!$E282*Listes!$A$65,IF(IDP_Barèmes_RX!$E282&gt;Listes!$D$64,IDP_Barèmes_RX!$E282*Listes!$D$65,((IDP_Barèmes_RX!$E282*Listes!$B$65)+Listes!$C$65)))))))</f>
        <v/>
      </c>
      <c r="M282" s="203" t="str">
        <f>IF(Barèmes!O282="","",Barèmes!O282)</f>
        <v/>
      </c>
      <c r="N282" s="73" t="str">
        <f t="shared" si="17"/>
        <v/>
      </c>
      <c r="O282" s="182" t="str">
        <f t="shared" si="18"/>
        <v/>
      </c>
      <c r="P282" s="182"/>
      <c r="Q282" s="182"/>
      <c r="R282" s="209" t="str">
        <f t="shared" si="19"/>
        <v/>
      </c>
      <c r="S282" s="185"/>
      <c r="T282" s="266"/>
      <c r="U282" s="90"/>
      <c r="V282" s="158">
        <f t="shared" si="16"/>
        <v>0</v>
      </c>
    </row>
    <row r="283" spans="1:22" ht="20.100000000000001" customHeight="1" x14ac:dyDescent="0.25">
      <c r="A283" s="174">
        <v>277</v>
      </c>
      <c r="B283" s="181" t="str">
        <f>IF(Barèmes!B283="","",Barèmes!B283)</f>
        <v/>
      </c>
      <c r="C283" s="181" t="str">
        <f>IF(Barèmes!C283="","",Barèmes!C283)</f>
        <v/>
      </c>
      <c r="D283" s="181" t="str">
        <f>IF(Barèmes!D283="","",Barèmes!D283)</f>
        <v/>
      </c>
      <c r="E283" s="181" t="str">
        <f>IF(Barèmes!E283="","",Barèmes!E283)</f>
        <v/>
      </c>
      <c r="F283" s="181" t="str">
        <f>IF(Barèmes!F283="","",Barèmes!F283)</f>
        <v/>
      </c>
      <c r="G283" s="181" t="str">
        <f>IF(Barèmes!G283="","",Barèmes!G283)</f>
        <v/>
      </c>
      <c r="H283" s="181" t="str">
        <f>IF(Barèmes!J283="","",Barèmes!J283)</f>
        <v/>
      </c>
      <c r="I283" s="181" t="str">
        <f>IF(Barèmes!K283="","",Barèmes!K283)</f>
        <v/>
      </c>
      <c r="J283" s="170" t="str">
        <f>IF($G283="","",IF($C283=Listes!$B$32,IF(IDP_Barèmes_RX!$E283&lt;=Listes!$B$53,(IDP_Barèmes_RX!$E283*(VLOOKUP(IDP_Barèmes_RX!$D283,Listes!$A$54:$E$60,2,FALSE))),IF(IDP_Barèmes_RX!$E283&gt;Listes!$E$53,(IDP_Barèmes_RX!$E283*(VLOOKUP(IDP_Barèmes_RX!$D283,Listes!$A$54:$E$60,5,FALSE))),(IDP_Barèmes_RX!$E283*(VLOOKUP(IDP_Barèmes_RX!$D283,Listes!$A$54:$E$60,3,FALSE))+(VLOOKUP(IDP_Barèmes_RX!$D283,Listes!$A$54:$E$60,4,FALSE)))))))</f>
        <v/>
      </c>
      <c r="K283" s="170" t="str">
        <f>IF($G283="","",IF($C283=Listes!$B$31,IF(IDP_Barèmes_RX!$E283&lt;=Listes!$B$42,(IDP_Barèmes_RX!$E283*(VLOOKUP(IDP_Barèmes_RX!$D283,Listes!$A$43:$E$49,2,FALSE))),IF(IDP_Barèmes_RX!$E283&gt;Listes!$D$42,(IDP_Barèmes_RX!$E283*(VLOOKUP(IDP_Barèmes_RX!$D283,Listes!$A$43:$E$49,5,FALSE))),(IDP_Barèmes_RX!$E283*(VLOOKUP(IDP_Barèmes_RX!$D283,Listes!$A$43:$E$49,3,FALSE))+(VLOOKUP(IDP_Barèmes_RX!$D283,Listes!$A$43:$E$49,4,FALSE)))))))</f>
        <v/>
      </c>
      <c r="L283" s="170" t="str">
        <f>IF($G283="","",IF($C283=Listes!$B$34,Listes!$I$31,IF($C283=Listes!$B$35,(VLOOKUP(IDP_Barèmes_RX!$F283,Listes!$E$31:$F$36,2,FALSE)),IF($C283=Listes!$B$33,IF(IDP_Barèmes_RX!$E283&lt;=Listes!$A$64,IDP_Barèmes_RX!$E283*Listes!$A$65,IF(IDP_Barèmes_RX!$E283&gt;Listes!$D$64,IDP_Barèmes_RX!$E283*Listes!$D$65,((IDP_Barèmes_RX!$E283*Listes!$B$65)+Listes!$C$65)))))))</f>
        <v/>
      </c>
      <c r="M283" s="203" t="str">
        <f>IF(Barèmes!O283="","",Barèmes!O283)</f>
        <v/>
      </c>
      <c r="N283" s="73" t="str">
        <f t="shared" si="17"/>
        <v/>
      </c>
      <c r="O283" s="182" t="str">
        <f t="shared" si="18"/>
        <v/>
      </c>
      <c r="P283" s="182"/>
      <c r="Q283" s="182"/>
      <c r="R283" s="209" t="str">
        <f t="shared" si="19"/>
        <v/>
      </c>
      <c r="S283" s="185"/>
      <c r="T283" s="266"/>
      <c r="U283" s="90"/>
      <c r="V283" s="158">
        <f t="shared" si="16"/>
        <v>0</v>
      </c>
    </row>
    <row r="284" spans="1:22" ht="20.100000000000001" customHeight="1" x14ac:dyDescent="0.25">
      <c r="A284" s="174">
        <v>278</v>
      </c>
      <c r="B284" s="181" t="str">
        <f>IF(Barèmes!B284="","",Barèmes!B284)</f>
        <v/>
      </c>
      <c r="C284" s="181" t="str">
        <f>IF(Barèmes!C284="","",Barèmes!C284)</f>
        <v/>
      </c>
      <c r="D284" s="181" t="str">
        <f>IF(Barèmes!D284="","",Barèmes!D284)</f>
        <v/>
      </c>
      <c r="E284" s="181" t="str">
        <f>IF(Barèmes!E284="","",Barèmes!E284)</f>
        <v/>
      </c>
      <c r="F284" s="181" t="str">
        <f>IF(Barèmes!F284="","",Barèmes!F284)</f>
        <v/>
      </c>
      <c r="G284" s="181" t="str">
        <f>IF(Barèmes!G284="","",Barèmes!G284)</f>
        <v/>
      </c>
      <c r="H284" s="181" t="str">
        <f>IF(Barèmes!J284="","",Barèmes!J284)</f>
        <v/>
      </c>
      <c r="I284" s="181" t="str">
        <f>IF(Barèmes!K284="","",Barèmes!K284)</f>
        <v/>
      </c>
      <c r="J284" s="170" t="str">
        <f>IF($G284="","",IF($C284=Listes!$B$32,IF(IDP_Barèmes_RX!$E284&lt;=Listes!$B$53,(IDP_Barèmes_RX!$E284*(VLOOKUP(IDP_Barèmes_RX!$D284,Listes!$A$54:$E$60,2,FALSE))),IF(IDP_Barèmes_RX!$E284&gt;Listes!$E$53,(IDP_Barèmes_RX!$E284*(VLOOKUP(IDP_Barèmes_RX!$D284,Listes!$A$54:$E$60,5,FALSE))),(IDP_Barèmes_RX!$E284*(VLOOKUP(IDP_Barèmes_RX!$D284,Listes!$A$54:$E$60,3,FALSE))+(VLOOKUP(IDP_Barèmes_RX!$D284,Listes!$A$54:$E$60,4,FALSE)))))))</f>
        <v/>
      </c>
      <c r="K284" s="170" t="str">
        <f>IF($G284="","",IF($C284=Listes!$B$31,IF(IDP_Barèmes_RX!$E284&lt;=Listes!$B$42,(IDP_Barèmes_RX!$E284*(VLOOKUP(IDP_Barèmes_RX!$D284,Listes!$A$43:$E$49,2,FALSE))),IF(IDP_Barèmes_RX!$E284&gt;Listes!$D$42,(IDP_Barèmes_RX!$E284*(VLOOKUP(IDP_Barèmes_RX!$D284,Listes!$A$43:$E$49,5,FALSE))),(IDP_Barèmes_RX!$E284*(VLOOKUP(IDP_Barèmes_RX!$D284,Listes!$A$43:$E$49,3,FALSE))+(VLOOKUP(IDP_Barèmes_RX!$D284,Listes!$A$43:$E$49,4,FALSE)))))))</f>
        <v/>
      </c>
      <c r="L284" s="170" t="str">
        <f>IF($G284="","",IF($C284=Listes!$B$34,Listes!$I$31,IF($C284=Listes!$B$35,(VLOOKUP(IDP_Barèmes_RX!$F284,Listes!$E$31:$F$36,2,FALSE)),IF($C284=Listes!$B$33,IF(IDP_Barèmes_RX!$E284&lt;=Listes!$A$64,IDP_Barèmes_RX!$E284*Listes!$A$65,IF(IDP_Barèmes_RX!$E284&gt;Listes!$D$64,IDP_Barèmes_RX!$E284*Listes!$D$65,((IDP_Barèmes_RX!$E284*Listes!$B$65)+Listes!$C$65)))))))</f>
        <v/>
      </c>
      <c r="M284" s="203" t="str">
        <f>IF(Barèmes!O284="","",Barèmes!O284)</f>
        <v/>
      </c>
      <c r="N284" s="73" t="str">
        <f t="shared" si="17"/>
        <v/>
      </c>
      <c r="O284" s="182" t="str">
        <f t="shared" si="18"/>
        <v/>
      </c>
      <c r="P284" s="182"/>
      <c r="Q284" s="182"/>
      <c r="R284" s="209" t="str">
        <f t="shared" si="19"/>
        <v/>
      </c>
      <c r="S284" s="185"/>
      <c r="T284" s="266"/>
      <c r="U284" s="90"/>
      <c r="V284" s="158">
        <f t="shared" si="16"/>
        <v>0</v>
      </c>
    </row>
    <row r="285" spans="1:22" ht="20.100000000000001" customHeight="1" x14ac:dyDescent="0.25">
      <c r="A285" s="174">
        <v>279</v>
      </c>
      <c r="B285" s="181" t="str">
        <f>IF(Barèmes!B285="","",Barèmes!B285)</f>
        <v/>
      </c>
      <c r="C285" s="181" t="str">
        <f>IF(Barèmes!C285="","",Barèmes!C285)</f>
        <v/>
      </c>
      <c r="D285" s="181" t="str">
        <f>IF(Barèmes!D285="","",Barèmes!D285)</f>
        <v/>
      </c>
      <c r="E285" s="181" t="str">
        <f>IF(Barèmes!E285="","",Barèmes!E285)</f>
        <v/>
      </c>
      <c r="F285" s="181" t="str">
        <f>IF(Barèmes!F285="","",Barèmes!F285)</f>
        <v/>
      </c>
      <c r="G285" s="181" t="str">
        <f>IF(Barèmes!G285="","",Barèmes!G285)</f>
        <v/>
      </c>
      <c r="H285" s="181" t="str">
        <f>IF(Barèmes!J285="","",Barèmes!J285)</f>
        <v/>
      </c>
      <c r="I285" s="181" t="str">
        <f>IF(Barèmes!K285="","",Barèmes!K285)</f>
        <v/>
      </c>
      <c r="J285" s="170" t="str">
        <f>IF($G285="","",IF($C285=Listes!$B$32,IF(IDP_Barèmes_RX!$E285&lt;=Listes!$B$53,(IDP_Barèmes_RX!$E285*(VLOOKUP(IDP_Barèmes_RX!$D285,Listes!$A$54:$E$60,2,FALSE))),IF(IDP_Barèmes_RX!$E285&gt;Listes!$E$53,(IDP_Barèmes_RX!$E285*(VLOOKUP(IDP_Barèmes_RX!$D285,Listes!$A$54:$E$60,5,FALSE))),(IDP_Barèmes_RX!$E285*(VLOOKUP(IDP_Barèmes_RX!$D285,Listes!$A$54:$E$60,3,FALSE))+(VLOOKUP(IDP_Barèmes_RX!$D285,Listes!$A$54:$E$60,4,FALSE)))))))</f>
        <v/>
      </c>
      <c r="K285" s="170" t="str">
        <f>IF($G285="","",IF($C285=Listes!$B$31,IF(IDP_Barèmes_RX!$E285&lt;=Listes!$B$42,(IDP_Barèmes_RX!$E285*(VLOOKUP(IDP_Barèmes_RX!$D285,Listes!$A$43:$E$49,2,FALSE))),IF(IDP_Barèmes_RX!$E285&gt;Listes!$D$42,(IDP_Barèmes_RX!$E285*(VLOOKUP(IDP_Barèmes_RX!$D285,Listes!$A$43:$E$49,5,FALSE))),(IDP_Barèmes_RX!$E285*(VLOOKUP(IDP_Barèmes_RX!$D285,Listes!$A$43:$E$49,3,FALSE))+(VLOOKUP(IDP_Barèmes_RX!$D285,Listes!$A$43:$E$49,4,FALSE)))))))</f>
        <v/>
      </c>
      <c r="L285" s="170" t="str">
        <f>IF($G285="","",IF($C285=Listes!$B$34,Listes!$I$31,IF($C285=Listes!$B$35,(VLOOKUP(IDP_Barèmes_RX!$F285,Listes!$E$31:$F$36,2,FALSE)),IF($C285=Listes!$B$33,IF(IDP_Barèmes_RX!$E285&lt;=Listes!$A$64,IDP_Barèmes_RX!$E285*Listes!$A$65,IF(IDP_Barèmes_RX!$E285&gt;Listes!$D$64,IDP_Barèmes_RX!$E285*Listes!$D$65,((IDP_Barèmes_RX!$E285*Listes!$B$65)+Listes!$C$65)))))))</f>
        <v/>
      </c>
      <c r="M285" s="203" t="str">
        <f>IF(Barèmes!O285="","",Barèmes!O285)</f>
        <v/>
      </c>
      <c r="N285" s="73" t="str">
        <f t="shared" si="17"/>
        <v/>
      </c>
      <c r="O285" s="182" t="str">
        <f t="shared" si="18"/>
        <v/>
      </c>
      <c r="P285" s="182"/>
      <c r="Q285" s="182"/>
      <c r="R285" s="209" t="str">
        <f t="shared" si="19"/>
        <v/>
      </c>
      <c r="S285" s="185"/>
      <c r="T285" s="266"/>
      <c r="U285" s="90"/>
      <c r="V285" s="158">
        <f t="shared" si="16"/>
        <v>0</v>
      </c>
    </row>
    <row r="286" spans="1:22" ht="20.100000000000001" customHeight="1" x14ac:dyDescent="0.25">
      <c r="A286" s="174">
        <v>280</v>
      </c>
      <c r="B286" s="181" t="str">
        <f>IF(Barèmes!B286="","",Barèmes!B286)</f>
        <v/>
      </c>
      <c r="C286" s="181" t="str">
        <f>IF(Barèmes!C286="","",Barèmes!C286)</f>
        <v/>
      </c>
      <c r="D286" s="181" t="str">
        <f>IF(Barèmes!D286="","",Barèmes!D286)</f>
        <v/>
      </c>
      <c r="E286" s="181" t="str">
        <f>IF(Barèmes!E286="","",Barèmes!E286)</f>
        <v/>
      </c>
      <c r="F286" s="181" t="str">
        <f>IF(Barèmes!F286="","",Barèmes!F286)</f>
        <v/>
      </c>
      <c r="G286" s="181" t="str">
        <f>IF(Barèmes!G286="","",Barèmes!G286)</f>
        <v/>
      </c>
      <c r="H286" s="181" t="str">
        <f>IF(Barèmes!J286="","",Barèmes!J286)</f>
        <v/>
      </c>
      <c r="I286" s="181" t="str">
        <f>IF(Barèmes!K286="","",Barèmes!K286)</f>
        <v/>
      </c>
      <c r="J286" s="170" t="str">
        <f>IF($G286="","",IF($C286=Listes!$B$32,IF(IDP_Barèmes_RX!$E286&lt;=Listes!$B$53,(IDP_Barèmes_RX!$E286*(VLOOKUP(IDP_Barèmes_RX!$D286,Listes!$A$54:$E$60,2,FALSE))),IF(IDP_Barèmes_RX!$E286&gt;Listes!$E$53,(IDP_Barèmes_RX!$E286*(VLOOKUP(IDP_Barèmes_RX!$D286,Listes!$A$54:$E$60,5,FALSE))),(IDP_Barèmes_RX!$E286*(VLOOKUP(IDP_Barèmes_RX!$D286,Listes!$A$54:$E$60,3,FALSE))+(VLOOKUP(IDP_Barèmes_RX!$D286,Listes!$A$54:$E$60,4,FALSE)))))))</f>
        <v/>
      </c>
      <c r="K286" s="170" t="str">
        <f>IF($G286="","",IF($C286=Listes!$B$31,IF(IDP_Barèmes_RX!$E286&lt;=Listes!$B$42,(IDP_Barèmes_RX!$E286*(VLOOKUP(IDP_Barèmes_RX!$D286,Listes!$A$43:$E$49,2,FALSE))),IF(IDP_Barèmes_RX!$E286&gt;Listes!$D$42,(IDP_Barèmes_RX!$E286*(VLOOKUP(IDP_Barèmes_RX!$D286,Listes!$A$43:$E$49,5,FALSE))),(IDP_Barèmes_RX!$E286*(VLOOKUP(IDP_Barèmes_RX!$D286,Listes!$A$43:$E$49,3,FALSE))+(VLOOKUP(IDP_Barèmes_RX!$D286,Listes!$A$43:$E$49,4,FALSE)))))))</f>
        <v/>
      </c>
      <c r="L286" s="170" t="str">
        <f>IF($G286="","",IF($C286=Listes!$B$34,Listes!$I$31,IF($C286=Listes!$B$35,(VLOOKUP(IDP_Barèmes_RX!$F286,Listes!$E$31:$F$36,2,FALSE)),IF($C286=Listes!$B$33,IF(IDP_Barèmes_RX!$E286&lt;=Listes!$A$64,IDP_Barèmes_RX!$E286*Listes!$A$65,IF(IDP_Barèmes_RX!$E286&gt;Listes!$D$64,IDP_Barèmes_RX!$E286*Listes!$D$65,((IDP_Barèmes_RX!$E286*Listes!$B$65)+Listes!$C$65)))))))</f>
        <v/>
      </c>
      <c r="M286" s="203" t="str">
        <f>IF(Barèmes!O286="","",Barèmes!O286)</f>
        <v/>
      </c>
      <c r="N286" s="73" t="str">
        <f t="shared" si="17"/>
        <v/>
      </c>
      <c r="O286" s="182" t="str">
        <f t="shared" si="18"/>
        <v/>
      </c>
      <c r="P286" s="182"/>
      <c r="Q286" s="182"/>
      <c r="R286" s="209" t="str">
        <f t="shared" si="19"/>
        <v/>
      </c>
      <c r="S286" s="185"/>
      <c r="T286" s="266"/>
      <c r="U286" s="90"/>
      <c r="V286" s="158">
        <f t="shared" si="16"/>
        <v>0</v>
      </c>
    </row>
    <row r="287" spans="1:22" ht="20.100000000000001" customHeight="1" x14ac:dyDescent="0.25">
      <c r="A287" s="174">
        <v>281</v>
      </c>
      <c r="B287" s="181" t="str">
        <f>IF(Barèmes!B287="","",Barèmes!B287)</f>
        <v/>
      </c>
      <c r="C287" s="181" t="str">
        <f>IF(Barèmes!C287="","",Barèmes!C287)</f>
        <v/>
      </c>
      <c r="D287" s="181" t="str">
        <f>IF(Barèmes!D287="","",Barèmes!D287)</f>
        <v/>
      </c>
      <c r="E287" s="181" t="str">
        <f>IF(Barèmes!E287="","",Barèmes!E287)</f>
        <v/>
      </c>
      <c r="F287" s="181" t="str">
        <f>IF(Barèmes!F287="","",Barèmes!F287)</f>
        <v/>
      </c>
      <c r="G287" s="181" t="str">
        <f>IF(Barèmes!G287="","",Barèmes!G287)</f>
        <v/>
      </c>
      <c r="H287" s="181" t="str">
        <f>IF(Barèmes!J287="","",Barèmes!J287)</f>
        <v/>
      </c>
      <c r="I287" s="181" t="str">
        <f>IF(Barèmes!K287="","",Barèmes!K287)</f>
        <v/>
      </c>
      <c r="J287" s="170" t="str">
        <f>IF($G287="","",IF($C287=Listes!$B$32,IF(IDP_Barèmes_RX!$E287&lt;=Listes!$B$53,(IDP_Barèmes_RX!$E287*(VLOOKUP(IDP_Barèmes_RX!$D287,Listes!$A$54:$E$60,2,FALSE))),IF(IDP_Barèmes_RX!$E287&gt;Listes!$E$53,(IDP_Barèmes_RX!$E287*(VLOOKUP(IDP_Barèmes_RX!$D287,Listes!$A$54:$E$60,5,FALSE))),(IDP_Barèmes_RX!$E287*(VLOOKUP(IDP_Barèmes_RX!$D287,Listes!$A$54:$E$60,3,FALSE))+(VLOOKUP(IDP_Barèmes_RX!$D287,Listes!$A$54:$E$60,4,FALSE)))))))</f>
        <v/>
      </c>
      <c r="K287" s="170" t="str">
        <f>IF($G287="","",IF($C287=Listes!$B$31,IF(IDP_Barèmes_RX!$E287&lt;=Listes!$B$42,(IDP_Barèmes_RX!$E287*(VLOOKUP(IDP_Barèmes_RX!$D287,Listes!$A$43:$E$49,2,FALSE))),IF(IDP_Barèmes_RX!$E287&gt;Listes!$D$42,(IDP_Barèmes_RX!$E287*(VLOOKUP(IDP_Barèmes_RX!$D287,Listes!$A$43:$E$49,5,FALSE))),(IDP_Barèmes_RX!$E287*(VLOOKUP(IDP_Barèmes_RX!$D287,Listes!$A$43:$E$49,3,FALSE))+(VLOOKUP(IDP_Barèmes_RX!$D287,Listes!$A$43:$E$49,4,FALSE)))))))</f>
        <v/>
      </c>
      <c r="L287" s="170" t="str">
        <f>IF($G287="","",IF($C287=Listes!$B$34,Listes!$I$31,IF($C287=Listes!$B$35,(VLOOKUP(IDP_Barèmes_RX!$F287,Listes!$E$31:$F$36,2,FALSE)),IF($C287=Listes!$B$33,IF(IDP_Barèmes_RX!$E287&lt;=Listes!$A$64,IDP_Barèmes_RX!$E287*Listes!$A$65,IF(IDP_Barèmes_RX!$E287&gt;Listes!$D$64,IDP_Barèmes_RX!$E287*Listes!$D$65,((IDP_Barèmes_RX!$E287*Listes!$B$65)+Listes!$C$65)))))))</f>
        <v/>
      </c>
      <c r="M287" s="203" t="str">
        <f>IF(Barèmes!O287="","",Barèmes!O287)</f>
        <v/>
      </c>
      <c r="N287" s="73" t="str">
        <f t="shared" si="17"/>
        <v/>
      </c>
      <c r="O287" s="182" t="str">
        <f t="shared" si="18"/>
        <v/>
      </c>
      <c r="P287" s="182"/>
      <c r="Q287" s="182"/>
      <c r="R287" s="209" t="str">
        <f t="shared" si="19"/>
        <v/>
      </c>
      <c r="S287" s="185"/>
      <c r="T287" s="266"/>
      <c r="U287" s="90"/>
      <c r="V287" s="158">
        <f t="shared" si="16"/>
        <v>0</v>
      </c>
    </row>
    <row r="288" spans="1:22" ht="20.100000000000001" customHeight="1" x14ac:dyDescent="0.25">
      <c r="A288" s="174">
        <v>282</v>
      </c>
      <c r="B288" s="181" t="str">
        <f>IF(Barèmes!B288="","",Barèmes!B288)</f>
        <v/>
      </c>
      <c r="C288" s="181" t="str">
        <f>IF(Barèmes!C288="","",Barèmes!C288)</f>
        <v/>
      </c>
      <c r="D288" s="181" t="str">
        <f>IF(Barèmes!D288="","",Barèmes!D288)</f>
        <v/>
      </c>
      <c r="E288" s="181" t="str">
        <f>IF(Barèmes!E288="","",Barèmes!E288)</f>
        <v/>
      </c>
      <c r="F288" s="181" t="str">
        <f>IF(Barèmes!F288="","",Barèmes!F288)</f>
        <v/>
      </c>
      <c r="G288" s="181" t="str">
        <f>IF(Barèmes!G288="","",Barèmes!G288)</f>
        <v/>
      </c>
      <c r="H288" s="181" t="str">
        <f>IF(Barèmes!J288="","",Barèmes!J288)</f>
        <v/>
      </c>
      <c r="I288" s="181" t="str">
        <f>IF(Barèmes!K288="","",Barèmes!K288)</f>
        <v/>
      </c>
      <c r="J288" s="170" t="str">
        <f>IF($G288="","",IF($C288=Listes!$B$32,IF(IDP_Barèmes_RX!$E288&lt;=Listes!$B$53,(IDP_Barèmes_RX!$E288*(VLOOKUP(IDP_Barèmes_RX!$D288,Listes!$A$54:$E$60,2,FALSE))),IF(IDP_Barèmes_RX!$E288&gt;Listes!$E$53,(IDP_Barèmes_RX!$E288*(VLOOKUP(IDP_Barèmes_RX!$D288,Listes!$A$54:$E$60,5,FALSE))),(IDP_Barèmes_RX!$E288*(VLOOKUP(IDP_Barèmes_RX!$D288,Listes!$A$54:$E$60,3,FALSE))+(VLOOKUP(IDP_Barèmes_RX!$D288,Listes!$A$54:$E$60,4,FALSE)))))))</f>
        <v/>
      </c>
      <c r="K288" s="170" t="str">
        <f>IF($G288="","",IF($C288=Listes!$B$31,IF(IDP_Barèmes_RX!$E288&lt;=Listes!$B$42,(IDP_Barèmes_RX!$E288*(VLOOKUP(IDP_Barèmes_RX!$D288,Listes!$A$43:$E$49,2,FALSE))),IF(IDP_Barèmes_RX!$E288&gt;Listes!$D$42,(IDP_Barèmes_RX!$E288*(VLOOKUP(IDP_Barèmes_RX!$D288,Listes!$A$43:$E$49,5,FALSE))),(IDP_Barèmes_RX!$E288*(VLOOKUP(IDP_Barèmes_RX!$D288,Listes!$A$43:$E$49,3,FALSE))+(VLOOKUP(IDP_Barèmes_RX!$D288,Listes!$A$43:$E$49,4,FALSE)))))))</f>
        <v/>
      </c>
      <c r="L288" s="170" t="str">
        <f>IF($G288="","",IF($C288=Listes!$B$34,Listes!$I$31,IF($C288=Listes!$B$35,(VLOOKUP(IDP_Barèmes_RX!$F288,Listes!$E$31:$F$36,2,FALSE)),IF($C288=Listes!$B$33,IF(IDP_Barèmes_RX!$E288&lt;=Listes!$A$64,IDP_Barèmes_RX!$E288*Listes!$A$65,IF(IDP_Barèmes_RX!$E288&gt;Listes!$D$64,IDP_Barèmes_RX!$E288*Listes!$D$65,((IDP_Barèmes_RX!$E288*Listes!$B$65)+Listes!$C$65)))))))</f>
        <v/>
      </c>
      <c r="M288" s="203" t="str">
        <f>IF(Barèmes!O288="","",Barèmes!O288)</f>
        <v/>
      </c>
      <c r="N288" s="73" t="str">
        <f t="shared" si="17"/>
        <v/>
      </c>
      <c r="O288" s="182" t="str">
        <f t="shared" si="18"/>
        <v/>
      </c>
      <c r="P288" s="182"/>
      <c r="Q288" s="182"/>
      <c r="R288" s="209" t="str">
        <f t="shared" si="19"/>
        <v/>
      </c>
      <c r="S288" s="185"/>
      <c r="T288" s="266"/>
      <c r="U288" s="90"/>
      <c r="V288" s="158">
        <f t="shared" si="16"/>
        <v>0</v>
      </c>
    </row>
    <row r="289" spans="1:22" ht="20.100000000000001" customHeight="1" x14ac:dyDescent="0.25">
      <c r="A289" s="174">
        <v>283</v>
      </c>
      <c r="B289" s="181" t="str">
        <f>IF(Barèmes!B289="","",Barèmes!B289)</f>
        <v/>
      </c>
      <c r="C289" s="181" t="str">
        <f>IF(Barèmes!C289="","",Barèmes!C289)</f>
        <v/>
      </c>
      <c r="D289" s="181" t="str">
        <f>IF(Barèmes!D289="","",Barèmes!D289)</f>
        <v/>
      </c>
      <c r="E289" s="181" t="str">
        <f>IF(Barèmes!E289="","",Barèmes!E289)</f>
        <v/>
      </c>
      <c r="F289" s="181" t="str">
        <f>IF(Barèmes!F289="","",Barèmes!F289)</f>
        <v/>
      </c>
      <c r="G289" s="181" t="str">
        <f>IF(Barèmes!G289="","",Barèmes!G289)</f>
        <v/>
      </c>
      <c r="H289" s="181" t="str">
        <f>IF(Barèmes!J289="","",Barèmes!J289)</f>
        <v/>
      </c>
      <c r="I289" s="181" t="str">
        <f>IF(Barèmes!K289="","",Barèmes!K289)</f>
        <v/>
      </c>
      <c r="J289" s="170" t="str">
        <f>IF($G289="","",IF($C289=Listes!$B$32,IF(IDP_Barèmes_RX!$E289&lt;=Listes!$B$53,(IDP_Barèmes_RX!$E289*(VLOOKUP(IDP_Barèmes_RX!$D289,Listes!$A$54:$E$60,2,FALSE))),IF(IDP_Barèmes_RX!$E289&gt;Listes!$E$53,(IDP_Barèmes_RX!$E289*(VLOOKUP(IDP_Barèmes_RX!$D289,Listes!$A$54:$E$60,5,FALSE))),(IDP_Barèmes_RX!$E289*(VLOOKUP(IDP_Barèmes_RX!$D289,Listes!$A$54:$E$60,3,FALSE))+(VLOOKUP(IDP_Barèmes_RX!$D289,Listes!$A$54:$E$60,4,FALSE)))))))</f>
        <v/>
      </c>
      <c r="K289" s="170" t="str">
        <f>IF($G289="","",IF($C289=Listes!$B$31,IF(IDP_Barèmes_RX!$E289&lt;=Listes!$B$42,(IDP_Barèmes_RX!$E289*(VLOOKUP(IDP_Barèmes_RX!$D289,Listes!$A$43:$E$49,2,FALSE))),IF(IDP_Barèmes_RX!$E289&gt;Listes!$D$42,(IDP_Barèmes_RX!$E289*(VLOOKUP(IDP_Barèmes_RX!$D289,Listes!$A$43:$E$49,5,FALSE))),(IDP_Barèmes_RX!$E289*(VLOOKUP(IDP_Barèmes_RX!$D289,Listes!$A$43:$E$49,3,FALSE))+(VLOOKUP(IDP_Barèmes_RX!$D289,Listes!$A$43:$E$49,4,FALSE)))))))</f>
        <v/>
      </c>
      <c r="L289" s="170" t="str">
        <f>IF($G289="","",IF($C289=Listes!$B$34,Listes!$I$31,IF($C289=Listes!$B$35,(VLOOKUP(IDP_Barèmes_RX!$F289,Listes!$E$31:$F$36,2,FALSE)),IF($C289=Listes!$B$33,IF(IDP_Barèmes_RX!$E289&lt;=Listes!$A$64,IDP_Barèmes_RX!$E289*Listes!$A$65,IF(IDP_Barèmes_RX!$E289&gt;Listes!$D$64,IDP_Barèmes_RX!$E289*Listes!$D$65,((IDP_Barèmes_RX!$E289*Listes!$B$65)+Listes!$C$65)))))))</f>
        <v/>
      </c>
      <c r="M289" s="203" t="str">
        <f>IF(Barèmes!O289="","",Barèmes!O289)</f>
        <v/>
      </c>
      <c r="N289" s="73" t="str">
        <f t="shared" si="17"/>
        <v/>
      </c>
      <c r="O289" s="182" t="str">
        <f t="shared" si="18"/>
        <v/>
      </c>
      <c r="P289" s="182"/>
      <c r="Q289" s="182"/>
      <c r="R289" s="209" t="str">
        <f t="shared" si="19"/>
        <v/>
      </c>
      <c r="S289" s="185"/>
      <c r="T289" s="266"/>
      <c r="U289" s="90"/>
      <c r="V289" s="158">
        <f t="shared" si="16"/>
        <v>0</v>
      </c>
    </row>
    <row r="290" spans="1:22" ht="20.100000000000001" customHeight="1" x14ac:dyDescent="0.25">
      <c r="A290" s="174">
        <v>284</v>
      </c>
      <c r="B290" s="181" t="str">
        <f>IF(Barèmes!B290="","",Barèmes!B290)</f>
        <v/>
      </c>
      <c r="C290" s="181" t="str">
        <f>IF(Barèmes!C290="","",Barèmes!C290)</f>
        <v/>
      </c>
      <c r="D290" s="181" t="str">
        <f>IF(Barèmes!D290="","",Barèmes!D290)</f>
        <v/>
      </c>
      <c r="E290" s="181" t="str">
        <f>IF(Barèmes!E290="","",Barèmes!E290)</f>
        <v/>
      </c>
      <c r="F290" s="181" t="str">
        <f>IF(Barèmes!F290="","",Barèmes!F290)</f>
        <v/>
      </c>
      <c r="G290" s="181" t="str">
        <f>IF(Barèmes!G290="","",Barèmes!G290)</f>
        <v/>
      </c>
      <c r="H290" s="181" t="str">
        <f>IF(Barèmes!J290="","",Barèmes!J290)</f>
        <v/>
      </c>
      <c r="I290" s="181" t="str">
        <f>IF(Barèmes!K290="","",Barèmes!K290)</f>
        <v/>
      </c>
      <c r="J290" s="170" t="str">
        <f>IF($G290="","",IF($C290=Listes!$B$32,IF(IDP_Barèmes_RX!$E290&lt;=Listes!$B$53,(IDP_Barèmes_RX!$E290*(VLOOKUP(IDP_Barèmes_RX!$D290,Listes!$A$54:$E$60,2,FALSE))),IF(IDP_Barèmes_RX!$E290&gt;Listes!$E$53,(IDP_Barèmes_RX!$E290*(VLOOKUP(IDP_Barèmes_RX!$D290,Listes!$A$54:$E$60,5,FALSE))),(IDP_Barèmes_RX!$E290*(VLOOKUP(IDP_Barèmes_RX!$D290,Listes!$A$54:$E$60,3,FALSE))+(VLOOKUP(IDP_Barèmes_RX!$D290,Listes!$A$54:$E$60,4,FALSE)))))))</f>
        <v/>
      </c>
      <c r="K290" s="170" t="str">
        <f>IF($G290="","",IF($C290=Listes!$B$31,IF(IDP_Barèmes_RX!$E290&lt;=Listes!$B$42,(IDP_Barèmes_RX!$E290*(VLOOKUP(IDP_Barèmes_RX!$D290,Listes!$A$43:$E$49,2,FALSE))),IF(IDP_Barèmes_RX!$E290&gt;Listes!$D$42,(IDP_Barèmes_RX!$E290*(VLOOKUP(IDP_Barèmes_RX!$D290,Listes!$A$43:$E$49,5,FALSE))),(IDP_Barèmes_RX!$E290*(VLOOKUP(IDP_Barèmes_RX!$D290,Listes!$A$43:$E$49,3,FALSE))+(VLOOKUP(IDP_Barèmes_RX!$D290,Listes!$A$43:$E$49,4,FALSE)))))))</f>
        <v/>
      </c>
      <c r="L290" s="170" t="str">
        <f>IF($G290="","",IF($C290=Listes!$B$34,Listes!$I$31,IF($C290=Listes!$B$35,(VLOOKUP(IDP_Barèmes_RX!$F290,Listes!$E$31:$F$36,2,FALSE)),IF($C290=Listes!$B$33,IF(IDP_Barèmes_RX!$E290&lt;=Listes!$A$64,IDP_Barèmes_RX!$E290*Listes!$A$65,IF(IDP_Barèmes_RX!$E290&gt;Listes!$D$64,IDP_Barèmes_RX!$E290*Listes!$D$65,((IDP_Barèmes_RX!$E290*Listes!$B$65)+Listes!$C$65)))))))</f>
        <v/>
      </c>
      <c r="M290" s="203" t="str">
        <f>IF(Barèmes!O290="","",Barèmes!O290)</f>
        <v/>
      </c>
      <c r="N290" s="73" t="str">
        <f t="shared" si="17"/>
        <v/>
      </c>
      <c r="O290" s="182" t="str">
        <f t="shared" si="18"/>
        <v/>
      </c>
      <c r="P290" s="182"/>
      <c r="Q290" s="182"/>
      <c r="R290" s="209" t="str">
        <f t="shared" si="19"/>
        <v/>
      </c>
      <c r="S290" s="185"/>
      <c r="T290" s="266"/>
      <c r="U290" s="90"/>
      <c r="V290" s="158">
        <f t="shared" si="16"/>
        <v>0</v>
      </c>
    </row>
    <row r="291" spans="1:22" ht="20.100000000000001" customHeight="1" x14ac:dyDescent="0.25">
      <c r="A291" s="174">
        <v>285</v>
      </c>
      <c r="B291" s="181" t="str">
        <f>IF(Barèmes!B291="","",Barèmes!B291)</f>
        <v/>
      </c>
      <c r="C291" s="181" t="str">
        <f>IF(Barèmes!C291="","",Barèmes!C291)</f>
        <v/>
      </c>
      <c r="D291" s="181" t="str">
        <f>IF(Barèmes!D291="","",Barèmes!D291)</f>
        <v/>
      </c>
      <c r="E291" s="181" t="str">
        <f>IF(Barèmes!E291="","",Barèmes!E291)</f>
        <v/>
      </c>
      <c r="F291" s="181" t="str">
        <f>IF(Barèmes!F291="","",Barèmes!F291)</f>
        <v/>
      </c>
      <c r="G291" s="181" t="str">
        <f>IF(Barèmes!G291="","",Barèmes!G291)</f>
        <v/>
      </c>
      <c r="H291" s="181" t="str">
        <f>IF(Barèmes!J291="","",Barèmes!J291)</f>
        <v/>
      </c>
      <c r="I291" s="181" t="str">
        <f>IF(Barèmes!K291="","",Barèmes!K291)</f>
        <v/>
      </c>
      <c r="J291" s="170" t="str">
        <f>IF($G291="","",IF($C291=Listes!$B$32,IF(IDP_Barèmes_RX!$E291&lt;=Listes!$B$53,(IDP_Barèmes_RX!$E291*(VLOOKUP(IDP_Barèmes_RX!$D291,Listes!$A$54:$E$60,2,FALSE))),IF(IDP_Barèmes_RX!$E291&gt;Listes!$E$53,(IDP_Barèmes_RX!$E291*(VLOOKUP(IDP_Barèmes_RX!$D291,Listes!$A$54:$E$60,5,FALSE))),(IDP_Barèmes_RX!$E291*(VLOOKUP(IDP_Barèmes_RX!$D291,Listes!$A$54:$E$60,3,FALSE))+(VLOOKUP(IDP_Barèmes_RX!$D291,Listes!$A$54:$E$60,4,FALSE)))))))</f>
        <v/>
      </c>
      <c r="K291" s="170" t="str">
        <f>IF($G291="","",IF($C291=Listes!$B$31,IF(IDP_Barèmes_RX!$E291&lt;=Listes!$B$42,(IDP_Barèmes_RX!$E291*(VLOOKUP(IDP_Barèmes_RX!$D291,Listes!$A$43:$E$49,2,FALSE))),IF(IDP_Barèmes_RX!$E291&gt;Listes!$D$42,(IDP_Barèmes_RX!$E291*(VLOOKUP(IDP_Barèmes_RX!$D291,Listes!$A$43:$E$49,5,FALSE))),(IDP_Barèmes_RX!$E291*(VLOOKUP(IDP_Barèmes_RX!$D291,Listes!$A$43:$E$49,3,FALSE))+(VLOOKUP(IDP_Barèmes_RX!$D291,Listes!$A$43:$E$49,4,FALSE)))))))</f>
        <v/>
      </c>
      <c r="L291" s="170" t="str">
        <f>IF($G291="","",IF($C291=Listes!$B$34,Listes!$I$31,IF($C291=Listes!$B$35,(VLOOKUP(IDP_Barèmes_RX!$F291,Listes!$E$31:$F$36,2,FALSE)),IF($C291=Listes!$B$33,IF(IDP_Barèmes_RX!$E291&lt;=Listes!$A$64,IDP_Barèmes_RX!$E291*Listes!$A$65,IF(IDP_Barèmes_RX!$E291&gt;Listes!$D$64,IDP_Barèmes_RX!$E291*Listes!$D$65,((IDP_Barèmes_RX!$E291*Listes!$B$65)+Listes!$C$65)))))))</f>
        <v/>
      </c>
      <c r="M291" s="203" t="str">
        <f>IF(Barèmes!O291="","",Barèmes!O291)</f>
        <v/>
      </c>
      <c r="N291" s="73" t="str">
        <f t="shared" si="17"/>
        <v/>
      </c>
      <c r="O291" s="182" t="str">
        <f t="shared" si="18"/>
        <v/>
      </c>
      <c r="P291" s="182"/>
      <c r="Q291" s="182"/>
      <c r="R291" s="209" t="str">
        <f t="shared" si="19"/>
        <v/>
      </c>
      <c r="S291" s="185"/>
      <c r="T291" s="266"/>
      <c r="U291" s="90"/>
      <c r="V291" s="158">
        <f t="shared" si="16"/>
        <v>0</v>
      </c>
    </row>
    <row r="292" spans="1:22" ht="20.100000000000001" customHeight="1" x14ac:dyDescent="0.25">
      <c r="A292" s="174">
        <v>286</v>
      </c>
      <c r="B292" s="181" t="str">
        <f>IF(Barèmes!B292="","",Barèmes!B292)</f>
        <v/>
      </c>
      <c r="C292" s="181" t="str">
        <f>IF(Barèmes!C292="","",Barèmes!C292)</f>
        <v/>
      </c>
      <c r="D292" s="181" t="str">
        <f>IF(Barèmes!D292="","",Barèmes!D292)</f>
        <v/>
      </c>
      <c r="E292" s="181" t="str">
        <f>IF(Barèmes!E292="","",Barèmes!E292)</f>
        <v/>
      </c>
      <c r="F292" s="181" t="str">
        <f>IF(Barèmes!F292="","",Barèmes!F292)</f>
        <v/>
      </c>
      <c r="G292" s="181" t="str">
        <f>IF(Barèmes!G292="","",Barèmes!G292)</f>
        <v/>
      </c>
      <c r="H292" s="181" t="str">
        <f>IF(Barèmes!J292="","",Barèmes!J292)</f>
        <v/>
      </c>
      <c r="I292" s="181" t="str">
        <f>IF(Barèmes!K292="","",Barèmes!K292)</f>
        <v/>
      </c>
      <c r="J292" s="170" t="str">
        <f>IF($G292="","",IF($C292=Listes!$B$32,IF(IDP_Barèmes_RX!$E292&lt;=Listes!$B$53,(IDP_Barèmes_RX!$E292*(VLOOKUP(IDP_Barèmes_RX!$D292,Listes!$A$54:$E$60,2,FALSE))),IF(IDP_Barèmes_RX!$E292&gt;Listes!$E$53,(IDP_Barèmes_RX!$E292*(VLOOKUP(IDP_Barèmes_RX!$D292,Listes!$A$54:$E$60,5,FALSE))),(IDP_Barèmes_RX!$E292*(VLOOKUP(IDP_Barèmes_RX!$D292,Listes!$A$54:$E$60,3,FALSE))+(VLOOKUP(IDP_Barèmes_RX!$D292,Listes!$A$54:$E$60,4,FALSE)))))))</f>
        <v/>
      </c>
      <c r="K292" s="170" t="str">
        <f>IF($G292="","",IF($C292=Listes!$B$31,IF(IDP_Barèmes_RX!$E292&lt;=Listes!$B$42,(IDP_Barèmes_RX!$E292*(VLOOKUP(IDP_Barèmes_RX!$D292,Listes!$A$43:$E$49,2,FALSE))),IF(IDP_Barèmes_RX!$E292&gt;Listes!$D$42,(IDP_Barèmes_RX!$E292*(VLOOKUP(IDP_Barèmes_RX!$D292,Listes!$A$43:$E$49,5,FALSE))),(IDP_Barèmes_RX!$E292*(VLOOKUP(IDP_Barèmes_RX!$D292,Listes!$A$43:$E$49,3,FALSE))+(VLOOKUP(IDP_Barèmes_RX!$D292,Listes!$A$43:$E$49,4,FALSE)))))))</f>
        <v/>
      </c>
      <c r="L292" s="170" t="str">
        <f>IF($G292="","",IF($C292=Listes!$B$34,Listes!$I$31,IF($C292=Listes!$B$35,(VLOOKUP(IDP_Barèmes_RX!$F292,Listes!$E$31:$F$36,2,FALSE)),IF($C292=Listes!$B$33,IF(IDP_Barèmes_RX!$E292&lt;=Listes!$A$64,IDP_Barèmes_RX!$E292*Listes!$A$65,IF(IDP_Barèmes_RX!$E292&gt;Listes!$D$64,IDP_Barèmes_RX!$E292*Listes!$D$65,((IDP_Barèmes_RX!$E292*Listes!$B$65)+Listes!$C$65)))))))</f>
        <v/>
      </c>
      <c r="M292" s="203" t="str">
        <f>IF(Barèmes!O292="","",Barèmes!O292)</f>
        <v/>
      </c>
      <c r="N292" s="73" t="str">
        <f t="shared" si="17"/>
        <v/>
      </c>
      <c r="O292" s="182" t="str">
        <f t="shared" si="18"/>
        <v/>
      </c>
      <c r="P292" s="182"/>
      <c r="Q292" s="182"/>
      <c r="R292" s="209" t="str">
        <f t="shared" si="19"/>
        <v/>
      </c>
      <c r="S292" s="185"/>
      <c r="T292" s="266"/>
      <c r="U292" s="90"/>
      <c r="V292" s="158">
        <f t="shared" si="16"/>
        <v>0</v>
      </c>
    </row>
    <row r="293" spans="1:22" ht="20.100000000000001" customHeight="1" x14ac:dyDescent="0.25">
      <c r="A293" s="174">
        <v>287</v>
      </c>
      <c r="B293" s="181" t="str">
        <f>IF(Barèmes!B293="","",Barèmes!B293)</f>
        <v/>
      </c>
      <c r="C293" s="181" t="str">
        <f>IF(Barèmes!C293="","",Barèmes!C293)</f>
        <v/>
      </c>
      <c r="D293" s="181" t="str">
        <f>IF(Barèmes!D293="","",Barèmes!D293)</f>
        <v/>
      </c>
      <c r="E293" s="181" t="str">
        <f>IF(Barèmes!E293="","",Barèmes!E293)</f>
        <v/>
      </c>
      <c r="F293" s="181" t="str">
        <f>IF(Barèmes!F293="","",Barèmes!F293)</f>
        <v/>
      </c>
      <c r="G293" s="181" t="str">
        <f>IF(Barèmes!G293="","",Barèmes!G293)</f>
        <v/>
      </c>
      <c r="H293" s="181" t="str">
        <f>IF(Barèmes!J293="","",Barèmes!J293)</f>
        <v/>
      </c>
      <c r="I293" s="181" t="str">
        <f>IF(Barèmes!K293="","",Barèmes!K293)</f>
        <v/>
      </c>
      <c r="J293" s="170" t="str">
        <f>IF($G293="","",IF($C293=Listes!$B$32,IF(IDP_Barèmes_RX!$E293&lt;=Listes!$B$53,(IDP_Barèmes_RX!$E293*(VLOOKUP(IDP_Barèmes_RX!$D293,Listes!$A$54:$E$60,2,FALSE))),IF(IDP_Barèmes_RX!$E293&gt;Listes!$E$53,(IDP_Barèmes_RX!$E293*(VLOOKUP(IDP_Barèmes_RX!$D293,Listes!$A$54:$E$60,5,FALSE))),(IDP_Barèmes_RX!$E293*(VLOOKUP(IDP_Barèmes_RX!$D293,Listes!$A$54:$E$60,3,FALSE))+(VLOOKUP(IDP_Barèmes_RX!$D293,Listes!$A$54:$E$60,4,FALSE)))))))</f>
        <v/>
      </c>
      <c r="K293" s="170" t="str">
        <f>IF($G293="","",IF($C293=Listes!$B$31,IF(IDP_Barèmes_RX!$E293&lt;=Listes!$B$42,(IDP_Barèmes_RX!$E293*(VLOOKUP(IDP_Barèmes_RX!$D293,Listes!$A$43:$E$49,2,FALSE))),IF(IDP_Barèmes_RX!$E293&gt;Listes!$D$42,(IDP_Barèmes_RX!$E293*(VLOOKUP(IDP_Barèmes_RX!$D293,Listes!$A$43:$E$49,5,FALSE))),(IDP_Barèmes_RX!$E293*(VLOOKUP(IDP_Barèmes_RX!$D293,Listes!$A$43:$E$49,3,FALSE))+(VLOOKUP(IDP_Barèmes_RX!$D293,Listes!$A$43:$E$49,4,FALSE)))))))</f>
        <v/>
      </c>
      <c r="L293" s="170" t="str">
        <f>IF($G293="","",IF($C293=Listes!$B$34,Listes!$I$31,IF($C293=Listes!$B$35,(VLOOKUP(IDP_Barèmes_RX!$F293,Listes!$E$31:$F$36,2,FALSE)),IF($C293=Listes!$B$33,IF(IDP_Barèmes_RX!$E293&lt;=Listes!$A$64,IDP_Barèmes_RX!$E293*Listes!$A$65,IF(IDP_Barèmes_RX!$E293&gt;Listes!$D$64,IDP_Barèmes_RX!$E293*Listes!$D$65,((IDP_Barèmes_RX!$E293*Listes!$B$65)+Listes!$C$65)))))))</f>
        <v/>
      </c>
      <c r="M293" s="203" t="str">
        <f>IF(Barèmes!O293="","",Barèmes!O293)</f>
        <v/>
      </c>
      <c r="N293" s="73" t="str">
        <f t="shared" si="17"/>
        <v/>
      </c>
      <c r="O293" s="182" t="str">
        <f t="shared" si="18"/>
        <v/>
      </c>
      <c r="P293" s="182"/>
      <c r="Q293" s="182"/>
      <c r="R293" s="209" t="str">
        <f t="shared" si="19"/>
        <v/>
      </c>
      <c r="S293" s="185"/>
      <c r="T293" s="266"/>
      <c r="U293" s="90"/>
      <c r="V293" s="158">
        <f t="shared" si="16"/>
        <v>0</v>
      </c>
    </row>
    <row r="294" spans="1:22" ht="20.100000000000001" customHeight="1" x14ac:dyDescent="0.25">
      <c r="A294" s="174">
        <v>288</v>
      </c>
      <c r="B294" s="181" t="str">
        <f>IF(Barèmes!B294="","",Barèmes!B294)</f>
        <v/>
      </c>
      <c r="C294" s="181" t="str">
        <f>IF(Barèmes!C294="","",Barèmes!C294)</f>
        <v/>
      </c>
      <c r="D294" s="181" t="str">
        <f>IF(Barèmes!D294="","",Barèmes!D294)</f>
        <v/>
      </c>
      <c r="E294" s="181" t="str">
        <f>IF(Barèmes!E294="","",Barèmes!E294)</f>
        <v/>
      </c>
      <c r="F294" s="181" t="str">
        <f>IF(Barèmes!F294="","",Barèmes!F294)</f>
        <v/>
      </c>
      <c r="G294" s="181" t="str">
        <f>IF(Barèmes!G294="","",Barèmes!G294)</f>
        <v/>
      </c>
      <c r="H294" s="181" t="str">
        <f>IF(Barèmes!J294="","",Barèmes!J294)</f>
        <v/>
      </c>
      <c r="I294" s="181" t="str">
        <f>IF(Barèmes!K294="","",Barèmes!K294)</f>
        <v/>
      </c>
      <c r="J294" s="170" t="str">
        <f>IF($G294="","",IF($C294=Listes!$B$32,IF(IDP_Barèmes_RX!$E294&lt;=Listes!$B$53,(IDP_Barèmes_RX!$E294*(VLOOKUP(IDP_Barèmes_RX!$D294,Listes!$A$54:$E$60,2,FALSE))),IF(IDP_Barèmes_RX!$E294&gt;Listes!$E$53,(IDP_Barèmes_RX!$E294*(VLOOKUP(IDP_Barèmes_RX!$D294,Listes!$A$54:$E$60,5,FALSE))),(IDP_Barèmes_RX!$E294*(VLOOKUP(IDP_Barèmes_RX!$D294,Listes!$A$54:$E$60,3,FALSE))+(VLOOKUP(IDP_Barèmes_RX!$D294,Listes!$A$54:$E$60,4,FALSE)))))))</f>
        <v/>
      </c>
      <c r="K294" s="170" t="str">
        <f>IF($G294="","",IF($C294=Listes!$B$31,IF(IDP_Barèmes_RX!$E294&lt;=Listes!$B$42,(IDP_Barèmes_RX!$E294*(VLOOKUP(IDP_Barèmes_RX!$D294,Listes!$A$43:$E$49,2,FALSE))),IF(IDP_Barèmes_RX!$E294&gt;Listes!$D$42,(IDP_Barèmes_RX!$E294*(VLOOKUP(IDP_Barèmes_RX!$D294,Listes!$A$43:$E$49,5,FALSE))),(IDP_Barèmes_RX!$E294*(VLOOKUP(IDP_Barèmes_RX!$D294,Listes!$A$43:$E$49,3,FALSE))+(VLOOKUP(IDP_Barèmes_RX!$D294,Listes!$A$43:$E$49,4,FALSE)))))))</f>
        <v/>
      </c>
      <c r="L294" s="170" t="str">
        <f>IF($G294="","",IF($C294=Listes!$B$34,Listes!$I$31,IF($C294=Listes!$B$35,(VLOOKUP(IDP_Barèmes_RX!$F294,Listes!$E$31:$F$36,2,FALSE)),IF($C294=Listes!$B$33,IF(IDP_Barèmes_RX!$E294&lt;=Listes!$A$64,IDP_Barèmes_RX!$E294*Listes!$A$65,IF(IDP_Barèmes_RX!$E294&gt;Listes!$D$64,IDP_Barèmes_RX!$E294*Listes!$D$65,((IDP_Barèmes_RX!$E294*Listes!$B$65)+Listes!$C$65)))))))</f>
        <v/>
      </c>
      <c r="M294" s="203" t="str">
        <f>IF(Barèmes!O294="","",Barèmes!O294)</f>
        <v/>
      </c>
      <c r="N294" s="73" t="str">
        <f t="shared" si="17"/>
        <v/>
      </c>
      <c r="O294" s="182" t="str">
        <f t="shared" si="18"/>
        <v/>
      </c>
      <c r="P294" s="182"/>
      <c r="Q294" s="182"/>
      <c r="R294" s="209" t="str">
        <f t="shared" si="19"/>
        <v/>
      </c>
      <c r="S294" s="185"/>
      <c r="T294" s="266"/>
      <c r="U294" s="90"/>
      <c r="V294" s="158">
        <f t="shared" si="16"/>
        <v>0</v>
      </c>
    </row>
    <row r="295" spans="1:22" ht="20.100000000000001" customHeight="1" x14ac:dyDescent="0.25">
      <c r="A295" s="174">
        <v>289</v>
      </c>
      <c r="B295" s="181" t="str">
        <f>IF(Barèmes!B295="","",Barèmes!B295)</f>
        <v/>
      </c>
      <c r="C295" s="181" t="str">
        <f>IF(Barèmes!C295="","",Barèmes!C295)</f>
        <v/>
      </c>
      <c r="D295" s="181" t="str">
        <f>IF(Barèmes!D295="","",Barèmes!D295)</f>
        <v/>
      </c>
      <c r="E295" s="181" t="str">
        <f>IF(Barèmes!E295="","",Barèmes!E295)</f>
        <v/>
      </c>
      <c r="F295" s="181" t="str">
        <f>IF(Barèmes!F295="","",Barèmes!F295)</f>
        <v/>
      </c>
      <c r="G295" s="181" t="str">
        <f>IF(Barèmes!G295="","",Barèmes!G295)</f>
        <v/>
      </c>
      <c r="H295" s="181" t="str">
        <f>IF(Barèmes!J295="","",Barèmes!J295)</f>
        <v/>
      </c>
      <c r="I295" s="181" t="str">
        <f>IF(Barèmes!K295="","",Barèmes!K295)</f>
        <v/>
      </c>
      <c r="J295" s="170" t="str">
        <f>IF($G295="","",IF($C295=Listes!$B$32,IF(IDP_Barèmes_RX!$E295&lt;=Listes!$B$53,(IDP_Barèmes_RX!$E295*(VLOOKUP(IDP_Barèmes_RX!$D295,Listes!$A$54:$E$60,2,FALSE))),IF(IDP_Barèmes_RX!$E295&gt;Listes!$E$53,(IDP_Barèmes_RX!$E295*(VLOOKUP(IDP_Barèmes_RX!$D295,Listes!$A$54:$E$60,5,FALSE))),(IDP_Barèmes_RX!$E295*(VLOOKUP(IDP_Barèmes_RX!$D295,Listes!$A$54:$E$60,3,FALSE))+(VLOOKUP(IDP_Barèmes_RX!$D295,Listes!$A$54:$E$60,4,FALSE)))))))</f>
        <v/>
      </c>
      <c r="K295" s="170" t="str">
        <f>IF($G295="","",IF($C295=Listes!$B$31,IF(IDP_Barèmes_RX!$E295&lt;=Listes!$B$42,(IDP_Barèmes_RX!$E295*(VLOOKUP(IDP_Barèmes_RX!$D295,Listes!$A$43:$E$49,2,FALSE))),IF(IDP_Barèmes_RX!$E295&gt;Listes!$D$42,(IDP_Barèmes_RX!$E295*(VLOOKUP(IDP_Barèmes_RX!$D295,Listes!$A$43:$E$49,5,FALSE))),(IDP_Barèmes_RX!$E295*(VLOOKUP(IDP_Barèmes_RX!$D295,Listes!$A$43:$E$49,3,FALSE))+(VLOOKUP(IDP_Barèmes_RX!$D295,Listes!$A$43:$E$49,4,FALSE)))))))</f>
        <v/>
      </c>
      <c r="L295" s="170" t="str">
        <f>IF($G295="","",IF($C295=Listes!$B$34,Listes!$I$31,IF($C295=Listes!$B$35,(VLOOKUP(IDP_Barèmes_RX!$F295,Listes!$E$31:$F$36,2,FALSE)),IF($C295=Listes!$B$33,IF(IDP_Barèmes_RX!$E295&lt;=Listes!$A$64,IDP_Barèmes_RX!$E295*Listes!$A$65,IF(IDP_Barèmes_RX!$E295&gt;Listes!$D$64,IDP_Barèmes_RX!$E295*Listes!$D$65,((IDP_Barèmes_RX!$E295*Listes!$B$65)+Listes!$C$65)))))))</f>
        <v/>
      </c>
      <c r="M295" s="203" t="str">
        <f>IF(Barèmes!O295="","",Barèmes!O295)</f>
        <v/>
      </c>
      <c r="N295" s="73" t="str">
        <f t="shared" si="17"/>
        <v/>
      </c>
      <c r="O295" s="182" t="str">
        <f t="shared" si="18"/>
        <v/>
      </c>
      <c r="P295" s="182"/>
      <c r="Q295" s="182"/>
      <c r="R295" s="209" t="str">
        <f t="shared" si="19"/>
        <v/>
      </c>
      <c r="S295" s="185"/>
      <c r="T295" s="266"/>
      <c r="U295" s="90"/>
      <c r="V295" s="158">
        <f t="shared" si="16"/>
        <v>0</v>
      </c>
    </row>
    <row r="296" spans="1:22" ht="20.100000000000001" customHeight="1" x14ac:dyDescent="0.25">
      <c r="A296" s="174">
        <v>290</v>
      </c>
      <c r="B296" s="181" t="str">
        <f>IF(Barèmes!B296="","",Barèmes!B296)</f>
        <v/>
      </c>
      <c r="C296" s="181" t="str">
        <f>IF(Barèmes!C296="","",Barèmes!C296)</f>
        <v/>
      </c>
      <c r="D296" s="181" t="str">
        <f>IF(Barèmes!D296="","",Barèmes!D296)</f>
        <v/>
      </c>
      <c r="E296" s="181" t="str">
        <f>IF(Barèmes!E296="","",Barèmes!E296)</f>
        <v/>
      </c>
      <c r="F296" s="181" t="str">
        <f>IF(Barèmes!F296="","",Barèmes!F296)</f>
        <v/>
      </c>
      <c r="G296" s="181" t="str">
        <f>IF(Barèmes!G296="","",Barèmes!G296)</f>
        <v/>
      </c>
      <c r="H296" s="181" t="str">
        <f>IF(Barèmes!J296="","",Barèmes!J296)</f>
        <v/>
      </c>
      <c r="I296" s="181" t="str">
        <f>IF(Barèmes!K296="","",Barèmes!K296)</f>
        <v/>
      </c>
      <c r="J296" s="170" t="str">
        <f>IF($G296="","",IF($C296=Listes!$B$32,IF(IDP_Barèmes_RX!$E296&lt;=Listes!$B$53,(IDP_Barèmes_RX!$E296*(VLOOKUP(IDP_Barèmes_RX!$D296,Listes!$A$54:$E$60,2,FALSE))),IF(IDP_Barèmes_RX!$E296&gt;Listes!$E$53,(IDP_Barèmes_RX!$E296*(VLOOKUP(IDP_Barèmes_RX!$D296,Listes!$A$54:$E$60,5,FALSE))),(IDP_Barèmes_RX!$E296*(VLOOKUP(IDP_Barèmes_RX!$D296,Listes!$A$54:$E$60,3,FALSE))+(VLOOKUP(IDP_Barèmes_RX!$D296,Listes!$A$54:$E$60,4,FALSE)))))))</f>
        <v/>
      </c>
      <c r="K296" s="170" t="str">
        <f>IF($G296="","",IF($C296=Listes!$B$31,IF(IDP_Barèmes_RX!$E296&lt;=Listes!$B$42,(IDP_Barèmes_RX!$E296*(VLOOKUP(IDP_Barèmes_RX!$D296,Listes!$A$43:$E$49,2,FALSE))),IF(IDP_Barèmes_RX!$E296&gt;Listes!$D$42,(IDP_Barèmes_RX!$E296*(VLOOKUP(IDP_Barèmes_RX!$D296,Listes!$A$43:$E$49,5,FALSE))),(IDP_Barèmes_RX!$E296*(VLOOKUP(IDP_Barèmes_RX!$D296,Listes!$A$43:$E$49,3,FALSE))+(VLOOKUP(IDP_Barèmes_RX!$D296,Listes!$A$43:$E$49,4,FALSE)))))))</f>
        <v/>
      </c>
      <c r="L296" s="170" t="str">
        <f>IF($G296="","",IF($C296=Listes!$B$34,Listes!$I$31,IF($C296=Listes!$B$35,(VLOOKUP(IDP_Barèmes_RX!$F296,Listes!$E$31:$F$36,2,FALSE)),IF($C296=Listes!$B$33,IF(IDP_Barèmes_RX!$E296&lt;=Listes!$A$64,IDP_Barèmes_RX!$E296*Listes!$A$65,IF(IDP_Barèmes_RX!$E296&gt;Listes!$D$64,IDP_Barèmes_RX!$E296*Listes!$D$65,((IDP_Barèmes_RX!$E296*Listes!$B$65)+Listes!$C$65)))))))</f>
        <v/>
      </c>
      <c r="M296" s="203" t="str">
        <f>IF(Barèmes!O296="","",Barèmes!O296)</f>
        <v/>
      </c>
      <c r="N296" s="73" t="str">
        <f t="shared" si="17"/>
        <v/>
      </c>
      <c r="O296" s="182" t="str">
        <f t="shared" si="18"/>
        <v/>
      </c>
      <c r="P296" s="182"/>
      <c r="Q296" s="182"/>
      <c r="R296" s="209" t="str">
        <f t="shared" si="19"/>
        <v/>
      </c>
      <c r="S296" s="185"/>
      <c r="T296" s="266"/>
      <c r="U296" s="90"/>
      <c r="V296" s="158">
        <f t="shared" si="16"/>
        <v>0</v>
      </c>
    </row>
    <row r="297" spans="1:22" ht="20.100000000000001" customHeight="1" x14ac:dyDescent="0.25">
      <c r="A297" s="174">
        <v>291</v>
      </c>
      <c r="B297" s="181" t="str">
        <f>IF(Barèmes!B297="","",Barèmes!B297)</f>
        <v/>
      </c>
      <c r="C297" s="181" t="str">
        <f>IF(Barèmes!C297="","",Barèmes!C297)</f>
        <v/>
      </c>
      <c r="D297" s="181" t="str">
        <f>IF(Barèmes!D297="","",Barèmes!D297)</f>
        <v/>
      </c>
      <c r="E297" s="181" t="str">
        <f>IF(Barèmes!E297="","",Barèmes!E297)</f>
        <v/>
      </c>
      <c r="F297" s="181" t="str">
        <f>IF(Barèmes!F297="","",Barèmes!F297)</f>
        <v/>
      </c>
      <c r="G297" s="181" t="str">
        <f>IF(Barèmes!G297="","",Barèmes!G297)</f>
        <v/>
      </c>
      <c r="H297" s="181" t="str">
        <f>IF(Barèmes!J297="","",Barèmes!J297)</f>
        <v/>
      </c>
      <c r="I297" s="181" t="str">
        <f>IF(Barèmes!K297="","",Barèmes!K297)</f>
        <v/>
      </c>
      <c r="J297" s="170" t="str">
        <f>IF($G297="","",IF($C297=Listes!$B$32,IF(IDP_Barèmes_RX!$E297&lt;=Listes!$B$53,(IDP_Barèmes_RX!$E297*(VLOOKUP(IDP_Barèmes_RX!$D297,Listes!$A$54:$E$60,2,FALSE))),IF(IDP_Barèmes_RX!$E297&gt;Listes!$E$53,(IDP_Barèmes_RX!$E297*(VLOOKUP(IDP_Barèmes_RX!$D297,Listes!$A$54:$E$60,5,FALSE))),(IDP_Barèmes_RX!$E297*(VLOOKUP(IDP_Barèmes_RX!$D297,Listes!$A$54:$E$60,3,FALSE))+(VLOOKUP(IDP_Barèmes_RX!$D297,Listes!$A$54:$E$60,4,FALSE)))))))</f>
        <v/>
      </c>
      <c r="K297" s="170" t="str">
        <f>IF($G297="","",IF($C297=Listes!$B$31,IF(IDP_Barèmes_RX!$E297&lt;=Listes!$B$42,(IDP_Barèmes_RX!$E297*(VLOOKUP(IDP_Barèmes_RX!$D297,Listes!$A$43:$E$49,2,FALSE))),IF(IDP_Barèmes_RX!$E297&gt;Listes!$D$42,(IDP_Barèmes_RX!$E297*(VLOOKUP(IDP_Barèmes_RX!$D297,Listes!$A$43:$E$49,5,FALSE))),(IDP_Barèmes_RX!$E297*(VLOOKUP(IDP_Barèmes_RX!$D297,Listes!$A$43:$E$49,3,FALSE))+(VLOOKUP(IDP_Barèmes_RX!$D297,Listes!$A$43:$E$49,4,FALSE)))))))</f>
        <v/>
      </c>
      <c r="L297" s="170" t="str">
        <f>IF($G297="","",IF($C297=Listes!$B$34,Listes!$I$31,IF($C297=Listes!$B$35,(VLOOKUP(IDP_Barèmes_RX!$F297,Listes!$E$31:$F$36,2,FALSE)),IF($C297=Listes!$B$33,IF(IDP_Barèmes_RX!$E297&lt;=Listes!$A$64,IDP_Barèmes_RX!$E297*Listes!$A$65,IF(IDP_Barèmes_RX!$E297&gt;Listes!$D$64,IDP_Barèmes_RX!$E297*Listes!$D$65,((IDP_Barèmes_RX!$E297*Listes!$B$65)+Listes!$C$65)))))))</f>
        <v/>
      </c>
      <c r="M297" s="203" t="str">
        <f>IF(Barèmes!O297="","",Barèmes!O297)</f>
        <v/>
      </c>
      <c r="N297" s="73" t="str">
        <f t="shared" si="17"/>
        <v/>
      </c>
      <c r="O297" s="182" t="str">
        <f t="shared" si="18"/>
        <v/>
      </c>
      <c r="P297" s="182"/>
      <c r="Q297" s="182"/>
      <c r="R297" s="209" t="str">
        <f t="shared" si="19"/>
        <v/>
      </c>
      <c r="S297" s="185"/>
      <c r="T297" s="266"/>
      <c r="U297" s="90"/>
      <c r="V297" s="158">
        <f t="shared" si="16"/>
        <v>0</v>
      </c>
    </row>
    <row r="298" spans="1:22" ht="20.100000000000001" customHeight="1" x14ac:dyDescent="0.25">
      <c r="A298" s="174">
        <v>292</v>
      </c>
      <c r="B298" s="181" t="str">
        <f>IF(Barèmes!B298="","",Barèmes!B298)</f>
        <v/>
      </c>
      <c r="C298" s="181" t="str">
        <f>IF(Barèmes!C298="","",Barèmes!C298)</f>
        <v/>
      </c>
      <c r="D298" s="181" t="str">
        <f>IF(Barèmes!D298="","",Barèmes!D298)</f>
        <v/>
      </c>
      <c r="E298" s="181" t="str">
        <f>IF(Barèmes!E298="","",Barèmes!E298)</f>
        <v/>
      </c>
      <c r="F298" s="181" t="str">
        <f>IF(Barèmes!F298="","",Barèmes!F298)</f>
        <v/>
      </c>
      <c r="G298" s="181" t="str">
        <f>IF(Barèmes!G298="","",Barèmes!G298)</f>
        <v/>
      </c>
      <c r="H298" s="181" t="str">
        <f>IF(Barèmes!J298="","",Barèmes!J298)</f>
        <v/>
      </c>
      <c r="I298" s="181" t="str">
        <f>IF(Barèmes!K298="","",Barèmes!K298)</f>
        <v/>
      </c>
      <c r="J298" s="170" t="str">
        <f>IF($G298="","",IF($C298=Listes!$B$32,IF(IDP_Barèmes_RX!$E298&lt;=Listes!$B$53,(IDP_Barèmes_RX!$E298*(VLOOKUP(IDP_Barèmes_RX!$D298,Listes!$A$54:$E$60,2,FALSE))),IF(IDP_Barèmes_RX!$E298&gt;Listes!$E$53,(IDP_Barèmes_RX!$E298*(VLOOKUP(IDP_Barèmes_RX!$D298,Listes!$A$54:$E$60,5,FALSE))),(IDP_Barèmes_RX!$E298*(VLOOKUP(IDP_Barèmes_RX!$D298,Listes!$A$54:$E$60,3,FALSE))+(VLOOKUP(IDP_Barèmes_RX!$D298,Listes!$A$54:$E$60,4,FALSE)))))))</f>
        <v/>
      </c>
      <c r="K298" s="170" t="str">
        <f>IF($G298="","",IF($C298=Listes!$B$31,IF(IDP_Barèmes_RX!$E298&lt;=Listes!$B$42,(IDP_Barèmes_RX!$E298*(VLOOKUP(IDP_Barèmes_RX!$D298,Listes!$A$43:$E$49,2,FALSE))),IF(IDP_Barèmes_RX!$E298&gt;Listes!$D$42,(IDP_Barèmes_RX!$E298*(VLOOKUP(IDP_Barèmes_RX!$D298,Listes!$A$43:$E$49,5,FALSE))),(IDP_Barèmes_RX!$E298*(VLOOKUP(IDP_Barèmes_RX!$D298,Listes!$A$43:$E$49,3,FALSE))+(VLOOKUP(IDP_Barèmes_RX!$D298,Listes!$A$43:$E$49,4,FALSE)))))))</f>
        <v/>
      </c>
      <c r="L298" s="170" t="str">
        <f>IF($G298="","",IF($C298=Listes!$B$34,Listes!$I$31,IF($C298=Listes!$B$35,(VLOOKUP(IDP_Barèmes_RX!$F298,Listes!$E$31:$F$36,2,FALSE)),IF($C298=Listes!$B$33,IF(IDP_Barèmes_RX!$E298&lt;=Listes!$A$64,IDP_Barèmes_RX!$E298*Listes!$A$65,IF(IDP_Barèmes_RX!$E298&gt;Listes!$D$64,IDP_Barèmes_RX!$E298*Listes!$D$65,((IDP_Barèmes_RX!$E298*Listes!$B$65)+Listes!$C$65)))))))</f>
        <v/>
      </c>
      <c r="M298" s="203" t="str">
        <f>IF(Barèmes!O298="","",Barèmes!O298)</f>
        <v/>
      </c>
      <c r="N298" s="73" t="str">
        <f t="shared" si="17"/>
        <v/>
      </c>
      <c r="O298" s="182" t="str">
        <f t="shared" si="18"/>
        <v/>
      </c>
      <c r="P298" s="182"/>
      <c r="Q298" s="182"/>
      <c r="R298" s="209" t="str">
        <f t="shared" si="19"/>
        <v/>
      </c>
      <c r="S298" s="185"/>
      <c r="T298" s="266"/>
      <c r="U298" s="90"/>
      <c r="V298" s="158">
        <f t="shared" si="16"/>
        <v>0</v>
      </c>
    </row>
    <row r="299" spans="1:22" ht="20.100000000000001" customHeight="1" x14ac:dyDescent="0.25">
      <c r="A299" s="174">
        <v>293</v>
      </c>
      <c r="B299" s="181" t="str">
        <f>IF(Barèmes!B299="","",Barèmes!B299)</f>
        <v/>
      </c>
      <c r="C299" s="181" t="str">
        <f>IF(Barèmes!C299="","",Barèmes!C299)</f>
        <v/>
      </c>
      <c r="D299" s="181" t="str">
        <f>IF(Barèmes!D299="","",Barèmes!D299)</f>
        <v/>
      </c>
      <c r="E299" s="181" t="str">
        <f>IF(Barèmes!E299="","",Barèmes!E299)</f>
        <v/>
      </c>
      <c r="F299" s="181" t="str">
        <f>IF(Barèmes!F299="","",Barèmes!F299)</f>
        <v/>
      </c>
      <c r="G299" s="181" t="str">
        <f>IF(Barèmes!G299="","",Barèmes!G299)</f>
        <v/>
      </c>
      <c r="H299" s="181" t="str">
        <f>IF(Barèmes!J299="","",Barèmes!J299)</f>
        <v/>
      </c>
      <c r="I299" s="181" t="str">
        <f>IF(Barèmes!K299="","",Barèmes!K299)</f>
        <v/>
      </c>
      <c r="J299" s="170" t="str">
        <f>IF($G299="","",IF($C299=Listes!$B$32,IF(IDP_Barèmes_RX!$E299&lt;=Listes!$B$53,(IDP_Barèmes_RX!$E299*(VLOOKUP(IDP_Barèmes_RX!$D299,Listes!$A$54:$E$60,2,FALSE))),IF(IDP_Barèmes_RX!$E299&gt;Listes!$E$53,(IDP_Barèmes_RX!$E299*(VLOOKUP(IDP_Barèmes_RX!$D299,Listes!$A$54:$E$60,5,FALSE))),(IDP_Barèmes_RX!$E299*(VLOOKUP(IDP_Barèmes_RX!$D299,Listes!$A$54:$E$60,3,FALSE))+(VLOOKUP(IDP_Barèmes_RX!$D299,Listes!$A$54:$E$60,4,FALSE)))))))</f>
        <v/>
      </c>
      <c r="K299" s="170" t="str">
        <f>IF($G299="","",IF($C299=Listes!$B$31,IF(IDP_Barèmes_RX!$E299&lt;=Listes!$B$42,(IDP_Barèmes_RX!$E299*(VLOOKUP(IDP_Barèmes_RX!$D299,Listes!$A$43:$E$49,2,FALSE))),IF(IDP_Barèmes_RX!$E299&gt;Listes!$D$42,(IDP_Barèmes_RX!$E299*(VLOOKUP(IDP_Barèmes_RX!$D299,Listes!$A$43:$E$49,5,FALSE))),(IDP_Barèmes_RX!$E299*(VLOOKUP(IDP_Barèmes_RX!$D299,Listes!$A$43:$E$49,3,FALSE))+(VLOOKUP(IDP_Barèmes_RX!$D299,Listes!$A$43:$E$49,4,FALSE)))))))</f>
        <v/>
      </c>
      <c r="L299" s="170" t="str">
        <f>IF($G299="","",IF($C299=Listes!$B$34,Listes!$I$31,IF($C299=Listes!$B$35,(VLOOKUP(IDP_Barèmes_RX!$F299,Listes!$E$31:$F$36,2,FALSE)),IF($C299=Listes!$B$33,IF(IDP_Barèmes_RX!$E299&lt;=Listes!$A$64,IDP_Barèmes_RX!$E299*Listes!$A$65,IF(IDP_Barèmes_RX!$E299&gt;Listes!$D$64,IDP_Barèmes_RX!$E299*Listes!$D$65,((IDP_Barèmes_RX!$E299*Listes!$B$65)+Listes!$C$65)))))))</f>
        <v/>
      </c>
      <c r="M299" s="203" t="str">
        <f>IF(Barèmes!O299="","",Barèmes!O299)</f>
        <v/>
      </c>
      <c r="N299" s="73" t="str">
        <f t="shared" si="17"/>
        <v/>
      </c>
      <c r="O299" s="182" t="str">
        <f t="shared" si="18"/>
        <v/>
      </c>
      <c r="P299" s="182"/>
      <c r="Q299" s="182"/>
      <c r="R299" s="209" t="str">
        <f t="shared" si="19"/>
        <v/>
      </c>
      <c r="S299" s="185"/>
      <c r="T299" s="266"/>
      <c r="U299" s="90"/>
      <c r="V299" s="158">
        <f t="shared" si="16"/>
        <v>0</v>
      </c>
    </row>
    <row r="300" spans="1:22" ht="20.100000000000001" customHeight="1" x14ac:dyDescent="0.25">
      <c r="A300" s="174">
        <v>294</v>
      </c>
      <c r="B300" s="181" t="str">
        <f>IF(Barèmes!B300="","",Barèmes!B300)</f>
        <v/>
      </c>
      <c r="C300" s="181" t="str">
        <f>IF(Barèmes!C300="","",Barèmes!C300)</f>
        <v/>
      </c>
      <c r="D300" s="181" t="str">
        <f>IF(Barèmes!D300="","",Barèmes!D300)</f>
        <v/>
      </c>
      <c r="E300" s="181" t="str">
        <f>IF(Barèmes!E300="","",Barèmes!E300)</f>
        <v/>
      </c>
      <c r="F300" s="181" t="str">
        <f>IF(Barèmes!F300="","",Barèmes!F300)</f>
        <v/>
      </c>
      <c r="G300" s="181" t="str">
        <f>IF(Barèmes!G300="","",Barèmes!G300)</f>
        <v/>
      </c>
      <c r="H300" s="181" t="str">
        <f>IF(Barèmes!J300="","",Barèmes!J300)</f>
        <v/>
      </c>
      <c r="I300" s="181" t="str">
        <f>IF(Barèmes!K300="","",Barèmes!K300)</f>
        <v/>
      </c>
      <c r="J300" s="170" t="str">
        <f>IF($G300="","",IF($C300=Listes!$B$32,IF(IDP_Barèmes_RX!$E300&lt;=Listes!$B$53,(IDP_Barèmes_RX!$E300*(VLOOKUP(IDP_Barèmes_RX!$D300,Listes!$A$54:$E$60,2,FALSE))),IF(IDP_Barèmes_RX!$E300&gt;Listes!$E$53,(IDP_Barèmes_RX!$E300*(VLOOKUP(IDP_Barèmes_RX!$D300,Listes!$A$54:$E$60,5,FALSE))),(IDP_Barèmes_RX!$E300*(VLOOKUP(IDP_Barèmes_RX!$D300,Listes!$A$54:$E$60,3,FALSE))+(VLOOKUP(IDP_Barèmes_RX!$D300,Listes!$A$54:$E$60,4,FALSE)))))))</f>
        <v/>
      </c>
      <c r="K300" s="170" t="str">
        <f>IF($G300="","",IF($C300=Listes!$B$31,IF(IDP_Barèmes_RX!$E300&lt;=Listes!$B$42,(IDP_Barèmes_RX!$E300*(VLOOKUP(IDP_Barèmes_RX!$D300,Listes!$A$43:$E$49,2,FALSE))),IF(IDP_Barèmes_RX!$E300&gt;Listes!$D$42,(IDP_Barèmes_RX!$E300*(VLOOKUP(IDP_Barèmes_RX!$D300,Listes!$A$43:$E$49,5,FALSE))),(IDP_Barèmes_RX!$E300*(VLOOKUP(IDP_Barèmes_RX!$D300,Listes!$A$43:$E$49,3,FALSE))+(VLOOKUP(IDP_Barèmes_RX!$D300,Listes!$A$43:$E$49,4,FALSE)))))))</f>
        <v/>
      </c>
      <c r="L300" s="170" t="str">
        <f>IF($G300="","",IF($C300=Listes!$B$34,Listes!$I$31,IF($C300=Listes!$B$35,(VLOOKUP(IDP_Barèmes_RX!$F300,Listes!$E$31:$F$36,2,FALSE)),IF($C300=Listes!$B$33,IF(IDP_Barèmes_RX!$E300&lt;=Listes!$A$64,IDP_Barèmes_RX!$E300*Listes!$A$65,IF(IDP_Barèmes_RX!$E300&gt;Listes!$D$64,IDP_Barèmes_RX!$E300*Listes!$D$65,((IDP_Barèmes_RX!$E300*Listes!$B$65)+Listes!$C$65)))))))</f>
        <v/>
      </c>
      <c r="M300" s="203" t="str">
        <f>IF(Barèmes!O300="","",Barèmes!O300)</f>
        <v/>
      </c>
      <c r="N300" s="73" t="str">
        <f t="shared" si="17"/>
        <v/>
      </c>
      <c r="O300" s="182" t="str">
        <f t="shared" si="18"/>
        <v/>
      </c>
      <c r="P300" s="182"/>
      <c r="Q300" s="182"/>
      <c r="R300" s="209" t="str">
        <f t="shared" si="19"/>
        <v/>
      </c>
      <c r="S300" s="185"/>
      <c r="T300" s="266"/>
      <c r="U300" s="90"/>
      <c r="V300" s="158">
        <f t="shared" si="16"/>
        <v>0</v>
      </c>
    </row>
    <row r="301" spans="1:22" ht="20.100000000000001" customHeight="1" x14ac:dyDescent="0.25">
      <c r="A301" s="174">
        <v>295</v>
      </c>
      <c r="B301" s="181" t="str">
        <f>IF(Barèmes!B301="","",Barèmes!B301)</f>
        <v/>
      </c>
      <c r="C301" s="181" t="str">
        <f>IF(Barèmes!C301="","",Barèmes!C301)</f>
        <v/>
      </c>
      <c r="D301" s="181" t="str">
        <f>IF(Barèmes!D301="","",Barèmes!D301)</f>
        <v/>
      </c>
      <c r="E301" s="181" t="str">
        <f>IF(Barèmes!E301="","",Barèmes!E301)</f>
        <v/>
      </c>
      <c r="F301" s="181" t="str">
        <f>IF(Barèmes!F301="","",Barèmes!F301)</f>
        <v/>
      </c>
      <c r="G301" s="181" t="str">
        <f>IF(Barèmes!G301="","",Barèmes!G301)</f>
        <v/>
      </c>
      <c r="H301" s="181" t="str">
        <f>IF(Barèmes!J301="","",Barèmes!J301)</f>
        <v/>
      </c>
      <c r="I301" s="181" t="str">
        <f>IF(Barèmes!K301="","",Barèmes!K301)</f>
        <v/>
      </c>
      <c r="J301" s="170" t="str">
        <f>IF($G301="","",IF($C301=Listes!$B$32,IF(IDP_Barèmes_RX!$E301&lt;=Listes!$B$53,(IDP_Barèmes_RX!$E301*(VLOOKUP(IDP_Barèmes_RX!$D301,Listes!$A$54:$E$60,2,FALSE))),IF(IDP_Barèmes_RX!$E301&gt;Listes!$E$53,(IDP_Barèmes_RX!$E301*(VLOOKUP(IDP_Barèmes_RX!$D301,Listes!$A$54:$E$60,5,FALSE))),(IDP_Barèmes_RX!$E301*(VLOOKUP(IDP_Barèmes_RX!$D301,Listes!$A$54:$E$60,3,FALSE))+(VLOOKUP(IDP_Barèmes_RX!$D301,Listes!$A$54:$E$60,4,FALSE)))))))</f>
        <v/>
      </c>
      <c r="K301" s="170" t="str">
        <f>IF($G301="","",IF($C301=Listes!$B$31,IF(IDP_Barèmes_RX!$E301&lt;=Listes!$B$42,(IDP_Barèmes_RX!$E301*(VLOOKUP(IDP_Barèmes_RX!$D301,Listes!$A$43:$E$49,2,FALSE))),IF(IDP_Barèmes_RX!$E301&gt;Listes!$D$42,(IDP_Barèmes_RX!$E301*(VLOOKUP(IDP_Barèmes_RX!$D301,Listes!$A$43:$E$49,5,FALSE))),(IDP_Barèmes_RX!$E301*(VLOOKUP(IDP_Barèmes_RX!$D301,Listes!$A$43:$E$49,3,FALSE))+(VLOOKUP(IDP_Barèmes_RX!$D301,Listes!$A$43:$E$49,4,FALSE)))))))</f>
        <v/>
      </c>
      <c r="L301" s="170" t="str">
        <f>IF($G301="","",IF($C301=Listes!$B$34,Listes!$I$31,IF($C301=Listes!$B$35,(VLOOKUP(IDP_Barèmes_RX!$F301,Listes!$E$31:$F$36,2,FALSE)),IF($C301=Listes!$B$33,IF(IDP_Barèmes_RX!$E301&lt;=Listes!$A$64,IDP_Barèmes_RX!$E301*Listes!$A$65,IF(IDP_Barèmes_RX!$E301&gt;Listes!$D$64,IDP_Barèmes_RX!$E301*Listes!$D$65,((IDP_Barèmes_RX!$E301*Listes!$B$65)+Listes!$C$65)))))))</f>
        <v/>
      </c>
      <c r="M301" s="203" t="str">
        <f>IF(Barèmes!O301="","",Barèmes!O301)</f>
        <v/>
      </c>
      <c r="N301" s="73" t="str">
        <f t="shared" si="17"/>
        <v/>
      </c>
      <c r="O301" s="182" t="str">
        <f t="shared" si="18"/>
        <v/>
      </c>
      <c r="P301" s="182"/>
      <c r="Q301" s="182"/>
      <c r="R301" s="209" t="str">
        <f t="shared" si="19"/>
        <v/>
      </c>
      <c r="S301" s="185"/>
      <c r="T301" s="266"/>
      <c r="U301" s="90"/>
      <c r="V301" s="158">
        <f t="shared" si="16"/>
        <v>0</v>
      </c>
    </row>
    <row r="302" spans="1:22" ht="20.100000000000001" customHeight="1" x14ac:dyDescent="0.25">
      <c r="A302" s="174">
        <v>296</v>
      </c>
      <c r="B302" s="181" t="str">
        <f>IF(Barèmes!B302="","",Barèmes!B302)</f>
        <v/>
      </c>
      <c r="C302" s="181" t="str">
        <f>IF(Barèmes!C302="","",Barèmes!C302)</f>
        <v/>
      </c>
      <c r="D302" s="181" t="str">
        <f>IF(Barèmes!D302="","",Barèmes!D302)</f>
        <v/>
      </c>
      <c r="E302" s="181" t="str">
        <f>IF(Barèmes!E302="","",Barèmes!E302)</f>
        <v/>
      </c>
      <c r="F302" s="181" t="str">
        <f>IF(Barèmes!F302="","",Barèmes!F302)</f>
        <v/>
      </c>
      <c r="G302" s="181" t="str">
        <f>IF(Barèmes!G302="","",Barèmes!G302)</f>
        <v/>
      </c>
      <c r="H302" s="181" t="str">
        <f>IF(Barèmes!J302="","",Barèmes!J302)</f>
        <v/>
      </c>
      <c r="I302" s="181" t="str">
        <f>IF(Barèmes!K302="","",Barèmes!K302)</f>
        <v/>
      </c>
      <c r="J302" s="170" t="str">
        <f>IF($G302="","",IF($C302=Listes!$B$32,IF(IDP_Barèmes_RX!$E302&lt;=Listes!$B$53,(IDP_Barèmes_RX!$E302*(VLOOKUP(IDP_Barèmes_RX!$D302,Listes!$A$54:$E$60,2,FALSE))),IF(IDP_Barèmes_RX!$E302&gt;Listes!$E$53,(IDP_Barèmes_RX!$E302*(VLOOKUP(IDP_Barèmes_RX!$D302,Listes!$A$54:$E$60,5,FALSE))),(IDP_Barèmes_RX!$E302*(VLOOKUP(IDP_Barèmes_RX!$D302,Listes!$A$54:$E$60,3,FALSE))+(VLOOKUP(IDP_Barèmes_RX!$D302,Listes!$A$54:$E$60,4,FALSE)))))))</f>
        <v/>
      </c>
      <c r="K302" s="170" t="str">
        <f>IF($G302="","",IF($C302=Listes!$B$31,IF(IDP_Barèmes_RX!$E302&lt;=Listes!$B$42,(IDP_Barèmes_RX!$E302*(VLOOKUP(IDP_Barèmes_RX!$D302,Listes!$A$43:$E$49,2,FALSE))),IF(IDP_Barèmes_RX!$E302&gt;Listes!$D$42,(IDP_Barèmes_RX!$E302*(VLOOKUP(IDP_Barèmes_RX!$D302,Listes!$A$43:$E$49,5,FALSE))),(IDP_Barèmes_RX!$E302*(VLOOKUP(IDP_Barèmes_RX!$D302,Listes!$A$43:$E$49,3,FALSE))+(VLOOKUP(IDP_Barèmes_RX!$D302,Listes!$A$43:$E$49,4,FALSE)))))))</f>
        <v/>
      </c>
      <c r="L302" s="170" t="str">
        <f>IF($G302="","",IF($C302=Listes!$B$34,Listes!$I$31,IF($C302=Listes!$B$35,(VLOOKUP(IDP_Barèmes_RX!$F302,Listes!$E$31:$F$36,2,FALSE)),IF($C302=Listes!$B$33,IF(IDP_Barèmes_RX!$E302&lt;=Listes!$A$64,IDP_Barèmes_RX!$E302*Listes!$A$65,IF(IDP_Barèmes_RX!$E302&gt;Listes!$D$64,IDP_Barèmes_RX!$E302*Listes!$D$65,((IDP_Barèmes_RX!$E302*Listes!$B$65)+Listes!$C$65)))))))</f>
        <v/>
      </c>
      <c r="M302" s="203" t="str">
        <f>IF(Barèmes!O302="","",Barèmes!O302)</f>
        <v/>
      </c>
      <c r="N302" s="73" t="str">
        <f t="shared" si="17"/>
        <v/>
      </c>
      <c r="O302" s="182" t="str">
        <f t="shared" si="18"/>
        <v/>
      </c>
      <c r="P302" s="182"/>
      <c r="Q302" s="182"/>
      <c r="R302" s="209" t="str">
        <f t="shared" si="19"/>
        <v/>
      </c>
      <c r="S302" s="185"/>
      <c r="T302" s="266"/>
      <c r="U302" s="90"/>
      <c r="V302" s="158">
        <f t="shared" si="16"/>
        <v>0</v>
      </c>
    </row>
    <row r="303" spans="1:22" ht="20.100000000000001" customHeight="1" x14ac:dyDescent="0.25">
      <c r="A303" s="174">
        <v>297</v>
      </c>
      <c r="B303" s="181" t="str">
        <f>IF(Barèmes!B303="","",Barèmes!B303)</f>
        <v/>
      </c>
      <c r="C303" s="181" t="str">
        <f>IF(Barèmes!C303="","",Barèmes!C303)</f>
        <v/>
      </c>
      <c r="D303" s="181" t="str">
        <f>IF(Barèmes!D303="","",Barèmes!D303)</f>
        <v/>
      </c>
      <c r="E303" s="181" t="str">
        <f>IF(Barèmes!E303="","",Barèmes!E303)</f>
        <v/>
      </c>
      <c r="F303" s="181" t="str">
        <f>IF(Barèmes!F303="","",Barèmes!F303)</f>
        <v/>
      </c>
      <c r="G303" s="181" t="str">
        <f>IF(Barèmes!G303="","",Barèmes!G303)</f>
        <v/>
      </c>
      <c r="H303" s="181" t="str">
        <f>IF(Barèmes!J303="","",Barèmes!J303)</f>
        <v/>
      </c>
      <c r="I303" s="181" t="str">
        <f>IF(Barèmes!K303="","",Barèmes!K303)</f>
        <v/>
      </c>
      <c r="J303" s="170" t="str">
        <f>IF($G303="","",IF($C303=Listes!$B$32,IF(IDP_Barèmes_RX!$E303&lt;=Listes!$B$53,(IDP_Barèmes_RX!$E303*(VLOOKUP(IDP_Barèmes_RX!$D303,Listes!$A$54:$E$60,2,FALSE))),IF(IDP_Barèmes_RX!$E303&gt;Listes!$E$53,(IDP_Barèmes_RX!$E303*(VLOOKUP(IDP_Barèmes_RX!$D303,Listes!$A$54:$E$60,5,FALSE))),(IDP_Barèmes_RX!$E303*(VLOOKUP(IDP_Barèmes_RX!$D303,Listes!$A$54:$E$60,3,FALSE))+(VLOOKUP(IDP_Barèmes_RX!$D303,Listes!$A$54:$E$60,4,FALSE)))))))</f>
        <v/>
      </c>
      <c r="K303" s="170" t="str">
        <f>IF($G303="","",IF($C303=Listes!$B$31,IF(IDP_Barèmes_RX!$E303&lt;=Listes!$B$42,(IDP_Barèmes_RX!$E303*(VLOOKUP(IDP_Barèmes_RX!$D303,Listes!$A$43:$E$49,2,FALSE))),IF(IDP_Barèmes_RX!$E303&gt;Listes!$D$42,(IDP_Barèmes_RX!$E303*(VLOOKUP(IDP_Barèmes_RX!$D303,Listes!$A$43:$E$49,5,FALSE))),(IDP_Barèmes_RX!$E303*(VLOOKUP(IDP_Barèmes_RX!$D303,Listes!$A$43:$E$49,3,FALSE))+(VLOOKUP(IDP_Barèmes_RX!$D303,Listes!$A$43:$E$49,4,FALSE)))))))</f>
        <v/>
      </c>
      <c r="L303" s="170" t="str">
        <f>IF($G303="","",IF($C303=Listes!$B$34,Listes!$I$31,IF($C303=Listes!$B$35,(VLOOKUP(IDP_Barèmes_RX!$F303,Listes!$E$31:$F$36,2,FALSE)),IF($C303=Listes!$B$33,IF(IDP_Barèmes_RX!$E303&lt;=Listes!$A$64,IDP_Barèmes_RX!$E303*Listes!$A$65,IF(IDP_Barèmes_RX!$E303&gt;Listes!$D$64,IDP_Barèmes_RX!$E303*Listes!$D$65,((IDP_Barèmes_RX!$E303*Listes!$B$65)+Listes!$C$65)))))))</f>
        <v/>
      </c>
      <c r="M303" s="203" t="str">
        <f>IF(Barèmes!O303="","",Barèmes!O303)</f>
        <v/>
      </c>
      <c r="N303" s="73" t="str">
        <f t="shared" si="17"/>
        <v/>
      </c>
      <c r="O303" s="182" t="str">
        <f t="shared" si="18"/>
        <v/>
      </c>
      <c r="P303" s="182"/>
      <c r="Q303" s="182"/>
      <c r="R303" s="209" t="str">
        <f t="shared" si="19"/>
        <v/>
      </c>
      <c r="S303" s="185"/>
      <c r="T303" s="266"/>
      <c r="U303" s="90"/>
      <c r="V303" s="158">
        <f t="shared" si="16"/>
        <v>0</v>
      </c>
    </row>
    <row r="304" spans="1:22" ht="20.100000000000001" customHeight="1" x14ac:dyDescent="0.25">
      <c r="A304" s="174">
        <v>298</v>
      </c>
      <c r="B304" s="181" t="str">
        <f>IF(Barèmes!B304="","",Barèmes!B304)</f>
        <v/>
      </c>
      <c r="C304" s="181" t="str">
        <f>IF(Barèmes!C304="","",Barèmes!C304)</f>
        <v/>
      </c>
      <c r="D304" s="181" t="str">
        <f>IF(Barèmes!D304="","",Barèmes!D304)</f>
        <v/>
      </c>
      <c r="E304" s="181" t="str">
        <f>IF(Barèmes!E304="","",Barèmes!E304)</f>
        <v/>
      </c>
      <c r="F304" s="181" t="str">
        <f>IF(Barèmes!F304="","",Barèmes!F304)</f>
        <v/>
      </c>
      <c r="G304" s="181" t="str">
        <f>IF(Barèmes!G304="","",Barèmes!G304)</f>
        <v/>
      </c>
      <c r="H304" s="181" t="str">
        <f>IF(Barèmes!J304="","",Barèmes!J304)</f>
        <v/>
      </c>
      <c r="I304" s="181" t="str">
        <f>IF(Barèmes!K304="","",Barèmes!K304)</f>
        <v/>
      </c>
      <c r="J304" s="170" t="str">
        <f>IF($G304="","",IF($C304=Listes!$B$32,IF(IDP_Barèmes_RX!$E304&lt;=Listes!$B$53,(IDP_Barèmes_RX!$E304*(VLOOKUP(IDP_Barèmes_RX!$D304,Listes!$A$54:$E$60,2,FALSE))),IF(IDP_Barèmes_RX!$E304&gt;Listes!$E$53,(IDP_Barèmes_RX!$E304*(VLOOKUP(IDP_Barèmes_RX!$D304,Listes!$A$54:$E$60,5,FALSE))),(IDP_Barèmes_RX!$E304*(VLOOKUP(IDP_Barèmes_RX!$D304,Listes!$A$54:$E$60,3,FALSE))+(VLOOKUP(IDP_Barèmes_RX!$D304,Listes!$A$54:$E$60,4,FALSE)))))))</f>
        <v/>
      </c>
      <c r="K304" s="170" t="str">
        <f>IF($G304="","",IF($C304=Listes!$B$31,IF(IDP_Barèmes_RX!$E304&lt;=Listes!$B$42,(IDP_Barèmes_RX!$E304*(VLOOKUP(IDP_Barèmes_RX!$D304,Listes!$A$43:$E$49,2,FALSE))),IF(IDP_Barèmes_RX!$E304&gt;Listes!$D$42,(IDP_Barèmes_RX!$E304*(VLOOKUP(IDP_Barèmes_RX!$D304,Listes!$A$43:$E$49,5,FALSE))),(IDP_Barèmes_RX!$E304*(VLOOKUP(IDP_Barèmes_RX!$D304,Listes!$A$43:$E$49,3,FALSE))+(VLOOKUP(IDP_Barèmes_RX!$D304,Listes!$A$43:$E$49,4,FALSE)))))))</f>
        <v/>
      </c>
      <c r="L304" s="170" t="str">
        <f>IF($G304="","",IF($C304=Listes!$B$34,Listes!$I$31,IF($C304=Listes!$B$35,(VLOOKUP(IDP_Barèmes_RX!$F304,Listes!$E$31:$F$36,2,FALSE)),IF($C304=Listes!$B$33,IF(IDP_Barèmes_RX!$E304&lt;=Listes!$A$64,IDP_Barèmes_RX!$E304*Listes!$A$65,IF(IDP_Barèmes_RX!$E304&gt;Listes!$D$64,IDP_Barèmes_RX!$E304*Listes!$D$65,((IDP_Barèmes_RX!$E304*Listes!$B$65)+Listes!$C$65)))))))</f>
        <v/>
      </c>
      <c r="M304" s="203" t="str">
        <f>IF(Barèmes!O304="","",Barèmes!O304)</f>
        <v/>
      </c>
      <c r="N304" s="73" t="str">
        <f t="shared" si="17"/>
        <v/>
      </c>
      <c r="O304" s="182" t="str">
        <f t="shared" si="18"/>
        <v/>
      </c>
      <c r="P304" s="182"/>
      <c r="Q304" s="182"/>
      <c r="R304" s="209" t="str">
        <f t="shared" si="19"/>
        <v/>
      </c>
      <c r="S304" s="185"/>
      <c r="T304" s="266"/>
      <c r="U304" s="90"/>
      <c r="V304" s="158">
        <f t="shared" si="16"/>
        <v>0</v>
      </c>
    </row>
    <row r="305" spans="1:22" ht="20.100000000000001" customHeight="1" x14ac:dyDescent="0.25">
      <c r="A305" s="174">
        <v>299</v>
      </c>
      <c r="B305" s="181" t="str">
        <f>IF(Barèmes!B305="","",Barèmes!B305)</f>
        <v/>
      </c>
      <c r="C305" s="181" t="str">
        <f>IF(Barèmes!C305="","",Barèmes!C305)</f>
        <v/>
      </c>
      <c r="D305" s="181" t="str">
        <f>IF(Barèmes!D305="","",Barèmes!D305)</f>
        <v/>
      </c>
      <c r="E305" s="181" t="str">
        <f>IF(Barèmes!E305="","",Barèmes!E305)</f>
        <v/>
      </c>
      <c r="F305" s="181" t="str">
        <f>IF(Barèmes!F305="","",Barèmes!F305)</f>
        <v/>
      </c>
      <c r="G305" s="181" t="str">
        <f>IF(Barèmes!G305="","",Barèmes!G305)</f>
        <v/>
      </c>
      <c r="H305" s="181" t="str">
        <f>IF(Barèmes!J305="","",Barèmes!J305)</f>
        <v/>
      </c>
      <c r="I305" s="181" t="str">
        <f>IF(Barèmes!K305="","",Barèmes!K305)</f>
        <v/>
      </c>
      <c r="J305" s="170" t="str">
        <f>IF($G305="","",IF($C305=Listes!$B$32,IF(IDP_Barèmes_RX!$E305&lt;=Listes!$B$53,(IDP_Barèmes_RX!$E305*(VLOOKUP(IDP_Barèmes_RX!$D305,Listes!$A$54:$E$60,2,FALSE))),IF(IDP_Barèmes_RX!$E305&gt;Listes!$E$53,(IDP_Barèmes_RX!$E305*(VLOOKUP(IDP_Barèmes_RX!$D305,Listes!$A$54:$E$60,5,FALSE))),(IDP_Barèmes_RX!$E305*(VLOOKUP(IDP_Barèmes_RX!$D305,Listes!$A$54:$E$60,3,FALSE))+(VLOOKUP(IDP_Barèmes_RX!$D305,Listes!$A$54:$E$60,4,FALSE)))))))</f>
        <v/>
      </c>
      <c r="K305" s="170" t="str">
        <f>IF($G305="","",IF($C305=Listes!$B$31,IF(IDP_Barèmes_RX!$E305&lt;=Listes!$B$42,(IDP_Barèmes_RX!$E305*(VLOOKUP(IDP_Barèmes_RX!$D305,Listes!$A$43:$E$49,2,FALSE))),IF(IDP_Barèmes_RX!$E305&gt;Listes!$D$42,(IDP_Barèmes_RX!$E305*(VLOOKUP(IDP_Barèmes_RX!$D305,Listes!$A$43:$E$49,5,FALSE))),(IDP_Barèmes_RX!$E305*(VLOOKUP(IDP_Barèmes_RX!$D305,Listes!$A$43:$E$49,3,FALSE))+(VLOOKUP(IDP_Barèmes_RX!$D305,Listes!$A$43:$E$49,4,FALSE)))))))</f>
        <v/>
      </c>
      <c r="L305" s="170" t="str">
        <f>IF($G305="","",IF($C305=Listes!$B$34,Listes!$I$31,IF($C305=Listes!$B$35,(VLOOKUP(IDP_Barèmes_RX!$F305,Listes!$E$31:$F$36,2,FALSE)),IF($C305=Listes!$B$33,IF(IDP_Barèmes_RX!$E305&lt;=Listes!$A$64,IDP_Barèmes_RX!$E305*Listes!$A$65,IF(IDP_Barèmes_RX!$E305&gt;Listes!$D$64,IDP_Barèmes_RX!$E305*Listes!$D$65,((IDP_Barèmes_RX!$E305*Listes!$B$65)+Listes!$C$65)))))))</f>
        <v/>
      </c>
      <c r="M305" s="203" t="str">
        <f>IF(Barèmes!O305="","",Barèmes!O305)</f>
        <v/>
      </c>
      <c r="N305" s="73" t="str">
        <f t="shared" si="17"/>
        <v/>
      </c>
      <c r="O305" s="182" t="str">
        <f t="shared" si="18"/>
        <v/>
      </c>
      <c r="P305" s="182"/>
      <c r="Q305" s="182"/>
      <c r="R305" s="209" t="str">
        <f t="shared" si="19"/>
        <v/>
      </c>
      <c r="S305" s="185"/>
      <c r="T305" s="266"/>
      <c r="U305" s="90"/>
      <c r="V305" s="158">
        <f t="shared" si="16"/>
        <v>0</v>
      </c>
    </row>
    <row r="306" spans="1:22" ht="20.100000000000001" customHeight="1" x14ac:dyDescent="0.25">
      <c r="A306" s="174">
        <v>300</v>
      </c>
      <c r="B306" s="181" t="str">
        <f>IF(Barèmes!B306="","",Barèmes!B306)</f>
        <v/>
      </c>
      <c r="C306" s="181" t="str">
        <f>IF(Barèmes!C306="","",Barèmes!C306)</f>
        <v/>
      </c>
      <c r="D306" s="181" t="str">
        <f>IF(Barèmes!D306="","",Barèmes!D306)</f>
        <v/>
      </c>
      <c r="E306" s="181" t="str">
        <f>IF(Barèmes!E306="","",Barèmes!E306)</f>
        <v/>
      </c>
      <c r="F306" s="181" t="str">
        <f>IF(Barèmes!F306="","",Barèmes!F306)</f>
        <v/>
      </c>
      <c r="G306" s="181" t="str">
        <f>IF(Barèmes!G306="","",Barèmes!G306)</f>
        <v/>
      </c>
      <c r="H306" s="181" t="str">
        <f>IF(Barèmes!J306="","",Barèmes!J306)</f>
        <v/>
      </c>
      <c r="I306" s="181" t="str">
        <f>IF(Barèmes!K306="","",Barèmes!K306)</f>
        <v/>
      </c>
      <c r="J306" s="170" t="str">
        <f>IF($G306="","",IF($C306=Listes!$B$32,IF(IDP_Barèmes_RX!$E306&lt;=Listes!$B$53,(IDP_Barèmes_RX!$E306*(VLOOKUP(IDP_Barèmes_RX!$D306,Listes!$A$54:$E$60,2,FALSE))),IF(IDP_Barèmes_RX!$E306&gt;Listes!$E$53,(IDP_Barèmes_RX!$E306*(VLOOKUP(IDP_Barèmes_RX!$D306,Listes!$A$54:$E$60,5,FALSE))),(IDP_Barèmes_RX!$E306*(VLOOKUP(IDP_Barèmes_RX!$D306,Listes!$A$54:$E$60,3,FALSE))+(VLOOKUP(IDP_Barèmes_RX!$D306,Listes!$A$54:$E$60,4,FALSE)))))))</f>
        <v/>
      </c>
      <c r="K306" s="170" t="str">
        <f>IF($G306="","",IF($C306=Listes!$B$31,IF(IDP_Barèmes_RX!$E306&lt;=Listes!$B$42,(IDP_Barèmes_RX!$E306*(VLOOKUP(IDP_Barèmes_RX!$D306,Listes!$A$43:$E$49,2,FALSE))),IF(IDP_Barèmes_RX!$E306&gt;Listes!$D$42,(IDP_Barèmes_RX!$E306*(VLOOKUP(IDP_Barèmes_RX!$D306,Listes!$A$43:$E$49,5,FALSE))),(IDP_Barèmes_RX!$E306*(VLOOKUP(IDP_Barèmes_RX!$D306,Listes!$A$43:$E$49,3,FALSE))+(VLOOKUP(IDP_Barèmes_RX!$D306,Listes!$A$43:$E$49,4,FALSE)))))))</f>
        <v/>
      </c>
      <c r="L306" s="170" t="str">
        <f>IF($G306="","",IF($C306=Listes!$B$34,Listes!$I$31,IF($C306=Listes!$B$35,(VLOOKUP(IDP_Barèmes_RX!$F306,Listes!$E$31:$F$36,2,FALSE)),IF($C306=Listes!$B$33,IF(IDP_Barèmes_RX!$E306&lt;=Listes!$A$64,IDP_Barèmes_RX!$E306*Listes!$A$65,IF(IDP_Barèmes_RX!$E306&gt;Listes!$D$64,IDP_Barèmes_RX!$E306*Listes!$D$65,((IDP_Barèmes_RX!$E306*Listes!$B$65)+Listes!$C$65)))))))</f>
        <v/>
      </c>
      <c r="M306" s="203" t="str">
        <f>IF(Barèmes!O306="","",Barèmes!O306)</f>
        <v/>
      </c>
      <c r="N306" s="73" t="str">
        <f t="shared" si="17"/>
        <v/>
      </c>
      <c r="O306" s="182" t="str">
        <f t="shared" si="18"/>
        <v/>
      </c>
      <c r="P306" s="182"/>
      <c r="Q306" s="182"/>
      <c r="R306" s="209" t="str">
        <f t="shared" si="19"/>
        <v/>
      </c>
      <c r="S306" s="185"/>
      <c r="T306" s="266"/>
      <c r="U306" s="90"/>
      <c r="V306" s="158">
        <f t="shared" si="16"/>
        <v>0</v>
      </c>
    </row>
    <row r="307" spans="1:22" ht="20.100000000000001" customHeight="1" x14ac:dyDescent="0.25">
      <c r="A307" s="174">
        <v>301</v>
      </c>
      <c r="B307" s="181" t="str">
        <f>IF(Barèmes!B307="","",Barèmes!B307)</f>
        <v/>
      </c>
      <c r="C307" s="181" t="str">
        <f>IF(Barèmes!C307="","",Barèmes!C307)</f>
        <v/>
      </c>
      <c r="D307" s="181" t="str">
        <f>IF(Barèmes!D307="","",Barèmes!D307)</f>
        <v/>
      </c>
      <c r="E307" s="181" t="str">
        <f>IF(Barèmes!E307="","",Barèmes!E307)</f>
        <v/>
      </c>
      <c r="F307" s="181" t="str">
        <f>IF(Barèmes!F307="","",Barèmes!F307)</f>
        <v/>
      </c>
      <c r="G307" s="181" t="str">
        <f>IF(Barèmes!G307="","",Barèmes!G307)</f>
        <v/>
      </c>
      <c r="H307" s="181" t="str">
        <f>IF(Barèmes!J307="","",Barèmes!J307)</f>
        <v/>
      </c>
      <c r="I307" s="181" t="str">
        <f>IF(Barèmes!K307="","",Barèmes!K307)</f>
        <v/>
      </c>
      <c r="J307" s="170" t="str">
        <f>IF($G307="","",IF($C307=Listes!$B$32,IF(IDP_Barèmes_RX!$E307&lt;=Listes!$B$53,(IDP_Barèmes_RX!$E307*(VLOOKUP(IDP_Barèmes_RX!$D307,Listes!$A$54:$E$60,2,FALSE))),IF(IDP_Barèmes_RX!$E307&gt;Listes!$E$53,(IDP_Barèmes_RX!$E307*(VLOOKUP(IDP_Barèmes_RX!$D307,Listes!$A$54:$E$60,5,FALSE))),(IDP_Barèmes_RX!$E307*(VLOOKUP(IDP_Barèmes_RX!$D307,Listes!$A$54:$E$60,3,FALSE))+(VLOOKUP(IDP_Barèmes_RX!$D307,Listes!$A$54:$E$60,4,FALSE)))))))</f>
        <v/>
      </c>
      <c r="K307" s="170" t="str">
        <f>IF($G307="","",IF($C307=Listes!$B$31,IF(IDP_Barèmes_RX!$E307&lt;=Listes!$B$42,(IDP_Barèmes_RX!$E307*(VLOOKUP(IDP_Barèmes_RX!$D307,Listes!$A$43:$E$49,2,FALSE))),IF(IDP_Barèmes_RX!$E307&gt;Listes!$D$42,(IDP_Barèmes_RX!$E307*(VLOOKUP(IDP_Barèmes_RX!$D307,Listes!$A$43:$E$49,5,FALSE))),(IDP_Barèmes_RX!$E307*(VLOOKUP(IDP_Barèmes_RX!$D307,Listes!$A$43:$E$49,3,FALSE))+(VLOOKUP(IDP_Barèmes_RX!$D307,Listes!$A$43:$E$49,4,FALSE)))))))</f>
        <v/>
      </c>
      <c r="L307" s="170" t="str">
        <f>IF($G307="","",IF($C307=Listes!$B$34,Listes!$I$31,IF($C307=Listes!$B$35,(VLOOKUP(IDP_Barèmes_RX!$F307,Listes!$E$31:$F$36,2,FALSE)),IF($C307=Listes!$B$33,IF(IDP_Barèmes_RX!$E307&lt;=Listes!$A$64,IDP_Barèmes_RX!$E307*Listes!$A$65,IF(IDP_Barèmes_RX!$E307&gt;Listes!$D$64,IDP_Barèmes_RX!$E307*Listes!$D$65,((IDP_Barèmes_RX!$E307*Listes!$B$65)+Listes!$C$65)))))))</f>
        <v/>
      </c>
      <c r="M307" s="203" t="str">
        <f>IF(Barèmes!O307="","",Barèmes!O307)</f>
        <v/>
      </c>
      <c r="N307" s="73" t="str">
        <f t="shared" si="17"/>
        <v/>
      </c>
      <c r="O307" s="182" t="str">
        <f t="shared" si="18"/>
        <v/>
      </c>
      <c r="P307" s="182"/>
      <c r="Q307" s="182"/>
      <c r="R307" s="209" t="str">
        <f t="shared" si="19"/>
        <v/>
      </c>
      <c r="S307" s="185"/>
      <c r="T307" s="266"/>
      <c r="U307" s="90"/>
      <c r="V307" s="158">
        <f t="shared" si="16"/>
        <v>0</v>
      </c>
    </row>
    <row r="308" spans="1:22" ht="20.100000000000001" customHeight="1" x14ac:dyDescent="0.25">
      <c r="A308" s="174">
        <v>302</v>
      </c>
      <c r="B308" s="181" t="str">
        <f>IF(Barèmes!B308="","",Barèmes!B308)</f>
        <v/>
      </c>
      <c r="C308" s="181" t="str">
        <f>IF(Barèmes!C308="","",Barèmes!C308)</f>
        <v/>
      </c>
      <c r="D308" s="181" t="str">
        <f>IF(Barèmes!D308="","",Barèmes!D308)</f>
        <v/>
      </c>
      <c r="E308" s="181" t="str">
        <f>IF(Barèmes!E308="","",Barèmes!E308)</f>
        <v/>
      </c>
      <c r="F308" s="181" t="str">
        <f>IF(Barèmes!F308="","",Barèmes!F308)</f>
        <v/>
      </c>
      <c r="G308" s="181" t="str">
        <f>IF(Barèmes!G308="","",Barèmes!G308)</f>
        <v/>
      </c>
      <c r="H308" s="181" t="str">
        <f>IF(Barèmes!J308="","",Barèmes!J308)</f>
        <v/>
      </c>
      <c r="I308" s="181" t="str">
        <f>IF(Barèmes!K308="","",Barèmes!K308)</f>
        <v/>
      </c>
      <c r="J308" s="170" t="str">
        <f>IF($G308="","",IF($C308=Listes!$B$32,IF(IDP_Barèmes_RX!$E308&lt;=Listes!$B$53,(IDP_Barèmes_RX!$E308*(VLOOKUP(IDP_Barèmes_RX!$D308,Listes!$A$54:$E$60,2,FALSE))),IF(IDP_Barèmes_RX!$E308&gt;Listes!$E$53,(IDP_Barèmes_RX!$E308*(VLOOKUP(IDP_Barèmes_RX!$D308,Listes!$A$54:$E$60,5,FALSE))),(IDP_Barèmes_RX!$E308*(VLOOKUP(IDP_Barèmes_RX!$D308,Listes!$A$54:$E$60,3,FALSE))+(VLOOKUP(IDP_Barèmes_RX!$D308,Listes!$A$54:$E$60,4,FALSE)))))))</f>
        <v/>
      </c>
      <c r="K308" s="170" t="str">
        <f>IF($G308="","",IF($C308=Listes!$B$31,IF(IDP_Barèmes_RX!$E308&lt;=Listes!$B$42,(IDP_Barèmes_RX!$E308*(VLOOKUP(IDP_Barèmes_RX!$D308,Listes!$A$43:$E$49,2,FALSE))),IF(IDP_Barèmes_RX!$E308&gt;Listes!$D$42,(IDP_Barèmes_RX!$E308*(VLOOKUP(IDP_Barèmes_RX!$D308,Listes!$A$43:$E$49,5,FALSE))),(IDP_Barèmes_RX!$E308*(VLOOKUP(IDP_Barèmes_RX!$D308,Listes!$A$43:$E$49,3,FALSE))+(VLOOKUP(IDP_Barèmes_RX!$D308,Listes!$A$43:$E$49,4,FALSE)))))))</f>
        <v/>
      </c>
      <c r="L308" s="170" t="str">
        <f>IF($G308="","",IF($C308=Listes!$B$34,Listes!$I$31,IF($C308=Listes!$B$35,(VLOOKUP(IDP_Barèmes_RX!$F308,Listes!$E$31:$F$36,2,FALSE)),IF($C308=Listes!$B$33,IF(IDP_Barèmes_RX!$E308&lt;=Listes!$A$64,IDP_Barèmes_RX!$E308*Listes!$A$65,IF(IDP_Barèmes_RX!$E308&gt;Listes!$D$64,IDP_Barèmes_RX!$E308*Listes!$D$65,((IDP_Barèmes_RX!$E308*Listes!$B$65)+Listes!$C$65)))))))</f>
        <v/>
      </c>
      <c r="M308" s="203" t="str">
        <f>IF(Barèmes!O308="","",Barèmes!O308)</f>
        <v/>
      </c>
      <c r="N308" s="73" t="str">
        <f t="shared" si="17"/>
        <v/>
      </c>
      <c r="O308" s="182" t="str">
        <f t="shared" si="18"/>
        <v/>
      </c>
      <c r="P308" s="182"/>
      <c r="Q308" s="182"/>
      <c r="R308" s="209" t="str">
        <f t="shared" si="19"/>
        <v/>
      </c>
      <c r="S308" s="185"/>
      <c r="T308" s="266"/>
      <c r="U308" s="90"/>
      <c r="V308" s="158">
        <f t="shared" si="16"/>
        <v>0</v>
      </c>
    </row>
    <row r="309" spans="1:22" ht="20.100000000000001" customHeight="1" x14ac:dyDescent="0.25">
      <c r="A309" s="174">
        <v>303</v>
      </c>
      <c r="B309" s="181" t="str">
        <f>IF(Barèmes!B309="","",Barèmes!B309)</f>
        <v/>
      </c>
      <c r="C309" s="181" t="str">
        <f>IF(Barèmes!C309="","",Barèmes!C309)</f>
        <v/>
      </c>
      <c r="D309" s="181" t="str">
        <f>IF(Barèmes!D309="","",Barèmes!D309)</f>
        <v/>
      </c>
      <c r="E309" s="181" t="str">
        <f>IF(Barèmes!E309="","",Barèmes!E309)</f>
        <v/>
      </c>
      <c r="F309" s="181" t="str">
        <f>IF(Barèmes!F309="","",Barèmes!F309)</f>
        <v/>
      </c>
      <c r="G309" s="181" t="str">
        <f>IF(Barèmes!G309="","",Barèmes!G309)</f>
        <v/>
      </c>
      <c r="H309" s="181" t="str">
        <f>IF(Barèmes!J309="","",Barèmes!J309)</f>
        <v/>
      </c>
      <c r="I309" s="181" t="str">
        <f>IF(Barèmes!K309="","",Barèmes!K309)</f>
        <v/>
      </c>
      <c r="J309" s="170" t="str">
        <f>IF($G309="","",IF($C309=Listes!$B$32,IF(IDP_Barèmes_RX!$E309&lt;=Listes!$B$53,(IDP_Barèmes_RX!$E309*(VLOOKUP(IDP_Barèmes_RX!$D309,Listes!$A$54:$E$60,2,FALSE))),IF(IDP_Barèmes_RX!$E309&gt;Listes!$E$53,(IDP_Barèmes_RX!$E309*(VLOOKUP(IDP_Barèmes_RX!$D309,Listes!$A$54:$E$60,5,FALSE))),(IDP_Barèmes_RX!$E309*(VLOOKUP(IDP_Barèmes_RX!$D309,Listes!$A$54:$E$60,3,FALSE))+(VLOOKUP(IDP_Barèmes_RX!$D309,Listes!$A$54:$E$60,4,FALSE)))))))</f>
        <v/>
      </c>
      <c r="K309" s="170" t="str">
        <f>IF($G309="","",IF($C309=Listes!$B$31,IF(IDP_Barèmes_RX!$E309&lt;=Listes!$B$42,(IDP_Barèmes_RX!$E309*(VLOOKUP(IDP_Barèmes_RX!$D309,Listes!$A$43:$E$49,2,FALSE))),IF(IDP_Barèmes_RX!$E309&gt;Listes!$D$42,(IDP_Barèmes_RX!$E309*(VLOOKUP(IDP_Barèmes_RX!$D309,Listes!$A$43:$E$49,5,FALSE))),(IDP_Barèmes_RX!$E309*(VLOOKUP(IDP_Barèmes_RX!$D309,Listes!$A$43:$E$49,3,FALSE))+(VLOOKUP(IDP_Barèmes_RX!$D309,Listes!$A$43:$E$49,4,FALSE)))))))</f>
        <v/>
      </c>
      <c r="L309" s="170" t="str">
        <f>IF($G309="","",IF($C309=Listes!$B$34,Listes!$I$31,IF($C309=Listes!$B$35,(VLOOKUP(IDP_Barèmes_RX!$F309,Listes!$E$31:$F$36,2,FALSE)),IF($C309=Listes!$B$33,IF(IDP_Barèmes_RX!$E309&lt;=Listes!$A$64,IDP_Barèmes_RX!$E309*Listes!$A$65,IF(IDP_Barèmes_RX!$E309&gt;Listes!$D$64,IDP_Barèmes_RX!$E309*Listes!$D$65,((IDP_Barèmes_RX!$E309*Listes!$B$65)+Listes!$C$65)))))))</f>
        <v/>
      </c>
      <c r="M309" s="203" t="str">
        <f>IF(Barèmes!O309="","",Barèmes!O309)</f>
        <v/>
      </c>
      <c r="N309" s="73" t="str">
        <f t="shared" si="17"/>
        <v/>
      </c>
      <c r="O309" s="182" t="str">
        <f t="shared" si="18"/>
        <v/>
      </c>
      <c r="P309" s="182"/>
      <c r="Q309" s="182"/>
      <c r="R309" s="209" t="str">
        <f t="shared" si="19"/>
        <v/>
      </c>
      <c r="S309" s="185"/>
      <c r="T309" s="266"/>
      <c r="U309" s="90"/>
      <c r="V309" s="158">
        <f t="shared" si="16"/>
        <v>0</v>
      </c>
    </row>
    <row r="310" spans="1:22" ht="20.100000000000001" customHeight="1" x14ac:dyDescent="0.25">
      <c r="A310" s="174">
        <v>304</v>
      </c>
      <c r="B310" s="181" t="str">
        <f>IF(Barèmes!B310="","",Barèmes!B310)</f>
        <v/>
      </c>
      <c r="C310" s="181" t="str">
        <f>IF(Barèmes!C310="","",Barèmes!C310)</f>
        <v/>
      </c>
      <c r="D310" s="181" t="str">
        <f>IF(Barèmes!D310="","",Barèmes!D310)</f>
        <v/>
      </c>
      <c r="E310" s="181" t="str">
        <f>IF(Barèmes!E310="","",Barèmes!E310)</f>
        <v/>
      </c>
      <c r="F310" s="181" t="str">
        <f>IF(Barèmes!F310="","",Barèmes!F310)</f>
        <v/>
      </c>
      <c r="G310" s="181" t="str">
        <f>IF(Barèmes!G310="","",Barèmes!G310)</f>
        <v/>
      </c>
      <c r="H310" s="181" t="str">
        <f>IF(Barèmes!J310="","",Barèmes!J310)</f>
        <v/>
      </c>
      <c r="I310" s="181" t="str">
        <f>IF(Barèmes!K310="","",Barèmes!K310)</f>
        <v/>
      </c>
      <c r="J310" s="170" t="str">
        <f>IF($G310="","",IF($C310=Listes!$B$32,IF(IDP_Barèmes_RX!$E310&lt;=Listes!$B$53,(IDP_Barèmes_RX!$E310*(VLOOKUP(IDP_Barèmes_RX!$D310,Listes!$A$54:$E$60,2,FALSE))),IF(IDP_Barèmes_RX!$E310&gt;Listes!$E$53,(IDP_Barèmes_RX!$E310*(VLOOKUP(IDP_Barèmes_RX!$D310,Listes!$A$54:$E$60,5,FALSE))),(IDP_Barèmes_RX!$E310*(VLOOKUP(IDP_Barèmes_RX!$D310,Listes!$A$54:$E$60,3,FALSE))+(VLOOKUP(IDP_Barèmes_RX!$D310,Listes!$A$54:$E$60,4,FALSE)))))))</f>
        <v/>
      </c>
      <c r="K310" s="170" t="str">
        <f>IF($G310="","",IF($C310=Listes!$B$31,IF(IDP_Barèmes_RX!$E310&lt;=Listes!$B$42,(IDP_Barèmes_RX!$E310*(VLOOKUP(IDP_Barèmes_RX!$D310,Listes!$A$43:$E$49,2,FALSE))),IF(IDP_Barèmes_RX!$E310&gt;Listes!$D$42,(IDP_Barèmes_RX!$E310*(VLOOKUP(IDP_Barèmes_RX!$D310,Listes!$A$43:$E$49,5,FALSE))),(IDP_Barèmes_RX!$E310*(VLOOKUP(IDP_Barèmes_RX!$D310,Listes!$A$43:$E$49,3,FALSE))+(VLOOKUP(IDP_Barèmes_RX!$D310,Listes!$A$43:$E$49,4,FALSE)))))))</f>
        <v/>
      </c>
      <c r="L310" s="170" t="str">
        <f>IF($G310="","",IF($C310=Listes!$B$34,Listes!$I$31,IF($C310=Listes!$B$35,(VLOOKUP(IDP_Barèmes_RX!$F310,Listes!$E$31:$F$36,2,FALSE)),IF($C310=Listes!$B$33,IF(IDP_Barèmes_RX!$E310&lt;=Listes!$A$64,IDP_Barèmes_RX!$E310*Listes!$A$65,IF(IDP_Barèmes_RX!$E310&gt;Listes!$D$64,IDP_Barèmes_RX!$E310*Listes!$D$65,((IDP_Barèmes_RX!$E310*Listes!$B$65)+Listes!$C$65)))))))</f>
        <v/>
      </c>
      <c r="M310" s="203" t="str">
        <f>IF(Barèmes!O310="","",Barèmes!O310)</f>
        <v/>
      </c>
      <c r="N310" s="73" t="str">
        <f t="shared" si="17"/>
        <v/>
      </c>
      <c r="O310" s="182" t="str">
        <f t="shared" si="18"/>
        <v/>
      </c>
      <c r="P310" s="182"/>
      <c r="Q310" s="182"/>
      <c r="R310" s="209" t="str">
        <f t="shared" si="19"/>
        <v/>
      </c>
      <c r="S310" s="185"/>
      <c r="T310" s="266"/>
      <c r="U310" s="90"/>
      <c r="V310" s="158">
        <f t="shared" si="16"/>
        <v>0</v>
      </c>
    </row>
    <row r="311" spans="1:22" ht="20.100000000000001" customHeight="1" x14ac:dyDescent="0.25">
      <c r="A311" s="174">
        <v>305</v>
      </c>
      <c r="B311" s="181" t="str">
        <f>IF(Barèmes!B311="","",Barèmes!B311)</f>
        <v/>
      </c>
      <c r="C311" s="181" t="str">
        <f>IF(Barèmes!C311="","",Barèmes!C311)</f>
        <v/>
      </c>
      <c r="D311" s="181" t="str">
        <f>IF(Barèmes!D311="","",Barèmes!D311)</f>
        <v/>
      </c>
      <c r="E311" s="181" t="str">
        <f>IF(Barèmes!E311="","",Barèmes!E311)</f>
        <v/>
      </c>
      <c r="F311" s="181" t="str">
        <f>IF(Barèmes!F311="","",Barèmes!F311)</f>
        <v/>
      </c>
      <c r="G311" s="181" t="str">
        <f>IF(Barèmes!G311="","",Barèmes!G311)</f>
        <v/>
      </c>
      <c r="H311" s="181" t="str">
        <f>IF(Barèmes!J311="","",Barèmes!J311)</f>
        <v/>
      </c>
      <c r="I311" s="181" t="str">
        <f>IF(Barèmes!K311="","",Barèmes!K311)</f>
        <v/>
      </c>
      <c r="J311" s="170" t="str">
        <f>IF($G311="","",IF($C311=Listes!$B$32,IF(IDP_Barèmes_RX!$E311&lt;=Listes!$B$53,(IDP_Barèmes_RX!$E311*(VLOOKUP(IDP_Barèmes_RX!$D311,Listes!$A$54:$E$60,2,FALSE))),IF(IDP_Barèmes_RX!$E311&gt;Listes!$E$53,(IDP_Barèmes_RX!$E311*(VLOOKUP(IDP_Barèmes_RX!$D311,Listes!$A$54:$E$60,5,FALSE))),(IDP_Barèmes_RX!$E311*(VLOOKUP(IDP_Barèmes_RX!$D311,Listes!$A$54:$E$60,3,FALSE))+(VLOOKUP(IDP_Barèmes_RX!$D311,Listes!$A$54:$E$60,4,FALSE)))))))</f>
        <v/>
      </c>
      <c r="K311" s="170" t="str">
        <f>IF($G311="","",IF($C311=Listes!$B$31,IF(IDP_Barèmes_RX!$E311&lt;=Listes!$B$42,(IDP_Barèmes_RX!$E311*(VLOOKUP(IDP_Barèmes_RX!$D311,Listes!$A$43:$E$49,2,FALSE))),IF(IDP_Barèmes_RX!$E311&gt;Listes!$D$42,(IDP_Barèmes_RX!$E311*(VLOOKUP(IDP_Barèmes_RX!$D311,Listes!$A$43:$E$49,5,FALSE))),(IDP_Barèmes_RX!$E311*(VLOOKUP(IDP_Barèmes_RX!$D311,Listes!$A$43:$E$49,3,FALSE))+(VLOOKUP(IDP_Barèmes_RX!$D311,Listes!$A$43:$E$49,4,FALSE)))))))</f>
        <v/>
      </c>
      <c r="L311" s="170" t="str">
        <f>IF($G311="","",IF($C311=Listes!$B$34,Listes!$I$31,IF($C311=Listes!$B$35,(VLOOKUP(IDP_Barèmes_RX!$F311,Listes!$E$31:$F$36,2,FALSE)),IF($C311=Listes!$B$33,IF(IDP_Barèmes_RX!$E311&lt;=Listes!$A$64,IDP_Barèmes_RX!$E311*Listes!$A$65,IF(IDP_Barèmes_RX!$E311&gt;Listes!$D$64,IDP_Barèmes_RX!$E311*Listes!$D$65,((IDP_Barèmes_RX!$E311*Listes!$B$65)+Listes!$C$65)))))))</f>
        <v/>
      </c>
      <c r="M311" s="203" t="str">
        <f>IF(Barèmes!O311="","",Barèmes!O311)</f>
        <v/>
      </c>
      <c r="N311" s="73" t="str">
        <f t="shared" si="17"/>
        <v/>
      </c>
      <c r="O311" s="182" t="str">
        <f t="shared" si="18"/>
        <v/>
      </c>
      <c r="P311" s="182"/>
      <c r="Q311" s="182"/>
      <c r="R311" s="209" t="str">
        <f t="shared" si="19"/>
        <v/>
      </c>
      <c r="S311" s="185"/>
      <c r="T311" s="266"/>
      <c r="U311" s="90"/>
      <c r="V311" s="158">
        <f t="shared" si="16"/>
        <v>0</v>
      </c>
    </row>
    <row r="312" spans="1:22" ht="20.100000000000001" customHeight="1" x14ac:dyDescent="0.25">
      <c r="A312" s="174">
        <v>306</v>
      </c>
      <c r="B312" s="181" t="str">
        <f>IF(Barèmes!B312="","",Barèmes!B312)</f>
        <v/>
      </c>
      <c r="C312" s="181" t="str">
        <f>IF(Barèmes!C312="","",Barèmes!C312)</f>
        <v/>
      </c>
      <c r="D312" s="181" t="str">
        <f>IF(Barèmes!D312="","",Barèmes!D312)</f>
        <v/>
      </c>
      <c r="E312" s="181" t="str">
        <f>IF(Barèmes!E312="","",Barèmes!E312)</f>
        <v/>
      </c>
      <c r="F312" s="181" t="str">
        <f>IF(Barèmes!F312="","",Barèmes!F312)</f>
        <v/>
      </c>
      <c r="G312" s="181" t="str">
        <f>IF(Barèmes!G312="","",Barèmes!G312)</f>
        <v/>
      </c>
      <c r="H312" s="181" t="str">
        <f>IF(Barèmes!J312="","",Barèmes!J312)</f>
        <v/>
      </c>
      <c r="I312" s="181" t="str">
        <f>IF(Barèmes!K312="","",Barèmes!K312)</f>
        <v/>
      </c>
      <c r="J312" s="170" t="str">
        <f>IF($G312="","",IF($C312=Listes!$B$32,IF(IDP_Barèmes_RX!$E312&lt;=Listes!$B$53,(IDP_Barèmes_RX!$E312*(VLOOKUP(IDP_Barèmes_RX!$D312,Listes!$A$54:$E$60,2,FALSE))),IF(IDP_Barèmes_RX!$E312&gt;Listes!$E$53,(IDP_Barèmes_RX!$E312*(VLOOKUP(IDP_Barèmes_RX!$D312,Listes!$A$54:$E$60,5,FALSE))),(IDP_Barèmes_RX!$E312*(VLOOKUP(IDP_Barèmes_RX!$D312,Listes!$A$54:$E$60,3,FALSE))+(VLOOKUP(IDP_Barèmes_RX!$D312,Listes!$A$54:$E$60,4,FALSE)))))))</f>
        <v/>
      </c>
      <c r="K312" s="170" t="str">
        <f>IF($G312="","",IF($C312=Listes!$B$31,IF(IDP_Barèmes_RX!$E312&lt;=Listes!$B$42,(IDP_Barèmes_RX!$E312*(VLOOKUP(IDP_Barèmes_RX!$D312,Listes!$A$43:$E$49,2,FALSE))),IF(IDP_Barèmes_RX!$E312&gt;Listes!$D$42,(IDP_Barèmes_RX!$E312*(VLOOKUP(IDP_Barèmes_RX!$D312,Listes!$A$43:$E$49,5,FALSE))),(IDP_Barèmes_RX!$E312*(VLOOKUP(IDP_Barèmes_RX!$D312,Listes!$A$43:$E$49,3,FALSE))+(VLOOKUP(IDP_Barèmes_RX!$D312,Listes!$A$43:$E$49,4,FALSE)))))))</f>
        <v/>
      </c>
      <c r="L312" s="170" t="str">
        <f>IF($G312="","",IF($C312=Listes!$B$34,Listes!$I$31,IF($C312=Listes!$B$35,(VLOOKUP(IDP_Barèmes_RX!$F312,Listes!$E$31:$F$36,2,FALSE)),IF($C312=Listes!$B$33,IF(IDP_Barèmes_RX!$E312&lt;=Listes!$A$64,IDP_Barèmes_RX!$E312*Listes!$A$65,IF(IDP_Barèmes_RX!$E312&gt;Listes!$D$64,IDP_Barèmes_RX!$E312*Listes!$D$65,((IDP_Barèmes_RX!$E312*Listes!$B$65)+Listes!$C$65)))))))</f>
        <v/>
      </c>
      <c r="M312" s="203" t="str">
        <f>IF(Barèmes!O312="","",Barèmes!O312)</f>
        <v/>
      </c>
      <c r="N312" s="73" t="str">
        <f t="shared" si="17"/>
        <v/>
      </c>
      <c r="O312" s="182" t="str">
        <f t="shared" si="18"/>
        <v/>
      </c>
      <c r="P312" s="182"/>
      <c r="Q312" s="182"/>
      <c r="R312" s="209" t="str">
        <f t="shared" si="19"/>
        <v/>
      </c>
      <c r="S312" s="185"/>
      <c r="T312" s="266"/>
      <c r="U312" s="90"/>
      <c r="V312" s="158">
        <f t="shared" si="16"/>
        <v>0</v>
      </c>
    </row>
    <row r="313" spans="1:22" ht="20.100000000000001" customHeight="1" x14ac:dyDescent="0.25">
      <c r="A313" s="174">
        <v>307</v>
      </c>
      <c r="B313" s="181" t="str">
        <f>IF(Barèmes!B313="","",Barèmes!B313)</f>
        <v/>
      </c>
      <c r="C313" s="181" t="str">
        <f>IF(Barèmes!C313="","",Barèmes!C313)</f>
        <v/>
      </c>
      <c r="D313" s="181" t="str">
        <f>IF(Barèmes!D313="","",Barèmes!D313)</f>
        <v/>
      </c>
      <c r="E313" s="181" t="str">
        <f>IF(Barèmes!E313="","",Barèmes!E313)</f>
        <v/>
      </c>
      <c r="F313" s="181" t="str">
        <f>IF(Barèmes!F313="","",Barèmes!F313)</f>
        <v/>
      </c>
      <c r="G313" s="181" t="str">
        <f>IF(Barèmes!G313="","",Barèmes!G313)</f>
        <v/>
      </c>
      <c r="H313" s="181" t="str">
        <f>IF(Barèmes!J313="","",Barèmes!J313)</f>
        <v/>
      </c>
      <c r="I313" s="181" t="str">
        <f>IF(Barèmes!K313="","",Barèmes!K313)</f>
        <v/>
      </c>
      <c r="J313" s="170" t="str">
        <f>IF($G313="","",IF($C313=Listes!$B$32,IF(IDP_Barèmes_RX!$E313&lt;=Listes!$B$53,(IDP_Barèmes_RX!$E313*(VLOOKUP(IDP_Barèmes_RX!$D313,Listes!$A$54:$E$60,2,FALSE))),IF(IDP_Barèmes_RX!$E313&gt;Listes!$E$53,(IDP_Barèmes_RX!$E313*(VLOOKUP(IDP_Barèmes_RX!$D313,Listes!$A$54:$E$60,5,FALSE))),(IDP_Barèmes_RX!$E313*(VLOOKUP(IDP_Barèmes_RX!$D313,Listes!$A$54:$E$60,3,FALSE))+(VLOOKUP(IDP_Barèmes_RX!$D313,Listes!$A$54:$E$60,4,FALSE)))))))</f>
        <v/>
      </c>
      <c r="K313" s="170" t="str">
        <f>IF($G313="","",IF($C313=Listes!$B$31,IF(IDP_Barèmes_RX!$E313&lt;=Listes!$B$42,(IDP_Barèmes_RX!$E313*(VLOOKUP(IDP_Barèmes_RX!$D313,Listes!$A$43:$E$49,2,FALSE))),IF(IDP_Barèmes_RX!$E313&gt;Listes!$D$42,(IDP_Barèmes_RX!$E313*(VLOOKUP(IDP_Barèmes_RX!$D313,Listes!$A$43:$E$49,5,FALSE))),(IDP_Barèmes_RX!$E313*(VLOOKUP(IDP_Barèmes_RX!$D313,Listes!$A$43:$E$49,3,FALSE))+(VLOOKUP(IDP_Barèmes_RX!$D313,Listes!$A$43:$E$49,4,FALSE)))))))</f>
        <v/>
      </c>
      <c r="L313" s="170" t="str">
        <f>IF($G313="","",IF($C313=Listes!$B$34,Listes!$I$31,IF($C313=Listes!$B$35,(VLOOKUP(IDP_Barèmes_RX!$F313,Listes!$E$31:$F$36,2,FALSE)),IF($C313=Listes!$B$33,IF(IDP_Barèmes_RX!$E313&lt;=Listes!$A$64,IDP_Barèmes_RX!$E313*Listes!$A$65,IF(IDP_Barèmes_RX!$E313&gt;Listes!$D$64,IDP_Barèmes_RX!$E313*Listes!$D$65,((IDP_Barèmes_RX!$E313*Listes!$B$65)+Listes!$C$65)))))))</f>
        <v/>
      </c>
      <c r="M313" s="203" t="str">
        <f>IF(Barèmes!O313="","",Barèmes!O313)</f>
        <v/>
      </c>
      <c r="N313" s="73" t="str">
        <f t="shared" si="17"/>
        <v/>
      </c>
      <c r="O313" s="182" t="str">
        <f t="shared" si="18"/>
        <v/>
      </c>
      <c r="P313" s="182"/>
      <c r="Q313" s="182"/>
      <c r="R313" s="209" t="str">
        <f t="shared" si="19"/>
        <v/>
      </c>
      <c r="S313" s="185"/>
      <c r="T313" s="266"/>
      <c r="U313" s="90"/>
      <c r="V313" s="158">
        <f t="shared" si="16"/>
        <v>0</v>
      </c>
    </row>
    <row r="314" spans="1:22" ht="20.100000000000001" customHeight="1" x14ac:dyDescent="0.25">
      <c r="A314" s="174">
        <v>308</v>
      </c>
      <c r="B314" s="181" t="str">
        <f>IF(Barèmes!B314="","",Barèmes!B314)</f>
        <v/>
      </c>
      <c r="C314" s="181" t="str">
        <f>IF(Barèmes!C314="","",Barèmes!C314)</f>
        <v/>
      </c>
      <c r="D314" s="181" t="str">
        <f>IF(Barèmes!D314="","",Barèmes!D314)</f>
        <v/>
      </c>
      <c r="E314" s="181" t="str">
        <f>IF(Barèmes!E314="","",Barèmes!E314)</f>
        <v/>
      </c>
      <c r="F314" s="181" t="str">
        <f>IF(Barèmes!F314="","",Barèmes!F314)</f>
        <v/>
      </c>
      <c r="G314" s="181" t="str">
        <f>IF(Barèmes!G314="","",Barèmes!G314)</f>
        <v/>
      </c>
      <c r="H314" s="181" t="str">
        <f>IF(Barèmes!J314="","",Barèmes!J314)</f>
        <v/>
      </c>
      <c r="I314" s="181" t="str">
        <f>IF(Barèmes!K314="","",Barèmes!K314)</f>
        <v/>
      </c>
      <c r="J314" s="170" t="str">
        <f>IF($G314="","",IF($C314=Listes!$B$32,IF(IDP_Barèmes_RX!$E314&lt;=Listes!$B$53,(IDP_Barèmes_RX!$E314*(VLOOKUP(IDP_Barèmes_RX!$D314,Listes!$A$54:$E$60,2,FALSE))),IF(IDP_Barèmes_RX!$E314&gt;Listes!$E$53,(IDP_Barèmes_RX!$E314*(VLOOKUP(IDP_Barèmes_RX!$D314,Listes!$A$54:$E$60,5,FALSE))),(IDP_Barèmes_RX!$E314*(VLOOKUP(IDP_Barèmes_RX!$D314,Listes!$A$54:$E$60,3,FALSE))+(VLOOKUP(IDP_Barèmes_RX!$D314,Listes!$A$54:$E$60,4,FALSE)))))))</f>
        <v/>
      </c>
      <c r="K314" s="170" t="str">
        <f>IF($G314="","",IF($C314=Listes!$B$31,IF(IDP_Barèmes_RX!$E314&lt;=Listes!$B$42,(IDP_Barèmes_RX!$E314*(VLOOKUP(IDP_Barèmes_RX!$D314,Listes!$A$43:$E$49,2,FALSE))),IF(IDP_Barèmes_RX!$E314&gt;Listes!$D$42,(IDP_Barèmes_RX!$E314*(VLOOKUP(IDP_Barèmes_RX!$D314,Listes!$A$43:$E$49,5,FALSE))),(IDP_Barèmes_RX!$E314*(VLOOKUP(IDP_Barèmes_RX!$D314,Listes!$A$43:$E$49,3,FALSE))+(VLOOKUP(IDP_Barèmes_RX!$D314,Listes!$A$43:$E$49,4,FALSE)))))))</f>
        <v/>
      </c>
      <c r="L314" s="170" t="str">
        <f>IF($G314="","",IF($C314=Listes!$B$34,Listes!$I$31,IF($C314=Listes!$B$35,(VLOOKUP(IDP_Barèmes_RX!$F314,Listes!$E$31:$F$36,2,FALSE)),IF($C314=Listes!$B$33,IF(IDP_Barèmes_RX!$E314&lt;=Listes!$A$64,IDP_Barèmes_RX!$E314*Listes!$A$65,IF(IDP_Barèmes_RX!$E314&gt;Listes!$D$64,IDP_Barèmes_RX!$E314*Listes!$D$65,((IDP_Barèmes_RX!$E314*Listes!$B$65)+Listes!$C$65)))))))</f>
        <v/>
      </c>
      <c r="M314" s="203" t="str">
        <f>IF(Barèmes!O314="","",Barèmes!O314)</f>
        <v/>
      </c>
      <c r="N314" s="73" t="str">
        <f t="shared" si="17"/>
        <v/>
      </c>
      <c r="O314" s="182" t="str">
        <f t="shared" si="18"/>
        <v/>
      </c>
      <c r="P314" s="182"/>
      <c r="Q314" s="182"/>
      <c r="R314" s="209" t="str">
        <f t="shared" si="19"/>
        <v/>
      </c>
      <c r="S314" s="185"/>
      <c r="T314" s="266"/>
      <c r="U314" s="90"/>
      <c r="V314" s="158">
        <f t="shared" si="16"/>
        <v>0</v>
      </c>
    </row>
    <row r="315" spans="1:22" ht="20.100000000000001" customHeight="1" x14ac:dyDescent="0.25">
      <c r="A315" s="174">
        <v>309</v>
      </c>
      <c r="B315" s="181" t="str">
        <f>IF(Barèmes!B315="","",Barèmes!B315)</f>
        <v/>
      </c>
      <c r="C315" s="181" t="str">
        <f>IF(Barèmes!C315="","",Barèmes!C315)</f>
        <v/>
      </c>
      <c r="D315" s="181" t="str">
        <f>IF(Barèmes!D315="","",Barèmes!D315)</f>
        <v/>
      </c>
      <c r="E315" s="181" t="str">
        <f>IF(Barèmes!E315="","",Barèmes!E315)</f>
        <v/>
      </c>
      <c r="F315" s="181" t="str">
        <f>IF(Barèmes!F315="","",Barèmes!F315)</f>
        <v/>
      </c>
      <c r="G315" s="181" t="str">
        <f>IF(Barèmes!G315="","",Barèmes!G315)</f>
        <v/>
      </c>
      <c r="H315" s="181" t="str">
        <f>IF(Barèmes!J315="","",Barèmes!J315)</f>
        <v/>
      </c>
      <c r="I315" s="181" t="str">
        <f>IF(Barèmes!K315="","",Barèmes!K315)</f>
        <v/>
      </c>
      <c r="J315" s="170" t="str">
        <f>IF($G315="","",IF($C315=Listes!$B$32,IF(IDP_Barèmes_RX!$E315&lt;=Listes!$B$53,(IDP_Barèmes_RX!$E315*(VLOOKUP(IDP_Barèmes_RX!$D315,Listes!$A$54:$E$60,2,FALSE))),IF(IDP_Barèmes_RX!$E315&gt;Listes!$E$53,(IDP_Barèmes_RX!$E315*(VLOOKUP(IDP_Barèmes_RX!$D315,Listes!$A$54:$E$60,5,FALSE))),(IDP_Barèmes_RX!$E315*(VLOOKUP(IDP_Barèmes_RX!$D315,Listes!$A$54:$E$60,3,FALSE))+(VLOOKUP(IDP_Barèmes_RX!$D315,Listes!$A$54:$E$60,4,FALSE)))))))</f>
        <v/>
      </c>
      <c r="K315" s="170" t="str">
        <f>IF($G315="","",IF($C315=Listes!$B$31,IF(IDP_Barèmes_RX!$E315&lt;=Listes!$B$42,(IDP_Barèmes_RX!$E315*(VLOOKUP(IDP_Barèmes_RX!$D315,Listes!$A$43:$E$49,2,FALSE))),IF(IDP_Barèmes_RX!$E315&gt;Listes!$D$42,(IDP_Barèmes_RX!$E315*(VLOOKUP(IDP_Barèmes_RX!$D315,Listes!$A$43:$E$49,5,FALSE))),(IDP_Barèmes_RX!$E315*(VLOOKUP(IDP_Barèmes_RX!$D315,Listes!$A$43:$E$49,3,FALSE))+(VLOOKUP(IDP_Barèmes_RX!$D315,Listes!$A$43:$E$49,4,FALSE)))))))</f>
        <v/>
      </c>
      <c r="L315" s="170" t="str">
        <f>IF($G315="","",IF($C315=Listes!$B$34,Listes!$I$31,IF($C315=Listes!$B$35,(VLOOKUP(IDP_Barèmes_RX!$F315,Listes!$E$31:$F$36,2,FALSE)),IF($C315=Listes!$B$33,IF(IDP_Barèmes_RX!$E315&lt;=Listes!$A$64,IDP_Barèmes_RX!$E315*Listes!$A$65,IF(IDP_Barèmes_RX!$E315&gt;Listes!$D$64,IDP_Barèmes_RX!$E315*Listes!$D$65,((IDP_Barèmes_RX!$E315*Listes!$B$65)+Listes!$C$65)))))))</f>
        <v/>
      </c>
      <c r="M315" s="203" t="str">
        <f>IF(Barèmes!O315="","",Barèmes!O315)</f>
        <v/>
      </c>
      <c r="N315" s="73" t="str">
        <f t="shared" si="17"/>
        <v/>
      </c>
      <c r="O315" s="182" t="str">
        <f t="shared" si="18"/>
        <v/>
      </c>
      <c r="P315" s="182"/>
      <c r="Q315" s="182"/>
      <c r="R315" s="209" t="str">
        <f t="shared" si="19"/>
        <v/>
      </c>
      <c r="S315" s="185"/>
      <c r="T315" s="266"/>
      <c r="U315" s="90"/>
      <c r="V315" s="158">
        <f t="shared" si="16"/>
        <v>0</v>
      </c>
    </row>
    <row r="316" spans="1:22" ht="20.100000000000001" customHeight="1" x14ac:dyDescent="0.25">
      <c r="A316" s="174">
        <v>310</v>
      </c>
      <c r="B316" s="181" t="str">
        <f>IF(Barèmes!B316="","",Barèmes!B316)</f>
        <v/>
      </c>
      <c r="C316" s="181" t="str">
        <f>IF(Barèmes!C316="","",Barèmes!C316)</f>
        <v/>
      </c>
      <c r="D316" s="181" t="str">
        <f>IF(Barèmes!D316="","",Barèmes!D316)</f>
        <v/>
      </c>
      <c r="E316" s="181" t="str">
        <f>IF(Barèmes!E316="","",Barèmes!E316)</f>
        <v/>
      </c>
      <c r="F316" s="181" t="str">
        <f>IF(Barèmes!F316="","",Barèmes!F316)</f>
        <v/>
      </c>
      <c r="G316" s="181" t="str">
        <f>IF(Barèmes!G316="","",Barèmes!G316)</f>
        <v/>
      </c>
      <c r="H316" s="181" t="str">
        <f>IF(Barèmes!J316="","",Barèmes!J316)</f>
        <v/>
      </c>
      <c r="I316" s="181" t="str">
        <f>IF(Barèmes!K316="","",Barèmes!K316)</f>
        <v/>
      </c>
      <c r="J316" s="170" t="str">
        <f>IF($G316="","",IF($C316=Listes!$B$32,IF(IDP_Barèmes_RX!$E316&lt;=Listes!$B$53,(IDP_Barèmes_RX!$E316*(VLOOKUP(IDP_Barèmes_RX!$D316,Listes!$A$54:$E$60,2,FALSE))),IF(IDP_Barèmes_RX!$E316&gt;Listes!$E$53,(IDP_Barèmes_RX!$E316*(VLOOKUP(IDP_Barèmes_RX!$D316,Listes!$A$54:$E$60,5,FALSE))),(IDP_Barèmes_RX!$E316*(VLOOKUP(IDP_Barèmes_RX!$D316,Listes!$A$54:$E$60,3,FALSE))+(VLOOKUP(IDP_Barèmes_RX!$D316,Listes!$A$54:$E$60,4,FALSE)))))))</f>
        <v/>
      </c>
      <c r="K316" s="170" t="str">
        <f>IF($G316="","",IF($C316=Listes!$B$31,IF(IDP_Barèmes_RX!$E316&lt;=Listes!$B$42,(IDP_Barèmes_RX!$E316*(VLOOKUP(IDP_Barèmes_RX!$D316,Listes!$A$43:$E$49,2,FALSE))),IF(IDP_Barèmes_RX!$E316&gt;Listes!$D$42,(IDP_Barèmes_RX!$E316*(VLOOKUP(IDP_Barèmes_RX!$D316,Listes!$A$43:$E$49,5,FALSE))),(IDP_Barèmes_RX!$E316*(VLOOKUP(IDP_Barèmes_RX!$D316,Listes!$A$43:$E$49,3,FALSE))+(VLOOKUP(IDP_Barèmes_RX!$D316,Listes!$A$43:$E$49,4,FALSE)))))))</f>
        <v/>
      </c>
      <c r="L316" s="170" t="str">
        <f>IF($G316="","",IF($C316=Listes!$B$34,Listes!$I$31,IF($C316=Listes!$B$35,(VLOOKUP(IDP_Barèmes_RX!$F316,Listes!$E$31:$F$36,2,FALSE)),IF($C316=Listes!$B$33,IF(IDP_Barèmes_RX!$E316&lt;=Listes!$A$64,IDP_Barèmes_RX!$E316*Listes!$A$65,IF(IDP_Barèmes_RX!$E316&gt;Listes!$D$64,IDP_Barèmes_RX!$E316*Listes!$D$65,((IDP_Barèmes_RX!$E316*Listes!$B$65)+Listes!$C$65)))))))</f>
        <v/>
      </c>
      <c r="M316" s="203" t="str">
        <f>IF(Barèmes!O316="","",Barèmes!O316)</f>
        <v/>
      </c>
      <c r="N316" s="73" t="str">
        <f t="shared" si="17"/>
        <v/>
      </c>
      <c r="O316" s="182" t="str">
        <f t="shared" si="18"/>
        <v/>
      </c>
      <c r="P316" s="182"/>
      <c r="Q316" s="182"/>
      <c r="R316" s="209" t="str">
        <f t="shared" si="19"/>
        <v/>
      </c>
      <c r="S316" s="185"/>
      <c r="T316" s="266"/>
      <c r="U316" s="90"/>
      <c r="V316" s="158">
        <f t="shared" si="16"/>
        <v>0</v>
      </c>
    </row>
    <row r="317" spans="1:22" ht="20.100000000000001" customHeight="1" x14ac:dyDescent="0.25">
      <c r="A317" s="174">
        <v>311</v>
      </c>
      <c r="B317" s="181" t="str">
        <f>IF(Barèmes!B317="","",Barèmes!B317)</f>
        <v/>
      </c>
      <c r="C317" s="181" t="str">
        <f>IF(Barèmes!C317="","",Barèmes!C317)</f>
        <v/>
      </c>
      <c r="D317" s="181" t="str">
        <f>IF(Barèmes!D317="","",Barèmes!D317)</f>
        <v/>
      </c>
      <c r="E317" s="181" t="str">
        <f>IF(Barèmes!E317="","",Barèmes!E317)</f>
        <v/>
      </c>
      <c r="F317" s="181" t="str">
        <f>IF(Barèmes!F317="","",Barèmes!F317)</f>
        <v/>
      </c>
      <c r="G317" s="181" t="str">
        <f>IF(Barèmes!G317="","",Barèmes!G317)</f>
        <v/>
      </c>
      <c r="H317" s="181" t="str">
        <f>IF(Barèmes!J317="","",Barèmes!J317)</f>
        <v/>
      </c>
      <c r="I317" s="181" t="str">
        <f>IF(Barèmes!K317="","",Barèmes!K317)</f>
        <v/>
      </c>
      <c r="J317" s="170" t="str">
        <f>IF($G317="","",IF($C317=Listes!$B$32,IF(IDP_Barèmes_RX!$E317&lt;=Listes!$B$53,(IDP_Barèmes_RX!$E317*(VLOOKUP(IDP_Barèmes_RX!$D317,Listes!$A$54:$E$60,2,FALSE))),IF(IDP_Barèmes_RX!$E317&gt;Listes!$E$53,(IDP_Barèmes_RX!$E317*(VLOOKUP(IDP_Barèmes_RX!$D317,Listes!$A$54:$E$60,5,FALSE))),(IDP_Barèmes_RX!$E317*(VLOOKUP(IDP_Barèmes_RX!$D317,Listes!$A$54:$E$60,3,FALSE))+(VLOOKUP(IDP_Barèmes_RX!$D317,Listes!$A$54:$E$60,4,FALSE)))))))</f>
        <v/>
      </c>
      <c r="K317" s="170" t="str">
        <f>IF($G317="","",IF($C317=Listes!$B$31,IF(IDP_Barèmes_RX!$E317&lt;=Listes!$B$42,(IDP_Barèmes_RX!$E317*(VLOOKUP(IDP_Barèmes_RX!$D317,Listes!$A$43:$E$49,2,FALSE))),IF(IDP_Barèmes_RX!$E317&gt;Listes!$D$42,(IDP_Barèmes_RX!$E317*(VLOOKUP(IDP_Barèmes_RX!$D317,Listes!$A$43:$E$49,5,FALSE))),(IDP_Barèmes_RX!$E317*(VLOOKUP(IDP_Barèmes_RX!$D317,Listes!$A$43:$E$49,3,FALSE))+(VLOOKUP(IDP_Barèmes_RX!$D317,Listes!$A$43:$E$49,4,FALSE)))))))</f>
        <v/>
      </c>
      <c r="L317" s="170" t="str">
        <f>IF($G317="","",IF($C317=Listes!$B$34,Listes!$I$31,IF($C317=Listes!$B$35,(VLOOKUP(IDP_Barèmes_RX!$F317,Listes!$E$31:$F$36,2,FALSE)),IF($C317=Listes!$B$33,IF(IDP_Barèmes_RX!$E317&lt;=Listes!$A$64,IDP_Barèmes_RX!$E317*Listes!$A$65,IF(IDP_Barèmes_RX!$E317&gt;Listes!$D$64,IDP_Barèmes_RX!$E317*Listes!$D$65,((IDP_Barèmes_RX!$E317*Listes!$B$65)+Listes!$C$65)))))))</f>
        <v/>
      </c>
      <c r="M317" s="203" t="str">
        <f>IF(Barèmes!O317="","",Barèmes!O317)</f>
        <v/>
      </c>
      <c r="N317" s="73" t="str">
        <f t="shared" si="17"/>
        <v/>
      </c>
      <c r="O317" s="182" t="str">
        <f t="shared" si="18"/>
        <v/>
      </c>
      <c r="P317" s="182"/>
      <c r="Q317" s="182"/>
      <c r="R317" s="209" t="str">
        <f t="shared" si="19"/>
        <v/>
      </c>
      <c r="S317" s="185"/>
      <c r="T317" s="266"/>
      <c r="U317" s="90"/>
      <c r="V317" s="158">
        <f t="shared" si="16"/>
        <v>0</v>
      </c>
    </row>
    <row r="318" spans="1:22" ht="20.100000000000001" customHeight="1" x14ac:dyDescent="0.25">
      <c r="A318" s="174">
        <v>312</v>
      </c>
      <c r="B318" s="181" t="str">
        <f>IF(Barèmes!B318="","",Barèmes!B318)</f>
        <v/>
      </c>
      <c r="C318" s="181" t="str">
        <f>IF(Barèmes!C318="","",Barèmes!C318)</f>
        <v/>
      </c>
      <c r="D318" s="181" t="str">
        <f>IF(Barèmes!D318="","",Barèmes!D318)</f>
        <v/>
      </c>
      <c r="E318" s="181" t="str">
        <f>IF(Barèmes!E318="","",Barèmes!E318)</f>
        <v/>
      </c>
      <c r="F318" s="181" t="str">
        <f>IF(Barèmes!F318="","",Barèmes!F318)</f>
        <v/>
      </c>
      <c r="G318" s="181" t="str">
        <f>IF(Barèmes!G318="","",Barèmes!G318)</f>
        <v/>
      </c>
      <c r="H318" s="181" t="str">
        <f>IF(Barèmes!J318="","",Barèmes!J318)</f>
        <v/>
      </c>
      <c r="I318" s="181" t="str">
        <f>IF(Barèmes!K318="","",Barèmes!K318)</f>
        <v/>
      </c>
      <c r="J318" s="170" t="str">
        <f>IF($G318="","",IF($C318=Listes!$B$32,IF(IDP_Barèmes_RX!$E318&lt;=Listes!$B$53,(IDP_Barèmes_RX!$E318*(VLOOKUP(IDP_Barèmes_RX!$D318,Listes!$A$54:$E$60,2,FALSE))),IF(IDP_Barèmes_RX!$E318&gt;Listes!$E$53,(IDP_Barèmes_RX!$E318*(VLOOKUP(IDP_Barèmes_RX!$D318,Listes!$A$54:$E$60,5,FALSE))),(IDP_Barèmes_RX!$E318*(VLOOKUP(IDP_Barèmes_RX!$D318,Listes!$A$54:$E$60,3,FALSE))+(VLOOKUP(IDP_Barèmes_RX!$D318,Listes!$A$54:$E$60,4,FALSE)))))))</f>
        <v/>
      </c>
      <c r="K318" s="170" t="str">
        <f>IF($G318="","",IF($C318=Listes!$B$31,IF(IDP_Barèmes_RX!$E318&lt;=Listes!$B$42,(IDP_Barèmes_RX!$E318*(VLOOKUP(IDP_Barèmes_RX!$D318,Listes!$A$43:$E$49,2,FALSE))),IF(IDP_Barèmes_RX!$E318&gt;Listes!$D$42,(IDP_Barèmes_RX!$E318*(VLOOKUP(IDP_Barèmes_RX!$D318,Listes!$A$43:$E$49,5,FALSE))),(IDP_Barèmes_RX!$E318*(VLOOKUP(IDP_Barèmes_RX!$D318,Listes!$A$43:$E$49,3,FALSE))+(VLOOKUP(IDP_Barèmes_RX!$D318,Listes!$A$43:$E$49,4,FALSE)))))))</f>
        <v/>
      </c>
      <c r="L318" s="170" t="str">
        <f>IF($G318="","",IF($C318=Listes!$B$34,Listes!$I$31,IF($C318=Listes!$B$35,(VLOOKUP(IDP_Barèmes_RX!$F318,Listes!$E$31:$F$36,2,FALSE)),IF($C318=Listes!$B$33,IF(IDP_Barèmes_RX!$E318&lt;=Listes!$A$64,IDP_Barèmes_RX!$E318*Listes!$A$65,IF(IDP_Barèmes_RX!$E318&gt;Listes!$D$64,IDP_Barèmes_RX!$E318*Listes!$D$65,((IDP_Barèmes_RX!$E318*Listes!$B$65)+Listes!$C$65)))))))</f>
        <v/>
      </c>
      <c r="M318" s="203" t="str">
        <f>IF(Barèmes!O318="","",Barèmes!O318)</f>
        <v/>
      </c>
      <c r="N318" s="73" t="str">
        <f t="shared" si="17"/>
        <v/>
      </c>
      <c r="O318" s="182" t="str">
        <f t="shared" si="18"/>
        <v/>
      </c>
      <c r="P318" s="182"/>
      <c r="Q318" s="182"/>
      <c r="R318" s="209" t="str">
        <f t="shared" si="19"/>
        <v/>
      </c>
      <c r="S318" s="185"/>
      <c r="T318" s="266"/>
      <c r="U318" s="90"/>
      <c r="V318" s="158">
        <f t="shared" si="16"/>
        <v>0</v>
      </c>
    </row>
    <row r="319" spans="1:22" ht="20.100000000000001" customHeight="1" x14ac:dyDescent="0.25">
      <c r="A319" s="174">
        <v>313</v>
      </c>
      <c r="B319" s="181" t="str">
        <f>IF(Barèmes!B319="","",Barèmes!B319)</f>
        <v/>
      </c>
      <c r="C319" s="181" t="str">
        <f>IF(Barèmes!C319="","",Barèmes!C319)</f>
        <v/>
      </c>
      <c r="D319" s="181" t="str">
        <f>IF(Barèmes!D319="","",Barèmes!D319)</f>
        <v/>
      </c>
      <c r="E319" s="181" t="str">
        <f>IF(Barèmes!E319="","",Barèmes!E319)</f>
        <v/>
      </c>
      <c r="F319" s="181" t="str">
        <f>IF(Barèmes!F319="","",Barèmes!F319)</f>
        <v/>
      </c>
      <c r="G319" s="181" t="str">
        <f>IF(Barèmes!G319="","",Barèmes!G319)</f>
        <v/>
      </c>
      <c r="H319" s="181" t="str">
        <f>IF(Barèmes!J319="","",Barèmes!J319)</f>
        <v/>
      </c>
      <c r="I319" s="181" t="str">
        <f>IF(Barèmes!K319="","",Barèmes!K319)</f>
        <v/>
      </c>
      <c r="J319" s="170" t="str">
        <f>IF($G319="","",IF($C319=Listes!$B$32,IF(IDP_Barèmes_RX!$E319&lt;=Listes!$B$53,(IDP_Barèmes_RX!$E319*(VLOOKUP(IDP_Barèmes_RX!$D319,Listes!$A$54:$E$60,2,FALSE))),IF(IDP_Barèmes_RX!$E319&gt;Listes!$E$53,(IDP_Barèmes_RX!$E319*(VLOOKUP(IDP_Barèmes_RX!$D319,Listes!$A$54:$E$60,5,FALSE))),(IDP_Barèmes_RX!$E319*(VLOOKUP(IDP_Barèmes_RX!$D319,Listes!$A$54:$E$60,3,FALSE))+(VLOOKUP(IDP_Barèmes_RX!$D319,Listes!$A$54:$E$60,4,FALSE)))))))</f>
        <v/>
      </c>
      <c r="K319" s="170" t="str">
        <f>IF($G319="","",IF($C319=Listes!$B$31,IF(IDP_Barèmes_RX!$E319&lt;=Listes!$B$42,(IDP_Barèmes_RX!$E319*(VLOOKUP(IDP_Barèmes_RX!$D319,Listes!$A$43:$E$49,2,FALSE))),IF(IDP_Barèmes_RX!$E319&gt;Listes!$D$42,(IDP_Barèmes_RX!$E319*(VLOOKUP(IDP_Barèmes_RX!$D319,Listes!$A$43:$E$49,5,FALSE))),(IDP_Barèmes_RX!$E319*(VLOOKUP(IDP_Barèmes_RX!$D319,Listes!$A$43:$E$49,3,FALSE))+(VLOOKUP(IDP_Barèmes_RX!$D319,Listes!$A$43:$E$49,4,FALSE)))))))</f>
        <v/>
      </c>
      <c r="L319" s="170" t="str">
        <f>IF($G319="","",IF($C319=Listes!$B$34,Listes!$I$31,IF($C319=Listes!$B$35,(VLOOKUP(IDP_Barèmes_RX!$F319,Listes!$E$31:$F$36,2,FALSE)),IF($C319=Listes!$B$33,IF(IDP_Barèmes_RX!$E319&lt;=Listes!$A$64,IDP_Barèmes_RX!$E319*Listes!$A$65,IF(IDP_Barèmes_RX!$E319&gt;Listes!$D$64,IDP_Barèmes_RX!$E319*Listes!$D$65,((IDP_Barèmes_RX!$E319*Listes!$B$65)+Listes!$C$65)))))))</f>
        <v/>
      </c>
      <c r="M319" s="203" t="str">
        <f>IF(Barèmes!O319="","",Barèmes!O319)</f>
        <v/>
      </c>
      <c r="N319" s="73" t="str">
        <f t="shared" si="17"/>
        <v/>
      </c>
      <c r="O319" s="182" t="str">
        <f t="shared" si="18"/>
        <v/>
      </c>
      <c r="P319" s="182"/>
      <c r="Q319" s="182"/>
      <c r="R319" s="209" t="str">
        <f t="shared" si="19"/>
        <v/>
      </c>
      <c r="S319" s="185"/>
      <c r="T319" s="266"/>
      <c r="U319" s="90"/>
      <c r="V319" s="158">
        <f t="shared" si="16"/>
        <v>0</v>
      </c>
    </row>
    <row r="320" spans="1:22" ht="20.100000000000001" customHeight="1" x14ac:dyDescent="0.25">
      <c r="A320" s="174">
        <v>314</v>
      </c>
      <c r="B320" s="181" t="str">
        <f>IF(Barèmes!B320="","",Barèmes!B320)</f>
        <v/>
      </c>
      <c r="C320" s="181" t="str">
        <f>IF(Barèmes!C320="","",Barèmes!C320)</f>
        <v/>
      </c>
      <c r="D320" s="181" t="str">
        <f>IF(Barèmes!D320="","",Barèmes!D320)</f>
        <v/>
      </c>
      <c r="E320" s="181" t="str">
        <f>IF(Barèmes!E320="","",Barèmes!E320)</f>
        <v/>
      </c>
      <c r="F320" s="181" t="str">
        <f>IF(Barèmes!F320="","",Barèmes!F320)</f>
        <v/>
      </c>
      <c r="G320" s="181" t="str">
        <f>IF(Barèmes!G320="","",Barèmes!G320)</f>
        <v/>
      </c>
      <c r="H320" s="181" t="str">
        <f>IF(Barèmes!J320="","",Barèmes!J320)</f>
        <v/>
      </c>
      <c r="I320" s="181" t="str">
        <f>IF(Barèmes!K320="","",Barèmes!K320)</f>
        <v/>
      </c>
      <c r="J320" s="170" t="str">
        <f>IF($G320="","",IF($C320=Listes!$B$32,IF(IDP_Barèmes_RX!$E320&lt;=Listes!$B$53,(IDP_Barèmes_RX!$E320*(VLOOKUP(IDP_Barèmes_RX!$D320,Listes!$A$54:$E$60,2,FALSE))),IF(IDP_Barèmes_RX!$E320&gt;Listes!$E$53,(IDP_Barèmes_RX!$E320*(VLOOKUP(IDP_Barèmes_RX!$D320,Listes!$A$54:$E$60,5,FALSE))),(IDP_Barèmes_RX!$E320*(VLOOKUP(IDP_Barèmes_RX!$D320,Listes!$A$54:$E$60,3,FALSE))+(VLOOKUP(IDP_Barèmes_RX!$D320,Listes!$A$54:$E$60,4,FALSE)))))))</f>
        <v/>
      </c>
      <c r="K320" s="170" t="str">
        <f>IF($G320="","",IF($C320=Listes!$B$31,IF(IDP_Barèmes_RX!$E320&lt;=Listes!$B$42,(IDP_Barèmes_RX!$E320*(VLOOKUP(IDP_Barèmes_RX!$D320,Listes!$A$43:$E$49,2,FALSE))),IF(IDP_Barèmes_RX!$E320&gt;Listes!$D$42,(IDP_Barèmes_RX!$E320*(VLOOKUP(IDP_Barèmes_RX!$D320,Listes!$A$43:$E$49,5,FALSE))),(IDP_Barèmes_RX!$E320*(VLOOKUP(IDP_Barèmes_RX!$D320,Listes!$A$43:$E$49,3,FALSE))+(VLOOKUP(IDP_Barèmes_RX!$D320,Listes!$A$43:$E$49,4,FALSE)))))))</f>
        <v/>
      </c>
      <c r="L320" s="170" t="str">
        <f>IF($G320="","",IF($C320=Listes!$B$34,Listes!$I$31,IF($C320=Listes!$B$35,(VLOOKUP(IDP_Barèmes_RX!$F320,Listes!$E$31:$F$36,2,FALSE)),IF($C320=Listes!$B$33,IF(IDP_Barèmes_RX!$E320&lt;=Listes!$A$64,IDP_Barèmes_RX!$E320*Listes!$A$65,IF(IDP_Barèmes_RX!$E320&gt;Listes!$D$64,IDP_Barèmes_RX!$E320*Listes!$D$65,((IDP_Barèmes_RX!$E320*Listes!$B$65)+Listes!$C$65)))))))</f>
        <v/>
      </c>
      <c r="M320" s="203" t="str">
        <f>IF(Barèmes!O320="","",Barèmes!O320)</f>
        <v/>
      </c>
      <c r="N320" s="73" t="str">
        <f t="shared" si="17"/>
        <v/>
      </c>
      <c r="O320" s="182" t="str">
        <f t="shared" si="18"/>
        <v/>
      </c>
      <c r="P320" s="182"/>
      <c r="Q320" s="182"/>
      <c r="R320" s="209" t="str">
        <f t="shared" si="19"/>
        <v/>
      </c>
      <c r="S320" s="185"/>
      <c r="T320" s="266"/>
      <c r="U320" s="90"/>
      <c r="V320" s="158">
        <f t="shared" si="16"/>
        <v>0</v>
      </c>
    </row>
    <row r="321" spans="1:22" ht="20.100000000000001" customHeight="1" x14ac:dyDescent="0.25">
      <c r="A321" s="174">
        <v>315</v>
      </c>
      <c r="B321" s="181" t="str">
        <f>IF(Barèmes!B321="","",Barèmes!B321)</f>
        <v/>
      </c>
      <c r="C321" s="181" t="str">
        <f>IF(Barèmes!C321="","",Barèmes!C321)</f>
        <v/>
      </c>
      <c r="D321" s="181" t="str">
        <f>IF(Barèmes!D321="","",Barèmes!D321)</f>
        <v/>
      </c>
      <c r="E321" s="181" t="str">
        <f>IF(Barèmes!E321="","",Barèmes!E321)</f>
        <v/>
      </c>
      <c r="F321" s="181" t="str">
        <f>IF(Barèmes!F321="","",Barèmes!F321)</f>
        <v/>
      </c>
      <c r="G321" s="181" t="str">
        <f>IF(Barèmes!G321="","",Barèmes!G321)</f>
        <v/>
      </c>
      <c r="H321" s="181" t="str">
        <f>IF(Barèmes!J321="","",Barèmes!J321)</f>
        <v/>
      </c>
      <c r="I321" s="181" t="str">
        <f>IF(Barèmes!K321="","",Barèmes!K321)</f>
        <v/>
      </c>
      <c r="J321" s="170" t="str">
        <f>IF($G321="","",IF($C321=Listes!$B$32,IF(IDP_Barèmes_RX!$E321&lt;=Listes!$B$53,(IDP_Barèmes_RX!$E321*(VLOOKUP(IDP_Barèmes_RX!$D321,Listes!$A$54:$E$60,2,FALSE))),IF(IDP_Barèmes_RX!$E321&gt;Listes!$E$53,(IDP_Barèmes_RX!$E321*(VLOOKUP(IDP_Barèmes_RX!$D321,Listes!$A$54:$E$60,5,FALSE))),(IDP_Barèmes_RX!$E321*(VLOOKUP(IDP_Barèmes_RX!$D321,Listes!$A$54:$E$60,3,FALSE))+(VLOOKUP(IDP_Barèmes_RX!$D321,Listes!$A$54:$E$60,4,FALSE)))))))</f>
        <v/>
      </c>
      <c r="K321" s="170" t="str">
        <f>IF($G321="","",IF($C321=Listes!$B$31,IF(IDP_Barèmes_RX!$E321&lt;=Listes!$B$42,(IDP_Barèmes_RX!$E321*(VLOOKUP(IDP_Barèmes_RX!$D321,Listes!$A$43:$E$49,2,FALSE))),IF(IDP_Barèmes_RX!$E321&gt;Listes!$D$42,(IDP_Barèmes_RX!$E321*(VLOOKUP(IDP_Barèmes_RX!$D321,Listes!$A$43:$E$49,5,FALSE))),(IDP_Barèmes_RX!$E321*(VLOOKUP(IDP_Barèmes_RX!$D321,Listes!$A$43:$E$49,3,FALSE))+(VLOOKUP(IDP_Barèmes_RX!$D321,Listes!$A$43:$E$49,4,FALSE)))))))</f>
        <v/>
      </c>
      <c r="L321" s="170" t="str">
        <f>IF($G321="","",IF($C321=Listes!$B$34,Listes!$I$31,IF($C321=Listes!$B$35,(VLOOKUP(IDP_Barèmes_RX!$F321,Listes!$E$31:$F$36,2,FALSE)),IF($C321=Listes!$B$33,IF(IDP_Barèmes_RX!$E321&lt;=Listes!$A$64,IDP_Barèmes_RX!$E321*Listes!$A$65,IF(IDP_Barèmes_RX!$E321&gt;Listes!$D$64,IDP_Barèmes_RX!$E321*Listes!$D$65,((IDP_Barèmes_RX!$E321*Listes!$B$65)+Listes!$C$65)))))))</f>
        <v/>
      </c>
      <c r="M321" s="203" t="str">
        <f>IF(Barèmes!O321="","",Barèmes!O321)</f>
        <v/>
      </c>
      <c r="N321" s="73" t="str">
        <f t="shared" si="17"/>
        <v/>
      </c>
      <c r="O321" s="182" t="str">
        <f t="shared" si="18"/>
        <v/>
      </c>
      <c r="P321" s="182"/>
      <c r="Q321" s="182"/>
      <c r="R321" s="209" t="str">
        <f t="shared" si="19"/>
        <v/>
      </c>
      <c r="S321" s="185"/>
      <c r="T321" s="266"/>
      <c r="U321" s="90"/>
      <c r="V321" s="158">
        <f t="shared" si="16"/>
        <v>0</v>
      </c>
    </row>
    <row r="322" spans="1:22" ht="20.100000000000001" customHeight="1" x14ac:dyDescent="0.25">
      <c r="A322" s="174">
        <v>316</v>
      </c>
      <c r="B322" s="181" t="str">
        <f>IF(Barèmes!B322="","",Barèmes!B322)</f>
        <v/>
      </c>
      <c r="C322" s="181" t="str">
        <f>IF(Barèmes!C322="","",Barèmes!C322)</f>
        <v/>
      </c>
      <c r="D322" s="181" t="str">
        <f>IF(Barèmes!D322="","",Barèmes!D322)</f>
        <v/>
      </c>
      <c r="E322" s="181" t="str">
        <f>IF(Barèmes!E322="","",Barèmes!E322)</f>
        <v/>
      </c>
      <c r="F322" s="181" t="str">
        <f>IF(Barèmes!F322="","",Barèmes!F322)</f>
        <v/>
      </c>
      <c r="G322" s="181" t="str">
        <f>IF(Barèmes!G322="","",Barèmes!G322)</f>
        <v/>
      </c>
      <c r="H322" s="181" t="str">
        <f>IF(Barèmes!J322="","",Barèmes!J322)</f>
        <v/>
      </c>
      <c r="I322" s="181" t="str">
        <f>IF(Barèmes!K322="","",Barèmes!K322)</f>
        <v/>
      </c>
      <c r="J322" s="170" t="str">
        <f>IF($G322="","",IF($C322=Listes!$B$32,IF(IDP_Barèmes_RX!$E322&lt;=Listes!$B$53,(IDP_Barèmes_RX!$E322*(VLOOKUP(IDP_Barèmes_RX!$D322,Listes!$A$54:$E$60,2,FALSE))),IF(IDP_Barèmes_RX!$E322&gt;Listes!$E$53,(IDP_Barèmes_RX!$E322*(VLOOKUP(IDP_Barèmes_RX!$D322,Listes!$A$54:$E$60,5,FALSE))),(IDP_Barèmes_RX!$E322*(VLOOKUP(IDP_Barèmes_RX!$D322,Listes!$A$54:$E$60,3,FALSE))+(VLOOKUP(IDP_Barèmes_RX!$D322,Listes!$A$54:$E$60,4,FALSE)))))))</f>
        <v/>
      </c>
      <c r="K322" s="170" t="str">
        <f>IF($G322="","",IF($C322=Listes!$B$31,IF(IDP_Barèmes_RX!$E322&lt;=Listes!$B$42,(IDP_Barèmes_RX!$E322*(VLOOKUP(IDP_Barèmes_RX!$D322,Listes!$A$43:$E$49,2,FALSE))),IF(IDP_Barèmes_RX!$E322&gt;Listes!$D$42,(IDP_Barèmes_RX!$E322*(VLOOKUP(IDP_Barèmes_RX!$D322,Listes!$A$43:$E$49,5,FALSE))),(IDP_Barèmes_RX!$E322*(VLOOKUP(IDP_Barèmes_RX!$D322,Listes!$A$43:$E$49,3,FALSE))+(VLOOKUP(IDP_Barèmes_RX!$D322,Listes!$A$43:$E$49,4,FALSE)))))))</f>
        <v/>
      </c>
      <c r="L322" s="170" t="str">
        <f>IF($G322="","",IF($C322=Listes!$B$34,Listes!$I$31,IF($C322=Listes!$B$35,(VLOOKUP(IDP_Barèmes_RX!$F322,Listes!$E$31:$F$36,2,FALSE)),IF($C322=Listes!$B$33,IF(IDP_Barèmes_RX!$E322&lt;=Listes!$A$64,IDP_Barèmes_RX!$E322*Listes!$A$65,IF(IDP_Barèmes_RX!$E322&gt;Listes!$D$64,IDP_Barèmes_RX!$E322*Listes!$D$65,((IDP_Barèmes_RX!$E322*Listes!$B$65)+Listes!$C$65)))))))</f>
        <v/>
      </c>
      <c r="M322" s="203" t="str">
        <f>IF(Barèmes!O322="","",Barèmes!O322)</f>
        <v/>
      </c>
      <c r="N322" s="73" t="str">
        <f t="shared" si="17"/>
        <v/>
      </c>
      <c r="O322" s="182" t="str">
        <f t="shared" si="18"/>
        <v/>
      </c>
      <c r="P322" s="182"/>
      <c r="Q322" s="182"/>
      <c r="R322" s="209" t="str">
        <f t="shared" si="19"/>
        <v/>
      </c>
      <c r="S322" s="185"/>
      <c r="T322" s="266"/>
      <c r="U322" s="90"/>
      <c r="V322" s="158">
        <f t="shared" si="16"/>
        <v>0</v>
      </c>
    </row>
    <row r="323" spans="1:22" ht="20.100000000000001" customHeight="1" x14ac:dyDescent="0.25">
      <c r="A323" s="174">
        <v>317</v>
      </c>
      <c r="B323" s="181" t="str">
        <f>IF(Barèmes!B323="","",Barèmes!B323)</f>
        <v/>
      </c>
      <c r="C323" s="181" t="str">
        <f>IF(Barèmes!C323="","",Barèmes!C323)</f>
        <v/>
      </c>
      <c r="D323" s="181" t="str">
        <f>IF(Barèmes!D323="","",Barèmes!D323)</f>
        <v/>
      </c>
      <c r="E323" s="181" t="str">
        <f>IF(Barèmes!E323="","",Barèmes!E323)</f>
        <v/>
      </c>
      <c r="F323" s="181" t="str">
        <f>IF(Barèmes!F323="","",Barèmes!F323)</f>
        <v/>
      </c>
      <c r="G323" s="181" t="str">
        <f>IF(Barèmes!G323="","",Barèmes!G323)</f>
        <v/>
      </c>
      <c r="H323" s="181" t="str">
        <f>IF(Barèmes!J323="","",Barèmes!J323)</f>
        <v/>
      </c>
      <c r="I323" s="181" t="str">
        <f>IF(Barèmes!K323="","",Barèmes!K323)</f>
        <v/>
      </c>
      <c r="J323" s="170" t="str">
        <f>IF($G323="","",IF($C323=Listes!$B$32,IF(IDP_Barèmes_RX!$E323&lt;=Listes!$B$53,(IDP_Barèmes_RX!$E323*(VLOOKUP(IDP_Barèmes_RX!$D323,Listes!$A$54:$E$60,2,FALSE))),IF(IDP_Barèmes_RX!$E323&gt;Listes!$E$53,(IDP_Barèmes_RX!$E323*(VLOOKUP(IDP_Barèmes_RX!$D323,Listes!$A$54:$E$60,5,FALSE))),(IDP_Barèmes_RX!$E323*(VLOOKUP(IDP_Barèmes_RX!$D323,Listes!$A$54:$E$60,3,FALSE))+(VLOOKUP(IDP_Barèmes_RX!$D323,Listes!$A$54:$E$60,4,FALSE)))))))</f>
        <v/>
      </c>
      <c r="K323" s="170" t="str">
        <f>IF($G323="","",IF($C323=Listes!$B$31,IF(IDP_Barèmes_RX!$E323&lt;=Listes!$B$42,(IDP_Barèmes_RX!$E323*(VLOOKUP(IDP_Barèmes_RX!$D323,Listes!$A$43:$E$49,2,FALSE))),IF(IDP_Barèmes_RX!$E323&gt;Listes!$D$42,(IDP_Barèmes_RX!$E323*(VLOOKUP(IDP_Barèmes_RX!$D323,Listes!$A$43:$E$49,5,FALSE))),(IDP_Barèmes_RX!$E323*(VLOOKUP(IDP_Barèmes_RX!$D323,Listes!$A$43:$E$49,3,FALSE))+(VLOOKUP(IDP_Barèmes_RX!$D323,Listes!$A$43:$E$49,4,FALSE)))))))</f>
        <v/>
      </c>
      <c r="L323" s="170" t="str">
        <f>IF($G323="","",IF($C323=Listes!$B$34,Listes!$I$31,IF($C323=Listes!$B$35,(VLOOKUP(IDP_Barèmes_RX!$F323,Listes!$E$31:$F$36,2,FALSE)),IF($C323=Listes!$B$33,IF(IDP_Barèmes_RX!$E323&lt;=Listes!$A$64,IDP_Barèmes_RX!$E323*Listes!$A$65,IF(IDP_Barèmes_RX!$E323&gt;Listes!$D$64,IDP_Barèmes_RX!$E323*Listes!$D$65,((IDP_Barèmes_RX!$E323*Listes!$B$65)+Listes!$C$65)))))))</f>
        <v/>
      </c>
      <c r="M323" s="203" t="str">
        <f>IF(Barèmes!O323="","",Barèmes!O323)</f>
        <v/>
      </c>
      <c r="N323" s="73" t="str">
        <f t="shared" si="17"/>
        <v/>
      </c>
      <c r="O323" s="182" t="str">
        <f t="shared" si="18"/>
        <v/>
      </c>
      <c r="P323" s="182"/>
      <c r="Q323" s="182"/>
      <c r="R323" s="209" t="str">
        <f t="shared" si="19"/>
        <v/>
      </c>
      <c r="S323" s="185"/>
      <c r="T323" s="266"/>
      <c r="U323" s="90"/>
      <c r="V323" s="158">
        <f t="shared" si="16"/>
        <v>0</v>
      </c>
    </row>
    <row r="324" spans="1:22" ht="20.100000000000001" customHeight="1" x14ac:dyDescent="0.25">
      <c r="A324" s="174">
        <v>318</v>
      </c>
      <c r="B324" s="181" t="str">
        <f>IF(Barèmes!B324="","",Barèmes!B324)</f>
        <v/>
      </c>
      <c r="C324" s="181" t="str">
        <f>IF(Barèmes!C324="","",Barèmes!C324)</f>
        <v/>
      </c>
      <c r="D324" s="181" t="str">
        <f>IF(Barèmes!D324="","",Barèmes!D324)</f>
        <v/>
      </c>
      <c r="E324" s="181" t="str">
        <f>IF(Barèmes!E324="","",Barèmes!E324)</f>
        <v/>
      </c>
      <c r="F324" s="181" t="str">
        <f>IF(Barèmes!F324="","",Barèmes!F324)</f>
        <v/>
      </c>
      <c r="G324" s="181" t="str">
        <f>IF(Barèmes!G324="","",Barèmes!G324)</f>
        <v/>
      </c>
      <c r="H324" s="181" t="str">
        <f>IF(Barèmes!J324="","",Barèmes!J324)</f>
        <v/>
      </c>
      <c r="I324" s="181" t="str">
        <f>IF(Barèmes!K324="","",Barèmes!K324)</f>
        <v/>
      </c>
      <c r="J324" s="170" t="str">
        <f>IF($G324="","",IF($C324=Listes!$B$32,IF(IDP_Barèmes_RX!$E324&lt;=Listes!$B$53,(IDP_Barèmes_RX!$E324*(VLOOKUP(IDP_Barèmes_RX!$D324,Listes!$A$54:$E$60,2,FALSE))),IF(IDP_Barèmes_RX!$E324&gt;Listes!$E$53,(IDP_Barèmes_RX!$E324*(VLOOKUP(IDP_Barèmes_RX!$D324,Listes!$A$54:$E$60,5,FALSE))),(IDP_Barèmes_RX!$E324*(VLOOKUP(IDP_Barèmes_RX!$D324,Listes!$A$54:$E$60,3,FALSE))+(VLOOKUP(IDP_Barèmes_RX!$D324,Listes!$A$54:$E$60,4,FALSE)))))))</f>
        <v/>
      </c>
      <c r="K324" s="170" t="str">
        <f>IF($G324="","",IF($C324=Listes!$B$31,IF(IDP_Barèmes_RX!$E324&lt;=Listes!$B$42,(IDP_Barèmes_RX!$E324*(VLOOKUP(IDP_Barèmes_RX!$D324,Listes!$A$43:$E$49,2,FALSE))),IF(IDP_Barèmes_RX!$E324&gt;Listes!$D$42,(IDP_Barèmes_RX!$E324*(VLOOKUP(IDP_Barèmes_RX!$D324,Listes!$A$43:$E$49,5,FALSE))),(IDP_Barèmes_RX!$E324*(VLOOKUP(IDP_Barèmes_RX!$D324,Listes!$A$43:$E$49,3,FALSE))+(VLOOKUP(IDP_Barèmes_RX!$D324,Listes!$A$43:$E$49,4,FALSE)))))))</f>
        <v/>
      </c>
      <c r="L324" s="170" t="str">
        <f>IF($G324="","",IF($C324=Listes!$B$34,Listes!$I$31,IF($C324=Listes!$B$35,(VLOOKUP(IDP_Barèmes_RX!$F324,Listes!$E$31:$F$36,2,FALSE)),IF($C324=Listes!$B$33,IF(IDP_Barèmes_RX!$E324&lt;=Listes!$A$64,IDP_Barèmes_RX!$E324*Listes!$A$65,IF(IDP_Barèmes_RX!$E324&gt;Listes!$D$64,IDP_Barèmes_RX!$E324*Listes!$D$65,((IDP_Barèmes_RX!$E324*Listes!$B$65)+Listes!$C$65)))))))</f>
        <v/>
      </c>
      <c r="M324" s="203" t="str">
        <f>IF(Barèmes!O324="","",Barèmes!O324)</f>
        <v/>
      </c>
      <c r="N324" s="73" t="str">
        <f t="shared" si="17"/>
        <v/>
      </c>
      <c r="O324" s="182" t="str">
        <f t="shared" si="18"/>
        <v/>
      </c>
      <c r="P324" s="182"/>
      <c r="Q324" s="182"/>
      <c r="R324" s="209" t="str">
        <f t="shared" si="19"/>
        <v/>
      </c>
      <c r="S324" s="185"/>
      <c r="T324" s="266"/>
      <c r="U324" s="90"/>
      <c r="V324" s="158">
        <f t="shared" si="16"/>
        <v>0</v>
      </c>
    </row>
    <row r="325" spans="1:22" ht="20.100000000000001" customHeight="1" x14ac:dyDescent="0.25">
      <c r="A325" s="174">
        <v>319</v>
      </c>
      <c r="B325" s="181" t="str">
        <f>IF(Barèmes!B325="","",Barèmes!B325)</f>
        <v/>
      </c>
      <c r="C325" s="181" t="str">
        <f>IF(Barèmes!C325="","",Barèmes!C325)</f>
        <v/>
      </c>
      <c r="D325" s="181" t="str">
        <f>IF(Barèmes!D325="","",Barèmes!D325)</f>
        <v/>
      </c>
      <c r="E325" s="181" t="str">
        <f>IF(Barèmes!E325="","",Barèmes!E325)</f>
        <v/>
      </c>
      <c r="F325" s="181" t="str">
        <f>IF(Barèmes!F325="","",Barèmes!F325)</f>
        <v/>
      </c>
      <c r="G325" s="181" t="str">
        <f>IF(Barèmes!G325="","",Barèmes!G325)</f>
        <v/>
      </c>
      <c r="H325" s="181" t="str">
        <f>IF(Barèmes!J325="","",Barèmes!J325)</f>
        <v/>
      </c>
      <c r="I325" s="181" t="str">
        <f>IF(Barèmes!K325="","",Barèmes!K325)</f>
        <v/>
      </c>
      <c r="J325" s="170" t="str">
        <f>IF($G325="","",IF($C325=Listes!$B$32,IF(IDP_Barèmes_RX!$E325&lt;=Listes!$B$53,(IDP_Barèmes_RX!$E325*(VLOOKUP(IDP_Barèmes_RX!$D325,Listes!$A$54:$E$60,2,FALSE))),IF(IDP_Barèmes_RX!$E325&gt;Listes!$E$53,(IDP_Barèmes_RX!$E325*(VLOOKUP(IDP_Barèmes_RX!$D325,Listes!$A$54:$E$60,5,FALSE))),(IDP_Barèmes_RX!$E325*(VLOOKUP(IDP_Barèmes_RX!$D325,Listes!$A$54:$E$60,3,FALSE))+(VLOOKUP(IDP_Barèmes_RX!$D325,Listes!$A$54:$E$60,4,FALSE)))))))</f>
        <v/>
      </c>
      <c r="K325" s="170" t="str">
        <f>IF($G325="","",IF($C325=Listes!$B$31,IF(IDP_Barèmes_RX!$E325&lt;=Listes!$B$42,(IDP_Barèmes_RX!$E325*(VLOOKUP(IDP_Barèmes_RX!$D325,Listes!$A$43:$E$49,2,FALSE))),IF(IDP_Barèmes_RX!$E325&gt;Listes!$D$42,(IDP_Barèmes_RX!$E325*(VLOOKUP(IDP_Barèmes_RX!$D325,Listes!$A$43:$E$49,5,FALSE))),(IDP_Barèmes_RX!$E325*(VLOOKUP(IDP_Barèmes_RX!$D325,Listes!$A$43:$E$49,3,FALSE))+(VLOOKUP(IDP_Barèmes_RX!$D325,Listes!$A$43:$E$49,4,FALSE)))))))</f>
        <v/>
      </c>
      <c r="L325" s="170" t="str">
        <f>IF($G325="","",IF($C325=Listes!$B$34,Listes!$I$31,IF($C325=Listes!$B$35,(VLOOKUP(IDP_Barèmes_RX!$F325,Listes!$E$31:$F$36,2,FALSE)),IF($C325=Listes!$B$33,IF(IDP_Barèmes_RX!$E325&lt;=Listes!$A$64,IDP_Barèmes_RX!$E325*Listes!$A$65,IF(IDP_Barèmes_RX!$E325&gt;Listes!$D$64,IDP_Barèmes_RX!$E325*Listes!$D$65,((IDP_Barèmes_RX!$E325*Listes!$B$65)+Listes!$C$65)))))))</f>
        <v/>
      </c>
      <c r="M325" s="203" t="str">
        <f>IF(Barèmes!O325="","",Barèmes!O325)</f>
        <v/>
      </c>
      <c r="N325" s="73" t="str">
        <f t="shared" si="17"/>
        <v/>
      </c>
      <c r="O325" s="182" t="str">
        <f t="shared" si="18"/>
        <v/>
      </c>
      <c r="P325" s="182"/>
      <c r="Q325" s="182"/>
      <c r="R325" s="209" t="str">
        <f t="shared" si="19"/>
        <v/>
      </c>
      <c r="S325" s="185"/>
      <c r="T325" s="266"/>
      <c r="U325" s="90"/>
      <c r="V325" s="158">
        <f t="shared" si="16"/>
        <v>0</v>
      </c>
    </row>
    <row r="326" spans="1:22" ht="20.100000000000001" customHeight="1" x14ac:dyDescent="0.25">
      <c r="A326" s="174">
        <v>320</v>
      </c>
      <c r="B326" s="181" t="str">
        <f>IF(Barèmes!B326="","",Barèmes!B326)</f>
        <v/>
      </c>
      <c r="C326" s="181" t="str">
        <f>IF(Barèmes!C326="","",Barèmes!C326)</f>
        <v/>
      </c>
      <c r="D326" s="181" t="str">
        <f>IF(Barèmes!D326="","",Barèmes!D326)</f>
        <v/>
      </c>
      <c r="E326" s="181" t="str">
        <f>IF(Barèmes!E326="","",Barèmes!E326)</f>
        <v/>
      </c>
      <c r="F326" s="181" t="str">
        <f>IF(Barèmes!F326="","",Barèmes!F326)</f>
        <v/>
      </c>
      <c r="G326" s="181" t="str">
        <f>IF(Barèmes!G326="","",Barèmes!G326)</f>
        <v/>
      </c>
      <c r="H326" s="181" t="str">
        <f>IF(Barèmes!J326="","",Barèmes!J326)</f>
        <v/>
      </c>
      <c r="I326" s="181" t="str">
        <f>IF(Barèmes!K326="","",Barèmes!K326)</f>
        <v/>
      </c>
      <c r="J326" s="170" t="str">
        <f>IF($G326="","",IF($C326=Listes!$B$32,IF(IDP_Barèmes_RX!$E326&lt;=Listes!$B$53,(IDP_Barèmes_RX!$E326*(VLOOKUP(IDP_Barèmes_RX!$D326,Listes!$A$54:$E$60,2,FALSE))),IF(IDP_Barèmes_RX!$E326&gt;Listes!$E$53,(IDP_Barèmes_RX!$E326*(VLOOKUP(IDP_Barèmes_RX!$D326,Listes!$A$54:$E$60,5,FALSE))),(IDP_Barèmes_RX!$E326*(VLOOKUP(IDP_Barèmes_RX!$D326,Listes!$A$54:$E$60,3,FALSE))+(VLOOKUP(IDP_Barèmes_RX!$D326,Listes!$A$54:$E$60,4,FALSE)))))))</f>
        <v/>
      </c>
      <c r="K326" s="170" t="str">
        <f>IF($G326="","",IF($C326=Listes!$B$31,IF(IDP_Barèmes_RX!$E326&lt;=Listes!$B$42,(IDP_Barèmes_RX!$E326*(VLOOKUP(IDP_Barèmes_RX!$D326,Listes!$A$43:$E$49,2,FALSE))),IF(IDP_Barèmes_RX!$E326&gt;Listes!$D$42,(IDP_Barèmes_RX!$E326*(VLOOKUP(IDP_Barèmes_RX!$D326,Listes!$A$43:$E$49,5,FALSE))),(IDP_Barèmes_RX!$E326*(VLOOKUP(IDP_Barèmes_RX!$D326,Listes!$A$43:$E$49,3,FALSE))+(VLOOKUP(IDP_Barèmes_RX!$D326,Listes!$A$43:$E$49,4,FALSE)))))))</f>
        <v/>
      </c>
      <c r="L326" s="170" t="str">
        <f>IF($G326="","",IF($C326=Listes!$B$34,Listes!$I$31,IF($C326=Listes!$B$35,(VLOOKUP(IDP_Barèmes_RX!$F326,Listes!$E$31:$F$36,2,FALSE)),IF($C326=Listes!$B$33,IF(IDP_Barèmes_RX!$E326&lt;=Listes!$A$64,IDP_Barèmes_RX!$E326*Listes!$A$65,IF(IDP_Barèmes_RX!$E326&gt;Listes!$D$64,IDP_Barèmes_RX!$E326*Listes!$D$65,((IDP_Barèmes_RX!$E326*Listes!$B$65)+Listes!$C$65)))))))</f>
        <v/>
      </c>
      <c r="M326" s="203" t="str">
        <f>IF(Barèmes!O326="","",Barèmes!O326)</f>
        <v/>
      </c>
      <c r="N326" s="73" t="str">
        <f t="shared" si="17"/>
        <v/>
      </c>
      <c r="O326" s="182" t="str">
        <f t="shared" si="18"/>
        <v/>
      </c>
      <c r="P326" s="182"/>
      <c r="Q326" s="182"/>
      <c r="R326" s="209" t="str">
        <f t="shared" si="19"/>
        <v/>
      </c>
      <c r="S326" s="185"/>
      <c r="T326" s="266"/>
      <c r="U326" s="90"/>
      <c r="V326" s="158">
        <f t="shared" si="16"/>
        <v>0</v>
      </c>
    </row>
    <row r="327" spans="1:22" ht="20.100000000000001" customHeight="1" x14ac:dyDescent="0.25">
      <c r="A327" s="174">
        <v>321</v>
      </c>
      <c r="B327" s="181" t="str">
        <f>IF(Barèmes!B327="","",Barèmes!B327)</f>
        <v/>
      </c>
      <c r="C327" s="181" t="str">
        <f>IF(Barèmes!C327="","",Barèmes!C327)</f>
        <v/>
      </c>
      <c r="D327" s="181" t="str">
        <f>IF(Barèmes!D327="","",Barèmes!D327)</f>
        <v/>
      </c>
      <c r="E327" s="181" t="str">
        <f>IF(Barèmes!E327="","",Barèmes!E327)</f>
        <v/>
      </c>
      <c r="F327" s="181" t="str">
        <f>IF(Barèmes!F327="","",Barèmes!F327)</f>
        <v/>
      </c>
      <c r="G327" s="181" t="str">
        <f>IF(Barèmes!G327="","",Barèmes!G327)</f>
        <v/>
      </c>
      <c r="H327" s="181" t="str">
        <f>IF(Barèmes!J327="","",Barèmes!J327)</f>
        <v/>
      </c>
      <c r="I327" s="181" t="str">
        <f>IF(Barèmes!K327="","",Barèmes!K327)</f>
        <v/>
      </c>
      <c r="J327" s="170" t="str">
        <f>IF($G327="","",IF($C327=Listes!$B$32,IF(IDP_Barèmes_RX!$E327&lt;=Listes!$B$53,(IDP_Barèmes_RX!$E327*(VLOOKUP(IDP_Barèmes_RX!$D327,Listes!$A$54:$E$60,2,FALSE))),IF(IDP_Barèmes_RX!$E327&gt;Listes!$E$53,(IDP_Barèmes_RX!$E327*(VLOOKUP(IDP_Barèmes_RX!$D327,Listes!$A$54:$E$60,5,FALSE))),(IDP_Barèmes_RX!$E327*(VLOOKUP(IDP_Barèmes_RX!$D327,Listes!$A$54:$E$60,3,FALSE))+(VLOOKUP(IDP_Barèmes_RX!$D327,Listes!$A$54:$E$60,4,FALSE)))))))</f>
        <v/>
      </c>
      <c r="K327" s="170" t="str">
        <f>IF($G327="","",IF($C327=Listes!$B$31,IF(IDP_Barèmes_RX!$E327&lt;=Listes!$B$42,(IDP_Barèmes_RX!$E327*(VLOOKUP(IDP_Barèmes_RX!$D327,Listes!$A$43:$E$49,2,FALSE))),IF(IDP_Barèmes_RX!$E327&gt;Listes!$D$42,(IDP_Barèmes_RX!$E327*(VLOOKUP(IDP_Barèmes_RX!$D327,Listes!$A$43:$E$49,5,FALSE))),(IDP_Barèmes_RX!$E327*(VLOOKUP(IDP_Barèmes_RX!$D327,Listes!$A$43:$E$49,3,FALSE))+(VLOOKUP(IDP_Barèmes_RX!$D327,Listes!$A$43:$E$49,4,FALSE)))))))</f>
        <v/>
      </c>
      <c r="L327" s="170" t="str">
        <f>IF($G327="","",IF($C327=Listes!$B$34,Listes!$I$31,IF($C327=Listes!$B$35,(VLOOKUP(IDP_Barèmes_RX!$F327,Listes!$E$31:$F$36,2,FALSE)),IF($C327=Listes!$B$33,IF(IDP_Barèmes_RX!$E327&lt;=Listes!$A$64,IDP_Barèmes_RX!$E327*Listes!$A$65,IF(IDP_Barèmes_RX!$E327&gt;Listes!$D$64,IDP_Barèmes_RX!$E327*Listes!$D$65,((IDP_Barèmes_RX!$E327*Listes!$B$65)+Listes!$C$65)))))))</f>
        <v/>
      </c>
      <c r="M327" s="203" t="str">
        <f>IF(Barèmes!O327="","",Barèmes!O327)</f>
        <v/>
      </c>
      <c r="N327" s="73" t="str">
        <f t="shared" si="17"/>
        <v/>
      </c>
      <c r="O327" s="182" t="str">
        <f t="shared" si="18"/>
        <v/>
      </c>
      <c r="P327" s="182"/>
      <c r="Q327" s="182"/>
      <c r="R327" s="209" t="str">
        <f t="shared" si="19"/>
        <v/>
      </c>
      <c r="S327" s="185"/>
      <c r="T327" s="266"/>
      <c r="U327" s="90"/>
      <c r="V327" s="158">
        <f t="shared" ref="V327:V390" si="20">IF(AND(B327&lt;&gt;"",U327&lt;&gt;"Oui"),1,0)</f>
        <v>0</v>
      </c>
    </row>
    <row r="328" spans="1:22" ht="20.100000000000001" customHeight="1" x14ac:dyDescent="0.25">
      <c r="A328" s="174">
        <v>322</v>
      </c>
      <c r="B328" s="181" t="str">
        <f>IF(Barèmes!B328="","",Barèmes!B328)</f>
        <v/>
      </c>
      <c r="C328" s="181" t="str">
        <f>IF(Barèmes!C328="","",Barèmes!C328)</f>
        <v/>
      </c>
      <c r="D328" s="181" t="str">
        <f>IF(Barèmes!D328="","",Barèmes!D328)</f>
        <v/>
      </c>
      <c r="E328" s="181" t="str">
        <f>IF(Barèmes!E328="","",Barèmes!E328)</f>
        <v/>
      </c>
      <c r="F328" s="181" t="str">
        <f>IF(Barèmes!F328="","",Barèmes!F328)</f>
        <v/>
      </c>
      <c r="G328" s="181" t="str">
        <f>IF(Barèmes!G328="","",Barèmes!G328)</f>
        <v/>
      </c>
      <c r="H328" s="181" t="str">
        <f>IF(Barèmes!J328="","",Barèmes!J328)</f>
        <v/>
      </c>
      <c r="I328" s="181" t="str">
        <f>IF(Barèmes!K328="","",Barèmes!K328)</f>
        <v/>
      </c>
      <c r="J328" s="170" t="str">
        <f>IF($G328="","",IF($C328=Listes!$B$32,IF(IDP_Barèmes_RX!$E328&lt;=Listes!$B$53,(IDP_Barèmes_RX!$E328*(VLOOKUP(IDP_Barèmes_RX!$D328,Listes!$A$54:$E$60,2,FALSE))),IF(IDP_Barèmes_RX!$E328&gt;Listes!$E$53,(IDP_Barèmes_RX!$E328*(VLOOKUP(IDP_Barèmes_RX!$D328,Listes!$A$54:$E$60,5,FALSE))),(IDP_Barèmes_RX!$E328*(VLOOKUP(IDP_Barèmes_RX!$D328,Listes!$A$54:$E$60,3,FALSE))+(VLOOKUP(IDP_Barèmes_RX!$D328,Listes!$A$54:$E$60,4,FALSE)))))))</f>
        <v/>
      </c>
      <c r="K328" s="170" t="str">
        <f>IF($G328="","",IF($C328=Listes!$B$31,IF(IDP_Barèmes_RX!$E328&lt;=Listes!$B$42,(IDP_Barèmes_RX!$E328*(VLOOKUP(IDP_Barèmes_RX!$D328,Listes!$A$43:$E$49,2,FALSE))),IF(IDP_Barèmes_RX!$E328&gt;Listes!$D$42,(IDP_Barèmes_RX!$E328*(VLOOKUP(IDP_Barèmes_RX!$D328,Listes!$A$43:$E$49,5,FALSE))),(IDP_Barèmes_RX!$E328*(VLOOKUP(IDP_Barèmes_RX!$D328,Listes!$A$43:$E$49,3,FALSE))+(VLOOKUP(IDP_Barèmes_RX!$D328,Listes!$A$43:$E$49,4,FALSE)))))))</f>
        <v/>
      </c>
      <c r="L328" s="170" t="str">
        <f>IF($G328="","",IF($C328=Listes!$B$34,Listes!$I$31,IF($C328=Listes!$B$35,(VLOOKUP(IDP_Barèmes_RX!$F328,Listes!$E$31:$F$36,2,FALSE)),IF($C328=Listes!$B$33,IF(IDP_Barèmes_RX!$E328&lt;=Listes!$A$64,IDP_Barèmes_RX!$E328*Listes!$A$65,IF(IDP_Barèmes_RX!$E328&gt;Listes!$D$64,IDP_Barèmes_RX!$E328*Listes!$D$65,((IDP_Barèmes_RX!$E328*Listes!$B$65)+Listes!$C$65)))))))</f>
        <v/>
      </c>
      <c r="M328" s="203" t="str">
        <f>IF(Barèmes!O328="","",Barèmes!O328)</f>
        <v/>
      </c>
      <c r="N328" s="73" t="str">
        <f t="shared" ref="N328:N391" si="21">IF($H328="","",($L328+$K328+$J328)*$H328)</f>
        <v/>
      </c>
      <c r="O328" s="182" t="str">
        <f t="shared" ref="O328:O391" si="22">IF($M328="","",IF($N328&gt;$M328,"Le montant éligible ne peut etre supérieur au montant présenté",""))</f>
        <v/>
      </c>
      <c r="P328" s="182"/>
      <c r="Q328" s="182"/>
      <c r="R328" s="209" t="str">
        <f t="shared" ref="R328:R391" si="23">IF($N328="","",$N328)</f>
        <v/>
      </c>
      <c r="S328" s="185"/>
      <c r="T328" s="266"/>
      <c r="U328" s="90"/>
      <c r="V328" s="158">
        <f t="shared" si="20"/>
        <v>0</v>
      </c>
    </row>
    <row r="329" spans="1:22" ht="20.100000000000001" customHeight="1" x14ac:dyDescent="0.25">
      <c r="A329" s="174">
        <v>323</v>
      </c>
      <c r="B329" s="181" t="str">
        <f>IF(Barèmes!B329="","",Barèmes!B329)</f>
        <v/>
      </c>
      <c r="C329" s="181" t="str">
        <f>IF(Barèmes!C329="","",Barèmes!C329)</f>
        <v/>
      </c>
      <c r="D329" s="181" t="str">
        <f>IF(Barèmes!D329="","",Barèmes!D329)</f>
        <v/>
      </c>
      <c r="E329" s="181" t="str">
        <f>IF(Barèmes!E329="","",Barèmes!E329)</f>
        <v/>
      </c>
      <c r="F329" s="181" t="str">
        <f>IF(Barèmes!F329="","",Barèmes!F329)</f>
        <v/>
      </c>
      <c r="G329" s="181" t="str">
        <f>IF(Barèmes!G329="","",Barèmes!G329)</f>
        <v/>
      </c>
      <c r="H329" s="181" t="str">
        <f>IF(Barèmes!J329="","",Barèmes!J329)</f>
        <v/>
      </c>
      <c r="I329" s="181" t="str">
        <f>IF(Barèmes!K329="","",Barèmes!K329)</f>
        <v/>
      </c>
      <c r="J329" s="170" t="str">
        <f>IF($G329="","",IF($C329=Listes!$B$32,IF(IDP_Barèmes_RX!$E329&lt;=Listes!$B$53,(IDP_Barèmes_RX!$E329*(VLOOKUP(IDP_Barèmes_RX!$D329,Listes!$A$54:$E$60,2,FALSE))),IF(IDP_Barèmes_RX!$E329&gt;Listes!$E$53,(IDP_Barèmes_RX!$E329*(VLOOKUP(IDP_Barèmes_RX!$D329,Listes!$A$54:$E$60,5,FALSE))),(IDP_Barèmes_RX!$E329*(VLOOKUP(IDP_Barèmes_RX!$D329,Listes!$A$54:$E$60,3,FALSE))+(VLOOKUP(IDP_Barèmes_RX!$D329,Listes!$A$54:$E$60,4,FALSE)))))))</f>
        <v/>
      </c>
      <c r="K329" s="170" t="str">
        <f>IF($G329="","",IF($C329=Listes!$B$31,IF(IDP_Barèmes_RX!$E329&lt;=Listes!$B$42,(IDP_Barèmes_RX!$E329*(VLOOKUP(IDP_Barèmes_RX!$D329,Listes!$A$43:$E$49,2,FALSE))),IF(IDP_Barèmes_RX!$E329&gt;Listes!$D$42,(IDP_Barèmes_RX!$E329*(VLOOKUP(IDP_Barèmes_RX!$D329,Listes!$A$43:$E$49,5,FALSE))),(IDP_Barèmes_RX!$E329*(VLOOKUP(IDP_Barèmes_RX!$D329,Listes!$A$43:$E$49,3,FALSE))+(VLOOKUP(IDP_Barèmes_RX!$D329,Listes!$A$43:$E$49,4,FALSE)))))))</f>
        <v/>
      </c>
      <c r="L329" s="170" t="str">
        <f>IF($G329="","",IF($C329=Listes!$B$34,Listes!$I$31,IF($C329=Listes!$B$35,(VLOOKUP(IDP_Barèmes_RX!$F329,Listes!$E$31:$F$36,2,FALSE)),IF($C329=Listes!$B$33,IF(IDP_Barèmes_RX!$E329&lt;=Listes!$A$64,IDP_Barèmes_RX!$E329*Listes!$A$65,IF(IDP_Barèmes_RX!$E329&gt;Listes!$D$64,IDP_Barèmes_RX!$E329*Listes!$D$65,((IDP_Barèmes_RX!$E329*Listes!$B$65)+Listes!$C$65)))))))</f>
        <v/>
      </c>
      <c r="M329" s="203" t="str">
        <f>IF(Barèmes!O329="","",Barèmes!O329)</f>
        <v/>
      </c>
      <c r="N329" s="73" t="str">
        <f t="shared" si="21"/>
        <v/>
      </c>
      <c r="O329" s="182" t="str">
        <f t="shared" si="22"/>
        <v/>
      </c>
      <c r="P329" s="182"/>
      <c r="Q329" s="182"/>
      <c r="R329" s="209" t="str">
        <f t="shared" si="23"/>
        <v/>
      </c>
      <c r="S329" s="185"/>
      <c r="T329" s="266"/>
      <c r="U329" s="90"/>
      <c r="V329" s="158">
        <f t="shared" si="20"/>
        <v>0</v>
      </c>
    </row>
    <row r="330" spans="1:22" ht="20.100000000000001" customHeight="1" x14ac:dyDescent="0.25">
      <c r="A330" s="174">
        <v>324</v>
      </c>
      <c r="B330" s="181" t="str">
        <f>IF(Barèmes!B330="","",Barèmes!B330)</f>
        <v/>
      </c>
      <c r="C330" s="181" t="str">
        <f>IF(Barèmes!C330="","",Barèmes!C330)</f>
        <v/>
      </c>
      <c r="D330" s="181" t="str">
        <f>IF(Barèmes!D330="","",Barèmes!D330)</f>
        <v/>
      </c>
      <c r="E330" s="181" t="str">
        <f>IF(Barèmes!E330="","",Barèmes!E330)</f>
        <v/>
      </c>
      <c r="F330" s="181" t="str">
        <f>IF(Barèmes!F330="","",Barèmes!F330)</f>
        <v/>
      </c>
      <c r="G330" s="181" t="str">
        <f>IF(Barèmes!G330="","",Barèmes!G330)</f>
        <v/>
      </c>
      <c r="H330" s="181" t="str">
        <f>IF(Barèmes!J330="","",Barèmes!J330)</f>
        <v/>
      </c>
      <c r="I330" s="181" t="str">
        <f>IF(Barèmes!K330="","",Barèmes!K330)</f>
        <v/>
      </c>
      <c r="J330" s="170" t="str">
        <f>IF($G330="","",IF($C330=Listes!$B$32,IF(IDP_Barèmes_RX!$E330&lt;=Listes!$B$53,(IDP_Barèmes_RX!$E330*(VLOOKUP(IDP_Barèmes_RX!$D330,Listes!$A$54:$E$60,2,FALSE))),IF(IDP_Barèmes_RX!$E330&gt;Listes!$E$53,(IDP_Barèmes_RX!$E330*(VLOOKUP(IDP_Barèmes_RX!$D330,Listes!$A$54:$E$60,5,FALSE))),(IDP_Barèmes_RX!$E330*(VLOOKUP(IDP_Barèmes_RX!$D330,Listes!$A$54:$E$60,3,FALSE))+(VLOOKUP(IDP_Barèmes_RX!$D330,Listes!$A$54:$E$60,4,FALSE)))))))</f>
        <v/>
      </c>
      <c r="K330" s="170" t="str">
        <f>IF($G330="","",IF($C330=Listes!$B$31,IF(IDP_Barèmes_RX!$E330&lt;=Listes!$B$42,(IDP_Barèmes_RX!$E330*(VLOOKUP(IDP_Barèmes_RX!$D330,Listes!$A$43:$E$49,2,FALSE))),IF(IDP_Barèmes_RX!$E330&gt;Listes!$D$42,(IDP_Barèmes_RX!$E330*(VLOOKUP(IDP_Barèmes_RX!$D330,Listes!$A$43:$E$49,5,FALSE))),(IDP_Barèmes_RX!$E330*(VLOOKUP(IDP_Barèmes_RX!$D330,Listes!$A$43:$E$49,3,FALSE))+(VLOOKUP(IDP_Barèmes_RX!$D330,Listes!$A$43:$E$49,4,FALSE)))))))</f>
        <v/>
      </c>
      <c r="L330" s="170" t="str">
        <f>IF($G330="","",IF($C330=Listes!$B$34,Listes!$I$31,IF($C330=Listes!$B$35,(VLOOKUP(IDP_Barèmes_RX!$F330,Listes!$E$31:$F$36,2,FALSE)),IF($C330=Listes!$B$33,IF(IDP_Barèmes_RX!$E330&lt;=Listes!$A$64,IDP_Barèmes_RX!$E330*Listes!$A$65,IF(IDP_Barèmes_RX!$E330&gt;Listes!$D$64,IDP_Barèmes_RX!$E330*Listes!$D$65,((IDP_Barèmes_RX!$E330*Listes!$B$65)+Listes!$C$65)))))))</f>
        <v/>
      </c>
      <c r="M330" s="203" t="str">
        <f>IF(Barèmes!O330="","",Barèmes!O330)</f>
        <v/>
      </c>
      <c r="N330" s="73" t="str">
        <f t="shared" si="21"/>
        <v/>
      </c>
      <c r="O330" s="182" t="str">
        <f t="shared" si="22"/>
        <v/>
      </c>
      <c r="P330" s="182"/>
      <c r="Q330" s="182"/>
      <c r="R330" s="209" t="str">
        <f t="shared" si="23"/>
        <v/>
      </c>
      <c r="S330" s="185"/>
      <c r="T330" s="266"/>
      <c r="U330" s="90"/>
      <c r="V330" s="158">
        <f t="shared" si="20"/>
        <v>0</v>
      </c>
    </row>
    <row r="331" spans="1:22" ht="20.100000000000001" customHeight="1" x14ac:dyDescent="0.25">
      <c r="A331" s="174">
        <v>325</v>
      </c>
      <c r="B331" s="181" t="str">
        <f>IF(Barèmes!B331="","",Barèmes!B331)</f>
        <v/>
      </c>
      <c r="C331" s="181" t="str">
        <f>IF(Barèmes!C331="","",Barèmes!C331)</f>
        <v/>
      </c>
      <c r="D331" s="181" t="str">
        <f>IF(Barèmes!D331="","",Barèmes!D331)</f>
        <v/>
      </c>
      <c r="E331" s="181" t="str">
        <f>IF(Barèmes!E331="","",Barèmes!E331)</f>
        <v/>
      </c>
      <c r="F331" s="181" t="str">
        <f>IF(Barèmes!F331="","",Barèmes!F331)</f>
        <v/>
      </c>
      <c r="G331" s="181" t="str">
        <f>IF(Barèmes!G331="","",Barèmes!G331)</f>
        <v/>
      </c>
      <c r="H331" s="181" t="str">
        <f>IF(Barèmes!J331="","",Barèmes!J331)</f>
        <v/>
      </c>
      <c r="I331" s="181" t="str">
        <f>IF(Barèmes!K331="","",Barèmes!K331)</f>
        <v/>
      </c>
      <c r="J331" s="170" t="str">
        <f>IF($G331="","",IF($C331=Listes!$B$32,IF(IDP_Barèmes_RX!$E331&lt;=Listes!$B$53,(IDP_Barèmes_RX!$E331*(VLOOKUP(IDP_Barèmes_RX!$D331,Listes!$A$54:$E$60,2,FALSE))),IF(IDP_Barèmes_RX!$E331&gt;Listes!$E$53,(IDP_Barèmes_RX!$E331*(VLOOKUP(IDP_Barèmes_RX!$D331,Listes!$A$54:$E$60,5,FALSE))),(IDP_Barèmes_RX!$E331*(VLOOKUP(IDP_Barèmes_RX!$D331,Listes!$A$54:$E$60,3,FALSE))+(VLOOKUP(IDP_Barèmes_RX!$D331,Listes!$A$54:$E$60,4,FALSE)))))))</f>
        <v/>
      </c>
      <c r="K331" s="170" t="str">
        <f>IF($G331="","",IF($C331=Listes!$B$31,IF(IDP_Barèmes_RX!$E331&lt;=Listes!$B$42,(IDP_Barèmes_RX!$E331*(VLOOKUP(IDP_Barèmes_RX!$D331,Listes!$A$43:$E$49,2,FALSE))),IF(IDP_Barèmes_RX!$E331&gt;Listes!$D$42,(IDP_Barèmes_RX!$E331*(VLOOKUP(IDP_Barèmes_RX!$D331,Listes!$A$43:$E$49,5,FALSE))),(IDP_Barèmes_RX!$E331*(VLOOKUP(IDP_Barèmes_RX!$D331,Listes!$A$43:$E$49,3,FALSE))+(VLOOKUP(IDP_Barèmes_RX!$D331,Listes!$A$43:$E$49,4,FALSE)))))))</f>
        <v/>
      </c>
      <c r="L331" s="170" t="str">
        <f>IF($G331="","",IF($C331=Listes!$B$34,Listes!$I$31,IF($C331=Listes!$B$35,(VLOOKUP(IDP_Barèmes_RX!$F331,Listes!$E$31:$F$36,2,FALSE)),IF($C331=Listes!$B$33,IF(IDP_Barèmes_RX!$E331&lt;=Listes!$A$64,IDP_Barèmes_RX!$E331*Listes!$A$65,IF(IDP_Barèmes_RX!$E331&gt;Listes!$D$64,IDP_Barèmes_RX!$E331*Listes!$D$65,((IDP_Barèmes_RX!$E331*Listes!$B$65)+Listes!$C$65)))))))</f>
        <v/>
      </c>
      <c r="M331" s="203" t="str">
        <f>IF(Barèmes!O331="","",Barèmes!O331)</f>
        <v/>
      </c>
      <c r="N331" s="73" t="str">
        <f t="shared" si="21"/>
        <v/>
      </c>
      <c r="O331" s="182" t="str">
        <f t="shared" si="22"/>
        <v/>
      </c>
      <c r="P331" s="182"/>
      <c r="Q331" s="182"/>
      <c r="R331" s="209" t="str">
        <f t="shared" si="23"/>
        <v/>
      </c>
      <c r="S331" s="185"/>
      <c r="T331" s="266"/>
      <c r="U331" s="90"/>
      <c r="V331" s="158">
        <f t="shared" si="20"/>
        <v>0</v>
      </c>
    </row>
    <row r="332" spans="1:22" ht="20.100000000000001" customHeight="1" x14ac:dyDescent="0.25">
      <c r="A332" s="174">
        <v>326</v>
      </c>
      <c r="B332" s="181" t="str">
        <f>IF(Barèmes!B332="","",Barèmes!B332)</f>
        <v/>
      </c>
      <c r="C332" s="181" t="str">
        <f>IF(Barèmes!C332="","",Barèmes!C332)</f>
        <v/>
      </c>
      <c r="D332" s="181" t="str">
        <f>IF(Barèmes!D332="","",Barèmes!D332)</f>
        <v/>
      </c>
      <c r="E332" s="181" t="str">
        <f>IF(Barèmes!E332="","",Barèmes!E332)</f>
        <v/>
      </c>
      <c r="F332" s="181" t="str">
        <f>IF(Barèmes!F332="","",Barèmes!F332)</f>
        <v/>
      </c>
      <c r="G332" s="181" t="str">
        <f>IF(Barèmes!G332="","",Barèmes!G332)</f>
        <v/>
      </c>
      <c r="H332" s="181" t="str">
        <f>IF(Barèmes!J332="","",Barèmes!J332)</f>
        <v/>
      </c>
      <c r="I332" s="181" t="str">
        <f>IF(Barèmes!K332="","",Barèmes!K332)</f>
        <v/>
      </c>
      <c r="J332" s="170" t="str">
        <f>IF($G332="","",IF($C332=Listes!$B$32,IF(IDP_Barèmes_RX!$E332&lt;=Listes!$B$53,(IDP_Barèmes_RX!$E332*(VLOOKUP(IDP_Barèmes_RX!$D332,Listes!$A$54:$E$60,2,FALSE))),IF(IDP_Barèmes_RX!$E332&gt;Listes!$E$53,(IDP_Barèmes_RX!$E332*(VLOOKUP(IDP_Barèmes_RX!$D332,Listes!$A$54:$E$60,5,FALSE))),(IDP_Barèmes_RX!$E332*(VLOOKUP(IDP_Barèmes_RX!$D332,Listes!$A$54:$E$60,3,FALSE))+(VLOOKUP(IDP_Barèmes_RX!$D332,Listes!$A$54:$E$60,4,FALSE)))))))</f>
        <v/>
      </c>
      <c r="K332" s="170" t="str">
        <f>IF($G332="","",IF($C332=Listes!$B$31,IF(IDP_Barèmes_RX!$E332&lt;=Listes!$B$42,(IDP_Barèmes_RX!$E332*(VLOOKUP(IDP_Barèmes_RX!$D332,Listes!$A$43:$E$49,2,FALSE))),IF(IDP_Barèmes_RX!$E332&gt;Listes!$D$42,(IDP_Barèmes_RX!$E332*(VLOOKUP(IDP_Barèmes_RX!$D332,Listes!$A$43:$E$49,5,FALSE))),(IDP_Barèmes_RX!$E332*(VLOOKUP(IDP_Barèmes_RX!$D332,Listes!$A$43:$E$49,3,FALSE))+(VLOOKUP(IDP_Barèmes_RX!$D332,Listes!$A$43:$E$49,4,FALSE)))))))</f>
        <v/>
      </c>
      <c r="L332" s="170" t="str">
        <f>IF($G332="","",IF($C332=Listes!$B$34,Listes!$I$31,IF($C332=Listes!$B$35,(VLOOKUP(IDP_Barèmes_RX!$F332,Listes!$E$31:$F$36,2,FALSE)),IF($C332=Listes!$B$33,IF(IDP_Barèmes_RX!$E332&lt;=Listes!$A$64,IDP_Barèmes_RX!$E332*Listes!$A$65,IF(IDP_Barèmes_RX!$E332&gt;Listes!$D$64,IDP_Barèmes_RX!$E332*Listes!$D$65,((IDP_Barèmes_RX!$E332*Listes!$B$65)+Listes!$C$65)))))))</f>
        <v/>
      </c>
      <c r="M332" s="203" t="str">
        <f>IF(Barèmes!O332="","",Barèmes!O332)</f>
        <v/>
      </c>
      <c r="N332" s="73" t="str">
        <f t="shared" si="21"/>
        <v/>
      </c>
      <c r="O332" s="182" t="str">
        <f t="shared" si="22"/>
        <v/>
      </c>
      <c r="P332" s="182"/>
      <c r="Q332" s="182"/>
      <c r="R332" s="209" t="str">
        <f t="shared" si="23"/>
        <v/>
      </c>
      <c r="S332" s="185"/>
      <c r="T332" s="266"/>
      <c r="U332" s="90"/>
      <c r="V332" s="158">
        <f t="shared" si="20"/>
        <v>0</v>
      </c>
    </row>
    <row r="333" spans="1:22" ht="20.100000000000001" customHeight="1" x14ac:dyDescent="0.25">
      <c r="A333" s="174">
        <v>327</v>
      </c>
      <c r="B333" s="181" t="str">
        <f>IF(Barèmes!B333="","",Barèmes!B333)</f>
        <v/>
      </c>
      <c r="C333" s="181" t="str">
        <f>IF(Barèmes!C333="","",Barèmes!C333)</f>
        <v/>
      </c>
      <c r="D333" s="181" t="str">
        <f>IF(Barèmes!D333="","",Barèmes!D333)</f>
        <v/>
      </c>
      <c r="E333" s="181" t="str">
        <f>IF(Barèmes!E333="","",Barèmes!E333)</f>
        <v/>
      </c>
      <c r="F333" s="181" t="str">
        <f>IF(Barèmes!F333="","",Barèmes!F333)</f>
        <v/>
      </c>
      <c r="G333" s="181" t="str">
        <f>IF(Barèmes!G333="","",Barèmes!G333)</f>
        <v/>
      </c>
      <c r="H333" s="181" t="str">
        <f>IF(Barèmes!J333="","",Barèmes!J333)</f>
        <v/>
      </c>
      <c r="I333" s="181" t="str">
        <f>IF(Barèmes!K333="","",Barèmes!K333)</f>
        <v/>
      </c>
      <c r="J333" s="170" t="str">
        <f>IF($G333="","",IF($C333=Listes!$B$32,IF(IDP_Barèmes_RX!$E333&lt;=Listes!$B$53,(IDP_Barèmes_RX!$E333*(VLOOKUP(IDP_Barèmes_RX!$D333,Listes!$A$54:$E$60,2,FALSE))),IF(IDP_Barèmes_RX!$E333&gt;Listes!$E$53,(IDP_Barèmes_RX!$E333*(VLOOKUP(IDP_Barèmes_RX!$D333,Listes!$A$54:$E$60,5,FALSE))),(IDP_Barèmes_RX!$E333*(VLOOKUP(IDP_Barèmes_RX!$D333,Listes!$A$54:$E$60,3,FALSE))+(VLOOKUP(IDP_Barèmes_RX!$D333,Listes!$A$54:$E$60,4,FALSE)))))))</f>
        <v/>
      </c>
      <c r="K333" s="170" t="str">
        <f>IF($G333="","",IF($C333=Listes!$B$31,IF(IDP_Barèmes_RX!$E333&lt;=Listes!$B$42,(IDP_Barèmes_RX!$E333*(VLOOKUP(IDP_Barèmes_RX!$D333,Listes!$A$43:$E$49,2,FALSE))),IF(IDP_Barèmes_RX!$E333&gt;Listes!$D$42,(IDP_Barèmes_RX!$E333*(VLOOKUP(IDP_Barèmes_RX!$D333,Listes!$A$43:$E$49,5,FALSE))),(IDP_Barèmes_RX!$E333*(VLOOKUP(IDP_Barèmes_RX!$D333,Listes!$A$43:$E$49,3,FALSE))+(VLOOKUP(IDP_Barèmes_RX!$D333,Listes!$A$43:$E$49,4,FALSE)))))))</f>
        <v/>
      </c>
      <c r="L333" s="170" t="str">
        <f>IF($G333="","",IF($C333=Listes!$B$34,Listes!$I$31,IF($C333=Listes!$B$35,(VLOOKUP(IDP_Barèmes_RX!$F333,Listes!$E$31:$F$36,2,FALSE)),IF($C333=Listes!$B$33,IF(IDP_Barèmes_RX!$E333&lt;=Listes!$A$64,IDP_Barèmes_RX!$E333*Listes!$A$65,IF(IDP_Barèmes_RX!$E333&gt;Listes!$D$64,IDP_Barèmes_RX!$E333*Listes!$D$65,((IDP_Barèmes_RX!$E333*Listes!$B$65)+Listes!$C$65)))))))</f>
        <v/>
      </c>
      <c r="M333" s="203" t="str">
        <f>IF(Barèmes!O333="","",Barèmes!O333)</f>
        <v/>
      </c>
      <c r="N333" s="73" t="str">
        <f t="shared" si="21"/>
        <v/>
      </c>
      <c r="O333" s="182" t="str">
        <f t="shared" si="22"/>
        <v/>
      </c>
      <c r="P333" s="182"/>
      <c r="Q333" s="182"/>
      <c r="R333" s="209" t="str">
        <f t="shared" si="23"/>
        <v/>
      </c>
      <c r="S333" s="185"/>
      <c r="T333" s="266"/>
      <c r="U333" s="90"/>
      <c r="V333" s="158">
        <f t="shared" si="20"/>
        <v>0</v>
      </c>
    </row>
    <row r="334" spans="1:22" ht="20.100000000000001" customHeight="1" x14ac:dyDescent="0.25">
      <c r="A334" s="174">
        <v>328</v>
      </c>
      <c r="B334" s="181" t="str">
        <f>IF(Barèmes!B334="","",Barèmes!B334)</f>
        <v/>
      </c>
      <c r="C334" s="181" t="str">
        <f>IF(Barèmes!C334="","",Barèmes!C334)</f>
        <v/>
      </c>
      <c r="D334" s="181" t="str">
        <f>IF(Barèmes!D334="","",Barèmes!D334)</f>
        <v/>
      </c>
      <c r="E334" s="181" t="str">
        <f>IF(Barèmes!E334="","",Barèmes!E334)</f>
        <v/>
      </c>
      <c r="F334" s="181" t="str">
        <f>IF(Barèmes!F334="","",Barèmes!F334)</f>
        <v/>
      </c>
      <c r="G334" s="181" t="str">
        <f>IF(Barèmes!G334="","",Barèmes!G334)</f>
        <v/>
      </c>
      <c r="H334" s="181" t="str">
        <f>IF(Barèmes!J334="","",Barèmes!J334)</f>
        <v/>
      </c>
      <c r="I334" s="181" t="str">
        <f>IF(Barèmes!K334="","",Barèmes!K334)</f>
        <v/>
      </c>
      <c r="J334" s="170" t="str">
        <f>IF($G334="","",IF($C334=Listes!$B$32,IF(IDP_Barèmes_RX!$E334&lt;=Listes!$B$53,(IDP_Barèmes_RX!$E334*(VLOOKUP(IDP_Barèmes_RX!$D334,Listes!$A$54:$E$60,2,FALSE))),IF(IDP_Barèmes_RX!$E334&gt;Listes!$E$53,(IDP_Barèmes_RX!$E334*(VLOOKUP(IDP_Barèmes_RX!$D334,Listes!$A$54:$E$60,5,FALSE))),(IDP_Barèmes_RX!$E334*(VLOOKUP(IDP_Barèmes_RX!$D334,Listes!$A$54:$E$60,3,FALSE))+(VLOOKUP(IDP_Barèmes_RX!$D334,Listes!$A$54:$E$60,4,FALSE)))))))</f>
        <v/>
      </c>
      <c r="K334" s="170" t="str">
        <f>IF($G334="","",IF($C334=Listes!$B$31,IF(IDP_Barèmes_RX!$E334&lt;=Listes!$B$42,(IDP_Barèmes_RX!$E334*(VLOOKUP(IDP_Barèmes_RX!$D334,Listes!$A$43:$E$49,2,FALSE))),IF(IDP_Barèmes_RX!$E334&gt;Listes!$D$42,(IDP_Barèmes_RX!$E334*(VLOOKUP(IDP_Barèmes_RX!$D334,Listes!$A$43:$E$49,5,FALSE))),(IDP_Barèmes_RX!$E334*(VLOOKUP(IDP_Barèmes_RX!$D334,Listes!$A$43:$E$49,3,FALSE))+(VLOOKUP(IDP_Barèmes_RX!$D334,Listes!$A$43:$E$49,4,FALSE)))))))</f>
        <v/>
      </c>
      <c r="L334" s="170" t="str">
        <f>IF($G334="","",IF($C334=Listes!$B$34,Listes!$I$31,IF($C334=Listes!$B$35,(VLOOKUP(IDP_Barèmes_RX!$F334,Listes!$E$31:$F$36,2,FALSE)),IF($C334=Listes!$B$33,IF(IDP_Barèmes_RX!$E334&lt;=Listes!$A$64,IDP_Barèmes_RX!$E334*Listes!$A$65,IF(IDP_Barèmes_RX!$E334&gt;Listes!$D$64,IDP_Barèmes_RX!$E334*Listes!$D$65,((IDP_Barèmes_RX!$E334*Listes!$B$65)+Listes!$C$65)))))))</f>
        <v/>
      </c>
      <c r="M334" s="203" t="str">
        <f>IF(Barèmes!O334="","",Barèmes!O334)</f>
        <v/>
      </c>
      <c r="N334" s="73" t="str">
        <f t="shared" si="21"/>
        <v/>
      </c>
      <c r="O334" s="182" t="str">
        <f t="shared" si="22"/>
        <v/>
      </c>
      <c r="P334" s="182"/>
      <c r="Q334" s="182"/>
      <c r="R334" s="209" t="str">
        <f t="shared" si="23"/>
        <v/>
      </c>
      <c r="S334" s="185"/>
      <c r="T334" s="266"/>
      <c r="U334" s="90"/>
      <c r="V334" s="158">
        <f t="shared" si="20"/>
        <v>0</v>
      </c>
    </row>
    <row r="335" spans="1:22" ht="20.100000000000001" customHeight="1" x14ac:dyDescent="0.25">
      <c r="A335" s="174">
        <v>329</v>
      </c>
      <c r="B335" s="181" t="str">
        <f>IF(Barèmes!B335="","",Barèmes!B335)</f>
        <v/>
      </c>
      <c r="C335" s="181" t="str">
        <f>IF(Barèmes!C335="","",Barèmes!C335)</f>
        <v/>
      </c>
      <c r="D335" s="181" t="str">
        <f>IF(Barèmes!D335="","",Barèmes!D335)</f>
        <v/>
      </c>
      <c r="E335" s="181" t="str">
        <f>IF(Barèmes!E335="","",Barèmes!E335)</f>
        <v/>
      </c>
      <c r="F335" s="181" t="str">
        <f>IF(Barèmes!F335="","",Barèmes!F335)</f>
        <v/>
      </c>
      <c r="G335" s="181" t="str">
        <f>IF(Barèmes!G335="","",Barèmes!G335)</f>
        <v/>
      </c>
      <c r="H335" s="181" t="str">
        <f>IF(Barèmes!J335="","",Barèmes!J335)</f>
        <v/>
      </c>
      <c r="I335" s="181" t="str">
        <f>IF(Barèmes!K335="","",Barèmes!K335)</f>
        <v/>
      </c>
      <c r="J335" s="170" t="str">
        <f>IF($G335="","",IF($C335=Listes!$B$32,IF(IDP_Barèmes_RX!$E335&lt;=Listes!$B$53,(IDP_Barèmes_RX!$E335*(VLOOKUP(IDP_Barèmes_RX!$D335,Listes!$A$54:$E$60,2,FALSE))),IF(IDP_Barèmes_RX!$E335&gt;Listes!$E$53,(IDP_Barèmes_RX!$E335*(VLOOKUP(IDP_Barèmes_RX!$D335,Listes!$A$54:$E$60,5,FALSE))),(IDP_Barèmes_RX!$E335*(VLOOKUP(IDP_Barèmes_RX!$D335,Listes!$A$54:$E$60,3,FALSE))+(VLOOKUP(IDP_Barèmes_RX!$D335,Listes!$A$54:$E$60,4,FALSE)))))))</f>
        <v/>
      </c>
      <c r="K335" s="170" t="str">
        <f>IF($G335="","",IF($C335=Listes!$B$31,IF(IDP_Barèmes_RX!$E335&lt;=Listes!$B$42,(IDP_Barèmes_RX!$E335*(VLOOKUP(IDP_Barèmes_RX!$D335,Listes!$A$43:$E$49,2,FALSE))),IF(IDP_Barèmes_RX!$E335&gt;Listes!$D$42,(IDP_Barèmes_RX!$E335*(VLOOKUP(IDP_Barèmes_RX!$D335,Listes!$A$43:$E$49,5,FALSE))),(IDP_Barèmes_RX!$E335*(VLOOKUP(IDP_Barèmes_RX!$D335,Listes!$A$43:$E$49,3,FALSE))+(VLOOKUP(IDP_Barèmes_RX!$D335,Listes!$A$43:$E$49,4,FALSE)))))))</f>
        <v/>
      </c>
      <c r="L335" s="170" t="str">
        <f>IF($G335="","",IF($C335=Listes!$B$34,Listes!$I$31,IF($C335=Listes!$B$35,(VLOOKUP(IDP_Barèmes_RX!$F335,Listes!$E$31:$F$36,2,FALSE)),IF($C335=Listes!$B$33,IF(IDP_Barèmes_RX!$E335&lt;=Listes!$A$64,IDP_Barèmes_RX!$E335*Listes!$A$65,IF(IDP_Barèmes_RX!$E335&gt;Listes!$D$64,IDP_Barèmes_RX!$E335*Listes!$D$65,((IDP_Barèmes_RX!$E335*Listes!$B$65)+Listes!$C$65)))))))</f>
        <v/>
      </c>
      <c r="M335" s="203" t="str">
        <f>IF(Barèmes!O335="","",Barèmes!O335)</f>
        <v/>
      </c>
      <c r="N335" s="73" t="str">
        <f t="shared" si="21"/>
        <v/>
      </c>
      <c r="O335" s="182" t="str">
        <f t="shared" si="22"/>
        <v/>
      </c>
      <c r="P335" s="182"/>
      <c r="Q335" s="182"/>
      <c r="R335" s="209" t="str">
        <f t="shared" si="23"/>
        <v/>
      </c>
      <c r="S335" s="185"/>
      <c r="T335" s="266"/>
      <c r="U335" s="90"/>
      <c r="V335" s="158">
        <f t="shared" si="20"/>
        <v>0</v>
      </c>
    </row>
    <row r="336" spans="1:22" ht="20.100000000000001" customHeight="1" x14ac:dyDescent="0.25">
      <c r="A336" s="174">
        <v>330</v>
      </c>
      <c r="B336" s="181" t="str">
        <f>IF(Barèmes!B336="","",Barèmes!B336)</f>
        <v/>
      </c>
      <c r="C336" s="181" t="str">
        <f>IF(Barèmes!C336="","",Barèmes!C336)</f>
        <v/>
      </c>
      <c r="D336" s="181" t="str">
        <f>IF(Barèmes!D336="","",Barèmes!D336)</f>
        <v/>
      </c>
      <c r="E336" s="181" t="str">
        <f>IF(Barèmes!E336="","",Barèmes!E336)</f>
        <v/>
      </c>
      <c r="F336" s="181" t="str">
        <f>IF(Barèmes!F336="","",Barèmes!F336)</f>
        <v/>
      </c>
      <c r="G336" s="181" t="str">
        <f>IF(Barèmes!G336="","",Barèmes!G336)</f>
        <v/>
      </c>
      <c r="H336" s="181" t="str">
        <f>IF(Barèmes!J336="","",Barèmes!J336)</f>
        <v/>
      </c>
      <c r="I336" s="181" t="str">
        <f>IF(Barèmes!K336="","",Barèmes!K336)</f>
        <v/>
      </c>
      <c r="J336" s="170" t="str">
        <f>IF($G336="","",IF($C336=Listes!$B$32,IF(IDP_Barèmes_RX!$E336&lt;=Listes!$B$53,(IDP_Barèmes_RX!$E336*(VLOOKUP(IDP_Barèmes_RX!$D336,Listes!$A$54:$E$60,2,FALSE))),IF(IDP_Barèmes_RX!$E336&gt;Listes!$E$53,(IDP_Barèmes_RX!$E336*(VLOOKUP(IDP_Barèmes_RX!$D336,Listes!$A$54:$E$60,5,FALSE))),(IDP_Barèmes_RX!$E336*(VLOOKUP(IDP_Barèmes_RX!$D336,Listes!$A$54:$E$60,3,FALSE))+(VLOOKUP(IDP_Barèmes_RX!$D336,Listes!$A$54:$E$60,4,FALSE)))))))</f>
        <v/>
      </c>
      <c r="K336" s="170" t="str">
        <f>IF($G336="","",IF($C336=Listes!$B$31,IF(IDP_Barèmes_RX!$E336&lt;=Listes!$B$42,(IDP_Barèmes_RX!$E336*(VLOOKUP(IDP_Barèmes_RX!$D336,Listes!$A$43:$E$49,2,FALSE))),IF(IDP_Barèmes_RX!$E336&gt;Listes!$D$42,(IDP_Barèmes_RX!$E336*(VLOOKUP(IDP_Barèmes_RX!$D336,Listes!$A$43:$E$49,5,FALSE))),(IDP_Barèmes_RX!$E336*(VLOOKUP(IDP_Barèmes_RX!$D336,Listes!$A$43:$E$49,3,FALSE))+(VLOOKUP(IDP_Barèmes_RX!$D336,Listes!$A$43:$E$49,4,FALSE)))))))</f>
        <v/>
      </c>
      <c r="L336" s="170" t="str">
        <f>IF($G336="","",IF($C336=Listes!$B$34,Listes!$I$31,IF($C336=Listes!$B$35,(VLOOKUP(IDP_Barèmes_RX!$F336,Listes!$E$31:$F$36,2,FALSE)),IF($C336=Listes!$B$33,IF(IDP_Barèmes_RX!$E336&lt;=Listes!$A$64,IDP_Barèmes_RX!$E336*Listes!$A$65,IF(IDP_Barèmes_RX!$E336&gt;Listes!$D$64,IDP_Barèmes_RX!$E336*Listes!$D$65,((IDP_Barèmes_RX!$E336*Listes!$B$65)+Listes!$C$65)))))))</f>
        <v/>
      </c>
      <c r="M336" s="203" t="str">
        <f>IF(Barèmes!O336="","",Barèmes!O336)</f>
        <v/>
      </c>
      <c r="N336" s="73" t="str">
        <f t="shared" si="21"/>
        <v/>
      </c>
      <c r="O336" s="182" t="str">
        <f t="shared" si="22"/>
        <v/>
      </c>
      <c r="P336" s="182"/>
      <c r="Q336" s="182"/>
      <c r="R336" s="209" t="str">
        <f t="shared" si="23"/>
        <v/>
      </c>
      <c r="S336" s="185"/>
      <c r="T336" s="266"/>
      <c r="U336" s="90"/>
      <c r="V336" s="158">
        <f t="shared" si="20"/>
        <v>0</v>
      </c>
    </row>
    <row r="337" spans="1:22" ht="20.100000000000001" customHeight="1" x14ac:dyDescent="0.25">
      <c r="A337" s="174">
        <v>331</v>
      </c>
      <c r="B337" s="181" t="str">
        <f>IF(Barèmes!B337="","",Barèmes!B337)</f>
        <v/>
      </c>
      <c r="C337" s="181" t="str">
        <f>IF(Barèmes!C337="","",Barèmes!C337)</f>
        <v/>
      </c>
      <c r="D337" s="181" t="str">
        <f>IF(Barèmes!D337="","",Barèmes!D337)</f>
        <v/>
      </c>
      <c r="E337" s="181" t="str">
        <f>IF(Barèmes!E337="","",Barèmes!E337)</f>
        <v/>
      </c>
      <c r="F337" s="181" t="str">
        <f>IF(Barèmes!F337="","",Barèmes!F337)</f>
        <v/>
      </c>
      <c r="G337" s="181" t="str">
        <f>IF(Barèmes!G337="","",Barèmes!G337)</f>
        <v/>
      </c>
      <c r="H337" s="181" t="str">
        <f>IF(Barèmes!J337="","",Barèmes!J337)</f>
        <v/>
      </c>
      <c r="I337" s="181" t="str">
        <f>IF(Barèmes!K337="","",Barèmes!K337)</f>
        <v/>
      </c>
      <c r="J337" s="170" t="str">
        <f>IF($G337="","",IF($C337=Listes!$B$32,IF(IDP_Barèmes_RX!$E337&lt;=Listes!$B$53,(IDP_Barèmes_RX!$E337*(VLOOKUP(IDP_Barèmes_RX!$D337,Listes!$A$54:$E$60,2,FALSE))),IF(IDP_Barèmes_RX!$E337&gt;Listes!$E$53,(IDP_Barèmes_RX!$E337*(VLOOKUP(IDP_Barèmes_RX!$D337,Listes!$A$54:$E$60,5,FALSE))),(IDP_Barèmes_RX!$E337*(VLOOKUP(IDP_Barèmes_RX!$D337,Listes!$A$54:$E$60,3,FALSE))+(VLOOKUP(IDP_Barèmes_RX!$D337,Listes!$A$54:$E$60,4,FALSE)))))))</f>
        <v/>
      </c>
      <c r="K337" s="170" t="str">
        <f>IF($G337="","",IF($C337=Listes!$B$31,IF(IDP_Barèmes_RX!$E337&lt;=Listes!$B$42,(IDP_Barèmes_RX!$E337*(VLOOKUP(IDP_Barèmes_RX!$D337,Listes!$A$43:$E$49,2,FALSE))),IF(IDP_Barèmes_RX!$E337&gt;Listes!$D$42,(IDP_Barèmes_RX!$E337*(VLOOKUP(IDP_Barèmes_RX!$D337,Listes!$A$43:$E$49,5,FALSE))),(IDP_Barèmes_RX!$E337*(VLOOKUP(IDP_Barèmes_RX!$D337,Listes!$A$43:$E$49,3,FALSE))+(VLOOKUP(IDP_Barèmes_RX!$D337,Listes!$A$43:$E$49,4,FALSE)))))))</f>
        <v/>
      </c>
      <c r="L337" s="170" t="str">
        <f>IF($G337="","",IF($C337=Listes!$B$34,Listes!$I$31,IF($C337=Listes!$B$35,(VLOOKUP(IDP_Barèmes_RX!$F337,Listes!$E$31:$F$36,2,FALSE)),IF($C337=Listes!$B$33,IF(IDP_Barèmes_RX!$E337&lt;=Listes!$A$64,IDP_Barèmes_RX!$E337*Listes!$A$65,IF(IDP_Barèmes_RX!$E337&gt;Listes!$D$64,IDP_Barèmes_RX!$E337*Listes!$D$65,((IDP_Barèmes_RX!$E337*Listes!$B$65)+Listes!$C$65)))))))</f>
        <v/>
      </c>
      <c r="M337" s="203" t="str">
        <f>IF(Barèmes!O337="","",Barèmes!O337)</f>
        <v/>
      </c>
      <c r="N337" s="73" t="str">
        <f t="shared" si="21"/>
        <v/>
      </c>
      <c r="O337" s="182" t="str">
        <f t="shared" si="22"/>
        <v/>
      </c>
      <c r="P337" s="182"/>
      <c r="Q337" s="182"/>
      <c r="R337" s="209" t="str">
        <f t="shared" si="23"/>
        <v/>
      </c>
      <c r="S337" s="185"/>
      <c r="T337" s="266"/>
      <c r="U337" s="90"/>
      <c r="V337" s="158">
        <f t="shared" si="20"/>
        <v>0</v>
      </c>
    </row>
    <row r="338" spans="1:22" ht="20.100000000000001" customHeight="1" x14ac:dyDescent="0.25">
      <c r="A338" s="174">
        <v>332</v>
      </c>
      <c r="B338" s="181" t="str">
        <f>IF(Barèmes!B338="","",Barèmes!B338)</f>
        <v/>
      </c>
      <c r="C338" s="181" t="str">
        <f>IF(Barèmes!C338="","",Barèmes!C338)</f>
        <v/>
      </c>
      <c r="D338" s="181" t="str">
        <f>IF(Barèmes!D338="","",Barèmes!D338)</f>
        <v/>
      </c>
      <c r="E338" s="181" t="str">
        <f>IF(Barèmes!E338="","",Barèmes!E338)</f>
        <v/>
      </c>
      <c r="F338" s="181" t="str">
        <f>IF(Barèmes!F338="","",Barèmes!F338)</f>
        <v/>
      </c>
      <c r="G338" s="181" t="str">
        <f>IF(Barèmes!G338="","",Barèmes!G338)</f>
        <v/>
      </c>
      <c r="H338" s="181" t="str">
        <f>IF(Barèmes!J338="","",Barèmes!J338)</f>
        <v/>
      </c>
      <c r="I338" s="181" t="str">
        <f>IF(Barèmes!K338="","",Barèmes!K338)</f>
        <v/>
      </c>
      <c r="J338" s="170" t="str">
        <f>IF($G338="","",IF($C338=Listes!$B$32,IF(IDP_Barèmes_RX!$E338&lt;=Listes!$B$53,(IDP_Barèmes_RX!$E338*(VLOOKUP(IDP_Barèmes_RX!$D338,Listes!$A$54:$E$60,2,FALSE))),IF(IDP_Barèmes_RX!$E338&gt;Listes!$E$53,(IDP_Barèmes_RX!$E338*(VLOOKUP(IDP_Barèmes_RX!$D338,Listes!$A$54:$E$60,5,FALSE))),(IDP_Barèmes_RX!$E338*(VLOOKUP(IDP_Barèmes_RX!$D338,Listes!$A$54:$E$60,3,FALSE))+(VLOOKUP(IDP_Barèmes_RX!$D338,Listes!$A$54:$E$60,4,FALSE)))))))</f>
        <v/>
      </c>
      <c r="K338" s="170" t="str">
        <f>IF($G338="","",IF($C338=Listes!$B$31,IF(IDP_Barèmes_RX!$E338&lt;=Listes!$B$42,(IDP_Barèmes_RX!$E338*(VLOOKUP(IDP_Barèmes_RX!$D338,Listes!$A$43:$E$49,2,FALSE))),IF(IDP_Barèmes_RX!$E338&gt;Listes!$D$42,(IDP_Barèmes_RX!$E338*(VLOOKUP(IDP_Barèmes_RX!$D338,Listes!$A$43:$E$49,5,FALSE))),(IDP_Barèmes_RX!$E338*(VLOOKUP(IDP_Barèmes_RX!$D338,Listes!$A$43:$E$49,3,FALSE))+(VLOOKUP(IDP_Barèmes_RX!$D338,Listes!$A$43:$E$49,4,FALSE)))))))</f>
        <v/>
      </c>
      <c r="L338" s="170" t="str">
        <f>IF($G338="","",IF($C338=Listes!$B$34,Listes!$I$31,IF($C338=Listes!$B$35,(VLOOKUP(IDP_Barèmes_RX!$F338,Listes!$E$31:$F$36,2,FALSE)),IF($C338=Listes!$B$33,IF(IDP_Barèmes_RX!$E338&lt;=Listes!$A$64,IDP_Barèmes_RX!$E338*Listes!$A$65,IF(IDP_Barèmes_RX!$E338&gt;Listes!$D$64,IDP_Barèmes_RX!$E338*Listes!$D$65,((IDP_Barèmes_RX!$E338*Listes!$B$65)+Listes!$C$65)))))))</f>
        <v/>
      </c>
      <c r="M338" s="203" t="str">
        <f>IF(Barèmes!O338="","",Barèmes!O338)</f>
        <v/>
      </c>
      <c r="N338" s="73" t="str">
        <f t="shared" si="21"/>
        <v/>
      </c>
      <c r="O338" s="182" t="str">
        <f t="shared" si="22"/>
        <v/>
      </c>
      <c r="P338" s="182"/>
      <c r="Q338" s="182"/>
      <c r="R338" s="209" t="str">
        <f t="shared" si="23"/>
        <v/>
      </c>
      <c r="S338" s="185"/>
      <c r="T338" s="266"/>
      <c r="U338" s="90"/>
      <c r="V338" s="158">
        <f t="shared" si="20"/>
        <v>0</v>
      </c>
    </row>
    <row r="339" spans="1:22" ht="20.100000000000001" customHeight="1" x14ac:dyDescent="0.25">
      <c r="A339" s="174">
        <v>333</v>
      </c>
      <c r="B339" s="181" t="str">
        <f>IF(Barèmes!B339="","",Barèmes!B339)</f>
        <v/>
      </c>
      <c r="C339" s="181" t="str">
        <f>IF(Barèmes!C339="","",Barèmes!C339)</f>
        <v/>
      </c>
      <c r="D339" s="181" t="str">
        <f>IF(Barèmes!D339="","",Barèmes!D339)</f>
        <v/>
      </c>
      <c r="E339" s="181" t="str">
        <f>IF(Barèmes!E339="","",Barèmes!E339)</f>
        <v/>
      </c>
      <c r="F339" s="181" t="str">
        <f>IF(Barèmes!F339="","",Barèmes!F339)</f>
        <v/>
      </c>
      <c r="G339" s="181" t="str">
        <f>IF(Barèmes!G339="","",Barèmes!G339)</f>
        <v/>
      </c>
      <c r="H339" s="181" t="str">
        <f>IF(Barèmes!J339="","",Barèmes!J339)</f>
        <v/>
      </c>
      <c r="I339" s="181" t="str">
        <f>IF(Barèmes!K339="","",Barèmes!K339)</f>
        <v/>
      </c>
      <c r="J339" s="170" t="str">
        <f>IF($G339="","",IF($C339=Listes!$B$32,IF(IDP_Barèmes_RX!$E339&lt;=Listes!$B$53,(IDP_Barèmes_RX!$E339*(VLOOKUP(IDP_Barèmes_RX!$D339,Listes!$A$54:$E$60,2,FALSE))),IF(IDP_Barèmes_RX!$E339&gt;Listes!$E$53,(IDP_Barèmes_RX!$E339*(VLOOKUP(IDP_Barèmes_RX!$D339,Listes!$A$54:$E$60,5,FALSE))),(IDP_Barèmes_RX!$E339*(VLOOKUP(IDP_Barèmes_RX!$D339,Listes!$A$54:$E$60,3,FALSE))+(VLOOKUP(IDP_Barèmes_RX!$D339,Listes!$A$54:$E$60,4,FALSE)))))))</f>
        <v/>
      </c>
      <c r="K339" s="170" t="str">
        <f>IF($G339="","",IF($C339=Listes!$B$31,IF(IDP_Barèmes_RX!$E339&lt;=Listes!$B$42,(IDP_Barèmes_RX!$E339*(VLOOKUP(IDP_Barèmes_RX!$D339,Listes!$A$43:$E$49,2,FALSE))),IF(IDP_Barèmes_RX!$E339&gt;Listes!$D$42,(IDP_Barèmes_RX!$E339*(VLOOKUP(IDP_Barèmes_RX!$D339,Listes!$A$43:$E$49,5,FALSE))),(IDP_Barèmes_RX!$E339*(VLOOKUP(IDP_Barèmes_RX!$D339,Listes!$A$43:$E$49,3,FALSE))+(VLOOKUP(IDP_Barèmes_RX!$D339,Listes!$A$43:$E$49,4,FALSE)))))))</f>
        <v/>
      </c>
      <c r="L339" s="170" t="str">
        <f>IF($G339="","",IF($C339=Listes!$B$34,Listes!$I$31,IF($C339=Listes!$B$35,(VLOOKUP(IDP_Barèmes_RX!$F339,Listes!$E$31:$F$36,2,FALSE)),IF($C339=Listes!$B$33,IF(IDP_Barèmes_RX!$E339&lt;=Listes!$A$64,IDP_Barèmes_RX!$E339*Listes!$A$65,IF(IDP_Barèmes_RX!$E339&gt;Listes!$D$64,IDP_Barèmes_RX!$E339*Listes!$D$65,((IDP_Barèmes_RX!$E339*Listes!$B$65)+Listes!$C$65)))))))</f>
        <v/>
      </c>
      <c r="M339" s="203" t="str">
        <f>IF(Barèmes!O339="","",Barèmes!O339)</f>
        <v/>
      </c>
      <c r="N339" s="73" t="str">
        <f t="shared" si="21"/>
        <v/>
      </c>
      <c r="O339" s="182" t="str">
        <f t="shared" si="22"/>
        <v/>
      </c>
      <c r="P339" s="182"/>
      <c r="Q339" s="182"/>
      <c r="R339" s="209" t="str">
        <f t="shared" si="23"/>
        <v/>
      </c>
      <c r="S339" s="185"/>
      <c r="T339" s="266"/>
      <c r="U339" s="90"/>
      <c r="V339" s="158">
        <f t="shared" si="20"/>
        <v>0</v>
      </c>
    </row>
    <row r="340" spans="1:22" ht="20.100000000000001" customHeight="1" x14ac:dyDescent="0.25">
      <c r="A340" s="174">
        <v>334</v>
      </c>
      <c r="B340" s="181" t="str">
        <f>IF(Barèmes!B340="","",Barèmes!B340)</f>
        <v/>
      </c>
      <c r="C340" s="181" t="str">
        <f>IF(Barèmes!C340="","",Barèmes!C340)</f>
        <v/>
      </c>
      <c r="D340" s="181" t="str">
        <f>IF(Barèmes!D340="","",Barèmes!D340)</f>
        <v/>
      </c>
      <c r="E340" s="181" t="str">
        <f>IF(Barèmes!E340="","",Barèmes!E340)</f>
        <v/>
      </c>
      <c r="F340" s="181" t="str">
        <f>IF(Barèmes!F340="","",Barèmes!F340)</f>
        <v/>
      </c>
      <c r="G340" s="181" t="str">
        <f>IF(Barèmes!G340="","",Barèmes!G340)</f>
        <v/>
      </c>
      <c r="H340" s="181" t="str">
        <f>IF(Barèmes!J340="","",Barèmes!J340)</f>
        <v/>
      </c>
      <c r="I340" s="181" t="str">
        <f>IF(Barèmes!K340="","",Barèmes!K340)</f>
        <v/>
      </c>
      <c r="J340" s="170" t="str">
        <f>IF($G340="","",IF($C340=Listes!$B$32,IF(IDP_Barèmes_RX!$E340&lt;=Listes!$B$53,(IDP_Barèmes_RX!$E340*(VLOOKUP(IDP_Barèmes_RX!$D340,Listes!$A$54:$E$60,2,FALSE))),IF(IDP_Barèmes_RX!$E340&gt;Listes!$E$53,(IDP_Barèmes_RX!$E340*(VLOOKUP(IDP_Barèmes_RX!$D340,Listes!$A$54:$E$60,5,FALSE))),(IDP_Barèmes_RX!$E340*(VLOOKUP(IDP_Barèmes_RX!$D340,Listes!$A$54:$E$60,3,FALSE))+(VLOOKUP(IDP_Barèmes_RX!$D340,Listes!$A$54:$E$60,4,FALSE)))))))</f>
        <v/>
      </c>
      <c r="K340" s="170" t="str">
        <f>IF($G340="","",IF($C340=Listes!$B$31,IF(IDP_Barèmes_RX!$E340&lt;=Listes!$B$42,(IDP_Barèmes_RX!$E340*(VLOOKUP(IDP_Barèmes_RX!$D340,Listes!$A$43:$E$49,2,FALSE))),IF(IDP_Barèmes_RX!$E340&gt;Listes!$D$42,(IDP_Barèmes_RX!$E340*(VLOOKUP(IDP_Barèmes_RX!$D340,Listes!$A$43:$E$49,5,FALSE))),(IDP_Barèmes_RX!$E340*(VLOOKUP(IDP_Barèmes_RX!$D340,Listes!$A$43:$E$49,3,FALSE))+(VLOOKUP(IDP_Barèmes_RX!$D340,Listes!$A$43:$E$49,4,FALSE)))))))</f>
        <v/>
      </c>
      <c r="L340" s="170" t="str">
        <f>IF($G340="","",IF($C340=Listes!$B$34,Listes!$I$31,IF($C340=Listes!$B$35,(VLOOKUP(IDP_Barèmes_RX!$F340,Listes!$E$31:$F$36,2,FALSE)),IF($C340=Listes!$B$33,IF(IDP_Barèmes_RX!$E340&lt;=Listes!$A$64,IDP_Barèmes_RX!$E340*Listes!$A$65,IF(IDP_Barèmes_RX!$E340&gt;Listes!$D$64,IDP_Barèmes_RX!$E340*Listes!$D$65,((IDP_Barèmes_RX!$E340*Listes!$B$65)+Listes!$C$65)))))))</f>
        <v/>
      </c>
      <c r="M340" s="203" t="str">
        <f>IF(Barèmes!O340="","",Barèmes!O340)</f>
        <v/>
      </c>
      <c r="N340" s="73" t="str">
        <f t="shared" si="21"/>
        <v/>
      </c>
      <c r="O340" s="182" t="str">
        <f t="shared" si="22"/>
        <v/>
      </c>
      <c r="P340" s="182"/>
      <c r="Q340" s="182"/>
      <c r="R340" s="209" t="str">
        <f t="shared" si="23"/>
        <v/>
      </c>
      <c r="S340" s="185"/>
      <c r="T340" s="266"/>
      <c r="U340" s="90"/>
      <c r="V340" s="158">
        <f t="shared" si="20"/>
        <v>0</v>
      </c>
    </row>
    <row r="341" spans="1:22" ht="20.100000000000001" customHeight="1" x14ac:dyDescent="0.25">
      <c r="A341" s="174">
        <v>335</v>
      </c>
      <c r="B341" s="181" t="str">
        <f>IF(Barèmes!B341="","",Barèmes!B341)</f>
        <v/>
      </c>
      <c r="C341" s="181" t="str">
        <f>IF(Barèmes!C341="","",Barèmes!C341)</f>
        <v/>
      </c>
      <c r="D341" s="181" t="str">
        <f>IF(Barèmes!D341="","",Barèmes!D341)</f>
        <v/>
      </c>
      <c r="E341" s="181" t="str">
        <f>IF(Barèmes!E341="","",Barèmes!E341)</f>
        <v/>
      </c>
      <c r="F341" s="181" t="str">
        <f>IF(Barèmes!F341="","",Barèmes!F341)</f>
        <v/>
      </c>
      <c r="G341" s="181" t="str">
        <f>IF(Barèmes!G341="","",Barèmes!G341)</f>
        <v/>
      </c>
      <c r="H341" s="181" t="str">
        <f>IF(Barèmes!J341="","",Barèmes!J341)</f>
        <v/>
      </c>
      <c r="I341" s="181" t="str">
        <f>IF(Barèmes!K341="","",Barèmes!K341)</f>
        <v/>
      </c>
      <c r="J341" s="170" t="str">
        <f>IF($G341="","",IF($C341=Listes!$B$32,IF(IDP_Barèmes_RX!$E341&lt;=Listes!$B$53,(IDP_Barèmes_RX!$E341*(VLOOKUP(IDP_Barèmes_RX!$D341,Listes!$A$54:$E$60,2,FALSE))),IF(IDP_Barèmes_RX!$E341&gt;Listes!$E$53,(IDP_Barèmes_RX!$E341*(VLOOKUP(IDP_Barèmes_RX!$D341,Listes!$A$54:$E$60,5,FALSE))),(IDP_Barèmes_RX!$E341*(VLOOKUP(IDP_Barèmes_RX!$D341,Listes!$A$54:$E$60,3,FALSE))+(VLOOKUP(IDP_Barèmes_RX!$D341,Listes!$A$54:$E$60,4,FALSE)))))))</f>
        <v/>
      </c>
      <c r="K341" s="170" t="str">
        <f>IF($G341="","",IF($C341=Listes!$B$31,IF(IDP_Barèmes_RX!$E341&lt;=Listes!$B$42,(IDP_Barèmes_RX!$E341*(VLOOKUP(IDP_Barèmes_RX!$D341,Listes!$A$43:$E$49,2,FALSE))),IF(IDP_Barèmes_RX!$E341&gt;Listes!$D$42,(IDP_Barèmes_RX!$E341*(VLOOKUP(IDP_Barèmes_RX!$D341,Listes!$A$43:$E$49,5,FALSE))),(IDP_Barèmes_RX!$E341*(VLOOKUP(IDP_Barèmes_RX!$D341,Listes!$A$43:$E$49,3,FALSE))+(VLOOKUP(IDP_Barèmes_RX!$D341,Listes!$A$43:$E$49,4,FALSE)))))))</f>
        <v/>
      </c>
      <c r="L341" s="170" t="str">
        <f>IF($G341="","",IF($C341=Listes!$B$34,Listes!$I$31,IF($C341=Listes!$B$35,(VLOOKUP(IDP_Barèmes_RX!$F341,Listes!$E$31:$F$36,2,FALSE)),IF($C341=Listes!$B$33,IF(IDP_Barèmes_RX!$E341&lt;=Listes!$A$64,IDP_Barèmes_RX!$E341*Listes!$A$65,IF(IDP_Barèmes_RX!$E341&gt;Listes!$D$64,IDP_Barèmes_RX!$E341*Listes!$D$65,((IDP_Barèmes_RX!$E341*Listes!$B$65)+Listes!$C$65)))))))</f>
        <v/>
      </c>
      <c r="M341" s="203" t="str">
        <f>IF(Barèmes!O341="","",Barèmes!O341)</f>
        <v/>
      </c>
      <c r="N341" s="73" t="str">
        <f t="shared" si="21"/>
        <v/>
      </c>
      <c r="O341" s="182" t="str">
        <f t="shared" si="22"/>
        <v/>
      </c>
      <c r="P341" s="182"/>
      <c r="Q341" s="182"/>
      <c r="R341" s="209" t="str">
        <f t="shared" si="23"/>
        <v/>
      </c>
      <c r="S341" s="185"/>
      <c r="T341" s="266"/>
      <c r="U341" s="90"/>
      <c r="V341" s="158">
        <f t="shared" si="20"/>
        <v>0</v>
      </c>
    </row>
    <row r="342" spans="1:22" ht="20.100000000000001" customHeight="1" x14ac:dyDescent="0.25">
      <c r="A342" s="174">
        <v>336</v>
      </c>
      <c r="B342" s="181" t="str">
        <f>IF(Barèmes!B342="","",Barèmes!B342)</f>
        <v/>
      </c>
      <c r="C342" s="181" t="str">
        <f>IF(Barèmes!C342="","",Barèmes!C342)</f>
        <v/>
      </c>
      <c r="D342" s="181" t="str">
        <f>IF(Barèmes!D342="","",Barèmes!D342)</f>
        <v/>
      </c>
      <c r="E342" s="181" t="str">
        <f>IF(Barèmes!E342="","",Barèmes!E342)</f>
        <v/>
      </c>
      <c r="F342" s="181" t="str">
        <f>IF(Barèmes!F342="","",Barèmes!F342)</f>
        <v/>
      </c>
      <c r="G342" s="181" t="str">
        <f>IF(Barèmes!G342="","",Barèmes!G342)</f>
        <v/>
      </c>
      <c r="H342" s="181" t="str">
        <f>IF(Barèmes!J342="","",Barèmes!J342)</f>
        <v/>
      </c>
      <c r="I342" s="181" t="str">
        <f>IF(Barèmes!K342="","",Barèmes!K342)</f>
        <v/>
      </c>
      <c r="J342" s="170" t="str">
        <f>IF($G342="","",IF($C342=Listes!$B$32,IF(IDP_Barèmes_RX!$E342&lt;=Listes!$B$53,(IDP_Barèmes_RX!$E342*(VLOOKUP(IDP_Barèmes_RX!$D342,Listes!$A$54:$E$60,2,FALSE))),IF(IDP_Barèmes_RX!$E342&gt;Listes!$E$53,(IDP_Barèmes_RX!$E342*(VLOOKUP(IDP_Barèmes_RX!$D342,Listes!$A$54:$E$60,5,FALSE))),(IDP_Barèmes_RX!$E342*(VLOOKUP(IDP_Barèmes_RX!$D342,Listes!$A$54:$E$60,3,FALSE))+(VLOOKUP(IDP_Barèmes_RX!$D342,Listes!$A$54:$E$60,4,FALSE)))))))</f>
        <v/>
      </c>
      <c r="K342" s="170" t="str">
        <f>IF($G342="","",IF($C342=Listes!$B$31,IF(IDP_Barèmes_RX!$E342&lt;=Listes!$B$42,(IDP_Barèmes_RX!$E342*(VLOOKUP(IDP_Barèmes_RX!$D342,Listes!$A$43:$E$49,2,FALSE))),IF(IDP_Barèmes_RX!$E342&gt;Listes!$D$42,(IDP_Barèmes_RX!$E342*(VLOOKUP(IDP_Barèmes_RX!$D342,Listes!$A$43:$E$49,5,FALSE))),(IDP_Barèmes_RX!$E342*(VLOOKUP(IDP_Barèmes_RX!$D342,Listes!$A$43:$E$49,3,FALSE))+(VLOOKUP(IDP_Barèmes_RX!$D342,Listes!$A$43:$E$49,4,FALSE)))))))</f>
        <v/>
      </c>
      <c r="L342" s="170" t="str">
        <f>IF($G342="","",IF($C342=Listes!$B$34,Listes!$I$31,IF($C342=Listes!$B$35,(VLOOKUP(IDP_Barèmes_RX!$F342,Listes!$E$31:$F$36,2,FALSE)),IF($C342=Listes!$B$33,IF(IDP_Barèmes_RX!$E342&lt;=Listes!$A$64,IDP_Barèmes_RX!$E342*Listes!$A$65,IF(IDP_Barèmes_RX!$E342&gt;Listes!$D$64,IDP_Barèmes_RX!$E342*Listes!$D$65,((IDP_Barèmes_RX!$E342*Listes!$B$65)+Listes!$C$65)))))))</f>
        <v/>
      </c>
      <c r="M342" s="203" t="str">
        <f>IF(Barèmes!O342="","",Barèmes!O342)</f>
        <v/>
      </c>
      <c r="N342" s="73" t="str">
        <f t="shared" si="21"/>
        <v/>
      </c>
      <c r="O342" s="182" t="str">
        <f t="shared" si="22"/>
        <v/>
      </c>
      <c r="P342" s="182"/>
      <c r="Q342" s="182"/>
      <c r="R342" s="209" t="str">
        <f t="shared" si="23"/>
        <v/>
      </c>
      <c r="S342" s="185"/>
      <c r="T342" s="266"/>
      <c r="U342" s="90"/>
      <c r="V342" s="158">
        <f t="shared" si="20"/>
        <v>0</v>
      </c>
    </row>
    <row r="343" spans="1:22" ht="20.100000000000001" customHeight="1" x14ac:dyDescent="0.25">
      <c r="A343" s="174">
        <v>337</v>
      </c>
      <c r="B343" s="181" t="str">
        <f>IF(Barèmes!B343="","",Barèmes!B343)</f>
        <v/>
      </c>
      <c r="C343" s="181" t="str">
        <f>IF(Barèmes!C343="","",Barèmes!C343)</f>
        <v/>
      </c>
      <c r="D343" s="181" t="str">
        <f>IF(Barèmes!D343="","",Barèmes!D343)</f>
        <v/>
      </c>
      <c r="E343" s="181" t="str">
        <f>IF(Barèmes!E343="","",Barèmes!E343)</f>
        <v/>
      </c>
      <c r="F343" s="181" t="str">
        <f>IF(Barèmes!F343="","",Barèmes!F343)</f>
        <v/>
      </c>
      <c r="G343" s="181" t="str">
        <f>IF(Barèmes!G343="","",Barèmes!G343)</f>
        <v/>
      </c>
      <c r="H343" s="181" t="str">
        <f>IF(Barèmes!J343="","",Barèmes!J343)</f>
        <v/>
      </c>
      <c r="I343" s="181" t="str">
        <f>IF(Barèmes!K343="","",Barèmes!K343)</f>
        <v/>
      </c>
      <c r="J343" s="170" t="str">
        <f>IF($G343="","",IF($C343=Listes!$B$32,IF(IDP_Barèmes_RX!$E343&lt;=Listes!$B$53,(IDP_Barèmes_RX!$E343*(VLOOKUP(IDP_Barèmes_RX!$D343,Listes!$A$54:$E$60,2,FALSE))),IF(IDP_Barèmes_RX!$E343&gt;Listes!$E$53,(IDP_Barèmes_RX!$E343*(VLOOKUP(IDP_Barèmes_RX!$D343,Listes!$A$54:$E$60,5,FALSE))),(IDP_Barèmes_RX!$E343*(VLOOKUP(IDP_Barèmes_RX!$D343,Listes!$A$54:$E$60,3,FALSE))+(VLOOKUP(IDP_Barèmes_RX!$D343,Listes!$A$54:$E$60,4,FALSE)))))))</f>
        <v/>
      </c>
      <c r="K343" s="170" t="str">
        <f>IF($G343="","",IF($C343=Listes!$B$31,IF(IDP_Barèmes_RX!$E343&lt;=Listes!$B$42,(IDP_Barèmes_RX!$E343*(VLOOKUP(IDP_Barèmes_RX!$D343,Listes!$A$43:$E$49,2,FALSE))),IF(IDP_Barèmes_RX!$E343&gt;Listes!$D$42,(IDP_Barèmes_RX!$E343*(VLOOKUP(IDP_Barèmes_RX!$D343,Listes!$A$43:$E$49,5,FALSE))),(IDP_Barèmes_RX!$E343*(VLOOKUP(IDP_Barèmes_RX!$D343,Listes!$A$43:$E$49,3,FALSE))+(VLOOKUP(IDP_Barèmes_RX!$D343,Listes!$A$43:$E$49,4,FALSE)))))))</f>
        <v/>
      </c>
      <c r="L343" s="170" t="str">
        <f>IF($G343="","",IF($C343=Listes!$B$34,Listes!$I$31,IF($C343=Listes!$B$35,(VLOOKUP(IDP_Barèmes_RX!$F343,Listes!$E$31:$F$36,2,FALSE)),IF($C343=Listes!$B$33,IF(IDP_Barèmes_RX!$E343&lt;=Listes!$A$64,IDP_Barèmes_RX!$E343*Listes!$A$65,IF(IDP_Barèmes_RX!$E343&gt;Listes!$D$64,IDP_Barèmes_RX!$E343*Listes!$D$65,((IDP_Barèmes_RX!$E343*Listes!$B$65)+Listes!$C$65)))))))</f>
        <v/>
      </c>
      <c r="M343" s="203" t="str">
        <f>IF(Barèmes!O343="","",Barèmes!O343)</f>
        <v/>
      </c>
      <c r="N343" s="73" t="str">
        <f t="shared" si="21"/>
        <v/>
      </c>
      <c r="O343" s="182" t="str">
        <f t="shared" si="22"/>
        <v/>
      </c>
      <c r="P343" s="182"/>
      <c r="Q343" s="182"/>
      <c r="R343" s="209" t="str">
        <f t="shared" si="23"/>
        <v/>
      </c>
      <c r="S343" s="185"/>
      <c r="T343" s="266"/>
      <c r="U343" s="90"/>
      <c r="V343" s="158">
        <f t="shared" si="20"/>
        <v>0</v>
      </c>
    </row>
    <row r="344" spans="1:22" ht="20.100000000000001" customHeight="1" x14ac:dyDescent="0.25">
      <c r="A344" s="174">
        <v>338</v>
      </c>
      <c r="B344" s="181" t="str">
        <f>IF(Barèmes!B344="","",Barèmes!B344)</f>
        <v/>
      </c>
      <c r="C344" s="181" t="str">
        <f>IF(Barèmes!C344="","",Barèmes!C344)</f>
        <v/>
      </c>
      <c r="D344" s="181" t="str">
        <f>IF(Barèmes!D344="","",Barèmes!D344)</f>
        <v/>
      </c>
      <c r="E344" s="181" t="str">
        <f>IF(Barèmes!E344="","",Barèmes!E344)</f>
        <v/>
      </c>
      <c r="F344" s="181" t="str">
        <f>IF(Barèmes!F344="","",Barèmes!F344)</f>
        <v/>
      </c>
      <c r="G344" s="181" t="str">
        <f>IF(Barèmes!G344="","",Barèmes!G344)</f>
        <v/>
      </c>
      <c r="H344" s="181" t="str">
        <f>IF(Barèmes!J344="","",Barèmes!J344)</f>
        <v/>
      </c>
      <c r="I344" s="181" t="str">
        <f>IF(Barèmes!K344="","",Barèmes!K344)</f>
        <v/>
      </c>
      <c r="J344" s="170" t="str">
        <f>IF($G344="","",IF($C344=Listes!$B$32,IF(IDP_Barèmes_RX!$E344&lt;=Listes!$B$53,(IDP_Barèmes_RX!$E344*(VLOOKUP(IDP_Barèmes_RX!$D344,Listes!$A$54:$E$60,2,FALSE))),IF(IDP_Barèmes_RX!$E344&gt;Listes!$E$53,(IDP_Barèmes_RX!$E344*(VLOOKUP(IDP_Barèmes_RX!$D344,Listes!$A$54:$E$60,5,FALSE))),(IDP_Barèmes_RX!$E344*(VLOOKUP(IDP_Barèmes_RX!$D344,Listes!$A$54:$E$60,3,FALSE))+(VLOOKUP(IDP_Barèmes_RX!$D344,Listes!$A$54:$E$60,4,FALSE)))))))</f>
        <v/>
      </c>
      <c r="K344" s="170" t="str">
        <f>IF($G344="","",IF($C344=Listes!$B$31,IF(IDP_Barèmes_RX!$E344&lt;=Listes!$B$42,(IDP_Barèmes_RX!$E344*(VLOOKUP(IDP_Barèmes_RX!$D344,Listes!$A$43:$E$49,2,FALSE))),IF(IDP_Barèmes_RX!$E344&gt;Listes!$D$42,(IDP_Barèmes_RX!$E344*(VLOOKUP(IDP_Barèmes_RX!$D344,Listes!$A$43:$E$49,5,FALSE))),(IDP_Barèmes_RX!$E344*(VLOOKUP(IDP_Barèmes_RX!$D344,Listes!$A$43:$E$49,3,FALSE))+(VLOOKUP(IDP_Barèmes_RX!$D344,Listes!$A$43:$E$49,4,FALSE)))))))</f>
        <v/>
      </c>
      <c r="L344" s="170" t="str">
        <f>IF($G344="","",IF($C344=Listes!$B$34,Listes!$I$31,IF($C344=Listes!$B$35,(VLOOKUP(IDP_Barèmes_RX!$F344,Listes!$E$31:$F$36,2,FALSE)),IF($C344=Listes!$B$33,IF(IDP_Barèmes_RX!$E344&lt;=Listes!$A$64,IDP_Barèmes_RX!$E344*Listes!$A$65,IF(IDP_Barèmes_RX!$E344&gt;Listes!$D$64,IDP_Barèmes_RX!$E344*Listes!$D$65,((IDP_Barèmes_RX!$E344*Listes!$B$65)+Listes!$C$65)))))))</f>
        <v/>
      </c>
      <c r="M344" s="203" t="str">
        <f>IF(Barèmes!O344="","",Barèmes!O344)</f>
        <v/>
      </c>
      <c r="N344" s="73" t="str">
        <f t="shared" si="21"/>
        <v/>
      </c>
      <c r="O344" s="182" t="str">
        <f t="shared" si="22"/>
        <v/>
      </c>
      <c r="P344" s="182"/>
      <c r="Q344" s="182"/>
      <c r="R344" s="209" t="str">
        <f t="shared" si="23"/>
        <v/>
      </c>
      <c r="S344" s="185"/>
      <c r="T344" s="266"/>
      <c r="U344" s="90"/>
      <c r="V344" s="158">
        <f t="shared" si="20"/>
        <v>0</v>
      </c>
    </row>
    <row r="345" spans="1:22" ht="20.100000000000001" customHeight="1" x14ac:dyDescent="0.25">
      <c r="A345" s="174">
        <v>339</v>
      </c>
      <c r="B345" s="181" t="str">
        <f>IF(Barèmes!B345="","",Barèmes!B345)</f>
        <v/>
      </c>
      <c r="C345" s="181" t="str">
        <f>IF(Barèmes!C345="","",Barèmes!C345)</f>
        <v/>
      </c>
      <c r="D345" s="181" t="str">
        <f>IF(Barèmes!D345="","",Barèmes!D345)</f>
        <v/>
      </c>
      <c r="E345" s="181" t="str">
        <f>IF(Barèmes!E345="","",Barèmes!E345)</f>
        <v/>
      </c>
      <c r="F345" s="181" t="str">
        <f>IF(Barèmes!F345="","",Barèmes!F345)</f>
        <v/>
      </c>
      <c r="G345" s="181" t="str">
        <f>IF(Barèmes!G345="","",Barèmes!G345)</f>
        <v/>
      </c>
      <c r="H345" s="181" t="str">
        <f>IF(Barèmes!J345="","",Barèmes!J345)</f>
        <v/>
      </c>
      <c r="I345" s="181" t="str">
        <f>IF(Barèmes!K345="","",Barèmes!K345)</f>
        <v/>
      </c>
      <c r="J345" s="170" t="str">
        <f>IF($G345="","",IF($C345=Listes!$B$32,IF(IDP_Barèmes_RX!$E345&lt;=Listes!$B$53,(IDP_Barèmes_RX!$E345*(VLOOKUP(IDP_Barèmes_RX!$D345,Listes!$A$54:$E$60,2,FALSE))),IF(IDP_Barèmes_RX!$E345&gt;Listes!$E$53,(IDP_Barèmes_RX!$E345*(VLOOKUP(IDP_Barèmes_RX!$D345,Listes!$A$54:$E$60,5,FALSE))),(IDP_Barèmes_RX!$E345*(VLOOKUP(IDP_Barèmes_RX!$D345,Listes!$A$54:$E$60,3,FALSE))+(VLOOKUP(IDP_Barèmes_RX!$D345,Listes!$A$54:$E$60,4,FALSE)))))))</f>
        <v/>
      </c>
      <c r="K345" s="170" t="str">
        <f>IF($G345="","",IF($C345=Listes!$B$31,IF(IDP_Barèmes_RX!$E345&lt;=Listes!$B$42,(IDP_Barèmes_RX!$E345*(VLOOKUP(IDP_Barèmes_RX!$D345,Listes!$A$43:$E$49,2,FALSE))),IF(IDP_Barèmes_RX!$E345&gt;Listes!$D$42,(IDP_Barèmes_RX!$E345*(VLOOKUP(IDP_Barèmes_RX!$D345,Listes!$A$43:$E$49,5,FALSE))),(IDP_Barèmes_RX!$E345*(VLOOKUP(IDP_Barèmes_RX!$D345,Listes!$A$43:$E$49,3,FALSE))+(VLOOKUP(IDP_Barèmes_RX!$D345,Listes!$A$43:$E$49,4,FALSE)))))))</f>
        <v/>
      </c>
      <c r="L345" s="170" t="str">
        <f>IF($G345="","",IF($C345=Listes!$B$34,Listes!$I$31,IF($C345=Listes!$B$35,(VLOOKUP(IDP_Barèmes_RX!$F345,Listes!$E$31:$F$36,2,FALSE)),IF($C345=Listes!$B$33,IF(IDP_Barèmes_RX!$E345&lt;=Listes!$A$64,IDP_Barèmes_RX!$E345*Listes!$A$65,IF(IDP_Barèmes_RX!$E345&gt;Listes!$D$64,IDP_Barèmes_RX!$E345*Listes!$D$65,((IDP_Barèmes_RX!$E345*Listes!$B$65)+Listes!$C$65)))))))</f>
        <v/>
      </c>
      <c r="M345" s="203" t="str">
        <f>IF(Barèmes!O345="","",Barèmes!O345)</f>
        <v/>
      </c>
      <c r="N345" s="73" t="str">
        <f t="shared" si="21"/>
        <v/>
      </c>
      <c r="O345" s="182" t="str">
        <f t="shared" si="22"/>
        <v/>
      </c>
      <c r="P345" s="182"/>
      <c r="Q345" s="182"/>
      <c r="R345" s="209" t="str">
        <f t="shared" si="23"/>
        <v/>
      </c>
      <c r="S345" s="185"/>
      <c r="T345" s="266"/>
      <c r="U345" s="90"/>
      <c r="V345" s="158">
        <f t="shared" si="20"/>
        <v>0</v>
      </c>
    </row>
    <row r="346" spans="1:22" ht="20.100000000000001" customHeight="1" x14ac:dyDescent="0.25">
      <c r="A346" s="174">
        <v>340</v>
      </c>
      <c r="B346" s="181" t="str">
        <f>IF(Barèmes!B346="","",Barèmes!B346)</f>
        <v/>
      </c>
      <c r="C346" s="181" t="str">
        <f>IF(Barèmes!C346="","",Barèmes!C346)</f>
        <v/>
      </c>
      <c r="D346" s="181" t="str">
        <f>IF(Barèmes!D346="","",Barèmes!D346)</f>
        <v/>
      </c>
      <c r="E346" s="181" t="str">
        <f>IF(Barèmes!E346="","",Barèmes!E346)</f>
        <v/>
      </c>
      <c r="F346" s="181" t="str">
        <f>IF(Barèmes!F346="","",Barèmes!F346)</f>
        <v/>
      </c>
      <c r="G346" s="181" t="str">
        <f>IF(Barèmes!G346="","",Barèmes!G346)</f>
        <v/>
      </c>
      <c r="H346" s="181" t="str">
        <f>IF(Barèmes!J346="","",Barèmes!J346)</f>
        <v/>
      </c>
      <c r="I346" s="181" t="str">
        <f>IF(Barèmes!K346="","",Barèmes!K346)</f>
        <v/>
      </c>
      <c r="J346" s="170" t="str">
        <f>IF($G346="","",IF($C346=Listes!$B$32,IF(IDP_Barèmes_RX!$E346&lt;=Listes!$B$53,(IDP_Barèmes_RX!$E346*(VLOOKUP(IDP_Barèmes_RX!$D346,Listes!$A$54:$E$60,2,FALSE))),IF(IDP_Barèmes_RX!$E346&gt;Listes!$E$53,(IDP_Barèmes_RX!$E346*(VLOOKUP(IDP_Barèmes_RX!$D346,Listes!$A$54:$E$60,5,FALSE))),(IDP_Barèmes_RX!$E346*(VLOOKUP(IDP_Barèmes_RX!$D346,Listes!$A$54:$E$60,3,FALSE))+(VLOOKUP(IDP_Barèmes_RX!$D346,Listes!$A$54:$E$60,4,FALSE)))))))</f>
        <v/>
      </c>
      <c r="K346" s="170" t="str">
        <f>IF($G346="","",IF($C346=Listes!$B$31,IF(IDP_Barèmes_RX!$E346&lt;=Listes!$B$42,(IDP_Barèmes_RX!$E346*(VLOOKUP(IDP_Barèmes_RX!$D346,Listes!$A$43:$E$49,2,FALSE))),IF(IDP_Barèmes_RX!$E346&gt;Listes!$D$42,(IDP_Barèmes_RX!$E346*(VLOOKUP(IDP_Barèmes_RX!$D346,Listes!$A$43:$E$49,5,FALSE))),(IDP_Barèmes_RX!$E346*(VLOOKUP(IDP_Barèmes_RX!$D346,Listes!$A$43:$E$49,3,FALSE))+(VLOOKUP(IDP_Barèmes_RX!$D346,Listes!$A$43:$E$49,4,FALSE)))))))</f>
        <v/>
      </c>
      <c r="L346" s="170" t="str">
        <f>IF($G346="","",IF($C346=Listes!$B$34,Listes!$I$31,IF($C346=Listes!$B$35,(VLOOKUP(IDP_Barèmes_RX!$F346,Listes!$E$31:$F$36,2,FALSE)),IF($C346=Listes!$B$33,IF(IDP_Barèmes_RX!$E346&lt;=Listes!$A$64,IDP_Barèmes_RX!$E346*Listes!$A$65,IF(IDP_Barèmes_RX!$E346&gt;Listes!$D$64,IDP_Barèmes_RX!$E346*Listes!$D$65,((IDP_Barèmes_RX!$E346*Listes!$B$65)+Listes!$C$65)))))))</f>
        <v/>
      </c>
      <c r="M346" s="203" t="str">
        <f>IF(Barèmes!O346="","",Barèmes!O346)</f>
        <v/>
      </c>
      <c r="N346" s="73" t="str">
        <f t="shared" si="21"/>
        <v/>
      </c>
      <c r="O346" s="182" t="str">
        <f t="shared" si="22"/>
        <v/>
      </c>
      <c r="P346" s="182"/>
      <c r="Q346" s="182"/>
      <c r="R346" s="209" t="str">
        <f t="shared" si="23"/>
        <v/>
      </c>
      <c r="S346" s="185"/>
      <c r="T346" s="266"/>
      <c r="U346" s="90"/>
      <c r="V346" s="158">
        <f t="shared" si="20"/>
        <v>0</v>
      </c>
    </row>
    <row r="347" spans="1:22" ht="20.100000000000001" customHeight="1" x14ac:dyDescent="0.25">
      <c r="A347" s="174">
        <v>341</v>
      </c>
      <c r="B347" s="181" t="str">
        <f>IF(Barèmes!B347="","",Barèmes!B347)</f>
        <v/>
      </c>
      <c r="C347" s="181" t="str">
        <f>IF(Barèmes!C347="","",Barèmes!C347)</f>
        <v/>
      </c>
      <c r="D347" s="181" t="str">
        <f>IF(Barèmes!D347="","",Barèmes!D347)</f>
        <v/>
      </c>
      <c r="E347" s="181" t="str">
        <f>IF(Barèmes!E347="","",Barèmes!E347)</f>
        <v/>
      </c>
      <c r="F347" s="181" t="str">
        <f>IF(Barèmes!F347="","",Barèmes!F347)</f>
        <v/>
      </c>
      <c r="G347" s="181" t="str">
        <f>IF(Barèmes!G347="","",Barèmes!G347)</f>
        <v/>
      </c>
      <c r="H347" s="181" t="str">
        <f>IF(Barèmes!J347="","",Barèmes!J347)</f>
        <v/>
      </c>
      <c r="I347" s="181" t="str">
        <f>IF(Barèmes!K347="","",Barèmes!K347)</f>
        <v/>
      </c>
      <c r="J347" s="170" t="str">
        <f>IF($G347="","",IF($C347=Listes!$B$32,IF(IDP_Barèmes_RX!$E347&lt;=Listes!$B$53,(IDP_Barèmes_RX!$E347*(VLOOKUP(IDP_Barèmes_RX!$D347,Listes!$A$54:$E$60,2,FALSE))),IF(IDP_Barèmes_RX!$E347&gt;Listes!$E$53,(IDP_Barèmes_RX!$E347*(VLOOKUP(IDP_Barèmes_RX!$D347,Listes!$A$54:$E$60,5,FALSE))),(IDP_Barèmes_RX!$E347*(VLOOKUP(IDP_Barèmes_RX!$D347,Listes!$A$54:$E$60,3,FALSE))+(VLOOKUP(IDP_Barèmes_RX!$D347,Listes!$A$54:$E$60,4,FALSE)))))))</f>
        <v/>
      </c>
      <c r="K347" s="170" t="str">
        <f>IF($G347="","",IF($C347=Listes!$B$31,IF(IDP_Barèmes_RX!$E347&lt;=Listes!$B$42,(IDP_Barèmes_RX!$E347*(VLOOKUP(IDP_Barèmes_RX!$D347,Listes!$A$43:$E$49,2,FALSE))),IF(IDP_Barèmes_RX!$E347&gt;Listes!$D$42,(IDP_Barèmes_RX!$E347*(VLOOKUP(IDP_Barèmes_RX!$D347,Listes!$A$43:$E$49,5,FALSE))),(IDP_Barèmes_RX!$E347*(VLOOKUP(IDP_Barèmes_RX!$D347,Listes!$A$43:$E$49,3,FALSE))+(VLOOKUP(IDP_Barèmes_RX!$D347,Listes!$A$43:$E$49,4,FALSE)))))))</f>
        <v/>
      </c>
      <c r="L347" s="170" t="str">
        <f>IF($G347="","",IF($C347=Listes!$B$34,Listes!$I$31,IF($C347=Listes!$B$35,(VLOOKUP(IDP_Barèmes_RX!$F347,Listes!$E$31:$F$36,2,FALSE)),IF($C347=Listes!$B$33,IF(IDP_Barèmes_RX!$E347&lt;=Listes!$A$64,IDP_Barèmes_RX!$E347*Listes!$A$65,IF(IDP_Barèmes_RX!$E347&gt;Listes!$D$64,IDP_Barèmes_RX!$E347*Listes!$D$65,((IDP_Barèmes_RX!$E347*Listes!$B$65)+Listes!$C$65)))))))</f>
        <v/>
      </c>
      <c r="M347" s="203" t="str">
        <f>IF(Barèmes!O347="","",Barèmes!O347)</f>
        <v/>
      </c>
      <c r="N347" s="73" t="str">
        <f t="shared" si="21"/>
        <v/>
      </c>
      <c r="O347" s="182" t="str">
        <f t="shared" si="22"/>
        <v/>
      </c>
      <c r="P347" s="182"/>
      <c r="Q347" s="182"/>
      <c r="R347" s="209" t="str">
        <f t="shared" si="23"/>
        <v/>
      </c>
      <c r="S347" s="185"/>
      <c r="T347" s="266"/>
      <c r="U347" s="90"/>
      <c r="V347" s="158">
        <f t="shared" si="20"/>
        <v>0</v>
      </c>
    </row>
    <row r="348" spans="1:22" ht="20.100000000000001" customHeight="1" x14ac:dyDescent="0.25">
      <c r="A348" s="174">
        <v>342</v>
      </c>
      <c r="B348" s="181" t="str">
        <f>IF(Barèmes!B348="","",Barèmes!B348)</f>
        <v/>
      </c>
      <c r="C348" s="181" t="str">
        <f>IF(Barèmes!C348="","",Barèmes!C348)</f>
        <v/>
      </c>
      <c r="D348" s="181" t="str">
        <f>IF(Barèmes!D348="","",Barèmes!D348)</f>
        <v/>
      </c>
      <c r="E348" s="181" t="str">
        <f>IF(Barèmes!E348="","",Barèmes!E348)</f>
        <v/>
      </c>
      <c r="F348" s="181" t="str">
        <f>IF(Barèmes!F348="","",Barèmes!F348)</f>
        <v/>
      </c>
      <c r="G348" s="181" t="str">
        <f>IF(Barèmes!G348="","",Barèmes!G348)</f>
        <v/>
      </c>
      <c r="H348" s="181" t="str">
        <f>IF(Barèmes!J348="","",Barèmes!J348)</f>
        <v/>
      </c>
      <c r="I348" s="181" t="str">
        <f>IF(Barèmes!K348="","",Barèmes!K348)</f>
        <v/>
      </c>
      <c r="J348" s="170" t="str">
        <f>IF($G348="","",IF($C348=Listes!$B$32,IF(IDP_Barèmes_RX!$E348&lt;=Listes!$B$53,(IDP_Barèmes_RX!$E348*(VLOOKUP(IDP_Barèmes_RX!$D348,Listes!$A$54:$E$60,2,FALSE))),IF(IDP_Barèmes_RX!$E348&gt;Listes!$E$53,(IDP_Barèmes_RX!$E348*(VLOOKUP(IDP_Barèmes_RX!$D348,Listes!$A$54:$E$60,5,FALSE))),(IDP_Barèmes_RX!$E348*(VLOOKUP(IDP_Barèmes_RX!$D348,Listes!$A$54:$E$60,3,FALSE))+(VLOOKUP(IDP_Barèmes_RX!$D348,Listes!$A$54:$E$60,4,FALSE)))))))</f>
        <v/>
      </c>
      <c r="K348" s="170" t="str">
        <f>IF($G348="","",IF($C348=Listes!$B$31,IF(IDP_Barèmes_RX!$E348&lt;=Listes!$B$42,(IDP_Barèmes_RX!$E348*(VLOOKUP(IDP_Barèmes_RX!$D348,Listes!$A$43:$E$49,2,FALSE))),IF(IDP_Barèmes_RX!$E348&gt;Listes!$D$42,(IDP_Barèmes_RX!$E348*(VLOOKUP(IDP_Barèmes_RX!$D348,Listes!$A$43:$E$49,5,FALSE))),(IDP_Barèmes_RX!$E348*(VLOOKUP(IDP_Barèmes_RX!$D348,Listes!$A$43:$E$49,3,FALSE))+(VLOOKUP(IDP_Barèmes_RX!$D348,Listes!$A$43:$E$49,4,FALSE)))))))</f>
        <v/>
      </c>
      <c r="L348" s="170" t="str">
        <f>IF($G348="","",IF($C348=Listes!$B$34,Listes!$I$31,IF($C348=Listes!$B$35,(VLOOKUP(IDP_Barèmes_RX!$F348,Listes!$E$31:$F$36,2,FALSE)),IF($C348=Listes!$B$33,IF(IDP_Barèmes_RX!$E348&lt;=Listes!$A$64,IDP_Barèmes_RX!$E348*Listes!$A$65,IF(IDP_Barèmes_RX!$E348&gt;Listes!$D$64,IDP_Barèmes_RX!$E348*Listes!$D$65,((IDP_Barèmes_RX!$E348*Listes!$B$65)+Listes!$C$65)))))))</f>
        <v/>
      </c>
      <c r="M348" s="203" t="str">
        <f>IF(Barèmes!O348="","",Barèmes!O348)</f>
        <v/>
      </c>
      <c r="N348" s="73" t="str">
        <f t="shared" si="21"/>
        <v/>
      </c>
      <c r="O348" s="182" t="str">
        <f t="shared" si="22"/>
        <v/>
      </c>
      <c r="P348" s="182"/>
      <c r="Q348" s="182"/>
      <c r="R348" s="209" t="str">
        <f t="shared" si="23"/>
        <v/>
      </c>
      <c r="S348" s="185"/>
      <c r="T348" s="266"/>
      <c r="U348" s="90"/>
      <c r="V348" s="158">
        <f t="shared" si="20"/>
        <v>0</v>
      </c>
    </row>
    <row r="349" spans="1:22" ht="20.100000000000001" customHeight="1" x14ac:dyDescent="0.25">
      <c r="A349" s="174">
        <v>343</v>
      </c>
      <c r="B349" s="181" t="str">
        <f>IF(Barèmes!B349="","",Barèmes!B349)</f>
        <v/>
      </c>
      <c r="C349" s="181" t="str">
        <f>IF(Barèmes!C349="","",Barèmes!C349)</f>
        <v/>
      </c>
      <c r="D349" s="181" t="str">
        <f>IF(Barèmes!D349="","",Barèmes!D349)</f>
        <v/>
      </c>
      <c r="E349" s="181" t="str">
        <f>IF(Barèmes!E349="","",Barèmes!E349)</f>
        <v/>
      </c>
      <c r="F349" s="181" t="str">
        <f>IF(Barèmes!F349="","",Barèmes!F349)</f>
        <v/>
      </c>
      <c r="G349" s="181" t="str">
        <f>IF(Barèmes!G349="","",Barèmes!G349)</f>
        <v/>
      </c>
      <c r="H349" s="181" t="str">
        <f>IF(Barèmes!J349="","",Barèmes!J349)</f>
        <v/>
      </c>
      <c r="I349" s="181" t="str">
        <f>IF(Barèmes!K349="","",Barèmes!K349)</f>
        <v/>
      </c>
      <c r="J349" s="170" t="str">
        <f>IF($G349="","",IF($C349=Listes!$B$32,IF(IDP_Barèmes_RX!$E349&lt;=Listes!$B$53,(IDP_Barèmes_RX!$E349*(VLOOKUP(IDP_Barèmes_RX!$D349,Listes!$A$54:$E$60,2,FALSE))),IF(IDP_Barèmes_RX!$E349&gt;Listes!$E$53,(IDP_Barèmes_RX!$E349*(VLOOKUP(IDP_Barèmes_RX!$D349,Listes!$A$54:$E$60,5,FALSE))),(IDP_Barèmes_RX!$E349*(VLOOKUP(IDP_Barèmes_RX!$D349,Listes!$A$54:$E$60,3,FALSE))+(VLOOKUP(IDP_Barèmes_RX!$D349,Listes!$A$54:$E$60,4,FALSE)))))))</f>
        <v/>
      </c>
      <c r="K349" s="170" t="str">
        <f>IF($G349="","",IF($C349=Listes!$B$31,IF(IDP_Barèmes_RX!$E349&lt;=Listes!$B$42,(IDP_Barèmes_RX!$E349*(VLOOKUP(IDP_Barèmes_RX!$D349,Listes!$A$43:$E$49,2,FALSE))),IF(IDP_Barèmes_RX!$E349&gt;Listes!$D$42,(IDP_Barèmes_RX!$E349*(VLOOKUP(IDP_Barèmes_RX!$D349,Listes!$A$43:$E$49,5,FALSE))),(IDP_Barèmes_RX!$E349*(VLOOKUP(IDP_Barèmes_RX!$D349,Listes!$A$43:$E$49,3,FALSE))+(VLOOKUP(IDP_Barèmes_RX!$D349,Listes!$A$43:$E$49,4,FALSE)))))))</f>
        <v/>
      </c>
      <c r="L349" s="170" t="str">
        <f>IF($G349="","",IF($C349=Listes!$B$34,Listes!$I$31,IF($C349=Listes!$B$35,(VLOOKUP(IDP_Barèmes_RX!$F349,Listes!$E$31:$F$36,2,FALSE)),IF($C349=Listes!$B$33,IF(IDP_Barèmes_RX!$E349&lt;=Listes!$A$64,IDP_Barèmes_RX!$E349*Listes!$A$65,IF(IDP_Barèmes_RX!$E349&gt;Listes!$D$64,IDP_Barèmes_RX!$E349*Listes!$D$65,((IDP_Barèmes_RX!$E349*Listes!$B$65)+Listes!$C$65)))))))</f>
        <v/>
      </c>
      <c r="M349" s="203" t="str">
        <f>IF(Barèmes!O349="","",Barèmes!O349)</f>
        <v/>
      </c>
      <c r="N349" s="73" t="str">
        <f t="shared" si="21"/>
        <v/>
      </c>
      <c r="O349" s="182" t="str">
        <f t="shared" si="22"/>
        <v/>
      </c>
      <c r="P349" s="182"/>
      <c r="Q349" s="182"/>
      <c r="R349" s="209" t="str">
        <f t="shared" si="23"/>
        <v/>
      </c>
      <c r="S349" s="185"/>
      <c r="T349" s="266"/>
      <c r="U349" s="90"/>
      <c r="V349" s="158">
        <f t="shared" si="20"/>
        <v>0</v>
      </c>
    </row>
    <row r="350" spans="1:22" ht="20.100000000000001" customHeight="1" x14ac:dyDescent="0.25">
      <c r="A350" s="174">
        <v>344</v>
      </c>
      <c r="B350" s="181" t="str">
        <f>IF(Barèmes!B350="","",Barèmes!B350)</f>
        <v/>
      </c>
      <c r="C350" s="181" t="str">
        <f>IF(Barèmes!C350="","",Barèmes!C350)</f>
        <v/>
      </c>
      <c r="D350" s="181" t="str">
        <f>IF(Barèmes!D350="","",Barèmes!D350)</f>
        <v/>
      </c>
      <c r="E350" s="181" t="str">
        <f>IF(Barèmes!E350="","",Barèmes!E350)</f>
        <v/>
      </c>
      <c r="F350" s="181" t="str">
        <f>IF(Barèmes!F350="","",Barèmes!F350)</f>
        <v/>
      </c>
      <c r="G350" s="181" t="str">
        <f>IF(Barèmes!G350="","",Barèmes!G350)</f>
        <v/>
      </c>
      <c r="H350" s="181" t="str">
        <f>IF(Barèmes!J350="","",Barèmes!J350)</f>
        <v/>
      </c>
      <c r="I350" s="181" t="str">
        <f>IF(Barèmes!K350="","",Barèmes!K350)</f>
        <v/>
      </c>
      <c r="J350" s="170" t="str">
        <f>IF($G350="","",IF($C350=Listes!$B$32,IF(IDP_Barèmes_RX!$E350&lt;=Listes!$B$53,(IDP_Barèmes_RX!$E350*(VLOOKUP(IDP_Barèmes_RX!$D350,Listes!$A$54:$E$60,2,FALSE))),IF(IDP_Barèmes_RX!$E350&gt;Listes!$E$53,(IDP_Barèmes_RX!$E350*(VLOOKUP(IDP_Barèmes_RX!$D350,Listes!$A$54:$E$60,5,FALSE))),(IDP_Barèmes_RX!$E350*(VLOOKUP(IDP_Barèmes_RX!$D350,Listes!$A$54:$E$60,3,FALSE))+(VLOOKUP(IDP_Barèmes_RX!$D350,Listes!$A$54:$E$60,4,FALSE)))))))</f>
        <v/>
      </c>
      <c r="K350" s="170" t="str">
        <f>IF($G350="","",IF($C350=Listes!$B$31,IF(IDP_Barèmes_RX!$E350&lt;=Listes!$B$42,(IDP_Barèmes_RX!$E350*(VLOOKUP(IDP_Barèmes_RX!$D350,Listes!$A$43:$E$49,2,FALSE))),IF(IDP_Barèmes_RX!$E350&gt;Listes!$D$42,(IDP_Barèmes_RX!$E350*(VLOOKUP(IDP_Barèmes_RX!$D350,Listes!$A$43:$E$49,5,FALSE))),(IDP_Barèmes_RX!$E350*(VLOOKUP(IDP_Barèmes_RX!$D350,Listes!$A$43:$E$49,3,FALSE))+(VLOOKUP(IDP_Barèmes_RX!$D350,Listes!$A$43:$E$49,4,FALSE)))))))</f>
        <v/>
      </c>
      <c r="L350" s="170" t="str">
        <f>IF($G350="","",IF($C350=Listes!$B$34,Listes!$I$31,IF($C350=Listes!$B$35,(VLOOKUP(IDP_Barèmes_RX!$F350,Listes!$E$31:$F$36,2,FALSE)),IF($C350=Listes!$B$33,IF(IDP_Barèmes_RX!$E350&lt;=Listes!$A$64,IDP_Barèmes_RX!$E350*Listes!$A$65,IF(IDP_Barèmes_RX!$E350&gt;Listes!$D$64,IDP_Barèmes_RX!$E350*Listes!$D$65,((IDP_Barèmes_RX!$E350*Listes!$B$65)+Listes!$C$65)))))))</f>
        <v/>
      </c>
      <c r="M350" s="203" t="str">
        <f>IF(Barèmes!O350="","",Barèmes!O350)</f>
        <v/>
      </c>
      <c r="N350" s="73" t="str">
        <f t="shared" si="21"/>
        <v/>
      </c>
      <c r="O350" s="182" t="str">
        <f t="shared" si="22"/>
        <v/>
      </c>
      <c r="P350" s="182"/>
      <c r="Q350" s="182"/>
      <c r="R350" s="209" t="str">
        <f t="shared" si="23"/>
        <v/>
      </c>
      <c r="S350" s="185"/>
      <c r="T350" s="266"/>
      <c r="U350" s="90"/>
      <c r="V350" s="158">
        <f t="shared" si="20"/>
        <v>0</v>
      </c>
    </row>
    <row r="351" spans="1:22" ht="20.100000000000001" customHeight="1" x14ac:dyDescent="0.25">
      <c r="A351" s="174">
        <v>345</v>
      </c>
      <c r="B351" s="181" t="str">
        <f>IF(Barèmes!B351="","",Barèmes!B351)</f>
        <v/>
      </c>
      <c r="C351" s="181" t="str">
        <f>IF(Barèmes!C351="","",Barèmes!C351)</f>
        <v/>
      </c>
      <c r="D351" s="181" t="str">
        <f>IF(Barèmes!D351="","",Barèmes!D351)</f>
        <v/>
      </c>
      <c r="E351" s="181" t="str">
        <f>IF(Barèmes!E351="","",Barèmes!E351)</f>
        <v/>
      </c>
      <c r="F351" s="181" t="str">
        <f>IF(Barèmes!F351="","",Barèmes!F351)</f>
        <v/>
      </c>
      <c r="G351" s="181" t="str">
        <f>IF(Barèmes!G351="","",Barèmes!G351)</f>
        <v/>
      </c>
      <c r="H351" s="181" t="str">
        <f>IF(Barèmes!J351="","",Barèmes!J351)</f>
        <v/>
      </c>
      <c r="I351" s="181" t="str">
        <f>IF(Barèmes!K351="","",Barèmes!K351)</f>
        <v/>
      </c>
      <c r="J351" s="170" t="str">
        <f>IF($G351="","",IF($C351=Listes!$B$32,IF(IDP_Barèmes_RX!$E351&lt;=Listes!$B$53,(IDP_Barèmes_RX!$E351*(VLOOKUP(IDP_Barèmes_RX!$D351,Listes!$A$54:$E$60,2,FALSE))),IF(IDP_Barèmes_RX!$E351&gt;Listes!$E$53,(IDP_Barèmes_RX!$E351*(VLOOKUP(IDP_Barèmes_RX!$D351,Listes!$A$54:$E$60,5,FALSE))),(IDP_Barèmes_RX!$E351*(VLOOKUP(IDP_Barèmes_RX!$D351,Listes!$A$54:$E$60,3,FALSE))+(VLOOKUP(IDP_Barèmes_RX!$D351,Listes!$A$54:$E$60,4,FALSE)))))))</f>
        <v/>
      </c>
      <c r="K351" s="170" t="str">
        <f>IF($G351="","",IF($C351=Listes!$B$31,IF(IDP_Barèmes_RX!$E351&lt;=Listes!$B$42,(IDP_Barèmes_RX!$E351*(VLOOKUP(IDP_Barèmes_RX!$D351,Listes!$A$43:$E$49,2,FALSE))),IF(IDP_Barèmes_RX!$E351&gt;Listes!$D$42,(IDP_Barèmes_RX!$E351*(VLOOKUP(IDP_Barèmes_RX!$D351,Listes!$A$43:$E$49,5,FALSE))),(IDP_Barèmes_RX!$E351*(VLOOKUP(IDP_Barèmes_RX!$D351,Listes!$A$43:$E$49,3,FALSE))+(VLOOKUP(IDP_Barèmes_RX!$D351,Listes!$A$43:$E$49,4,FALSE)))))))</f>
        <v/>
      </c>
      <c r="L351" s="170" t="str">
        <f>IF($G351="","",IF($C351=Listes!$B$34,Listes!$I$31,IF($C351=Listes!$B$35,(VLOOKUP(IDP_Barèmes_RX!$F351,Listes!$E$31:$F$36,2,FALSE)),IF($C351=Listes!$B$33,IF(IDP_Barèmes_RX!$E351&lt;=Listes!$A$64,IDP_Barèmes_RX!$E351*Listes!$A$65,IF(IDP_Barèmes_RX!$E351&gt;Listes!$D$64,IDP_Barèmes_RX!$E351*Listes!$D$65,((IDP_Barèmes_RX!$E351*Listes!$B$65)+Listes!$C$65)))))))</f>
        <v/>
      </c>
      <c r="M351" s="203" t="str">
        <f>IF(Barèmes!O351="","",Barèmes!O351)</f>
        <v/>
      </c>
      <c r="N351" s="73" t="str">
        <f t="shared" si="21"/>
        <v/>
      </c>
      <c r="O351" s="182" t="str">
        <f t="shared" si="22"/>
        <v/>
      </c>
      <c r="P351" s="182"/>
      <c r="Q351" s="182"/>
      <c r="R351" s="209" t="str">
        <f t="shared" si="23"/>
        <v/>
      </c>
      <c r="S351" s="185"/>
      <c r="T351" s="266"/>
      <c r="U351" s="90"/>
      <c r="V351" s="158">
        <f t="shared" si="20"/>
        <v>0</v>
      </c>
    </row>
    <row r="352" spans="1:22" ht="20.100000000000001" customHeight="1" x14ac:dyDescent="0.25">
      <c r="A352" s="174">
        <v>346</v>
      </c>
      <c r="B352" s="181" t="str">
        <f>IF(Barèmes!B352="","",Barèmes!B352)</f>
        <v/>
      </c>
      <c r="C352" s="181" t="str">
        <f>IF(Barèmes!C352="","",Barèmes!C352)</f>
        <v/>
      </c>
      <c r="D352" s="181" t="str">
        <f>IF(Barèmes!D352="","",Barèmes!D352)</f>
        <v/>
      </c>
      <c r="E352" s="181" t="str">
        <f>IF(Barèmes!E352="","",Barèmes!E352)</f>
        <v/>
      </c>
      <c r="F352" s="181" t="str">
        <f>IF(Barèmes!F352="","",Barèmes!F352)</f>
        <v/>
      </c>
      <c r="G352" s="181" t="str">
        <f>IF(Barèmes!G352="","",Barèmes!G352)</f>
        <v/>
      </c>
      <c r="H352" s="181" t="str">
        <f>IF(Barèmes!J352="","",Barèmes!J352)</f>
        <v/>
      </c>
      <c r="I352" s="181" t="str">
        <f>IF(Barèmes!K352="","",Barèmes!K352)</f>
        <v/>
      </c>
      <c r="J352" s="170" t="str">
        <f>IF($G352="","",IF($C352=Listes!$B$32,IF(IDP_Barèmes_RX!$E352&lt;=Listes!$B$53,(IDP_Barèmes_RX!$E352*(VLOOKUP(IDP_Barèmes_RX!$D352,Listes!$A$54:$E$60,2,FALSE))),IF(IDP_Barèmes_RX!$E352&gt;Listes!$E$53,(IDP_Barèmes_RX!$E352*(VLOOKUP(IDP_Barèmes_RX!$D352,Listes!$A$54:$E$60,5,FALSE))),(IDP_Barèmes_RX!$E352*(VLOOKUP(IDP_Barèmes_RX!$D352,Listes!$A$54:$E$60,3,FALSE))+(VLOOKUP(IDP_Barèmes_RX!$D352,Listes!$A$54:$E$60,4,FALSE)))))))</f>
        <v/>
      </c>
      <c r="K352" s="170" t="str">
        <f>IF($G352="","",IF($C352=Listes!$B$31,IF(IDP_Barèmes_RX!$E352&lt;=Listes!$B$42,(IDP_Barèmes_RX!$E352*(VLOOKUP(IDP_Barèmes_RX!$D352,Listes!$A$43:$E$49,2,FALSE))),IF(IDP_Barèmes_RX!$E352&gt;Listes!$D$42,(IDP_Barèmes_RX!$E352*(VLOOKUP(IDP_Barèmes_RX!$D352,Listes!$A$43:$E$49,5,FALSE))),(IDP_Barèmes_RX!$E352*(VLOOKUP(IDP_Barèmes_RX!$D352,Listes!$A$43:$E$49,3,FALSE))+(VLOOKUP(IDP_Barèmes_RX!$D352,Listes!$A$43:$E$49,4,FALSE)))))))</f>
        <v/>
      </c>
      <c r="L352" s="170" t="str">
        <f>IF($G352="","",IF($C352=Listes!$B$34,Listes!$I$31,IF($C352=Listes!$B$35,(VLOOKUP(IDP_Barèmes_RX!$F352,Listes!$E$31:$F$36,2,FALSE)),IF($C352=Listes!$B$33,IF(IDP_Barèmes_RX!$E352&lt;=Listes!$A$64,IDP_Barèmes_RX!$E352*Listes!$A$65,IF(IDP_Barèmes_RX!$E352&gt;Listes!$D$64,IDP_Barèmes_RX!$E352*Listes!$D$65,((IDP_Barèmes_RX!$E352*Listes!$B$65)+Listes!$C$65)))))))</f>
        <v/>
      </c>
      <c r="M352" s="203" t="str">
        <f>IF(Barèmes!O352="","",Barèmes!O352)</f>
        <v/>
      </c>
      <c r="N352" s="73" t="str">
        <f t="shared" si="21"/>
        <v/>
      </c>
      <c r="O352" s="182" t="str">
        <f t="shared" si="22"/>
        <v/>
      </c>
      <c r="P352" s="182"/>
      <c r="Q352" s="182"/>
      <c r="R352" s="209" t="str">
        <f t="shared" si="23"/>
        <v/>
      </c>
      <c r="S352" s="185"/>
      <c r="T352" s="266"/>
      <c r="U352" s="90"/>
      <c r="V352" s="158">
        <f t="shared" si="20"/>
        <v>0</v>
      </c>
    </row>
    <row r="353" spans="1:22" ht="20.100000000000001" customHeight="1" x14ac:dyDescent="0.25">
      <c r="A353" s="174">
        <v>347</v>
      </c>
      <c r="B353" s="181" t="str">
        <f>IF(Barèmes!B353="","",Barèmes!B353)</f>
        <v/>
      </c>
      <c r="C353" s="181" t="str">
        <f>IF(Barèmes!C353="","",Barèmes!C353)</f>
        <v/>
      </c>
      <c r="D353" s="181" t="str">
        <f>IF(Barèmes!D353="","",Barèmes!D353)</f>
        <v/>
      </c>
      <c r="E353" s="181" t="str">
        <f>IF(Barèmes!E353="","",Barèmes!E353)</f>
        <v/>
      </c>
      <c r="F353" s="181" t="str">
        <f>IF(Barèmes!F353="","",Barèmes!F353)</f>
        <v/>
      </c>
      <c r="G353" s="181" t="str">
        <f>IF(Barèmes!G353="","",Barèmes!G353)</f>
        <v/>
      </c>
      <c r="H353" s="181" t="str">
        <f>IF(Barèmes!J353="","",Barèmes!J353)</f>
        <v/>
      </c>
      <c r="I353" s="181" t="str">
        <f>IF(Barèmes!K353="","",Barèmes!K353)</f>
        <v/>
      </c>
      <c r="J353" s="170" t="str">
        <f>IF($G353="","",IF($C353=Listes!$B$32,IF(IDP_Barèmes_RX!$E353&lt;=Listes!$B$53,(IDP_Barèmes_RX!$E353*(VLOOKUP(IDP_Barèmes_RX!$D353,Listes!$A$54:$E$60,2,FALSE))),IF(IDP_Barèmes_RX!$E353&gt;Listes!$E$53,(IDP_Barèmes_RX!$E353*(VLOOKUP(IDP_Barèmes_RX!$D353,Listes!$A$54:$E$60,5,FALSE))),(IDP_Barèmes_RX!$E353*(VLOOKUP(IDP_Barèmes_RX!$D353,Listes!$A$54:$E$60,3,FALSE))+(VLOOKUP(IDP_Barèmes_RX!$D353,Listes!$A$54:$E$60,4,FALSE)))))))</f>
        <v/>
      </c>
      <c r="K353" s="170" t="str">
        <f>IF($G353="","",IF($C353=Listes!$B$31,IF(IDP_Barèmes_RX!$E353&lt;=Listes!$B$42,(IDP_Barèmes_RX!$E353*(VLOOKUP(IDP_Barèmes_RX!$D353,Listes!$A$43:$E$49,2,FALSE))),IF(IDP_Barèmes_RX!$E353&gt;Listes!$D$42,(IDP_Barèmes_RX!$E353*(VLOOKUP(IDP_Barèmes_RX!$D353,Listes!$A$43:$E$49,5,FALSE))),(IDP_Barèmes_RX!$E353*(VLOOKUP(IDP_Barèmes_RX!$D353,Listes!$A$43:$E$49,3,FALSE))+(VLOOKUP(IDP_Barèmes_RX!$D353,Listes!$A$43:$E$49,4,FALSE)))))))</f>
        <v/>
      </c>
      <c r="L353" s="170" t="str">
        <f>IF($G353="","",IF($C353=Listes!$B$34,Listes!$I$31,IF($C353=Listes!$B$35,(VLOOKUP(IDP_Barèmes_RX!$F353,Listes!$E$31:$F$36,2,FALSE)),IF($C353=Listes!$B$33,IF(IDP_Barèmes_RX!$E353&lt;=Listes!$A$64,IDP_Barèmes_RX!$E353*Listes!$A$65,IF(IDP_Barèmes_RX!$E353&gt;Listes!$D$64,IDP_Barèmes_RX!$E353*Listes!$D$65,((IDP_Barèmes_RX!$E353*Listes!$B$65)+Listes!$C$65)))))))</f>
        <v/>
      </c>
      <c r="M353" s="203" t="str">
        <f>IF(Barèmes!O353="","",Barèmes!O353)</f>
        <v/>
      </c>
      <c r="N353" s="73" t="str">
        <f t="shared" si="21"/>
        <v/>
      </c>
      <c r="O353" s="182" t="str">
        <f t="shared" si="22"/>
        <v/>
      </c>
      <c r="P353" s="182"/>
      <c r="Q353" s="182"/>
      <c r="R353" s="209" t="str">
        <f t="shared" si="23"/>
        <v/>
      </c>
      <c r="S353" s="185"/>
      <c r="T353" s="266"/>
      <c r="U353" s="90"/>
      <c r="V353" s="158">
        <f t="shared" si="20"/>
        <v>0</v>
      </c>
    </row>
    <row r="354" spans="1:22" ht="20.100000000000001" customHeight="1" x14ac:dyDescent="0.25">
      <c r="A354" s="174">
        <v>348</v>
      </c>
      <c r="B354" s="181" t="str">
        <f>IF(Barèmes!B354="","",Barèmes!B354)</f>
        <v/>
      </c>
      <c r="C354" s="181" t="str">
        <f>IF(Barèmes!C354="","",Barèmes!C354)</f>
        <v/>
      </c>
      <c r="D354" s="181" t="str">
        <f>IF(Barèmes!D354="","",Barèmes!D354)</f>
        <v/>
      </c>
      <c r="E354" s="181" t="str">
        <f>IF(Barèmes!E354="","",Barèmes!E354)</f>
        <v/>
      </c>
      <c r="F354" s="181" t="str">
        <f>IF(Barèmes!F354="","",Barèmes!F354)</f>
        <v/>
      </c>
      <c r="G354" s="181" t="str">
        <f>IF(Barèmes!G354="","",Barèmes!G354)</f>
        <v/>
      </c>
      <c r="H354" s="181" t="str">
        <f>IF(Barèmes!J354="","",Barèmes!J354)</f>
        <v/>
      </c>
      <c r="I354" s="181" t="str">
        <f>IF(Barèmes!K354="","",Barèmes!K354)</f>
        <v/>
      </c>
      <c r="J354" s="170" t="str">
        <f>IF($G354="","",IF($C354=Listes!$B$32,IF(IDP_Barèmes_RX!$E354&lt;=Listes!$B$53,(IDP_Barèmes_RX!$E354*(VLOOKUP(IDP_Barèmes_RX!$D354,Listes!$A$54:$E$60,2,FALSE))),IF(IDP_Barèmes_RX!$E354&gt;Listes!$E$53,(IDP_Barèmes_RX!$E354*(VLOOKUP(IDP_Barèmes_RX!$D354,Listes!$A$54:$E$60,5,FALSE))),(IDP_Barèmes_RX!$E354*(VLOOKUP(IDP_Barèmes_RX!$D354,Listes!$A$54:$E$60,3,FALSE))+(VLOOKUP(IDP_Barèmes_RX!$D354,Listes!$A$54:$E$60,4,FALSE)))))))</f>
        <v/>
      </c>
      <c r="K354" s="170" t="str">
        <f>IF($G354="","",IF($C354=Listes!$B$31,IF(IDP_Barèmes_RX!$E354&lt;=Listes!$B$42,(IDP_Barèmes_RX!$E354*(VLOOKUP(IDP_Barèmes_RX!$D354,Listes!$A$43:$E$49,2,FALSE))),IF(IDP_Barèmes_RX!$E354&gt;Listes!$D$42,(IDP_Barèmes_RX!$E354*(VLOOKUP(IDP_Barèmes_RX!$D354,Listes!$A$43:$E$49,5,FALSE))),(IDP_Barèmes_RX!$E354*(VLOOKUP(IDP_Barèmes_RX!$D354,Listes!$A$43:$E$49,3,FALSE))+(VLOOKUP(IDP_Barèmes_RX!$D354,Listes!$A$43:$E$49,4,FALSE)))))))</f>
        <v/>
      </c>
      <c r="L354" s="170" t="str">
        <f>IF($G354="","",IF($C354=Listes!$B$34,Listes!$I$31,IF($C354=Listes!$B$35,(VLOOKUP(IDP_Barèmes_RX!$F354,Listes!$E$31:$F$36,2,FALSE)),IF($C354=Listes!$B$33,IF(IDP_Barèmes_RX!$E354&lt;=Listes!$A$64,IDP_Barèmes_RX!$E354*Listes!$A$65,IF(IDP_Barèmes_RX!$E354&gt;Listes!$D$64,IDP_Barèmes_RX!$E354*Listes!$D$65,((IDP_Barèmes_RX!$E354*Listes!$B$65)+Listes!$C$65)))))))</f>
        <v/>
      </c>
      <c r="M354" s="203" t="str">
        <f>IF(Barèmes!O354="","",Barèmes!O354)</f>
        <v/>
      </c>
      <c r="N354" s="73" t="str">
        <f t="shared" si="21"/>
        <v/>
      </c>
      <c r="O354" s="182" t="str">
        <f t="shared" si="22"/>
        <v/>
      </c>
      <c r="P354" s="182"/>
      <c r="Q354" s="182"/>
      <c r="R354" s="209" t="str">
        <f t="shared" si="23"/>
        <v/>
      </c>
      <c r="S354" s="185"/>
      <c r="T354" s="266"/>
      <c r="U354" s="90"/>
      <c r="V354" s="158">
        <f t="shared" si="20"/>
        <v>0</v>
      </c>
    </row>
    <row r="355" spans="1:22" ht="20.100000000000001" customHeight="1" x14ac:dyDescent="0.25">
      <c r="A355" s="174">
        <v>349</v>
      </c>
      <c r="B355" s="181" t="str">
        <f>IF(Barèmes!B355="","",Barèmes!B355)</f>
        <v/>
      </c>
      <c r="C355" s="181" t="str">
        <f>IF(Barèmes!C355="","",Barèmes!C355)</f>
        <v/>
      </c>
      <c r="D355" s="181" t="str">
        <f>IF(Barèmes!D355="","",Barèmes!D355)</f>
        <v/>
      </c>
      <c r="E355" s="181" t="str">
        <f>IF(Barèmes!E355="","",Barèmes!E355)</f>
        <v/>
      </c>
      <c r="F355" s="181" t="str">
        <f>IF(Barèmes!F355="","",Barèmes!F355)</f>
        <v/>
      </c>
      <c r="G355" s="181" t="str">
        <f>IF(Barèmes!G355="","",Barèmes!G355)</f>
        <v/>
      </c>
      <c r="H355" s="181" t="str">
        <f>IF(Barèmes!J355="","",Barèmes!J355)</f>
        <v/>
      </c>
      <c r="I355" s="181" t="str">
        <f>IF(Barèmes!K355="","",Barèmes!K355)</f>
        <v/>
      </c>
      <c r="J355" s="170" t="str">
        <f>IF($G355="","",IF($C355=Listes!$B$32,IF(IDP_Barèmes_RX!$E355&lt;=Listes!$B$53,(IDP_Barèmes_RX!$E355*(VLOOKUP(IDP_Barèmes_RX!$D355,Listes!$A$54:$E$60,2,FALSE))),IF(IDP_Barèmes_RX!$E355&gt;Listes!$E$53,(IDP_Barèmes_RX!$E355*(VLOOKUP(IDP_Barèmes_RX!$D355,Listes!$A$54:$E$60,5,FALSE))),(IDP_Barèmes_RX!$E355*(VLOOKUP(IDP_Barèmes_RX!$D355,Listes!$A$54:$E$60,3,FALSE))+(VLOOKUP(IDP_Barèmes_RX!$D355,Listes!$A$54:$E$60,4,FALSE)))))))</f>
        <v/>
      </c>
      <c r="K355" s="170" t="str">
        <f>IF($G355="","",IF($C355=Listes!$B$31,IF(IDP_Barèmes_RX!$E355&lt;=Listes!$B$42,(IDP_Barèmes_RX!$E355*(VLOOKUP(IDP_Barèmes_RX!$D355,Listes!$A$43:$E$49,2,FALSE))),IF(IDP_Barèmes_RX!$E355&gt;Listes!$D$42,(IDP_Barèmes_RX!$E355*(VLOOKUP(IDP_Barèmes_RX!$D355,Listes!$A$43:$E$49,5,FALSE))),(IDP_Barèmes_RX!$E355*(VLOOKUP(IDP_Barèmes_RX!$D355,Listes!$A$43:$E$49,3,FALSE))+(VLOOKUP(IDP_Barèmes_RX!$D355,Listes!$A$43:$E$49,4,FALSE)))))))</f>
        <v/>
      </c>
      <c r="L355" s="170" t="str">
        <f>IF($G355="","",IF($C355=Listes!$B$34,Listes!$I$31,IF($C355=Listes!$B$35,(VLOOKUP(IDP_Barèmes_RX!$F355,Listes!$E$31:$F$36,2,FALSE)),IF($C355=Listes!$B$33,IF(IDP_Barèmes_RX!$E355&lt;=Listes!$A$64,IDP_Barèmes_RX!$E355*Listes!$A$65,IF(IDP_Barèmes_RX!$E355&gt;Listes!$D$64,IDP_Barèmes_RX!$E355*Listes!$D$65,((IDP_Barèmes_RX!$E355*Listes!$B$65)+Listes!$C$65)))))))</f>
        <v/>
      </c>
      <c r="M355" s="203" t="str">
        <f>IF(Barèmes!O355="","",Barèmes!O355)</f>
        <v/>
      </c>
      <c r="N355" s="73" t="str">
        <f t="shared" si="21"/>
        <v/>
      </c>
      <c r="O355" s="182" t="str">
        <f t="shared" si="22"/>
        <v/>
      </c>
      <c r="P355" s="182"/>
      <c r="Q355" s="182"/>
      <c r="R355" s="209" t="str">
        <f t="shared" si="23"/>
        <v/>
      </c>
      <c r="S355" s="185"/>
      <c r="T355" s="266"/>
      <c r="U355" s="90"/>
      <c r="V355" s="158">
        <f t="shared" si="20"/>
        <v>0</v>
      </c>
    </row>
    <row r="356" spans="1:22" ht="20.100000000000001" customHeight="1" x14ac:dyDescent="0.25">
      <c r="A356" s="174">
        <v>350</v>
      </c>
      <c r="B356" s="181" t="str">
        <f>IF(Barèmes!B356="","",Barèmes!B356)</f>
        <v/>
      </c>
      <c r="C356" s="181" t="str">
        <f>IF(Barèmes!C356="","",Barèmes!C356)</f>
        <v/>
      </c>
      <c r="D356" s="181" t="str">
        <f>IF(Barèmes!D356="","",Barèmes!D356)</f>
        <v/>
      </c>
      <c r="E356" s="181" t="str">
        <f>IF(Barèmes!E356="","",Barèmes!E356)</f>
        <v/>
      </c>
      <c r="F356" s="181" t="str">
        <f>IF(Barèmes!F356="","",Barèmes!F356)</f>
        <v/>
      </c>
      <c r="G356" s="181" t="str">
        <f>IF(Barèmes!G356="","",Barèmes!G356)</f>
        <v/>
      </c>
      <c r="H356" s="181" t="str">
        <f>IF(Barèmes!J356="","",Barèmes!J356)</f>
        <v/>
      </c>
      <c r="I356" s="181" t="str">
        <f>IF(Barèmes!K356="","",Barèmes!K356)</f>
        <v/>
      </c>
      <c r="J356" s="170" t="str">
        <f>IF($G356="","",IF($C356=Listes!$B$32,IF(IDP_Barèmes_RX!$E356&lt;=Listes!$B$53,(IDP_Barèmes_RX!$E356*(VLOOKUP(IDP_Barèmes_RX!$D356,Listes!$A$54:$E$60,2,FALSE))),IF(IDP_Barèmes_RX!$E356&gt;Listes!$E$53,(IDP_Barèmes_RX!$E356*(VLOOKUP(IDP_Barèmes_RX!$D356,Listes!$A$54:$E$60,5,FALSE))),(IDP_Barèmes_RX!$E356*(VLOOKUP(IDP_Barèmes_RX!$D356,Listes!$A$54:$E$60,3,FALSE))+(VLOOKUP(IDP_Barèmes_RX!$D356,Listes!$A$54:$E$60,4,FALSE)))))))</f>
        <v/>
      </c>
      <c r="K356" s="170" t="str">
        <f>IF($G356="","",IF($C356=Listes!$B$31,IF(IDP_Barèmes_RX!$E356&lt;=Listes!$B$42,(IDP_Barèmes_RX!$E356*(VLOOKUP(IDP_Barèmes_RX!$D356,Listes!$A$43:$E$49,2,FALSE))),IF(IDP_Barèmes_RX!$E356&gt;Listes!$D$42,(IDP_Barèmes_RX!$E356*(VLOOKUP(IDP_Barèmes_RX!$D356,Listes!$A$43:$E$49,5,FALSE))),(IDP_Barèmes_RX!$E356*(VLOOKUP(IDP_Barèmes_RX!$D356,Listes!$A$43:$E$49,3,FALSE))+(VLOOKUP(IDP_Barèmes_RX!$D356,Listes!$A$43:$E$49,4,FALSE)))))))</f>
        <v/>
      </c>
      <c r="L356" s="170" t="str">
        <f>IF($G356="","",IF($C356=Listes!$B$34,Listes!$I$31,IF($C356=Listes!$B$35,(VLOOKUP(IDP_Barèmes_RX!$F356,Listes!$E$31:$F$36,2,FALSE)),IF($C356=Listes!$B$33,IF(IDP_Barèmes_RX!$E356&lt;=Listes!$A$64,IDP_Barèmes_RX!$E356*Listes!$A$65,IF(IDP_Barèmes_RX!$E356&gt;Listes!$D$64,IDP_Barèmes_RX!$E356*Listes!$D$65,((IDP_Barèmes_RX!$E356*Listes!$B$65)+Listes!$C$65)))))))</f>
        <v/>
      </c>
      <c r="M356" s="203" t="str">
        <f>IF(Barèmes!O356="","",Barèmes!O356)</f>
        <v/>
      </c>
      <c r="N356" s="73" t="str">
        <f t="shared" si="21"/>
        <v/>
      </c>
      <c r="O356" s="182" t="str">
        <f t="shared" si="22"/>
        <v/>
      </c>
      <c r="P356" s="182"/>
      <c r="Q356" s="182"/>
      <c r="R356" s="209" t="str">
        <f t="shared" si="23"/>
        <v/>
      </c>
      <c r="S356" s="185"/>
      <c r="T356" s="266"/>
      <c r="U356" s="90"/>
      <c r="V356" s="158">
        <f t="shared" si="20"/>
        <v>0</v>
      </c>
    </row>
    <row r="357" spans="1:22" ht="20.100000000000001" customHeight="1" x14ac:dyDescent="0.25">
      <c r="A357" s="174">
        <v>351</v>
      </c>
      <c r="B357" s="181" t="str">
        <f>IF(Barèmes!B357="","",Barèmes!B357)</f>
        <v/>
      </c>
      <c r="C357" s="181" t="str">
        <f>IF(Barèmes!C357="","",Barèmes!C357)</f>
        <v/>
      </c>
      <c r="D357" s="181" t="str">
        <f>IF(Barèmes!D357="","",Barèmes!D357)</f>
        <v/>
      </c>
      <c r="E357" s="181" t="str">
        <f>IF(Barèmes!E357="","",Barèmes!E357)</f>
        <v/>
      </c>
      <c r="F357" s="181" t="str">
        <f>IF(Barèmes!F357="","",Barèmes!F357)</f>
        <v/>
      </c>
      <c r="G357" s="181" t="str">
        <f>IF(Barèmes!G357="","",Barèmes!G357)</f>
        <v/>
      </c>
      <c r="H357" s="181" t="str">
        <f>IF(Barèmes!J357="","",Barèmes!J357)</f>
        <v/>
      </c>
      <c r="I357" s="181" t="str">
        <f>IF(Barèmes!K357="","",Barèmes!K357)</f>
        <v/>
      </c>
      <c r="J357" s="170" t="str">
        <f>IF($G357="","",IF($C357=Listes!$B$32,IF(IDP_Barèmes_RX!$E357&lt;=Listes!$B$53,(IDP_Barèmes_RX!$E357*(VLOOKUP(IDP_Barèmes_RX!$D357,Listes!$A$54:$E$60,2,FALSE))),IF(IDP_Barèmes_RX!$E357&gt;Listes!$E$53,(IDP_Barèmes_RX!$E357*(VLOOKUP(IDP_Barèmes_RX!$D357,Listes!$A$54:$E$60,5,FALSE))),(IDP_Barèmes_RX!$E357*(VLOOKUP(IDP_Barèmes_RX!$D357,Listes!$A$54:$E$60,3,FALSE))+(VLOOKUP(IDP_Barèmes_RX!$D357,Listes!$A$54:$E$60,4,FALSE)))))))</f>
        <v/>
      </c>
      <c r="K357" s="170" t="str">
        <f>IF($G357="","",IF($C357=Listes!$B$31,IF(IDP_Barèmes_RX!$E357&lt;=Listes!$B$42,(IDP_Barèmes_RX!$E357*(VLOOKUP(IDP_Barèmes_RX!$D357,Listes!$A$43:$E$49,2,FALSE))),IF(IDP_Barèmes_RX!$E357&gt;Listes!$D$42,(IDP_Barèmes_RX!$E357*(VLOOKUP(IDP_Barèmes_RX!$D357,Listes!$A$43:$E$49,5,FALSE))),(IDP_Barèmes_RX!$E357*(VLOOKUP(IDP_Barèmes_RX!$D357,Listes!$A$43:$E$49,3,FALSE))+(VLOOKUP(IDP_Barèmes_RX!$D357,Listes!$A$43:$E$49,4,FALSE)))))))</f>
        <v/>
      </c>
      <c r="L357" s="170" t="str">
        <f>IF($G357="","",IF($C357=Listes!$B$34,Listes!$I$31,IF($C357=Listes!$B$35,(VLOOKUP(IDP_Barèmes_RX!$F357,Listes!$E$31:$F$36,2,FALSE)),IF($C357=Listes!$B$33,IF(IDP_Barèmes_RX!$E357&lt;=Listes!$A$64,IDP_Barèmes_RX!$E357*Listes!$A$65,IF(IDP_Barèmes_RX!$E357&gt;Listes!$D$64,IDP_Barèmes_RX!$E357*Listes!$D$65,((IDP_Barèmes_RX!$E357*Listes!$B$65)+Listes!$C$65)))))))</f>
        <v/>
      </c>
      <c r="M357" s="203" t="str">
        <f>IF(Barèmes!O357="","",Barèmes!O357)</f>
        <v/>
      </c>
      <c r="N357" s="73" t="str">
        <f t="shared" si="21"/>
        <v/>
      </c>
      <c r="O357" s="182" t="str">
        <f t="shared" si="22"/>
        <v/>
      </c>
      <c r="P357" s="182"/>
      <c r="Q357" s="182"/>
      <c r="R357" s="209" t="str">
        <f t="shared" si="23"/>
        <v/>
      </c>
      <c r="S357" s="185"/>
      <c r="T357" s="266"/>
      <c r="U357" s="90"/>
      <c r="V357" s="158">
        <f t="shared" si="20"/>
        <v>0</v>
      </c>
    </row>
    <row r="358" spans="1:22" ht="20.100000000000001" customHeight="1" x14ac:dyDescent="0.25">
      <c r="A358" s="174">
        <v>352</v>
      </c>
      <c r="B358" s="181" t="str">
        <f>IF(Barèmes!B358="","",Barèmes!B358)</f>
        <v/>
      </c>
      <c r="C358" s="181" t="str">
        <f>IF(Barèmes!C358="","",Barèmes!C358)</f>
        <v/>
      </c>
      <c r="D358" s="181" t="str">
        <f>IF(Barèmes!D358="","",Barèmes!D358)</f>
        <v/>
      </c>
      <c r="E358" s="181" t="str">
        <f>IF(Barèmes!E358="","",Barèmes!E358)</f>
        <v/>
      </c>
      <c r="F358" s="181" t="str">
        <f>IF(Barèmes!F358="","",Barèmes!F358)</f>
        <v/>
      </c>
      <c r="G358" s="181" t="str">
        <f>IF(Barèmes!G358="","",Barèmes!G358)</f>
        <v/>
      </c>
      <c r="H358" s="181" t="str">
        <f>IF(Barèmes!J358="","",Barèmes!J358)</f>
        <v/>
      </c>
      <c r="I358" s="181" t="str">
        <f>IF(Barèmes!K358="","",Barèmes!K358)</f>
        <v/>
      </c>
      <c r="J358" s="170" t="str">
        <f>IF($G358="","",IF($C358=Listes!$B$32,IF(IDP_Barèmes_RX!$E358&lt;=Listes!$B$53,(IDP_Barèmes_RX!$E358*(VLOOKUP(IDP_Barèmes_RX!$D358,Listes!$A$54:$E$60,2,FALSE))),IF(IDP_Barèmes_RX!$E358&gt;Listes!$E$53,(IDP_Barèmes_RX!$E358*(VLOOKUP(IDP_Barèmes_RX!$D358,Listes!$A$54:$E$60,5,FALSE))),(IDP_Barèmes_RX!$E358*(VLOOKUP(IDP_Barèmes_RX!$D358,Listes!$A$54:$E$60,3,FALSE))+(VLOOKUP(IDP_Barèmes_RX!$D358,Listes!$A$54:$E$60,4,FALSE)))))))</f>
        <v/>
      </c>
      <c r="K358" s="170" t="str">
        <f>IF($G358="","",IF($C358=Listes!$B$31,IF(IDP_Barèmes_RX!$E358&lt;=Listes!$B$42,(IDP_Barèmes_RX!$E358*(VLOOKUP(IDP_Barèmes_RX!$D358,Listes!$A$43:$E$49,2,FALSE))),IF(IDP_Barèmes_RX!$E358&gt;Listes!$D$42,(IDP_Barèmes_RX!$E358*(VLOOKUP(IDP_Barèmes_RX!$D358,Listes!$A$43:$E$49,5,FALSE))),(IDP_Barèmes_RX!$E358*(VLOOKUP(IDP_Barèmes_RX!$D358,Listes!$A$43:$E$49,3,FALSE))+(VLOOKUP(IDP_Barèmes_RX!$D358,Listes!$A$43:$E$49,4,FALSE)))))))</f>
        <v/>
      </c>
      <c r="L358" s="170" t="str">
        <f>IF($G358="","",IF($C358=Listes!$B$34,Listes!$I$31,IF($C358=Listes!$B$35,(VLOOKUP(IDP_Barèmes_RX!$F358,Listes!$E$31:$F$36,2,FALSE)),IF($C358=Listes!$B$33,IF(IDP_Barèmes_RX!$E358&lt;=Listes!$A$64,IDP_Barèmes_RX!$E358*Listes!$A$65,IF(IDP_Barèmes_RX!$E358&gt;Listes!$D$64,IDP_Barèmes_RX!$E358*Listes!$D$65,((IDP_Barèmes_RX!$E358*Listes!$B$65)+Listes!$C$65)))))))</f>
        <v/>
      </c>
      <c r="M358" s="203" t="str">
        <f>IF(Barèmes!O358="","",Barèmes!O358)</f>
        <v/>
      </c>
      <c r="N358" s="73" t="str">
        <f t="shared" si="21"/>
        <v/>
      </c>
      <c r="O358" s="182" t="str">
        <f t="shared" si="22"/>
        <v/>
      </c>
      <c r="P358" s="182"/>
      <c r="Q358" s="182"/>
      <c r="R358" s="209" t="str">
        <f t="shared" si="23"/>
        <v/>
      </c>
      <c r="S358" s="185"/>
      <c r="T358" s="266"/>
      <c r="U358" s="90"/>
      <c r="V358" s="158">
        <f t="shared" si="20"/>
        <v>0</v>
      </c>
    </row>
    <row r="359" spans="1:22" ht="20.100000000000001" customHeight="1" x14ac:dyDescent="0.25">
      <c r="A359" s="174">
        <v>353</v>
      </c>
      <c r="B359" s="181" t="str">
        <f>IF(Barèmes!B359="","",Barèmes!B359)</f>
        <v/>
      </c>
      <c r="C359" s="181" t="str">
        <f>IF(Barèmes!C359="","",Barèmes!C359)</f>
        <v/>
      </c>
      <c r="D359" s="181" t="str">
        <f>IF(Barèmes!D359="","",Barèmes!D359)</f>
        <v/>
      </c>
      <c r="E359" s="181" t="str">
        <f>IF(Barèmes!E359="","",Barèmes!E359)</f>
        <v/>
      </c>
      <c r="F359" s="181" t="str">
        <f>IF(Barèmes!F359="","",Barèmes!F359)</f>
        <v/>
      </c>
      <c r="G359" s="181" t="str">
        <f>IF(Barèmes!G359="","",Barèmes!G359)</f>
        <v/>
      </c>
      <c r="H359" s="181" t="str">
        <f>IF(Barèmes!J359="","",Barèmes!J359)</f>
        <v/>
      </c>
      <c r="I359" s="181" t="str">
        <f>IF(Barèmes!K359="","",Barèmes!K359)</f>
        <v/>
      </c>
      <c r="J359" s="170" t="str">
        <f>IF($G359="","",IF($C359=Listes!$B$32,IF(IDP_Barèmes_RX!$E359&lt;=Listes!$B$53,(IDP_Barèmes_RX!$E359*(VLOOKUP(IDP_Barèmes_RX!$D359,Listes!$A$54:$E$60,2,FALSE))),IF(IDP_Barèmes_RX!$E359&gt;Listes!$E$53,(IDP_Barèmes_RX!$E359*(VLOOKUP(IDP_Barèmes_RX!$D359,Listes!$A$54:$E$60,5,FALSE))),(IDP_Barèmes_RX!$E359*(VLOOKUP(IDP_Barèmes_RX!$D359,Listes!$A$54:$E$60,3,FALSE))+(VLOOKUP(IDP_Barèmes_RX!$D359,Listes!$A$54:$E$60,4,FALSE)))))))</f>
        <v/>
      </c>
      <c r="K359" s="170" t="str">
        <f>IF($G359="","",IF($C359=Listes!$B$31,IF(IDP_Barèmes_RX!$E359&lt;=Listes!$B$42,(IDP_Barèmes_RX!$E359*(VLOOKUP(IDP_Barèmes_RX!$D359,Listes!$A$43:$E$49,2,FALSE))),IF(IDP_Barèmes_RX!$E359&gt;Listes!$D$42,(IDP_Barèmes_RX!$E359*(VLOOKUP(IDP_Barèmes_RX!$D359,Listes!$A$43:$E$49,5,FALSE))),(IDP_Barèmes_RX!$E359*(VLOOKUP(IDP_Barèmes_RX!$D359,Listes!$A$43:$E$49,3,FALSE))+(VLOOKUP(IDP_Barèmes_RX!$D359,Listes!$A$43:$E$49,4,FALSE)))))))</f>
        <v/>
      </c>
      <c r="L359" s="170" t="str">
        <f>IF($G359="","",IF($C359=Listes!$B$34,Listes!$I$31,IF($C359=Listes!$B$35,(VLOOKUP(IDP_Barèmes_RX!$F359,Listes!$E$31:$F$36,2,FALSE)),IF($C359=Listes!$B$33,IF(IDP_Barèmes_RX!$E359&lt;=Listes!$A$64,IDP_Barèmes_RX!$E359*Listes!$A$65,IF(IDP_Barèmes_RX!$E359&gt;Listes!$D$64,IDP_Barèmes_RX!$E359*Listes!$D$65,((IDP_Barèmes_RX!$E359*Listes!$B$65)+Listes!$C$65)))))))</f>
        <v/>
      </c>
      <c r="M359" s="203" t="str">
        <f>IF(Barèmes!O359="","",Barèmes!O359)</f>
        <v/>
      </c>
      <c r="N359" s="73" t="str">
        <f t="shared" si="21"/>
        <v/>
      </c>
      <c r="O359" s="182" t="str">
        <f t="shared" si="22"/>
        <v/>
      </c>
      <c r="P359" s="182"/>
      <c r="Q359" s="182"/>
      <c r="R359" s="209" t="str">
        <f t="shared" si="23"/>
        <v/>
      </c>
      <c r="S359" s="185"/>
      <c r="T359" s="266"/>
      <c r="U359" s="90"/>
      <c r="V359" s="158">
        <f t="shared" si="20"/>
        <v>0</v>
      </c>
    </row>
    <row r="360" spans="1:22" ht="20.100000000000001" customHeight="1" x14ac:dyDescent="0.25">
      <c r="A360" s="174">
        <v>354</v>
      </c>
      <c r="B360" s="181" t="str">
        <f>IF(Barèmes!B360="","",Barèmes!B360)</f>
        <v/>
      </c>
      <c r="C360" s="181" t="str">
        <f>IF(Barèmes!C360="","",Barèmes!C360)</f>
        <v/>
      </c>
      <c r="D360" s="181" t="str">
        <f>IF(Barèmes!D360="","",Barèmes!D360)</f>
        <v/>
      </c>
      <c r="E360" s="181" t="str">
        <f>IF(Barèmes!E360="","",Barèmes!E360)</f>
        <v/>
      </c>
      <c r="F360" s="181" t="str">
        <f>IF(Barèmes!F360="","",Barèmes!F360)</f>
        <v/>
      </c>
      <c r="G360" s="181" t="str">
        <f>IF(Barèmes!G360="","",Barèmes!G360)</f>
        <v/>
      </c>
      <c r="H360" s="181" t="str">
        <f>IF(Barèmes!J360="","",Barèmes!J360)</f>
        <v/>
      </c>
      <c r="I360" s="181" t="str">
        <f>IF(Barèmes!K360="","",Barèmes!K360)</f>
        <v/>
      </c>
      <c r="J360" s="170" t="str">
        <f>IF($G360="","",IF($C360=Listes!$B$32,IF(IDP_Barèmes_RX!$E360&lt;=Listes!$B$53,(IDP_Barèmes_RX!$E360*(VLOOKUP(IDP_Barèmes_RX!$D360,Listes!$A$54:$E$60,2,FALSE))),IF(IDP_Barèmes_RX!$E360&gt;Listes!$E$53,(IDP_Barèmes_RX!$E360*(VLOOKUP(IDP_Barèmes_RX!$D360,Listes!$A$54:$E$60,5,FALSE))),(IDP_Barèmes_RX!$E360*(VLOOKUP(IDP_Barèmes_RX!$D360,Listes!$A$54:$E$60,3,FALSE))+(VLOOKUP(IDP_Barèmes_RX!$D360,Listes!$A$54:$E$60,4,FALSE)))))))</f>
        <v/>
      </c>
      <c r="K360" s="170" t="str">
        <f>IF($G360="","",IF($C360=Listes!$B$31,IF(IDP_Barèmes_RX!$E360&lt;=Listes!$B$42,(IDP_Barèmes_RX!$E360*(VLOOKUP(IDP_Barèmes_RX!$D360,Listes!$A$43:$E$49,2,FALSE))),IF(IDP_Barèmes_RX!$E360&gt;Listes!$D$42,(IDP_Barèmes_RX!$E360*(VLOOKUP(IDP_Barèmes_RX!$D360,Listes!$A$43:$E$49,5,FALSE))),(IDP_Barèmes_RX!$E360*(VLOOKUP(IDP_Barèmes_RX!$D360,Listes!$A$43:$E$49,3,FALSE))+(VLOOKUP(IDP_Barèmes_RX!$D360,Listes!$A$43:$E$49,4,FALSE)))))))</f>
        <v/>
      </c>
      <c r="L360" s="170" t="str">
        <f>IF($G360="","",IF($C360=Listes!$B$34,Listes!$I$31,IF($C360=Listes!$B$35,(VLOOKUP(IDP_Barèmes_RX!$F360,Listes!$E$31:$F$36,2,FALSE)),IF($C360=Listes!$B$33,IF(IDP_Barèmes_RX!$E360&lt;=Listes!$A$64,IDP_Barèmes_RX!$E360*Listes!$A$65,IF(IDP_Barèmes_RX!$E360&gt;Listes!$D$64,IDP_Barèmes_RX!$E360*Listes!$D$65,((IDP_Barèmes_RX!$E360*Listes!$B$65)+Listes!$C$65)))))))</f>
        <v/>
      </c>
      <c r="M360" s="203" t="str">
        <f>IF(Barèmes!O360="","",Barèmes!O360)</f>
        <v/>
      </c>
      <c r="N360" s="73" t="str">
        <f t="shared" si="21"/>
        <v/>
      </c>
      <c r="O360" s="182" t="str">
        <f t="shared" si="22"/>
        <v/>
      </c>
      <c r="P360" s="182"/>
      <c r="Q360" s="182"/>
      <c r="R360" s="209" t="str">
        <f t="shared" si="23"/>
        <v/>
      </c>
      <c r="S360" s="185"/>
      <c r="T360" s="266"/>
      <c r="U360" s="90"/>
      <c r="V360" s="158">
        <f t="shared" si="20"/>
        <v>0</v>
      </c>
    </row>
    <row r="361" spans="1:22" ht="20.100000000000001" customHeight="1" x14ac:dyDescent="0.25">
      <c r="A361" s="174">
        <v>355</v>
      </c>
      <c r="B361" s="181" t="str">
        <f>IF(Barèmes!B361="","",Barèmes!B361)</f>
        <v/>
      </c>
      <c r="C361" s="181" t="str">
        <f>IF(Barèmes!C361="","",Barèmes!C361)</f>
        <v/>
      </c>
      <c r="D361" s="181" t="str">
        <f>IF(Barèmes!D361="","",Barèmes!D361)</f>
        <v/>
      </c>
      <c r="E361" s="181" t="str">
        <f>IF(Barèmes!E361="","",Barèmes!E361)</f>
        <v/>
      </c>
      <c r="F361" s="181" t="str">
        <f>IF(Barèmes!F361="","",Barèmes!F361)</f>
        <v/>
      </c>
      <c r="G361" s="181" t="str">
        <f>IF(Barèmes!G361="","",Barèmes!G361)</f>
        <v/>
      </c>
      <c r="H361" s="181" t="str">
        <f>IF(Barèmes!J361="","",Barèmes!J361)</f>
        <v/>
      </c>
      <c r="I361" s="181" t="str">
        <f>IF(Barèmes!K361="","",Barèmes!K361)</f>
        <v/>
      </c>
      <c r="J361" s="170" t="str">
        <f>IF($G361="","",IF($C361=Listes!$B$32,IF(IDP_Barèmes_RX!$E361&lt;=Listes!$B$53,(IDP_Barèmes_RX!$E361*(VLOOKUP(IDP_Barèmes_RX!$D361,Listes!$A$54:$E$60,2,FALSE))),IF(IDP_Barèmes_RX!$E361&gt;Listes!$E$53,(IDP_Barèmes_RX!$E361*(VLOOKUP(IDP_Barèmes_RX!$D361,Listes!$A$54:$E$60,5,FALSE))),(IDP_Barèmes_RX!$E361*(VLOOKUP(IDP_Barèmes_RX!$D361,Listes!$A$54:$E$60,3,FALSE))+(VLOOKUP(IDP_Barèmes_RX!$D361,Listes!$A$54:$E$60,4,FALSE)))))))</f>
        <v/>
      </c>
      <c r="K361" s="170" t="str">
        <f>IF($G361="","",IF($C361=Listes!$B$31,IF(IDP_Barèmes_RX!$E361&lt;=Listes!$B$42,(IDP_Barèmes_RX!$E361*(VLOOKUP(IDP_Barèmes_RX!$D361,Listes!$A$43:$E$49,2,FALSE))),IF(IDP_Barèmes_RX!$E361&gt;Listes!$D$42,(IDP_Barèmes_RX!$E361*(VLOOKUP(IDP_Barèmes_RX!$D361,Listes!$A$43:$E$49,5,FALSE))),(IDP_Barèmes_RX!$E361*(VLOOKUP(IDP_Barèmes_RX!$D361,Listes!$A$43:$E$49,3,FALSE))+(VLOOKUP(IDP_Barèmes_RX!$D361,Listes!$A$43:$E$49,4,FALSE)))))))</f>
        <v/>
      </c>
      <c r="L361" s="170" t="str">
        <f>IF($G361="","",IF($C361=Listes!$B$34,Listes!$I$31,IF($C361=Listes!$B$35,(VLOOKUP(IDP_Barèmes_RX!$F361,Listes!$E$31:$F$36,2,FALSE)),IF($C361=Listes!$B$33,IF(IDP_Barèmes_RX!$E361&lt;=Listes!$A$64,IDP_Barèmes_RX!$E361*Listes!$A$65,IF(IDP_Barèmes_RX!$E361&gt;Listes!$D$64,IDP_Barèmes_RX!$E361*Listes!$D$65,((IDP_Barèmes_RX!$E361*Listes!$B$65)+Listes!$C$65)))))))</f>
        <v/>
      </c>
      <c r="M361" s="203" t="str">
        <f>IF(Barèmes!O361="","",Barèmes!O361)</f>
        <v/>
      </c>
      <c r="N361" s="73" t="str">
        <f t="shared" si="21"/>
        <v/>
      </c>
      <c r="O361" s="182" t="str">
        <f t="shared" si="22"/>
        <v/>
      </c>
      <c r="P361" s="182"/>
      <c r="Q361" s="182"/>
      <c r="R361" s="209" t="str">
        <f t="shared" si="23"/>
        <v/>
      </c>
      <c r="S361" s="185"/>
      <c r="T361" s="266"/>
      <c r="U361" s="90"/>
      <c r="V361" s="158">
        <f t="shared" si="20"/>
        <v>0</v>
      </c>
    </row>
    <row r="362" spans="1:22" ht="20.100000000000001" customHeight="1" x14ac:dyDescent="0.25">
      <c r="A362" s="174">
        <v>356</v>
      </c>
      <c r="B362" s="181" t="str">
        <f>IF(Barèmes!B362="","",Barèmes!B362)</f>
        <v/>
      </c>
      <c r="C362" s="181" t="str">
        <f>IF(Barèmes!C362="","",Barèmes!C362)</f>
        <v/>
      </c>
      <c r="D362" s="181" t="str">
        <f>IF(Barèmes!D362="","",Barèmes!D362)</f>
        <v/>
      </c>
      <c r="E362" s="181" t="str">
        <f>IF(Barèmes!E362="","",Barèmes!E362)</f>
        <v/>
      </c>
      <c r="F362" s="181" t="str">
        <f>IF(Barèmes!F362="","",Barèmes!F362)</f>
        <v/>
      </c>
      <c r="G362" s="181" t="str">
        <f>IF(Barèmes!G362="","",Barèmes!G362)</f>
        <v/>
      </c>
      <c r="H362" s="181" t="str">
        <f>IF(Barèmes!J362="","",Barèmes!J362)</f>
        <v/>
      </c>
      <c r="I362" s="181" t="str">
        <f>IF(Barèmes!K362="","",Barèmes!K362)</f>
        <v/>
      </c>
      <c r="J362" s="170" t="str">
        <f>IF($G362="","",IF($C362=Listes!$B$32,IF(IDP_Barèmes_RX!$E362&lt;=Listes!$B$53,(IDP_Barèmes_RX!$E362*(VLOOKUP(IDP_Barèmes_RX!$D362,Listes!$A$54:$E$60,2,FALSE))),IF(IDP_Barèmes_RX!$E362&gt;Listes!$E$53,(IDP_Barèmes_RX!$E362*(VLOOKUP(IDP_Barèmes_RX!$D362,Listes!$A$54:$E$60,5,FALSE))),(IDP_Barèmes_RX!$E362*(VLOOKUP(IDP_Barèmes_RX!$D362,Listes!$A$54:$E$60,3,FALSE))+(VLOOKUP(IDP_Barèmes_RX!$D362,Listes!$A$54:$E$60,4,FALSE)))))))</f>
        <v/>
      </c>
      <c r="K362" s="170" t="str">
        <f>IF($G362="","",IF($C362=Listes!$B$31,IF(IDP_Barèmes_RX!$E362&lt;=Listes!$B$42,(IDP_Barèmes_RX!$E362*(VLOOKUP(IDP_Barèmes_RX!$D362,Listes!$A$43:$E$49,2,FALSE))),IF(IDP_Barèmes_RX!$E362&gt;Listes!$D$42,(IDP_Barèmes_RX!$E362*(VLOOKUP(IDP_Barèmes_RX!$D362,Listes!$A$43:$E$49,5,FALSE))),(IDP_Barèmes_RX!$E362*(VLOOKUP(IDP_Barèmes_RX!$D362,Listes!$A$43:$E$49,3,FALSE))+(VLOOKUP(IDP_Barèmes_RX!$D362,Listes!$A$43:$E$49,4,FALSE)))))))</f>
        <v/>
      </c>
      <c r="L362" s="170" t="str">
        <f>IF($G362="","",IF($C362=Listes!$B$34,Listes!$I$31,IF($C362=Listes!$B$35,(VLOOKUP(IDP_Barèmes_RX!$F362,Listes!$E$31:$F$36,2,FALSE)),IF($C362=Listes!$B$33,IF(IDP_Barèmes_RX!$E362&lt;=Listes!$A$64,IDP_Barèmes_RX!$E362*Listes!$A$65,IF(IDP_Barèmes_RX!$E362&gt;Listes!$D$64,IDP_Barèmes_RX!$E362*Listes!$D$65,((IDP_Barèmes_RX!$E362*Listes!$B$65)+Listes!$C$65)))))))</f>
        <v/>
      </c>
      <c r="M362" s="203" t="str">
        <f>IF(Barèmes!O362="","",Barèmes!O362)</f>
        <v/>
      </c>
      <c r="N362" s="73" t="str">
        <f t="shared" si="21"/>
        <v/>
      </c>
      <c r="O362" s="182" t="str">
        <f t="shared" si="22"/>
        <v/>
      </c>
      <c r="P362" s="182"/>
      <c r="Q362" s="182"/>
      <c r="R362" s="209" t="str">
        <f t="shared" si="23"/>
        <v/>
      </c>
      <c r="S362" s="185"/>
      <c r="T362" s="266"/>
      <c r="U362" s="90"/>
      <c r="V362" s="158">
        <f t="shared" si="20"/>
        <v>0</v>
      </c>
    </row>
    <row r="363" spans="1:22" ht="20.100000000000001" customHeight="1" x14ac:dyDescent="0.25">
      <c r="A363" s="174">
        <v>357</v>
      </c>
      <c r="B363" s="181" t="str">
        <f>IF(Barèmes!B363="","",Barèmes!B363)</f>
        <v/>
      </c>
      <c r="C363" s="181" t="str">
        <f>IF(Barèmes!C363="","",Barèmes!C363)</f>
        <v/>
      </c>
      <c r="D363" s="181" t="str">
        <f>IF(Barèmes!D363="","",Barèmes!D363)</f>
        <v/>
      </c>
      <c r="E363" s="181" t="str">
        <f>IF(Barèmes!E363="","",Barèmes!E363)</f>
        <v/>
      </c>
      <c r="F363" s="181" t="str">
        <f>IF(Barèmes!F363="","",Barèmes!F363)</f>
        <v/>
      </c>
      <c r="G363" s="181" t="str">
        <f>IF(Barèmes!G363="","",Barèmes!G363)</f>
        <v/>
      </c>
      <c r="H363" s="181" t="str">
        <f>IF(Barèmes!J363="","",Barèmes!J363)</f>
        <v/>
      </c>
      <c r="I363" s="181" t="str">
        <f>IF(Barèmes!K363="","",Barèmes!K363)</f>
        <v/>
      </c>
      <c r="J363" s="170" t="str">
        <f>IF($G363="","",IF($C363=Listes!$B$32,IF(IDP_Barèmes_RX!$E363&lt;=Listes!$B$53,(IDP_Barèmes_RX!$E363*(VLOOKUP(IDP_Barèmes_RX!$D363,Listes!$A$54:$E$60,2,FALSE))),IF(IDP_Barèmes_RX!$E363&gt;Listes!$E$53,(IDP_Barèmes_RX!$E363*(VLOOKUP(IDP_Barèmes_RX!$D363,Listes!$A$54:$E$60,5,FALSE))),(IDP_Barèmes_RX!$E363*(VLOOKUP(IDP_Barèmes_RX!$D363,Listes!$A$54:$E$60,3,FALSE))+(VLOOKUP(IDP_Barèmes_RX!$D363,Listes!$A$54:$E$60,4,FALSE)))))))</f>
        <v/>
      </c>
      <c r="K363" s="170" t="str">
        <f>IF($G363="","",IF($C363=Listes!$B$31,IF(IDP_Barèmes_RX!$E363&lt;=Listes!$B$42,(IDP_Barèmes_RX!$E363*(VLOOKUP(IDP_Barèmes_RX!$D363,Listes!$A$43:$E$49,2,FALSE))),IF(IDP_Barèmes_RX!$E363&gt;Listes!$D$42,(IDP_Barèmes_RX!$E363*(VLOOKUP(IDP_Barèmes_RX!$D363,Listes!$A$43:$E$49,5,FALSE))),(IDP_Barèmes_RX!$E363*(VLOOKUP(IDP_Barèmes_RX!$D363,Listes!$A$43:$E$49,3,FALSE))+(VLOOKUP(IDP_Barèmes_RX!$D363,Listes!$A$43:$E$49,4,FALSE)))))))</f>
        <v/>
      </c>
      <c r="L363" s="170" t="str">
        <f>IF($G363="","",IF($C363=Listes!$B$34,Listes!$I$31,IF($C363=Listes!$B$35,(VLOOKUP(IDP_Barèmes_RX!$F363,Listes!$E$31:$F$36,2,FALSE)),IF($C363=Listes!$B$33,IF(IDP_Barèmes_RX!$E363&lt;=Listes!$A$64,IDP_Barèmes_RX!$E363*Listes!$A$65,IF(IDP_Barèmes_RX!$E363&gt;Listes!$D$64,IDP_Barèmes_RX!$E363*Listes!$D$65,((IDP_Barèmes_RX!$E363*Listes!$B$65)+Listes!$C$65)))))))</f>
        <v/>
      </c>
      <c r="M363" s="203" t="str">
        <f>IF(Barèmes!O363="","",Barèmes!O363)</f>
        <v/>
      </c>
      <c r="N363" s="73" t="str">
        <f t="shared" si="21"/>
        <v/>
      </c>
      <c r="O363" s="182" t="str">
        <f t="shared" si="22"/>
        <v/>
      </c>
      <c r="P363" s="182"/>
      <c r="Q363" s="182"/>
      <c r="R363" s="209" t="str">
        <f t="shared" si="23"/>
        <v/>
      </c>
      <c r="S363" s="185"/>
      <c r="T363" s="266"/>
      <c r="U363" s="90"/>
      <c r="V363" s="158">
        <f t="shared" si="20"/>
        <v>0</v>
      </c>
    </row>
    <row r="364" spans="1:22" ht="20.100000000000001" customHeight="1" x14ac:dyDescent="0.25">
      <c r="A364" s="174">
        <v>358</v>
      </c>
      <c r="B364" s="181" t="str">
        <f>IF(Barèmes!B364="","",Barèmes!B364)</f>
        <v/>
      </c>
      <c r="C364" s="181" t="str">
        <f>IF(Barèmes!C364="","",Barèmes!C364)</f>
        <v/>
      </c>
      <c r="D364" s="181" t="str">
        <f>IF(Barèmes!D364="","",Barèmes!D364)</f>
        <v/>
      </c>
      <c r="E364" s="181" t="str">
        <f>IF(Barèmes!E364="","",Barèmes!E364)</f>
        <v/>
      </c>
      <c r="F364" s="181" t="str">
        <f>IF(Barèmes!F364="","",Barèmes!F364)</f>
        <v/>
      </c>
      <c r="G364" s="181" t="str">
        <f>IF(Barèmes!G364="","",Barèmes!G364)</f>
        <v/>
      </c>
      <c r="H364" s="181" t="str">
        <f>IF(Barèmes!J364="","",Barèmes!J364)</f>
        <v/>
      </c>
      <c r="I364" s="181" t="str">
        <f>IF(Barèmes!K364="","",Barèmes!K364)</f>
        <v/>
      </c>
      <c r="J364" s="170" t="str">
        <f>IF($G364="","",IF($C364=Listes!$B$32,IF(IDP_Barèmes_RX!$E364&lt;=Listes!$B$53,(IDP_Barèmes_RX!$E364*(VLOOKUP(IDP_Barèmes_RX!$D364,Listes!$A$54:$E$60,2,FALSE))),IF(IDP_Barèmes_RX!$E364&gt;Listes!$E$53,(IDP_Barèmes_RX!$E364*(VLOOKUP(IDP_Barèmes_RX!$D364,Listes!$A$54:$E$60,5,FALSE))),(IDP_Barèmes_RX!$E364*(VLOOKUP(IDP_Barèmes_RX!$D364,Listes!$A$54:$E$60,3,FALSE))+(VLOOKUP(IDP_Barèmes_RX!$D364,Listes!$A$54:$E$60,4,FALSE)))))))</f>
        <v/>
      </c>
      <c r="K364" s="170" t="str">
        <f>IF($G364="","",IF($C364=Listes!$B$31,IF(IDP_Barèmes_RX!$E364&lt;=Listes!$B$42,(IDP_Barèmes_RX!$E364*(VLOOKUP(IDP_Barèmes_RX!$D364,Listes!$A$43:$E$49,2,FALSE))),IF(IDP_Barèmes_RX!$E364&gt;Listes!$D$42,(IDP_Barèmes_RX!$E364*(VLOOKUP(IDP_Barèmes_RX!$D364,Listes!$A$43:$E$49,5,FALSE))),(IDP_Barèmes_RX!$E364*(VLOOKUP(IDP_Barèmes_RX!$D364,Listes!$A$43:$E$49,3,FALSE))+(VLOOKUP(IDP_Barèmes_RX!$D364,Listes!$A$43:$E$49,4,FALSE)))))))</f>
        <v/>
      </c>
      <c r="L364" s="170" t="str">
        <f>IF($G364="","",IF($C364=Listes!$B$34,Listes!$I$31,IF($C364=Listes!$B$35,(VLOOKUP(IDP_Barèmes_RX!$F364,Listes!$E$31:$F$36,2,FALSE)),IF($C364=Listes!$B$33,IF(IDP_Barèmes_RX!$E364&lt;=Listes!$A$64,IDP_Barèmes_RX!$E364*Listes!$A$65,IF(IDP_Barèmes_RX!$E364&gt;Listes!$D$64,IDP_Barèmes_RX!$E364*Listes!$D$65,((IDP_Barèmes_RX!$E364*Listes!$B$65)+Listes!$C$65)))))))</f>
        <v/>
      </c>
      <c r="M364" s="203" t="str">
        <f>IF(Barèmes!O364="","",Barèmes!O364)</f>
        <v/>
      </c>
      <c r="N364" s="73" t="str">
        <f t="shared" si="21"/>
        <v/>
      </c>
      <c r="O364" s="182" t="str">
        <f t="shared" si="22"/>
        <v/>
      </c>
      <c r="P364" s="182"/>
      <c r="Q364" s="182"/>
      <c r="R364" s="209" t="str">
        <f t="shared" si="23"/>
        <v/>
      </c>
      <c r="S364" s="185"/>
      <c r="T364" s="266"/>
      <c r="U364" s="90"/>
      <c r="V364" s="158">
        <f t="shared" si="20"/>
        <v>0</v>
      </c>
    </row>
    <row r="365" spans="1:22" ht="20.100000000000001" customHeight="1" x14ac:dyDescent="0.25">
      <c r="A365" s="174">
        <v>359</v>
      </c>
      <c r="B365" s="181" t="str">
        <f>IF(Barèmes!B365="","",Barèmes!B365)</f>
        <v/>
      </c>
      <c r="C365" s="181" t="str">
        <f>IF(Barèmes!C365="","",Barèmes!C365)</f>
        <v/>
      </c>
      <c r="D365" s="181" t="str">
        <f>IF(Barèmes!D365="","",Barèmes!D365)</f>
        <v/>
      </c>
      <c r="E365" s="181" t="str">
        <f>IF(Barèmes!E365="","",Barèmes!E365)</f>
        <v/>
      </c>
      <c r="F365" s="181" t="str">
        <f>IF(Barèmes!F365="","",Barèmes!F365)</f>
        <v/>
      </c>
      <c r="G365" s="181" t="str">
        <f>IF(Barèmes!G365="","",Barèmes!G365)</f>
        <v/>
      </c>
      <c r="H365" s="181" t="str">
        <f>IF(Barèmes!J365="","",Barèmes!J365)</f>
        <v/>
      </c>
      <c r="I365" s="181" t="str">
        <f>IF(Barèmes!K365="","",Barèmes!K365)</f>
        <v/>
      </c>
      <c r="J365" s="170" t="str">
        <f>IF($G365="","",IF($C365=Listes!$B$32,IF(IDP_Barèmes_RX!$E365&lt;=Listes!$B$53,(IDP_Barèmes_RX!$E365*(VLOOKUP(IDP_Barèmes_RX!$D365,Listes!$A$54:$E$60,2,FALSE))),IF(IDP_Barèmes_RX!$E365&gt;Listes!$E$53,(IDP_Barèmes_RX!$E365*(VLOOKUP(IDP_Barèmes_RX!$D365,Listes!$A$54:$E$60,5,FALSE))),(IDP_Barèmes_RX!$E365*(VLOOKUP(IDP_Barèmes_RX!$D365,Listes!$A$54:$E$60,3,FALSE))+(VLOOKUP(IDP_Barèmes_RX!$D365,Listes!$A$54:$E$60,4,FALSE)))))))</f>
        <v/>
      </c>
      <c r="K365" s="170" t="str">
        <f>IF($G365="","",IF($C365=Listes!$B$31,IF(IDP_Barèmes_RX!$E365&lt;=Listes!$B$42,(IDP_Barèmes_RX!$E365*(VLOOKUP(IDP_Barèmes_RX!$D365,Listes!$A$43:$E$49,2,FALSE))),IF(IDP_Barèmes_RX!$E365&gt;Listes!$D$42,(IDP_Barèmes_RX!$E365*(VLOOKUP(IDP_Barèmes_RX!$D365,Listes!$A$43:$E$49,5,FALSE))),(IDP_Barèmes_RX!$E365*(VLOOKUP(IDP_Barèmes_RX!$D365,Listes!$A$43:$E$49,3,FALSE))+(VLOOKUP(IDP_Barèmes_RX!$D365,Listes!$A$43:$E$49,4,FALSE)))))))</f>
        <v/>
      </c>
      <c r="L365" s="170" t="str">
        <f>IF($G365="","",IF($C365=Listes!$B$34,Listes!$I$31,IF($C365=Listes!$B$35,(VLOOKUP(IDP_Barèmes_RX!$F365,Listes!$E$31:$F$36,2,FALSE)),IF($C365=Listes!$B$33,IF(IDP_Barèmes_RX!$E365&lt;=Listes!$A$64,IDP_Barèmes_RX!$E365*Listes!$A$65,IF(IDP_Barèmes_RX!$E365&gt;Listes!$D$64,IDP_Barèmes_RX!$E365*Listes!$D$65,((IDP_Barèmes_RX!$E365*Listes!$B$65)+Listes!$C$65)))))))</f>
        <v/>
      </c>
      <c r="M365" s="203" t="str">
        <f>IF(Barèmes!O365="","",Barèmes!O365)</f>
        <v/>
      </c>
      <c r="N365" s="73" t="str">
        <f t="shared" si="21"/>
        <v/>
      </c>
      <c r="O365" s="182" t="str">
        <f t="shared" si="22"/>
        <v/>
      </c>
      <c r="P365" s="182"/>
      <c r="Q365" s="182"/>
      <c r="R365" s="209" t="str">
        <f t="shared" si="23"/>
        <v/>
      </c>
      <c r="S365" s="185"/>
      <c r="T365" s="266"/>
      <c r="U365" s="90"/>
      <c r="V365" s="158">
        <f t="shared" si="20"/>
        <v>0</v>
      </c>
    </row>
    <row r="366" spans="1:22" ht="20.100000000000001" customHeight="1" x14ac:dyDescent="0.25">
      <c r="A366" s="174">
        <v>360</v>
      </c>
      <c r="B366" s="181" t="str">
        <f>IF(Barèmes!B366="","",Barèmes!B366)</f>
        <v/>
      </c>
      <c r="C366" s="181" t="str">
        <f>IF(Barèmes!C366="","",Barèmes!C366)</f>
        <v/>
      </c>
      <c r="D366" s="181" t="str">
        <f>IF(Barèmes!D366="","",Barèmes!D366)</f>
        <v/>
      </c>
      <c r="E366" s="181" t="str">
        <f>IF(Barèmes!E366="","",Barèmes!E366)</f>
        <v/>
      </c>
      <c r="F366" s="181" t="str">
        <f>IF(Barèmes!F366="","",Barèmes!F366)</f>
        <v/>
      </c>
      <c r="G366" s="181" t="str">
        <f>IF(Barèmes!G366="","",Barèmes!G366)</f>
        <v/>
      </c>
      <c r="H366" s="181" t="str">
        <f>IF(Barèmes!J366="","",Barèmes!J366)</f>
        <v/>
      </c>
      <c r="I366" s="181" t="str">
        <f>IF(Barèmes!K366="","",Barèmes!K366)</f>
        <v/>
      </c>
      <c r="J366" s="170" t="str">
        <f>IF($G366="","",IF($C366=Listes!$B$32,IF(IDP_Barèmes_RX!$E366&lt;=Listes!$B$53,(IDP_Barèmes_RX!$E366*(VLOOKUP(IDP_Barèmes_RX!$D366,Listes!$A$54:$E$60,2,FALSE))),IF(IDP_Barèmes_RX!$E366&gt;Listes!$E$53,(IDP_Barèmes_RX!$E366*(VLOOKUP(IDP_Barèmes_RX!$D366,Listes!$A$54:$E$60,5,FALSE))),(IDP_Barèmes_RX!$E366*(VLOOKUP(IDP_Barèmes_RX!$D366,Listes!$A$54:$E$60,3,FALSE))+(VLOOKUP(IDP_Barèmes_RX!$D366,Listes!$A$54:$E$60,4,FALSE)))))))</f>
        <v/>
      </c>
      <c r="K366" s="170" t="str">
        <f>IF($G366="","",IF($C366=Listes!$B$31,IF(IDP_Barèmes_RX!$E366&lt;=Listes!$B$42,(IDP_Barèmes_RX!$E366*(VLOOKUP(IDP_Barèmes_RX!$D366,Listes!$A$43:$E$49,2,FALSE))),IF(IDP_Barèmes_RX!$E366&gt;Listes!$D$42,(IDP_Barèmes_RX!$E366*(VLOOKUP(IDP_Barèmes_RX!$D366,Listes!$A$43:$E$49,5,FALSE))),(IDP_Barèmes_RX!$E366*(VLOOKUP(IDP_Barèmes_RX!$D366,Listes!$A$43:$E$49,3,FALSE))+(VLOOKUP(IDP_Barèmes_RX!$D366,Listes!$A$43:$E$49,4,FALSE)))))))</f>
        <v/>
      </c>
      <c r="L366" s="170" t="str">
        <f>IF($G366="","",IF($C366=Listes!$B$34,Listes!$I$31,IF($C366=Listes!$B$35,(VLOOKUP(IDP_Barèmes_RX!$F366,Listes!$E$31:$F$36,2,FALSE)),IF($C366=Listes!$B$33,IF(IDP_Barèmes_RX!$E366&lt;=Listes!$A$64,IDP_Barèmes_RX!$E366*Listes!$A$65,IF(IDP_Barèmes_RX!$E366&gt;Listes!$D$64,IDP_Barèmes_RX!$E366*Listes!$D$65,((IDP_Barèmes_RX!$E366*Listes!$B$65)+Listes!$C$65)))))))</f>
        <v/>
      </c>
      <c r="M366" s="203" t="str">
        <f>IF(Barèmes!O366="","",Barèmes!O366)</f>
        <v/>
      </c>
      <c r="N366" s="73" t="str">
        <f t="shared" si="21"/>
        <v/>
      </c>
      <c r="O366" s="182" t="str">
        <f t="shared" si="22"/>
        <v/>
      </c>
      <c r="P366" s="182"/>
      <c r="Q366" s="182"/>
      <c r="R366" s="209" t="str">
        <f t="shared" si="23"/>
        <v/>
      </c>
      <c r="S366" s="185"/>
      <c r="T366" s="266"/>
      <c r="U366" s="90"/>
      <c r="V366" s="158">
        <f t="shared" si="20"/>
        <v>0</v>
      </c>
    </row>
    <row r="367" spans="1:22" ht="20.100000000000001" customHeight="1" x14ac:dyDescent="0.25">
      <c r="A367" s="174">
        <v>361</v>
      </c>
      <c r="B367" s="181" t="str">
        <f>IF(Barèmes!B367="","",Barèmes!B367)</f>
        <v/>
      </c>
      <c r="C367" s="181" t="str">
        <f>IF(Barèmes!C367="","",Barèmes!C367)</f>
        <v/>
      </c>
      <c r="D367" s="181" t="str">
        <f>IF(Barèmes!D367="","",Barèmes!D367)</f>
        <v/>
      </c>
      <c r="E367" s="181" t="str">
        <f>IF(Barèmes!E367="","",Barèmes!E367)</f>
        <v/>
      </c>
      <c r="F367" s="181" t="str">
        <f>IF(Barèmes!F367="","",Barèmes!F367)</f>
        <v/>
      </c>
      <c r="G367" s="181" t="str">
        <f>IF(Barèmes!G367="","",Barèmes!G367)</f>
        <v/>
      </c>
      <c r="H367" s="181" t="str">
        <f>IF(Barèmes!J367="","",Barèmes!J367)</f>
        <v/>
      </c>
      <c r="I367" s="181" t="str">
        <f>IF(Barèmes!K367="","",Barèmes!K367)</f>
        <v/>
      </c>
      <c r="J367" s="170" t="str">
        <f>IF($G367="","",IF($C367=Listes!$B$32,IF(IDP_Barèmes_RX!$E367&lt;=Listes!$B$53,(IDP_Barèmes_RX!$E367*(VLOOKUP(IDP_Barèmes_RX!$D367,Listes!$A$54:$E$60,2,FALSE))),IF(IDP_Barèmes_RX!$E367&gt;Listes!$E$53,(IDP_Barèmes_RX!$E367*(VLOOKUP(IDP_Barèmes_RX!$D367,Listes!$A$54:$E$60,5,FALSE))),(IDP_Barèmes_RX!$E367*(VLOOKUP(IDP_Barèmes_RX!$D367,Listes!$A$54:$E$60,3,FALSE))+(VLOOKUP(IDP_Barèmes_RX!$D367,Listes!$A$54:$E$60,4,FALSE)))))))</f>
        <v/>
      </c>
      <c r="K367" s="170" t="str">
        <f>IF($G367="","",IF($C367=Listes!$B$31,IF(IDP_Barèmes_RX!$E367&lt;=Listes!$B$42,(IDP_Barèmes_RX!$E367*(VLOOKUP(IDP_Barèmes_RX!$D367,Listes!$A$43:$E$49,2,FALSE))),IF(IDP_Barèmes_RX!$E367&gt;Listes!$D$42,(IDP_Barèmes_RX!$E367*(VLOOKUP(IDP_Barèmes_RX!$D367,Listes!$A$43:$E$49,5,FALSE))),(IDP_Barèmes_RX!$E367*(VLOOKUP(IDP_Barèmes_RX!$D367,Listes!$A$43:$E$49,3,FALSE))+(VLOOKUP(IDP_Barèmes_RX!$D367,Listes!$A$43:$E$49,4,FALSE)))))))</f>
        <v/>
      </c>
      <c r="L367" s="170" t="str">
        <f>IF($G367="","",IF($C367=Listes!$B$34,Listes!$I$31,IF($C367=Listes!$B$35,(VLOOKUP(IDP_Barèmes_RX!$F367,Listes!$E$31:$F$36,2,FALSE)),IF($C367=Listes!$B$33,IF(IDP_Barèmes_RX!$E367&lt;=Listes!$A$64,IDP_Barèmes_RX!$E367*Listes!$A$65,IF(IDP_Barèmes_RX!$E367&gt;Listes!$D$64,IDP_Barèmes_RX!$E367*Listes!$D$65,((IDP_Barèmes_RX!$E367*Listes!$B$65)+Listes!$C$65)))))))</f>
        <v/>
      </c>
      <c r="M367" s="203" t="str">
        <f>IF(Barèmes!O367="","",Barèmes!O367)</f>
        <v/>
      </c>
      <c r="N367" s="73" t="str">
        <f t="shared" si="21"/>
        <v/>
      </c>
      <c r="O367" s="182" t="str">
        <f t="shared" si="22"/>
        <v/>
      </c>
      <c r="P367" s="182"/>
      <c r="Q367" s="182"/>
      <c r="R367" s="209" t="str">
        <f t="shared" si="23"/>
        <v/>
      </c>
      <c r="S367" s="185"/>
      <c r="T367" s="266"/>
      <c r="U367" s="90"/>
      <c r="V367" s="158">
        <f t="shared" si="20"/>
        <v>0</v>
      </c>
    </row>
    <row r="368" spans="1:22" ht="20.100000000000001" customHeight="1" x14ac:dyDescent="0.25">
      <c r="A368" s="174">
        <v>362</v>
      </c>
      <c r="B368" s="181" t="str">
        <f>IF(Barèmes!B368="","",Barèmes!B368)</f>
        <v/>
      </c>
      <c r="C368" s="181" t="str">
        <f>IF(Barèmes!C368="","",Barèmes!C368)</f>
        <v/>
      </c>
      <c r="D368" s="181" t="str">
        <f>IF(Barèmes!D368="","",Barèmes!D368)</f>
        <v/>
      </c>
      <c r="E368" s="181" t="str">
        <f>IF(Barèmes!E368="","",Barèmes!E368)</f>
        <v/>
      </c>
      <c r="F368" s="181" t="str">
        <f>IF(Barèmes!F368="","",Barèmes!F368)</f>
        <v/>
      </c>
      <c r="G368" s="181" t="str">
        <f>IF(Barèmes!G368="","",Barèmes!G368)</f>
        <v/>
      </c>
      <c r="H368" s="181" t="str">
        <f>IF(Barèmes!J368="","",Barèmes!J368)</f>
        <v/>
      </c>
      <c r="I368" s="181" t="str">
        <f>IF(Barèmes!K368="","",Barèmes!K368)</f>
        <v/>
      </c>
      <c r="J368" s="170" t="str">
        <f>IF($G368="","",IF($C368=Listes!$B$32,IF(IDP_Barèmes_RX!$E368&lt;=Listes!$B$53,(IDP_Barèmes_RX!$E368*(VLOOKUP(IDP_Barèmes_RX!$D368,Listes!$A$54:$E$60,2,FALSE))),IF(IDP_Barèmes_RX!$E368&gt;Listes!$E$53,(IDP_Barèmes_RX!$E368*(VLOOKUP(IDP_Barèmes_RX!$D368,Listes!$A$54:$E$60,5,FALSE))),(IDP_Barèmes_RX!$E368*(VLOOKUP(IDP_Barèmes_RX!$D368,Listes!$A$54:$E$60,3,FALSE))+(VLOOKUP(IDP_Barèmes_RX!$D368,Listes!$A$54:$E$60,4,FALSE)))))))</f>
        <v/>
      </c>
      <c r="K368" s="170" t="str">
        <f>IF($G368="","",IF($C368=Listes!$B$31,IF(IDP_Barèmes_RX!$E368&lt;=Listes!$B$42,(IDP_Barèmes_RX!$E368*(VLOOKUP(IDP_Barèmes_RX!$D368,Listes!$A$43:$E$49,2,FALSE))),IF(IDP_Barèmes_RX!$E368&gt;Listes!$D$42,(IDP_Barèmes_RX!$E368*(VLOOKUP(IDP_Barèmes_RX!$D368,Listes!$A$43:$E$49,5,FALSE))),(IDP_Barèmes_RX!$E368*(VLOOKUP(IDP_Barèmes_RX!$D368,Listes!$A$43:$E$49,3,FALSE))+(VLOOKUP(IDP_Barèmes_RX!$D368,Listes!$A$43:$E$49,4,FALSE)))))))</f>
        <v/>
      </c>
      <c r="L368" s="170" t="str">
        <f>IF($G368="","",IF($C368=Listes!$B$34,Listes!$I$31,IF($C368=Listes!$B$35,(VLOOKUP(IDP_Barèmes_RX!$F368,Listes!$E$31:$F$36,2,FALSE)),IF($C368=Listes!$B$33,IF(IDP_Barèmes_RX!$E368&lt;=Listes!$A$64,IDP_Barèmes_RX!$E368*Listes!$A$65,IF(IDP_Barèmes_RX!$E368&gt;Listes!$D$64,IDP_Barèmes_RX!$E368*Listes!$D$65,((IDP_Barèmes_RX!$E368*Listes!$B$65)+Listes!$C$65)))))))</f>
        <v/>
      </c>
      <c r="M368" s="203" t="str">
        <f>IF(Barèmes!O368="","",Barèmes!O368)</f>
        <v/>
      </c>
      <c r="N368" s="73" t="str">
        <f t="shared" si="21"/>
        <v/>
      </c>
      <c r="O368" s="182" t="str">
        <f t="shared" si="22"/>
        <v/>
      </c>
      <c r="P368" s="182"/>
      <c r="Q368" s="182"/>
      <c r="R368" s="209" t="str">
        <f t="shared" si="23"/>
        <v/>
      </c>
      <c r="S368" s="185"/>
      <c r="T368" s="266"/>
      <c r="U368" s="90"/>
      <c r="V368" s="158">
        <f t="shared" si="20"/>
        <v>0</v>
      </c>
    </row>
    <row r="369" spans="1:22" ht="20.100000000000001" customHeight="1" x14ac:dyDescent="0.25">
      <c r="A369" s="174">
        <v>363</v>
      </c>
      <c r="B369" s="181" t="str">
        <f>IF(Barèmes!B369="","",Barèmes!B369)</f>
        <v/>
      </c>
      <c r="C369" s="181" t="str">
        <f>IF(Barèmes!C369="","",Barèmes!C369)</f>
        <v/>
      </c>
      <c r="D369" s="181" t="str">
        <f>IF(Barèmes!D369="","",Barèmes!D369)</f>
        <v/>
      </c>
      <c r="E369" s="181" t="str">
        <f>IF(Barèmes!E369="","",Barèmes!E369)</f>
        <v/>
      </c>
      <c r="F369" s="181" t="str">
        <f>IF(Barèmes!F369="","",Barèmes!F369)</f>
        <v/>
      </c>
      <c r="G369" s="181" t="str">
        <f>IF(Barèmes!G369="","",Barèmes!G369)</f>
        <v/>
      </c>
      <c r="H369" s="181" t="str">
        <f>IF(Barèmes!J369="","",Barèmes!J369)</f>
        <v/>
      </c>
      <c r="I369" s="181" t="str">
        <f>IF(Barèmes!K369="","",Barèmes!K369)</f>
        <v/>
      </c>
      <c r="J369" s="170" t="str">
        <f>IF($G369="","",IF($C369=Listes!$B$32,IF(IDP_Barèmes_RX!$E369&lt;=Listes!$B$53,(IDP_Barèmes_RX!$E369*(VLOOKUP(IDP_Barèmes_RX!$D369,Listes!$A$54:$E$60,2,FALSE))),IF(IDP_Barèmes_RX!$E369&gt;Listes!$E$53,(IDP_Barèmes_RX!$E369*(VLOOKUP(IDP_Barèmes_RX!$D369,Listes!$A$54:$E$60,5,FALSE))),(IDP_Barèmes_RX!$E369*(VLOOKUP(IDP_Barèmes_RX!$D369,Listes!$A$54:$E$60,3,FALSE))+(VLOOKUP(IDP_Barèmes_RX!$D369,Listes!$A$54:$E$60,4,FALSE)))))))</f>
        <v/>
      </c>
      <c r="K369" s="170" t="str">
        <f>IF($G369="","",IF($C369=Listes!$B$31,IF(IDP_Barèmes_RX!$E369&lt;=Listes!$B$42,(IDP_Barèmes_RX!$E369*(VLOOKUP(IDP_Barèmes_RX!$D369,Listes!$A$43:$E$49,2,FALSE))),IF(IDP_Barèmes_RX!$E369&gt;Listes!$D$42,(IDP_Barèmes_RX!$E369*(VLOOKUP(IDP_Barèmes_RX!$D369,Listes!$A$43:$E$49,5,FALSE))),(IDP_Barèmes_RX!$E369*(VLOOKUP(IDP_Barèmes_RX!$D369,Listes!$A$43:$E$49,3,FALSE))+(VLOOKUP(IDP_Barèmes_RX!$D369,Listes!$A$43:$E$49,4,FALSE)))))))</f>
        <v/>
      </c>
      <c r="L369" s="170" t="str">
        <f>IF($G369="","",IF($C369=Listes!$B$34,Listes!$I$31,IF($C369=Listes!$B$35,(VLOOKUP(IDP_Barèmes_RX!$F369,Listes!$E$31:$F$36,2,FALSE)),IF($C369=Listes!$B$33,IF(IDP_Barèmes_RX!$E369&lt;=Listes!$A$64,IDP_Barèmes_RX!$E369*Listes!$A$65,IF(IDP_Barèmes_RX!$E369&gt;Listes!$D$64,IDP_Barèmes_RX!$E369*Listes!$D$65,((IDP_Barèmes_RX!$E369*Listes!$B$65)+Listes!$C$65)))))))</f>
        <v/>
      </c>
      <c r="M369" s="203" t="str">
        <f>IF(Barèmes!O369="","",Barèmes!O369)</f>
        <v/>
      </c>
      <c r="N369" s="73" t="str">
        <f t="shared" si="21"/>
        <v/>
      </c>
      <c r="O369" s="182" t="str">
        <f t="shared" si="22"/>
        <v/>
      </c>
      <c r="P369" s="182"/>
      <c r="Q369" s="182"/>
      <c r="R369" s="209" t="str">
        <f t="shared" si="23"/>
        <v/>
      </c>
      <c r="S369" s="185"/>
      <c r="T369" s="266"/>
      <c r="U369" s="90"/>
      <c r="V369" s="158">
        <f t="shared" si="20"/>
        <v>0</v>
      </c>
    </row>
    <row r="370" spans="1:22" ht="20.100000000000001" customHeight="1" x14ac:dyDescent="0.25">
      <c r="A370" s="174">
        <v>364</v>
      </c>
      <c r="B370" s="181" t="str">
        <f>IF(Barèmes!B370="","",Barèmes!B370)</f>
        <v/>
      </c>
      <c r="C370" s="181" t="str">
        <f>IF(Barèmes!C370="","",Barèmes!C370)</f>
        <v/>
      </c>
      <c r="D370" s="181" t="str">
        <f>IF(Barèmes!D370="","",Barèmes!D370)</f>
        <v/>
      </c>
      <c r="E370" s="181" t="str">
        <f>IF(Barèmes!E370="","",Barèmes!E370)</f>
        <v/>
      </c>
      <c r="F370" s="181" t="str">
        <f>IF(Barèmes!F370="","",Barèmes!F370)</f>
        <v/>
      </c>
      <c r="G370" s="181" t="str">
        <f>IF(Barèmes!G370="","",Barèmes!G370)</f>
        <v/>
      </c>
      <c r="H370" s="181" t="str">
        <f>IF(Barèmes!J370="","",Barèmes!J370)</f>
        <v/>
      </c>
      <c r="I370" s="181" t="str">
        <f>IF(Barèmes!K370="","",Barèmes!K370)</f>
        <v/>
      </c>
      <c r="J370" s="170" t="str">
        <f>IF($G370="","",IF($C370=Listes!$B$32,IF(IDP_Barèmes_RX!$E370&lt;=Listes!$B$53,(IDP_Barèmes_RX!$E370*(VLOOKUP(IDP_Barèmes_RX!$D370,Listes!$A$54:$E$60,2,FALSE))),IF(IDP_Barèmes_RX!$E370&gt;Listes!$E$53,(IDP_Barèmes_RX!$E370*(VLOOKUP(IDP_Barèmes_RX!$D370,Listes!$A$54:$E$60,5,FALSE))),(IDP_Barèmes_RX!$E370*(VLOOKUP(IDP_Barèmes_RX!$D370,Listes!$A$54:$E$60,3,FALSE))+(VLOOKUP(IDP_Barèmes_RX!$D370,Listes!$A$54:$E$60,4,FALSE)))))))</f>
        <v/>
      </c>
      <c r="K370" s="170" t="str">
        <f>IF($G370="","",IF($C370=Listes!$B$31,IF(IDP_Barèmes_RX!$E370&lt;=Listes!$B$42,(IDP_Barèmes_RX!$E370*(VLOOKUP(IDP_Barèmes_RX!$D370,Listes!$A$43:$E$49,2,FALSE))),IF(IDP_Barèmes_RX!$E370&gt;Listes!$D$42,(IDP_Barèmes_RX!$E370*(VLOOKUP(IDP_Barèmes_RX!$D370,Listes!$A$43:$E$49,5,FALSE))),(IDP_Barèmes_RX!$E370*(VLOOKUP(IDP_Barèmes_RX!$D370,Listes!$A$43:$E$49,3,FALSE))+(VLOOKUP(IDP_Barèmes_RX!$D370,Listes!$A$43:$E$49,4,FALSE)))))))</f>
        <v/>
      </c>
      <c r="L370" s="170" t="str">
        <f>IF($G370="","",IF($C370=Listes!$B$34,Listes!$I$31,IF($C370=Listes!$B$35,(VLOOKUP(IDP_Barèmes_RX!$F370,Listes!$E$31:$F$36,2,FALSE)),IF($C370=Listes!$B$33,IF(IDP_Barèmes_RX!$E370&lt;=Listes!$A$64,IDP_Barèmes_RX!$E370*Listes!$A$65,IF(IDP_Barèmes_RX!$E370&gt;Listes!$D$64,IDP_Barèmes_RX!$E370*Listes!$D$65,((IDP_Barèmes_RX!$E370*Listes!$B$65)+Listes!$C$65)))))))</f>
        <v/>
      </c>
      <c r="M370" s="203" t="str">
        <f>IF(Barèmes!O370="","",Barèmes!O370)</f>
        <v/>
      </c>
      <c r="N370" s="73" t="str">
        <f t="shared" si="21"/>
        <v/>
      </c>
      <c r="O370" s="182" t="str">
        <f t="shared" si="22"/>
        <v/>
      </c>
      <c r="P370" s="182"/>
      <c r="Q370" s="182"/>
      <c r="R370" s="209" t="str">
        <f t="shared" si="23"/>
        <v/>
      </c>
      <c r="S370" s="185"/>
      <c r="T370" s="266"/>
      <c r="U370" s="90"/>
      <c r="V370" s="158">
        <f t="shared" si="20"/>
        <v>0</v>
      </c>
    </row>
    <row r="371" spans="1:22" ht="20.100000000000001" customHeight="1" x14ac:dyDescent="0.25">
      <c r="A371" s="174">
        <v>365</v>
      </c>
      <c r="B371" s="181" t="str">
        <f>IF(Barèmes!B371="","",Barèmes!B371)</f>
        <v/>
      </c>
      <c r="C371" s="181" t="str">
        <f>IF(Barèmes!C371="","",Barèmes!C371)</f>
        <v/>
      </c>
      <c r="D371" s="181" t="str">
        <f>IF(Barèmes!D371="","",Barèmes!D371)</f>
        <v/>
      </c>
      <c r="E371" s="181" t="str">
        <f>IF(Barèmes!E371="","",Barèmes!E371)</f>
        <v/>
      </c>
      <c r="F371" s="181" t="str">
        <f>IF(Barèmes!F371="","",Barèmes!F371)</f>
        <v/>
      </c>
      <c r="G371" s="181" t="str">
        <f>IF(Barèmes!G371="","",Barèmes!G371)</f>
        <v/>
      </c>
      <c r="H371" s="181" t="str">
        <f>IF(Barèmes!J371="","",Barèmes!J371)</f>
        <v/>
      </c>
      <c r="I371" s="181" t="str">
        <f>IF(Barèmes!K371="","",Barèmes!K371)</f>
        <v/>
      </c>
      <c r="J371" s="170" t="str">
        <f>IF($G371="","",IF($C371=Listes!$B$32,IF(IDP_Barèmes_RX!$E371&lt;=Listes!$B$53,(IDP_Barèmes_RX!$E371*(VLOOKUP(IDP_Barèmes_RX!$D371,Listes!$A$54:$E$60,2,FALSE))),IF(IDP_Barèmes_RX!$E371&gt;Listes!$E$53,(IDP_Barèmes_RX!$E371*(VLOOKUP(IDP_Barèmes_RX!$D371,Listes!$A$54:$E$60,5,FALSE))),(IDP_Barèmes_RX!$E371*(VLOOKUP(IDP_Barèmes_RX!$D371,Listes!$A$54:$E$60,3,FALSE))+(VLOOKUP(IDP_Barèmes_RX!$D371,Listes!$A$54:$E$60,4,FALSE)))))))</f>
        <v/>
      </c>
      <c r="K371" s="170" t="str">
        <f>IF($G371="","",IF($C371=Listes!$B$31,IF(IDP_Barèmes_RX!$E371&lt;=Listes!$B$42,(IDP_Barèmes_RX!$E371*(VLOOKUP(IDP_Barèmes_RX!$D371,Listes!$A$43:$E$49,2,FALSE))),IF(IDP_Barèmes_RX!$E371&gt;Listes!$D$42,(IDP_Barèmes_RX!$E371*(VLOOKUP(IDP_Barèmes_RX!$D371,Listes!$A$43:$E$49,5,FALSE))),(IDP_Barèmes_RX!$E371*(VLOOKUP(IDP_Barèmes_RX!$D371,Listes!$A$43:$E$49,3,FALSE))+(VLOOKUP(IDP_Barèmes_RX!$D371,Listes!$A$43:$E$49,4,FALSE)))))))</f>
        <v/>
      </c>
      <c r="L371" s="170" t="str">
        <f>IF($G371="","",IF($C371=Listes!$B$34,Listes!$I$31,IF($C371=Listes!$B$35,(VLOOKUP(IDP_Barèmes_RX!$F371,Listes!$E$31:$F$36,2,FALSE)),IF($C371=Listes!$B$33,IF(IDP_Barèmes_RX!$E371&lt;=Listes!$A$64,IDP_Barèmes_RX!$E371*Listes!$A$65,IF(IDP_Barèmes_RX!$E371&gt;Listes!$D$64,IDP_Barèmes_RX!$E371*Listes!$D$65,((IDP_Barèmes_RX!$E371*Listes!$B$65)+Listes!$C$65)))))))</f>
        <v/>
      </c>
      <c r="M371" s="203" t="str">
        <f>IF(Barèmes!O371="","",Barèmes!O371)</f>
        <v/>
      </c>
      <c r="N371" s="73" t="str">
        <f t="shared" si="21"/>
        <v/>
      </c>
      <c r="O371" s="182" t="str">
        <f t="shared" si="22"/>
        <v/>
      </c>
      <c r="P371" s="182"/>
      <c r="Q371" s="182"/>
      <c r="R371" s="209" t="str">
        <f t="shared" si="23"/>
        <v/>
      </c>
      <c r="S371" s="185"/>
      <c r="T371" s="266"/>
      <c r="U371" s="90"/>
      <c r="V371" s="158">
        <f t="shared" si="20"/>
        <v>0</v>
      </c>
    </row>
    <row r="372" spans="1:22" ht="20.100000000000001" customHeight="1" x14ac:dyDescent="0.25">
      <c r="A372" s="174">
        <v>366</v>
      </c>
      <c r="B372" s="181" t="str">
        <f>IF(Barèmes!B372="","",Barèmes!B372)</f>
        <v/>
      </c>
      <c r="C372" s="181" t="str">
        <f>IF(Barèmes!C372="","",Barèmes!C372)</f>
        <v/>
      </c>
      <c r="D372" s="181" t="str">
        <f>IF(Barèmes!D372="","",Barèmes!D372)</f>
        <v/>
      </c>
      <c r="E372" s="181" t="str">
        <f>IF(Barèmes!E372="","",Barèmes!E372)</f>
        <v/>
      </c>
      <c r="F372" s="181" t="str">
        <f>IF(Barèmes!F372="","",Barèmes!F372)</f>
        <v/>
      </c>
      <c r="G372" s="181" t="str">
        <f>IF(Barèmes!G372="","",Barèmes!G372)</f>
        <v/>
      </c>
      <c r="H372" s="181" t="str">
        <f>IF(Barèmes!J372="","",Barèmes!J372)</f>
        <v/>
      </c>
      <c r="I372" s="181" t="str">
        <f>IF(Barèmes!K372="","",Barèmes!K372)</f>
        <v/>
      </c>
      <c r="J372" s="170" t="str">
        <f>IF($G372="","",IF($C372=Listes!$B$32,IF(IDP_Barèmes_RX!$E372&lt;=Listes!$B$53,(IDP_Barèmes_RX!$E372*(VLOOKUP(IDP_Barèmes_RX!$D372,Listes!$A$54:$E$60,2,FALSE))),IF(IDP_Barèmes_RX!$E372&gt;Listes!$E$53,(IDP_Barèmes_RX!$E372*(VLOOKUP(IDP_Barèmes_RX!$D372,Listes!$A$54:$E$60,5,FALSE))),(IDP_Barèmes_RX!$E372*(VLOOKUP(IDP_Barèmes_RX!$D372,Listes!$A$54:$E$60,3,FALSE))+(VLOOKUP(IDP_Barèmes_RX!$D372,Listes!$A$54:$E$60,4,FALSE)))))))</f>
        <v/>
      </c>
      <c r="K372" s="170" t="str">
        <f>IF($G372="","",IF($C372=Listes!$B$31,IF(IDP_Barèmes_RX!$E372&lt;=Listes!$B$42,(IDP_Barèmes_RX!$E372*(VLOOKUP(IDP_Barèmes_RX!$D372,Listes!$A$43:$E$49,2,FALSE))),IF(IDP_Barèmes_RX!$E372&gt;Listes!$D$42,(IDP_Barèmes_RX!$E372*(VLOOKUP(IDP_Barèmes_RX!$D372,Listes!$A$43:$E$49,5,FALSE))),(IDP_Barèmes_RX!$E372*(VLOOKUP(IDP_Barèmes_RX!$D372,Listes!$A$43:$E$49,3,FALSE))+(VLOOKUP(IDP_Barèmes_RX!$D372,Listes!$A$43:$E$49,4,FALSE)))))))</f>
        <v/>
      </c>
      <c r="L372" s="170" t="str">
        <f>IF($G372="","",IF($C372=Listes!$B$34,Listes!$I$31,IF($C372=Listes!$B$35,(VLOOKUP(IDP_Barèmes_RX!$F372,Listes!$E$31:$F$36,2,FALSE)),IF($C372=Listes!$B$33,IF(IDP_Barèmes_RX!$E372&lt;=Listes!$A$64,IDP_Barèmes_RX!$E372*Listes!$A$65,IF(IDP_Barèmes_RX!$E372&gt;Listes!$D$64,IDP_Barèmes_RX!$E372*Listes!$D$65,((IDP_Barèmes_RX!$E372*Listes!$B$65)+Listes!$C$65)))))))</f>
        <v/>
      </c>
      <c r="M372" s="203" t="str">
        <f>IF(Barèmes!O372="","",Barèmes!O372)</f>
        <v/>
      </c>
      <c r="N372" s="73" t="str">
        <f t="shared" si="21"/>
        <v/>
      </c>
      <c r="O372" s="182" t="str">
        <f t="shared" si="22"/>
        <v/>
      </c>
      <c r="P372" s="182"/>
      <c r="Q372" s="182"/>
      <c r="R372" s="209" t="str">
        <f t="shared" si="23"/>
        <v/>
      </c>
      <c r="S372" s="185"/>
      <c r="T372" s="266"/>
      <c r="U372" s="90"/>
      <c r="V372" s="158">
        <f t="shared" si="20"/>
        <v>0</v>
      </c>
    </row>
    <row r="373" spans="1:22" ht="20.100000000000001" customHeight="1" x14ac:dyDescent="0.25">
      <c r="A373" s="174">
        <v>367</v>
      </c>
      <c r="B373" s="181" t="str">
        <f>IF(Barèmes!B373="","",Barèmes!B373)</f>
        <v/>
      </c>
      <c r="C373" s="181" t="str">
        <f>IF(Barèmes!C373="","",Barèmes!C373)</f>
        <v/>
      </c>
      <c r="D373" s="181" t="str">
        <f>IF(Barèmes!D373="","",Barèmes!D373)</f>
        <v/>
      </c>
      <c r="E373" s="181" t="str">
        <f>IF(Barèmes!E373="","",Barèmes!E373)</f>
        <v/>
      </c>
      <c r="F373" s="181" t="str">
        <f>IF(Barèmes!F373="","",Barèmes!F373)</f>
        <v/>
      </c>
      <c r="G373" s="181" t="str">
        <f>IF(Barèmes!G373="","",Barèmes!G373)</f>
        <v/>
      </c>
      <c r="H373" s="181" t="str">
        <f>IF(Barèmes!J373="","",Barèmes!J373)</f>
        <v/>
      </c>
      <c r="I373" s="181" t="str">
        <f>IF(Barèmes!K373="","",Barèmes!K373)</f>
        <v/>
      </c>
      <c r="J373" s="170" t="str">
        <f>IF($G373="","",IF($C373=Listes!$B$32,IF(IDP_Barèmes_RX!$E373&lt;=Listes!$B$53,(IDP_Barèmes_RX!$E373*(VLOOKUP(IDP_Barèmes_RX!$D373,Listes!$A$54:$E$60,2,FALSE))),IF(IDP_Barèmes_RX!$E373&gt;Listes!$E$53,(IDP_Barèmes_RX!$E373*(VLOOKUP(IDP_Barèmes_RX!$D373,Listes!$A$54:$E$60,5,FALSE))),(IDP_Barèmes_RX!$E373*(VLOOKUP(IDP_Barèmes_RX!$D373,Listes!$A$54:$E$60,3,FALSE))+(VLOOKUP(IDP_Barèmes_RX!$D373,Listes!$A$54:$E$60,4,FALSE)))))))</f>
        <v/>
      </c>
      <c r="K373" s="170" t="str">
        <f>IF($G373="","",IF($C373=Listes!$B$31,IF(IDP_Barèmes_RX!$E373&lt;=Listes!$B$42,(IDP_Barèmes_RX!$E373*(VLOOKUP(IDP_Barèmes_RX!$D373,Listes!$A$43:$E$49,2,FALSE))),IF(IDP_Barèmes_RX!$E373&gt;Listes!$D$42,(IDP_Barèmes_RX!$E373*(VLOOKUP(IDP_Barèmes_RX!$D373,Listes!$A$43:$E$49,5,FALSE))),(IDP_Barèmes_RX!$E373*(VLOOKUP(IDP_Barèmes_RX!$D373,Listes!$A$43:$E$49,3,FALSE))+(VLOOKUP(IDP_Barèmes_RX!$D373,Listes!$A$43:$E$49,4,FALSE)))))))</f>
        <v/>
      </c>
      <c r="L373" s="170" t="str">
        <f>IF($G373="","",IF($C373=Listes!$B$34,Listes!$I$31,IF($C373=Listes!$B$35,(VLOOKUP(IDP_Barèmes_RX!$F373,Listes!$E$31:$F$36,2,FALSE)),IF($C373=Listes!$B$33,IF(IDP_Barèmes_RX!$E373&lt;=Listes!$A$64,IDP_Barèmes_RX!$E373*Listes!$A$65,IF(IDP_Barèmes_RX!$E373&gt;Listes!$D$64,IDP_Barèmes_RX!$E373*Listes!$D$65,((IDP_Barèmes_RX!$E373*Listes!$B$65)+Listes!$C$65)))))))</f>
        <v/>
      </c>
      <c r="M373" s="203" t="str">
        <f>IF(Barèmes!O373="","",Barèmes!O373)</f>
        <v/>
      </c>
      <c r="N373" s="73" t="str">
        <f t="shared" si="21"/>
        <v/>
      </c>
      <c r="O373" s="182" t="str">
        <f t="shared" si="22"/>
        <v/>
      </c>
      <c r="P373" s="182"/>
      <c r="Q373" s="182"/>
      <c r="R373" s="209" t="str">
        <f t="shared" si="23"/>
        <v/>
      </c>
      <c r="S373" s="185"/>
      <c r="T373" s="266"/>
      <c r="U373" s="90"/>
      <c r="V373" s="158">
        <f t="shared" si="20"/>
        <v>0</v>
      </c>
    </row>
    <row r="374" spans="1:22" ht="20.100000000000001" customHeight="1" x14ac:dyDescent="0.25">
      <c r="A374" s="174">
        <v>368</v>
      </c>
      <c r="B374" s="181" t="str">
        <f>IF(Barèmes!B374="","",Barèmes!B374)</f>
        <v/>
      </c>
      <c r="C374" s="181" t="str">
        <f>IF(Barèmes!C374="","",Barèmes!C374)</f>
        <v/>
      </c>
      <c r="D374" s="181" t="str">
        <f>IF(Barèmes!D374="","",Barèmes!D374)</f>
        <v/>
      </c>
      <c r="E374" s="181" t="str">
        <f>IF(Barèmes!E374="","",Barèmes!E374)</f>
        <v/>
      </c>
      <c r="F374" s="181" t="str">
        <f>IF(Barèmes!F374="","",Barèmes!F374)</f>
        <v/>
      </c>
      <c r="G374" s="181" t="str">
        <f>IF(Barèmes!G374="","",Barèmes!G374)</f>
        <v/>
      </c>
      <c r="H374" s="181" t="str">
        <f>IF(Barèmes!J374="","",Barèmes!J374)</f>
        <v/>
      </c>
      <c r="I374" s="181" t="str">
        <f>IF(Barèmes!K374="","",Barèmes!K374)</f>
        <v/>
      </c>
      <c r="J374" s="170" t="str">
        <f>IF($G374="","",IF($C374=Listes!$B$32,IF(IDP_Barèmes_RX!$E374&lt;=Listes!$B$53,(IDP_Barèmes_RX!$E374*(VLOOKUP(IDP_Barèmes_RX!$D374,Listes!$A$54:$E$60,2,FALSE))),IF(IDP_Barèmes_RX!$E374&gt;Listes!$E$53,(IDP_Barèmes_RX!$E374*(VLOOKUP(IDP_Barèmes_RX!$D374,Listes!$A$54:$E$60,5,FALSE))),(IDP_Barèmes_RX!$E374*(VLOOKUP(IDP_Barèmes_RX!$D374,Listes!$A$54:$E$60,3,FALSE))+(VLOOKUP(IDP_Barèmes_RX!$D374,Listes!$A$54:$E$60,4,FALSE)))))))</f>
        <v/>
      </c>
      <c r="K374" s="170" t="str">
        <f>IF($G374="","",IF($C374=Listes!$B$31,IF(IDP_Barèmes_RX!$E374&lt;=Listes!$B$42,(IDP_Barèmes_RX!$E374*(VLOOKUP(IDP_Barèmes_RX!$D374,Listes!$A$43:$E$49,2,FALSE))),IF(IDP_Barèmes_RX!$E374&gt;Listes!$D$42,(IDP_Barèmes_RX!$E374*(VLOOKUP(IDP_Barèmes_RX!$D374,Listes!$A$43:$E$49,5,FALSE))),(IDP_Barèmes_RX!$E374*(VLOOKUP(IDP_Barèmes_RX!$D374,Listes!$A$43:$E$49,3,FALSE))+(VLOOKUP(IDP_Barèmes_RX!$D374,Listes!$A$43:$E$49,4,FALSE)))))))</f>
        <v/>
      </c>
      <c r="L374" s="170" t="str">
        <f>IF($G374="","",IF($C374=Listes!$B$34,Listes!$I$31,IF($C374=Listes!$B$35,(VLOOKUP(IDP_Barèmes_RX!$F374,Listes!$E$31:$F$36,2,FALSE)),IF($C374=Listes!$B$33,IF(IDP_Barèmes_RX!$E374&lt;=Listes!$A$64,IDP_Barèmes_RX!$E374*Listes!$A$65,IF(IDP_Barèmes_RX!$E374&gt;Listes!$D$64,IDP_Barèmes_RX!$E374*Listes!$D$65,((IDP_Barèmes_RX!$E374*Listes!$B$65)+Listes!$C$65)))))))</f>
        <v/>
      </c>
      <c r="M374" s="203" t="str">
        <f>IF(Barèmes!O374="","",Barèmes!O374)</f>
        <v/>
      </c>
      <c r="N374" s="73" t="str">
        <f t="shared" si="21"/>
        <v/>
      </c>
      <c r="O374" s="182" t="str">
        <f t="shared" si="22"/>
        <v/>
      </c>
      <c r="P374" s="182"/>
      <c r="Q374" s="182"/>
      <c r="R374" s="209" t="str">
        <f t="shared" si="23"/>
        <v/>
      </c>
      <c r="S374" s="185"/>
      <c r="T374" s="266"/>
      <c r="U374" s="90"/>
      <c r="V374" s="158">
        <f t="shared" si="20"/>
        <v>0</v>
      </c>
    </row>
    <row r="375" spans="1:22" ht="20.100000000000001" customHeight="1" x14ac:dyDescent="0.25">
      <c r="A375" s="174">
        <v>369</v>
      </c>
      <c r="B375" s="181" t="str">
        <f>IF(Barèmes!B375="","",Barèmes!B375)</f>
        <v/>
      </c>
      <c r="C375" s="181" t="str">
        <f>IF(Barèmes!C375="","",Barèmes!C375)</f>
        <v/>
      </c>
      <c r="D375" s="181" t="str">
        <f>IF(Barèmes!D375="","",Barèmes!D375)</f>
        <v/>
      </c>
      <c r="E375" s="181" t="str">
        <f>IF(Barèmes!E375="","",Barèmes!E375)</f>
        <v/>
      </c>
      <c r="F375" s="181" t="str">
        <f>IF(Barèmes!F375="","",Barèmes!F375)</f>
        <v/>
      </c>
      <c r="G375" s="181" t="str">
        <f>IF(Barèmes!G375="","",Barèmes!G375)</f>
        <v/>
      </c>
      <c r="H375" s="181" t="str">
        <f>IF(Barèmes!J375="","",Barèmes!J375)</f>
        <v/>
      </c>
      <c r="I375" s="181" t="str">
        <f>IF(Barèmes!K375="","",Barèmes!K375)</f>
        <v/>
      </c>
      <c r="J375" s="170" t="str">
        <f>IF($G375="","",IF($C375=Listes!$B$32,IF(IDP_Barèmes_RX!$E375&lt;=Listes!$B$53,(IDP_Barèmes_RX!$E375*(VLOOKUP(IDP_Barèmes_RX!$D375,Listes!$A$54:$E$60,2,FALSE))),IF(IDP_Barèmes_RX!$E375&gt;Listes!$E$53,(IDP_Barèmes_RX!$E375*(VLOOKUP(IDP_Barèmes_RX!$D375,Listes!$A$54:$E$60,5,FALSE))),(IDP_Barèmes_RX!$E375*(VLOOKUP(IDP_Barèmes_RX!$D375,Listes!$A$54:$E$60,3,FALSE))+(VLOOKUP(IDP_Barèmes_RX!$D375,Listes!$A$54:$E$60,4,FALSE)))))))</f>
        <v/>
      </c>
      <c r="K375" s="170" t="str">
        <f>IF($G375="","",IF($C375=Listes!$B$31,IF(IDP_Barèmes_RX!$E375&lt;=Listes!$B$42,(IDP_Barèmes_RX!$E375*(VLOOKUP(IDP_Barèmes_RX!$D375,Listes!$A$43:$E$49,2,FALSE))),IF(IDP_Barèmes_RX!$E375&gt;Listes!$D$42,(IDP_Barèmes_RX!$E375*(VLOOKUP(IDP_Barèmes_RX!$D375,Listes!$A$43:$E$49,5,FALSE))),(IDP_Barèmes_RX!$E375*(VLOOKUP(IDP_Barèmes_RX!$D375,Listes!$A$43:$E$49,3,FALSE))+(VLOOKUP(IDP_Barèmes_RX!$D375,Listes!$A$43:$E$49,4,FALSE)))))))</f>
        <v/>
      </c>
      <c r="L375" s="170" t="str">
        <f>IF($G375="","",IF($C375=Listes!$B$34,Listes!$I$31,IF($C375=Listes!$B$35,(VLOOKUP(IDP_Barèmes_RX!$F375,Listes!$E$31:$F$36,2,FALSE)),IF($C375=Listes!$B$33,IF(IDP_Barèmes_RX!$E375&lt;=Listes!$A$64,IDP_Barèmes_RX!$E375*Listes!$A$65,IF(IDP_Barèmes_RX!$E375&gt;Listes!$D$64,IDP_Barèmes_RX!$E375*Listes!$D$65,((IDP_Barèmes_RX!$E375*Listes!$B$65)+Listes!$C$65)))))))</f>
        <v/>
      </c>
      <c r="M375" s="203" t="str">
        <f>IF(Barèmes!O375="","",Barèmes!O375)</f>
        <v/>
      </c>
      <c r="N375" s="73" t="str">
        <f t="shared" si="21"/>
        <v/>
      </c>
      <c r="O375" s="182" t="str">
        <f t="shared" si="22"/>
        <v/>
      </c>
      <c r="P375" s="182"/>
      <c r="Q375" s="182"/>
      <c r="R375" s="209" t="str">
        <f t="shared" si="23"/>
        <v/>
      </c>
      <c r="S375" s="185"/>
      <c r="T375" s="266"/>
      <c r="U375" s="90"/>
      <c r="V375" s="158">
        <f t="shared" si="20"/>
        <v>0</v>
      </c>
    </row>
    <row r="376" spans="1:22" ht="20.100000000000001" customHeight="1" x14ac:dyDescent="0.25">
      <c r="A376" s="174">
        <v>370</v>
      </c>
      <c r="B376" s="181" t="str">
        <f>IF(Barèmes!B376="","",Barèmes!B376)</f>
        <v/>
      </c>
      <c r="C376" s="181" t="str">
        <f>IF(Barèmes!C376="","",Barèmes!C376)</f>
        <v/>
      </c>
      <c r="D376" s="181" t="str">
        <f>IF(Barèmes!D376="","",Barèmes!D376)</f>
        <v/>
      </c>
      <c r="E376" s="181" t="str">
        <f>IF(Barèmes!E376="","",Barèmes!E376)</f>
        <v/>
      </c>
      <c r="F376" s="181" t="str">
        <f>IF(Barèmes!F376="","",Barèmes!F376)</f>
        <v/>
      </c>
      <c r="G376" s="181" t="str">
        <f>IF(Barèmes!G376="","",Barèmes!G376)</f>
        <v/>
      </c>
      <c r="H376" s="181" t="str">
        <f>IF(Barèmes!J376="","",Barèmes!J376)</f>
        <v/>
      </c>
      <c r="I376" s="181" t="str">
        <f>IF(Barèmes!K376="","",Barèmes!K376)</f>
        <v/>
      </c>
      <c r="J376" s="170" t="str">
        <f>IF($G376="","",IF($C376=Listes!$B$32,IF(IDP_Barèmes_RX!$E376&lt;=Listes!$B$53,(IDP_Barèmes_RX!$E376*(VLOOKUP(IDP_Barèmes_RX!$D376,Listes!$A$54:$E$60,2,FALSE))),IF(IDP_Barèmes_RX!$E376&gt;Listes!$E$53,(IDP_Barèmes_RX!$E376*(VLOOKUP(IDP_Barèmes_RX!$D376,Listes!$A$54:$E$60,5,FALSE))),(IDP_Barèmes_RX!$E376*(VLOOKUP(IDP_Barèmes_RX!$D376,Listes!$A$54:$E$60,3,FALSE))+(VLOOKUP(IDP_Barèmes_RX!$D376,Listes!$A$54:$E$60,4,FALSE)))))))</f>
        <v/>
      </c>
      <c r="K376" s="170" t="str">
        <f>IF($G376="","",IF($C376=Listes!$B$31,IF(IDP_Barèmes_RX!$E376&lt;=Listes!$B$42,(IDP_Barèmes_RX!$E376*(VLOOKUP(IDP_Barèmes_RX!$D376,Listes!$A$43:$E$49,2,FALSE))),IF(IDP_Barèmes_RX!$E376&gt;Listes!$D$42,(IDP_Barèmes_RX!$E376*(VLOOKUP(IDP_Barèmes_RX!$D376,Listes!$A$43:$E$49,5,FALSE))),(IDP_Barèmes_RX!$E376*(VLOOKUP(IDP_Barèmes_RX!$D376,Listes!$A$43:$E$49,3,FALSE))+(VLOOKUP(IDP_Barèmes_RX!$D376,Listes!$A$43:$E$49,4,FALSE)))))))</f>
        <v/>
      </c>
      <c r="L376" s="170" t="str">
        <f>IF($G376="","",IF($C376=Listes!$B$34,Listes!$I$31,IF($C376=Listes!$B$35,(VLOOKUP(IDP_Barèmes_RX!$F376,Listes!$E$31:$F$36,2,FALSE)),IF($C376=Listes!$B$33,IF(IDP_Barèmes_RX!$E376&lt;=Listes!$A$64,IDP_Barèmes_RX!$E376*Listes!$A$65,IF(IDP_Barèmes_RX!$E376&gt;Listes!$D$64,IDP_Barèmes_RX!$E376*Listes!$D$65,((IDP_Barèmes_RX!$E376*Listes!$B$65)+Listes!$C$65)))))))</f>
        <v/>
      </c>
      <c r="M376" s="203" t="str">
        <f>IF(Barèmes!O376="","",Barèmes!O376)</f>
        <v/>
      </c>
      <c r="N376" s="73" t="str">
        <f t="shared" si="21"/>
        <v/>
      </c>
      <c r="O376" s="182" t="str">
        <f t="shared" si="22"/>
        <v/>
      </c>
      <c r="P376" s="182"/>
      <c r="Q376" s="182"/>
      <c r="R376" s="209" t="str">
        <f t="shared" si="23"/>
        <v/>
      </c>
      <c r="S376" s="185"/>
      <c r="T376" s="266"/>
      <c r="U376" s="90"/>
      <c r="V376" s="158">
        <f t="shared" si="20"/>
        <v>0</v>
      </c>
    </row>
    <row r="377" spans="1:22" ht="20.100000000000001" customHeight="1" x14ac:dyDescent="0.25">
      <c r="A377" s="174">
        <v>371</v>
      </c>
      <c r="B377" s="181" t="str">
        <f>IF(Barèmes!B377="","",Barèmes!B377)</f>
        <v/>
      </c>
      <c r="C377" s="181" t="str">
        <f>IF(Barèmes!C377="","",Barèmes!C377)</f>
        <v/>
      </c>
      <c r="D377" s="181" t="str">
        <f>IF(Barèmes!D377="","",Barèmes!D377)</f>
        <v/>
      </c>
      <c r="E377" s="181" t="str">
        <f>IF(Barèmes!E377="","",Barèmes!E377)</f>
        <v/>
      </c>
      <c r="F377" s="181" t="str">
        <f>IF(Barèmes!F377="","",Barèmes!F377)</f>
        <v/>
      </c>
      <c r="G377" s="181" t="str">
        <f>IF(Barèmes!G377="","",Barèmes!G377)</f>
        <v/>
      </c>
      <c r="H377" s="181" t="str">
        <f>IF(Barèmes!J377="","",Barèmes!J377)</f>
        <v/>
      </c>
      <c r="I377" s="181" t="str">
        <f>IF(Barèmes!K377="","",Barèmes!K377)</f>
        <v/>
      </c>
      <c r="J377" s="170" t="str">
        <f>IF($G377="","",IF($C377=Listes!$B$32,IF(IDP_Barèmes_RX!$E377&lt;=Listes!$B$53,(IDP_Barèmes_RX!$E377*(VLOOKUP(IDP_Barèmes_RX!$D377,Listes!$A$54:$E$60,2,FALSE))),IF(IDP_Barèmes_RX!$E377&gt;Listes!$E$53,(IDP_Barèmes_RX!$E377*(VLOOKUP(IDP_Barèmes_RX!$D377,Listes!$A$54:$E$60,5,FALSE))),(IDP_Barèmes_RX!$E377*(VLOOKUP(IDP_Barèmes_RX!$D377,Listes!$A$54:$E$60,3,FALSE))+(VLOOKUP(IDP_Barèmes_RX!$D377,Listes!$A$54:$E$60,4,FALSE)))))))</f>
        <v/>
      </c>
      <c r="K377" s="170" t="str">
        <f>IF($G377="","",IF($C377=Listes!$B$31,IF(IDP_Barèmes_RX!$E377&lt;=Listes!$B$42,(IDP_Barèmes_RX!$E377*(VLOOKUP(IDP_Barèmes_RX!$D377,Listes!$A$43:$E$49,2,FALSE))),IF(IDP_Barèmes_RX!$E377&gt;Listes!$D$42,(IDP_Barèmes_RX!$E377*(VLOOKUP(IDP_Barèmes_RX!$D377,Listes!$A$43:$E$49,5,FALSE))),(IDP_Barèmes_RX!$E377*(VLOOKUP(IDP_Barèmes_RX!$D377,Listes!$A$43:$E$49,3,FALSE))+(VLOOKUP(IDP_Barèmes_RX!$D377,Listes!$A$43:$E$49,4,FALSE)))))))</f>
        <v/>
      </c>
      <c r="L377" s="170" t="str">
        <f>IF($G377="","",IF($C377=Listes!$B$34,Listes!$I$31,IF($C377=Listes!$B$35,(VLOOKUP(IDP_Barèmes_RX!$F377,Listes!$E$31:$F$36,2,FALSE)),IF($C377=Listes!$B$33,IF(IDP_Barèmes_RX!$E377&lt;=Listes!$A$64,IDP_Barèmes_RX!$E377*Listes!$A$65,IF(IDP_Barèmes_RX!$E377&gt;Listes!$D$64,IDP_Barèmes_RX!$E377*Listes!$D$65,((IDP_Barèmes_RX!$E377*Listes!$B$65)+Listes!$C$65)))))))</f>
        <v/>
      </c>
      <c r="M377" s="203" t="str">
        <f>IF(Barèmes!O377="","",Barèmes!O377)</f>
        <v/>
      </c>
      <c r="N377" s="73" t="str">
        <f t="shared" si="21"/>
        <v/>
      </c>
      <c r="O377" s="182" t="str">
        <f t="shared" si="22"/>
        <v/>
      </c>
      <c r="P377" s="182"/>
      <c r="Q377" s="182"/>
      <c r="R377" s="209" t="str">
        <f t="shared" si="23"/>
        <v/>
      </c>
      <c r="S377" s="185"/>
      <c r="T377" s="266"/>
      <c r="U377" s="90"/>
      <c r="V377" s="158">
        <f t="shared" si="20"/>
        <v>0</v>
      </c>
    </row>
    <row r="378" spans="1:22" ht="20.100000000000001" customHeight="1" x14ac:dyDescent="0.25">
      <c r="A378" s="174">
        <v>372</v>
      </c>
      <c r="B378" s="181" t="str">
        <f>IF(Barèmes!B378="","",Barèmes!B378)</f>
        <v/>
      </c>
      <c r="C378" s="181" t="str">
        <f>IF(Barèmes!C378="","",Barèmes!C378)</f>
        <v/>
      </c>
      <c r="D378" s="181" t="str">
        <f>IF(Barèmes!D378="","",Barèmes!D378)</f>
        <v/>
      </c>
      <c r="E378" s="181" t="str">
        <f>IF(Barèmes!E378="","",Barèmes!E378)</f>
        <v/>
      </c>
      <c r="F378" s="181" t="str">
        <f>IF(Barèmes!F378="","",Barèmes!F378)</f>
        <v/>
      </c>
      <c r="G378" s="181" t="str">
        <f>IF(Barèmes!G378="","",Barèmes!G378)</f>
        <v/>
      </c>
      <c r="H378" s="181" t="str">
        <f>IF(Barèmes!J378="","",Barèmes!J378)</f>
        <v/>
      </c>
      <c r="I378" s="181" t="str">
        <f>IF(Barèmes!K378="","",Barèmes!K378)</f>
        <v/>
      </c>
      <c r="J378" s="170" t="str">
        <f>IF($G378="","",IF($C378=Listes!$B$32,IF(IDP_Barèmes_RX!$E378&lt;=Listes!$B$53,(IDP_Barèmes_RX!$E378*(VLOOKUP(IDP_Barèmes_RX!$D378,Listes!$A$54:$E$60,2,FALSE))),IF(IDP_Barèmes_RX!$E378&gt;Listes!$E$53,(IDP_Barèmes_RX!$E378*(VLOOKUP(IDP_Barèmes_RX!$D378,Listes!$A$54:$E$60,5,FALSE))),(IDP_Barèmes_RX!$E378*(VLOOKUP(IDP_Barèmes_RX!$D378,Listes!$A$54:$E$60,3,FALSE))+(VLOOKUP(IDP_Barèmes_RX!$D378,Listes!$A$54:$E$60,4,FALSE)))))))</f>
        <v/>
      </c>
      <c r="K378" s="170" t="str">
        <f>IF($G378="","",IF($C378=Listes!$B$31,IF(IDP_Barèmes_RX!$E378&lt;=Listes!$B$42,(IDP_Barèmes_RX!$E378*(VLOOKUP(IDP_Barèmes_RX!$D378,Listes!$A$43:$E$49,2,FALSE))),IF(IDP_Barèmes_RX!$E378&gt;Listes!$D$42,(IDP_Barèmes_RX!$E378*(VLOOKUP(IDP_Barèmes_RX!$D378,Listes!$A$43:$E$49,5,FALSE))),(IDP_Barèmes_RX!$E378*(VLOOKUP(IDP_Barèmes_RX!$D378,Listes!$A$43:$E$49,3,FALSE))+(VLOOKUP(IDP_Barèmes_RX!$D378,Listes!$A$43:$E$49,4,FALSE)))))))</f>
        <v/>
      </c>
      <c r="L378" s="170" t="str">
        <f>IF($G378="","",IF($C378=Listes!$B$34,Listes!$I$31,IF($C378=Listes!$B$35,(VLOOKUP(IDP_Barèmes_RX!$F378,Listes!$E$31:$F$36,2,FALSE)),IF($C378=Listes!$B$33,IF(IDP_Barèmes_RX!$E378&lt;=Listes!$A$64,IDP_Barèmes_RX!$E378*Listes!$A$65,IF(IDP_Barèmes_RX!$E378&gt;Listes!$D$64,IDP_Barèmes_RX!$E378*Listes!$D$65,((IDP_Barèmes_RX!$E378*Listes!$B$65)+Listes!$C$65)))))))</f>
        <v/>
      </c>
      <c r="M378" s="203" t="str">
        <f>IF(Barèmes!O378="","",Barèmes!O378)</f>
        <v/>
      </c>
      <c r="N378" s="73" t="str">
        <f t="shared" si="21"/>
        <v/>
      </c>
      <c r="O378" s="182" t="str">
        <f t="shared" si="22"/>
        <v/>
      </c>
      <c r="P378" s="182"/>
      <c r="Q378" s="182"/>
      <c r="R378" s="209" t="str">
        <f t="shared" si="23"/>
        <v/>
      </c>
      <c r="S378" s="185"/>
      <c r="T378" s="266"/>
      <c r="U378" s="90"/>
      <c r="V378" s="158">
        <f t="shared" si="20"/>
        <v>0</v>
      </c>
    </row>
    <row r="379" spans="1:22" ht="20.100000000000001" customHeight="1" x14ac:dyDescent="0.25">
      <c r="A379" s="174">
        <v>373</v>
      </c>
      <c r="B379" s="181" t="str">
        <f>IF(Barèmes!B379="","",Barèmes!B379)</f>
        <v/>
      </c>
      <c r="C379" s="181" t="str">
        <f>IF(Barèmes!C379="","",Barèmes!C379)</f>
        <v/>
      </c>
      <c r="D379" s="181" t="str">
        <f>IF(Barèmes!D379="","",Barèmes!D379)</f>
        <v/>
      </c>
      <c r="E379" s="181" t="str">
        <f>IF(Barèmes!E379="","",Barèmes!E379)</f>
        <v/>
      </c>
      <c r="F379" s="181" t="str">
        <f>IF(Barèmes!F379="","",Barèmes!F379)</f>
        <v/>
      </c>
      <c r="G379" s="181" t="str">
        <f>IF(Barèmes!G379="","",Barèmes!G379)</f>
        <v/>
      </c>
      <c r="H379" s="181" t="str">
        <f>IF(Barèmes!J379="","",Barèmes!J379)</f>
        <v/>
      </c>
      <c r="I379" s="181" t="str">
        <f>IF(Barèmes!K379="","",Barèmes!K379)</f>
        <v/>
      </c>
      <c r="J379" s="170" t="str">
        <f>IF($G379="","",IF($C379=Listes!$B$32,IF(IDP_Barèmes_RX!$E379&lt;=Listes!$B$53,(IDP_Barèmes_RX!$E379*(VLOOKUP(IDP_Barèmes_RX!$D379,Listes!$A$54:$E$60,2,FALSE))),IF(IDP_Barèmes_RX!$E379&gt;Listes!$E$53,(IDP_Barèmes_RX!$E379*(VLOOKUP(IDP_Barèmes_RX!$D379,Listes!$A$54:$E$60,5,FALSE))),(IDP_Barèmes_RX!$E379*(VLOOKUP(IDP_Barèmes_RX!$D379,Listes!$A$54:$E$60,3,FALSE))+(VLOOKUP(IDP_Barèmes_RX!$D379,Listes!$A$54:$E$60,4,FALSE)))))))</f>
        <v/>
      </c>
      <c r="K379" s="170" t="str">
        <f>IF($G379="","",IF($C379=Listes!$B$31,IF(IDP_Barèmes_RX!$E379&lt;=Listes!$B$42,(IDP_Barèmes_RX!$E379*(VLOOKUP(IDP_Barèmes_RX!$D379,Listes!$A$43:$E$49,2,FALSE))),IF(IDP_Barèmes_RX!$E379&gt;Listes!$D$42,(IDP_Barèmes_RX!$E379*(VLOOKUP(IDP_Barèmes_RX!$D379,Listes!$A$43:$E$49,5,FALSE))),(IDP_Barèmes_RX!$E379*(VLOOKUP(IDP_Barèmes_RX!$D379,Listes!$A$43:$E$49,3,FALSE))+(VLOOKUP(IDP_Barèmes_RX!$D379,Listes!$A$43:$E$49,4,FALSE)))))))</f>
        <v/>
      </c>
      <c r="L379" s="170" t="str">
        <f>IF($G379="","",IF($C379=Listes!$B$34,Listes!$I$31,IF($C379=Listes!$B$35,(VLOOKUP(IDP_Barèmes_RX!$F379,Listes!$E$31:$F$36,2,FALSE)),IF($C379=Listes!$B$33,IF(IDP_Barèmes_RX!$E379&lt;=Listes!$A$64,IDP_Barèmes_RX!$E379*Listes!$A$65,IF(IDP_Barèmes_RX!$E379&gt;Listes!$D$64,IDP_Barèmes_RX!$E379*Listes!$D$65,((IDP_Barèmes_RX!$E379*Listes!$B$65)+Listes!$C$65)))))))</f>
        <v/>
      </c>
      <c r="M379" s="203" t="str">
        <f>IF(Barèmes!O379="","",Barèmes!O379)</f>
        <v/>
      </c>
      <c r="N379" s="73" t="str">
        <f t="shared" si="21"/>
        <v/>
      </c>
      <c r="O379" s="182" t="str">
        <f t="shared" si="22"/>
        <v/>
      </c>
      <c r="P379" s="182"/>
      <c r="Q379" s="182"/>
      <c r="R379" s="209" t="str">
        <f t="shared" si="23"/>
        <v/>
      </c>
      <c r="S379" s="185"/>
      <c r="T379" s="266"/>
      <c r="U379" s="90"/>
      <c r="V379" s="158">
        <f t="shared" si="20"/>
        <v>0</v>
      </c>
    </row>
    <row r="380" spans="1:22" ht="20.100000000000001" customHeight="1" x14ac:dyDescent="0.25">
      <c r="A380" s="174">
        <v>374</v>
      </c>
      <c r="B380" s="181" t="str">
        <f>IF(Barèmes!B380="","",Barèmes!B380)</f>
        <v/>
      </c>
      <c r="C380" s="181" t="str">
        <f>IF(Barèmes!C380="","",Barèmes!C380)</f>
        <v/>
      </c>
      <c r="D380" s="181" t="str">
        <f>IF(Barèmes!D380="","",Barèmes!D380)</f>
        <v/>
      </c>
      <c r="E380" s="181" t="str">
        <f>IF(Barèmes!E380="","",Barèmes!E380)</f>
        <v/>
      </c>
      <c r="F380" s="181" t="str">
        <f>IF(Barèmes!F380="","",Barèmes!F380)</f>
        <v/>
      </c>
      <c r="G380" s="181" t="str">
        <f>IF(Barèmes!G380="","",Barèmes!G380)</f>
        <v/>
      </c>
      <c r="H380" s="181" t="str">
        <f>IF(Barèmes!J380="","",Barèmes!J380)</f>
        <v/>
      </c>
      <c r="I380" s="181" t="str">
        <f>IF(Barèmes!K380="","",Barèmes!K380)</f>
        <v/>
      </c>
      <c r="J380" s="170" t="str">
        <f>IF($G380="","",IF($C380=Listes!$B$32,IF(IDP_Barèmes_RX!$E380&lt;=Listes!$B$53,(IDP_Barèmes_RX!$E380*(VLOOKUP(IDP_Barèmes_RX!$D380,Listes!$A$54:$E$60,2,FALSE))),IF(IDP_Barèmes_RX!$E380&gt;Listes!$E$53,(IDP_Barèmes_RX!$E380*(VLOOKUP(IDP_Barèmes_RX!$D380,Listes!$A$54:$E$60,5,FALSE))),(IDP_Barèmes_RX!$E380*(VLOOKUP(IDP_Barèmes_RX!$D380,Listes!$A$54:$E$60,3,FALSE))+(VLOOKUP(IDP_Barèmes_RX!$D380,Listes!$A$54:$E$60,4,FALSE)))))))</f>
        <v/>
      </c>
      <c r="K380" s="170" t="str">
        <f>IF($G380="","",IF($C380=Listes!$B$31,IF(IDP_Barèmes_RX!$E380&lt;=Listes!$B$42,(IDP_Barèmes_RX!$E380*(VLOOKUP(IDP_Barèmes_RX!$D380,Listes!$A$43:$E$49,2,FALSE))),IF(IDP_Barèmes_RX!$E380&gt;Listes!$D$42,(IDP_Barèmes_RX!$E380*(VLOOKUP(IDP_Barèmes_RX!$D380,Listes!$A$43:$E$49,5,FALSE))),(IDP_Barèmes_RX!$E380*(VLOOKUP(IDP_Barèmes_RX!$D380,Listes!$A$43:$E$49,3,FALSE))+(VLOOKUP(IDP_Barèmes_RX!$D380,Listes!$A$43:$E$49,4,FALSE)))))))</f>
        <v/>
      </c>
      <c r="L380" s="170" t="str">
        <f>IF($G380="","",IF($C380=Listes!$B$34,Listes!$I$31,IF($C380=Listes!$B$35,(VLOOKUP(IDP_Barèmes_RX!$F380,Listes!$E$31:$F$36,2,FALSE)),IF($C380=Listes!$B$33,IF(IDP_Barèmes_RX!$E380&lt;=Listes!$A$64,IDP_Barèmes_RX!$E380*Listes!$A$65,IF(IDP_Barèmes_RX!$E380&gt;Listes!$D$64,IDP_Barèmes_RX!$E380*Listes!$D$65,((IDP_Barèmes_RX!$E380*Listes!$B$65)+Listes!$C$65)))))))</f>
        <v/>
      </c>
      <c r="M380" s="203" t="str">
        <f>IF(Barèmes!O380="","",Barèmes!O380)</f>
        <v/>
      </c>
      <c r="N380" s="73" t="str">
        <f t="shared" si="21"/>
        <v/>
      </c>
      <c r="O380" s="182" t="str">
        <f t="shared" si="22"/>
        <v/>
      </c>
      <c r="P380" s="182"/>
      <c r="Q380" s="182"/>
      <c r="R380" s="209" t="str">
        <f t="shared" si="23"/>
        <v/>
      </c>
      <c r="S380" s="185"/>
      <c r="T380" s="266"/>
      <c r="U380" s="90"/>
      <c r="V380" s="158">
        <f t="shared" si="20"/>
        <v>0</v>
      </c>
    </row>
    <row r="381" spans="1:22" ht="20.100000000000001" customHeight="1" x14ac:dyDescent="0.25">
      <c r="A381" s="174">
        <v>375</v>
      </c>
      <c r="B381" s="181" t="str">
        <f>IF(Barèmes!B381="","",Barèmes!B381)</f>
        <v/>
      </c>
      <c r="C381" s="181" t="str">
        <f>IF(Barèmes!C381="","",Barèmes!C381)</f>
        <v/>
      </c>
      <c r="D381" s="181" t="str">
        <f>IF(Barèmes!D381="","",Barèmes!D381)</f>
        <v/>
      </c>
      <c r="E381" s="181" t="str">
        <f>IF(Barèmes!E381="","",Barèmes!E381)</f>
        <v/>
      </c>
      <c r="F381" s="181" t="str">
        <f>IF(Barèmes!F381="","",Barèmes!F381)</f>
        <v/>
      </c>
      <c r="G381" s="181" t="str">
        <f>IF(Barèmes!G381="","",Barèmes!G381)</f>
        <v/>
      </c>
      <c r="H381" s="181" t="str">
        <f>IF(Barèmes!J381="","",Barèmes!J381)</f>
        <v/>
      </c>
      <c r="I381" s="181" t="str">
        <f>IF(Barèmes!K381="","",Barèmes!K381)</f>
        <v/>
      </c>
      <c r="J381" s="170" t="str">
        <f>IF($G381="","",IF($C381=Listes!$B$32,IF(IDP_Barèmes_RX!$E381&lt;=Listes!$B$53,(IDP_Barèmes_RX!$E381*(VLOOKUP(IDP_Barèmes_RX!$D381,Listes!$A$54:$E$60,2,FALSE))),IF(IDP_Barèmes_RX!$E381&gt;Listes!$E$53,(IDP_Barèmes_RX!$E381*(VLOOKUP(IDP_Barèmes_RX!$D381,Listes!$A$54:$E$60,5,FALSE))),(IDP_Barèmes_RX!$E381*(VLOOKUP(IDP_Barèmes_RX!$D381,Listes!$A$54:$E$60,3,FALSE))+(VLOOKUP(IDP_Barèmes_RX!$D381,Listes!$A$54:$E$60,4,FALSE)))))))</f>
        <v/>
      </c>
      <c r="K381" s="170" t="str">
        <f>IF($G381="","",IF($C381=Listes!$B$31,IF(IDP_Barèmes_RX!$E381&lt;=Listes!$B$42,(IDP_Barèmes_RX!$E381*(VLOOKUP(IDP_Barèmes_RX!$D381,Listes!$A$43:$E$49,2,FALSE))),IF(IDP_Barèmes_RX!$E381&gt;Listes!$D$42,(IDP_Barèmes_RX!$E381*(VLOOKUP(IDP_Barèmes_RX!$D381,Listes!$A$43:$E$49,5,FALSE))),(IDP_Barèmes_RX!$E381*(VLOOKUP(IDP_Barèmes_RX!$D381,Listes!$A$43:$E$49,3,FALSE))+(VLOOKUP(IDP_Barèmes_RX!$D381,Listes!$A$43:$E$49,4,FALSE)))))))</f>
        <v/>
      </c>
      <c r="L381" s="170" t="str">
        <f>IF($G381="","",IF($C381=Listes!$B$34,Listes!$I$31,IF($C381=Listes!$B$35,(VLOOKUP(IDP_Barèmes_RX!$F381,Listes!$E$31:$F$36,2,FALSE)),IF($C381=Listes!$B$33,IF(IDP_Barèmes_RX!$E381&lt;=Listes!$A$64,IDP_Barèmes_RX!$E381*Listes!$A$65,IF(IDP_Barèmes_RX!$E381&gt;Listes!$D$64,IDP_Barèmes_RX!$E381*Listes!$D$65,((IDP_Barèmes_RX!$E381*Listes!$B$65)+Listes!$C$65)))))))</f>
        <v/>
      </c>
      <c r="M381" s="203" t="str">
        <f>IF(Barèmes!O381="","",Barèmes!O381)</f>
        <v/>
      </c>
      <c r="N381" s="73" t="str">
        <f t="shared" si="21"/>
        <v/>
      </c>
      <c r="O381" s="182" t="str">
        <f t="shared" si="22"/>
        <v/>
      </c>
      <c r="P381" s="182"/>
      <c r="Q381" s="182"/>
      <c r="R381" s="209" t="str">
        <f t="shared" si="23"/>
        <v/>
      </c>
      <c r="S381" s="185"/>
      <c r="T381" s="266"/>
      <c r="U381" s="90"/>
      <c r="V381" s="158">
        <f t="shared" si="20"/>
        <v>0</v>
      </c>
    </row>
    <row r="382" spans="1:22" ht="20.100000000000001" customHeight="1" x14ac:dyDescent="0.25">
      <c r="A382" s="174">
        <v>376</v>
      </c>
      <c r="B382" s="181" t="str">
        <f>IF(Barèmes!B382="","",Barèmes!B382)</f>
        <v/>
      </c>
      <c r="C382" s="181" t="str">
        <f>IF(Barèmes!C382="","",Barèmes!C382)</f>
        <v/>
      </c>
      <c r="D382" s="181" t="str">
        <f>IF(Barèmes!D382="","",Barèmes!D382)</f>
        <v/>
      </c>
      <c r="E382" s="181" t="str">
        <f>IF(Barèmes!E382="","",Barèmes!E382)</f>
        <v/>
      </c>
      <c r="F382" s="181" t="str">
        <f>IF(Barèmes!F382="","",Barèmes!F382)</f>
        <v/>
      </c>
      <c r="G382" s="181" t="str">
        <f>IF(Barèmes!G382="","",Barèmes!G382)</f>
        <v/>
      </c>
      <c r="H382" s="181" t="str">
        <f>IF(Barèmes!J382="","",Barèmes!J382)</f>
        <v/>
      </c>
      <c r="I382" s="181" t="str">
        <f>IF(Barèmes!K382="","",Barèmes!K382)</f>
        <v/>
      </c>
      <c r="J382" s="170" t="str">
        <f>IF($G382="","",IF($C382=Listes!$B$32,IF(IDP_Barèmes_RX!$E382&lt;=Listes!$B$53,(IDP_Barèmes_RX!$E382*(VLOOKUP(IDP_Barèmes_RX!$D382,Listes!$A$54:$E$60,2,FALSE))),IF(IDP_Barèmes_RX!$E382&gt;Listes!$E$53,(IDP_Barèmes_RX!$E382*(VLOOKUP(IDP_Barèmes_RX!$D382,Listes!$A$54:$E$60,5,FALSE))),(IDP_Barèmes_RX!$E382*(VLOOKUP(IDP_Barèmes_RX!$D382,Listes!$A$54:$E$60,3,FALSE))+(VLOOKUP(IDP_Barèmes_RX!$D382,Listes!$A$54:$E$60,4,FALSE)))))))</f>
        <v/>
      </c>
      <c r="K382" s="170" t="str">
        <f>IF($G382="","",IF($C382=Listes!$B$31,IF(IDP_Barèmes_RX!$E382&lt;=Listes!$B$42,(IDP_Barèmes_RX!$E382*(VLOOKUP(IDP_Barèmes_RX!$D382,Listes!$A$43:$E$49,2,FALSE))),IF(IDP_Barèmes_RX!$E382&gt;Listes!$D$42,(IDP_Barèmes_RX!$E382*(VLOOKUP(IDP_Barèmes_RX!$D382,Listes!$A$43:$E$49,5,FALSE))),(IDP_Barèmes_RX!$E382*(VLOOKUP(IDP_Barèmes_RX!$D382,Listes!$A$43:$E$49,3,FALSE))+(VLOOKUP(IDP_Barèmes_RX!$D382,Listes!$A$43:$E$49,4,FALSE)))))))</f>
        <v/>
      </c>
      <c r="L382" s="170" t="str">
        <f>IF($G382="","",IF($C382=Listes!$B$34,Listes!$I$31,IF($C382=Listes!$B$35,(VLOOKUP(IDP_Barèmes_RX!$F382,Listes!$E$31:$F$36,2,FALSE)),IF($C382=Listes!$B$33,IF(IDP_Barèmes_RX!$E382&lt;=Listes!$A$64,IDP_Barèmes_RX!$E382*Listes!$A$65,IF(IDP_Barèmes_RX!$E382&gt;Listes!$D$64,IDP_Barèmes_RX!$E382*Listes!$D$65,((IDP_Barèmes_RX!$E382*Listes!$B$65)+Listes!$C$65)))))))</f>
        <v/>
      </c>
      <c r="M382" s="203" t="str">
        <f>IF(Barèmes!O382="","",Barèmes!O382)</f>
        <v/>
      </c>
      <c r="N382" s="73" t="str">
        <f t="shared" si="21"/>
        <v/>
      </c>
      <c r="O382" s="182" t="str">
        <f t="shared" si="22"/>
        <v/>
      </c>
      <c r="P382" s="182"/>
      <c r="Q382" s="182"/>
      <c r="R382" s="209" t="str">
        <f t="shared" si="23"/>
        <v/>
      </c>
      <c r="S382" s="185"/>
      <c r="T382" s="266"/>
      <c r="U382" s="90"/>
      <c r="V382" s="158">
        <f t="shared" si="20"/>
        <v>0</v>
      </c>
    </row>
    <row r="383" spans="1:22" ht="20.100000000000001" customHeight="1" x14ac:dyDescent="0.25">
      <c r="A383" s="174">
        <v>377</v>
      </c>
      <c r="B383" s="181" t="str">
        <f>IF(Barèmes!B383="","",Barèmes!B383)</f>
        <v/>
      </c>
      <c r="C383" s="181" t="str">
        <f>IF(Barèmes!C383="","",Barèmes!C383)</f>
        <v/>
      </c>
      <c r="D383" s="181" t="str">
        <f>IF(Barèmes!D383="","",Barèmes!D383)</f>
        <v/>
      </c>
      <c r="E383" s="181" t="str">
        <f>IF(Barèmes!E383="","",Barèmes!E383)</f>
        <v/>
      </c>
      <c r="F383" s="181" t="str">
        <f>IF(Barèmes!F383="","",Barèmes!F383)</f>
        <v/>
      </c>
      <c r="G383" s="181" t="str">
        <f>IF(Barèmes!G383="","",Barèmes!G383)</f>
        <v/>
      </c>
      <c r="H383" s="181" t="str">
        <f>IF(Barèmes!J383="","",Barèmes!J383)</f>
        <v/>
      </c>
      <c r="I383" s="181" t="str">
        <f>IF(Barèmes!K383="","",Barèmes!K383)</f>
        <v/>
      </c>
      <c r="J383" s="170" t="str">
        <f>IF($G383="","",IF($C383=Listes!$B$32,IF(IDP_Barèmes_RX!$E383&lt;=Listes!$B$53,(IDP_Barèmes_RX!$E383*(VLOOKUP(IDP_Barèmes_RX!$D383,Listes!$A$54:$E$60,2,FALSE))),IF(IDP_Barèmes_RX!$E383&gt;Listes!$E$53,(IDP_Barèmes_RX!$E383*(VLOOKUP(IDP_Barèmes_RX!$D383,Listes!$A$54:$E$60,5,FALSE))),(IDP_Barèmes_RX!$E383*(VLOOKUP(IDP_Barèmes_RX!$D383,Listes!$A$54:$E$60,3,FALSE))+(VLOOKUP(IDP_Barèmes_RX!$D383,Listes!$A$54:$E$60,4,FALSE)))))))</f>
        <v/>
      </c>
      <c r="K383" s="170" t="str">
        <f>IF($G383="","",IF($C383=Listes!$B$31,IF(IDP_Barèmes_RX!$E383&lt;=Listes!$B$42,(IDP_Barèmes_RX!$E383*(VLOOKUP(IDP_Barèmes_RX!$D383,Listes!$A$43:$E$49,2,FALSE))),IF(IDP_Barèmes_RX!$E383&gt;Listes!$D$42,(IDP_Barèmes_RX!$E383*(VLOOKUP(IDP_Barèmes_RX!$D383,Listes!$A$43:$E$49,5,FALSE))),(IDP_Barèmes_RX!$E383*(VLOOKUP(IDP_Barèmes_RX!$D383,Listes!$A$43:$E$49,3,FALSE))+(VLOOKUP(IDP_Barèmes_RX!$D383,Listes!$A$43:$E$49,4,FALSE)))))))</f>
        <v/>
      </c>
      <c r="L383" s="170" t="str">
        <f>IF($G383="","",IF($C383=Listes!$B$34,Listes!$I$31,IF($C383=Listes!$B$35,(VLOOKUP(IDP_Barèmes_RX!$F383,Listes!$E$31:$F$36,2,FALSE)),IF($C383=Listes!$B$33,IF(IDP_Barèmes_RX!$E383&lt;=Listes!$A$64,IDP_Barèmes_RX!$E383*Listes!$A$65,IF(IDP_Barèmes_RX!$E383&gt;Listes!$D$64,IDP_Barèmes_RX!$E383*Listes!$D$65,((IDP_Barèmes_RX!$E383*Listes!$B$65)+Listes!$C$65)))))))</f>
        <v/>
      </c>
      <c r="M383" s="203" t="str">
        <f>IF(Barèmes!O383="","",Barèmes!O383)</f>
        <v/>
      </c>
      <c r="N383" s="73" t="str">
        <f t="shared" si="21"/>
        <v/>
      </c>
      <c r="O383" s="182" t="str">
        <f t="shared" si="22"/>
        <v/>
      </c>
      <c r="P383" s="182"/>
      <c r="Q383" s="182"/>
      <c r="R383" s="209" t="str">
        <f t="shared" si="23"/>
        <v/>
      </c>
      <c r="S383" s="185"/>
      <c r="T383" s="266"/>
      <c r="U383" s="90"/>
      <c r="V383" s="158">
        <f t="shared" si="20"/>
        <v>0</v>
      </c>
    </row>
    <row r="384" spans="1:22" ht="20.100000000000001" customHeight="1" x14ac:dyDescent="0.25">
      <c r="A384" s="174">
        <v>378</v>
      </c>
      <c r="B384" s="181" t="str">
        <f>IF(Barèmes!B384="","",Barèmes!B384)</f>
        <v/>
      </c>
      <c r="C384" s="181" t="str">
        <f>IF(Barèmes!C384="","",Barèmes!C384)</f>
        <v/>
      </c>
      <c r="D384" s="181" t="str">
        <f>IF(Barèmes!D384="","",Barèmes!D384)</f>
        <v/>
      </c>
      <c r="E384" s="181" t="str">
        <f>IF(Barèmes!E384="","",Barèmes!E384)</f>
        <v/>
      </c>
      <c r="F384" s="181" t="str">
        <f>IF(Barèmes!F384="","",Barèmes!F384)</f>
        <v/>
      </c>
      <c r="G384" s="181" t="str">
        <f>IF(Barèmes!G384="","",Barèmes!G384)</f>
        <v/>
      </c>
      <c r="H384" s="181" t="str">
        <f>IF(Barèmes!J384="","",Barèmes!J384)</f>
        <v/>
      </c>
      <c r="I384" s="181" t="str">
        <f>IF(Barèmes!K384="","",Barèmes!K384)</f>
        <v/>
      </c>
      <c r="J384" s="170" t="str">
        <f>IF($G384="","",IF($C384=Listes!$B$32,IF(IDP_Barèmes_RX!$E384&lt;=Listes!$B$53,(IDP_Barèmes_RX!$E384*(VLOOKUP(IDP_Barèmes_RX!$D384,Listes!$A$54:$E$60,2,FALSE))),IF(IDP_Barèmes_RX!$E384&gt;Listes!$E$53,(IDP_Barèmes_RX!$E384*(VLOOKUP(IDP_Barèmes_RX!$D384,Listes!$A$54:$E$60,5,FALSE))),(IDP_Barèmes_RX!$E384*(VLOOKUP(IDP_Barèmes_RX!$D384,Listes!$A$54:$E$60,3,FALSE))+(VLOOKUP(IDP_Barèmes_RX!$D384,Listes!$A$54:$E$60,4,FALSE)))))))</f>
        <v/>
      </c>
      <c r="K384" s="170" t="str">
        <f>IF($G384="","",IF($C384=Listes!$B$31,IF(IDP_Barèmes_RX!$E384&lt;=Listes!$B$42,(IDP_Barèmes_RX!$E384*(VLOOKUP(IDP_Barèmes_RX!$D384,Listes!$A$43:$E$49,2,FALSE))),IF(IDP_Barèmes_RX!$E384&gt;Listes!$D$42,(IDP_Barèmes_RX!$E384*(VLOOKUP(IDP_Barèmes_RX!$D384,Listes!$A$43:$E$49,5,FALSE))),(IDP_Barèmes_RX!$E384*(VLOOKUP(IDP_Barèmes_RX!$D384,Listes!$A$43:$E$49,3,FALSE))+(VLOOKUP(IDP_Barèmes_RX!$D384,Listes!$A$43:$E$49,4,FALSE)))))))</f>
        <v/>
      </c>
      <c r="L384" s="170" t="str">
        <f>IF($G384="","",IF($C384=Listes!$B$34,Listes!$I$31,IF($C384=Listes!$B$35,(VLOOKUP(IDP_Barèmes_RX!$F384,Listes!$E$31:$F$36,2,FALSE)),IF($C384=Listes!$B$33,IF(IDP_Barèmes_RX!$E384&lt;=Listes!$A$64,IDP_Barèmes_RX!$E384*Listes!$A$65,IF(IDP_Barèmes_RX!$E384&gt;Listes!$D$64,IDP_Barèmes_RX!$E384*Listes!$D$65,((IDP_Barèmes_RX!$E384*Listes!$B$65)+Listes!$C$65)))))))</f>
        <v/>
      </c>
      <c r="M384" s="203" t="str">
        <f>IF(Barèmes!O384="","",Barèmes!O384)</f>
        <v/>
      </c>
      <c r="N384" s="73" t="str">
        <f t="shared" si="21"/>
        <v/>
      </c>
      <c r="O384" s="182" t="str">
        <f t="shared" si="22"/>
        <v/>
      </c>
      <c r="P384" s="182"/>
      <c r="Q384" s="182"/>
      <c r="R384" s="209" t="str">
        <f t="shared" si="23"/>
        <v/>
      </c>
      <c r="S384" s="185"/>
      <c r="T384" s="266"/>
      <c r="U384" s="90"/>
      <c r="V384" s="158">
        <f t="shared" si="20"/>
        <v>0</v>
      </c>
    </row>
    <row r="385" spans="1:22" ht="20.100000000000001" customHeight="1" x14ac:dyDescent="0.25">
      <c r="A385" s="174">
        <v>379</v>
      </c>
      <c r="B385" s="181" t="str">
        <f>IF(Barèmes!B385="","",Barèmes!B385)</f>
        <v/>
      </c>
      <c r="C385" s="181" t="str">
        <f>IF(Barèmes!C385="","",Barèmes!C385)</f>
        <v/>
      </c>
      <c r="D385" s="181" t="str">
        <f>IF(Barèmes!D385="","",Barèmes!D385)</f>
        <v/>
      </c>
      <c r="E385" s="181" t="str">
        <f>IF(Barèmes!E385="","",Barèmes!E385)</f>
        <v/>
      </c>
      <c r="F385" s="181" t="str">
        <f>IF(Barèmes!F385="","",Barèmes!F385)</f>
        <v/>
      </c>
      <c r="G385" s="181" t="str">
        <f>IF(Barèmes!G385="","",Barèmes!G385)</f>
        <v/>
      </c>
      <c r="H385" s="181" t="str">
        <f>IF(Barèmes!J385="","",Barèmes!J385)</f>
        <v/>
      </c>
      <c r="I385" s="181" t="str">
        <f>IF(Barèmes!K385="","",Barèmes!K385)</f>
        <v/>
      </c>
      <c r="J385" s="170" t="str">
        <f>IF($G385="","",IF($C385=Listes!$B$32,IF(IDP_Barèmes_RX!$E385&lt;=Listes!$B$53,(IDP_Barèmes_RX!$E385*(VLOOKUP(IDP_Barèmes_RX!$D385,Listes!$A$54:$E$60,2,FALSE))),IF(IDP_Barèmes_RX!$E385&gt;Listes!$E$53,(IDP_Barèmes_RX!$E385*(VLOOKUP(IDP_Barèmes_RX!$D385,Listes!$A$54:$E$60,5,FALSE))),(IDP_Barèmes_RX!$E385*(VLOOKUP(IDP_Barèmes_RX!$D385,Listes!$A$54:$E$60,3,FALSE))+(VLOOKUP(IDP_Barèmes_RX!$D385,Listes!$A$54:$E$60,4,FALSE)))))))</f>
        <v/>
      </c>
      <c r="K385" s="170" t="str">
        <f>IF($G385="","",IF($C385=Listes!$B$31,IF(IDP_Barèmes_RX!$E385&lt;=Listes!$B$42,(IDP_Barèmes_RX!$E385*(VLOOKUP(IDP_Barèmes_RX!$D385,Listes!$A$43:$E$49,2,FALSE))),IF(IDP_Barèmes_RX!$E385&gt;Listes!$D$42,(IDP_Barèmes_RX!$E385*(VLOOKUP(IDP_Barèmes_RX!$D385,Listes!$A$43:$E$49,5,FALSE))),(IDP_Barèmes_RX!$E385*(VLOOKUP(IDP_Barèmes_RX!$D385,Listes!$A$43:$E$49,3,FALSE))+(VLOOKUP(IDP_Barèmes_RX!$D385,Listes!$A$43:$E$49,4,FALSE)))))))</f>
        <v/>
      </c>
      <c r="L385" s="170" t="str">
        <f>IF($G385="","",IF($C385=Listes!$B$34,Listes!$I$31,IF($C385=Listes!$B$35,(VLOOKUP(IDP_Barèmes_RX!$F385,Listes!$E$31:$F$36,2,FALSE)),IF($C385=Listes!$B$33,IF(IDP_Barèmes_RX!$E385&lt;=Listes!$A$64,IDP_Barèmes_RX!$E385*Listes!$A$65,IF(IDP_Barèmes_RX!$E385&gt;Listes!$D$64,IDP_Barèmes_RX!$E385*Listes!$D$65,((IDP_Barèmes_RX!$E385*Listes!$B$65)+Listes!$C$65)))))))</f>
        <v/>
      </c>
      <c r="M385" s="203" t="str">
        <f>IF(Barèmes!O385="","",Barèmes!O385)</f>
        <v/>
      </c>
      <c r="N385" s="73" t="str">
        <f t="shared" si="21"/>
        <v/>
      </c>
      <c r="O385" s="182" t="str">
        <f t="shared" si="22"/>
        <v/>
      </c>
      <c r="P385" s="182"/>
      <c r="Q385" s="182"/>
      <c r="R385" s="209" t="str">
        <f t="shared" si="23"/>
        <v/>
      </c>
      <c r="S385" s="185"/>
      <c r="T385" s="266"/>
      <c r="U385" s="90"/>
      <c r="V385" s="158">
        <f t="shared" si="20"/>
        <v>0</v>
      </c>
    </row>
    <row r="386" spans="1:22" ht="20.100000000000001" customHeight="1" x14ac:dyDescent="0.25">
      <c r="A386" s="174">
        <v>380</v>
      </c>
      <c r="B386" s="181" t="str">
        <f>IF(Barèmes!B386="","",Barèmes!B386)</f>
        <v/>
      </c>
      <c r="C386" s="181" t="str">
        <f>IF(Barèmes!C386="","",Barèmes!C386)</f>
        <v/>
      </c>
      <c r="D386" s="181" t="str">
        <f>IF(Barèmes!D386="","",Barèmes!D386)</f>
        <v/>
      </c>
      <c r="E386" s="181" t="str">
        <f>IF(Barèmes!E386="","",Barèmes!E386)</f>
        <v/>
      </c>
      <c r="F386" s="181" t="str">
        <f>IF(Barèmes!F386="","",Barèmes!F386)</f>
        <v/>
      </c>
      <c r="G386" s="181" t="str">
        <f>IF(Barèmes!G386="","",Barèmes!G386)</f>
        <v/>
      </c>
      <c r="H386" s="181" t="str">
        <f>IF(Barèmes!J386="","",Barèmes!J386)</f>
        <v/>
      </c>
      <c r="I386" s="181" t="str">
        <f>IF(Barèmes!K386="","",Barèmes!K386)</f>
        <v/>
      </c>
      <c r="J386" s="170" t="str">
        <f>IF($G386="","",IF($C386=Listes!$B$32,IF(IDP_Barèmes_RX!$E386&lt;=Listes!$B$53,(IDP_Barèmes_RX!$E386*(VLOOKUP(IDP_Barèmes_RX!$D386,Listes!$A$54:$E$60,2,FALSE))),IF(IDP_Barèmes_RX!$E386&gt;Listes!$E$53,(IDP_Barèmes_RX!$E386*(VLOOKUP(IDP_Barèmes_RX!$D386,Listes!$A$54:$E$60,5,FALSE))),(IDP_Barèmes_RX!$E386*(VLOOKUP(IDP_Barèmes_RX!$D386,Listes!$A$54:$E$60,3,FALSE))+(VLOOKUP(IDP_Barèmes_RX!$D386,Listes!$A$54:$E$60,4,FALSE)))))))</f>
        <v/>
      </c>
      <c r="K386" s="170" t="str">
        <f>IF($G386="","",IF($C386=Listes!$B$31,IF(IDP_Barèmes_RX!$E386&lt;=Listes!$B$42,(IDP_Barèmes_RX!$E386*(VLOOKUP(IDP_Barèmes_RX!$D386,Listes!$A$43:$E$49,2,FALSE))),IF(IDP_Barèmes_RX!$E386&gt;Listes!$D$42,(IDP_Barèmes_RX!$E386*(VLOOKUP(IDP_Barèmes_RX!$D386,Listes!$A$43:$E$49,5,FALSE))),(IDP_Barèmes_RX!$E386*(VLOOKUP(IDP_Barèmes_RX!$D386,Listes!$A$43:$E$49,3,FALSE))+(VLOOKUP(IDP_Barèmes_RX!$D386,Listes!$A$43:$E$49,4,FALSE)))))))</f>
        <v/>
      </c>
      <c r="L386" s="170" t="str">
        <f>IF($G386="","",IF($C386=Listes!$B$34,Listes!$I$31,IF($C386=Listes!$B$35,(VLOOKUP(IDP_Barèmes_RX!$F386,Listes!$E$31:$F$36,2,FALSE)),IF($C386=Listes!$B$33,IF(IDP_Barèmes_RX!$E386&lt;=Listes!$A$64,IDP_Barèmes_RX!$E386*Listes!$A$65,IF(IDP_Barèmes_RX!$E386&gt;Listes!$D$64,IDP_Barèmes_RX!$E386*Listes!$D$65,((IDP_Barèmes_RX!$E386*Listes!$B$65)+Listes!$C$65)))))))</f>
        <v/>
      </c>
      <c r="M386" s="203" t="str">
        <f>IF(Barèmes!O386="","",Barèmes!O386)</f>
        <v/>
      </c>
      <c r="N386" s="73" t="str">
        <f t="shared" si="21"/>
        <v/>
      </c>
      <c r="O386" s="182" t="str">
        <f t="shared" si="22"/>
        <v/>
      </c>
      <c r="P386" s="182"/>
      <c r="Q386" s="182"/>
      <c r="R386" s="209" t="str">
        <f t="shared" si="23"/>
        <v/>
      </c>
      <c r="S386" s="185"/>
      <c r="T386" s="266"/>
      <c r="U386" s="90"/>
      <c r="V386" s="158">
        <f t="shared" si="20"/>
        <v>0</v>
      </c>
    </row>
    <row r="387" spans="1:22" ht="20.100000000000001" customHeight="1" x14ac:dyDescent="0.25">
      <c r="A387" s="174">
        <v>381</v>
      </c>
      <c r="B387" s="181" t="str">
        <f>IF(Barèmes!B387="","",Barèmes!B387)</f>
        <v/>
      </c>
      <c r="C387" s="181" t="str">
        <f>IF(Barèmes!C387="","",Barèmes!C387)</f>
        <v/>
      </c>
      <c r="D387" s="181" t="str">
        <f>IF(Barèmes!D387="","",Barèmes!D387)</f>
        <v/>
      </c>
      <c r="E387" s="181" t="str">
        <f>IF(Barèmes!E387="","",Barèmes!E387)</f>
        <v/>
      </c>
      <c r="F387" s="181" t="str">
        <f>IF(Barèmes!F387="","",Barèmes!F387)</f>
        <v/>
      </c>
      <c r="G387" s="181" t="str">
        <f>IF(Barèmes!G387="","",Barèmes!G387)</f>
        <v/>
      </c>
      <c r="H387" s="181" t="str">
        <f>IF(Barèmes!J387="","",Barèmes!J387)</f>
        <v/>
      </c>
      <c r="I387" s="181" t="str">
        <f>IF(Barèmes!K387="","",Barèmes!K387)</f>
        <v/>
      </c>
      <c r="J387" s="170" t="str">
        <f>IF($G387="","",IF($C387=Listes!$B$32,IF(IDP_Barèmes_RX!$E387&lt;=Listes!$B$53,(IDP_Barèmes_RX!$E387*(VLOOKUP(IDP_Barèmes_RX!$D387,Listes!$A$54:$E$60,2,FALSE))),IF(IDP_Barèmes_RX!$E387&gt;Listes!$E$53,(IDP_Barèmes_RX!$E387*(VLOOKUP(IDP_Barèmes_RX!$D387,Listes!$A$54:$E$60,5,FALSE))),(IDP_Barèmes_RX!$E387*(VLOOKUP(IDP_Barèmes_RX!$D387,Listes!$A$54:$E$60,3,FALSE))+(VLOOKUP(IDP_Barèmes_RX!$D387,Listes!$A$54:$E$60,4,FALSE)))))))</f>
        <v/>
      </c>
      <c r="K387" s="170" t="str">
        <f>IF($G387="","",IF($C387=Listes!$B$31,IF(IDP_Barèmes_RX!$E387&lt;=Listes!$B$42,(IDP_Barèmes_RX!$E387*(VLOOKUP(IDP_Barèmes_RX!$D387,Listes!$A$43:$E$49,2,FALSE))),IF(IDP_Barèmes_RX!$E387&gt;Listes!$D$42,(IDP_Barèmes_RX!$E387*(VLOOKUP(IDP_Barèmes_RX!$D387,Listes!$A$43:$E$49,5,FALSE))),(IDP_Barèmes_RX!$E387*(VLOOKUP(IDP_Barèmes_RX!$D387,Listes!$A$43:$E$49,3,FALSE))+(VLOOKUP(IDP_Barèmes_RX!$D387,Listes!$A$43:$E$49,4,FALSE)))))))</f>
        <v/>
      </c>
      <c r="L387" s="170" t="str">
        <f>IF($G387="","",IF($C387=Listes!$B$34,Listes!$I$31,IF($C387=Listes!$B$35,(VLOOKUP(IDP_Barèmes_RX!$F387,Listes!$E$31:$F$36,2,FALSE)),IF($C387=Listes!$B$33,IF(IDP_Barèmes_RX!$E387&lt;=Listes!$A$64,IDP_Barèmes_RX!$E387*Listes!$A$65,IF(IDP_Barèmes_RX!$E387&gt;Listes!$D$64,IDP_Barèmes_RX!$E387*Listes!$D$65,((IDP_Barèmes_RX!$E387*Listes!$B$65)+Listes!$C$65)))))))</f>
        <v/>
      </c>
      <c r="M387" s="203" t="str">
        <f>IF(Barèmes!O387="","",Barèmes!O387)</f>
        <v/>
      </c>
      <c r="N387" s="73" t="str">
        <f t="shared" si="21"/>
        <v/>
      </c>
      <c r="O387" s="182" t="str">
        <f t="shared" si="22"/>
        <v/>
      </c>
      <c r="P387" s="182"/>
      <c r="Q387" s="182"/>
      <c r="R387" s="209" t="str">
        <f t="shared" si="23"/>
        <v/>
      </c>
      <c r="S387" s="185"/>
      <c r="T387" s="266"/>
      <c r="U387" s="90"/>
      <c r="V387" s="158">
        <f t="shared" si="20"/>
        <v>0</v>
      </c>
    </row>
    <row r="388" spans="1:22" ht="20.100000000000001" customHeight="1" x14ac:dyDescent="0.25">
      <c r="A388" s="174">
        <v>382</v>
      </c>
      <c r="B388" s="181" t="str">
        <f>IF(Barèmes!B388="","",Barèmes!B388)</f>
        <v/>
      </c>
      <c r="C388" s="181" t="str">
        <f>IF(Barèmes!C388="","",Barèmes!C388)</f>
        <v/>
      </c>
      <c r="D388" s="181" t="str">
        <f>IF(Barèmes!D388="","",Barèmes!D388)</f>
        <v/>
      </c>
      <c r="E388" s="181" t="str">
        <f>IF(Barèmes!E388="","",Barèmes!E388)</f>
        <v/>
      </c>
      <c r="F388" s="181" t="str">
        <f>IF(Barèmes!F388="","",Barèmes!F388)</f>
        <v/>
      </c>
      <c r="G388" s="181" t="str">
        <f>IF(Barèmes!G388="","",Barèmes!G388)</f>
        <v/>
      </c>
      <c r="H388" s="181" t="str">
        <f>IF(Barèmes!J388="","",Barèmes!J388)</f>
        <v/>
      </c>
      <c r="I388" s="181" t="str">
        <f>IF(Barèmes!K388="","",Barèmes!K388)</f>
        <v/>
      </c>
      <c r="J388" s="170" t="str">
        <f>IF($G388="","",IF($C388=Listes!$B$32,IF(IDP_Barèmes_RX!$E388&lt;=Listes!$B$53,(IDP_Barèmes_RX!$E388*(VLOOKUP(IDP_Barèmes_RX!$D388,Listes!$A$54:$E$60,2,FALSE))),IF(IDP_Barèmes_RX!$E388&gt;Listes!$E$53,(IDP_Barèmes_RX!$E388*(VLOOKUP(IDP_Barèmes_RX!$D388,Listes!$A$54:$E$60,5,FALSE))),(IDP_Barèmes_RX!$E388*(VLOOKUP(IDP_Barèmes_RX!$D388,Listes!$A$54:$E$60,3,FALSE))+(VLOOKUP(IDP_Barèmes_RX!$D388,Listes!$A$54:$E$60,4,FALSE)))))))</f>
        <v/>
      </c>
      <c r="K388" s="170" t="str">
        <f>IF($G388="","",IF($C388=Listes!$B$31,IF(IDP_Barèmes_RX!$E388&lt;=Listes!$B$42,(IDP_Barèmes_RX!$E388*(VLOOKUP(IDP_Barèmes_RX!$D388,Listes!$A$43:$E$49,2,FALSE))),IF(IDP_Barèmes_RX!$E388&gt;Listes!$D$42,(IDP_Barèmes_RX!$E388*(VLOOKUP(IDP_Barèmes_RX!$D388,Listes!$A$43:$E$49,5,FALSE))),(IDP_Barèmes_RX!$E388*(VLOOKUP(IDP_Barèmes_RX!$D388,Listes!$A$43:$E$49,3,FALSE))+(VLOOKUP(IDP_Barèmes_RX!$D388,Listes!$A$43:$E$49,4,FALSE)))))))</f>
        <v/>
      </c>
      <c r="L388" s="170" t="str">
        <f>IF($G388="","",IF($C388=Listes!$B$34,Listes!$I$31,IF($C388=Listes!$B$35,(VLOOKUP(IDP_Barèmes_RX!$F388,Listes!$E$31:$F$36,2,FALSE)),IF($C388=Listes!$B$33,IF(IDP_Barèmes_RX!$E388&lt;=Listes!$A$64,IDP_Barèmes_RX!$E388*Listes!$A$65,IF(IDP_Barèmes_RX!$E388&gt;Listes!$D$64,IDP_Barèmes_RX!$E388*Listes!$D$65,((IDP_Barèmes_RX!$E388*Listes!$B$65)+Listes!$C$65)))))))</f>
        <v/>
      </c>
      <c r="M388" s="203" t="str">
        <f>IF(Barèmes!O388="","",Barèmes!O388)</f>
        <v/>
      </c>
      <c r="N388" s="73" t="str">
        <f t="shared" si="21"/>
        <v/>
      </c>
      <c r="O388" s="182" t="str">
        <f t="shared" si="22"/>
        <v/>
      </c>
      <c r="P388" s="182"/>
      <c r="Q388" s="182"/>
      <c r="R388" s="209" t="str">
        <f t="shared" si="23"/>
        <v/>
      </c>
      <c r="S388" s="185"/>
      <c r="T388" s="266"/>
      <c r="U388" s="90"/>
      <c r="V388" s="158">
        <f t="shared" si="20"/>
        <v>0</v>
      </c>
    </row>
    <row r="389" spans="1:22" ht="20.100000000000001" customHeight="1" x14ac:dyDescent="0.25">
      <c r="A389" s="174">
        <v>383</v>
      </c>
      <c r="B389" s="181" t="str">
        <f>IF(Barèmes!B389="","",Barèmes!B389)</f>
        <v/>
      </c>
      <c r="C389" s="181" t="str">
        <f>IF(Barèmes!C389="","",Barèmes!C389)</f>
        <v/>
      </c>
      <c r="D389" s="181" t="str">
        <f>IF(Barèmes!D389="","",Barèmes!D389)</f>
        <v/>
      </c>
      <c r="E389" s="181" t="str">
        <f>IF(Barèmes!E389="","",Barèmes!E389)</f>
        <v/>
      </c>
      <c r="F389" s="181" t="str">
        <f>IF(Barèmes!F389="","",Barèmes!F389)</f>
        <v/>
      </c>
      <c r="G389" s="181" t="str">
        <f>IF(Barèmes!G389="","",Barèmes!G389)</f>
        <v/>
      </c>
      <c r="H389" s="181" t="str">
        <f>IF(Barèmes!J389="","",Barèmes!J389)</f>
        <v/>
      </c>
      <c r="I389" s="181" t="str">
        <f>IF(Barèmes!K389="","",Barèmes!K389)</f>
        <v/>
      </c>
      <c r="J389" s="170" t="str">
        <f>IF($G389="","",IF($C389=Listes!$B$32,IF(IDP_Barèmes_RX!$E389&lt;=Listes!$B$53,(IDP_Barèmes_RX!$E389*(VLOOKUP(IDP_Barèmes_RX!$D389,Listes!$A$54:$E$60,2,FALSE))),IF(IDP_Barèmes_RX!$E389&gt;Listes!$E$53,(IDP_Barèmes_RX!$E389*(VLOOKUP(IDP_Barèmes_RX!$D389,Listes!$A$54:$E$60,5,FALSE))),(IDP_Barèmes_RX!$E389*(VLOOKUP(IDP_Barèmes_RX!$D389,Listes!$A$54:$E$60,3,FALSE))+(VLOOKUP(IDP_Barèmes_RX!$D389,Listes!$A$54:$E$60,4,FALSE)))))))</f>
        <v/>
      </c>
      <c r="K389" s="170" t="str">
        <f>IF($G389="","",IF($C389=Listes!$B$31,IF(IDP_Barèmes_RX!$E389&lt;=Listes!$B$42,(IDP_Barèmes_RX!$E389*(VLOOKUP(IDP_Barèmes_RX!$D389,Listes!$A$43:$E$49,2,FALSE))),IF(IDP_Barèmes_RX!$E389&gt;Listes!$D$42,(IDP_Barèmes_RX!$E389*(VLOOKUP(IDP_Barèmes_RX!$D389,Listes!$A$43:$E$49,5,FALSE))),(IDP_Barèmes_RX!$E389*(VLOOKUP(IDP_Barèmes_RX!$D389,Listes!$A$43:$E$49,3,FALSE))+(VLOOKUP(IDP_Barèmes_RX!$D389,Listes!$A$43:$E$49,4,FALSE)))))))</f>
        <v/>
      </c>
      <c r="L389" s="170" t="str">
        <f>IF($G389="","",IF($C389=Listes!$B$34,Listes!$I$31,IF($C389=Listes!$B$35,(VLOOKUP(IDP_Barèmes_RX!$F389,Listes!$E$31:$F$36,2,FALSE)),IF($C389=Listes!$B$33,IF(IDP_Barèmes_RX!$E389&lt;=Listes!$A$64,IDP_Barèmes_RX!$E389*Listes!$A$65,IF(IDP_Barèmes_RX!$E389&gt;Listes!$D$64,IDP_Barèmes_RX!$E389*Listes!$D$65,((IDP_Barèmes_RX!$E389*Listes!$B$65)+Listes!$C$65)))))))</f>
        <v/>
      </c>
      <c r="M389" s="203" t="str">
        <f>IF(Barèmes!O389="","",Barèmes!O389)</f>
        <v/>
      </c>
      <c r="N389" s="73" t="str">
        <f t="shared" si="21"/>
        <v/>
      </c>
      <c r="O389" s="182" t="str">
        <f t="shared" si="22"/>
        <v/>
      </c>
      <c r="P389" s="182"/>
      <c r="Q389" s="182"/>
      <c r="R389" s="209" t="str">
        <f t="shared" si="23"/>
        <v/>
      </c>
      <c r="S389" s="185"/>
      <c r="T389" s="266"/>
      <c r="U389" s="90"/>
      <c r="V389" s="158">
        <f t="shared" si="20"/>
        <v>0</v>
      </c>
    </row>
    <row r="390" spans="1:22" ht="20.100000000000001" customHeight="1" x14ac:dyDescent="0.25">
      <c r="A390" s="174">
        <v>384</v>
      </c>
      <c r="B390" s="181" t="str">
        <f>IF(Barèmes!B390="","",Barèmes!B390)</f>
        <v/>
      </c>
      <c r="C390" s="181" t="str">
        <f>IF(Barèmes!C390="","",Barèmes!C390)</f>
        <v/>
      </c>
      <c r="D390" s="181" t="str">
        <f>IF(Barèmes!D390="","",Barèmes!D390)</f>
        <v/>
      </c>
      <c r="E390" s="181" t="str">
        <f>IF(Barèmes!E390="","",Barèmes!E390)</f>
        <v/>
      </c>
      <c r="F390" s="181" t="str">
        <f>IF(Barèmes!F390="","",Barèmes!F390)</f>
        <v/>
      </c>
      <c r="G390" s="181" t="str">
        <f>IF(Barèmes!G390="","",Barèmes!G390)</f>
        <v/>
      </c>
      <c r="H390" s="181" t="str">
        <f>IF(Barèmes!J390="","",Barèmes!J390)</f>
        <v/>
      </c>
      <c r="I390" s="181" t="str">
        <f>IF(Barèmes!K390="","",Barèmes!K390)</f>
        <v/>
      </c>
      <c r="J390" s="170" t="str">
        <f>IF($G390="","",IF($C390=Listes!$B$32,IF(IDP_Barèmes_RX!$E390&lt;=Listes!$B$53,(IDP_Barèmes_RX!$E390*(VLOOKUP(IDP_Barèmes_RX!$D390,Listes!$A$54:$E$60,2,FALSE))),IF(IDP_Barèmes_RX!$E390&gt;Listes!$E$53,(IDP_Barèmes_RX!$E390*(VLOOKUP(IDP_Barèmes_RX!$D390,Listes!$A$54:$E$60,5,FALSE))),(IDP_Barèmes_RX!$E390*(VLOOKUP(IDP_Barèmes_RX!$D390,Listes!$A$54:$E$60,3,FALSE))+(VLOOKUP(IDP_Barèmes_RX!$D390,Listes!$A$54:$E$60,4,FALSE)))))))</f>
        <v/>
      </c>
      <c r="K390" s="170" t="str">
        <f>IF($G390="","",IF($C390=Listes!$B$31,IF(IDP_Barèmes_RX!$E390&lt;=Listes!$B$42,(IDP_Barèmes_RX!$E390*(VLOOKUP(IDP_Barèmes_RX!$D390,Listes!$A$43:$E$49,2,FALSE))),IF(IDP_Barèmes_RX!$E390&gt;Listes!$D$42,(IDP_Barèmes_RX!$E390*(VLOOKUP(IDP_Barèmes_RX!$D390,Listes!$A$43:$E$49,5,FALSE))),(IDP_Barèmes_RX!$E390*(VLOOKUP(IDP_Barèmes_RX!$D390,Listes!$A$43:$E$49,3,FALSE))+(VLOOKUP(IDP_Barèmes_RX!$D390,Listes!$A$43:$E$49,4,FALSE)))))))</f>
        <v/>
      </c>
      <c r="L390" s="170" t="str">
        <f>IF($G390="","",IF($C390=Listes!$B$34,Listes!$I$31,IF($C390=Listes!$B$35,(VLOOKUP(IDP_Barèmes_RX!$F390,Listes!$E$31:$F$36,2,FALSE)),IF($C390=Listes!$B$33,IF(IDP_Barèmes_RX!$E390&lt;=Listes!$A$64,IDP_Barèmes_RX!$E390*Listes!$A$65,IF(IDP_Barèmes_RX!$E390&gt;Listes!$D$64,IDP_Barèmes_RX!$E390*Listes!$D$65,((IDP_Barèmes_RX!$E390*Listes!$B$65)+Listes!$C$65)))))))</f>
        <v/>
      </c>
      <c r="M390" s="203" t="str">
        <f>IF(Barèmes!O390="","",Barèmes!O390)</f>
        <v/>
      </c>
      <c r="N390" s="73" t="str">
        <f t="shared" si="21"/>
        <v/>
      </c>
      <c r="O390" s="182" t="str">
        <f t="shared" si="22"/>
        <v/>
      </c>
      <c r="P390" s="182"/>
      <c r="Q390" s="182"/>
      <c r="R390" s="209" t="str">
        <f t="shared" si="23"/>
        <v/>
      </c>
      <c r="S390" s="185"/>
      <c r="T390" s="266"/>
      <c r="U390" s="90"/>
      <c r="V390" s="158">
        <f t="shared" si="20"/>
        <v>0</v>
      </c>
    </row>
    <row r="391" spans="1:22" ht="20.100000000000001" customHeight="1" x14ac:dyDescent="0.25">
      <c r="A391" s="174">
        <v>385</v>
      </c>
      <c r="B391" s="181" t="str">
        <f>IF(Barèmes!B391="","",Barèmes!B391)</f>
        <v/>
      </c>
      <c r="C391" s="181" t="str">
        <f>IF(Barèmes!C391="","",Barèmes!C391)</f>
        <v/>
      </c>
      <c r="D391" s="181" t="str">
        <f>IF(Barèmes!D391="","",Barèmes!D391)</f>
        <v/>
      </c>
      <c r="E391" s="181" t="str">
        <f>IF(Barèmes!E391="","",Barèmes!E391)</f>
        <v/>
      </c>
      <c r="F391" s="181" t="str">
        <f>IF(Barèmes!F391="","",Barèmes!F391)</f>
        <v/>
      </c>
      <c r="G391" s="181" t="str">
        <f>IF(Barèmes!G391="","",Barèmes!G391)</f>
        <v/>
      </c>
      <c r="H391" s="181" t="str">
        <f>IF(Barèmes!J391="","",Barèmes!J391)</f>
        <v/>
      </c>
      <c r="I391" s="181" t="str">
        <f>IF(Barèmes!K391="","",Barèmes!K391)</f>
        <v/>
      </c>
      <c r="J391" s="170" t="str">
        <f>IF($G391="","",IF($C391=Listes!$B$32,IF(IDP_Barèmes_RX!$E391&lt;=Listes!$B$53,(IDP_Barèmes_RX!$E391*(VLOOKUP(IDP_Barèmes_RX!$D391,Listes!$A$54:$E$60,2,FALSE))),IF(IDP_Barèmes_RX!$E391&gt;Listes!$E$53,(IDP_Barèmes_RX!$E391*(VLOOKUP(IDP_Barèmes_RX!$D391,Listes!$A$54:$E$60,5,FALSE))),(IDP_Barèmes_RX!$E391*(VLOOKUP(IDP_Barèmes_RX!$D391,Listes!$A$54:$E$60,3,FALSE))+(VLOOKUP(IDP_Barèmes_RX!$D391,Listes!$A$54:$E$60,4,FALSE)))))))</f>
        <v/>
      </c>
      <c r="K391" s="170" t="str">
        <f>IF($G391="","",IF($C391=Listes!$B$31,IF(IDP_Barèmes_RX!$E391&lt;=Listes!$B$42,(IDP_Barèmes_RX!$E391*(VLOOKUP(IDP_Barèmes_RX!$D391,Listes!$A$43:$E$49,2,FALSE))),IF(IDP_Barèmes_RX!$E391&gt;Listes!$D$42,(IDP_Barèmes_RX!$E391*(VLOOKUP(IDP_Barèmes_RX!$D391,Listes!$A$43:$E$49,5,FALSE))),(IDP_Barèmes_RX!$E391*(VLOOKUP(IDP_Barèmes_RX!$D391,Listes!$A$43:$E$49,3,FALSE))+(VLOOKUP(IDP_Barèmes_RX!$D391,Listes!$A$43:$E$49,4,FALSE)))))))</f>
        <v/>
      </c>
      <c r="L391" s="170" t="str">
        <f>IF($G391="","",IF($C391=Listes!$B$34,Listes!$I$31,IF($C391=Listes!$B$35,(VLOOKUP(IDP_Barèmes_RX!$F391,Listes!$E$31:$F$36,2,FALSE)),IF($C391=Listes!$B$33,IF(IDP_Barèmes_RX!$E391&lt;=Listes!$A$64,IDP_Barèmes_RX!$E391*Listes!$A$65,IF(IDP_Barèmes_RX!$E391&gt;Listes!$D$64,IDP_Barèmes_RX!$E391*Listes!$D$65,((IDP_Barèmes_RX!$E391*Listes!$B$65)+Listes!$C$65)))))))</f>
        <v/>
      </c>
      <c r="M391" s="203" t="str">
        <f>IF(Barèmes!O391="","",Barèmes!O391)</f>
        <v/>
      </c>
      <c r="N391" s="73" t="str">
        <f t="shared" si="21"/>
        <v/>
      </c>
      <c r="O391" s="182" t="str">
        <f t="shared" si="22"/>
        <v/>
      </c>
      <c r="P391" s="182"/>
      <c r="Q391" s="182"/>
      <c r="R391" s="209" t="str">
        <f t="shared" si="23"/>
        <v/>
      </c>
      <c r="S391" s="185"/>
      <c r="T391" s="266"/>
      <c r="U391" s="90"/>
      <c r="V391" s="158">
        <f t="shared" ref="V391:V454" si="24">IF(AND(B391&lt;&gt;"",U391&lt;&gt;"Oui"),1,0)</f>
        <v>0</v>
      </c>
    </row>
    <row r="392" spans="1:22" ht="20.100000000000001" customHeight="1" x14ac:dyDescent="0.25">
      <c r="A392" s="174">
        <v>386</v>
      </c>
      <c r="B392" s="181" t="str">
        <f>IF(Barèmes!B392="","",Barèmes!B392)</f>
        <v/>
      </c>
      <c r="C392" s="181" t="str">
        <f>IF(Barèmes!C392="","",Barèmes!C392)</f>
        <v/>
      </c>
      <c r="D392" s="181" t="str">
        <f>IF(Barèmes!D392="","",Barèmes!D392)</f>
        <v/>
      </c>
      <c r="E392" s="181" t="str">
        <f>IF(Barèmes!E392="","",Barèmes!E392)</f>
        <v/>
      </c>
      <c r="F392" s="181" t="str">
        <f>IF(Barèmes!F392="","",Barèmes!F392)</f>
        <v/>
      </c>
      <c r="G392" s="181" t="str">
        <f>IF(Barèmes!G392="","",Barèmes!G392)</f>
        <v/>
      </c>
      <c r="H392" s="181" t="str">
        <f>IF(Barèmes!J392="","",Barèmes!J392)</f>
        <v/>
      </c>
      <c r="I392" s="181" t="str">
        <f>IF(Barèmes!K392="","",Barèmes!K392)</f>
        <v/>
      </c>
      <c r="J392" s="170" t="str">
        <f>IF($G392="","",IF($C392=Listes!$B$32,IF(IDP_Barèmes_RX!$E392&lt;=Listes!$B$53,(IDP_Barèmes_RX!$E392*(VLOOKUP(IDP_Barèmes_RX!$D392,Listes!$A$54:$E$60,2,FALSE))),IF(IDP_Barèmes_RX!$E392&gt;Listes!$E$53,(IDP_Barèmes_RX!$E392*(VLOOKUP(IDP_Barèmes_RX!$D392,Listes!$A$54:$E$60,5,FALSE))),(IDP_Barèmes_RX!$E392*(VLOOKUP(IDP_Barèmes_RX!$D392,Listes!$A$54:$E$60,3,FALSE))+(VLOOKUP(IDP_Barèmes_RX!$D392,Listes!$A$54:$E$60,4,FALSE)))))))</f>
        <v/>
      </c>
      <c r="K392" s="170" t="str">
        <f>IF($G392="","",IF($C392=Listes!$B$31,IF(IDP_Barèmes_RX!$E392&lt;=Listes!$B$42,(IDP_Barèmes_RX!$E392*(VLOOKUP(IDP_Barèmes_RX!$D392,Listes!$A$43:$E$49,2,FALSE))),IF(IDP_Barèmes_RX!$E392&gt;Listes!$D$42,(IDP_Barèmes_RX!$E392*(VLOOKUP(IDP_Barèmes_RX!$D392,Listes!$A$43:$E$49,5,FALSE))),(IDP_Barèmes_RX!$E392*(VLOOKUP(IDP_Barèmes_RX!$D392,Listes!$A$43:$E$49,3,FALSE))+(VLOOKUP(IDP_Barèmes_RX!$D392,Listes!$A$43:$E$49,4,FALSE)))))))</f>
        <v/>
      </c>
      <c r="L392" s="170" t="str">
        <f>IF($G392="","",IF($C392=Listes!$B$34,Listes!$I$31,IF($C392=Listes!$B$35,(VLOOKUP(IDP_Barèmes_RX!$F392,Listes!$E$31:$F$36,2,FALSE)),IF($C392=Listes!$B$33,IF(IDP_Barèmes_RX!$E392&lt;=Listes!$A$64,IDP_Barèmes_RX!$E392*Listes!$A$65,IF(IDP_Barèmes_RX!$E392&gt;Listes!$D$64,IDP_Barèmes_RX!$E392*Listes!$D$65,((IDP_Barèmes_RX!$E392*Listes!$B$65)+Listes!$C$65)))))))</f>
        <v/>
      </c>
      <c r="M392" s="203" t="str">
        <f>IF(Barèmes!O392="","",Barèmes!O392)</f>
        <v/>
      </c>
      <c r="N392" s="73" t="str">
        <f t="shared" ref="N392:N455" si="25">IF($H392="","",($L392+$K392+$J392)*$H392)</f>
        <v/>
      </c>
      <c r="O392" s="182" t="str">
        <f t="shared" ref="O392:O455" si="26">IF($M392="","",IF($N392&gt;$M392,"Le montant éligible ne peut etre supérieur au montant présenté",""))</f>
        <v/>
      </c>
      <c r="P392" s="182"/>
      <c r="Q392" s="182"/>
      <c r="R392" s="209" t="str">
        <f t="shared" ref="R392:R455" si="27">IF($N392="","",$N392)</f>
        <v/>
      </c>
      <c r="S392" s="185"/>
      <c r="T392" s="266"/>
      <c r="U392" s="90"/>
      <c r="V392" s="158">
        <f t="shared" si="24"/>
        <v>0</v>
      </c>
    </row>
    <row r="393" spans="1:22" ht="20.100000000000001" customHeight="1" x14ac:dyDescent="0.25">
      <c r="A393" s="174">
        <v>387</v>
      </c>
      <c r="B393" s="181" t="str">
        <f>IF(Barèmes!B393="","",Barèmes!B393)</f>
        <v/>
      </c>
      <c r="C393" s="181" t="str">
        <f>IF(Barèmes!C393="","",Barèmes!C393)</f>
        <v/>
      </c>
      <c r="D393" s="181" t="str">
        <f>IF(Barèmes!D393="","",Barèmes!D393)</f>
        <v/>
      </c>
      <c r="E393" s="181" t="str">
        <f>IF(Barèmes!E393="","",Barèmes!E393)</f>
        <v/>
      </c>
      <c r="F393" s="181" t="str">
        <f>IF(Barèmes!F393="","",Barèmes!F393)</f>
        <v/>
      </c>
      <c r="G393" s="181" t="str">
        <f>IF(Barèmes!G393="","",Barèmes!G393)</f>
        <v/>
      </c>
      <c r="H393" s="181" t="str">
        <f>IF(Barèmes!J393="","",Barèmes!J393)</f>
        <v/>
      </c>
      <c r="I393" s="181" t="str">
        <f>IF(Barèmes!K393="","",Barèmes!K393)</f>
        <v/>
      </c>
      <c r="J393" s="170" t="str">
        <f>IF($G393="","",IF($C393=Listes!$B$32,IF(IDP_Barèmes_RX!$E393&lt;=Listes!$B$53,(IDP_Barèmes_RX!$E393*(VLOOKUP(IDP_Barèmes_RX!$D393,Listes!$A$54:$E$60,2,FALSE))),IF(IDP_Barèmes_RX!$E393&gt;Listes!$E$53,(IDP_Barèmes_RX!$E393*(VLOOKUP(IDP_Barèmes_RX!$D393,Listes!$A$54:$E$60,5,FALSE))),(IDP_Barèmes_RX!$E393*(VLOOKUP(IDP_Barèmes_RX!$D393,Listes!$A$54:$E$60,3,FALSE))+(VLOOKUP(IDP_Barèmes_RX!$D393,Listes!$A$54:$E$60,4,FALSE)))))))</f>
        <v/>
      </c>
      <c r="K393" s="170" t="str">
        <f>IF($G393="","",IF($C393=Listes!$B$31,IF(IDP_Barèmes_RX!$E393&lt;=Listes!$B$42,(IDP_Barèmes_RX!$E393*(VLOOKUP(IDP_Barèmes_RX!$D393,Listes!$A$43:$E$49,2,FALSE))),IF(IDP_Barèmes_RX!$E393&gt;Listes!$D$42,(IDP_Barèmes_RX!$E393*(VLOOKUP(IDP_Barèmes_RX!$D393,Listes!$A$43:$E$49,5,FALSE))),(IDP_Barèmes_RX!$E393*(VLOOKUP(IDP_Barèmes_RX!$D393,Listes!$A$43:$E$49,3,FALSE))+(VLOOKUP(IDP_Barèmes_RX!$D393,Listes!$A$43:$E$49,4,FALSE)))))))</f>
        <v/>
      </c>
      <c r="L393" s="170" t="str">
        <f>IF($G393="","",IF($C393=Listes!$B$34,Listes!$I$31,IF($C393=Listes!$B$35,(VLOOKUP(IDP_Barèmes_RX!$F393,Listes!$E$31:$F$36,2,FALSE)),IF($C393=Listes!$B$33,IF(IDP_Barèmes_RX!$E393&lt;=Listes!$A$64,IDP_Barèmes_RX!$E393*Listes!$A$65,IF(IDP_Barèmes_RX!$E393&gt;Listes!$D$64,IDP_Barèmes_RX!$E393*Listes!$D$65,((IDP_Barèmes_RX!$E393*Listes!$B$65)+Listes!$C$65)))))))</f>
        <v/>
      </c>
      <c r="M393" s="203" t="str">
        <f>IF(Barèmes!O393="","",Barèmes!O393)</f>
        <v/>
      </c>
      <c r="N393" s="73" t="str">
        <f t="shared" si="25"/>
        <v/>
      </c>
      <c r="O393" s="182" t="str">
        <f t="shared" si="26"/>
        <v/>
      </c>
      <c r="P393" s="182"/>
      <c r="Q393" s="182"/>
      <c r="R393" s="209" t="str">
        <f t="shared" si="27"/>
        <v/>
      </c>
      <c r="S393" s="185"/>
      <c r="T393" s="266"/>
      <c r="U393" s="90"/>
      <c r="V393" s="158">
        <f t="shared" si="24"/>
        <v>0</v>
      </c>
    </row>
    <row r="394" spans="1:22" ht="20.100000000000001" customHeight="1" x14ac:dyDescent="0.25">
      <c r="A394" s="174">
        <v>388</v>
      </c>
      <c r="B394" s="181" t="str">
        <f>IF(Barèmes!B394="","",Barèmes!B394)</f>
        <v/>
      </c>
      <c r="C394" s="181" t="str">
        <f>IF(Barèmes!C394="","",Barèmes!C394)</f>
        <v/>
      </c>
      <c r="D394" s="181" t="str">
        <f>IF(Barèmes!D394="","",Barèmes!D394)</f>
        <v/>
      </c>
      <c r="E394" s="181" t="str">
        <f>IF(Barèmes!E394="","",Barèmes!E394)</f>
        <v/>
      </c>
      <c r="F394" s="181" t="str">
        <f>IF(Barèmes!F394="","",Barèmes!F394)</f>
        <v/>
      </c>
      <c r="G394" s="181" t="str">
        <f>IF(Barèmes!G394="","",Barèmes!G394)</f>
        <v/>
      </c>
      <c r="H394" s="181" t="str">
        <f>IF(Barèmes!J394="","",Barèmes!J394)</f>
        <v/>
      </c>
      <c r="I394" s="181" t="str">
        <f>IF(Barèmes!K394="","",Barèmes!K394)</f>
        <v/>
      </c>
      <c r="J394" s="170" t="str">
        <f>IF($G394="","",IF($C394=Listes!$B$32,IF(IDP_Barèmes_RX!$E394&lt;=Listes!$B$53,(IDP_Barèmes_RX!$E394*(VLOOKUP(IDP_Barèmes_RX!$D394,Listes!$A$54:$E$60,2,FALSE))),IF(IDP_Barèmes_RX!$E394&gt;Listes!$E$53,(IDP_Barèmes_RX!$E394*(VLOOKUP(IDP_Barèmes_RX!$D394,Listes!$A$54:$E$60,5,FALSE))),(IDP_Barèmes_RX!$E394*(VLOOKUP(IDP_Barèmes_RX!$D394,Listes!$A$54:$E$60,3,FALSE))+(VLOOKUP(IDP_Barèmes_RX!$D394,Listes!$A$54:$E$60,4,FALSE)))))))</f>
        <v/>
      </c>
      <c r="K394" s="170" t="str">
        <f>IF($G394="","",IF($C394=Listes!$B$31,IF(IDP_Barèmes_RX!$E394&lt;=Listes!$B$42,(IDP_Barèmes_RX!$E394*(VLOOKUP(IDP_Barèmes_RX!$D394,Listes!$A$43:$E$49,2,FALSE))),IF(IDP_Barèmes_RX!$E394&gt;Listes!$D$42,(IDP_Barèmes_RX!$E394*(VLOOKUP(IDP_Barèmes_RX!$D394,Listes!$A$43:$E$49,5,FALSE))),(IDP_Barèmes_RX!$E394*(VLOOKUP(IDP_Barèmes_RX!$D394,Listes!$A$43:$E$49,3,FALSE))+(VLOOKUP(IDP_Barèmes_RX!$D394,Listes!$A$43:$E$49,4,FALSE)))))))</f>
        <v/>
      </c>
      <c r="L394" s="170" t="str">
        <f>IF($G394="","",IF($C394=Listes!$B$34,Listes!$I$31,IF($C394=Listes!$B$35,(VLOOKUP(IDP_Barèmes_RX!$F394,Listes!$E$31:$F$36,2,FALSE)),IF($C394=Listes!$B$33,IF(IDP_Barèmes_RX!$E394&lt;=Listes!$A$64,IDP_Barèmes_RX!$E394*Listes!$A$65,IF(IDP_Barèmes_RX!$E394&gt;Listes!$D$64,IDP_Barèmes_RX!$E394*Listes!$D$65,((IDP_Barèmes_RX!$E394*Listes!$B$65)+Listes!$C$65)))))))</f>
        <v/>
      </c>
      <c r="M394" s="203" t="str">
        <f>IF(Barèmes!O394="","",Barèmes!O394)</f>
        <v/>
      </c>
      <c r="N394" s="73" t="str">
        <f t="shared" si="25"/>
        <v/>
      </c>
      <c r="O394" s="182" t="str">
        <f t="shared" si="26"/>
        <v/>
      </c>
      <c r="P394" s="182"/>
      <c r="Q394" s="182"/>
      <c r="R394" s="209" t="str">
        <f t="shared" si="27"/>
        <v/>
      </c>
      <c r="S394" s="185"/>
      <c r="T394" s="266"/>
      <c r="U394" s="90"/>
      <c r="V394" s="158">
        <f t="shared" si="24"/>
        <v>0</v>
      </c>
    </row>
    <row r="395" spans="1:22" ht="20.100000000000001" customHeight="1" x14ac:dyDescent="0.25">
      <c r="A395" s="174">
        <v>389</v>
      </c>
      <c r="B395" s="181" t="str">
        <f>IF(Barèmes!B395="","",Barèmes!B395)</f>
        <v/>
      </c>
      <c r="C395" s="181" t="str">
        <f>IF(Barèmes!C395="","",Barèmes!C395)</f>
        <v/>
      </c>
      <c r="D395" s="181" t="str">
        <f>IF(Barèmes!D395="","",Barèmes!D395)</f>
        <v/>
      </c>
      <c r="E395" s="181" t="str">
        <f>IF(Barèmes!E395="","",Barèmes!E395)</f>
        <v/>
      </c>
      <c r="F395" s="181" t="str">
        <f>IF(Barèmes!F395="","",Barèmes!F395)</f>
        <v/>
      </c>
      <c r="G395" s="181" t="str">
        <f>IF(Barèmes!G395="","",Barèmes!G395)</f>
        <v/>
      </c>
      <c r="H395" s="181" t="str">
        <f>IF(Barèmes!J395="","",Barèmes!J395)</f>
        <v/>
      </c>
      <c r="I395" s="181" t="str">
        <f>IF(Barèmes!K395="","",Barèmes!K395)</f>
        <v/>
      </c>
      <c r="J395" s="170" t="str">
        <f>IF($G395="","",IF($C395=Listes!$B$32,IF(IDP_Barèmes_RX!$E395&lt;=Listes!$B$53,(IDP_Barèmes_RX!$E395*(VLOOKUP(IDP_Barèmes_RX!$D395,Listes!$A$54:$E$60,2,FALSE))),IF(IDP_Barèmes_RX!$E395&gt;Listes!$E$53,(IDP_Barèmes_RX!$E395*(VLOOKUP(IDP_Barèmes_RX!$D395,Listes!$A$54:$E$60,5,FALSE))),(IDP_Barèmes_RX!$E395*(VLOOKUP(IDP_Barèmes_RX!$D395,Listes!$A$54:$E$60,3,FALSE))+(VLOOKUP(IDP_Barèmes_RX!$D395,Listes!$A$54:$E$60,4,FALSE)))))))</f>
        <v/>
      </c>
      <c r="K395" s="170" t="str">
        <f>IF($G395="","",IF($C395=Listes!$B$31,IF(IDP_Barèmes_RX!$E395&lt;=Listes!$B$42,(IDP_Barèmes_RX!$E395*(VLOOKUP(IDP_Barèmes_RX!$D395,Listes!$A$43:$E$49,2,FALSE))),IF(IDP_Barèmes_RX!$E395&gt;Listes!$D$42,(IDP_Barèmes_RX!$E395*(VLOOKUP(IDP_Barèmes_RX!$D395,Listes!$A$43:$E$49,5,FALSE))),(IDP_Barèmes_RX!$E395*(VLOOKUP(IDP_Barèmes_RX!$D395,Listes!$A$43:$E$49,3,FALSE))+(VLOOKUP(IDP_Barèmes_RX!$D395,Listes!$A$43:$E$49,4,FALSE)))))))</f>
        <v/>
      </c>
      <c r="L395" s="170" t="str">
        <f>IF($G395="","",IF($C395=Listes!$B$34,Listes!$I$31,IF($C395=Listes!$B$35,(VLOOKUP(IDP_Barèmes_RX!$F395,Listes!$E$31:$F$36,2,FALSE)),IF($C395=Listes!$B$33,IF(IDP_Barèmes_RX!$E395&lt;=Listes!$A$64,IDP_Barèmes_RX!$E395*Listes!$A$65,IF(IDP_Barèmes_RX!$E395&gt;Listes!$D$64,IDP_Barèmes_RX!$E395*Listes!$D$65,((IDP_Barèmes_RX!$E395*Listes!$B$65)+Listes!$C$65)))))))</f>
        <v/>
      </c>
      <c r="M395" s="203" t="str">
        <f>IF(Barèmes!O395="","",Barèmes!O395)</f>
        <v/>
      </c>
      <c r="N395" s="73" t="str">
        <f t="shared" si="25"/>
        <v/>
      </c>
      <c r="O395" s="182" t="str">
        <f t="shared" si="26"/>
        <v/>
      </c>
      <c r="P395" s="182"/>
      <c r="Q395" s="182"/>
      <c r="R395" s="209" t="str">
        <f t="shared" si="27"/>
        <v/>
      </c>
      <c r="S395" s="185"/>
      <c r="T395" s="266"/>
      <c r="U395" s="90"/>
      <c r="V395" s="158">
        <f t="shared" si="24"/>
        <v>0</v>
      </c>
    </row>
    <row r="396" spans="1:22" ht="20.100000000000001" customHeight="1" x14ac:dyDescent="0.25">
      <c r="A396" s="174">
        <v>390</v>
      </c>
      <c r="B396" s="181" t="str">
        <f>IF(Barèmes!B396="","",Barèmes!B396)</f>
        <v/>
      </c>
      <c r="C396" s="181" t="str">
        <f>IF(Barèmes!C396="","",Barèmes!C396)</f>
        <v/>
      </c>
      <c r="D396" s="181" t="str">
        <f>IF(Barèmes!D396="","",Barèmes!D396)</f>
        <v/>
      </c>
      <c r="E396" s="181" t="str">
        <f>IF(Barèmes!E396="","",Barèmes!E396)</f>
        <v/>
      </c>
      <c r="F396" s="181" t="str">
        <f>IF(Barèmes!F396="","",Barèmes!F396)</f>
        <v/>
      </c>
      <c r="G396" s="181" t="str">
        <f>IF(Barèmes!G396="","",Barèmes!G396)</f>
        <v/>
      </c>
      <c r="H396" s="181" t="str">
        <f>IF(Barèmes!J396="","",Barèmes!J396)</f>
        <v/>
      </c>
      <c r="I396" s="181" t="str">
        <f>IF(Barèmes!K396="","",Barèmes!K396)</f>
        <v/>
      </c>
      <c r="J396" s="170" t="str">
        <f>IF($G396="","",IF($C396=Listes!$B$32,IF(IDP_Barèmes_RX!$E396&lt;=Listes!$B$53,(IDP_Barèmes_RX!$E396*(VLOOKUP(IDP_Barèmes_RX!$D396,Listes!$A$54:$E$60,2,FALSE))),IF(IDP_Barèmes_RX!$E396&gt;Listes!$E$53,(IDP_Barèmes_RX!$E396*(VLOOKUP(IDP_Barèmes_RX!$D396,Listes!$A$54:$E$60,5,FALSE))),(IDP_Barèmes_RX!$E396*(VLOOKUP(IDP_Barèmes_RX!$D396,Listes!$A$54:$E$60,3,FALSE))+(VLOOKUP(IDP_Barèmes_RX!$D396,Listes!$A$54:$E$60,4,FALSE)))))))</f>
        <v/>
      </c>
      <c r="K396" s="170" t="str">
        <f>IF($G396="","",IF($C396=Listes!$B$31,IF(IDP_Barèmes_RX!$E396&lt;=Listes!$B$42,(IDP_Barèmes_RX!$E396*(VLOOKUP(IDP_Barèmes_RX!$D396,Listes!$A$43:$E$49,2,FALSE))),IF(IDP_Barèmes_RX!$E396&gt;Listes!$D$42,(IDP_Barèmes_RX!$E396*(VLOOKUP(IDP_Barèmes_RX!$D396,Listes!$A$43:$E$49,5,FALSE))),(IDP_Barèmes_RX!$E396*(VLOOKUP(IDP_Barèmes_RX!$D396,Listes!$A$43:$E$49,3,FALSE))+(VLOOKUP(IDP_Barèmes_RX!$D396,Listes!$A$43:$E$49,4,FALSE)))))))</f>
        <v/>
      </c>
      <c r="L396" s="170" t="str">
        <f>IF($G396="","",IF($C396=Listes!$B$34,Listes!$I$31,IF($C396=Listes!$B$35,(VLOOKUP(IDP_Barèmes_RX!$F396,Listes!$E$31:$F$36,2,FALSE)),IF($C396=Listes!$B$33,IF(IDP_Barèmes_RX!$E396&lt;=Listes!$A$64,IDP_Barèmes_RX!$E396*Listes!$A$65,IF(IDP_Barèmes_RX!$E396&gt;Listes!$D$64,IDP_Barèmes_RX!$E396*Listes!$D$65,((IDP_Barèmes_RX!$E396*Listes!$B$65)+Listes!$C$65)))))))</f>
        <v/>
      </c>
      <c r="M396" s="203" t="str">
        <f>IF(Barèmes!O396="","",Barèmes!O396)</f>
        <v/>
      </c>
      <c r="N396" s="73" t="str">
        <f t="shared" si="25"/>
        <v/>
      </c>
      <c r="O396" s="182" t="str">
        <f t="shared" si="26"/>
        <v/>
      </c>
      <c r="P396" s="182"/>
      <c r="Q396" s="182"/>
      <c r="R396" s="209" t="str">
        <f t="shared" si="27"/>
        <v/>
      </c>
      <c r="S396" s="185"/>
      <c r="T396" s="266"/>
      <c r="U396" s="90"/>
      <c r="V396" s="158">
        <f t="shared" si="24"/>
        <v>0</v>
      </c>
    </row>
    <row r="397" spans="1:22" ht="20.100000000000001" customHeight="1" x14ac:dyDescent="0.25">
      <c r="A397" s="174">
        <v>391</v>
      </c>
      <c r="B397" s="181" t="str">
        <f>IF(Barèmes!B397="","",Barèmes!B397)</f>
        <v/>
      </c>
      <c r="C397" s="181" t="str">
        <f>IF(Barèmes!C397="","",Barèmes!C397)</f>
        <v/>
      </c>
      <c r="D397" s="181" t="str">
        <f>IF(Barèmes!D397="","",Barèmes!D397)</f>
        <v/>
      </c>
      <c r="E397" s="181" t="str">
        <f>IF(Barèmes!E397="","",Barèmes!E397)</f>
        <v/>
      </c>
      <c r="F397" s="181" t="str">
        <f>IF(Barèmes!F397="","",Barèmes!F397)</f>
        <v/>
      </c>
      <c r="G397" s="181" t="str">
        <f>IF(Barèmes!G397="","",Barèmes!G397)</f>
        <v/>
      </c>
      <c r="H397" s="181" t="str">
        <f>IF(Barèmes!J397="","",Barèmes!J397)</f>
        <v/>
      </c>
      <c r="I397" s="181" t="str">
        <f>IF(Barèmes!K397="","",Barèmes!K397)</f>
        <v/>
      </c>
      <c r="J397" s="170" t="str">
        <f>IF($G397="","",IF($C397=Listes!$B$32,IF(IDP_Barèmes_RX!$E397&lt;=Listes!$B$53,(IDP_Barèmes_RX!$E397*(VLOOKUP(IDP_Barèmes_RX!$D397,Listes!$A$54:$E$60,2,FALSE))),IF(IDP_Barèmes_RX!$E397&gt;Listes!$E$53,(IDP_Barèmes_RX!$E397*(VLOOKUP(IDP_Barèmes_RX!$D397,Listes!$A$54:$E$60,5,FALSE))),(IDP_Barèmes_RX!$E397*(VLOOKUP(IDP_Barèmes_RX!$D397,Listes!$A$54:$E$60,3,FALSE))+(VLOOKUP(IDP_Barèmes_RX!$D397,Listes!$A$54:$E$60,4,FALSE)))))))</f>
        <v/>
      </c>
      <c r="K397" s="170" t="str">
        <f>IF($G397="","",IF($C397=Listes!$B$31,IF(IDP_Barèmes_RX!$E397&lt;=Listes!$B$42,(IDP_Barèmes_RX!$E397*(VLOOKUP(IDP_Barèmes_RX!$D397,Listes!$A$43:$E$49,2,FALSE))),IF(IDP_Barèmes_RX!$E397&gt;Listes!$D$42,(IDP_Barèmes_RX!$E397*(VLOOKUP(IDP_Barèmes_RX!$D397,Listes!$A$43:$E$49,5,FALSE))),(IDP_Barèmes_RX!$E397*(VLOOKUP(IDP_Barèmes_RX!$D397,Listes!$A$43:$E$49,3,FALSE))+(VLOOKUP(IDP_Barèmes_RX!$D397,Listes!$A$43:$E$49,4,FALSE)))))))</f>
        <v/>
      </c>
      <c r="L397" s="170" t="str">
        <f>IF($G397="","",IF($C397=Listes!$B$34,Listes!$I$31,IF($C397=Listes!$B$35,(VLOOKUP(IDP_Barèmes_RX!$F397,Listes!$E$31:$F$36,2,FALSE)),IF($C397=Listes!$B$33,IF(IDP_Barèmes_RX!$E397&lt;=Listes!$A$64,IDP_Barèmes_RX!$E397*Listes!$A$65,IF(IDP_Barèmes_RX!$E397&gt;Listes!$D$64,IDP_Barèmes_RX!$E397*Listes!$D$65,((IDP_Barèmes_RX!$E397*Listes!$B$65)+Listes!$C$65)))))))</f>
        <v/>
      </c>
      <c r="M397" s="203" t="str">
        <f>IF(Barèmes!O397="","",Barèmes!O397)</f>
        <v/>
      </c>
      <c r="N397" s="73" t="str">
        <f t="shared" si="25"/>
        <v/>
      </c>
      <c r="O397" s="182" t="str">
        <f t="shared" si="26"/>
        <v/>
      </c>
      <c r="P397" s="182"/>
      <c r="Q397" s="182"/>
      <c r="R397" s="209" t="str">
        <f t="shared" si="27"/>
        <v/>
      </c>
      <c r="S397" s="185"/>
      <c r="T397" s="266"/>
      <c r="U397" s="90"/>
      <c r="V397" s="158">
        <f t="shared" si="24"/>
        <v>0</v>
      </c>
    </row>
    <row r="398" spans="1:22" ht="20.100000000000001" customHeight="1" x14ac:dyDescent="0.25">
      <c r="A398" s="174">
        <v>392</v>
      </c>
      <c r="B398" s="181" t="str">
        <f>IF(Barèmes!B398="","",Barèmes!B398)</f>
        <v/>
      </c>
      <c r="C398" s="181" t="str">
        <f>IF(Barèmes!C398="","",Barèmes!C398)</f>
        <v/>
      </c>
      <c r="D398" s="181" t="str">
        <f>IF(Barèmes!D398="","",Barèmes!D398)</f>
        <v/>
      </c>
      <c r="E398" s="181" t="str">
        <f>IF(Barèmes!E398="","",Barèmes!E398)</f>
        <v/>
      </c>
      <c r="F398" s="181" t="str">
        <f>IF(Barèmes!F398="","",Barèmes!F398)</f>
        <v/>
      </c>
      <c r="G398" s="181" t="str">
        <f>IF(Barèmes!G398="","",Barèmes!G398)</f>
        <v/>
      </c>
      <c r="H398" s="181" t="str">
        <f>IF(Barèmes!J398="","",Barèmes!J398)</f>
        <v/>
      </c>
      <c r="I398" s="181" t="str">
        <f>IF(Barèmes!K398="","",Barèmes!K398)</f>
        <v/>
      </c>
      <c r="J398" s="170" t="str">
        <f>IF($G398="","",IF($C398=Listes!$B$32,IF(IDP_Barèmes_RX!$E398&lt;=Listes!$B$53,(IDP_Barèmes_RX!$E398*(VLOOKUP(IDP_Barèmes_RX!$D398,Listes!$A$54:$E$60,2,FALSE))),IF(IDP_Barèmes_RX!$E398&gt;Listes!$E$53,(IDP_Barèmes_RX!$E398*(VLOOKUP(IDP_Barèmes_RX!$D398,Listes!$A$54:$E$60,5,FALSE))),(IDP_Barèmes_RX!$E398*(VLOOKUP(IDP_Barèmes_RX!$D398,Listes!$A$54:$E$60,3,FALSE))+(VLOOKUP(IDP_Barèmes_RX!$D398,Listes!$A$54:$E$60,4,FALSE)))))))</f>
        <v/>
      </c>
      <c r="K398" s="170" t="str">
        <f>IF($G398="","",IF($C398=Listes!$B$31,IF(IDP_Barèmes_RX!$E398&lt;=Listes!$B$42,(IDP_Barèmes_RX!$E398*(VLOOKUP(IDP_Barèmes_RX!$D398,Listes!$A$43:$E$49,2,FALSE))),IF(IDP_Barèmes_RX!$E398&gt;Listes!$D$42,(IDP_Barèmes_RX!$E398*(VLOOKUP(IDP_Barèmes_RX!$D398,Listes!$A$43:$E$49,5,FALSE))),(IDP_Barèmes_RX!$E398*(VLOOKUP(IDP_Barèmes_RX!$D398,Listes!$A$43:$E$49,3,FALSE))+(VLOOKUP(IDP_Barèmes_RX!$D398,Listes!$A$43:$E$49,4,FALSE)))))))</f>
        <v/>
      </c>
      <c r="L398" s="170" t="str">
        <f>IF($G398="","",IF($C398=Listes!$B$34,Listes!$I$31,IF($C398=Listes!$B$35,(VLOOKUP(IDP_Barèmes_RX!$F398,Listes!$E$31:$F$36,2,FALSE)),IF($C398=Listes!$B$33,IF(IDP_Barèmes_RX!$E398&lt;=Listes!$A$64,IDP_Barèmes_RX!$E398*Listes!$A$65,IF(IDP_Barèmes_RX!$E398&gt;Listes!$D$64,IDP_Barèmes_RX!$E398*Listes!$D$65,((IDP_Barèmes_RX!$E398*Listes!$B$65)+Listes!$C$65)))))))</f>
        <v/>
      </c>
      <c r="M398" s="203" t="str">
        <f>IF(Barèmes!O398="","",Barèmes!O398)</f>
        <v/>
      </c>
      <c r="N398" s="73" t="str">
        <f t="shared" si="25"/>
        <v/>
      </c>
      <c r="O398" s="182" t="str">
        <f t="shared" si="26"/>
        <v/>
      </c>
      <c r="P398" s="182"/>
      <c r="Q398" s="182"/>
      <c r="R398" s="209" t="str">
        <f t="shared" si="27"/>
        <v/>
      </c>
      <c r="S398" s="185"/>
      <c r="T398" s="266"/>
      <c r="U398" s="90"/>
      <c r="V398" s="158">
        <f t="shared" si="24"/>
        <v>0</v>
      </c>
    </row>
    <row r="399" spans="1:22" ht="20.100000000000001" customHeight="1" x14ac:dyDescent="0.25">
      <c r="A399" s="174">
        <v>393</v>
      </c>
      <c r="B399" s="181" t="str">
        <f>IF(Barèmes!B399="","",Barèmes!B399)</f>
        <v/>
      </c>
      <c r="C399" s="181" t="str">
        <f>IF(Barèmes!C399="","",Barèmes!C399)</f>
        <v/>
      </c>
      <c r="D399" s="181" t="str">
        <f>IF(Barèmes!D399="","",Barèmes!D399)</f>
        <v/>
      </c>
      <c r="E399" s="181" t="str">
        <f>IF(Barèmes!E399="","",Barèmes!E399)</f>
        <v/>
      </c>
      <c r="F399" s="181" t="str">
        <f>IF(Barèmes!F399="","",Barèmes!F399)</f>
        <v/>
      </c>
      <c r="G399" s="181" t="str">
        <f>IF(Barèmes!G399="","",Barèmes!G399)</f>
        <v/>
      </c>
      <c r="H399" s="181" t="str">
        <f>IF(Barèmes!J399="","",Barèmes!J399)</f>
        <v/>
      </c>
      <c r="I399" s="181" t="str">
        <f>IF(Barèmes!K399="","",Barèmes!K399)</f>
        <v/>
      </c>
      <c r="J399" s="170" t="str">
        <f>IF($G399="","",IF($C399=Listes!$B$32,IF(IDP_Barèmes_RX!$E399&lt;=Listes!$B$53,(IDP_Barèmes_RX!$E399*(VLOOKUP(IDP_Barèmes_RX!$D399,Listes!$A$54:$E$60,2,FALSE))),IF(IDP_Barèmes_RX!$E399&gt;Listes!$E$53,(IDP_Barèmes_RX!$E399*(VLOOKUP(IDP_Barèmes_RX!$D399,Listes!$A$54:$E$60,5,FALSE))),(IDP_Barèmes_RX!$E399*(VLOOKUP(IDP_Barèmes_RX!$D399,Listes!$A$54:$E$60,3,FALSE))+(VLOOKUP(IDP_Barèmes_RX!$D399,Listes!$A$54:$E$60,4,FALSE)))))))</f>
        <v/>
      </c>
      <c r="K399" s="170" t="str">
        <f>IF($G399="","",IF($C399=Listes!$B$31,IF(IDP_Barèmes_RX!$E399&lt;=Listes!$B$42,(IDP_Barèmes_RX!$E399*(VLOOKUP(IDP_Barèmes_RX!$D399,Listes!$A$43:$E$49,2,FALSE))),IF(IDP_Barèmes_RX!$E399&gt;Listes!$D$42,(IDP_Barèmes_RX!$E399*(VLOOKUP(IDP_Barèmes_RX!$D399,Listes!$A$43:$E$49,5,FALSE))),(IDP_Barèmes_RX!$E399*(VLOOKUP(IDP_Barèmes_RX!$D399,Listes!$A$43:$E$49,3,FALSE))+(VLOOKUP(IDP_Barèmes_RX!$D399,Listes!$A$43:$E$49,4,FALSE)))))))</f>
        <v/>
      </c>
      <c r="L399" s="170" t="str">
        <f>IF($G399="","",IF($C399=Listes!$B$34,Listes!$I$31,IF($C399=Listes!$B$35,(VLOOKUP(IDP_Barèmes_RX!$F399,Listes!$E$31:$F$36,2,FALSE)),IF($C399=Listes!$B$33,IF(IDP_Barèmes_RX!$E399&lt;=Listes!$A$64,IDP_Barèmes_RX!$E399*Listes!$A$65,IF(IDP_Barèmes_RX!$E399&gt;Listes!$D$64,IDP_Barèmes_RX!$E399*Listes!$D$65,((IDP_Barèmes_RX!$E399*Listes!$B$65)+Listes!$C$65)))))))</f>
        <v/>
      </c>
      <c r="M399" s="203" t="str">
        <f>IF(Barèmes!O399="","",Barèmes!O399)</f>
        <v/>
      </c>
      <c r="N399" s="73" t="str">
        <f t="shared" si="25"/>
        <v/>
      </c>
      <c r="O399" s="182" t="str">
        <f t="shared" si="26"/>
        <v/>
      </c>
      <c r="P399" s="182"/>
      <c r="Q399" s="182"/>
      <c r="R399" s="209" t="str">
        <f t="shared" si="27"/>
        <v/>
      </c>
      <c r="S399" s="185"/>
      <c r="T399" s="266"/>
      <c r="U399" s="90"/>
      <c r="V399" s="158">
        <f t="shared" si="24"/>
        <v>0</v>
      </c>
    </row>
    <row r="400" spans="1:22" ht="20.100000000000001" customHeight="1" x14ac:dyDescent="0.25">
      <c r="A400" s="174">
        <v>394</v>
      </c>
      <c r="B400" s="181" t="str">
        <f>IF(Barèmes!B400="","",Barèmes!B400)</f>
        <v/>
      </c>
      <c r="C400" s="181" t="str">
        <f>IF(Barèmes!C400="","",Barèmes!C400)</f>
        <v/>
      </c>
      <c r="D400" s="181" t="str">
        <f>IF(Barèmes!D400="","",Barèmes!D400)</f>
        <v/>
      </c>
      <c r="E400" s="181" t="str">
        <f>IF(Barèmes!E400="","",Barèmes!E400)</f>
        <v/>
      </c>
      <c r="F400" s="181" t="str">
        <f>IF(Barèmes!F400="","",Barèmes!F400)</f>
        <v/>
      </c>
      <c r="G400" s="181" t="str">
        <f>IF(Barèmes!G400="","",Barèmes!G400)</f>
        <v/>
      </c>
      <c r="H400" s="181" t="str">
        <f>IF(Barèmes!J400="","",Barèmes!J400)</f>
        <v/>
      </c>
      <c r="I400" s="181" t="str">
        <f>IF(Barèmes!K400="","",Barèmes!K400)</f>
        <v/>
      </c>
      <c r="J400" s="170" t="str">
        <f>IF($G400="","",IF($C400=Listes!$B$32,IF(IDP_Barèmes_RX!$E400&lt;=Listes!$B$53,(IDP_Barèmes_RX!$E400*(VLOOKUP(IDP_Barèmes_RX!$D400,Listes!$A$54:$E$60,2,FALSE))),IF(IDP_Barèmes_RX!$E400&gt;Listes!$E$53,(IDP_Barèmes_RX!$E400*(VLOOKUP(IDP_Barèmes_RX!$D400,Listes!$A$54:$E$60,5,FALSE))),(IDP_Barèmes_RX!$E400*(VLOOKUP(IDP_Barèmes_RX!$D400,Listes!$A$54:$E$60,3,FALSE))+(VLOOKUP(IDP_Barèmes_RX!$D400,Listes!$A$54:$E$60,4,FALSE)))))))</f>
        <v/>
      </c>
      <c r="K400" s="170" t="str">
        <f>IF($G400="","",IF($C400=Listes!$B$31,IF(IDP_Barèmes_RX!$E400&lt;=Listes!$B$42,(IDP_Barèmes_RX!$E400*(VLOOKUP(IDP_Barèmes_RX!$D400,Listes!$A$43:$E$49,2,FALSE))),IF(IDP_Barèmes_RX!$E400&gt;Listes!$D$42,(IDP_Barèmes_RX!$E400*(VLOOKUP(IDP_Barèmes_RX!$D400,Listes!$A$43:$E$49,5,FALSE))),(IDP_Barèmes_RX!$E400*(VLOOKUP(IDP_Barèmes_RX!$D400,Listes!$A$43:$E$49,3,FALSE))+(VLOOKUP(IDP_Barèmes_RX!$D400,Listes!$A$43:$E$49,4,FALSE)))))))</f>
        <v/>
      </c>
      <c r="L400" s="170" t="str">
        <f>IF($G400="","",IF($C400=Listes!$B$34,Listes!$I$31,IF($C400=Listes!$B$35,(VLOOKUP(IDP_Barèmes_RX!$F400,Listes!$E$31:$F$36,2,FALSE)),IF($C400=Listes!$B$33,IF(IDP_Barèmes_RX!$E400&lt;=Listes!$A$64,IDP_Barèmes_RX!$E400*Listes!$A$65,IF(IDP_Barèmes_RX!$E400&gt;Listes!$D$64,IDP_Barèmes_RX!$E400*Listes!$D$65,((IDP_Barèmes_RX!$E400*Listes!$B$65)+Listes!$C$65)))))))</f>
        <v/>
      </c>
      <c r="M400" s="203" t="str">
        <f>IF(Barèmes!O400="","",Barèmes!O400)</f>
        <v/>
      </c>
      <c r="N400" s="73" t="str">
        <f t="shared" si="25"/>
        <v/>
      </c>
      <c r="O400" s="182" t="str">
        <f t="shared" si="26"/>
        <v/>
      </c>
      <c r="P400" s="182"/>
      <c r="Q400" s="182"/>
      <c r="R400" s="209" t="str">
        <f t="shared" si="27"/>
        <v/>
      </c>
      <c r="S400" s="185"/>
      <c r="T400" s="266"/>
      <c r="U400" s="90"/>
      <c r="V400" s="158">
        <f t="shared" si="24"/>
        <v>0</v>
      </c>
    </row>
    <row r="401" spans="1:22" ht="20.100000000000001" customHeight="1" x14ac:dyDescent="0.25">
      <c r="A401" s="174">
        <v>395</v>
      </c>
      <c r="B401" s="181" t="str">
        <f>IF(Barèmes!B401="","",Barèmes!B401)</f>
        <v/>
      </c>
      <c r="C401" s="181" t="str">
        <f>IF(Barèmes!C401="","",Barèmes!C401)</f>
        <v/>
      </c>
      <c r="D401" s="181" t="str">
        <f>IF(Barèmes!D401="","",Barèmes!D401)</f>
        <v/>
      </c>
      <c r="E401" s="181" t="str">
        <f>IF(Barèmes!E401="","",Barèmes!E401)</f>
        <v/>
      </c>
      <c r="F401" s="181" t="str">
        <f>IF(Barèmes!F401="","",Barèmes!F401)</f>
        <v/>
      </c>
      <c r="G401" s="181" t="str">
        <f>IF(Barèmes!G401="","",Barèmes!G401)</f>
        <v/>
      </c>
      <c r="H401" s="181" t="str">
        <f>IF(Barèmes!J401="","",Barèmes!J401)</f>
        <v/>
      </c>
      <c r="I401" s="181" t="str">
        <f>IF(Barèmes!K401="","",Barèmes!K401)</f>
        <v/>
      </c>
      <c r="J401" s="170" t="str">
        <f>IF($G401="","",IF($C401=Listes!$B$32,IF(IDP_Barèmes_RX!$E401&lt;=Listes!$B$53,(IDP_Barèmes_RX!$E401*(VLOOKUP(IDP_Barèmes_RX!$D401,Listes!$A$54:$E$60,2,FALSE))),IF(IDP_Barèmes_RX!$E401&gt;Listes!$E$53,(IDP_Barèmes_RX!$E401*(VLOOKUP(IDP_Barèmes_RX!$D401,Listes!$A$54:$E$60,5,FALSE))),(IDP_Barèmes_RX!$E401*(VLOOKUP(IDP_Barèmes_RX!$D401,Listes!$A$54:$E$60,3,FALSE))+(VLOOKUP(IDP_Barèmes_RX!$D401,Listes!$A$54:$E$60,4,FALSE)))))))</f>
        <v/>
      </c>
      <c r="K401" s="170" t="str">
        <f>IF($G401="","",IF($C401=Listes!$B$31,IF(IDP_Barèmes_RX!$E401&lt;=Listes!$B$42,(IDP_Barèmes_RX!$E401*(VLOOKUP(IDP_Barèmes_RX!$D401,Listes!$A$43:$E$49,2,FALSE))),IF(IDP_Barèmes_RX!$E401&gt;Listes!$D$42,(IDP_Barèmes_RX!$E401*(VLOOKUP(IDP_Barèmes_RX!$D401,Listes!$A$43:$E$49,5,FALSE))),(IDP_Barèmes_RX!$E401*(VLOOKUP(IDP_Barèmes_RX!$D401,Listes!$A$43:$E$49,3,FALSE))+(VLOOKUP(IDP_Barèmes_RX!$D401,Listes!$A$43:$E$49,4,FALSE)))))))</f>
        <v/>
      </c>
      <c r="L401" s="170" t="str">
        <f>IF($G401="","",IF($C401=Listes!$B$34,Listes!$I$31,IF($C401=Listes!$B$35,(VLOOKUP(IDP_Barèmes_RX!$F401,Listes!$E$31:$F$36,2,FALSE)),IF($C401=Listes!$B$33,IF(IDP_Barèmes_RX!$E401&lt;=Listes!$A$64,IDP_Barèmes_RX!$E401*Listes!$A$65,IF(IDP_Barèmes_RX!$E401&gt;Listes!$D$64,IDP_Barèmes_RX!$E401*Listes!$D$65,((IDP_Barèmes_RX!$E401*Listes!$B$65)+Listes!$C$65)))))))</f>
        <v/>
      </c>
      <c r="M401" s="203" t="str">
        <f>IF(Barèmes!O401="","",Barèmes!O401)</f>
        <v/>
      </c>
      <c r="N401" s="73" t="str">
        <f t="shared" si="25"/>
        <v/>
      </c>
      <c r="O401" s="182" t="str">
        <f t="shared" si="26"/>
        <v/>
      </c>
      <c r="P401" s="182"/>
      <c r="Q401" s="182"/>
      <c r="R401" s="209" t="str">
        <f t="shared" si="27"/>
        <v/>
      </c>
      <c r="S401" s="185"/>
      <c r="T401" s="266"/>
      <c r="U401" s="90"/>
      <c r="V401" s="158">
        <f t="shared" si="24"/>
        <v>0</v>
      </c>
    </row>
    <row r="402" spans="1:22" ht="20.100000000000001" customHeight="1" x14ac:dyDescent="0.25">
      <c r="A402" s="174">
        <v>396</v>
      </c>
      <c r="B402" s="181" t="str">
        <f>IF(Barèmes!B402="","",Barèmes!B402)</f>
        <v/>
      </c>
      <c r="C402" s="181" t="str">
        <f>IF(Barèmes!C402="","",Barèmes!C402)</f>
        <v/>
      </c>
      <c r="D402" s="181" t="str">
        <f>IF(Barèmes!D402="","",Barèmes!D402)</f>
        <v/>
      </c>
      <c r="E402" s="181" t="str">
        <f>IF(Barèmes!E402="","",Barèmes!E402)</f>
        <v/>
      </c>
      <c r="F402" s="181" t="str">
        <f>IF(Barèmes!F402="","",Barèmes!F402)</f>
        <v/>
      </c>
      <c r="G402" s="181" t="str">
        <f>IF(Barèmes!G402="","",Barèmes!G402)</f>
        <v/>
      </c>
      <c r="H402" s="181" t="str">
        <f>IF(Barèmes!J402="","",Barèmes!J402)</f>
        <v/>
      </c>
      <c r="I402" s="181" t="str">
        <f>IF(Barèmes!K402="","",Barèmes!K402)</f>
        <v/>
      </c>
      <c r="J402" s="170" t="str">
        <f>IF($G402="","",IF($C402=Listes!$B$32,IF(IDP_Barèmes_RX!$E402&lt;=Listes!$B$53,(IDP_Barèmes_RX!$E402*(VLOOKUP(IDP_Barèmes_RX!$D402,Listes!$A$54:$E$60,2,FALSE))),IF(IDP_Barèmes_RX!$E402&gt;Listes!$E$53,(IDP_Barèmes_RX!$E402*(VLOOKUP(IDP_Barèmes_RX!$D402,Listes!$A$54:$E$60,5,FALSE))),(IDP_Barèmes_RX!$E402*(VLOOKUP(IDP_Barèmes_RX!$D402,Listes!$A$54:$E$60,3,FALSE))+(VLOOKUP(IDP_Barèmes_RX!$D402,Listes!$A$54:$E$60,4,FALSE)))))))</f>
        <v/>
      </c>
      <c r="K402" s="170" t="str">
        <f>IF($G402="","",IF($C402=Listes!$B$31,IF(IDP_Barèmes_RX!$E402&lt;=Listes!$B$42,(IDP_Barèmes_RX!$E402*(VLOOKUP(IDP_Barèmes_RX!$D402,Listes!$A$43:$E$49,2,FALSE))),IF(IDP_Barèmes_RX!$E402&gt;Listes!$D$42,(IDP_Barèmes_RX!$E402*(VLOOKUP(IDP_Barèmes_RX!$D402,Listes!$A$43:$E$49,5,FALSE))),(IDP_Barèmes_RX!$E402*(VLOOKUP(IDP_Barèmes_RX!$D402,Listes!$A$43:$E$49,3,FALSE))+(VLOOKUP(IDP_Barèmes_RX!$D402,Listes!$A$43:$E$49,4,FALSE)))))))</f>
        <v/>
      </c>
      <c r="L402" s="170" t="str">
        <f>IF($G402="","",IF($C402=Listes!$B$34,Listes!$I$31,IF($C402=Listes!$B$35,(VLOOKUP(IDP_Barèmes_RX!$F402,Listes!$E$31:$F$36,2,FALSE)),IF($C402=Listes!$B$33,IF(IDP_Barèmes_RX!$E402&lt;=Listes!$A$64,IDP_Barèmes_RX!$E402*Listes!$A$65,IF(IDP_Barèmes_RX!$E402&gt;Listes!$D$64,IDP_Barèmes_RX!$E402*Listes!$D$65,((IDP_Barèmes_RX!$E402*Listes!$B$65)+Listes!$C$65)))))))</f>
        <v/>
      </c>
      <c r="M402" s="203" t="str">
        <f>IF(Barèmes!O402="","",Barèmes!O402)</f>
        <v/>
      </c>
      <c r="N402" s="73" t="str">
        <f t="shared" si="25"/>
        <v/>
      </c>
      <c r="O402" s="182" t="str">
        <f t="shared" si="26"/>
        <v/>
      </c>
      <c r="P402" s="182"/>
      <c r="Q402" s="182"/>
      <c r="R402" s="209" t="str">
        <f t="shared" si="27"/>
        <v/>
      </c>
      <c r="S402" s="185"/>
      <c r="T402" s="266"/>
      <c r="U402" s="90"/>
      <c r="V402" s="158">
        <f t="shared" si="24"/>
        <v>0</v>
      </c>
    </row>
    <row r="403" spans="1:22" ht="20.100000000000001" customHeight="1" x14ac:dyDescent="0.25">
      <c r="A403" s="174">
        <v>397</v>
      </c>
      <c r="B403" s="181" t="str">
        <f>IF(Barèmes!B403="","",Barèmes!B403)</f>
        <v/>
      </c>
      <c r="C403" s="181" t="str">
        <f>IF(Barèmes!C403="","",Barèmes!C403)</f>
        <v/>
      </c>
      <c r="D403" s="181" t="str">
        <f>IF(Barèmes!D403="","",Barèmes!D403)</f>
        <v/>
      </c>
      <c r="E403" s="181" t="str">
        <f>IF(Barèmes!E403="","",Barèmes!E403)</f>
        <v/>
      </c>
      <c r="F403" s="181" t="str">
        <f>IF(Barèmes!F403="","",Barèmes!F403)</f>
        <v/>
      </c>
      <c r="G403" s="181" t="str">
        <f>IF(Barèmes!G403="","",Barèmes!G403)</f>
        <v/>
      </c>
      <c r="H403" s="181" t="str">
        <f>IF(Barèmes!J403="","",Barèmes!J403)</f>
        <v/>
      </c>
      <c r="I403" s="181" t="str">
        <f>IF(Barèmes!K403="","",Barèmes!K403)</f>
        <v/>
      </c>
      <c r="J403" s="170" t="str">
        <f>IF($G403="","",IF($C403=Listes!$B$32,IF(IDP_Barèmes_RX!$E403&lt;=Listes!$B$53,(IDP_Barèmes_RX!$E403*(VLOOKUP(IDP_Barèmes_RX!$D403,Listes!$A$54:$E$60,2,FALSE))),IF(IDP_Barèmes_RX!$E403&gt;Listes!$E$53,(IDP_Barèmes_RX!$E403*(VLOOKUP(IDP_Barèmes_RX!$D403,Listes!$A$54:$E$60,5,FALSE))),(IDP_Barèmes_RX!$E403*(VLOOKUP(IDP_Barèmes_RX!$D403,Listes!$A$54:$E$60,3,FALSE))+(VLOOKUP(IDP_Barèmes_RX!$D403,Listes!$A$54:$E$60,4,FALSE)))))))</f>
        <v/>
      </c>
      <c r="K403" s="170" t="str">
        <f>IF($G403="","",IF($C403=Listes!$B$31,IF(IDP_Barèmes_RX!$E403&lt;=Listes!$B$42,(IDP_Barèmes_RX!$E403*(VLOOKUP(IDP_Barèmes_RX!$D403,Listes!$A$43:$E$49,2,FALSE))),IF(IDP_Barèmes_RX!$E403&gt;Listes!$D$42,(IDP_Barèmes_RX!$E403*(VLOOKUP(IDP_Barèmes_RX!$D403,Listes!$A$43:$E$49,5,FALSE))),(IDP_Barèmes_RX!$E403*(VLOOKUP(IDP_Barèmes_RX!$D403,Listes!$A$43:$E$49,3,FALSE))+(VLOOKUP(IDP_Barèmes_RX!$D403,Listes!$A$43:$E$49,4,FALSE)))))))</f>
        <v/>
      </c>
      <c r="L403" s="170" t="str">
        <f>IF($G403="","",IF($C403=Listes!$B$34,Listes!$I$31,IF($C403=Listes!$B$35,(VLOOKUP(IDP_Barèmes_RX!$F403,Listes!$E$31:$F$36,2,FALSE)),IF($C403=Listes!$B$33,IF(IDP_Barèmes_RX!$E403&lt;=Listes!$A$64,IDP_Barèmes_RX!$E403*Listes!$A$65,IF(IDP_Barèmes_RX!$E403&gt;Listes!$D$64,IDP_Barèmes_RX!$E403*Listes!$D$65,((IDP_Barèmes_RX!$E403*Listes!$B$65)+Listes!$C$65)))))))</f>
        <v/>
      </c>
      <c r="M403" s="203" t="str">
        <f>IF(Barèmes!O403="","",Barèmes!O403)</f>
        <v/>
      </c>
      <c r="N403" s="73" t="str">
        <f t="shared" si="25"/>
        <v/>
      </c>
      <c r="O403" s="182" t="str">
        <f t="shared" si="26"/>
        <v/>
      </c>
      <c r="P403" s="182"/>
      <c r="Q403" s="182"/>
      <c r="R403" s="209" t="str">
        <f t="shared" si="27"/>
        <v/>
      </c>
      <c r="S403" s="185"/>
      <c r="T403" s="266"/>
      <c r="U403" s="90"/>
      <c r="V403" s="158">
        <f t="shared" si="24"/>
        <v>0</v>
      </c>
    </row>
    <row r="404" spans="1:22" ht="20.100000000000001" customHeight="1" x14ac:dyDescent="0.25">
      <c r="A404" s="174">
        <v>398</v>
      </c>
      <c r="B404" s="181" t="str">
        <f>IF(Barèmes!B404="","",Barèmes!B404)</f>
        <v/>
      </c>
      <c r="C404" s="181" t="str">
        <f>IF(Barèmes!C404="","",Barèmes!C404)</f>
        <v/>
      </c>
      <c r="D404" s="181" t="str">
        <f>IF(Barèmes!D404="","",Barèmes!D404)</f>
        <v/>
      </c>
      <c r="E404" s="181" t="str">
        <f>IF(Barèmes!E404="","",Barèmes!E404)</f>
        <v/>
      </c>
      <c r="F404" s="181" t="str">
        <f>IF(Barèmes!F404="","",Barèmes!F404)</f>
        <v/>
      </c>
      <c r="G404" s="181" t="str">
        <f>IF(Barèmes!G404="","",Barèmes!G404)</f>
        <v/>
      </c>
      <c r="H404" s="181" t="str">
        <f>IF(Barèmes!J404="","",Barèmes!J404)</f>
        <v/>
      </c>
      <c r="I404" s="181" t="str">
        <f>IF(Barèmes!K404="","",Barèmes!K404)</f>
        <v/>
      </c>
      <c r="J404" s="170" t="str">
        <f>IF($G404="","",IF($C404=Listes!$B$32,IF(IDP_Barèmes_RX!$E404&lt;=Listes!$B$53,(IDP_Barèmes_RX!$E404*(VLOOKUP(IDP_Barèmes_RX!$D404,Listes!$A$54:$E$60,2,FALSE))),IF(IDP_Barèmes_RX!$E404&gt;Listes!$E$53,(IDP_Barèmes_RX!$E404*(VLOOKUP(IDP_Barèmes_RX!$D404,Listes!$A$54:$E$60,5,FALSE))),(IDP_Barèmes_RX!$E404*(VLOOKUP(IDP_Barèmes_RX!$D404,Listes!$A$54:$E$60,3,FALSE))+(VLOOKUP(IDP_Barèmes_RX!$D404,Listes!$A$54:$E$60,4,FALSE)))))))</f>
        <v/>
      </c>
      <c r="K404" s="170" t="str">
        <f>IF($G404="","",IF($C404=Listes!$B$31,IF(IDP_Barèmes_RX!$E404&lt;=Listes!$B$42,(IDP_Barèmes_RX!$E404*(VLOOKUP(IDP_Barèmes_RX!$D404,Listes!$A$43:$E$49,2,FALSE))),IF(IDP_Barèmes_RX!$E404&gt;Listes!$D$42,(IDP_Barèmes_RX!$E404*(VLOOKUP(IDP_Barèmes_RX!$D404,Listes!$A$43:$E$49,5,FALSE))),(IDP_Barèmes_RX!$E404*(VLOOKUP(IDP_Barèmes_RX!$D404,Listes!$A$43:$E$49,3,FALSE))+(VLOOKUP(IDP_Barèmes_RX!$D404,Listes!$A$43:$E$49,4,FALSE)))))))</f>
        <v/>
      </c>
      <c r="L404" s="170" t="str">
        <f>IF($G404="","",IF($C404=Listes!$B$34,Listes!$I$31,IF($C404=Listes!$B$35,(VLOOKUP(IDP_Barèmes_RX!$F404,Listes!$E$31:$F$36,2,FALSE)),IF($C404=Listes!$B$33,IF(IDP_Barèmes_RX!$E404&lt;=Listes!$A$64,IDP_Barèmes_RX!$E404*Listes!$A$65,IF(IDP_Barèmes_RX!$E404&gt;Listes!$D$64,IDP_Barèmes_RX!$E404*Listes!$D$65,((IDP_Barèmes_RX!$E404*Listes!$B$65)+Listes!$C$65)))))))</f>
        <v/>
      </c>
      <c r="M404" s="203" t="str">
        <f>IF(Barèmes!O404="","",Barèmes!O404)</f>
        <v/>
      </c>
      <c r="N404" s="73" t="str">
        <f t="shared" si="25"/>
        <v/>
      </c>
      <c r="O404" s="182" t="str">
        <f t="shared" si="26"/>
        <v/>
      </c>
      <c r="P404" s="182"/>
      <c r="Q404" s="182"/>
      <c r="R404" s="209" t="str">
        <f t="shared" si="27"/>
        <v/>
      </c>
      <c r="S404" s="185"/>
      <c r="T404" s="266"/>
      <c r="U404" s="90"/>
      <c r="V404" s="158">
        <f t="shared" si="24"/>
        <v>0</v>
      </c>
    </row>
    <row r="405" spans="1:22" ht="20.100000000000001" customHeight="1" x14ac:dyDescent="0.25">
      <c r="A405" s="174">
        <v>399</v>
      </c>
      <c r="B405" s="181" t="str">
        <f>IF(Barèmes!B405="","",Barèmes!B405)</f>
        <v/>
      </c>
      <c r="C405" s="181" t="str">
        <f>IF(Barèmes!C405="","",Barèmes!C405)</f>
        <v/>
      </c>
      <c r="D405" s="181" t="str">
        <f>IF(Barèmes!D405="","",Barèmes!D405)</f>
        <v/>
      </c>
      <c r="E405" s="181" t="str">
        <f>IF(Barèmes!E405="","",Barèmes!E405)</f>
        <v/>
      </c>
      <c r="F405" s="181" t="str">
        <f>IF(Barèmes!F405="","",Barèmes!F405)</f>
        <v/>
      </c>
      <c r="G405" s="181" t="str">
        <f>IF(Barèmes!G405="","",Barèmes!G405)</f>
        <v/>
      </c>
      <c r="H405" s="181" t="str">
        <f>IF(Barèmes!J405="","",Barèmes!J405)</f>
        <v/>
      </c>
      <c r="I405" s="181" t="str">
        <f>IF(Barèmes!K405="","",Barèmes!K405)</f>
        <v/>
      </c>
      <c r="J405" s="170" t="str">
        <f>IF($G405="","",IF($C405=Listes!$B$32,IF(IDP_Barèmes_RX!$E405&lt;=Listes!$B$53,(IDP_Barèmes_RX!$E405*(VLOOKUP(IDP_Barèmes_RX!$D405,Listes!$A$54:$E$60,2,FALSE))),IF(IDP_Barèmes_RX!$E405&gt;Listes!$E$53,(IDP_Barèmes_RX!$E405*(VLOOKUP(IDP_Barèmes_RX!$D405,Listes!$A$54:$E$60,5,FALSE))),(IDP_Barèmes_RX!$E405*(VLOOKUP(IDP_Barèmes_RX!$D405,Listes!$A$54:$E$60,3,FALSE))+(VLOOKUP(IDP_Barèmes_RX!$D405,Listes!$A$54:$E$60,4,FALSE)))))))</f>
        <v/>
      </c>
      <c r="K405" s="170" t="str">
        <f>IF($G405="","",IF($C405=Listes!$B$31,IF(IDP_Barèmes_RX!$E405&lt;=Listes!$B$42,(IDP_Barèmes_RX!$E405*(VLOOKUP(IDP_Barèmes_RX!$D405,Listes!$A$43:$E$49,2,FALSE))),IF(IDP_Barèmes_RX!$E405&gt;Listes!$D$42,(IDP_Barèmes_RX!$E405*(VLOOKUP(IDP_Barèmes_RX!$D405,Listes!$A$43:$E$49,5,FALSE))),(IDP_Barèmes_RX!$E405*(VLOOKUP(IDP_Barèmes_RX!$D405,Listes!$A$43:$E$49,3,FALSE))+(VLOOKUP(IDP_Barèmes_RX!$D405,Listes!$A$43:$E$49,4,FALSE)))))))</f>
        <v/>
      </c>
      <c r="L405" s="170" t="str">
        <f>IF($G405="","",IF($C405=Listes!$B$34,Listes!$I$31,IF($C405=Listes!$B$35,(VLOOKUP(IDP_Barèmes_RX!$F405,Listes!$E$31:$F$36,2,FALSE)),IF($C405=Listes!$B$33,IF(IDP_Barèmes_RX!$E405&lt;=Listes!$A$64,IDP_Barèmes_RX!$E405*Listes!$A$65,IF(IDP_Barèmes_RX!$E405&gt;Listes!$D$64,IDP_Barèmes_RX!$E405*Listes!$D$65,((IDP_Barèmes_RX!$E405*Listes!$B$65)+Listes!$C$65)))))))</f>
        <v/>
      </c>
      <c r="M405" s="203" t="str">
        <f>IF(Barèmes!O405="","",Barèmes!O405)</f>
        <v/>
      </c>
      <c r="N405" s="73" t="str">
        <f t="shared" si="25"/>
        <v/>
      </c>
      <c r="O405" s="182" t="str">
        <f t="shared" si="26"/>
        <v/>
      </c>
      <c r="P405" s="182"/>
      <c r="Q405" s="182"/>
      <c r="R405" s="209" t="str">
        <f t="shared" si="27"/>
        <v/>
      </c>
      <c r="S405" s="185"/>
      <c r="T405" s="266"/>
      <c r="U405" s="90"/>
      <c r="V405" s="158">
        <f t="shared" si="24"/>
        <v>0</v>
      </c>
    </row>
    <row r="406" spans="1:22" ht="20.100000000000001" customHeight="1" x14ac:dyDescent="0.25">
      <c r="A406" s="174">
        <v>400</v>
      </c>
      <c r="B406" s="181" t="str">
        <f>IF(Barèmes!B406="","",Barèmes!B406)</f>
        <v/>
      </c>
      <c r="C406" s="181" t="str">
        <f>IF(Barèmes!C406="","",Barèmes!C406)</f>
        <v/>
      </c>
      <c r="D406" s="181" t="str">
        <f>IF(Barèmes!D406="","",Barèmes!D406)</f>
        <v/>
      </c>
      <c r="E406" s="181" t="str">
        <f>IF(Barèmes!E406="","",Barèmes!E406)</f>
        <v/>
      </c>
      <c r="F406" s="181" t="str">
        <f>IF(Barèmes!F406="","",Barèmes!F406)</f>
        <v/>
      </c>
      <c r="G406" s="181" t="str">
        <f>IF(Barèmes!G406="","",Barèmes!G406)</f>
        <v/>
      </c>
      <c r="H406" s="181" t="str">
        <f>IF(Barèmes!J406="","",Barèmes!J406)</f>
        <v/>
      </c>
      <c r="I406" s="181" t="str">
        <f>IF(Barèmes!K406="","",Barèmes!K406)</f>
        <v/>
      </c>
      <c r="J406" s="170" t="str">
        <f>IF($G406="","",IF($C406=Listes!$B$32,IF(IDP_Barèmes_RX!$E406&lt;=Listes!$B$53,(IDP_Barèmes_RX!$E406*(VLOOKUP(IDP_Barèmes_RX!$D406,Listes!$A$54:$E$60,2,FALSE))),IF(IDP_Barèmes_RX!$E406&gt;Listes!$E$53,(IDP_Barèmes_RX!$E406*(VLOOKUP(IDP_Barèmes_RX!$D406,Listes!$A$54:$E$60,5,FALSE))),(IDP_Barèmes_RX!$E406*(VLOOKUP(IDP_Barèmes_RX!$D406,Listes!$A$54:$E$60,3,FALSE))+(VLOOKUP(IDP_Barèmes_RX!$D406,Listes!$A$54:$E$60,4,FALSE)))))))</f>
        <v/>
      </c>
      <c r="K406" s="170" t="str">
        <f>IF($G406="","",IF($C406=Listes!$B$31,IF(IDP_Barèmes_RX!$E406&lt;=Listes!$B$42,(IDP_Barèmes_RX!$E406*(VLOOKUP(IDP_Barèmes_RX!$D406,Listes!$A$43:$E$49,2,FALSE))),IF(IDP_Barèmes_RX!$E406&gt;Listes!$D$42,(IDP_Barèmes_RX!$E406*(VLOOKUP(IDP_Barèmes_RX!$D406,Listes!$A$43:$E$49,5,FALSE))),(IDP_Barèmes_RX!$E406*(VLOOKUP(IDP_Barèmes_RX!$D406,Listes!$A$43:$E$49,3,FALSE))+(VLOOKUP(IDP_Barèmes_RX!$D406,Listes!$A$43:$E$49,4,FALSE)))))))</f>
        <v/>
      </c>
      <c r="L406" s="170" t="str">
        <f>IF($G406="","",IF($C406=Listes!$B$34,Listes!$I$31,IF($C406=Listes!$B$35,(VLOOKUP(IDP_Barèmes_RX!$F406,Listes!$E$31:$F$36,2,FALSE)),IF($C406=Listes!$B$33,IF(IDP_Barèmes_RX!$E406&lt;=Listes!$A$64,IDP_Barèmes_RX!$E406*Listes!$A$65,IF(IDP_Barèmes_RX!$E406&gt;Listes!$D$64,IDP_Barèmes_RX!$E406*Listes!$D$65,((IDP_Barèmes_RX!$E406*Listes!$B$65)+Listes!$C$65)))))))</f>
        <v/>
      </c>
      <c r="M406" s="203" t="str">
        <f>IF(Barèmes!O406="","",Barèmes!O406)</f>
        <v/>
      </c>
      <c r="N406" s="73" t="str">
        <f t="shared" si="25"/>
        <v/>
      </c>
      <c r="O406" s="182" t="str">
        <f t="shared" si="26"/>
        <v/>
      </c>
      <c r="P406" s="182"/>
      <c r="Q406" s="182"/>
      <c r="R406" s="209" t="str">
        <f t="shared" si="27"/>
        <v/>
      </c>
      <c r="S406" s="185"/>
      <c r="T406" s="266"/>
      <c r="U406" s="90"/>
      <c r="V406" s="158">
        <f t="shared" si="24"/>
        <v>0</v>
      </c>
    </row>
    <row r="407" spans="1:22" ht="20.100000000000001" customHeight="1" x14ac:dyDescent="0.25">
      <c r="A407" s="174">
        <v>401</v>
      </c>
      <c r="B407" s="181" t="str">
        <f>IF(Barèmes!B407="","",Barèmes!B407)</f>
        <v/>
      </c>
      <c r="C407" s="181" t="str">
        <f>IF(Barèmes!C407="","",Barèmes!C407)</f>
        <v/>
      </c>
      <c r="D407" s="181" t="str">
        <f>IF(Barèmes!D407="","",Barèmes!D407)</f>
        <v/>
      </c>
      <c r="E407" s="181" t="str">
        <f>IF(Barèmes!E407="","",Barèmes!E407)</f>
        <v/>
      </c>
      <c r="F407" s="181" t="str">
        <f>IF(Barèmes!F407="","",Barèmes!F407)</f>
        <v/>
      </c>
      <c r="G407" s="181" t="str">
        <f>IF(Barèmes!G407="","",Barèmes!G407)</f>
        <v/>
      </c>
      <c r="H407" s="181" t="str">
        <f>IF(Barèmes!J407="","",Barèmes!J407)</f>
        <v/>
      </c>
      <c r="I407" s="181" t="str">
        <f>IF(Barèmes!K407="","",Barèmes!K407)</f>
        <v/>
      </c>
      <c r="J407" s="170" t="str">
        <f>IF($G407="","",IF($C407=Listes!$B$32,IF(IDP_Barèmes_RX!$E407&lt;=Listes!$B$53,(IDP_Barèmes_RX!$E407*(VLOOKUP(IDP_Barèmes_RX!$D407,Listes!$A$54:$E$60,2,FALSE))),IF(IDP_Barèmes_RX!$E407&gt;Listes!$E$53,(IDP_Barèmes_RX!$E407*(VLOOKUP(IDP_Barèmes_RX!$D407,Listes!$A$54:$E$60,5,FALSE))),(IDP_Barèmes_RX!$E407*(VLOOKUP(IDP_Barèmes_RX!$D407,Listes!$A$54:$E$60,3,FALSE))+(VLOOKUP(IDP_Barèmes_RX!$D407,Listes!$A$54:$E$60,4,FALSE)))))))</f>
        <v/>
      </c>
      <c r="K407" s="170" t="str">
        <f>IF($G407="","",IF($C407=Listes!$B$31,IF(IDP_Barèmes_RX!$E407&lt;=Listes!$B$42,(IDP_Barèmes_RX!$E407*(VLOOKUP(IDP_Barèmes_RX!$D407,Listes!$A$43:$E$49,2,FALSE))),IF(IDP_Barèmes_RX!$E407&gt;Listes!$D$42,(IDP_Barèmes_RX!$E407*(VLOOKUP(IDP_Barèmes_RX!$D407,Listes!$A$43:$E$49,5,FALSE))),(IDP_Barèmes_RX!$E407*(VLOOKUP(IDP_Barèmes_RX!$D407,Listes!$A$43:$E$49,3,FALSE))+(VLOOKUP(IDP_Barèmes_RX!$D407,Listes!$A$43:$E$49,4,FALSE)))))))</f>
        <v/>
      </c>
      <c r="L407" s="170" t="str">
        <f>IF($G407="","",IF($C407=Listes!$B$34,Listes!$I$31,IF($C407=Listes!$B$35,(VLOOKUP(IDP_Barèmes_RX!$F407,Listes!$E$31:$F$36,2,FALSE)),IF($C407=Listes!$B$33,IF(IDP_Barèmes_RX!$E407&lt;=Listes!$A$64,IDP_Barèmes_RX!$E407*Listes!$A$65,IF(IDP_Barèmes_RX!$E407&gt;Listes!$D$64,IDP_Barèmes_RX!$E407*Listes!$D$65,((IDP_Barèmes_RX!$E407*Listes!$B$65)+Listes!$C$65)))))))</f>
        <v/>
      </c>
      <c r="M407" s="203" t="str">
        <f>IF(Barèmes!O407="","",Barèmes!O407)</f>
        <v/>
      </c>
      <c r="N407" s="73" t="str">
        <f t="shared" si="25"/>
        <v/>
      </c>
      <c r="O407" s="182" t="str">
        <f t="shared" si="26"/>
        <v/>
      </c>
      <c r="P407" s="182"/>
      <c r="Q407" s="182"/>
      <c r="R407" s="209" t="str">
        <f t="shared" si="27"/>
        <v/>
      </c>
      <c r="S407" s="185"/>
      <c r="T407" s="266"/>
      <c r="U407" s="90"/>
      <c r="V407" s="158">
        <f t="shared" si="24"/>
        <v>0</v>
      </c>
    </row>
    <row r="408" spans="1:22" ht="20.100000000000001" customHeight="1" x14ac:dyDescent="0.25">
      <c r="A408" s="174">
        <v>402</v>
      </c>
      <c r="B408" s="181" t="str">
        <f>IF(Barèmes!B408="","",Barèmes!B408)</f>
        <v/>
      </c>
      <c r="C408" s="181" t="str">
        <f>IF(Barèmes!C408="","",Barèmes!C408)</f>
        <v/>
      </c>
      <c r="D408" s="181" t="str">
        <f>IF(Barèmes!D408="","",Barèmes!D408)</f>
        <v/>
      </c>
      <c r="E408" s="181" t="str">
        <f>IF(Barèmes!E408="","",Barèmes!E408)</f>
        <v/>
      </c>
      <c r="F408" s="181" t="str">
        <f>IF(Barèmes!F408="","",Barèmes!F408)</f>
        <v/>
      </c>
      <c r="G408" s="181" t="str">
        <f>IF(Barèmes!G408="","",Barèmes!G408)</f>
        <v/>
      </c>
      <c r="H408" s="181" t="str">
        <f>IF(Barèmes!J408="","",Barèmes!J408)</f>
        <v/>
      </c>
      <c r="I408" s="181" t="str">
        <f>IF(Barèmes!K408="","",Barèmes!K408)</f>
        <v/>
      </c>
      <c r="J408" s="170" t="str">
        <f>IF($G408="","",IF($C408=Listes!$B$32,IF(IDP_Barèmes_RX!$E408&lt;=Listes!$B$53,(IDP_Barèmes_RX!$E408*(VLOOKUP(IDP_Barèmes_RX!$D408,Listes!$A$54:$E$60,2,FALSE))),IF(IDP_Barèmes_RX!$E408&gt;Listes!$E$53,(IDP_Barèmes_RX!$E408*(VLOOKUP(IDP_Barèmes_RX!$D408,Listes!$A$54:$E$60,5,FALSE))),(IDP_Barèmes_RX!$E408*(VLOOKUP(IDP_Barèmes_RX!$D408,Listes!$A$54:$E$60,3,FALSE))+(VLOOKUP(IDP_Barèmes_RX!$D408,Listes!$A$54:$E$60,4,FALSE)))))))</f>
        <v/>
      </c>
      <c r="K408" s="170" t="str">
        <f>IF($G408="","",IF($C408=Listes!$B$31,IF(IDP_Barèmes_RX!$E408&lt;=Listes!$B$42,(IDP_Barèmes_RX!$E408*(VLOOKUP(IDP_Barèmes_RX!$D408,Listes!$A$43:$E$49,2,FALSE))),IF(IDP_Barèmes_RX!$E408&gt;Listes!$D$42,(IDP_Barèmes_RX!$E408*(VLOOKUP(IDP_Barèmes_RX!$D408,Listes!$A$43:$E$49,5,FALSE))),(IDP_Barèmes_RX!$E408*(VLOOKUP(IDP_Barèmes_RX!$D408,Listes!$A$43:$E$49,3,FALSE))+(VLOOKUP(IDP_Barèmes_RX!$D408,Listes!$A$43:$E$49,4,FALSE)))))))</f>
        <v/>
      </c>
      <c r="L408" s="170" t="str">
        <f>IF($G408="","",IF($C408=Listes!$B$34,Listes!$I$31,IF($C408=Listes!$B$35,(VLOOKUP(IDP_Barèmes_RX!$F408,Listes!$E$31:$F$36,2,FALSE)),IF($C408=Listes!$B$33,IF(IDP_Barèmes_RX!$E408&lt;=Listes!$A$64,IDP_Barèmes_RX!$E408*Listes!$A$65,IF(IDP_Barèmes_RX!$E408&gt;Listes!$D$64,IDP_Barèmes_RX!$E408*Listes!$D$65,((IDP_Barèmes_RX!$E408*Listes!$B$65)+Listes!$C$65)))))))</f>
        <v/>
      </c>
      <c r="M408" s="203" t="str">
        <f>IF(Barèmes!O408="","",Barèmes!O408)</f>
        <v/>
      </c>
      <c r="N408" s="73" t="str">
        <f t="shared" si="25"/>
        <v/>
      </c>
      <c r="O408" s="182" t="str">
        <f t="shared" si="26"/>
        <v/>
      </c>
      <c r="P408" s="182"/>
      <c r="Q408" s="182"/>
      <c r="R408" s="209" t="str">
        <f t="shared" si="27"/>
        <v/>
      </c>
      <c r="S408" s="185"/>
      <c r="T408" s="266"/>
      <c r="U408" s="90"/>
      <c r="V408" s="158">
        <f t="shared" si="24"/>
        <v>0</v>
      </c>
    </row>
    <row r="409" spans="1:22" ht="20.100000000000001" customHeight="1" x14ac:dyDescent="0.25">
      <c r="A409" s="174">
        <v>403</v>
      </c>
      <c r="B409" s="181" t="str">
        <f>IF(Barèmes!B409="","",Barèmes!B409)</f>
        <v/>
      </c>
      <c r="C409" s="181" t="str">
        <f>IF(Barèmes!C409="","",Barèmes!C409)</f>
        <v/>
      </c>
      <c r="D409" s="181" t="str">
        <f>IF(Barèmes!D409="","",Barèmes!D409)</f>
        <v/>
      </c>
      <c r="E409" s="181" t="str">
        <f>IF(Barèmes!E409="","",Barèmes!E409)</f>
        <v/>
      </c>
      <c r="F409" s="181" t="str">
        <f>IF(Barèmes!F409="","",Barèmes!F409)</f>
        <v/>
      </c>
      <c r="G409" s="181" t="str">
        <f>IF(Barèmes!G409="","",Barèmes!G409)</f>
        <v/>
      </c>
      <c r="H409" s="181" t="str">
        <f>IF(Barèmes!J409="","",Barèmes!J409)</f>
        <v/>
      </c>
      <c r="I409" s="181" t="str">
        <f>IF(Barèmes!K409="","",Barèmes!K409)</f>
        <v/>
      </c>
      <c r="J409" s="170" t="str">
        <f>IF($G409="","",IF($C409=Listes!$B$32,IF(IDP_Barèmes_RX!$E409&lt;=Listes!$B$53,(IDP_Barèmes_RX!$E409*(VLOOKUP(IDP_Barèmes_RX!$D409,Listes!$A$54:$E$60,2,FALSE))),IF(IDP_Barèmes_RX!$E409&gt;Listes!$E$53,(IDP_Barèmes_RX!$E409*(VLOOKUP(IDP_Barèmes_RX!$D409,Listes!$A$54:$E$60,5,FALSE))),(IDP_Barèmes_RX!$E409*(VLOOKUP(IDP_Barèmes_RX!$D409,Listes!$A$54:$E$60,3,FALSE))+(VLOOKUP(IDP_Barèmes_RX!$D409,Listes!$A$54:$E$60,4,FALSE)))))))</f>
        <v/>
      </c>
      <c r="K409" s="170" t="str">
        <f>IF($G409="","",IF($C409=Listes!$B$31,IF(IDP_Barèmes_RX!$E409&lt;=Listes!$B$42,(IDP_Barèmes_RX!$E409*(VLOOKUP(IDP_Barèmes_RX!$D409,Listes!$A$43:$E$49,2,FALSE))),IF(IDP_Barèmes_RX!$E409&gt;Listes!$D$42,(IDP_Barèmes_RX!$E409*(VLOOKUP(IDP_Barèmes_RX!$D409,Listes!$A$43:$E$49,5,FALSE))),(IDP_Barèmes_RX!$E409*(VLOOKUP(IDP_Barèmes_RX!$D409,Listes!$A$43:$E$49,3,FALSE))+(VLOOKUP(IDP_Barèmes_RX!$D409,Listes!$A$43:$E$49,4,FALSE)))))))</f>
        <v/>
      </c>
      <c r="L409" s="170" t="str">
        <f>IF($G409="","",IF($C409=Listes!$B$34,Listes!$I$31,IF($C409=Listes!$B$35,(VLOOKUP(IDP_Barèmes_RX!$F409,Listes!$E$31:$F$36,2,FALSE)),IF($C409=Listes!$B$33,IF(IDP_Barèmes_RX!$E409&lt;=Listes!$A$64,IDP_Barèmes_RX!$E409*Listes!$A$65,IF(IDP_Barèmes_RX!$E409&gt;Listes!$D$64,IDP_Barèmes_RX!$E409*Listes!$D$65,((IDP_Barèmes_RX!$E409*Listes!$B$65)+Listes!$C$65)))))))</f>
        <v/>
      </c>
      <c r="M409" s="203" t="str">
        <f>IF(Barèmes!O409="","",Barèmes!O409)</f>
        <v/>
      </c>
      <c r="N409" s="73" t="str">
        <f t="shared" si="25"/>
        <v/>
      </c>
      <c r="O409" s="182" t="str">
        <f t="shared" si="26"/>
        <v/>
      </c>
      <c r="P409" s="182"/>
      <c r="Q409" s="182"/>
      <c r="R409" s="209" t="str">
        <f t="shared" si="27"/>
        <v/>
      </c>
      <c r="S409" s="185"/>
      <c r="T409" s="266"/>
      <c r="U409" s="90"/>
      <c r="V409" s="158">
        <f t="shared" si="24"/>
        <v>0</v>
      </c>
    </row>
    <row r="410" spans="1:22" ht="20.100000000000001" customHeight="1" x14ac:dyDescent="0.25">
      <c r="A410" s="174">
        <v>404</v>
      </c>
      <c r="B410" s="181" t="str">
        <f>IF(Barèmes!B410="","",Barèmes!B410)</f>
        <v/>
      </c>
      <c r="C410" s="181" t="str">
        <f>IF(Barèmes!C410="","",Barèmes!C410)</f>
        <v/>
      </c>
      <c r="D410" s="181" t="str">
        <f>IF(Barèmes!D410="","",Barèmes!D410)</f>
        <v/>
      </c>
      <c r="E410" s="181" t="str">
        <f>IF(Barèmes!E410="","",Barèmes!E410)</f>
        <v/>
      </c>
      <c r="F410" s="181" t="str">
        <f>IF(Barèmes!F410="","",Barèmes!F410)</f>
        <v/>
      </c>
      <c r="G410" s="181" t="str">
        <f>IF(Barèmes!G410="","",Barèmes!G410)</f>
        <v/>
      </c>
      <c r="H410" s="181" t="str">
        <f>IF(Barèmes!J410="","",Barèmes!J410)</f>
        <v/>
      </c>
      <c r="I410" s="181" t="str">
        <f>IF(Barèmes!K410="","",Barèmes!K410)</f>
        <v/>
      </c>
      <c r="J410" s="170" t="str">
        <f>IF($G410="","",IF($C410=Listes!$B$32,IF(IDP_Barèmes_RX!$E410&lt;=Listes!$B$53,(IDP_Barèmes_RX!$E410*(VLOOKUP(IDP_Barèmes_RX!$D410,Listes!$A$54:$E$60,2,FALSE))),IF(IDP_Barèmes_RX!$E410&gt;Listes!$E$53,(IDP_Barèmes_RX!$E410*(VLOOKUP(IDP_Barèmes_RX!$D410,Listes!$A$54:$E$60,5,FALSE))),(IDP_Barèmes_RX!$E410*(VLOOKUP(IDP_Barèmes_RX!$D410,Listes!$A$54:$E$60,3,FALSE))+(VLOOKUP(IDP_Barèmes_RX!$D410,Listes!$A$54:$E$60,4,FALSE)))))))</f>
        <v/>
      </c>
      <c r="K410" s="170" t="str">
        <f>IF($G410="","",IF($C410=Listes!$B$31,IF(IDP_Barèmes_RX!$E410&lt;=Listes!$B$42,(IDP_Barèmes_RX!$E410*(VLOOKUP(IDP_Barèmes_RX!$D410,Listes!$A$43:$E$49,2,FALSE))),IF(IDP_Barèmes_RX!$E410&gt;Listes!$D$42,(IDP_Barèmes_RX!$E410*(VLOOKUP(IDP_Barèmes_RX!$D410,Listes!$A$43:$E$49,5,FALSE))),(IDP_Barèmes_RX!$E410*(VLOOKUP(IDP_Barèmes_RX!$D410,Listes!$A$43:$E$49,3,FALSE))+(VLOOKUP(IDP_Barèmes_RX!$D410,Listes!$A$43:$E$49,4,FALSE)))))))</f>
        <v/>
      </c>
      <c r="L410" s="170" t="str">
        <f>IF($G410="","",IF($C410=Listes!$B$34,Listes!$I$31,IF($C410=Listes!$B$35,(VLOOKUP(IDP_Barèmes_RX!$F410,Listes!$E$31:$F$36,2,FALSE)),IF($C410=Listes!$B$33,IF(IDP_Barèmes_RX!$E410&lt;=Listes!$A$64,IDP_Barèmes_RX!$E410*Listes!$A$65,IF(IDP_Barèmes_RX!$E410&gt;Listes!$D$64,IDP_Barèmes_RX!$E410*Listes!$D$65,((IDP_Barèmes_RX!$E410*Listes!$B$65)+Listes!$C$65)))))))</f>
        <v/>
      </c>
      <c r="M410" s="203" t="str">
        <f>IF(Barèmes!O410="","",Barèmes!O410)</f>
        <v/>
      </c>
      <c r="N410" s="73" t="str">
        <f t="shared" si="25"/>
        <v/>
      </c>
      <c r="O410" s="182" t="str">
        <f t="shared" si="26"/>
        <v/>
      </c>
      <c r="P410" s="182"/>
      <c r="Q410" s="182"/>
      <c r="R410" s="209" t="str">
        <f t="shared" si="27"/>
        <v/>
      </c>
      <c r="S410" s="185"/>
      <c r="T410" s="266"/>
      <c r="U410" s="90"/>
      <c r="V410" s="158">
        <f t="shared" si="24"/>
        <v>0</v>
      </c>
    </row>
    <row r="411" spans="1:22" ht="20.100000000000001" customHeight="1" x14ac:dyDescent="0.25">
      <c r="A411" s="174">
        <v>405</v>
      </c>
      <c r="B411" s="181" t="str">
        <f>IF(Barèmes!B411="","",Barèmes!B411)</f>
        <v/>
      </c>
      <c r="C411" s="181" t="str">
        <f>IF(Barèmes!C411="","",Barèmes!C411)</f>
        <v/>
      </c>
      <c r="D411" s="181" t="str">
        <f>IF(Barèmes!D411="","",Barèmes!D411)</f>
        <v/>
      </c>
      <c r="E411" s="181" t="str">
        <f>IF(Barèmes!E411="","",Barèmes!E411)</f>
        <v/>
      </c>
      <c r="F411" s="181" t="str">
        <f>IF(Barèmes!F411="","",Barèmes!F411)</f>
        <v/>
      </c>
      <c r="G411" s="181" t="str">
        <f>IF(Barèmes!G411="","",Barèmes!G411)</f>
        <v/>
      </c>
      <c r="H411" s="181" t="str">
        <f>IF(Barèmes!J411="","",Barèmes!J411)</f>
        <v/>
      </c>
      <c r="I411" s="181" t="str">
        <f>IF(Barèmes!K411="","",Barèmes!K411)</f>
        <v/>
      </c>
      <c r="J411" s="170" t="str">
        <f>IF($G411="","",IF($C411=Listes!$B$32,IF(IDP_Barèmes_RX!$E411&lt;=Listes!$B$53,(IDP_Barèmes_RX!$E411*(VLOOKUP(IDP_Barèmes_RX!$D411,Listes!$A$54:$E$60,2,FALSE))),IF(IDP_Barèmes_RX!$E411&gt;Listes!$E$53,(IDP_Barèmes_RX!$E411*(VLOOKUP(IDP_Barèmes_RX!$D411,Listes!$A$54:$E$60,5,FALSE))),(IDP_Barèmes_RX!$E411*(VLOOKUP(IDP_Barèmes_RX!$D411,Listes!$A$54:$E$60,3,FALSE))+(VLOOKUP(IDP_Barèmes_RX!$D411,Listes!$A$54:$E$60,4,FALSE)))))))</f>
        <v/>
      </c>
      <c r="K411" s="170" t="str">
        <f>IF($G411="","",IF($C411=Listes!$B$31,IF(IDP_Barèmes_RX!$E411&lt;=Listes!$B$42,(IDP_Barèmes_RX!$E411*(VLOOKUP(IDP_Barèmes_RX!$D411,Listes!$A$43:$E$49,2,FALSE))),IF(IDP_Barèmes_RX!$E411&gt;Listes!$D$42,(IDP_Barèmes_RX!$E411*(VLOOKUP(IDP_Barèmes_RX!$D411,Listes!$A$43:$E$49,5,FALSE))),(IDP_Barèmes_RX!$E411*(VLOOKUP(IDP_Barèmes_RX!$D411,Listes!$A$43:$E$49,3,FALSE))+(VLOOKUP(IDP_Barèmes_RX!$D411,Listes!$A$43:$E$49,4,FALSE)))))))</f>
        <v/>
      </c>
      <c r="L411" s="170" t="str">
        <f>IF($G411="","",IF($C411=Listes!$B$34,Listes!$I$31,IF($C411=Listes!$B$35,(VLOOKUP(IDP_Barèmes_RX!$F411,Listes!$E$31:$F$36,2,FALSE)),IF($C411=Listes!$B$33,IF(IDP_Barèmes_RX!$E411&lt;=Listes!$A$64,IDP_Barèmes_RX!$E411*Listes!$A$65,IF(IDP_Barèmes_RX!$E411&gt;Listes!$D$64,IDP_Barèmes_RX!$E411*Listes!$D$65,((IDP_Barèmes_RX!$E411*Listes!$B$65)+Listes!$C$65)))))))</f>
        <v/>
      </c>
      <c r="M411" s="203" t="str">
        <f>IF(Barèmes!O411="","",Barèmes!O411)</f>
        <v/>
      </c>
      <c r="N411" s="73" t="str">
        <f t="shared" si="25"/>
        <v/>
      </c>
      <c r="O411" s="182" t="str">
        <f t="shared" si="26"/>
        <v/>
      </c>
      <c r="P411" s="182"/>
      <c r="Q411" s="182"/>
      <c r="R411" s="209" t="str">
        <f t="shared" si="27"/>
        <v/>
      </c>
      <c r="S411" s="185"/>
      <c r="T411" s="266"/>
      <c r="U411" s="90"/>
      <c r="V411" s="158">
        <f t="shared" si="24"/>
        <v>0</v>
      </c>
    </row>
    <row r="412" spans="1:22" ht="20.100000000000001" customHeight="1" x14ac:dyDescent="0.25">
      <c r="A412" s="174">
        <v>406</v>
      </c>
      <c r="B412" s="181" t="str">
        <f>IF(Barèmes!B412="","",Barèmes!B412)</f>
        <v/>
      </c>
      <c r="C412" s="181" t="str">
        <f>IF(Barèmes!C412="","",Barèmes!C412)</f>
        <v/>
      </c>
      <c r="D412" s="181" t="str">
        <f>IF(Barèmes!D412="","",Barèmes!D412)</f>
        <v/>
      </c>
      <c r="E412" s="181" t="str">
        <f>IF(Barèmes!E412="","",Barèmes!E412)</f>
        <v/>
      </c>
      <c r="F412" s="181" t="str">
        <f>IF(Barèmes!F412="","",Barèmes!F412)</f>
        <v/>
      </c>
      <c r="G412" s="181" t="str">
        <f>IF(Barèmes!G412="","",Barèmes!G412)</f>
        <v/>
      </c>
      <c r="H412" s="181" t="str">
        <f>IF(Barèmes!J412="","",Barèmes!J412)</f>
        <v/>
      </c>
      <c r="I412" s="181" t="str">
        <f>IF(Barèmes!K412="","",Barèmes!K412)</f>
        <v/>
      </c>
      <c r="J412" s="170" t="str">
        <f>IF($G412="","",IF($C412=Listes!$B$32,IF(IDP_Barèmes_RX!$E412&lt;=Listes!$B$53,(IDP_Barèmes_RX!$E412*(VLOOKUP(IDP_Barèmes_RX!$D412,Listes!$A$54:$E$60,2,FALSE))),IF(IDP_Barèmes_RX!$E412&gt;Listes!$E$53,(IDP_Barèmes_RX!$E412*(VLOOKUP(IDP_Barèmes_RX!$D412,Listes!$A$54:$E$60,5,FALSE))),(IDP_Barèmes_RX!$E412*(VLOOKUP(IDP_Barèmes_RX!$D412,Listes!$A$54:$E$60,3,FALSE))+(VLOOKUP(IDP_Barèmes_RX!$D412,Listes!$A$54:$E$60,4,FALSE)))))))</f>
        <v/>
      </c>
      <c r="K412" s="170" t="str">
        <f>IF($G412="","",IF($C412=Listes!$B$31,IF(IDP_Barèmes_RX!$E412&lt;=Listes!$B$42,(IDP_Barèmes_RX!$E412*(VLOOKUP(IDP_Barèmes_RX!$D412,Listes!$A$43:$E$49,2,FALSE))),IF(IDP_Barèmes_RX!$E412&gt;Listes!$D$42,(IDP_Barèmes_RX!$E412*(VLOOKUP(IDP_Barèmes_RX!$D412,Listes!$A$43:$E$49,5,FALSE))),(IDP_Barèmes_RX!$E412*(VLOOKUP(IDP_Barèmes_RX!$D412,Listes!$A$43:$E$49,3,FALSE))+(VLOOKUP(IDP_Barèmes_RX!$D412,Listes!$A$43:$E$49,4,FALSE)))))))</f>
        <v/>
      </c>
      <c r="L412" s="170" t="str">
        <f>IF($G412="","",IF($C412=Listes!$B$34,Listes!$I$31,IF($C412=Listes!$B$35,(VLOOKUP(IDP_Barèmes_RX!$F412,Listes!$E$31:$F$36,2,FALSE)),IF($C412=Listes!$B$33,IF(IDP_Barèmes_RX!$E412&lt;=Listes!$A$64,IDP_Barèmes_RX!$E412*Listes!$A$65,IF(IDP_Barèmes_RX!$E412&gt;Listes!$D$64,IDP_Barèmes_RX!$E412*Listes!$D$65,((IDP_Barèmes_RX!$E412*Listes!$B$65)+Listes!$C$65)))))))</f>
        <v/>
      </c>
      <c r="M412" s="203" t="str">
        <f>IF(Barèmes!O412="","",Barèmes!O412)</f>
        <v/>
      </c>
      <c r="N412" s="73" t="str">
        <f t="shared" si="25"/>
        <v/>
      </c>
      <c r="O412" s="182" t="str">
        <f t="shared" si="26"/>
        <v/>
      </c>
      <c r="P412" s="182"/>
      <c r="Q412" s="182"/>
      <c r="R412" s="209" t="str">
        <f t="shared" si="27"/>
        <v/>
      </c>
      <c r="S412" s="185"/>
      <c r="T412" s="266"/>
      <c r="U412" s="90"/>
      <c r="V412" s="158">
        <f t="shared" si="24"/>
        <v>0</v>
      </c>
    </row>
    <row r="413" spans="1:22" ht="20.100000000000001" customHeight="1" x14ac:dyDescent="0.25">
      <c r="A413" s="174">
        <v>407</v>
      </c>
      <c r="B413" s="181" t="str">
        <f>IF(Barèmes!B413="","",Barèmes!B413)</f>
        <v/>
      </c>
      <c r="C413" s="181" t="str">
        <f>IF(Barèmes!C413="","",Barèmes!C413)</f>
        <v/>
      </c>
      <c r="D413" s="181" t="str">
        <f>IF(Barèmes!D413="","",Barèmes!D413)</f>
        <v/>
      </c>
      <c r="E413" s="181" t="str">
        <f>IF(Barèmes!E413="","",Barèmes!E413)</f>
        <v/>
      </c>
      <c r="F413" s="181" t="str">
        <f>IF(Barèmes!F413="","",Barèmes!F413)</f>
        <v/>
      </c>
      <c r="G413" s="181" t="str">
        <f>IF(Barèmes!G413="","",Barèmes!G413)</f>
        <v/>
      </c>
      <c r="H413" s="181" t="str">
        <f>IF(Barèmes!J413="","",Barèmes!J413)</f>
        <v/>
      </c>
      <c r="I413" s="181" t="str">
        <f>IF(Barèmes!K413="","",Barèmes!K413)</f>
        <v/>
      </c>
      <c r="J413" s="170" t="str">
        <f>IF($G413="","",IF($C413=Listes!$B$32,IF(IDP_Barèmes_RX!$E413&lt;=Listes!$B$53,(IDP_Barèmes_RX!$E413*(VLOOKUP(IDP_Barèmes_RX!$D413,Listes!$A$54:$E$60,2,FALSE))),IF(IDP_Barèmes_RX!$E413&gt;Listes!$E$53,(IDP_Barèmes_RX!$E413*(VLOOKUP(IDP_Barèmes_RX!$D413,Listes!$A$54:$E$60,5,FALSE))),(IDP_Barèmes_RX!$E413*(VLOOKUP(IDP_Barèmes_RX!$D413,Listes!$A$54:$E$60,3,FALSE))+(VLOOKUP(IDP_Barèmes_RX!$D413,Listes!$A$54:$E$60,4,FALSE)))))))</f>
        <v/>
      </c>
      <c r="K413" s="170" t="str">
        <f>IF($G413="","",IF($C413=Listes!$B$31,IF(IDP_Barèmes_RX!$E413&lt;=Listes!$B$42,(IDP_Barèmes_RX!$E413*(VLOOKUP(IDP_Barèmes_RX!$D413,Listes!$A$43:$E$49,2,FALSE))),IF(IDP_Barèmes_RX!$E413&gt;Listes!$D$42,(IDP_Barèmes_RX!$E413*(VLOOKUP(IDP_Barèmes_RX!$D413,Listes!$A$43:$E$49,5,FALSE))),(IDP_Barèmes_RX!$E413*(VLOOKUP(IDP_Barèmes_RX!$D413,Listes!$A$43:$E$49,3,FALSE))+(VLOOKUP(IDP_Barèmes_RX!$D413,Listes!$A$43:$E$49,4,FALSE)))))))</f>
        <v/>
      </c>
      <c r="L413" s="170" t="str">
        <f>IF($G413="","",IF($C413=Listes!$B$34,Listes!$I$31,IF($C413=Listes!$B$35,(VLOOKUP(IDP_Barèmes_RX!$F413,Listes!$E$31:$F$36,2,FALSE)),IF($C413=Listes!$B$33,IF(IDP_Barèmes_RX!$E413&lt;=Listes!$A$64,IDP_Barèmes_RX!$E413*Listes!$A$65,IF(IDP_Barèmes_RX!$E413&gt;Listes!$D$64,IDP_Barèmes_RX!$E413*Listes!$D$65,((IDP_Barèmes_RX!$E413*Listes!$B$65)+Listes!$C$65)))))))</f>
        <v/>
      </c>
      <c r="M413" s="203" t="str">
        <f>IF(Barèmes!O413="","",Barèmes!O413)</f>
        <v/>
      </c>
      <c r="N413" s="73" t="str">
        <f t="shared" si="25"/>
        <v/>
      </c>
      <c r="O413" s="182" t="str">
        <f t="shared" si="26"/>
        <v/>
      </c>
      <c r="P413" s="182"/>
      <c r="Q413" s="182"/>
      <c r="R413" s="209" t="str">
        <f t="shared" si="27"/>
        <v/>
      </c>
      <c r="S413" s="185"/>
      <c r="T413" s="266"/>
      <c r="U413" s="90"/>
      <c r="V413" s="158">
        <f t="shared" si="24"/>
        <v>0</v>
      </c>
    </row>
    <row r="414" spans="1:22" ht="20.100000000000001" customHeight="1" x14ac:dyDescent="0.25">
      <c r="A414" s="174">
        <v>408</v>
      </c>
      <c r="B414" s="181" t="str">
        <f>IF(Barèmes!B414="","",Barèmes!B414)</f>
        <v/>
      </c>
      <c r="C414" s="181" t="str">
        <f>IF(Barèmes!C414="","",Barèmes!C414)</f>
        <v/>
      </c>
      <c r="D414" s="181" t="str">
        <f>IF(Barèmes!D414="","",Barèmes!D414)</f>
        <v/>
      </c>
      <c r="E414" s="181" t="str">
        <f>IF(Barèmes!E414="","",Barèmes!E414)</f>
        <v/>
      </c>
      <c r="F414" s="181" t="str">
        <f>IF(Barèmes!F414="","",Barèmes!F414)</f>
        <v/>
      </c>
      <c r="G414" s="181" t="str">
        <f>IF(Barèmes!G414="","",Barèmes!G414)</f>
        <v/>
      </c>
      <c r="H414" s="181" t="str">
        <f>IF(Barèmes!J414="","",Barèmes!J414)</f>
        <v/>
      </c>
      <c r="I414" s="181" t="str">
        <f>IF(Barèmes!K414="","",Barèmes!K414)</f>
        <v/>
      </c>
      <c r="J414" s="170" t="str">
        <f>IF($G414="","",IF($C414=Listes!$B$32,IF(IDP_Barèmes_RX!$E414&lt;=Listes!$B$53,(IDP_Barèmes_RX!$E414*(VLOOKUP(IDP_Barèmes_RX!$D414,Listes!$A$54:$E$60,2,FALSE))),IF(IDP_Barèmes_RX!$E414&gt;Listes!$E$53,(IDP_Barèmes_RX!$E414*(VLOOKUP(IDP_Barèmes_RX!$D414,Listes!$A$54:$E$60,5,FALSE))),(IDP_Barèmes_RX!$E414*(VLOOKUP(IDP_Barèmes_RX!$D414,Listes!$A$54:$E$60,3,FALSE))+(VLOOKUP(IDP_Barèmes_RX!$D414,Listes!$A$54:$E$60,4,FALSE)))))))</f>
        <v/>
      </c>
      <c r="K414" s="170" t="str">
        <f>IF($G414="","",IF($C414=Listes!$B$31,IF(IDP_Barèmes_RX!$E414&lt;=Listes!$B$42,(IDP_Barèmes_RX!$E414*(VLOOKUP(IDP_Barèmes_RX!$D414,Listes!$A$43:$E$49,2,FALSE))),IF(IDP_Barèmes_RX!$E414&gt;Listes!$D$42,(IDP_Barèmes_RX!$E414*(VLOOKUP(IDP_Barèmes_RX!$D414,Listes!$A$43:$E$49,5,FALSE))),(IDP_Barèmes_RX!$E414*(VLOOKUP(IDP_Barèmes_RX!$D414,Listes!$A$43:$E$49,3,FALSE))+(VLOOKUP(IDP_Barèmes_RX!$D414,Listes!$A$43:$E$49,4,FALSE)))))))</f>
        <v/>
      </c>
      <c r="L414" s="170" t="str">
        <f>IF($G414="","",IF($C414=Listes!$B$34,Listes!$I$31,IF($C414=Listes!$B$35,(VLOOKUP(IDP_Barèmes_RX!$F414,Listes!$E$31:$F$36,2,FALSE)),IF($C414=Listes!$B$33,IF(IDP_Barèmes_RX!$E414&lt;=Listes!$A$64,IDP_Barèmes_RX!$E414*Listes!$A$65,IF(IDP_Barèmes_RX!$E414&gt;Listes!$D$64,IDP_Barèmes_RX!$E414*Listes!$D$65,((IDP_Barèmes_RX!$E414*Listes!$B$65)+Listes!$C$65)))))))</f>
        <v/>
      </c>
      <c r="M414" s="203" t="str">
        <f>IF(Barèmes!O414="","",Barèmes!O414)</f>
        <v/>
      </c>
      <c r="N414" s="73" t="str">
        <f t="shared" si="25"/>
        <v/>
      </c>
      <c r="O414" s="182" t="str">
        <f t="shared" si="26"/>
        <v/>
      </c>
      <c r="P414" s="182"/>
      <c r="Q414" s="182"/>
      <c r="R414" s="209" t="str">
        <f t="shared" si="27"/>
        <v/>
      </c>
      <c r="S414" s="185"/>
      <c r="T414" s="266"/>
      <c r="U414" s="90"/>
      <c r="V414" s="158">
        <f t="shared" si="24"/>
        <v>0</v>
      </c>
    </row>
    <row r="415" spans="1:22" ht="20.100000000000001" customHeight="1" x14ac:dyDescent="0.25">
      <c r="A415" s="174">
        <v>409</v>
      </c>
      <c r="B415" s="181" t="str">
        <f>IF(Barèmes!B415="","",Barèmes!B415)</f>
        <v/>
      </c>
      <c r="C415" s="181" t="str">
        <f>IF(Barèmes!C415="","",Barèmes!C415)</f>
        <v/>
      </c>
      <c r="D415" s="181" t="str">
        <f>IF(Barèmes!D415="","",Barèmes!D415)</f>
        <v/>
      </c>
      <c r="E415" s="181" t="str">
        <f>IF(Barèmes!E415="","",Barèmes!E415)</f>
        <v/>
      </c>
      <c r="F415" s="181" t="str">
        <f>IF(Barèmes!F415="","",Barèmes!F415)</f>
        <v/>
      </c>
      <c r="G415" s="181" t="str">
        <f>IF(Barèmes!G415="","",Barèmes!G415)</f>
        <v/>
      </c>
      <c r="H415" s="181" t="str">
        <f>IF(Barèmes!J415="","",Barèmes!J415)</f>
        <v/>
      </c>
      <c r="I415" s="181" t="str">
        <f>IF(Barèmes!K415="","",Barèmes!K415)</f>
        <v/>
      </c>
      <c r="J415" s="170" t="str">
        <f>IF($G415="","",IF($C415=Listes!$B$32,IF(IDP_Barèmes_RX!$E415&lt;=Listes!$B$53,(IDP_Barèmes_RX!$E415*(VLOOKUP(IDP_Barèmes_RX!$D415,Listes!$A$54:$E$60,2,FALSE))),IF(IDP_Barèmes_RX!$E415&gt;Listes!$E$53,(IDP_Barèmes_RX!$E415*(VLOOKUP(IDP_Barèmes_RX!$D415,Listes!$A$54:$E$60,5,FALSE))),(IDP_Barèmes_RX!$E415*(VLOOKUP(IDP_Barèmes_RX!$D415,Listes!$A$54:$E$60,3,FALSE))+(VLOOKUP(IDP_Barèmes_RX!$D415,Listes!$A$54:$E$60,4,FALSE)))))))</f>
        <v/>
      </c>
      <c r="K415" s="170" t="str">
        <f>IF($G415="","",IF($C415=Listes!$B$31,IF(IDP_Barèmes_RX!$E415&lt;=Listes!$B$42,(IDP_Barèmes_RX!$E415*(VLOOKUP(IDP_Barèmes_RX!$D415,Listes!$A$43:$E$49,2,FALSE))),IF(IDP_Barèmes_RX!$E415&gt;Listes!$D$42,(IDP_Barèmes_RX!$E415*(VLOOKUP(IDP_Barèmes_RX!$D415,Listes!$A$43:$E$49,5,FALSE))),(IDP_Barèmes_RX!$E415*(VLOOKUP(IDP_Barèmes_RX!$D415,Listes!$A$43:$E$49,3,FALSE))+(VLOOKUP(IDP_Barèmes_RX!$D415,Listes!$A$43:$E$49,4,FALSE)))))))</f>
        <v/>
      </c>
      <c r="L415" s="170" t="str">
        <f>IF($G415="","",IF($C415=Listes!$B$34,Listes!$I$31,IF($C415=Listes!$B$35,(VLOOKUP(IDP_Barèmes_RX!$F415,Listes!$E$31:$F$36,2,FALSE)),IF($C415=Listes!$B$33,IF(IDP_Barèmes_RX!$E415&lt;=Listes!$A$64,IDP_Barèmes_RX!$E415*Listes!$A$65,IF(IDP_Barèmes_RX!$E415&gt;Listes!$D$64,IDP_Barèmes_RX!$E415*Listes!$D$65,((IDP_Barèmes_RX!$E415*Listes!$B$65)+Listes!$C$65)))))))</f>
        <v/>
      </c>
      <c r="M415" s="203" t="str">
        <f>IF(Barèmes!O415="","",Barèmes!O415)</f>
        <v/>
      </c>
      <c r="N415" s="73" t="str">
        <f t="shared" si="25"/>
        <v/>
      </c>
      <c r="O415" s="182" t="str">
        <f t="shared" si="26"/>
        <v/>
      </c>
      <c r="P415" s="182"/>
      <c r="Q415" s="182"/>
      <c r="R415" s="209" t="str">
        <f t="shared" si="27"/>
        <v/>
      </c>
      <c r="S415" s="185"/>
      <c r="T415" s="266"/>
      <c r="U415" s="90"/>
      <c r="V415" s="158">
        <f t="shared" si="24"/>
        <v>0</v>
      </c>
    </row>
    <row r="416" spans="1:22" ht="20.100000000000001" customHeight="1" x14ac:dyDescent="0.25">
      <c r="A416" s="174">
        <v>410</v>
      </c>
      <c r="B416" s="181" t="str">
        <f>IF(Barèmes!B416="","",Barèmes!B416)</f>
        <v/>
      </c>
      <c r="C416" s="181" t="str">
        <f>IF(Barèmes!C416="","",Barèmes!C416)</f>
        <v/>
      </c>
      <c r="D416" s="181" t="str">
        <f>IF(Barèmes!D416="","",Barèmes!D416)</f>
        <v/>
      </c>
      <c r="E416" s="181" t="str">
        <f>IF(Barèmes!E416="","",Barèmes!E416)</f>
        <v/>
      </c>
      <c r="F416" s="181" t="str">
        <f>IF(Barèmes!F416="","",Barèmes!F416)</f>
        <v/>
      </c>
      <c r="G416" s="181" t="str">
        <f>IF(Barèmes!G416="","",Barèmes!G416)</f>
        <v/>
      </c>
      <c r="H416" s="181" t="str">
        <f>IF(Barèmes!J416="","",Barèmes!J416)</f>
        <v/>
      </c>
      <c r="I416" s="181" t="str">
        <f>IF(Barèmes!K416="","",Barèmes!K416)</f>
        <v/>
      </c>
      <c r="J416" s="170" t="str">
        <f>IF($G416="","",IF($C416=Listes!$B$32,IF(IDP_Barèmes_RX!$E416&lt;=Listes!$B$53,(IDP_Barèmes_RX!$E416*(VLOOKUP(IDP_Barèmes_RX!$D416,Listes!$A$54:$E$60,2,FALSE))),IF(IDP_Barèmes_RX!$E416&gt;Listes!$E$53,(IDP_Barèmes_RX!$E416*(VLOOKUP(IDP_Barèmes_RX!$D416,Listes!$A$54:$E$60,5,FALSE))),(IDP_Barèmes_RX!$E416*(VLOOKUP(IDP_Barèmes_RX!$D416,Listes!$A$54:$E$60,3,FALSE))+(VLOOKUP(IDP_Barèmes_RX!$D416,Listes!$A$54:$E$60,4,FALSE)))))))</f>
        <v/>
      </c>
      <c r="K416" s="170" t="str">
        <f>IF($G416="","",IF($C416=Listes!$B$31,IF(IDP_Barèmes_RX!$E416&lt;=Listes!$B$42,(IDP_Barèmes_RX!$E416*(VLOOKUP(IDP_Barèmes_RX!$D416,Listes!$A$43:$E$49,2,FALSE))),IF(IDP_Barèmes_RX!$E416&gt;Listes!$D$42,(IDP_Barèmes_RX!$E416*(VLOOKUP(IDP_Barèmes_RX!$D416,Listes!$A$43:$E$49,5,FALSE))),(IDP_Barèmes_RX!$E416*(VLOOKUP(IDP_Barèmes_RX!$D416,Listes!$A$43:$E$49,3,FALSE))+(VLOOKUP(IDP_Barèmes_RX!$D416,Listes!$A$43:$E$49,4,FALSE)))))))</f>
        <v/>
      </c>
      <c r="L416" s="170" t="str">
        <f>IF($G416="","",IF($C416=Listes!$B$34,Listes!$I$31,IF($C416=Listes!$B$35,(VLOOKUP(IDP_Barèmes_RX!$F416,Listes!$E$31:$F$36,2,FALSE)),IF($C416=Listes!$B$33,IF(IDP_Barèmes_RX!$E416&lt;=Listes!$A$64,IDP_Barèmes_RX!$E416*Listes!$A$65,IF(IDP_Barèmes_RX!$E416&gt;Listes!$D$64,IDP_Barèmes_RX!$E416*Listes!$D$65,((IDP_Barèmes_RX!$E416*Listes!$B$65)+Listes!$C$65)))))))</f>
        <v/>
      </c>
      <c r="M416" s="203" t="str">
        <f>IF(Barèmes!O416="","",Barèmes!O416)</f>
        <v/>
      </c>
      <c r="N416" s="73" t="str">
        <f t="shared" si="25"/>
        <v/>
      </c>
      <c r="O416" s="182" t="str">
        <f t="shared" si="26"/>
        <v/>
      </c>
      <c r="P416" s="182"/>
      <c r="Q416" s="182"/>
      <c r="R416" s="209" t="str">
        <f t="shared" si="27"/>
        <v/>
      </c>
      <c r="S416" s="185"/>
      <c r="T416" s="266"/>
      <c r="U416" s="90"/>
      <c r="V416" s="158">
        <f t="shared" si="24"/>
        <v>0</v>
      </c>
    </row>
    <row r="417" spans="1:22" ht="20.100000000000001" customHeight="1" x14ac:dyDescent="0.25">
      <c r="A417" s="174">
        <v>411</v>
      </c>
      <c r="B417" s="181" t="str">
        <f>IF(Barèmes!B417="","",Barèmes!B417)</f>
        <v/>
      </c>
      <c r="C417" s="181" t="str">
        <f>IF(Barèmes!C417="","",Barèmes!C417)</f>
        <v/>
      </c>
      <c r="D417" s="181" t="str">
        <f>IF(Barèmes!D417="","",Barèmes!D417)</f>
        <v/>
      </c>
      <c r="E417" s="181" t="str">
        <f>IF(Barèmes!E417="","",Barèmes!E417)</f>
        <v/>
      </c>
      <c r="F417" s="181" t="str">
        <f>IF(Barèmes!F417="","",Barèmes!F417)</f>
        <v/>
      </c>
      <c r="G417" s="181" t="str">
        <f>IF(Barèmes!G417="","",Barèmes!G417)</f>
        <v/>
      </c>
      <c r="H417" s="181" t="str">
        <f>IF(Barèmes!J417="","",Barèmes!J417)</f>
        <v/>
      </c>
      <c r="I417" s="181" t="str">
        <f>IF(Barèmes!K417="","",Barèmes!K417)</f>
        <v/>
      </c>
      <c r="J417" s="170" t="str">
        <f>IF($G417="","",IF($C417=Listes!$B$32,IF(IDP_Barèmes_RX!$E417&lt;=Listes!$B$53,(IDP_Barèmes_RX!$E417*(VLOOKUP(IDP_Barèmes_RX!$D417,Listes!$A$54:$E$60,2,FALSE))),IF(IDP_Barèmes_RX!$E417&gt;Listes!$E$53,(IDP_Barèmes_RX!$E417*(VLOOKUP(IDP_Barèmes_RX!$D417,Listes!$A$54:$E$60,5,FALSE))),(IDP_Barèmes_RX!$E417*(VLOOKUP(IDP_Barèmes_RX!$D417,Listes!$A$54:$E$60,3,FALSE))+(VLOOKUP(IDP_Barèmes_RX!$D417,Listes!$A$54:$E$60,4,FALSE)))))))</f>
        <v/>
      </c>
      <c r="K417" s="170" t="str">
        <f>IF($G417="","",IF($C417=Listes!$B$31,IF(IDP_Barèmes_RX!$E417&lt;=Listes!$B$42,(IDP_Barèmes_RX!$E417*(VLOOKUP(IDP_Barèmes_RX!$D417,Listes!$A$43:$E$49,2,FALSE))),IF(IDP_Barèmes_RX!$E417&gt;Listes!$D$42,(IDP_Barèmes_RX!$E417*(VLOOKUP(IDP_Barèmes_RX!$D417,Listes!$A$43:$E$49,5,FALSE))),(IDP_Barèmes_RX!$E417*(VLOOKUP(IDP_Barèmes_RX!$D417,Listes!$A$43:$E$49,3,FALSE))+(VLOOKUP(IDP_Barèmes_RX!$D417,Listes!$A$43:$E$49,4,FALSE)))))))</f>
        <v/>
      </c>
      <c r="L417" s="170" t="str">
        <f>IF($G417="","",IF($C417=Listes!$B$34,Listes!$I$31,IF($C417=Listes!$B$35,(VLOOKUP(IDP_Barèmes_RX!$F417,Listes!$E$31:$F$36,2,FALSE)),IF($C417=Listes!$B$33,IF(IDP_Barèmes_RX!$E417&lt;=Listes!$A$64,IDP_Barèmes_RX!$E417*Listes!$A$65,IF(IDP_Barèmes_RX!$E417&gt;Listes!$D$64,IDP_Barèmes_RX!$E417*Listes!$D$65,((IDP_Barèmes_RX!$E417*Listes!$B$65)+Listes!$C$65)))))))</f>
        <v/>
      </c>
      <c r="M417" s="203" t="str">
        <f>IF(Barèmes!O417="","",Barèmes!O417)</f>
        <v/>
      </c>
      <c r="N417" s="73" t="str">
        <f t="shared" si="25"/>
        <v/>
      </c>
      <c r="O417" s="182" t="str">
        <f t="shared" si="26"/>
        <v/>
      </c>
      <c r="P417" s="182"/>
      <c r="Q417" s="182"/>
      <c r="R417" s="209" t="str">
        <f t="shared" si="27"/>
        <v/>
      </c>
      <c r="S417" s="185"/>
      <c r="T417" s="266"/>
      <c r="U417" s="90"/>
      <c r="V417" s="158">
        <f t="shared" si="24"/>
        <v>0</v>
      </c>
    </row>
    <row r="418" spans="1:22" ht="20.100000000000001" customHeight="1" x14ac:dyDescent="0.25">
      <c r="A418" s="174">
        <v>412</v>
      </c>
      <c r="B418" s="181" t="str">
        <f>IF(Barèmes!B418="","",Barèmes!B418)</f>
        <v/>
      </c>
      <c r="C418" s="181" t="str">
        <f>IF(Barèmes!C418="","",Barèmes!C418)</f>
        <v/>
      </c>
      <c r="D418" s="181" t="str">
        <f>IF(Barèmes!D418="","",Barèmes!D418)</f>
        <v/>
      </c>
      <c r="E418" s="181" t="str">
        <f>IF(Barèmes!E418="","",Barèmes!E418)</f>
        <v/>
      </c>
      <c r="F418" s="181" t="str">
        <f>IF(Barèmes!F418="","",Barèmes!F418)</f>
        <v/>
      </c>
      <c r="G418" s="181" t="str">
        <f>IF(Barèmes!G418="","",Barèmes!G418)</f>
        <v/>
      </c>
      <c r="H418" s="181" t="str">
        <f>IF(Barèmes!J418="","",Barèmes!J418)</f>
        <v/>
      </c>
      <c r="I418" s="181" t="str">
        <f>IF(Barèmes!K418="","",Barèmes!K418)</f>
        <v/>
      </c>
      <c r="J418" s="170" t="str">
        <f>IF($G418="","",IF($C418=Listes!$B$32,IF(IDP_Barèmes_RX!$E418&lt;=Listes!$B$53,(IDP_Barèmes_RX!$E418*(VLOOKUP(IDP_Barèmes_RX!$D418,Listes!$A$54:$E$60,2,FALSE))),IF(IDP_Barèmes_RX!$E418&gt;Listes!$E$53,(IDP_Barèmes_RX!$E418*(VLOOKUP(IDP_Barèmes_RX!$D418,Listes!$A$54:$E$60,5,FALSE))),(IDP_Barèmes_RX!$E418*(VLOOKUP(IDP_Barèmes_RX!$D418,Listes!$A$54:$E$60,3,FALSE))+(VLOOKUP(IDP_Barèmes_RX!$D418,Listes!$A$54:$E$60,4,FALSE)))))))</f>
        <v/>
      </c>
      <c r="K418" s="170" t="str">
        <f>IF($G418="","",IF($C418=Listes!$B$31,IF(IDP_Barèmes_RX!$E418&lt;=Listes!$B$42,(IDP_Barèmes_RX!$E418*(VLOOKUP(IDP_Barèmes_RX!$D418,Listes!$A$43:$E$49,2,FALSE))),IF(IDP_Barèmes_RX!$E418&gt;Listes!$D$42,(IDP_Barèmes_RX!$E418*(VLOOKUP(IDP_Barèmes_RX!$D418,Listes!$A$43:$E$49,5,FALSE))),(IDP_Barèmes_RX!$E418*(VLOOKUP(IDP_Barèmes_RX!$D418,Listes!$A$43:$E$49,3,FALSE))+(VLOOKUP(IDP_Barèmes_RX!$D418,Listes!$A$43:$E$49,4,FALSE)))))))</f>
        <v/>
      </c>
      <c r="L418" s="170" t="str">
        <f>IF($G418="","",IF($C418=Listes!$B$34,Listes!$I$31,IF($C418=Listes!$B$35,(VLOOKUP(IDP_Barèmes_RX!$F418,Listes!$E$31:$F$36,2,FALSE)),IF($C418=Listes!$B$33,IF(IDP_Barèmes_RX!$E418&lt;=Listes!$A$64,IDP_Barèmes_RX!$E418*Listes!$A$65,IF(IDP_Barèmes_RX!$E418&gt;Listes!$D$64,IDP_Barèmes_RX!$E418*Listes!$D$65,((IDP_Barèmes_RX!$E418*Listes!$B$65)+Listes!$C$65)))))))</f>
        <v/>
      </c>
      <c r="M418" s="203" t="str">
        <f>IF(Barèmes!O418="","",Barèmes!O418)</f>
        <v/>
      </c>
      <c r="N418" s="73" t="str">
        <f t="shared" si="25"/>
        <v/>
      </c>
      <c r="O418" s="182" t="str">
        <f t="shared" si="26"/>
        <v/>
      </c>
      <c r="P418" s="182"/>
      <c r="Q418" s="182"/>
      <c r="R418" s="209" t="str">
        <f t="shared" si="27"/>
        <v/>
      </c>
      <c r="S418" s="185"/>
      <c r="T418" s="266"/>
      <c r="U418" s="90"/>
      <c r="V418" s="158">
        <f t="shared" si="24"/>
        <v>0</v>
      </c>
    </row>
    <row r="419" spans="1:22" ht="20.100000000000001" customHeight="1" x14ac:dyDescent="0.25">
      <c r="A419" s="174">
        <v>413</v>
      </c>
      <c r="B419" s="181" t="str">
        <f>IF(Barèmes!B419="","",Barèmes!B419)</f>
        <v/>
      </c>
      <c r="C419" s="181" t="str">
        <f>IF(Barèmes!C419="","",Barèmes!C419)</f>
        <v/>
      </c>
      <c r="D419" s="181" t="str">
        <f>IF(Barèmes!D419="","",Barèmes!D419)</f>
        <v/>
      </c>
      <c r="E419" s="181" t="str">
        <f>IF(Barèmes!E419="","",Barèmes!E419)</f>
        <v/>
      </c>
      <c r="F419" s="181" t="str">
        <f>IF(Barèmes!F419="","",Barèmes!F419)</f>
        <v/>
      </c>
      <c r="G419" s="181" t="str">
        <f>IF(Barèmes!G419="","",Barèmes!G419)</f>
        <v/>
      </c>
      <c r="H419" s="181" t="str">
        <f>IF(Barèmes!J419="","",Barèmes!J419)</f>
        <v/>
      </c>
      <c r="I419" s="181" t="str">
        <f>IF(Barèmes!K419="","",Barèmes!K419)</f>
        <v/>
      </c>
      <c r="J419" s="170" t="str">
        <f>IF($G419="","",IF($C419=Listes!$B$32,IF(IDP_Barèmes_RX!$E419&lt;=Listes!$B$53,(IDP_Barèmes_RX!$E419*(VLOOKUP(IDP_Barèmes_RX!$D419,Listes!$A$54:$E$60,2,FALSE))),IF(IDP_Barèmes_RX!$E419&gt;Listes!$E$53,(IDP_Barèmes_RX!$E419*(VLOOKUP(IDP_Barèmes_RX!$D419,Listes!$A$54:$E$60,5,FALSE))),(IDP_Barèmes_RX!$E419*(VLOOKUP(IDP_Barèmes_RX!$D419,Listes!$A$54:$E$60,3,FALSE))+(VLOOKUP(IDP_Barèmes_RX!$D419,Listes!$A$54:$E$60,4,FALSE)))))))</f>
        <v/>
      </c>
      <c r="K419" s="170" t="str">
        <f>IF($G419="","",IF($C419=Listes!$B$31,IF(IDP_Barèmes_RX!$E419&lt;=Listes!$B$42,(IDP_Barèmes_RX!$E419*(VLOOKUP(IDP_Barèmes_RX!$D419,Listes!$A$43:$E$49,2,FALSE))),IF(IDP_Barèmes_RX!$E419&gt;Listes!$D$42,(IDP_Barèmes_RX!$E419*(VLOOKUP(IDP_Barèmes_RX!$D419,Listes!$A$43:$E$49,5,FALSE))),(IDP_Barèmes_RX!$E419*(VLOOKUP(IDP_Barèmes_RX!$D419,Listes!$A$43:$E$49,3,FALSE))+(VLOOKUP(IDP_Barèmes_RX!$D419,Listes!$A$43:$E$49,4,FALSE)))))))</f>
        <v/>
      </c>
      <c r="L419" s="170" t="str">
        <f>IF($G419="","",IF($C419=Listes!$B$34,Listes!$I$31,IF($C419=Listes!$B$35,(VLOOKUP(IDP_Barèmes_RX!$F419,Listes!$E$31:$F$36,2,FALSE)),IF($C419=Listes!$B$33,IF(IDP_Barèmes_RX!$E419&lt;=Listes!$A$64,IDP_Barèmes_RX!$E419*Listes!$A$65,IF(IDP_Barèmes_RX!$E419&gt;Listes!$D$64,IDP_Barèmes_RX!$E419*Listes!$D$65,((IDP_Barèmes_RX!$E419*Listes!$B$65)+Listes!$C$65)))))))</f>
        <v/>
      </c>
      <c r="M419" s="203" t="str">
        <f>IF(Barèmes!O419="","",Barèmes!O419)</f>
        <v/>
      </c>
      <c r="N419" s="73" t="str">
        <f t="shared" si="25"/>
        <v/>
      </c>
      <c r="O419" s="182" t="str">
        <f t="shared" si="26"/>
        <v/>
      </c>
      <c r="P419" s="182"/>
      <c r="Q419" s="182"/>
      <c r="R419" s="209" t="str">
        <f t="shared" si="27"/>
        <v/>
      </c>
      <c r="S419" s="185"/>
      <c r="T419" s="266"/>
      <c r="U419" s="90"/>
      <c r="V419" s="158">
        <f t="shared" si="24"/>
        <v>0</v>
      </c>
    </row>
    <row r="420" spans="1:22" ht="20.100000000000001" customHeight="1" x14ac:dyDescent="0.25">
      <c r="A420" s="174">
        <v>414</v>
      </c>
      <c r="B420" s="181" t="str">
        <f>IF(Barèmes!B420="","",Barèmes!B420)</f>
        <v/>
      </c>
      <c r="C420" s="181" t="str">
        <f>IF(Barèmes!C420="","",Barèmes!C420)</f>
        <v/>
      </c>
      <c r="D420" s="181" t="str">
        <f>IF(Barèmes!D420="","",Barèmes!D420)</f>
        <v/>
      </c>
      <c r="E420" s="181" t="str">
        <f>IF(Barèmes!E420="","",Barèmes!E420)</f>
        <v/>
      </c>
      <c r="F420" s="181" t="str">
        <f>IF(Barèmes!F420="","",Barèmes!F420)</f>
        <v/>
      </c>
      <c r="G420" s="181" t="str">
        <f>IF(Barèmes!G420="","",Barèmes!G420)</f>
        <v/>
      </c>
      <c r="H420" s="181" t="str">
        <f>IF(Barèmes!J420="","",Barèmes!J420)</f>
        <v/>
      </c>
      <c r="I420" s="181" t="str">
        <f>IF(Barèmes!K420="","",Barèmes!K420)</f>
        <v/>
      </c>
      <c r="J420" s="170" t="str">
        <f>IF($G420="","",IF($C420=Listes!$B$32,IF(IDP_Barèmes_RX!$E420&lt;=Listes!$B$53,(IDP_Barèmes_RX!$E420*(VLOOKUP(IDP_Barèmes_RX!$D420,Listes!$A$54:$E$60,2,FALSE))),IF(IDP_Barèmes_RX!$E420&gt;Listes!$E$53,(IDP_Barèmes_RX!$E420*(VLOOKUP(IDP_Barèmes_RX!$D420,Listes!$A$54:$E$60,5,FALSE))),(IDP_Barèmes_RX!$E420*(VLOOKUP(IDP_Barèmes_RX!$D420,Listes!$A$54:$E$60,3,FALSE))+(VLOOKUP(IDP_Barèmes_RX!$D420,Listes!$A$54:$E$60,4,FALSE)))))))</f>
        <v/>
      </c>
      <c r="K420" s="170" t="str">
        <f>IF($G420="","",IF($C420=Listes!$B$31,IF(IDP_Barèmes_RX!$E420&lt;=Listes!$B$42,(IDP_Barèmes_RX!$E420*(VLOOKUP(IDP_Barèmes_RX!$D420,Listes!$A$43:$E$49,2,FALSE))),IF(IDP_Barèmes_RX!$E420&gt;Listes!$D$42,(IDP_Barèmes_RX!$E420*(VLOOKUP(IDP_Barèmes_RX!$D420,Listes!$A$43:$E$49,5,FALSE))),(IDP_Barèmes_RX!$E420*(VLOOKUP(IDP_Barèmes_RX!$D420,Listes!$A$43:$E$49,3,FALSE))+(VLOOKUP(IDP_Barèmes_RX!$D420,Listes!$A$43:$E$49,4,FALSE)))))))</f>
        <v/>
      </c>
      <c r="L420" s="170" t="str">
        <f>IF($G420="","",IF($C420=Listes!$B$34,Listes!$I$31,IF($C420=Listes!$B$35,(VLOOKUP(IDP_Barèmes_RX!$F420,Listes!$E$31:$F$36,2,FALSE)),IF($C420=Listes!$B$33,IF(IDP_Barèmes_RX!$E420&lt;=Listes!$A$64,IDP_Barèmes_RX!$E420*Listes!$A$65,IF(IDP_Barèmes_RX!$E420&gt;Listes!$D$64,IDP_Barèmes_RX!$E420*Listes!$D$65,((IDP_Barèmes_RX!$E420*Listes!$B$65)+Listes!$C$65)))))))</f>
        <v/>
      </c>
      <c r="M420" s="203" t="str">
        <f>IF(Barèmes!O420="","",Barèmes!O420)</f>
        <v/>
      </c>
      <c r="N420" s="73" t="str">
        <f t="shared" si="25"/>
        <v/>
      </c>
      <c r="O420" s="182" t="str">
        <f t="shared" si="26"/>
        <v/>
      </c>
      <c r="P420" s="182"/>
      <c r="Q420" s="182"/>
      <c r="R420" s="209" t="str">
        <f t="shared" si="27"/>
        <v/>
      </c>
      <c r="S420" s="185"/>
      <c r="T420" s="266"/>
      <c r="U420" s="90"/>
      <c r="V420" s="158">
        <f t="shared" si="24"/>
        <v>0</v>
      </c>
    </row>
    <row r="421" spans="1:22" ht="20.100000000000001" customHeight="1" x14ac:dyDescent="0.25">
      <c r="A421" s="174">
        <v>415</v>
      </c>
      <c r="B421" s="181" t="str">
        <f>IF(Barèmes!B421="","",Barèmes!B421)</f>
        <v/>
      </c>
      <c r="C421" s="181" t="str">
        <f>IF(Barèmes!C421="","",Barèmes!C421)</f>
        <v/>
      </c>
      <c r="D421" s="181" t="str">
        <f>IF(Barèmes!D421="","",Barèmes!D421)</f>
        <v/>
      </c>
      <c r="E421" s="181" t="str">
        <f>IF(Barèmes!E421="","",Barèmes!E421)</f>
        <v/>
      </c>
      <c r="F421" s="181" t="str">
        <f>IF(Barèmes!F421="","",Barèmes!F421)</f>
        <v/>
      </c>
      <c r="G421" s="181" t="str">
        <f>IF(Barèmes!G421="","",Barèmes!G421)</f>
        <v/>
      </c>
      <c r="H421" s="181" t="str">
        <f>IF(Barèmes!J421="","",Barèmes!J421)</f>
        <v/>
      </c>
      <c r="I421" s="181" t="str">
        <f>IF(Barèmes!K421="","",Barèmes!K421)</f>
        <v/>
      </c>
      <c r="J421" s="170" t="str">
        <f>IF($G421="","",IF($C421=Listes!$B$32,IF(IDP_Barèmes_RX!$E421&lt;=Listes!$B$53,(IDP_Barèmes_RX!$E421*(VLOOKUP(IDP_Barèmes_RX!$D421,Listes!$A$54:$E$60,2,FALSE))),IF(IDP_Barèmes_RX!$E421&gt;Listes!$E$53,(IDP_Barèmes_RX!$E421*(VLOOKUP(IDP_Barèmes_RX!$D421,Listes!$A$54:$E$60,5,FALSE))),(IDP_Barèmes_RX!$E421*(VLOOKUP(IDP_Barèmes_RX!$D421,Listes!$A$54:$E$60,3,FALSE))+(VLOOKUP(IDP_Barèmes_RX!$D421,Listes!$A$54:$E$60,4,FALSE)))))))</f>
        <v/>
      </c>
      <c r="K421" s="170" t="str">
        <f>IF($G421="","",IF($C421=Listes!$B$31,IF(IDP_Barèmes_RX!$E421&lt;=Listes!$B$42,(IDP_Barèmes_RX!$E421*(VLOOKUP(IDP_Barèmes_RX!$D421,Listes!$A$43:$E$49,2,FALSE))),IF(IDP_Barèmes_RX!$E421&gt;Listes!$D$42,(IDP_Barèmes_RX!$E421*(VLOOKUP(IDP_Barèmes_RX!$D421,Listes!$A$43:$E$49,5,FALSE))),(IDP_Barèmes_RX!$E421*(VLOOKUP(IDP_Barèmes_RX!$D421,Listes!$A$43:$E$49,3,FALSE))+(VLOOKUP(IDP_Barèmes_RX!$D421,Listes!$A$43:$E$49,4,FALSE)))))))</f>
        <v/>
      </c>
      <c r="L421" s="170" t="str">
        <f>IF($G421="","",IF($C421=Listes!$B$34,Listes!$I$31,IF($C421=Listes!$B$35,(VLOOKUP(IDP_Barèmes_RX!$F421,Listes!$E$31:$F$36,2,FALSE)),IF($C421=Listes!$B$33,IF(IDP_Barèmes_RX!$E421&lt;=Listes!$A$64,IDP_Barèmes_RX!$E421*Listes!$A$65,IF(IDP_Barèmes_RX!$E421&gt;Listes!$D$64,IDP_Barèmes_RX!$E421*Listes!$D$65,((IDP_Barèmes_RX!$E421*Listes!$B$65)+Listes!$C$65)))))))</f>
        <v/>
      </c>
      <c r="M421" s="203" t="str">
        <f>IF(Barèmes!O421="","",Barèmes!O421)</f>
        <v/>
      </c>
      <c r="N421" s="73" t="str">
        <f t="shared" si="25"/>
        <v/>
      </c>
      <c r="O421" s="182" t="str">
        <f t="shared" si="26"/>
        <v/>
      </c>
      <c r="P421" s="182"/>
      <c r="Q421" s="182"/>
      <c r="R421" s="209" t="str">
        <f t="shared" si="27"/>
        <v/>
      </c>
      <c r="S421" s="185"/>
      <c r="T421" s="266"/>
      <c r="U421" s="90"/>
      <c r="V421" s="158">
        <f t="shared" si="24"/>
        <v>0</v>
      </c>
    </row>
    <row r="422" spans="1:22" ht="20.100000000000001" customHeight="1" x14ac:dyDescent="0.25">
      <c r="A422" s="174">
        <v>416</v>
      </c>
      <c r="B422" s="181" t="str">
        <f>IF(Barèmes!B422="","",Barèmes!B422)</f>
        <v/>
      </c>
      <c r="C422" s="181" t="str">
        <f>IF(Barèmes!C422="","",Barèmes!C422)</f>
        <v/>
      </c>
      <c r="D422" s="181" t="str">
        <f>IF(Barèmes!D422="","",Barèmes!D422)</f>
        <v/>
      </c>
      <c r="E422" s="181" t="str">
        <f>IF(Barèmes!E422="","",Barèmes!E422)</f>
        <v/>
      </c>
      <c r="F422" s="181" t="str">
        <f>IF(Barèmes!F422="","",Barèmes!F422)</f>
        <v/>
      </c>
      <c r="G422" s="181" t="str">
        <f>IF(Barèmes!G422="","",Barèmes!G422)</f>
        <v/>
      </c>
      <c r="H422" s="181" t="str">
        <f>IF(Barèmes!J422="","",Barèmes!J422)</f>
        <v/>
      </c>
      <c r="I422" s="181" t="str">
        <f>IF(Barèmes!K422="","",Barèmes!K422)</f>
        <v/>
      </c>
      <c r="J422" s="170" t="str">
        <f>IF($G422="","",IF($C422=Listes!$B$32,IF(IDP_Barèmes_RX!$E422&lt;=Listes!$B$53,(IDP_Barèmes_RX!$E422*(VLOOKUP(IDP_Barèmes_RX!$D422,Listes!$A$54:$E$60,2,FALSE))),IF(IDP_Barèmes_RX!$E422&gt;Listes!$E$53,(IDP_Barèmes_RX!$E422*(VLOOKUP(IDP_Barèmes_RX!$D422,Listes!$A$54:$E$60,5,FALSE))),(IDP_Barèmes_RX!$E422*(VLOOKUP(IDP_Barèmes_RX!$D422,Listes!$A$54:$E$60,3,FALSE))+(VLOOKUP(IDP_Barèmes_RX!$D422,Listes!$A$54:$E$60,4,FALSE)))))))</f>
        <v/>
      </c>
      <c r="K422" s="170" t="str">
        <f>IF($G422="","",IF($C422=Listes!$B$31,IF(IDP_Barèmes_RX!$E422&lt;=Listes!$B$42,(IDP_Barèmes_RX!$E422*(VLOOKUP(IDP_Barèmes_RX!$D422,Listes!$A$43:$E$49,2,FALSE))),IF(IDP_Barèmes_RX!$E422&gt;Listes!$D$42,(IDP_Barèmes_RX!$E422*(VLOOKUP(IDP_Barèmes_RX!$D422,Listes!$A$43:$E$49,5,FALSE))),(IDP_Barèmes_RX!$E422*(VLOOKUP(IDP_Barèmes_RX!$D422,Listes!$A$43:$E$49,3,FALSE))+(VLOOKUP(IDP_Barèmes_RX!$D422,Listes!$A$43:$E$49,4,FALSE)))))))</f>
        <v/>
      </c>
      <c r="L422" s="170" t="str">
        <f>IF($G422="","",IF($C422=Listes!$B$34,Listes!$I$31,IF($C422=Listes!$B$35,(VLOOKUP(IDP_Barèmes_RX!$F422,Listes!$E$31:$F$36,2,FALSE)),IF($C422=Listes!$B$33,IF(IDP_Barèmes_RX!$E422&lt;=Listes!$A$64,IDP_Barèmes_RX!$E422*Listes!$A$65,IF(IDP_Barèmes_RX!$E422&gt;Listes!$D$64,IDP_Barèmes_RX!$E422*Listes!$D$65,((IDP_Barèmes_RX!$E422*Listes!$B$65)+Listes!$C$65)))))))</f>
        <v/>
      </c>
      <c r="M422" s="203" t="str">
        <f>IF(Barèmes!O422="","",Barèmes!O422)</f>
        <v/>
      </c>
      <c r="N422" s="73" t="str">
        <f t="shared" si="25"/>
        <v/>
      </c>
      <c r="O422" s="182" t="str">
        <f t="shared" si="26"/>
        <v/>
      </c>
      <c r="P422" s="182"/>
      <c r="Q422" s="182"/>
      <c r="R422" s="209" t="str">
        <f t="shared" si="27"/>
        <v/>
      </c>
      <c r="S422" s="185"/>
      <c r="T422" s="266"/>
      <c r="U422" s="90"/>
      <c r="V422" s="158">
        <f t="shared" si="24"/>
        <v>0</v>
      </c>
    </row>
    <row r="423" spans="1:22" ht="20.100000000000001" customHeight="1" x14ac:dyDescent="0.25">
      <c r="A423" s="174">
        <v>417</v>
      </c>
      <c r="B423" s="181" t="str">
        <f>IF(Barèmes!B423="","",Barèmes!B423)</f>
        <v/>
      </c>
      <c r="C423" s="181" t="str">
        <f>IF(Barèmes!C423="","",Barèmes!C423)</f>
        <v/>
      </c>
      <c r="D423" s="181" t="str">
        <f>IF(Barèmes!D423="","",Barèmes!D423)</f>
        <v/>
      </c>
      <c r="E423" s="181" t="str">
        <f>IF(Barèmes!E423="","",Barèmes!E423)</f>
        <v/>
      </c>
      <c r="F423" s="181" t="str">
        <f>IF(Barèmes!F423="","",Barèmes!F423)</f>
        <v/>
      </c>
      <c r="G423" s="181" t="str">
        <f>IF(Barèmes!G423="","",Barèmes!G423)</f>
        <v/>
      </c>
      <c r="H423" s="181" t="str">
        <f>IF(Barèmes!J423="","",Barèmes!J423)</f>
        <v/>
      </c>
      <c r="I423" s="181" t="str">
        <f>IF(Barèmes!K423="","",Barèmes!K423)</f>
        <v/>
      </c>
      <c r="J423" s="170" t="str">
        <f>IF($G423="","",IF($C423=Listes!$B$32,IF(IDP_Barèmes_RX!$E423&lt;=Listes!$B$53,(IDP_Barèmes_RX!$E423*(VLOOKUP(IDP_Barèmes_RX!$D423,Listes!$A$54:$E$60,2,FALSE))),IF(IDP_Barèmes_RX!$E423&gt;Listes!$E$53,(IDP_Barèmes_RX!$E423*(VLOOKUP(IDP_Barèmes_RX!$D423,Listes!$A$54:$E$60,5,FALSE))),(IDP_Barèmes_RX!$E423*(VLOOKUP(IDP_Barèmes_RX!$D423,Listes!$A$54:$E$60,3,FALSE))+(VLOOKUP(IDP_Barèmes_RX!$D423,Listes!$A$54:$E$60,4,FALSE)))))))</f>
        <v/>
      </c>
      <c r="K423" s="170" t="str">
        <f>IF($G423="","",IF($C423=Listes!$B$31,IF(IDP_Barèmes_RX!$E423&lt;=Listes!$B$42,(IDP_Barèmes_RX!$E423*(VLOOKUP(IDP_Barèmes_RX!$D423,Listes!$A$43:$E$49,2,FALSE))),IF(IDP_Barèmes_RX!$E423&gt;Listes!$D$42,(IDP_Barèmes_RX!$E423*(VLOOKUP(IDP_Barèmes_RX!$D423,Listes!$A$43:$E$49,5,FALSE))),(IDP_Barèmes_RX!$E423*(VLOOKUP(IDP_Barèmes_RX!$D423,Listes!$A$43:$E$49,3,FALSE))+(VLOOKUP(IDP_Barèmes_RX!$D423,Listes!$A$43:$E$49,4,FALSE)))))))</f>
        <v/>
      </c>
      <c r="L423" s="170" t="str">
        <f>IF($G423="","",IF($C423=Listes!$B$34,Listes!$I$31,IF($C423=Listes!$B$35,(VLOOKUP(IDP_Barèmes_RX!$F423,Listes!$E$31:$F$36,2,FALSE)),IF($C423=Listes!$B$33,IF(IDP_Barèmes_RX!$E423&lt;=Listes!$A$64,IDP_Barèmes_RX!$E423*Listes!$A$65,IF(IDP_Barèmes_RX!$E423&gt;Listes!$D$64,IDP_Barèmes_RX!$E423*Listes!$D$65,((IDP_Barèmes_RX!$E423*Listes!$B$65)+Listes!$C$65)))))))</f>
        <v/>
      </c>
      <c r="M423" s="203" t="str">
        <f>IF(Barèmes!O423="","",Barèmes!O423)</f>
        <v/>
      </c>
      <c r="N423" s="73" t="str">
        <f t="shared" si="25"/>
        <v/>
      </c>
      <c r="O423" s="182" t="str">
        <f t="shared" si="26"/>
        <v/>
      </c>
      <c r="P423" s="182"/>
      <c r="Q423" s="182"/>
      <c r="R423" s="209" t="str">
        <f t="shared" si="27"/>
        <v/>
      </c>
      <c r="S423" s="185"/>
      <c r="T423" s="266"/>
      <c r="U423" s="90"/>
      <c r="V423" s="158">
        <f t="shared" si="24"/>
        <v>0</v>
      </c>
    </row>
    <row r="424" spans="1:22" ht="20.100000000000001" customHeight="1" x14ac:dyDescent="0.25">
      <c r="A424" s="174">
        <v>418</v>
      </c>
      <c r="B424" s="181" t="str">
        <f>IF(Barèmes!B424="","",Barèmes!B424)</f>
        <v/>
      </c>
      <c r="C424" s="181" t="str">
        <f>IF(Barèmes!C424="","",Barèmes!C424)</f>
        <v/>
      </c>
      <c r="D424" s="181" t="str">
        <f>IF(Barèmes!D424="","",Barèmes!D424)</f>
        <v/>
      </c>
      <c r="E424" s="181" t="str">
        <f>IF(Barèmes!E424="","",Barèmes!E424)</f>
        <v/>
      </c>
      <c r="F424" s="181" t="str">
        <f>IF(Barèmes!F424="","",Barèmes!F424)</f>
        <v/>
      </c>
      <c r="G424" s="181" t="str">
        <f>IF(Barèmes!G424="","",Barèmes!G424)</f>
        <v/>
      </c>
      <c r="H424" s="181" t="str">
        <f>IF(Barèmes!J424="","",Barèmes!J424)</f>
        <v/>
      </c>
      <c r="I424" s="181" t="str">
        <f>IF(Barèmes!K424="","",Barèmes!K424)</f>
        <v/>
      </c>
      <c r="J424" s="170" t="str">
        <f>IF($G424="","",IF($C424=Listes!$B$32,IF(IDP_Barèmes_RX!$E424&lt;=Listes!$B$53,(IDP_Barèmes_RX!$E424*(VLOOKUP(IDP_Barèmes_RX!$D424,Listes!$A$54:$E$60,2,FALSE))),IF(IDP_Barèmes_RX!$E424&gt;Listes!$E$53,(IDP_Barèmes_RX!$E424*(VLOOKUP(IDP_Barèmes_RX!$D424,Listes!$A$54:$E$60,5,FALSE))),(IDP_Barèmes_RX!$E424*(VLOOKUP(IDP_Barèmes_RX!$D424,Listes!$A$54:$E$60,3,FALSE))+(VLOOKUP(IDP_Barèmes_RX!$D424,Listes!$A$54:$E$60,4,FALSE)))))))</f>
        <v/>
      </c>
      <c r="K424" s="170" t="str">
        <f>IF($G424="","",IF($C424=Listes!$B$31,IF(IDP_Barèmes_RX!$E424&lt;=Listes!$B$42,(IDP_Barèmes_RX!$E424*(VLOOKUP(IDP_Barèmes_RX!$D424,Listes!$A$43:$E$49,2,FALSE))),IF(IDP_Barèmes_RX!$E424&gt;Listes!$D$42,(IDP_Barèmes_RX!$E424*(VLOOKUP(IDP_Barèmes_RX!$D424,Listes!$A$43:$E$49,5,FALSE))),(IDP_Barèmes_RX!$E424*(VLOOKUP(IDP_Barèmes_RX!$D424,Listes!$A$43:$E$49,3,FALSE))+(VLOOKUP(IDP_Barèmes_RX!$D424,Listes!$A$43:$E$49,4,FALSE)))))))</f>
        <v/>
      </c>
      <c r="L424" s="170" t="str">
        <f>IF($G424="","",IF($C424=Listes!$B$34,Listes!$I$31,IF($C424=Listes!$B$35,(VLOOKUP(IDP_Barèmes_RX!$F424,Listes!$E$31:$F$36,2,FALSE)),IF($C424=Listes!$B$33,IF(IDP_Barèmes_RX!$E424&lt;=Listes!$A$64,IDP_Barèmes_RX!$E424*Listes!$A$65,IF(IDP_Barèmes_RX!$E424&gt;Listes!$D$64,IDP_Barèmes_RX!$E424*Listes!$D$65,((IDP_Barèmes_RX!$E424*Listes!$B$65)+Listes!$C$65)))))))</f>
        <v/>
      </c>
      <c r="M424" s="203" t="str">
        <f>IF(Barèmes!O424="","",Barèmes!O424)</f>
        <v/>
      </c>
      <c r="N424" s="73" t="str">
        <f t="shared" si="25"/>
        <v/>
      </c>
      <c r="O424" s="182" t="str">
        <f t="shared" si="26"/>
        <v/>
      </c>
      <c r="P424" s="182"/>
      <c r="Q424" s="182"/>
      <c r="R424" s="209" t="str">
        <f t="shared" si="27"/>
        <v/>
      </c>
      <c r="S424" s="185"/>
      <c r="T424" s="266"/>
      <c r="U424" s="90"/>
      <c r="V424" s="158">
        <f t="shared" si="24"/>
        <v>0</v>
      </c>
    </row>
    <row r="425" spans="1:22" ht="20.100000000000001" customHeight="1" x14ac:dyDescent="0.25">
      <c r="A425" s="174">
        <v>419</v>
      </c>
      <c r="B425" s="181" t="str">
        <f>IF(Barèmes!B425="","",Barèmes!B425)</f>
        <v/>
      </c>
      <c r="C425" s="181" t="str">
        <f>IF(Barèmes!C425="","",Barèmes!C425)</f>
        <v/>
      </c>
      <c r="D425" s="181" t="str">
        <f>IF(Barèmes!D425="","",Barèmes!D425)</f>
        <v/>
      </c>
      <c r="E425" s="181" t="str">
        <f>IF(Barèmes!E425="","",Barèmes!E425)</f>
        <v/>
      </c>
      <c r="F425" s="181" t="str">
        <f>IF(Barèmes!F425="","",Barèmes!F425)</f>
        <v/>
      </c>
      <c r="G425" s="181" t="str">
        <f>IF(Barèmes!G425="","",Barèmes!G425)</f>
        <v/>
      </c>
      <c r="H425" s="181" t="str">
        <f>IF(Barèmes!J425="","",Barèmes!J425)</f>
        <v/>
      </c>
      <c r="I425" s="181" t="str">
        <f>IF(Barèmes!K425="","",Barèmes!K425)</f>
        <v/>
      </c>
      <c r="J425" s="170" t="str">
        <f>IF($G425="","",IF($C425=Listes!$B$32,IF(IDP_Barèmes_RX!$E425&lt;=Listes!$B$53,(IDP_Barèmes_RX!$E425*(VLOOKUP(IDP_Barèmes_RX!$D425,Listes!$A$54:$E$60,2,FALSE))),IF(IDP_Barèmes_RX!$E425&gt;Listes!$E$53,(IDP_Barèmes_RX!$E425*(VLOOKUP(IDP_Barèmes_RX!$D425,Listes!$A$54:$E$60,5,FALSE))),(IDP_Barèmes_RX!$E425*(VLOOKUP(IDP_Barèmes_RX!$D425,Listes!$A$54:$E$60,3,FALSE))+(VLOOKUP(IDP_Barèmes_RX!$D425,Listes!$A$54:$E$60,4,FALSE)))))))</f>
        <v/>
      </c>
      <c r="K425" s="170" t="str">
        <f>IF($G425="","",IF($C425=Listes!$B$31,IF(IDP_Barèmes_RX!$E425&lt;=Listes!$B$42,(IDP_Barèmes_RX!$E425*(VLOOKUP(IDP_Barèmes_RX!$D425,Listes!$A$43:$E$49,2,FALSE))),IF(IDP_Barèmes_RX!$E425&gt;Listes!$D$42,(IDP_Barèmes_RX!$E425*(VLOOKUP(IDP_Barèmes_RX!$D425,Listes!$A$43:$E$49,5,FALSE))),(IDP_Barèmes_RX!$E425*(VLOOKUP(IDP_Barèmes_RX!$D425,Listes!$A$43:$E$49,3,FALSE))+(VLOOKUP(IDP_Barèmes_RX!$D425,Listes!$A$43:$E$49,4,FALSE)))))))</f>
        <v/>
      </c>
      <c r="L425" s="170" t="str">
        <f>IF($G425="","",IF($C425=Listes!$B$34,Listes!$I$31,IF($C425=Listes!$B$35,(VLOOKUP(IDP_Barèmes_RX!$F425,Listes!$E$31:$F$36,2,FALSE)),IF($C425=Listes!$B$33,IF(IDP_Barèmes_RX!$E425&lt;=Listes!$A$64,IDP_Barèmes_RX!$E425*Listes!$A$65,IF(IDP_Barèmes_RX!$E425&gt;Listes!$D$64,IDP_Barèmes_RX!$E425*Listes!$D$65,((IDP_Barèmes_RX!$E425*Listes!$B$65)+Listes!$C$65)))))))</f>
        <v/>
      </c>
      <c r="M425" s="203" t="str">
        <f>IF(Barèmes!O425="","",Barèmes!O425)</f>
        <v/>
      </c>
      <c r="N425" s="73" t="str">
        <f t="shared" si="25"/>
        <v/>
      </c>
      <c r="O425" s="182" t="str">
        <f t="shared" si="26"/>
        <v/>
      </c>
      <c r="P425" s="182"/>
      <c r="Q425" s="182"/>
      <c r="R425" s="209" t="str">
        <f t="shared" si="27"/>
        <v/>
      </c>
      <c r="S425" s="185"/>
      <c r="T425" s="266"/>
      <c r="U425" s="90"/>
      <c r="V425" s="158">
        <f t="shared" si="24"/>
        <v>0</v>
      </c>
    </row>
    <row r="426" spans="1:22" ht="20.100000000000001" customHeight="1" x14ac:dyDescent="0.25">
      <c r="A426" s="174">
        <v>420</v>
      </c>
      <c r="B426" s="181" t="str">
        <f>IF(Barèmes!B426="","",Barèmes!B426)</f>
        <v/>
      </c>
      <c r="C426" s="181" t="str">
        <f>IF(Barèmes!C426="","",Barèmes!C426)</f>
        <v/>
      </c>
      <c r="D426" s="181" t="str">
        <f>IF(Barèmes!D426="","",Barèmes!D426)</f>
        <v/>
      </c>
      <c r="E426" s="181" t="str">
        <f>IF(Barèmes!E426="","",Barèmes!E426)</f>
        <v/>
      </c>
      <c r="F426" s="181" t="str">
        <f>IF(Barèmes!F426="","",Barèmes!F426)</f>
        <v/>
      </c>
      <c r="G426" s="181" t="str">
        <f>IF(Barèmes!G426="","",Barèmes!G426)</f>
        <v/>
      </c>
      <c r="H426" s="181" t="str">
        <f>IF(Barèmes!J426="","",Barèmes!J426)</f>
        <v/>
      </c>
      <c r="I426" s="181" t="str">
        <f>IF(Barèmes!K426="","",Barèmes!K426)</f>
        <v/>
      </c>
      <c r="J426" s="170" t="str">
        <f>IF($G426="","",IF($C426=Listes!$B$32,IF(IDP_Barèmes_RX!$E426&lt;=Listes!$B$53,(IDP_Barèmes_RX!$E426*(VLOOKUP(IDP_Barèmes_RX!$D426,Listes!$A$54:$E$60,2,FALSE))),IF(IDP_Barèmes_RX!$E426&gt;Listes!$E$53,(IDP_Barèmes_RX!$E426*(VLOOKUP(IDP_Barèmes_RX!$D426,Listes!$A$54:$E$60,5,FALSE))),(IDP_Barèmes_RX!$E426*(VLOOKUP(IDP_Barèmes_RX!$D426,Listes!$A$54:$E$60,3,FALSE))+(VLOOKUP(IDP_Barèmes_RX!$D426,Listes!$A$54:$E$60,4,FALSE)))))))</f>
        <v/>
      </c>
      <c r="K426" s="170" t="str">
        <f>IF($G426="","",IF($C426=Listes!$B$31,IF(IDP_Barèmes_RX!$E426&lt;=Listes!$B$42,(IDP_Barèmes_RX!$E426*(VLOOKUP(IDP_Barèmes_RX!$D426,Listes!$A$43:$E$49,2,FALSE))),IF(IDP_Barèmes_RX!$E426&gt;Listes!$D$42,(IDP_Barèmes_RX!$E426*(VLOOKUP(IDP_Barèmes_RX!$D426,Listes!$A$43:$E$49,5,FALSE))),(IDP_Barèmes_RX!$E426*(VLOOKUP(IDP_Barèmes_RX!$D426,Listes!$A$43:$E$49,3,FALSE))+(VLOOKUP(IDP_Barèmes_RX!$D426,Listes!$A$43:$E$49,4,FALSE)))))))</f>
        <v/>
      </c>
      <c r="L426" s="170" t="str">
        <f>IF($G426="","",IF($C426=Listes!$B$34,Listes!$I$31,IF($C426=Listes!$B$35,(VLOOKUP(IDP_Barèmes_RX!$F426,Listes!$E$31:$F$36,2,FALSE)),IF($C426=Listes!$B$33,IF(IDP_Barèmes_RX!$E426&lt;=Listes!$A$64,IDP_Barèmes_RX!$E426*Listes!$A$65,IF(IDP_Barèmes_RX!$E426&gt;Listes!$D$64,IDP_Barèmes_RX!$E426*Listes!$D$65,((IDP_Barèmes_RX!$E426*Listes!$B$65)+Listes!$C$65)))))))</f>
        <v/>
      </c>
      <c r="M426" s="203" t="str">
        <f>IF(Barèmes!O426="","",Barèmes!O426)</f>
        <v/>
      </c>
      <c r="N426" s="73" t="str">
        <f t="shared" si="25"/>
        <v/>
      </c>
      <c r="O426" s="182" t="str">
        <f t="shared" si="26"/>
        <v/>
      </c>
      <c r="P426" s="182"/>
      <c r="Q426" s="182"/>
      <c r="R426" s="209" t="str">
        <f t="shared" si="27"/>
        <v/>
      </c>
      <c r="S426" s="185"/>
      <c r="T426" s="266"/>
      <c r="U426" s="90"/>
      <c r="V426" s="158">
        <f t="shared" si="24"/>
        <v>0</v>
      </c>
    </row>
    <row r="427" spans="1:22" ht="20.100000000000001" customHeight="1" x14ac:dyDescent="0.25">
      <c r="A427" s="174">
        <v>421</v>
      </c>
      <c r="B427" s="181" t="str">
        <f>IF(Barèmes!B427="","",Barèmes!B427)</f>
        <v/>
      </c>
      <c r="C427" s="181" t="str">
        <f>IF(Barèmes!C427="","",Barèmes!C427)</f>
        <v/>
      </c>
      <c r="D427" s="181" t="str">
        <f>IF(Barèmes!D427="","",Barèmes!D427)</f>
        <v/>
      </c>
      <c r="E427" s="181" t="str">
        <f>IF(Barèmes!E427="","",Barèmes!E427)</f>
        <v/>
      </c>
      <c r="F427" s="181" t="str">
        <f>IF(Barèmes!F427="","",Barèmes!F427)</f>
        <v/>
      </c>
      <c r="G427" s="181" t="str">
        <f>IF(Barèmes!G427="","",Barèmes!G427)</f>
        <v/>
      </c>
      <c r="H427" s="181" t="str">
        <f>IF(Barèmes!J427="","",Barèmes!J427)</f>
        <v/>
      </c>
      <c r="I427" s="181" t="str">
        <f>IF(Barèmes!K427="","",Barèmes!K427)</f>
        <v/>
      </c>
      <c r="J427" s="170" t="str">
        <f>IF($G427="","",IF($C427=Listes!$B$32,IF(IDP_Barèmes_RX!$E427&lt;=Listes!$B$53,(IDP_Barèmes_RX!$E427*(VLOOKUP(IDP_Barèmes_RX!$D427,Listes!$A$54:$E$60,2,FALSE))),IF(IDP_Barèmes_RX!$E427&gt;Listes!$E$53,(IDP_Barèmes_RX!$E427*(VLOOKUP(IDP_Barèmes_RX!$D427,Listes!$A$54:$E$60,5,FALSE))),(IDP_Barèmes_RX!$E427*(VLOOKUP(IDP_Barèmes_RX!$D427,Listes!$A$54:$E$60,3,FALSE))+(VLOOKUP(IDP_Barèmes_RX!$D427,Listes!$A$54:$E$60,4,FALSE)))))))</f>
        <v/>
      </c>
      <c r="K427" s="170" t="str">
        <f>IF($G427="","",IF($C427=Listes!$B$31,IF(IDP_Barèmes_RX!$E427&lt;=Listes!$B$42,(IDP_Barèmes_RX!$E427*(VLOOKUP(IDP_Barèmes_RX!$D427,Listes!$A$43:$E$49,2,FALSE))),IF(IDP_Barèmes_RX!$E427&gt;Listes!$D$42,(IDP_Barèmes_RX!$E427*(VLOOKUP(IDP_Barèmes_RX!$D427,Listes!$A$43:$E$49,5,FALSE))),(IDP_Barèmes_RX!$E427*(VLOOKUP(IDP_Barèmes_RX!$D427,Listes!$A$43:$E$49,3,FALSE))+(VLOOKUP(IDP_Barèmes_RX!$D427,Listes!$A$43:$E$49,4,FALSE)))))))</f>
        <v/>
      </c>
      <c r="L427" s="170" t="str">
        <f>IF($G427="","",IF($C427=Listes!$B$34,Listes!$I$31,IF($C427=Listes!$B$35,(VLOOKUP(IDP_Barèmes_RX!$F427,Listes!$E$31:$F$36,2,FALSE)),IF($C427=Listes!$B$33,IF(IDP_Barèmes_RX!$E427&lt;=Listes!$A$64,IDP_Barèmes_RX!$E427*Listes!$A$65,IF(IDP_Barèmes_RX!$E427&gt;Listes!$D$64,IDP_Barèmes_RX!$E427*Listes!$D$65,((IDP_Barèmes_RX!$E427*Listes!$B$65)+Listes!$C$65)))))))</f>
        <v/>
      </c>
      <c r="M427" s="203" t="str">
        <f>IF(Barèmes!O427="","",Barèmes!O427)</f>
        <v/>
      </c>
      <c r="N427" s="73" t="str">
        <f t="shared" si="25"/>
        <v/>
      </c>
      <c r="O427" s="182" t="str">
        <f t="shared" si="26"/>
        <v/>
      </c>
      <c r="P427" s="182"/>
      <c r="Q427" s="182"/>
      <c r="R427" s="209" t="str">
        <f t="shared" si="27"/>
        <v/>
      </c>
      <c r="S427" s="185"/>
      <c r="T427" s="266"/>
      <c r="U427" s="90"/>
      <c r="V427" s="158">
        <f t="shared" si="24"/>
        <v>0</v>
      </c>
    </row>
    <row r="428" spans="1:22" ht="20.100000000000001" customHeight="1" x14ac:dyDescent="0.25">
      <c r="A428" s="174">
        <v>422</v>
      </c>
      <c r="B428" s="181" t="str">
        <f>IF(Barèmes!B428="","",Barèmes!B428)</f>
        <v/>
      </c>
      <c r="C428" s="181" t="str">
        <f>IF(Barèmes!C428="","",Barèmes!C428)</f>
        <v/>
      </c>
      <c r="D428" s="181" t="str">
        <f>IF(Barèmes!D428="","",Barèmes!D428)</f>
        <v/>
      </c>
      <c r="E428" s="181" t="str">
        <f>IF(Barèmes!E428="","",Barèmes!E428)</f>
        <v/>
      </c>
      <c r="F428" s="181" t="str">
        <f>IF(Barèmes!F428="","",Barèmes!F428)</f>
        <v/>
      </c>
      <c r="G428" s="181" t="str">
        <f>IF(Barèmes!G428="","",Barèmes!G428)</f>
        <v/>
      </c>
      <c r="H428" s="181" t="str">
        <f>IF(Barèmes!J428="","",Barèmes!J428)</f>
        <v/>
      </c>
      <c r="I428" s="181" t="str">
        <f>IF(Barèmes!K428="","",Barèmes!K428)</f>
        <v/>
      </c>
      <c r="J428" s="170" t="str">
        <f>IF($G428="","",IF($C428=Listes!$B$32,IF(IDP_Barèmes_RX!$E428&lt;=Listes!$B$53,(IDP_Barèmes_RX!$E428*(VLOOKUP(IDP_Barèmes_RX!$D428,Listes!$A$54:$E$60,2,FALSE))),IF(IDP_Barèmes_RX!$E428&gt;Listes!$E$53,(IDP_Barèmes_RX!$E428*(VLOOKUP(IDP_Barèmes_RX!$D428,Listes!$A$54:$E$60,5,FALSE))),(IDP_Barèmes_RX!$E428*(VLOOKUP(IDP_Barèmes_RX!$D428,Listes!$A$54:$E$60,3,FALSE))+(VLOOKUP(IDP_Barèmes_RX!$D428,Listes!$A$54:$E$60,4,FALSE)))))))</f>
        <v/>
      </c>
      <c r="K428" s="170" t="str">
        <f>IF($G428="","",IF($C428=Listes!$B$31,IF(IDP_Barèmes_RX!$E428&lt;=Listes!$B$42,(IDP_Barèmes_RX!$E428*(VLOOKUP(IDP_Barèmes_RX!$D428,Listes!$A$43:$E$49,2,FALSE))),IF(IDP_Barèmes_RX!$E428&gt;Listes!$D$42,(IDP_Barèmes_RX!$E428*(VLOOKUP(IDP_Barèmes_RX!$D428,Listes!$A$43:$E$49,5,FALSE))),(IDP_Barèmes_RX!$E428*(VLOOKUP(IDP_Barèmes_RX!$D428,Listes!$A$43:$E$49,3,FALSE))+(VLOOKUP(IDP_Barèmes_RX!$D428,Listes!$A$43:$E$49,4,FALSE)))))))</f>
        <v/>
      </c>
      <c r="L428" s="170" t="str">
        <f>IF($G428="","",IF($C428=Listes!$B$34,Listes!$I$31,IF($C428=Listes!$B$35,(VLOOKUP(IDP_Barèmes_RX!$F428,Listes!$E$31:$F$36,2,FALSE)),IF($C428=Listes!$B$33,IF(IDP_Barèmes_RX!$E428&lt;=Listes!$A$64,IDP_Barèmes_RX!$E428*Listes!$A$65,IF(IDP_Barèmes_RX!$E428&gt;Listes!$D$64,IDP_Barèmes_RX!$E428*Listes!$D$65,((IDP_Barèmes_RX!$E428*Listes!$B$65)+Listes!$C$65)))))))</f>
        <v/>
      </c>
      <c r="M428" s="203" t="str">
        <f>IF(Barèmes!O428="","",Barèmes!O428)</f>
        <v/>
      </c>
      <c r="N428" s="73" t="str">
        <f t="shared" si="25"/>
        <v/>
      </c>
      <c r="O428" s="182" t="str">
        <f t="shared" si="26"/>
        <v/>
      </c>
      <c r="P428" s="182"/>
      <c r="Q428" s="182"/>
      <c r="R428" s="209" t="str">
        <f t="shared" si="27"/>
        <v/>
      </c>
      <c r="S428" s="185"/>
      <c r="T428" s="266"/>
      <c r="U428" s="90"/>
      <c r="V428" s="158">
        <f t="shared" si="24"/>
        <v>0</v>
      </c>
    </row>
    <row r="429" spans="1:22" ht="20.100000000000001" customHeight="1" x14ac:dyDescent="0.25">
      <c r="A429" s="174">
        <v>423</v>
      </c>
      <c r="B429" s="181" t="str">
        <f>IF(Barèmes!B429="","",Barèmes!B429)</f>
        <v/>
      </c>
      <c r="C429" s="181" t="str">
        <f>IF(Barèmes!C429="","",Barèmes!C429)</f>
        <v/>
      </c>
      <c r="D429" s="181" t="str">
        <f>IF(Barèmes!D429="","",Barèmes!D429)</f>
        <v/>
      </c>
      <c r="E429" s="181" t="str">
        <f>IF(Barèmes!E429="","",Barèmes!E429)</f>
        <v/>
      </c>
      <c r="F429" s="181" t="str">
        <f>IF(Barèmes!F429="","",Barèmes!F429)</f>
        <v/>
      </c>
      <c r="G429" s="181" t="str">
        <f>IF(Barèmes!G429="","",Barèmes!G429)</f>
        <v/>
      </c>
      <c r="H429" s="181" t="str">
        <f>IF(Barèmes!J429="","",Barèmes!J429)</f>
        <v/>
      </c>
      <c r="I429" s="181" t="str">
        <f>IF(Barèmes!K429="","",Barèmes!K429)</f>
        <v/>
      </c>
      <c r="J429" s="170" t="str">
        <f>IF($G429="","",IF($C429=Listes!$B$32,IF(IDP_Barèmes_RX!$E429&lt;=Listes!$B$53,(IDP_Barèmes_RX!$E429*(VLOOKUP(IDP_Barèmes_RX!$D429,Listes!$A$54:$E$60,2,FALSE))),IF(IDP_Barèmes_RX!$E429&gt;Listes!$E$53,(IDP_Barèmes_RX!$E429*(VLOOKUP(IDP_Barèmes_RX!$D429,Listes!$A$54:$E$60,5,FALSE))),(IDP_Barèmes_RX!$E429*(VLOOKUP(IDP_Barèmes_RX!$D429,Listes!$A$54:$E$60,3,FALSE))+(VLOOKUP(IDP_Barèmes_RX!$D429,Listes!$A$54:$E$60,4,FALSE)))))))</f>
        <v/>
      </c>
      <c r="K429" s="170" t="str">
        <f>IF($G429="","",IF($C429=Listes!$B$31,IF(IDP_Barèmes_RX!$E429&lt;=Listes!$B$42,(IDP_Barèmes_RX!$E429*(VLOOKUP(IDP_Barèmes_RX!$D429,Listes!$A$43:$E$49,2,FALSE))),IF(IDP_Barèmes_RX!$E429&gt;Listes!$D$42,(IDP_Barèmes_RX!$E429*(VLOOKUP(IDP_Barèmes_RX!$D429,Listes!$A$43:$E$49,5,FALSE))),(IDP_Barèmes_RX!$E429*(VLOOKUP(IDP_Barèmes_RX!$D429,Listes!$A$43:$E$49,3,FALSE))+(VLOOKUP(IDP_Barèmes_RX!$D429,Listes!$A$43:$E$49,4,FALSE)))))))</f>
        <v/>
      </c>
      <c r="L429" s="170" t="str">
        <f>IF($G429="","",IF($C429=Listes!$B$34,Listes!$I$31,IF($C429=Listes!$B$35,(VLOOKUP(IDP_Barèmes_RX!$F429,Listes!$E$31:$F$36,2,FALSE)),IF($C429=Listes!$B$33,IF(IDP_Barèmes_RX!$E429&lt;=Listes!$A$64,IDP_Barèmes_RX!$E429*Listes!$A$65,IF(IDP_Barèmes_RX!$E429&gt;Listes!$D$64,IDP_Barèmes_RX!$E429*Listes!$D$65,((IDP_Barèmes_RX!$E429*Listes!$B$65)+Listes!$C$65)))))))</f>
        <v/>
      </c>
      <c r="M429" s="203" t="str">
        <f>IF(Barèmes!O429="","",Barèmes!O429)</f>
        <v/>
      </c>
      <c r="N429" s="73" t="str">
        <f t="shared" si="25"/>
        <v/>
      </c>
      <c r="O429" s="182" t="str">
        <f t="shared" si="26"/>
        <v/>
      </c>
      <c r="P429" s="182"/>
      <c r="Q429" s="182"/>
      <c r="R429" s="209" t="str">
        <f t="shared" si="27"/>
        <v/>
      </c>
      <c r="S429" s="185"/>
      <c r="T429" s="266"/>
      <c r="U429" s="90"/>
      <c r="V429" s="158">
        <f t="shared" si="24"/>
        <v>0</v>
      </c>
    </row>
    <row r="430" spans="1:22" ht="20.100000000000001" customHeight="1" x14ac:dyDescent="0.25">
      <c r="A430" s="174">
        <v>424</v>
      </c>
      <c r="B430" s="181" t="str">
        <f>IF(Barèmes!B430="","",Barèmes!B430)</f>
        <v/>
      </c>
      <c r="C430" s="181" t="str">
        <f>IF(Barèmes!C430="","",Barèmes!C430)</f>
        <v/>
      </c>
      <c r="D430" s="181" t="str">
        <f>IF(Barèmes!D430="","",Barèmes!D430)</f>
        <v/>
      </c>
      <c r="E430" s="181" t="str">
        <f>IF(Barèmes!E430="","",Barèmes!E430)</f>
        <v/>
      </c>
      <c r="F430" s="181" t="str">
        <f>IF(Barèmes!F430="","",Barèmes!F430)</f>
        <v/>
      </c>
      <c r="G430" s="181" t="str">
        <f>IF(Barèmes!G430="","",Barèmes!G430)</f>
        <v/>
      </c>
      <c r="H430" s="181" t="str">
        <f>IF(Barèmes!J430="","",Barèmes!J430)</f>
        <v/>
      </c>
      <c r="I430" s="181" t="str">
        <f>IF(Barèmes!K430="","",Barèmes!K430)</f>
        <v/>
      </c>
      <c r="J430" s="170" t="str">
        <f>IF($G430="","",IF($C430=Listes!$B$32,IF(IDP_Barèmes_RX!$E430&lt;=Listes!$B$53,(IDP_Barèmes_RX!$E430*(VLOOKUP(IDP_Barèmes_RX!$D430,Listes!$A$54:$E$60,2,FALSE))),IF(IDP_Barèmes_RX!$E430&gt;Listes!$E$53,(IDP_Barèmes_RX!$E430*(VLOOKUP(IDP_Barèmes_RX!$D430,Listes!$A$54:$E$60,5,FALSE))),(IDP_Barèmes_RX!$E430*(VLOOKUP(IDP_Barèmes_RX!$D430,Listes!$A$54:$E$60,3,FALSE))+(VLOOKUP(IDP_Barèmes_RX!$D430,Listes!$A$54:$E$60,4,FALSE)))))))</f>
        <v/>
      </c>
      <c r="K430" s="170" t="str">
        <f>IF($G430="","",IF($C430=Listes!$B$31,IF(IDP_Barèmes_RX!$E430&lt;=Listes!$B$42,(IDP_Barèmes_RX!$E430*(VLOOKUP(IDP_Barèmes_RX!$D430,Listes!$A$43:$E$49,2,FALSE))),IF(IDP_Barèmes_RX!$E430&gt;Listes!$D$42,(IDP_Barèmes_RX!$E430*(VLOOKUP(IDP_Barèmes_RX!$D430,Listes!$A$43:$E$49,5,FALSE))),(IDP_Barèmes_RX!$E430*(VLOOKUP(IDP_Barèmes_RX!$D430,Listes!$A$43:$E$49,3,FALSE))+(VLOOKUP(IDP_Barèmes_RX!$D430,Listes!$A$43:$E$49,4,FALSE)))))))</f>
        <v/>
      </c>
      <c r="L430" s="170" t="str">
        <f>IF($G430="","",IF($C430=Listes!$B$34,Listes!$I$31,IF($C430=Listes!$B$35,(VLOOKUP(IDP_Barèmes_RX!$F430,Listes!$E$31:$F$36,2,FALSE)),IF($C430=Listes!$B$33,IF(IDP_Barèmes_RX!$E430&lt;=Listes!$A$64,IDP_Barèmes_RX!$E430*Listes!$A$65,IF(IDP_Barèmes_RX!$E430&gt;Listes!$D$64,IDP_Barèmes_RX!$E430*Listes!$D$65,((IDP_Barèmes_RX!$E430*Listes!$B$65)+Listes!$C$65)))))))</f>
        <v/>
      </c>
      <c r="M430" s="203" t="str">
        <f>IF(Barèmes!O430="","",Barèmes!O430)</f>
        <v/>
      </c>
      <c r="N430" s="73" t="str">
        <f t="shared" si="25"/>
        <v/>
      </c>
      <c r="O430" s="182" t="str">
        <f t="shared" si="26"/>
        <v/>
      </c>
      <c r="P430" s="182"/>
      <c r="Q430" s="182"/>
      <c r="R430" s="209" t="str">
        <f t="shared" si="27"/>
        <v/>
      </c>
      <c r="S430" s="185"/>
      <c r="T430" s="266"/>
      <c r="U430" s="90"/>
      <c r="V430" s="158">
        <f t="shared" si="24"/>
        <v>0</v>
      </c>
    </row>
    <row r="431" spans="1:22" ht="20.100000000000001" customHeight="1" x14ac:dyDescent="0.25">
      <c r="A431" s="174">
        <v>425</v>
      </c>
      <c r="B431" s="181" t="str">
        <f>IF(Barèmes!B431="","",Barèmes!B431)</f>
        <v/>
      </c>
      <c r="C431" s="181" t="str">
        <f>IF(Barèmes!C431="","",Barèmes!C431)</f>
        <v/>
      </c>
      <c r="D431" s="181" t="str">
        <f>IF(Barèmes!D431="","",Barèmes!D431)</f>
        <v/>
      </c>
      <c r="E431" s="181" t="str">
        <f>IF(Barèmes!E431="","",Barèmes!E431)</f>
        <v/>
      </c>
      <c r="F431" s="181" t="str">
        <f>IF(Barèmes!F431="","",Barèmes!F431)</f>
        <v/>
      </c>
      <c r="G431" s="181" t="str">
        <f>IF(Barèmes!G431="","",Barèmes!G431)</f>
        <v/>
      </c>
      <c r="H431" s="181" t="str">
        <f>IF(Barèmes!J431="","",Barèmes!J431)</f>
        <v/>
      </c>
      <c r="I431" s="181" t="str">
        <f>IF(Barèmes!K431="","",Barèmes!K431)</f>
        <v/>
      </c>
      <c r="J431" s="170" t="str">
        <f>IF($G431="","",IF($C431=Listes!$B$32,IF(IDP_Barèmes_RX!$E431&lt;=Listes!$B$53,(IDP_Barèmes_RX!$E431*(VLOOKUP(IDP_Barèmes_RX!$D431,Listes!$A$54:$E$60,2,FALSE))),IF(IDP_Barèmes_RX!$E431&gt;Listes!$E$53,(IDP_Barèmes_RX!$E431*(VLOOKUP(IDP_Barèmes_RX!$D431,Listes!$A$54:$E$60,5,FALSE))),(IDP_Barèmes_RX!$E431*(VLOOKUP(IDP_Barèmes_RX!$D431,Listes!$A$54:$E$60,3,FALSE))+(VLOOKUP(IDP_Barèmes_RX!$D431,Listes!$A$54:$E$60,4,FALSE)))))))</f>
        <v/>
      </c>
      <c r="K431" s="170" t="str">
        <f>IF($G431="","",IF($C431=Listes!$B$31,IF(IDP_Barèmes_RX!$E431&lt;=Listes!$B$42,(IDP_Barèmes_RX!$E431*(VLOOKUP(IDP_Barèmes_RX!$D431,Listes!$A$43:$E$49,2,FALSE))),IF(IDP_Barèmes_RX!$E431&gt;Listes!$D$42,(IDP_Barèmes_RX!$E431*(VLOOKUP(IDP_Barèmes_RX!$D431,Listes!$A$43:$E$49,5,FALSE))),(IDP_Barèmes_RX!$E431*(VLOOKUP(IDP_Barèmes_RX!$D431,Listes!$A$43:$E$49,3,FALSE))+(VLOOKUP(IDP_Barèmes_RX!$D431,Listes!$A$43:$E$49,4,FALSE)))))))</f>
        <v/>
      </c>
      <c r="L431" s="170" t="str">
        <f>IF($G431="","",IF($C431=Listes!$B$34,Listes!$I$31,IF($C431=Listes!$B$35,(VLOOKUP(IDP_Barèmes_RX!$F431,Listes!$E$31:$F$36,2,FALSE)),IF($C431=Listes!$B$33,IF(IDP_Barèmes_RX!$E431&lt;=Listes!$A$64,IDP_Barèmes_RX!$E431*Listes!$A$65,IF(IDP_Barèmes_RX!$E431&gt;Listes!$D$64,IDP_Barèmes_RX!$E431*Listes!$D$65,((IDP_Barèmes_RX!$E431*Listes!$B$65)+Listes!$C$65)))))))</f>
        <v/>
      </c>
      <c r="M431" s="203" t="str">
        <f>IF(Barèmes!O431="","",Barèmes!O431)</f>
        <v/>
      </c>
      <c r="N431" s="73" t="str">
        <f t="shared" si="25"/>
        <v/>
      </c>
      <c r="O431" s="182" t="str">
        <f t="shared" si="26"/>
        <v/>
      </c>
      <c r="P431" s="182"/>
      <c r="Q431" s="182"/>
      <c r="R431" s="209" t="str">
        <f t="shared" si="27"/>
        <v/>
      </c>
      <c r="S431" s="185"/>
      <c r="T431" s="266"/>
      <c r="U431" s="90"/>
      <c r="V431" s="158">
        <f t="shared" si="24"/>
        <v>0</v>
      </c>
    </row>
    <row r="432" spans="1:22" ht="20.100000000000001" customHeight="1" x14ac:dyDescent="0.25">
      <c r="A432" s="174">
        <v>426</v>
      </c>
      <c r="B432" s="181" t="str">
        <f>IF(Barèmes!B432="","",Barèmes!B432)</f>
        <v/>
      </c>
      <c r="C432" s="181" t="str">
        <f>IF(Barèmes!C432="","",Barèmes!C432)</f>
        <v/>
      </c>
      <c r="D432" s="181" t="str">
        <f>IF(Barèmes!D432="","",Barèmes!D432)</f>
        <v/>
      </c>
      <c r="E432" s="181" t="str">
        <f>IF(Barèmes!E432="","",Barèmes!E432)</f>
        <v/>
      </c>
      <c r="F432" s="181" t="str">
        <f>IF(Barèmes!F432="","",Barèmes!F432)</f>
        <v/>
      </c>
      <c r="G432" s="181" t="str">
        <f>IF(Barèmes!G432="","",Barèmes!G432)</f>
        <v/>
      </c>
      <c r="H432" s="181" t="str">
        <f>IF(Barèmes!J432="","",Barèmes!J432)</f>
        <v/>
      </c>
      <c r="I432" s="181" t="str">
        <f>IF(Barèmes!K432="","",Barèmes!K432)</f>
        <v/>
      </c>
      <c r="J432" s="170" t="str">
        <f>IF($G432="","",IF($C432=Listes!$B$32,IF(IDP_Barèmes_RX!$E432&lt;=Listes!$B$53,(IDP_Barèmes_RX!$E432*(VLOOKUP(IDP_Barèmes_RX!$D432,Listes!$A$54:$E$60,2,FALSE))),IF(IDP_Barèmes_RX!$E432&gt;Listes!$E$53,(IDP_Barèmes_RX!$E432*(VLOOKUP(IDP_Barèmes_RX!$D432,Listes!$A$54:$E$60,5,FALSE))),(IDP_Barèmes_RX!$E432*(VLOOKUP(IDP_Barèmes_RX!$D432,Listes!$A$54:$E$60,3,FALSE))+(VLOOKUP(IDP_Barèmes_RX!$D432,Listes!$A$54:$E$60,4,FALSE)))))))</f>
        <v/>
      </c>
      <c r="K432" s="170" t="str">
        <f>IF($G432="","",IF($C432=Listes!$B$31,IF(IDP_Barèmes_RX!$E432&lt;=Listes!$B$42,(IDP_Barèmes_RX!$E432*(VLOOKUP(IDP_Barèmes_RX!$D432,Listes!$A$43:$E$49,2,FALSE))),IF(IDP_Barèmes_RX!$E432&gt;Listes!$D$42,(IDP_Barèmes_RX!$E432*(VLOOKUP(IDP_Barèmes_RX!$D432,Listes!$A$43:$E$49,5,FALSE))),(IDP_Barèmes_RX!$E432*(VLOOKUP(IDP_Barèmes_RX!$D432,Listes!$A$43:$E$49,3,FALSE))+(VLOOKUP(IDP_Barèmes_RX!$D432,Listes!$A$43:$E$49,4,FALSE)))))))</f>
        <v/>
      </c>
      <c r="L432" s="170" t="str">
        <f>IF($G432="","",IF($C432=Listes!$B$34,Listes!$I$31,IF($C432=Listes!$B$35,(VLOOKUP(IDP_Barèmes_RX!$F432,Listes!$E$31:$F$36,2,FALSE)),IF($C432=Listes!$B$33,IF(IDP_Barèmes_RX!$E432&lt;=Listes!$A$64,IDP_Barèmes_RX!$E432*Listes!$A$65,IF(IDP_Barèmes_RX!$E432&gt;Listes!$D$64,IDP_Barèmes_RX!$E432*Listes!$D$65,((IDP_Barèmes_RX!$E432*Listes!$B$65)+Listes!$C$65)))))))</f>
        <v/>
      </c>
      <c r="M432" s="203" t="str">
        <f>IF(Barèmes!O432="","",Barèmes!O432)</f>
        <v/>
      </c>
      <c r="N432" s="73" t="str">
        <f t="shared" si="25"/>
        <v/>
      </c>
      <c r="O432" s="182" t="str">
        <f t="shared" si="26"/>
        <v/>
      </c>
      <c r="P432" s="182"/>
      <c r="Q432" s="182"/>
      <c r="R432" s="209" t="str">
        <f t="shared" si="27"/>
        <v/>
      </c>
      <c r="S432" s="185"/>
      <c r="T432" s="266"/>
      <c r="U432" s="90"/>
      <c r="V432" s="158">
        <f t="shared" si="24"/>
        <v>0</v>
      </c>
    </row>
    <row r="433" spans="1:22" ht="20.100000000000001" customHeight="1" x14ac:dyDescent="0.25">
      <c r="A433" s="174">
        <v>427</v>
      </c>
      <c r="B433" s="181" t="str">
        <f>IF(Barèmes!B433="","",Barèmes!B433)</f>
        <v/>
      </c>
      <c r="C433" s="181" t="str">
        <f>IF(Barèmes!C433="","",Barèmes!C433)</f>
        <v/>
      </c>
      <c r="D433" s="181" t="str">
        <f>IF(Barèmes!D433="","",Barèmes!D433)</f>
        <v/>
      </c>
      <c r="E433" s="181" t="str">
        <f>IF(Barèmes!E433="","",Barèmes!E433)</f>
        <v/>
      </c>
      <c r="F433" s="181" t="str">
        <f>IF(Barèmes!F433="","",Barèmes!F433)</f>
        <v/>
      </c>
      <c r="G433" s="181" t="str">
        <f>IF(Barèmes!G433="","",Barèmes!G433)</f>
        <v/>
      </c>
      <c r="H433" s="181" t="str">
        <f>IF(Barèmes!J433="","",Barèmes!J433)</f>
        <v/>
      </c>
      <c r="I433" s="181" t="str">
        <f>IF(Barèmes!K433="","",Barèmes!K433)</f>
        <v/>
      </c>
      <c r="J433" s="170" t="str">
        <f>IF($G433="","",IF($C433=Listes!$B$32,IF(IDP_Barèmes_RX!$E433&lt;=Listes!$B$53,(IDP_Barèmes_RX!$E433*(VLOOKUP(IDP_Barèmes_RX!$D433,Listes!$A$54:$E$60,2,FALSE))),IF(IDP_Barèmes_RX!$E433&gt;Listes!$E$53,(IDP_Barèmes_RX!$E433*(VLOOKUP(IDP_Barèmes_RX!$D433,Listes!$A$54:$E$60,5,FALSE))),(IDP_Barèmes_RX!$E433*(VLOOKUP(IDP_Barèmes_RX!$D433,Listes!$A$54:$E$60,3,FALSE))+(VLOOKUP(IDP_Barèmes_RX!$D433,Listes!$A$54:$E$60,4,FALSE)))))))</f>
        <v/>
      </c>
      <c r="K433" s="170" t="str">
        <f>IF($G433="","",IF($C433=Listes!$B$31,IF(IDP_Barèmes_RX!$E433&lt;=Listes!$B$42,(IDP_Barèmes_RX!$E433*(VLOOKUP(IDP_Barèmes_RX!$D433,Listes!$A$43:$E$49,2,FALSE))),IF(IDP_Barèmes_RX!$E433&gt;Listes!$D$42,(IDP_Barèmes_RX!$E433*(VLOOKUP(IDP_Barèmes_RX!$D433,Listes!$A$43:$E$49,5,FALSE))),(IDP_Barèmes_RX!$E433*(VLOOKUP(IDP_Barèmes_RX!$D433,Listes!$A$43:$E$49,3,FALSE))+(VLOOKUP(IDP_Barèmes_RX!$D433,Listes!$A$43:$E$49,4,FALSE)))))))</f>
        <v/>
      </c>
      <c r="L433" s="170" t="str">
        <f>IF($G433="","",IF($C433=Listes!$B$34,Listes!$I$31,IF($C433=Listes!$B$35,(VLOOKUP(IDP_Barèmes_RX!$F433,Listes!$E$31:$F$36,2,FALSE)),IF($C433=Listes!$B$33,IF(IDP_Barèmes_RX!$E433&lt;=Listes!$A$64,IDP_Barèmes_RX!$E433*Listes!$A$65,IF(IDP_Barèmes_RX!$E433&gt;Listes!$D$64,IDP_Barèmes_RX!$E433*Listes!$D$65,((IDP_Barèmes_RX!$E433*Listes!$B$65)+Listes!$C$65)))))))</f>
        <v/>
      </c>
      <c r="M433" s="203" t="str">
        <f>IF(Barèmes!O433="","",Barèmes!O433)</f>
        <v/>
      </c>
      <c r="N433" s="73" t="str">
        <f t="shared" si="25"/>
        <v/>
      </c>
      <c r="O433" s="182" t="str">
        <f t="shared" si="26"/>
        <v/>
      </c>
      <c r="P433" s="182"/>
      <c r="Q433" s="182"/>
      <c r="R433" s="209" t="str">
        <f t="shared" si="27"/>
        <v/>
      </c>
      <c r="S433" s="185"/>
      <c r="T433" s="266"/>
      <c r="U433" s="90"/>
      <c r="V433" s="158">
        <f t="shared" si="24"/>
        <v>0</v>
      </c>
    </row>
    <row r="434" spans="1:22" ht="20.100000000000001" customHeight="1" x14ac:dyDescent="0.25">
      <c r="A434" s="174">
        <v>428</v>
      </c>
      <c r="B434" s="181" t="str">
        <f>IF(Barèmes!B434="","",Barèmes!B434)</f>
        <v/>
      </c>
      <c r="C434" s="181" t="str">
        <f>IF(Barèmes!C434="","",Barèmes!C434)</f>
        <v/>
      </c>
      <c r="D434" s="181" t="str">
        <f>IF(Barèmes!D434="","",Barèmes!D434)</f>
        <v/>
      </c>
      <c r="E434" s="181" t="str">
        <f>IF(Barèmes!E434="","",Barèmes!E434)</f>
        <v/>
      </c>
      <c r="F434" s="181" t="str">
        <f>IF(Barèmes!F434="","",Barèmes!F434)</f>
        <v/>
      </c>
      <c r="G434" s="181" t="str">
        <f>IF(Barèmes!G434="","",Barèmes!G434)</f>
        <v/>
      </c>
      <c r="H434" s="181" t="str">
        <f>IF(Barèmes!J434="","",Barèmes!J434)</f>
        <v/>
      </c>
      <c r="I434" s="181" t="str">
        <f>IF(Barèmes!K434="","",Barèmes!K434)</f>
        <v/>
      </c>
      <c r="J434" s="170" t="str">
        <f>IF($G434="","",IF($C434=Listes!$B$32,IF(IDP_Barèmes_RX!$E434&lt;=Listes!$B$53,(IDP_Barèmes_RX!$E434*(VLOOKUP(IDP_Barèmes_RX!$D434,Listes!$A$54:$E$60,2,FALSE))),IF(IDP_Barèmes_RX!$E434&gt;Listes!$E$53,(IDP_Barèmes_RX!$E434*(VLOOKUP(IDP_Barèmes_RX!$D434,Listes!$A$54:$E$60,5,FALSE))),(IDP_Barèmes_RX!$E434*(VLOOKUP(IDP_Barèmes_RX!$D434,Listes!$A$54:$E$60,3,FALSE))+(VLOOKUP(IDP_Barèmes_RX!$D434,Listes!$A$54:$E$60,4,FALSE)))))))</f>
        <v/>
      </c>
      <c r="K434" s="170" t="str">
        <f>IF($G434="","",IF($C434=Listes!$B$31,IF(IDP_Barèmes_RX!$E434&lt;=Listes!$B$42,(IDP_Barèmes_RX!$E434*(VLOOKUP(IDP_Barèmes_RX!$D434,Listes!$A$43:$E$49,2,FALSE))),IF(IDP_Barèmes_RX!$E434&gt;Listes!$D$42,(IDP_Barèmes_RX!$E434*(VLOOKUP(IDP_Barèmes_RX!$D434,Listes!$A$43:$E$49,5,FALSE))),(IDP_Barèmes_RX!$E434*(VLOOKUP(IDP_Barèmes_RX!$D434,Listes!$A$43:$E$49,3,FALSE))+(VLOOKUP(IDP_Barèmes_RX!$D434,Listes!$A$43:$E$49,4,FALSE)))))))</f>
        <v/>
      </c>
      <c r="L434" s="170" t="str">
        <f>IF($G434="","",IF($C434=Listes!$B$34,Listes!$I$31,IF($C434=Listes!$B$35,(VLOOKUP(IDP_Barèmes_RX!$F434,Listes!$E$31:$F$36,2,FALSE)),IF($C434=Listes!$B$33,IF(IDP_Barèmes_RX!$E434&lt;=Listes!$A$64,IDP_Barèmes_RX!$E434*Listes!$A$65,IF(IDP_Barèmes_RX!$E434&gt;Listes!$D$64,IDP_Barèmes_RX!$E434*Listes!$D$65,((IDP_Barèmes_RX!$E434*Listes!$B$65)+Listes!$C$65)))))))</f>
        <v/>
      </c>
      <c r="M434" s="203" t="str">
        <f>IF(Barèmes!O434="","",Barèmes!O434)</f>
        <v/>
      </c>
      <c r="N434" s="73" t="str">
        <f t="shared" si="25"/>
        <v/>
      </c>
      <c r="O434" s="182" t="str">
        <f t="shared" si="26"/>
        <v/>
      </c>
      <c r="P434" s="182"/>
      <c r="Q434" s="182"/>
      <c r="R434" s="209" t="str">
        <f t="shared" si="27"/>
        <v/>
      </c>
      <c r="S434" s="185"/>
      <c r="T434" s="266"/>
      <c r="U434" s="90"/>
      <c r="V434" s="158">
        <f t="shared" si="24"/>
        <v>0</v>
      </c>
    </row>
    <row r="435" spans="1:22" ht="20.100000000000001" customHeight="1" x14ac:dyDescent="0.25">
      <c r="A435" s="174">
        <v>429</v>
      </c>
      <c r="B435" s="181" t="str">
        <f>IF(Barèmes!B435="","",Barèmes!B435)</f>
        <v/>
      </c>
      <c r="C435" s="181" t="str">
        <f>IF(Barèmes!C435="","",Barèmes!C435)</f>
        <v/>
      </c>
      <c r="D435" s="181" t="str">
        <f>IF(Barèmes!D435="","",Barèmes!D435)</f>
        <v/>
      </c>
      <c r="E435" s="181" t="str">
        <f>IF(Barèmes!E435="","",Barèmes!E435)</f>
        <v/>
      </c>
      <c r="F435" s="181" t="str">
        <f>IF(Barèmes!F435="","",Barèmes!F435)</f>
        <v/>
      </c>
      <c r="G435" s="181" t="str">
        <f>IF(Barèmes!G435="","",Barèmes!G435)</f>
        <v/>
      </c>
      <c r="H435" s="181" t="str">
        <f>IF(Barèmes!J435="","",Barèmes!J435)</f>
        <v/>
      </c>
      <c r="I435" s="181" t="str">
        <f>IF(Barèmes!K435="","",Barèmes!K435)</f>
        <v/>
      </c>
      <c r="J435" s="170" t="str">
        <f>IF($G435="","",IF($C435=Listes!$B$32,IF(IDP_Barèmes_RX!$E435&lt;=Listes!$B$53,(IDP_Barèmes_RX!$E435*(VLOOKUP(IDP_Barèmes_RX!$D435,Listes!$A$54:$E$60,2,FALSE))),IF(IDP_Barèmes_RX!$E435&gt;Listes!$E$53,(IDP_Barèmes_RX!$E435*(VLOOKUP(IDP_Barèmes_RX!$D435,Listes!$A$54:$E$60,5,FALSE))),(IDP_Barèmes_RX!$E435*(VLOOKUP(IDP_Barèmes_RX!$D435,Listes!$A$54:$E$60,3,FALSE))+(VLOOKUP(IDP_Barèmes_RX!$D435,Listes!$A$54:$E$60,4,FALSE)))))))</f>
        <v/>
      </c>
      <c r="K435" s="170" t="str">
        <f>IF($G435="","",IF($C435=Listes!$B$31,IF(IDP_Barèmes_RX!$E435&lt;=Listes!$B$42,(IDP_Barèmes_RX!$E435*(VLOOKUP(IDP_Barèmes_RX!$D435,Listes!$A$43:$E$49,2,FALSE))),IF(IDP_Barèmes_RX!$E435&gt;Listes!$D$42,(IDP_Barèmes_RX!$E435*(VLOOKUP(IDP_Barèmes_RX!$D435,Listes!$A$43:$E$49,5,FALSE))),(IDP_Barèmes_RX!$E435*(VLOOKUP(IDP_Barèmes_RX!$D435,Listes!$A$43:$E$49,3,FALSE))+(VLOOKUP(IDP_Barèmes_RX!$D435,Listes!$A$43:$E$49,4,FALSE)))))))</f>
        <v/>
      </c>
      <c r="L435" s="170" t="str">
        <f>IF($G435="","",IF($C435=Listes!$B$34,Listes!$I$31,IF($C435=Listes!$B$35,(VLOOKUP(IDP_Barèmes_RX!$F435,Listes!$E$31:$F$36,2,FALSE)),IF($C435=Listes!$B$33,IF(IDP_Barèmes_RX!$E435&lt;=Listes!$A$64,IDP_Barèmes_RX!$E435*Listes!$A$65,IF(IDP_Barèmes_RX!$E435&gt;Listes!$D$64,IDP_Barèmes_RX!$E435*Listes!$D$65,((IDP_Barèmes_RX!$E435*Listes!$B$65)+Listes!$C$65)))))))</f>
        <v/>
      </c>
      <c r="M435" s="203" t="str">
        <f>IF(Barèmes!O435="","",Barèmes!O435)</f>
        <v/>
      </c>
      <c r="N435" s="73" t="str">
        <f t="shared" si="25"/>
        <v/>
      </c>
      <c r="O435" s="182" t="str">
        <f t="shared" si="26"/>
        <v/>
      </c>
      <c r="P435" s="182"/>
      <c r="Q435" s="182"/>
      <c r="R435" s="209" t="str">
        <f t="shared" si="27"/>
        <v/>
      </c>
      <c r="S435" s="185"/>
      <c r="T435" s="266"/>
      <c r="U435" s="90"/>
      <c r="V435" s="158">
        <f t="shared" si="24"/>
        <v>0</v>
      </c>
    </row>
    <row r="436" spans="1:22" ht="20.100000000000001" customHeight="1" x14ac:dyDescent="0.25">
      <c r="A436" s="174">
        <v>430</v>
      </c>
      <c r="B436" s="181" t="str">
        <f>IF(Barèmes!B436="","",Barèmes!B436)</f>
        <v/>
      </c>
      <c r="C436" s="181" t="str">
        <f>IF(Barèmes!C436="","",Barèmes!C436)</f>
        <v/>
      </c>
      <c r="D436" s="181" t="str">
        <f>IF(Barèmes!D436="","",Barèmes!D436)</f>
        <v/>
      </c>
      <c r="E436" s="181" t="str">
        <f>IF(Barèmes!E436="","",Barèmes!E436)</f>
        <v/>
      </c>
      <c r="F436" s="181" t="str">
        <f>IF(Barèmes!F436="","",Barèmes!F436)</f>
        <v/>
      </c>
      <c r="G436" s="181" t="str">
        <f>IF(Barèmes!G436="","",Barèmes!G436)</f>
        <v/>
      </c>
      <c r="H436" s="181" t="str">
        <f>IF(Barèmes!J436="","",Barèmes!J436)</f>
        <v/>
      </c>
      <c r="I436" s="181" t="str">
        <f>IF(Barèmes!K436="","",Barèmes!K436)</f>
        <v/>
      </c>
      <c r="J436" s="170" t="str">
        <f>IF($G436="","",IF($C436=Listes!$B$32,IF(IDP_Barèmes_RX!$E436&lt;=Listes!$B$53,(IDP_Barèmes_RX!$E436*(VLOOKUP(IDP_Barèmes_RX!$D436,Listes!$A$54:$E$60,2,FALSE))),IF(IDP_Barèmes_RX!$E436&gt;Listes!$E$53,(IDP_Barèmes_RX!$E436*(VLOOKUP(IDP_Barèmes_RX!$D436,Listes!$A$54:$E$60,5,FALSE))),(IDP_Barèmes_RX!$E436*(VLOOKUP(IDP_Barèmes_RX!$D436,Listes!$A$54:$E$60,3,FALSE))+(VLOOKUP(IDP_Barèmes_RX!$D436,Listes!$A$54:$E$60,4,FALSE)))))))</f>
        <v/>
      </c>
      <c r="K436" s="170" t="str">
        <f>IF($G436="","",IF($C436=Listes!$B$31,IF(IDP_Barèmes_RX!$E436&lt;=Listes!$B$42,(IDP_Barèmes_RX!$E436*(VLOOKUP(IDP_Barèmes_RX!$D436,Listes!$A$43:$E$49,2,FALSE))),IF(IDP_Barèmes_RX!$E436&gt;Listes!$D$42,(IDP_Barèmes_RX!$E436*(VLOOKUP(IDP_Barèmes_RX!$D436,Listes!$A$43:$E$49,5,FALSE))),(IDP_Barèmes_RX!$E436*(VLOOKUP(IDP_Barèmes_RX!$D436,Listes!$A$43:$E$49,3,FALSE))+(VLOOKUP(IDP_Barèmes_RX!$D436,Listes!$A$43:$E$49,4,FALSE)))))))</f>
        <v/>
      </c>
      <c r="L436" s="170" t="str">
        <f>IF($G436="","",IF($C436=Listes!$B$34,Listes!$I$31,IF($C436=Listes!$B$35,(VLOOKUP(IDP_Barèmes_RX!$F436,Listes!$E$31:$F$36,2,FALSE)),IF($C436=Listes!$B$33,IF(IDP_Barèmes_RX!$E436&lt;=Listes!$A$64,IDP_Barèmes_RX!$E436*Listes!$A$65,IF(IDP_Barèmes_RX!$E436&gt;Listes!$D$64,IDP_Barèmes_RX!$E436*Listes!$D$65,((IDP_Barèmes_RX!$E436*Listes!$B$65)+Listes!$C$65)))))))</f>
        <v/>
      </c>
      <c r="M436" s="203" t="str">
        <f>IF(Barèmes!O436="","",Barèmes!O436)</f>
        <v/>
      </c>
      <c r="N436" s="73" t="str">
        <f t="shared" si="25"/>
        <v/>
      </c>
      <c r="O436" s="182" t="str">
        <f t="shared" si="26"/>
        <v/>
      </c>
      <c r="P436" s="182"/>
      <c r="Q436" s="182"/>
      <c r="R436" s="209" t="str">
        <f t="shared" si="27"/>
        <v/>
      </c>
      <c r="S436" s="185"/>
      <c r="T436" s="266"/>
      <c r="U436" s="90"/>
      <c r="V436" s="158">
        <f t="shared" si="24"/>
        <v>0</v>
      </c>
    </row>
    <row r="437" spans="1:22" ht="20.100000000000001" customHeight="1" x14ac:dyDescent="0.25">
      <c r="A437" s="174">
        <v>431</v>
      </c>
      <c r="B437" s="181" t="str">
        <f>IF(Barèmes!B437="","",Barèmes!B437)</f>
        <v/>
      </c>
      <c r="C437" s="181" t="str">
        <f>IF(Barèmes!C437="","",Barèmes!C437)</f>
        <v/>
      </c>
      <c r="D437" s="181" t="str">
        <f>IF(Barèmes!D437="","",Barèmes!D437)</f>
        <v/>
      </c>
      <c r="E437" s="181" t="str">
        <f>IF(Barèmes!E437="","",Barèmes!E437)</f>
        <v/>
      </c>
      <c r="F437" s="181" t="str">
        <f>IF(Barèmes!F437="","",Barèmes!F437)</f>
        <v/>
      </c>
      <c r="G437" s="181" t="str">
        <f>IF(Barèmes!G437="","",Barèmes!G437)</f>
        <v/>
      </c>
      <c r="H437" s="181" t="str">
        <f>IF(Barèmes!J437="","",Barèmes!J437)</f>
        <v/>
      </c>
      <c r="I437" s="181" t="str">
        <f>IF(Barèmes!K437="","",Barèmes!K437)</f>
        <v/>
      </c>
      <c r="J437" s="170" t="str">
        <f>IF($G437="","",IF($C437=Listes!$B$32,IF(IDP_Barèmes_RX!$E437&lt;=Listes!$B$53,(IDP_Barèmes_RX!$E437*(VLOOKUP(IDP_Barèmes_RX!$D437,Listes!$A$54:$E$60,2,FALSE))),IF(IDP_Barèmes_RX!$E437&gt;Listes!$E$53,(IDP_Barèmes_RX!$E437*(VLOOKUP(IDP_Barèmes_RX!$D437,Listes!$A$54:$E$60,5,FALSE))),(IDP_Barèmes_RX!$E437*(VLOOKUP(IDP_Barèmes_RX!$D437,Listes!$A$54:$E$60,3,FALSE))+(VLOOKUP(IDP_Barèmes_RX!$D437,Listes!$A$54:$E$60,4,FALSE)))))))</f>
        <v/>
      </c>
      <c r="K437" s="170" t="str">
        <f>IF($G437="","",IF($C437=Listes!$B$31,IF(IDP_Barèmes_RX!$E437&lt;=Listes!$B$42,(IDP_Barèmes_RX!$E437*(VLOOKUP(IDP_Barèmes_RX!$D437,Listes!$A$43:$E$49,2,FALSE))),IF(IDP_Barèmes_RX!$E437&gt;Listes!$D$42,(IDP_Barèmes_RX!$E437*(VLOOKUP(IDP_Barèmes_RX!$D437,Listes!$A$43:$E$49,5,FALSE))),(IDP_Barèmes_RX!$E437*(VLOOKUP(IDP_Barèmes_RX!$D437,Listes!$A$43:$E$49,3,FALSE))+(VLOOKUP(IDP_Barèmes_RX!$D437,Listes!$A$43:$E$49,4,FALSE)))))))</f>
        <v/>
      </c>
      <c r="L437" s="170" t="str">
        <f>IF($G437="","",IF($C437=Listes!$B$34,Listes!$I$31,IF($C437=Listes!$B$35,(VLOOKUP(IDP_Barèmes_RX!$F437,Listes!$E$31:$F$36,2,FALSE)),IF($C437=Listes!$B$33,IF(IDP_Barèmes_RX!$E437&lt;=Listes!$A$64,IDP_Barèmes_RX!$E437*Listes!$A$65,IF(IDP_Barèmes_RX!$E437&gt;Listes!$D$64,IDP_Barèmes_RX!$E437*Listes!$D$65,((IDP_Barèmes_RX!$E437*Listes!$B$65)+Listes!$C$65)))))))</f>
        <v/>
      </c>
      <c r="M437" s="203" t="str">
        <f>IF(Barèmes!O437="","",Barèmes!O437)</f>
        <v/>
      </c>
      <c r="N437" s="73" t="str">
        <f t="shared" si="25"/>
        <v/>
      </c>
      <c r="O437" s="182" t="str">
        <f t="shared" si="26"/>
        <v/>
      </c>
      <c r="P437" s="182"/>
      <c r="Q437" s="182"/>
      <c r="R437" s="209" t="str">
        <f t="shared" si="27"/>
        <v/>
      </c>
      <c r="S437" s="185"/>
      <c r="T437" s="266"/>
      <c r="U437" s="90"/>
      <c r="V437" s="158">
        <f t="shared" si="24"/>
        <v>0</v>
      </c>
    </row>
    <row r="438" spans="1:22" ht="20.100000000000001" customHeight="1" x14ac:dyDescent="0.25">
      <c r="A438" s="174">
        <v>432</v>
      </c>
      <c r="B438" s="181" t="str">
        <f>IF(Barèmes!B438="","",Barèmes!B438)</f>
        <v/>
      </c>
      <c r="C438" s="181" t="str">
        <f>IF(Barèmes!C438="","",Barèmes!C438)</f>
        <v/>
      </c>
      <c r="D438" s="181" t="str">
        <f>IF(Barèmes!D438="","",Barèmes!D438)</f>
        <v/>
      </c>
      <c r="E438" s="181" t="str">
        <f>IF(Barèmes!E438="","",Barèmes!E438)</f>
        <v/>
      </c>
      <c r="F438" s="181" t="str">
        <f>IF(Barèmes!F438="","",Barèmes!F438)</f>
        <v/>
      </c>
      <c r="G438" s="181" t="str">
        <f>IF(Barèmes!G438="","",Barèmes!G438)</f>
        <v/>
      </c>
      <c r="H438" s="181" t="str">
        <f>IF(Barèmes!J438="","",Barèmes!J438)</f>
        <v/>
      </c>
      <c r="I438" s="181" t="str">
        <f>IF(Barèmes!K438="","",Barèmes!K438)</f>
        <v/>
      </c>
      <c r="J438" s="170" t="str">
        <f>IF($G438="","",IF($C438=Listes!$B$32,IF(IDP_Barèmes_RX!$E438&lt;=Listes!$B$53,(IDP_Barèmes_RX!$E438*(VLOOKUP(IDP_Barèmes_RX!$D438,Listes!$A$54:$E$60,2,FALSE))),IF(IDP_Barèmes_RX!$E438&gt;Listes!$E$53,(IDP_Barèmes_RX!$E438*(VLOOKUP(IDP_Barèmes_RX!$D438,Listes!$A$54:$E$60,5,FALSE))),(IDP_Barèmes_RX!$E438*(VLOOKUP(IDP_Barèmes_RX!$D438,Listes!$A$54:$E$60,3,FALSE))+(VLOOKUP(IDP_Barèmes_RX!$D438,Listes!$A$54:$E$60,4,FALSE)))))))</f>
        <v/>
      </c>
      <c r="K438" s="170" t="str">
        <f>IF($G438="","",IF($C438=Listes!$B$31,IF(IDP_Barèmes_RX!$E438&lt;=Listes!$B$42,(IDP_Barèmes_RX!$E438*(VLOOKUP(IDP_Barèmes_RX!$D438,Listes!$A$43:$E$49,2,FALSE))),IF(IDP_Barèmes_RX!$E438&gt;Listes!$D$42,(IDP_Barèmes_RX!$E438*(VLOOKUP(IDP_Barèmes_RX!$D438,Listes!$A$43:$E$49,5,FALSE))),(IDP_Barèmes_RX!$E438*(VLOOKUP(IDP_Barèmes_RX!$D438,Listes!$A$43:$E$49,3,FALSE))+(VLOOKUP(IDP_Barèmes_RX!$D438,Listes!$A$43:$E$49,4,FALSE)))))))</f>
        <v/>
      </c>
      <c r="L438" s="170" t="str">
        <f>IF($G438="","",IF($C438=Listes!$B$34,Listes!$I$31,IF($C438=Listes!$B$35,(VLOOKUP(IDP_Barèmes_RX!$F438,Listes!$E$31:$F$36,2,FALSE)),IF($C438=Listes!$B$33,IF(IDP_Barèmes_RX!$E438&lt;=Listes!$A$64,IDP_Barèmes_RX!$E438*Listes!$A$65,IF(IDP_Barèmes_RX!$E438&gt;Listes!$D$64,IDP_Barèmes_RX!$E438*Listes!$D$65,((IDP_Barèmes_RX!$E438*Listes!$B$65)+Listes!$C$65)))))))</f>
        <v/>
      </c>
      <c r="M438" s="203" t="str">
        <f>IF(Barèmes!O438="","",Barèmes!O438)</f>
        <v/>
      </c>
      <c r="N438" s="73" t="str">
        <f t="shared" si="25"/>
        <v/>
      </c>
      <c r="O438" s="182" t="str">
        <f t="shared" si="26"/>
        <v/>
      </c>
      <c r="P438" s="182"/>
      <c r="Q438" s="182"/>
      <c r="R438" s="209" t="str">
        <f t="shared" si="27"/>
        <v/>
      </c>
      <c r="S438" s="185"/>
      <c r="T438" s="266"/>
      <c r="U438" s="90"/>
      <c r="V438" s="158">
        <f t="shared" si="24"/>
        <v>0</v>
      </c>
    </row>
    <row r="439" spans="1:22" ht="20.100000000000001" customHeight="1" x14ac:dyDescent="0.25">
      <c r="A439" s="174">
        <v>433</v>
      </c>
      <c r="B439" s="181" t="str">
        <f>IF(Barèmes!B439="","",Barèmes!B439)</f>
        <v/>
      </c>
      <c r="C439" s="181" t="str">
        <f>IF(Barèmes!C439="","",Barèmes!C439)</f>
        <v/>
      </c>
      <c r="D439" s="181" t="str">
        <f>IF(Barèmes!D439="","",Barèmes!D439)</f>
        <v/>
      </c>
      <c r="E439" s="181" t="str">
        <f>IF(Barèmes!E439="","",Barèmes!E439)</f>
        <v/>
      </c>
      <c r="F439" s="181" t="str">
        <f>IF(Barèmes!F439="","",Barèmes!F439)</f>
        <v/>
      </c>
      <c r="G439" s="181" t="str">
        <f>IF(Barèmes!G439="","",Barèmes!G439)</f>
        <v/>
      </c>
      <c r="H439" s="181" t="str">
        <f>IF(Barèmes!J439="","",Barèmes!J439)</f>
        <v/>
      </c>
      <c r="I439" s="181" t="str">
        <f>IF(Barèmes!K439="","",Barèmes!K439)</f>
        <v/>
      </c>
      <c r="J439" s="170" t="str">
        <f>IF($G439="","",IF($C439=Listes!$B$32,IF(IDP_Barèmes_RX!$E439&lt;=Listes!$B$53,(IDP_Barèmes_RX!$E439*(VLOOKUP(IDP_Barèmes_RX!$D439,Listes!$A$54:$E$60,2,FALSE))),IF(IDP_Barèmes_RX!$E439&gt;Listes!$E$53,(IDP_Barèmes_RX!$E439*(VLOOKUP(IDP_Barèmes_RX!$D439,Listes!$A$54:$E$60,5,FALSE))),(IDP_Barèmes_RX!$E439*(VLOOKUP(IDP_Barèmes_RX!$D439,Listes!$A$54:$E$60,3,FALSE))+(VLOOKUP(IDP_Barèmes_RX!$D439,Listes!$A$54:$E$60,4,FALSE)))))))</f>
        <v/>
      </c>
      <c r="K439" s="170" t="str">
        <f>IF($G439="","",IF($C439=Listes!$B$31,IF(IDP_Barèmes_RX!$E439&lt;=Listes!$B$42,(IDP_Barèmes_RX!$E439*(VLOOKUP(IDP_Barèmes_RX!$D439,Listes!$A$43:$E$49,2,FALSE))),IF(IDP_Barèmes_RX!$E439&gt;Listes!$D$42,(IDP_Barèmes_RX!$E439*(VLOOKUP(IDP_Barèmes_RX!$D439,Listes!$A$43:$E$49,5,FALSE))),(IDP_Barèmes_RX!$E439*(VLOOKUP(IDP_Barèmes_RX!$D439,Listes!$A$43:$E$49,3,FALSE))+(VLOOKUP(IDP_Barèmes_RX!$D439,Listes!$A$43:$E$49,4,FALSE)))))))</f>
        <v/>
      </c>
      <c r="L439" s="170" t="str">
        <f>IF($G439="","",IF($C439=Listes!$B$34,Listes!$I$31,IF($C439=Listes!$B$35,(VLOOKUP(IDP_Barèmes_RX!$F439,Listes!$E$31:$F$36,2,FALSE)),IF($C439=Listes!$B$33,IF(IDP_Barèmes_RX!$E439&lt;=Listes!$A$64,IDP_Barèmes_RX!$E439*Listes!$A$65,IF(IDP_Barèmes_RX!$E439&gt;Listes!$D$64,IDP_Barèmes_RX!$E439*Listes!$D$65,((IDP_Barèmes_RX!$E439*Listes!$B$65)+Listes!$C$65)))))))</f>
        <v/>
      </c>
      <c r="M439" s="203" t="str">
        <f>IF(Barèmes!O439="","",Barèmes!O439)</f>
        <v/>
      </c>
      <c r="N439" s="73" t="str">
        <f t="shared" si="25"/>
        <v/>
      </c>
      <c r="O439" s="182" t="str">
        <f t="shared" si="26"/>
        <v/>
      </c>
      <c r="P439" s="182"/>
      <c r="Q439" s="182"/>
      <c r="R439" s="209" t="str">
        <f t="shared" si="27"/>
        <v/>
      </c>
      <c r="S439" s="185"/>
      <c r="T439" s="266"/>
      <c r="U439" s="90"/>
      <c r="V439" s="158">
        <f t="shared" si="24"/>
        <v>0</v>
      </c>
    </row>
    <row r="440" spans="1:22" ht="20.100000000000001" customHeight="1" x14ac:dyDescent="0.25">
      <c r="A440" s="174">
        <v>434</v>
      </c>
      <c r="B440" s="181" t="str">
        <f>IF(Barèmes!B440="","",Barèmes!B440)</f>
        <v/>
      </c>
      <c r="C440" s="181" t="str">
        <f>IF(Barèmes!C440="","",Barèmes!C440)</f>
        <v/>
      </c>
      <c r="D440" s="181" t="str">
        <f>IF(Barèmes!D440="","",Barèmes!D440)</f>
        <v/>
      </c>
      <c r="E440" s="181" t="str">
        <f>IF(Barèmes!E440="","",Barèmes!E440)</f>
        <v/>
      </c>
      <c r="F440" s="181" t="str">
        <f>IF(Barèmes!F440="","",Barèmes!F440)</f>
        <v/>
      </c>
      <c r="G440" s="181" t="str">
        <f>IF(Barèmes!G440="","",Barèmes!G440)</f>
        <v/>
      </c>
      <c r="H440" s="181" t="str">
        <f>IF(Barèmes!J440="","",Barèmes!J440)</f>
        <v/>
      </c>
      <c r="I440" s="181" t="str">
        <f>IF(Barèmes!K440="","",Barèmes!K440)</f>
        <v/>
      </c>
      <c r="J440" s="170" t="str">
        <f>IF($G440="","",IF($C440=Listes!$B$32,IF(IDP_Barèmes_RX!$E440&lt;=Listes!$B$53,(IDP_Barèmes_RX!$E440*(VLOOKUP(IDP_Barèmes_RX!$D440,Listes!$A$54:$E$60,2,FALSE))),IF(IDP_Barèmes_RX!$E440&gt;Listes!$E$53,(IDP_Barèmes_RX!$E440*(VLOOKUP(IDP_Barèmes_RX!$D440,Listes!$A$54:$E$60,5,FALSE))),(IDP_Barèmes_RX!$E440*(VLOOKUP(IDP_Barèmes_RX!$D440,Listes!$A$54:$E$60,3,FALSE))+(VLOOKUP(IDP_Barèmes_RX!$D440,Listes!$A$54:$E$60,4,FALSE)))))))</f>
        <v/>
      </c>
      <c r="K440" s="170" t="str">
        <f>IF($G440="","",IF($C440=Listes!$B$31,IF(IDP_Barèmes_RX!$E440&lt;=Listes!$B$42,(IDP_Barèmes_RX!$E440*(VLOOKUP(IDP_Barèmes_RX!$D440,Listes!$A$43:$E$49,2,FALSE))),IF(IDP_Barèmes_RX!$E440&gt;Listes!$D$42,(IDP_Barèmes_RX!$E440*(VLOOKUP(IDP_Barèmes_RX!$D440,Listes!$A$43:$E$49,5,FALSE))),(IDP_Barèmes_RX!$E440*(VLOOKUP(IDP_Barèmes_RX!$D440,Listes!$A$43:$E$49,3,FALSE))+(VLOOKUP(IDP_Barèmes_RX!$D440,Listes!$A$43:$E$49,4,FALSE)))))))</f>
        <v/>
      </c>
      <c r="L440" s="170" t="str">
        <f>IF($G440="","",IF($C440=Listes!$B$34,Listes!$I$31,IF($C440=Listes!$B$35,(VLOOKUP(IDP_Barèmes_RX!$F440,Listes!$E$31:$F$36,2,FALSE)),IF($C440=Listes!$B$33,IF(IDP_Barèmes_RX!$E440&lt;=Listes!$A$64,IDP_Barèmes_RX!$E440*Listes!$A$65,IF(IDP_Barèmes_RX!$E440&gt;Listes!$D$64,IDP_Barèmes_RX!$E440*Listes!$D$65,((IDP_Barèmes_RX!$E440*Listes!$B$65)+Listes!$C$65)))))))</f>
        <v/>
      </c>
      <c r="M440" s="203" t="str">
        <f>IF(Barèmes!O440="","",Barèmes!O440)</f>
        <v/>
      </c>
      <c r="N440" s="73" t="str">
        <f t="shared" si="25"/>
        <v/>
      </c>
      <c r="O440" s="182" t="str">
        <f t="shared" si="26"/>
        <v/>
      </c>
      <c r="P440" s="182"/>
      <c r="Q440" s="182"/>
      <c r="R440" s="209" t="str">
        <f t="shared" si="27"/>
        <v/>
      </c>
      <c r="S440" s="185"/>
      <c r="T440" s="266"/>
      <c r="U440" s="90"/>
      <c r="V440" s="158">
        <f t="shared" si="24"/>
        <v>0</v>
      </c>
    </row>
    <row r="441" spans="1:22" ht="20.100000000000001" customHeight="1" x14ac:dyDescent="0.25">
      <c r="A441" s="174">
        <v>435</v>
      </c>
      <c r="B441" s="181" t="str">
        <f>IF(Barèmes!B441="","",Barèmes!B441)</f>
        <v/>
      </c>
      <c r="C441" s="181" t="str">
        <f>IF(Barèmes!C441="","",Barèmes!C441)</f>
        <v/>
      </c>
      <c r="D441" s="181" t="str">
        <f>IF(Barèmes!D441="","",Barèmes!D441)</f>
        <v/>
      </c>
      <c r="E441" s="181" t="str">
        <f>IF(Barèmes!E441="","",Barèmes!E441)</f>
        <v/>
      </c>
      <c r="F441" s="181" t="str">
        <f>IF(Barèmes!F441="","",Barèmes!F441)</f>
        <v/>
      </c>
      <c r="G441" s="181" t="str">
        <f>IF(Barèmes!G441="","",Barèmes!G441)</f>
        <v/>
      </c>
      <c r="H441" s="181" t="str">
        <f>IF(Barèmes!J441="","",Barèmes!J441)</f>
        <v/>
      </c>
      <c r="I441" s="181" t="str">
        <f>IF(Barèmes!K441="","",Barèmes!K441)</f>
        <v/>
      </c>
      <c r="J441" s="170" t="str">
        <f>IF($G441="","",IF($C441=Listes!$B$32,IF(IDP_Barèmes_RX!$E441&lt;=Listes!$B$53,(IDP_Barèmes_RX!$E441*(VLOOKUP(IDP_Barèmes_RX!$D441,Listes!$A$54:$E$60,2,FALSE))),IF(IDP_Barèmes_RX!$E441&gt;Listes!$E$53,(IDP_Barèmes_RX!$E441*(VLOOKUP(IDP_Barèmes_RX!$D441,Listes!$A$54:$E$60,5,FALSE))),(IDP_Barèmes_RX!$E441*(VLOOKUP(IDP_Barèmes_RX!$D441,Listes!$A$54:$E$60,3,FALSE))+(VLOOKUP(IDP_Barèmes_RX!$D441,Listes!$A$54:$E$60,4,FALSE)))))))</f>
        <v/>
      </c>
      <c r="K441" s="170" t="str">
        <f>IF($G441="","",IF($C441=Listes!$B$31,IF(IDP_Barèmes_RX!$E441&lt;=Listes!$B$42,(IDP_Barèmes_RX!$E441*(VLOOKUP(IDP_Barèmes_RX!$D441,Listes!$A$43:$E$49,2,FALSE))),IF(IDP_Barèmes_RX!$E441&gt;Listes!$D$42,(IDP_Barèmes_RX!$E441*(VLOOKUP(IDP_Barèmes_RX!$D441,Listes!$A$43:$E$49,5,FALSE))),(IDP_Barèmes_RX!$E441*(VLOOKUP(IDP_Barèmes_RX!$D441,Listes!$A$43:$E$49,3,FALSE))+(VLOOKUP(IDP_Barèmes_RX!$D441,Listes!$A$43:$E$49,4,FALSE)))))))</f>
        <v/>
      </c>
      <c r="L441" s="170" t="str">
        <f>IF($G441="","",IF($C441=Listes!$B$34,Listes!$I$31,IF($C441=Listes!$B$35,(VLOOKUP(IDP_Barèmes_RX!$F441,Listes!$E$31:$F$36,2,FALSE)),IF($C441=Listes!$B$33,IF(IDP_Barèmes_RX!$E441&lt;=Listes!$A$64,IDP_Barèmes_RX!$E441*Listes!$A$65,IF(IDP_Barèmes_RX!$E441&gt;Listes!$D$64,IDP_Barèmes_RX!$E441*Listes!$D$65,((IDP_Barèmes_RX!$E441*Listes!$B$65)+Listes!$C$65)))))))</f>
        <v/>
      </c>
      <c r="M441" s="203" t="str">
        <f>IF(Barèmes!O441="","",Barèmes!O441)</f>
        <v/>
      </c>
      <c r="N441" s="73" t="str">
        <f t="shared" si="25"/>
        <v/>
      </c>
      <c r="O441" s="182" t="str">
        <f t="shared" si="26"/>
        <v/>
      </c>
      <c r="P441" s="182"/>
      <c r="Q441" s="182"/>
      <c r="R441" s="209" t="str">
        <f t="shared" si="27"/>
        <v/>
      </c>
      <c r="S441" s="185"/>
      <c r="T441" s="266"/>
      <c r="U441" s="90"/>
      <c r="V441" s="158">
        <f t="shared" si="24"/>
        <v>0</v>
      </c>
    </row>
    <row r="442" spans="1:22" ht="20.100000000000001" customHeight="1" x14ac:dyDescent="0.25">
      <c r="A442" s="174">
        <v>436</v>
      </c>
      <c r="B442" s="181" t="str">
        <f>IF(Barèmes!B442="","",Barèmes!B442)</f>
        <v/>
      </c>
      <c r="C442" s="181" t="str">
        <f>IF(Barèmes!C442="","",Barèmes!C442)</f>
        <v/>
      </c>
      <c r="D442" s="181" t="str">
        <f>IF(Barèmes!D442="","",Barèmes!D442)</f>
        <v/>
      </c>
      <c r="E442" s="181" t="str">
        <f>IF(Barèmes!E442="","",Barèmes!E442)</f>
        <v/>
      </c>
      <c r="F442" s="181" t="str">
        <f>IF(Barèmes!F442="","",Barèmes!F442)</f>
        <v/>
      </c>
      <c r="G442" s="181" t="str">
        <f>IF(Barèmes!G442="","",Barèmes!G442)</f>
        <v/>
      </c>
      <c r="H442" s="181" t="str">
        <f>IF(Barèmes!J442="","",Barèmes!J442)</f>
        <v/>
      </c>
      <c r="I442" s="181" t="str">
        <f>IF(Barèmes!K442="","",Barèmes!K442)</f>
        <v/>
      </c>
      <c r="J442" s="170" t="str">
        <f>IF($G442="","",IF($C442=Listes!$B$32,IF(IDP_Barèmes_RX!$E442&lt;=Listes!$B$53,(IDP_Barèmes_RX!$E442*(VLOOKUP(IDP_Barèmes_RX!$D442,Listes!$A$54:$E$60,2,FALSE))),IF(IDP_Barèmes_RX!$E442&gt;Listes!$E$53,(IDP_Barèmes_RX!$E442*(VLOOKUP(IDP_Barèmes_RX!$D442,Listes!$A$54:$E$60,5,FALSE))),(IDP_Barèmes_RX!$E442*(VLOOKUP(IDP_Barèmes_RX!$D442,Listes!$A$54:$E$60,3,FALSE))+(VLOOKUP(IDP_Barèmes_RX!$D442,Listes!$A$54:$E$60,4,FALSE)))))))</f>
        <v/>
      </c>
      <c r="K442" s="170" t="str">
        <f>IF($G442="","",IF($C442=Listes!$B$31,IF(IDP_Barèmes_RX!$E442&lt;=Listes!$B$42,(IDP_Barèmes_RX!$E442*(VLOOKUP(IDP_Barèmes_RX!$D442,Listes!$A$43:$E$49,2,FALSE))),IF(IDP_Barèmes_RX!$E442&gt;Listes!$D$42,(IDP_Barèmes_RX!$E442*(VLOOKUP(IDP_Barèmes_RX!$D442,Listes!$A$43:$E$49,5,FALSE))),(IDP_Barèmes_RX!$E442*(VLOOKUP(IDP_Barèmes_RX!$D442,Listes!$A$43:$E$49,3,FALSE))+(VLOOKUP(IDP_Barèmes_RX!$D442,Listes!$A$43:$E$49,4,FALSE)))))))</f>
        <v/>
      </c>
      <c r="L442" s="170" t="str">
        <f>IF($G442="","",IF($C442=Listes!$B$34,Listes!$I$31,IF($C442=Listes!$B$35,(VLOOKUP(IDP_Barèmes_RX!$F442,Listes!$E$31:$F$36,2,FALSE)),IF($C442=Listes!$B$33,IF(IDP_Barèmes_RX!$E442&lt;=Listes!$A$64,IDP_Barèmes_RX!$E442*Listes!$A$65,IF(IDP_Barèmes_RX!$E442&gt;Listes!$D$64,IDP_Barèmes_RX!$E442*Listes!$D$65,((IDP_Barèmes_RX!$E442*Listes!$B$65)+Listes!$C$65)))))))</f>
        <v/>
      </c>
      <c r="M442" s="203" t="str">
        <f>IF(Barèmes!O442="","",Barèmes!O442)</f>
        <v/>
      </c>
      <c r="N442" s="73" t="str">
        <f t="shared" si="25"/>
        <v/>
      </c>
      <c r="O442" s="182" t="str">
        <f t="shared" si="26"/>
        <v/>
      </c>
      <c r="P442" s="182"/>
      <c r="Q442" s="182"/>
      <c r="R442" s="209" t="str">
        <f t="shared" si="27"/>
        <v/>
      </c>
      <c r="S442" s="185"/>
      <c r="T442" s="266"/>
      <c r="U442" s="90"/>
      <c r="V442" s="158">
        <f t="shared" si="24"/>
        <v>0</v>
      </c>
    </row>
    <row r="443" spans="1:22" ht="20.100000000000001" customHeight="1" x14ac:dyDescent="0.25">
      <c r="A443" s="174">
        <v>437</v>
      </c>
      <c r="B443" s="181" t="str">
        <f>IF(Barèmes!B443="","",Barèmes!B443)</f>
        <v/>
      </c>
      <c r="C443" s="181" t="str">
        <f>IF(Barèmes!C443="","",Barèmes!C443)</f>
        <v/>
      </c>
      <c r="D443" s="181" t="str">
        <f>IF(Barèmes!D443="","",Barèmes!D443)</f>
        <v/>
      </c>
      <c r="E443" s="181" t="str">
        <f>IF(Barèmes!E443="","",Barèmes!E443)</f>
        <v/>
      </c>
      <c r="F443" s="181" t="str">
        <f>IF(Barèmes!F443="","",Barèmes!F443)</f>
        <v/>
      </c>
      <c r="G443" s="181" t="str">
        <f>IF(Barèmes!G443="","",Barèmes!G443)</f>
        <v/>
      </c>
      <c r="H443" s="181" t="str">
        <f>IF(Barèmes!J443="","",Barèmes!J443)</f>
        <v/>
      </c>
      <c r="I443" s="181" t="str">
        <f>IF(Barèmes!K443="","",Barèmes!K443)</f>
        <v/>
      </c>
      <c r="J443" s="170" t="str">
        <f>IF($G443="","",IF($C443=Listes!$B$32,IF(IDP_Barèmes_RX!$E443&lt;=Listes!$B$53,(IDP_Barèmes_RX!$E443*(VLOOKUP(IDP_Barèmes_RX!$D443,Listes!$A$54:$E$60,2,FALSE))),IF(IDP_Barèmes_RX!$E443&gt;Listes!$E$53,(IDP_Barèmes_RX!$E443*(VLOOKUP(IDP_Barèmes_RX!$D443,Listes!$A$54:$E$60,5,FALSE))),(IDP_Barèmes_RX!$E443*(VLOOKUP(IDP_Barèmes_RX!$D443,Listes!$A$54:$E$60,3,FALSE))+(VLOOKUP(IDP_Barèmes_RX!$D443,Listes!$A$54:$E$60,4,FALSE)))))))</f>
        <v/>
      </c>
      <c r="K443" s="170" t="str">
        <f>IF($G443="","",IF($C443=Listes!$B$31,IF(IDP_Barèmes_RX!$E443&lt;=Listes!$B$42,(IDP_Barèmes_RX!$E443*(VLOOKUP(IDP_Barèmes_RX!$D443,Listes!$A$43:$E$49,2,FALSE))),IF(IDP_Barèmes_RX!$E443&gt;Listes!$D$42,(IDP_Barèmes_RX!$E443*(VLOOKUP(IDP_Barèmes_RX!$D443,Listes!$A$43:$E$49,5,FALSE))),(IDP_Barèmes_RX!$E443*(VLOOKUP(IDP_Barèmes_RX!$D443,Listes!$A$43:$E$49,3,FALSE))+(VLOOKUP(IDP_Barèmes_RX!$D443,Listes!$A$43:$E$49,4,FALSE)))))))</f>
        <v/>
      </c>
      <c r="L443" s="170" t="str">
        <f>IF($G443="","",IF($C443=Listes!$B$34,Listes!$I$31,IF($C443=Listes!$B$35,(VLOOKUP(IDP_Barèmes_RX!$F443,Listes!$E$31:$F$36,2,FALSE)),IF($C443=Listes!$B$33,IF(IDP_Barèmes_RX!$E443&lt;=Listes!$A$64,IDP_Barèmes_RX!$E443*Listes!$A$65,IF(IDP_Barèmes_RX!$E443&gt;Listes!$D$64,IDP_Barèmes_RX!$E443*Listes!$D$65,((IDP_Barèmes_RX!$E443*Listes!$B$65)+Listes!$C$65)))))))</f>
        <v/>
      </c>
      <c r="M443" s="203" t="str">
        <f>IF(Barèmes!O443="","",Barèmes!O443)</f>
        <v/>
      </c>
      <c r="N443" s="73" t="str">
        <f t="shared" si="25"/>
        <v/>
      </c>
      <c r="O443" s="182" t="str">
        <f t="shared" si="26"/>
        <v/>
      </c>
      <c r="P443" s="182"/>
      <c r="Q443" s="182"/>
      <c r="R443" s="209" t="str">
        <f t="shared" si="27"/>
        <v/>
      </c>
      <c r="S443" s="185"/>
      <c r="T443" s="266"/>
      <c r="U443" s="90"/>
      <c r="V443" s="158">
        <f t="shared" si="24"/>
        <v>0</v>
      </c>
    </row>
    <row r="444" spans="1:22" ht="20.100000000000001" customHeight="1" x14ac:dyDescent="0.25">
      <c r="A444" s="174">
        <v>438</v>
      </c>
      <c r="B444" s="181" t="str">
        <f>IF(Barèmes!B444="","",Barèmes!B444)</f>
        <v/>
      </c>
      <c r="C444" s="181" t="str">
        <f>IF(Barèmes!C444="","",Barèmes!C444)</f>
        <v/>
      </c>
      <c r="D444" s="181" t="str">
        <f>IF(Barèmes!D444="","",Barèmes!D444)</f>
        <v/>
      </c>
      <c r="E444" s="181" t="str">
        <f>IF(Barèmes!E444="","",Barèmes!E444)</f>
        <v/>
      </c>
      <c r="F444" s="181" t="str">
        <f>IF(Barèmes!F444="","",Barèmes!F444)</f>
        <v/>
      </c>
      <c r="G444" s="181" t="str">
        <f>IF(Barèmes!G444="","",Barèmes!G444)</f>
        <v/>
      </c>
      <c r="H444" s="181" t="str">
        <f>IF(Barèmes!J444="","",Barèmes!J444)</f>
        <v/>
      </c>
      <c r="I444" s="181" t="str">
        <f>IF(Barèmes!K444="","",Barèmes!K444)</f>
        <v/>
      </c>
      <c r="J444" s="170" t="str">
        <f>IF($G444="","",IF($C444=Listes!$B$32,IF(IDP_Barèmes_RX!$E444&lt;=Listes!$B$53,(IDP_Barèmes_RX!$E444*(VLOOKUP(IDP_Barèmes_RX!$D444,Listes!$A$54:$E$60,2,FALSE))),IF(IDP_Barèmes_RX!$E444&gt;Listes!$E$53,(IDP_Barèmes_RX!$E444*(VLOOKUP(IDP_Barèmes_RX!$D444,Listes!$A$54:$E$60,5,FALSE))),(IDP_Barèmes_RX!$E444*(VLOOKUP(IDP_Barèmes_RX!$D444,Listes!$A$54:$E$60,3,FALSE))+(VLOOKUP(IDP_Barèmes_RX!$D444,Listes!$A$54:$E$60,4,FALSE)))))))</f>
        <v/>
      </c>
      <c r="K444" s="170" t="str">
        <f>IF($G444="","",IF($C444=Listes!$B$31,IF(IDP_Barèmes_RX!$E444&lt;=Listes!$B$42,(IDP_Barèmes_RX!$E444*(VLOOKUP(IDP_Barèmes_RX!$D444,Listes!$A$43:$E$49,2,FALSE))),IF(IDP_Barèmes_RX!$E444&gt;Listes!$D$42,(IDP_Barèmes_RX!$E444*(VLOOKUP(IDP_Barèmes_RX!$D444,Listes!$A$43:$E$49,5,FALSE))),(IDP_Barèmes_RX!$E444*(VLOOKUP(IDP_Barèmes_RX!$D444,Listes!$A$43:$E$49,3,FALSE))+(VLOOKUP(IDP_Barèmes_RX!$D444,Listes!$A$43:$E$49,4,FALSE)))))))</f>
        <v/>
      </c>
      <c r="L444" s="170" t="str">
        <f>IF($G444="","",IF($C444=Listes!$B$34,Listes!$I$31,IF($C444=Listes!$B$35,(VLOOKUP(IDP_Barèmes_RX!$F444,Listes!$E$31:$F$36,2,FALSE)),IF($C444=Listes!$B$33,IF(IDP_Barèmes_RX!$E444&lt;=Listes!$A$64,IDP_Barèmes_RX!$E444*Listes!$A$65,IF(IDP_Barèmes_RX!$E444&gt;Listes!$D$64,IDP_Barèmes_RX!$E444*Listes!$D$65,((IDP_Barèmes_RX!$E444*Listes!$B$65)+Listes!$C$65)))))))</f>
        <v/>
      </c>
      <c r="M444" s="203" t="str">
        <f>IF(Barèmes!O444="","",Barèmes!O444)</f>
        <v/>
      </c>
      <c r="N444" s="73" t="str">
        <f t="shared" si="25"/>
        <v/>
      </c>
      <c r="O444" s="182" t="str">
        <f t="shared" si="26"/>
        <v/>
      </c>
      <c r="P444" s="182"/>
      <c r="Q444" s="182"/>
      <c r="R444" s="209" t="str">
        <f t="shared" si="27"/>
        <v/>
      </c>
      <c r="S444" s="185"/>
      <c r="T444" s="266"/>
      <c r="U444" s="90"/>
      <c r="V444" s="158">
        <f t="shared" si="24"/>
        <v>0</v>
      </c>
    </row>
    <row r="445" spans="1:22" ht="20.100000000000001" customHeight="1" x14ac:dyDescent="0.25">
      <c r="A445" s="174">
        <v>439</v>
      </c>
      <c r="B445" s="181" t="str">
        <f>IF(Barèmes!B445="","",Barèmes!B445)</f>
        <v/>
      </c>
      <c r="C445" s="181" t="str">
        <f>IF(Barèmes!C445="","",Barèmes!C445)</f>
        <v/>
      </c>
      <c r="D445" s="181" t="str">
        <f>IF(Barèmes!D445="","",Barèmes!D445)</f>
        <v/>
      </c>
      <c r="E445" s="181" t="str">
        <f>IF(Barèmes!E445="","",Barèmes!E445)</f>
        <v/>
      </c>
      <c r="F445" s="181" t="str">
        <f>IF(Barèmes!F445="","",Barèmes!F445)</f>
        <v/>
      </c>
      <c r="G445" s="181" t="str">
        <f>IF(Barèmes!G445="","",Barèmes!G445)</f>
        <v/>
      </c>
      <c r="H445" s="181" t="str">
        <f>IF(Barèmes!J445="","",Barèmes!J445)</f>
        <v/>
      </c>
      <c r="I445" s="181" t="str">
        <f>IF(Barèmes!K445="","",Barèmes!K445)</f>
        <v/>
      </c>
      <c r="J445" s="170" t="str">
        <f>IF($G445="","",IF($C445=Listes!$B$32,IF(IDP_Barèmes_RX!$E445&lt;=Listes!$B$53,(IDP_Barèmes_RX!$E445*(VLOOKUP(IDP_Barèmes_RX!$D445,Listes!$A$54:$E$60,2,FALSE))),IF(IDP_Barèmes_RX!$E445&gt;Listes!$E$53,(IDP_Barèmes_RX!$E445*(VLOOKUP(IDP_Barèmes_RX!$D445,Listes!$A$54:$E$60,5,FALSE))),(IDP_Barèmes_RX!$E445*(VLOOKUP(IDP_Barèmes_RX!$D445,Listes!$A$54:$E$60,3,FALSE))+(VLOOKUP(IDP_Barèmes_RX!$D445,Listes!$A$54:$E$60,4,FALSE)))))))</f>
        <v/>
      </c>
      <c r="K445" s="170" t="str">
        <f>IF($G445="","",IF($C445=Listes!$B$31,IF(IDP_Barèmes_RX!$E445&lt;=Listes!$B$42,(IDP_Barèmes_RX!$E445*(VLOOKUP(IDP_Barèmes_RX!$D445,Listes!$A$43:$E$49,2,FALSE))),IF(IDP_Barèmes_RX!$E445&gt;Listes!$D$42,(IDP_Barèmes_RX!$E445*(VLOOKUP(IDP_Barèmes_RX!$D445,Listes!$A$43:$E$49,5,FALSE))),(IDP_Barèmes_RX!$E445*(VLOOKUP(IDP_Barèmes_RX!$D445,Listes!$A$43:$E$49,3,FALSE))+(VLOOKUP(IDP_Barèmes_RX!$D445,Listes!$A$43:$E$49,4,FALSE)))))))</f>
        <v/>
      </c>
      <c r="L445" s="170" t="str">
        <f>IF($G445="","",IF($C445=Listes!$B$34,Listes!$I$31,IF($C445=Listes!$B$35,(VLOOKUP(IDP_Barèmes_RX!$F445,Listes!$E$31:$F$36,2,FALSE)),IF($C445=Listes!$B$33,IF(IDP_Barèmes_RX!$E445&lt;=Listes!$A$64,IDP_Barèmes_RX!$E445*Listes!$A$65,IF(IDP_Barèmes_RX!$E445&gt;Listes!$D$64,IDP_Barèmes_RX!$E445*Listes!$D$65,((IDP_Barèmes_RX!$E445*Listes!$B$65)+Listes!$C$65)))))))</f>
        <v/>
      </c>
      <c r="M445" s="203" t="str">
        <f>IF(Barèmes!O445="","",Barèmes!O445)</f>
        <v/>
      </c>
      <c r="N445" s="73" t="str">
        <f t="shared" si="25"/>
        <v/>
      </c>
      <c r="O445" s="182" t="str">
        <f t="shared" si="26"/>
        <v/>
      </c>
      <c r="P445" s="182"/>
      <c r="Q445" s="182"/>
      <c r="R445" s="209" t="str">
        <f t="shared" si="27"/>
        <v/>
      </c>
      <c r="S445" s="185"/>
      <c r="T445" s="266"/>
      <c r="U445" s="90"/>
      <c r="V445" s="158">
        <f t="shared" si="24"/>
        <v>0</v>
      </c>
    </row>
    <row r="446" spans="1:22" ht="20.100000000000001" customHeight="1" x14ac:dyDescent="0.25">
      <c r="A446" s="174">
        <v>440</v>
      </c>
      <c r="B446" s="181" t="str">
        <f>IF(Barèmes!B446="","",Barèmes!B446)</f>
        <v/>
      </c>
      <c r="C446" s="181" t="str">
        <f>IF(Barèmes!C446="","",Barèmes!C446)</f>
        <v/>
      </c>
      <c r="D446" s="181" t="str">
        <f>IF(Barèmes!D446="","",Barèmes!D446)</f>
        <v/>
      </c>
      <c r="E446" s="181" t="str">
        <f>IF(Barèmes!E446="","",Barèmes!E446)</f>
        <v/>
      </c>
      <c r="F446" s="181" t="str">
        <f>IF(Barèmes!F446="","",Barèmes!F446)</f>
        <v/>
      </c>
      <c r="G446" s="181" t="str">
        <f>IF(Barèmes!G446="","",Barèmes!G446)</f>
        <v/>
      </c>
      <c r="H446" s="181" t="str">
        <f>IF(Barèmes!J446="","",Barèmes!J446)</f>
        <v/>
      </c>
      <c r="I446" s="181" t="str">
        <f>IF(Barèmes!K446="","",Barèmes!K446)</f>
        <v/>
      </c>
      <c r="J446" s="170" t="str">
        <f>IF($G446="","",IF($C446=Listes!$B$32,IF(IDP_Barèmes_RX!$E446&lt;=Listes!$B$53,(IDP_Barèmes_RX!$E446*(VLOOKUP(IDP_Barèmes_RX!$D446,Listes!$A$54:$E$60,2,FALSE))),IF(IDP_Barèmes_RX!$E446&gt;Listes!$E$53,(IDP_Barèmes_RX!$E446*(VLOOKUP(IDP_Barèmes_RX!$D446,Listes!$A$54:$E$60,5,FALSE))),(IDP_Barèmes_RX!$E446*(VLOOKUP(IDP_Barèmes_RX!$D446,Listes!$A$54:$E$60,3,FALSE))+(VLOOKUP(IDP_Barèmes_RX!$D446,Listes!$A$54:$E$60,4,FALSE)))))))</f>
        <v/>
      </c>
      <c r="K446" s="170" t="str">
        <f>IF($G446="","",IF($C446=Listes!$B$31,IF(IDP_Barèmes_RX!$E446&lt;=Listes!$B$42,(IDP_Barèmes_RX!$E446*(VLOOKUP(IDP_Barèmes_RX!$D446,Listes!$A$43:$E$49,2,FALSE))),IF(IDP_Barèmes_RX!$E446&gt;Listes!$D$42,(IDP_Barèmes_RX!$E446*(VLOOKUP(IDP_Barèmes_RX!$D446,Listes!$A$43:$E$49,5,FALSE))),(IDP_Barèmes_RX!$E446*(VLOOKUP(IDP_Barèmes_RX!$D446,Listes!$A$43:$E$49,3,FALSE))+(VLOOKUP(IDP_Barèmes_RX!$D446,Listes!$A$43:$E$49,4,FALSE)))))))</f>
        <v/>
      </c>
      <c r="L446" s="170" t="str">
        <f>IF($G446="","",IF($C446=Listes!$B$34,Listes!$I$31,IF($C446=Listes!$B$35,(VLOOKUP(IDP_Barèmes_RX!$F446,Listes!$E$31:$F$36,2,FALSE)),IF($C446=Listes!$B$33,IF(IDP_Barèmes_RX!$E446&lt;=Listes!$A$64,IDP_Barèmes_RX!$E446*Listes!$A$65,IF(IDP_Barèmes_RX!$E446&gt;Listes!$D$64,IDP_Barèmes_RX!$E446*Listes!$D$65,((IDP_Barèmes_RX!$E446*Listes!$B$65)+Listes!$C$65)))))))</f>
        <v/>
      </c>
      <c r="M446" s="203" t="str">
        <f>IF(Barèmes!O446="","",Barèmes!O446)</f>
        <v/>
      </c>
      <c r="N446" s="73" t="str">
        <f t="shared" si="25"/>
        <v/>
      </c>
      <c r="O446" s="182" t="str">
        <f t="shared" si="26"/>
        <v/>
      </c>
      <c r="P446" s="182"/>
      <c r="Q446" s="182"/>
      <c r="R446" s="209" t="str">
        <f t="shared" si="27"/>
        <v/>
      </c>
      <c r="S446" s="185"/>
      <c r="T446" s="266"/>
      <c r="U446" s="90"/>
      <c r="V446" s="158">
        <f t="shared" si="24"/>
        <v>0</v>
      </c>
    </row>
    <row r="447" spans="1:22" ht="20.100000000000001" customHeight="1" x14ac:dyDescent="0.25">
      <c r="A447" s="174">
        <v>441</v>
      </c>
      <c r="B447" s="181" t="str">
        <f>IF(Barèmes!B447="","",Barèmes!B447)</f>
        <v/>
      </c>
      <c r="C447" s="181" t="str">
        <f>IF(Barèmes!C447="","",Barèmes!C447)</f>
        <v/>
      </c>
      <c r="D447" s="181" t="str">
        <f>IF(Barèmes!D447="","",Barèmes!D447)</f>
        <v/>
      </c>
      <c r="E447" s="181" t="str">
        <f>IF(Barèmes!E447="","",Barèmes!E447)</f>
        <v/>
      </c>
      <c r="F447" s="181" t="str">
        <f>IF(Barèmes!F447="","",Barèmes!F447)</f>
        <v/>
      </c>
      <c r="G447" s="181" t="str">
        <f>IF(Barèmes!G447="","",Barèmes!G447)</f>
        <v/>
      </c>
      <c r="H447" s="181" t="str">
        <f>IF(Barèmes!J447="","",Barèmes!J447)</f>
        <v/>
      </c>
      <c r="I447" s="181" t="str">
        <f>IF(Barèmes!K447="","",Barèmes!K447)</f>
        <v/>
      </c>
      <c r="J447" s="170" t="str">
        <f>IF($G447="","",IF($C447=Listes!$B$32,IF(IDP_Barèmes_RX!$E447&lt;=Listes!$B$53,(IDP_Barèmes_RX!$E447*(VLOOKUP(IDP_Barèmes_RX!$D447,Listes!$A$54:$E$60,2,FALSE))),IF(IDP_Barèmes_RX!$E447&gt;Listes!$E$53,(IDP_Barèmes_RX!$E447*(VLOOKUP(IDP_Barèmes_RX!$D447,Listes!$A$54:$E$60,5,FALSE))),(IDP_Barèmes_RX!$E447*(VLOOKUP(IDP_Barèmes_RX!$D447,Listes!$A$54:$E$60,3,FALSE))+(VLOOKUP(IDP_Barèmes_RX!$D447,Listes!$A$54:$E$60,4,FALSE)))))))</f>
        <v/>
      </c>
      <c r="K447" s="170" t="str">
        <f>IF($G447="","",IF($C447=Listes!$B$31,IF(IDP_Barèmes_RX!$E447&lt;=Listes!$B$42,(IDP_Barèmes_RX!$E447*(VLOOKUP(IDP_Barèmes_RX!$D447,Listes!$A$43:$E$49,2,FALSE))),IF(IDP_Barèmes_RX!$E447&gt;Listes!$D$42,(IDP_Barèmes_RX!$E447*(VLOOKUP(IDP_Barèmes_RX!$D447,Listes!$A$43:$E$49,5,FALSE))),(IDP_Barèmes_RX!$E447*(VLOOKUP(IDP_Barèmes_RX!$D447,Listes!$A$43:$E$49,3,FALSE))+(VLOOKUP(IDP_Barèmes_RX!$D447,Listes!$A$43:$E$49,4,FALSE)))))))</f>
        <v/>
      </c>
      <c r="L447" s="170" t="str">
        <f>IF($G447="","",IF($C447=Listes!$B$34,Listes!$I$31,IF($C447=Listes!$B$35,(VLOOKUP(IDP_Barèmes_RX!$F447,Listes!$E$31:$F$36,2,FALSE)),IF($C447=Listes!$B$33,IF(IDP_Barèmes_RX!$E447&lt;=Listes!$A$64,IDP_Barèmes_RX!$E447*Listes!$A$65,IF(IDP_Barèmes_RX!$E447&gt;Listes!$D$64,IDP_Barèmes_RX!$E447*Listes!$D$65,((IDP_Barèmes_RX!$E447*Listes!$B$65)+Listes!$C$65)))))))</f>
        <v/>
      </c>
      <c r="M447" s="203" t="str">
        <f>IF(Barèmes!O447="","",Barèmes!O447)</f>
        <v/>
      </c>
      <c r="N447" s="73" t="str">
        <f t="shared" si="25"/>
        <v/>
      </c>
      <c r="O447" s="182" t="str">
        <f t="shared" si="26"/>
        <v/>
      </c>
      <c r="P447" s="182"/>
      <c r="Q447" s="182"/>
      <c r="R447" s="209" t="str">
        <f t="shared" si="27"/>
        <v/>
      </c>
      <c r="S447" s="185"/>
      <c r="T447" s="266"/>
      <c r="U447" s="90"/>
      <c r="V447" s="158">
        <f t="shared" si="24"/>
        <v>0</v>
      </c>
    </row>
    <row r="448" spans="1:22" ht="20.100000000000001" customHeight="1" x14ac:dyDescent="0.25">
      <c r="A448" s="174">
        <v>442</v>
      </c>
      <c r="B448" s="181" t="str">
        <f>IF(Barèmes!B448="","",Barèmes!B448)</f>
        <v/>
      </c>
      <c r="C448" s="181" t="str">
        <f>IF(Barèmes!C448="","",Barèmes!C448)</f>
        <v/>
      </c>
      <c r="D448" s="181" t="str">
        <f>IF(Barèmes!D448="","",Barèmes!D448)</f>
        <v/>
      </c>
      <c r="E448" s="181" t="str">
        <f>IF(Barèmes!E448="","",Barèmes!E448)</f>
        <v/>
      </c>
      <c r="F448" s="181" t="str">
        <f>IF(Barèmes!F448="","",Barèmes!F448)</f>
        <v/>
      </c>
      <c r="G448" s="181" t="str">
        <f>IF(Barèmes!G448="","",Barèmes!G448)</f>
        <v/>
      </c>
      <c r="H448" s="181" t="str">
        <f>IF(Barèmes!J448="","",Barèmes!J448)</f>
        <v/>
      </c>
      <c r="I448" s="181" t="str">
        <f>IF(Barèmes!K448="","",Barèmes!K448)</f>
        <v/>
      </c>
      <c r="J448" s="170" t="str">
        <f>IF($G448="","",IF($C448=Listes!$B$32,IF(IDP_Barèmes_RX!$E448&lt;=Listes!$B$53,(IDP_Barèmes_RX!$E448*(VLOOKUP(IDP_Barèmes_RX!$D448,Listes!$A$54:$E$60,2,FALSE))),IF(IDP_Barèmes_RX!$E448&gt;Listes!$E$53,(IDP_Barèmes_RX!$E448*(VLOOKUP(IDP_Barèmes_RX!$D448,Listes!$A$54:$E$60,5,FALSE))),(IDP_Barèmes_RX!$E448*(VLOOKUP(IDP_Barèmes_RX!$D448,Listes!$A$54:$E$60,3,FALSE))+(VLOOKUP(IDP_Barèmes_RX!$D448,Listes!$A$54:$E$60,4,FALSE)))))))</f>
        <v/>
      </c>
      <c r="K448" s="170" t="str">
        <f>IF($G448="","",IF($C448=Listes!$B$31,IF(IDP_Barèmes_RX!$E448&lt;=Listes!$B$42,(IDP_Barèmes_RX!$E448*(VLOOKUP(IDP_Barèmes_RX!$D448,Listes!$A$43:$E$49,2,FALSE))),IF(IDP_Barèmes_RX!$E448&gt;Listes!$D$42,(IDP_Barèmes_RX!$E448*(VLOOKUP(IDP_Barèmes_RX!$D448,Listes!$A$43:$E$49,5,FALSE))),(IDP_Barèmes_RX!$E448*(VLOOKUP(IDP_Barèmes_RX!$D448,Listes!$A$43:$E$49,3,FALSE))+(VLOOKUP(IDP_Barèmes_RX!$D448,Listes!$A$43:$E$49,4,FALSE)))))))</f>
        <v/>
      </c>
      <c r="L448" s="170" t="str">
        <f>IF($G448="","",IF($C448=Listes!$B$34,Listes!$I$31,IF($C448=Listes!$B$35,(VLOOKUP(IDP_Barèmes_RX!$F448,Listes!$E$31:$F$36,2,FALSE)),IF($C448=Listes!$B$33,IF(IDP_Barèmes_RX!$E448&lt;=Listes!$A$64,IDP_Barèmes_RX!$E448*Listes!$A$65,IF(IDP_Barèmes_RX!$E448&gt;Listes!$D$64,IDP_Barèmes_RX!$E448*Listes!$D$65,((IDP_Barèmes_RX!$E448*Listes!$B$65)+Listes!$C$65)))))))</f>
        <v/>
      </c>
      <c r="M448" s="203" t="str">
        <f>IF(Barèmes!O448="","",Barèmes!O448)</f>
        <v/>
      </c>
      <c r="N448" s="73" t="str">
        <f t="shared" si="25"/>
        <v/>
      </c>
      <c r="O448" s="182" t="str">
        <f t="shared" si="26"/>
        <v/>
      </c>
      <c r="P448" s="182"/>
      <c r="Q448" s="182"/>
      <c r="R448" s="209" t="str">
        <f t="shared" si="27"/>
        <v/>
      </c>
      <c r="S448" s="185"/>
      <c r="T448" s="266"/>
      <c r="U448" s="90"/>
      <c r="V448" s="158">
        <f t="shared" si="24"/>
        <v>0</v>
      </c>
    </row>
    <row r="449" spans="1:22" ht="20.100000000000001" customHeight="1" x14ac:dyDescent="0.25">
      <c r="A449" s="174">
        <v>443</v>
      </c>
      <c r="B449" s="181" t="str">
        <f>IF(Barèmes!B449="","",Barèmes!B449)</f>
        <v/>
      </c>
      <c r="C449" s="181" t="str">
        <f>IF(Barèmes!C449="","",Barèmes!C449)</f>
        <v/>
      </c>
      <c r="D449" s="181" t="str">
        <f>IF(Barèmes!D449="","",Barèmes!D449)</f>
        <v/>
      </c>
      <c r="E449" s="181" t="str">
        <f>IF(Barèmes!E449="","",Barèmes!E449)</f>
        <v/>
      </c>
      <c r="F449" s="181" t="str">
        <f>IF(Barèmes!F449="","",Barèmes!F449)</f>
        <v/>
      </c>
      <c r="G449" s="181" t="str">
        <f>IF(Barèmes!G449="","",Barèmes!G449)</f>
        <v/>
      </c>
      <c r="H449" s="181" t="str">
        <f>IF(Barèmes!J449="","",Barèmes!J449)</f>
        <v/>
      </c>
      <c r="I449" s="181" t="str">
        <f>IF(Barèmes!K449="","",Barèmes!K449)</f>
        <v/>
      </c>
      <c r="J449" s="170" t="str">
        <f>IF($G449="","",IF($C449=Listes!$B$32,IF(IDP_Barèmes_RX!$E449&lt;=Listes!$B$53,(IDP_Barèmes_RX!$E449*(VLOOKUP(IDP_Barèmes_RX!$D449,Listes!$A$54:$E$60,2,FALSE))),IF(IDP_Barèmes_RX!$E449&gt;Listes!$E$53,(IDP_Barèmes_RX!$E449*(VLOOKUP(IDP_Barèmes_RX!$D449,Listes!$A$54:$E$60,5,FALSE))),(IDP_Barèmes_RX!$E449*(VLOOKUP(IDP_Barèmes_RX!$D449,Listes!$A$54:$E$60,3,FALSE))+(VLOOKUP(IDP_Barèmes_RX!$D449,Listes!$A$54:$E$60,4,FALSE)))))))</f>
        <v/>
      </c>
      <c r="K449" s="170" t="str">
        <f>IF($G449="","",IF($C449=Listes!$B$31,IF(IDP_Barèmes_RX!$E449&lt;=Listes!$B$42,(IDP_Barèmes_RX!$E449*(VLOOKUP(IDP_Barèmes_RX!$D449,Listes!$A$43:$E$49,2,FALSE))),IF(IDP_Barèmes_RX!$E449&gt;Listes!$D$42,(IDP_Barèmes_RX!$E449*(VLOOKUP(IDP_Barèmes_RX!$D449,Listes!$A$43:$E$49,5,FALSE))),(IDP_Barèmes_RX!$E449*(VLOOKUP(IDP_Barèmes_RX!$D449,Listes!$A$43:$E$49,3,FALSE))+(VLOOKUP(IDP_Barèmes_RX!$D449,Listes!$A$43:$E$49,4,FALSE)))))))</f>
        <v/>
      </c>
      <c r="L449" s="170" t="str">
        <f>IF($G449="","",IF($C449=Listes!$B$34,Listes!$I$31,IF($C449=Listes!$B$35,(VLOOKUP(IDP_Barèmes_RX!$F449,Listes!$E$31:$F$36,2,FALSE)),IF($C449=Listes!$B$33,IF(IDP_Barèmes_RX!$E449&lt;=Listes!$A$64,IDP_Barèmes_RX!$E449*Listes!$A$65,IF(IDP_Barèmes_RX!$E449&gt;Listes!$D$64,IDP_Barèmes_RX!$E449*Listes!$D$65,((IDP_Barèmes_RX!$E449*Listes!$B$65)+Listes!$C$65)))))))</f>
        <v/>
      </c>
      <c r="M449" s="203" t="str">
        <f>IF(Barèmes!O449="","",Barèmes!O449)</f>
        <v/>
      </c>
      <c r="N449" s="73" t="str">
        <f t="shared" si="25"/>
        <v/>
      </c>
      <c r="O449" s="182" t="str">
        <f t="shared" si="26"/>
        <v/>
      </c>
      <c r="P449" s="182"/>
      <c r="Q449" s="182"/>
      <c r="R449" s="209" t="str">
        <f t="shared" si="27"/>
        <v/>
      </c>
      <c r="S449" s="185"/>
      <c r="T449" s="266"/>
      <c r="U449" s="90"/>
      <c r="V449" s="158">
        <f t="shared" si="24"/>
        <v>0</v>
      </c>
    </row>
    <row r="450" spans="1:22" ht="20.100000000000001" customHeight="1" x14ac:dyDescent="0.25">
      <c r="A450" s="174">
        <v>444</v>
      </c>
      <c r="B450" s="181" t="str">
        <f>IF(Barèmes!B450="","",Barèmes!B450)</f>
        <v/>
      </c>
      <c r="C450" s="181" t="str">
        <f>IF(Barèmes!C450="","",Barèmes!C450)</f>
        <v/>
      </c>
      <c r="D450" s="181" t="str">
        <f>IF(Barèmes!D450="","",Barèmes!D450)</f>
        <v/>
      </c>
      <c r="E450" s="181" t="str">
        <f>IF(Barèmes!E450="","",Barèmes!E450)</f>
        <v/>
      </c>
      <c r="F450" s="181" t="str">
        <f>IF(Barèmes!F450="","",Barèmes!F450)</f>
        <v/>
      </c>
      <c r="G450" s="181" t="str">
        <f>IF(Barèmes!G450="","",Barèmes!G450)</f>
        <v/>
      </c>
      <c r="H450" s="181" t="str">
        <f>IF(Barèmes!J450="","",Barèmes!J450)</f>
        <v/>
      </c>
      <c r="I450" s="181" t="str">
        <f>IF(Barèmes!K450="","",Barèmes!K450)</f>
        <v/>
      </c>
      <c r="J450" s="170" t="str">
        <f>IF($G450="","",IF($C450=Listes!$B$32,IF(IDP_Barèmes_RX!$E450&lt;=Listes!$B$53,(IDP_Barèmes_RX!$E450*(VLOOKUP(IDP_Barèmes_RX!$D450,Listes!$A$54:$E$60,2,FALSE))),IF(IDP_Barèmes_RX!$E450&gt;Listes!$E$53,(IDP_Barèmes_RX!$E450*(VLOOKUP(IDP_Barèmes_RX!$D450,Listes!$A$54:$E$60,5,FALSE))),(IDP_Barèmes_RX!$E450*(VLOOKUP(IDP_Barèmes_RX!$D450,Listes!$A$54:$E$60,3,FALSE))+(VLOOKUP(IDP_Barèmes_RX!$D450,Listes!$A$54:$E$60,4,FALSE)))))))</f>
        <v/>
      </c>
      <c r="K450" s="170" t="str">
        <f>IF($G450="","",IF($C450=Listes!$B$31,IF(IDP_Barèmes_RX!$E450&lt;=Listes!$B$42,(IDP_Barèmes_RX!$E450*(VLOOKUP(IDP_Barèmes_RX!$D450,Listes!$A$43:$E$49,2,FALSE))),IF(IDP_Barèmes_RX!$E450&gt;Listes!$D$42,(IDP_Barèmes_RX!$E450*(VLOOKUP(IDP_Barèmes_RX!$D450,Listes!$A$43:$E$49,5,FALSE))),(IDP_Barèmes_RX!$E450*(VLOOKUP(IDP_Barèmes_RX!$D450,Listes!$A$43:$E$49,3,FALSE))+(VLOOKUP(IDP_Barèmes_RX!$D450,Listes!$A$43:$E$49,4,FALSE)))))))</f>
        <v/>
      </c>
      <c r="L450" s="170" t="str">
        <f>IF($G450="","",IF($C450=Listes!$B$34,Listes!$I$31,IF($C450=Listes!$B$35,(VLOOKUP(IDP_Barèmes_RX!$F450,Listes!$E$31:$F$36,2,FALSE)),IF($C450=Listes!$B$33,IF(IDP_Barèmes_RX!$E450&lt;=Listes!$A$64,IDP_Barèmes_RX!$E450*Listes!$A$65,IF(IDP_Barèmes_RX!$E450&gt;Listes!$D$64,IDP_Barèmes_RX!$E450*Listes!$D$65,((IDP_Barèmes_RX!$E450*Listes!$B$65)+Listes!$C$65)))))))</f>
        <v/>
      </c>
      <c r="M450" s="203" t="str">
        <f>IF(Barèmes!O450="","",Barèmes!O450)</f>
        <v/>
      </c>
      <c r="N450" s="73" t="str">
        <f t="shared" si="25"/>
        <v/>
      </c>
      <c r="O450" s="182" t="str">
        <f t="shared" si="26"/>
        <v/>
      </c>
      <c r="P450" s="182"/>
      <c r="Q450" s="182"/>
      <c r="R450" s="209" t="str">
        <f t="shared" si="27"/>
        <v/>
      </c>
      <c r="S450" s="185"/>
      <c r="T450" s="266"/>
      <c r="U450" s="90"/>
      <c r="V450" s="158">
        <f t="shared" si="24"/>
        <v>0</v>
      </c>
    </row>
    <row r="451" spans="1:22" ht="20.100000000000001" customHeight="1" x14ac:dyDescent="0.25">
      <c r="A451" s="174">
        <v>445</v>
      </c>
      <c r="B451" s="181" t="str">
        <f>IF(Barèmes!B451="","",Barèmes!B451)</f>
        <v/>
      </c>
      <c r="C451" s="181" t="str">
        <f>IF(Barèmes!C451="","",Barèmes!C451)</f>
        <v/>
      </c>
      <c r="D451" s="181" t="str">
        <f>IF(Barèmes!D451="","",Barèmes!D451)</f>
        <v/>
      </c>
      <c r="E451" s="181" t="str">
        <f>IF(Barèmes!E451="","",Barèmes!E451)</f>
        <v/>
      </c>
      <c r="F451" s="181" t="str">
        <f>IF(Barèmes!F451="","",Barèmes!F451)</f>
        <v/>
      </c>
      <c r="G451" s="181" t="str">
        <f>IF(Barèmes!G451="","",Barèmes!G451)</f>
        <v/>
      </c>
      <c r="H451" s="181" t="str">
        <f>IF(Barèmes!J451="","",Barèmes!J451)</f>
        <v/>
      </c>
      <c r="I451" s="181" t="str">
        <f>IF(Barèmes!K451="","",Barèmes!K451)</f>
        <v/>
      </c>
      <c r="J451" s="170" t="str">
        <f>IF($G451="","",IF($C451=Listes!$B$32,IF(IDP_Barèmes_RX!$E451&lt;=Listes!$B$53,(IDP_Barèmes_RX!$E451*(VLOOKUP(IDP_Barèmes_RX!$D451,Listes!$A$54:$E$60,2,FALSE))),IF(IDP_Barèmes_RX!$E451&gt;Listes!$E$53,(IDP_Barèmes_RX!$E451*(VLOOKUP(IDP_Barèmes_RX!$D451,Listes!$A$54:$E$60,5,FALSE))),(IDP_Barèmes_RX!$E451*(VLOOKUP(IDP_Barèmes_RX!$D451,Listes!$A$54:$E$60,3,FALSE))+(VLOOKUP(IDP_Barèmes_RX!$D451,Listes!$A$54:$E$60,4,FALSE)))))))</f>
        <v/>
      </c>
      <c r="K451" s="170" t="str">
        <f>IF($G451="","",IF($C451=Listes!$B$31,IF(IDP_Barèmes_RX!$E451&lt;=Listes!$B$42,(IDP_Barèmes_RX!$E451*(VLOOKUP(IDP_Barèmes_RX!$D451,Listes!$A$43:$E$49,2,FALSE))),IF(IDP_Barèmes_RX!$E451&gt;Listes!$D$42,(IDP_Barèmes_RX!$E451*(VLOOKUP(IDP_Barèmes_RX!$D451,Listes!$A$43:$E$49,5,FALSE))),(IDP_Barèmes_RX!$E451*(VLOOKUP(IDP_Barèmes_RX!$D451,Listes!$A$43:$E$49,3,FALSE))+(VLOOKUP(IDP_Barèmes_RX!$D451,Listes!$A$43:$E$49,4,FALSE)))))))</f>
        <v/>
      </c>
      <c r="L451" s="170" t="str">
        <f>IF($G451="","",IF($C451=Listes!$B$34,Listes!$I$31,IF($C451=Listes!$B$35,(VLOOKUP(IDP_Barèmes_RX!$F451,Listes!$E$31:$F$36,2,FALSE)),IF($C451=Listes!$B$33,IF(IDP_Barèmes_RX!$E451&lt;=Listes!$A$64,IDP_Barèmes_RX!$E451*Listes!$A$65,IF(IDP_Barèmes_RX!$E451&gt;Listes!$D$64,IDP_Barèmes_RX!$E451*Listes!$D$65,((IDP_Barèmes_RX!$E451*Listes!$B$65)+Listes!$C$65)))))))</f>
        <v/>
      </c>
      <c r="M451" s="203" t="str">
        <f>IF(Barèmes!O451="","",Barèmes!O451)</f>
        <v/>
      </c>
      <c r="N451" s="73" t="str">
        <f t="shared" si="25"/>
        <v/>
      </c>
      <c r="O451" s="182" t="str">
        <f t="shared" si="26"/>
        <v/>
      </c>
      <c r="P451" s="182"/>
      <c r="Q451" s="182"/>
      <c r="R451" s="209" t="str">
        <f t="shared" si="27"/>
        <v/>
      </c>
      <c r="S451" s="185"/>
      <c r="T451" s="266"/>
      <c r="U451" s="90"/>
      <c r="V451" s="158">
        <f t="shared" si="24"/>
        <v>0</v>
      </c>
    </row>
    <row r="452" spans="1:22" ht="20.100000000000001" customHeight="1" x14ac:dyDescent="0.25">
      <c r="A452" s="174">
        <v>446</v>
      </c>
      <c r="B452" s="181" t="str">
        <f>IF(Barèmes!B452="","",Barèmes!B452)</f>
        <v/>
      </c>
      <c r="C452" s="181" t="str">
        <f>IF(Barèmes!C452="","",Barèmes!C452)</f>
        <v/>
      </c>
      <c r="D452" s="181" t="str">
        <f>IF(Barèmes!D452="","",Barèmes!D452)</f>
        <v/>
      </c>
      <c r="E452" s="181" t="str">
        <f>IF(Barèmes!E452="","",Barèmes!E452)</f>
        <v/>
      </c>
      <c r="F452" s="181" t="str">
        <f>IF(Barèmes!F452="","",Barèmes!F452)</f>
        <v/>
      </c>
      <c r="G452" s="181" t="str">
        <f>IF(Barèmes!G452="","",Barèmes!G452)</f>
        <v/>
      </c>
      <c r="H452" s="181" t="str">
        <f>IF(Barèmes!J452="","",Barèmes!J452)</f>
        <v/>
      </c>
      <c r="I452" s="181" t="str">
        <f>IF(Barèmes!K452="","",Barèmes!K452)</f>
        <v/>
      </c>
      <c r="J452" s="170" t="str">
        <f>IF($G452="","",IF($C452=Listes!$B$32,IF(IDP_Barèmes_RX!$E452&lt;=Listes!$B$53,(IDP_Barèmes_RX!$E452*(VLOOKUP(IDP_Barèmes_RX!$D452,Listes!$A$54:$E$60,2,FALSE))),IF(IDP_Barèmes_RX!$E452&gt;Listes!$E$53,(IDP_Barèmes_RX!$E452*(VLOOKUP(IDP_Barèmes_RX!$D452,Listes!$A$54:$E$60,5,FALSE))),(IDP_Barèmes_RX!$E452*(VLOOKUP(IDP_Barèmes_RX!$D452,Listes!$A$54:$E$60,3,FALSE))+(VLOOKUP(IDP_Barèmes_RX!$D452,Listes!$A$54:$E$60,4,FALSE)))))))</f>
        <v/>
      </c>
      <c r="K452" s="170" t="str">
        <f>IF($G452="","",IF($C452=Listes!$B$31,IF(IDP_Barèmes_RX!$E452&lt;=Listes!$B$42,(IDP_Barèmes_RX!$E452*(VLOOKUP(IDP_Barèmes_RX!$D452,Listes!$A$43:$E$49,2,FALSE))),IF(IDP_Barèmes_RX!$E452&gt;Listes!$D$42,(IDP_Barèmes_RX!$E452*(VLOOKUP(IDP_Barèmes_RX!$D452,Listes!$A$43:$E$49,5,FALSE))),(IDP_Barèmes_RX!$E452*(VLOOKUP(IDP_Barèmes_RX!$D452,Listes!$A$43:$E$49,3,FALSE))+(VLOOKUP(IDP_Barèmes_RX!$D452,Listes!$A$43:$E$49,4,FALSE)))))))</f>
        <v/>
      </c>
      <c r="L452" s="170" t="str">
        <f>IF($G452="","",IF($C452=Listes!$B$34,Listes!$I$31,IF($C452=Listes!$B$35,(VLOOKUP(IDP_Barèmes_RX!$F452,Listes!$E$31:$F$36,2,FALSE)),IF($C452=Listes!$B$33,IF(IDP_Barèmes_RX!$E452&lt;=Listes!$A$64,IDP_Barèmes_RX!$E452*Listes!$A$65,IF(IDP_Barèmes_RX!$E452&gt;Listes!$D$64,IDP_Barèmes_RX!$E452*Listes!$D$65,((IDP_Barèmes_RX!$E452*Listes!$B$65)+Listes!$C$65)))))))</f>
        <v/>
      </c>
      <c r="M452" s="203" t="str">
        <f>IF(Barèmes!O452="","",Barèmes!O452)</f>
        <v/>
      </c>
      <c r="N452" s="73" t="str">
        <f t="shared" si="25"/>
        <v/>
      </c>
      <c r="O452" s="182" t="str">
        <f t="shared" si="26"/>
        <v/>
      </c>
      <c r="P452" s="182"/>
      <c r="Q452" s="182"/>
      <c r="R452" s="209" t="str">
        <f t="shared" si="27"/>
        <v/>
      </c>
      <c r="S452" s="185"/>
      <c r="T452" s="266"/>
      <c r="U452" s="90"/>
      <c r="V452" s="158">
        <f t="shared" si="24"/>
        <v>0</v>
      </c>
    </row>
    <row r="453" spans="1:22" ht="20.100000000000001" customHeight="1" x14ac:dyDescent="0.25">
      <c r="A453" s="174">
        <v>447</v>
      </c>
      <c r="B453" s="181" t="str">
        <f>IF(Barèmes!B453="","",Barèmes!B453)</f>
        <v/>
      </c>
      <c r="C453" s="181" t="str">
        <f>IF(Barèmes!C453="","",Barèmes!C453)</f>
        <v/>
      </c>
      <c r="D453" s="181" t="str">
        <f>IF(Barèmes!D453="","",Barèmes!D453)</f>
        <v/>
      </c>
      <c r="E453" s="181" t="str">
        <f>IF(Barèmes!E453="","",Barèmes!E453)</f>
        <v/>
      </c>
      <c r="F453" s="181" t="str">
        <f>IF(Barèmes!F453="","",Barèmes!F453)</f>
        <v/>
      </c>
      <c r="G453" s="181" t="str">
        <f>IF(Barèmes!G453="","",Barèmes!G453)</f>
        <v/>
      </c>
      <c r="H453" s="181" t="str">
        <f>IF(Barèmes!J453="","",Barèmes!J453)</f>
        <v/>
      </c>
      <c r="I453" s="181" t="str">
        <f>IF(Barèmes!K453="","",Barèmes!K453)</f>
        <v/>
      </c>
      <c r="J453" s="170" t="str">
        <f>IF($G453="","",IF($C453=Listes!$B$32,IF(IDP_Barèmes_RX!$E453&lt;=Listes!$B$53,(IDP_Barèmes_RX!$E453*(VLOOKUP(IDP_Barèmes_RX!$D453,Listes!$A$54:$E$60,2,FALSE))),IF(IDP_Barèmes_RX!$E453&gt;Listes!$E$53,(IDP_Barèmes_RX!$E453*(VLOOKUP(IDP_Barèmes_RX!$D453,Listes!$A$54:$E$60,5,FALSE))),(IDP_Barèmes_RX!$E453*(VLOOKUP(IDP_Barèmes_RX!$D453,Listes!$A$54:$E$60,3,FALSE))+(VLOOKUP(IDP_Barèmes_RX!$D453,Listes!$A$54:$E$60,4,FALSE)))))))</f>
        <v/>
      </c>
      <c r="K453" s="170" t="str">
        <f>IF($G453="","",IF($C453=Listes!$B$31,IF(IDP_Barèmes_RX!$E453&lt;=Listes!$B$42,(IDP_Barèmes_RX!$E453*(VLOOKUP(IDP_Barèmes_RX!$D453,Listes!$A$43:$E$49,2,FALSE))),IF(IDP_Barèmes_RX!$E453&gt;Listes!$D$42,(IDP_Barèmes_RX!$E453*(VLOOKUP(IDP_Barèmes_RX!$D453,Listes!$A$43:$E$49,5,FALSE))),(IDP_Barèmes_RX!$E453*(VLOOKUP(IDP_Barèmes_RX!$D453,Listes!$A$43:$E$49,3,FALSE))+(VLOOKUP(IDP_Barèmes_RX!$D453,Listes!$A$43:$E$49,4,FALSE)))))))</f>
        <v/>
      </c>
      <c r="L453" s="170" t="str">
        <f>IF($G453="","",IF($C453=Listes!$B$34,Listes!$I$31,IF($C453=Listes!$B$35,(VLOOKUP(IDP_Barèmes_RX!$F453,Listes!$E$31:$F$36,2,FALSE)),IF($C453=Listes!$B$33,IF(IDP_Barèmes_RX!$E453&lt;=Listes!$A$64,IDP_Barèmes_RX!$E453*Listes!$A$65,IF(IDP_Barèmes_RX!$E453&gt;Listes!$D$64,IDP_Barèmes_RX!$E453*Listes!$D$65,((IDP_Barèmes_RX!$E453*Listes!$B$65)+Listes!$C$65)))))))</f>
        <v/>
      </c>
      <c r="M453" s="203" t="str">
        <f>IF(Barèmes!O453="","",Barèmes!O453)</f>
        <v/>
      </c>
      <c r="N453" s="73" t="str">
        <f t="shared" si="25"/>
        <v/>
      </c>
      <c r="O453" s="182" t="str">
        <f t="shared" si="26"/>
        <v/>
      </c>
      <c r="P453" s="182"/>
      <c r="Q453" s="182"/>
      <c r="R453" s="209" t="str">
        <f t="shared" si="27"/>
        <v/>
      </c>
      <c r="S453" s="185"/>
      <c r="T453" s="266"/>
      <c r="U453" s="90"/>
      <c r="V453" s="158">
        <f t="shared" si="24"/>
        <v>0</v>
      </c>
    </row>
    <row r="454" spans="1:22" ht="20.100000000000001" customHeight="1" x14ac:dyDescent="0.25">
      <c r="A454" s="174">
        <v>448</v>
      </c>
      <c r="B454" s="181" t="str">
        <f>IF(Barèmes!B454="","",Barèmes!B454)</f>
        <v/>
      </c>
      <c r="C454" s="181" t="str">
        <f>IF(Barèmes!C454="","",Barèmes!C454)</f>
        <v/>
      </c>
      <c r="D454" s="181" t="str">
        <f>IF(Barèmes!D454="","",Barèmes!D454)</f>
        <v/>
      </c>
      <c r="E454" s="181" t="str">
        <f>IF(Barèmes!E454="","",Barèmes!E454)</f>
        <v/>
      </c>
      <c r="F454" s="181" t="str">
        <f>IF(Barèmes!F454="","",Barèmes!F454)</f>
        <v/>
      </c>
      <c r="G454" s="181" t="str">
        <f>IF(Barèmes!G454="","",Barèmes!G454)</f>
        <v/>
      </c>
      <c r="H454" s="181" t="str">
        <f>IF(Barèmes!J454="","",Barèmes!J454)</f>
        <v/>
      </c>
      <c r="I454" s="181" t="str">
        <f>IF(Barèmes!K454="","",Barèmes!K454)</f>
        <v/>
      </c>
      <c r="J454" s="170" t="str">
        <f>IF($G454="","",IF($C454=Listes!$B$32,IF(IDP_Barèmes_RX!$E454&lt;=Listes!$B$53,(IDP_Barèmes_RX!$E454*(VLOOKUP(IDP_Barèmes_RX!$D454,Listes!$A$54:$E$60,2,FALSE))),IF(IDP_Barèmes_RX!$E454&gt;Listes!$E$53,(IDP_Barèmes_RX!$E454*(VLOOKUP(IDP_Barèmes_RX!$D454,Listes!$A$54:$E$60,5,FALSE))),(IDP_Barèmes_RX!$E454*(VLOOKUP(IDP_Barèmes_RX!$D454,Listes!$A$54:$E$60,3,FALSE))+(VLOOKUP(IDP_Barèmes_RX!$D454,Listes!$A$54:$E$60,4,FALSE)))))))</f>
        <v/>
      </c>
      <c r="K454" s="170" t="str">
        <f>IF($G454="","",IF($C454=Listes!$B$31,IF(IDP_Barèmes_RX!$E454&lt;=Listes!$B$42,(IDP_Barèmes_RX!$E454*(VLOOKUP(IDP_Barèmes_RX!$D454,Listes!$A$43:$E$49,2,FALSE))),IF(IDP_Barèmes_RX!$E454&gt;Listes!$D$42,(IDP_Barèmes_RX!$E454*(VLOOKUP(IDP_Barèmes_RX!$D454,Listes!$A$43:$E$49,5,FALSE))),(IDP_Barèmes_RX!$E454*(VLOOKUP(IDP_Barèmes_RX!$D454,Listes!$A$43:$E$49,3,FALSE))+(VLOOKUP(IDP_Barèmes_RX!$D454,Listes!$A$43:$E$49,4,FALSE)))))))</f>
        <v/>
      </c>
      <c r="L454" s="170" t="str">
        <f>IF($G454="","",IF($C454=Listes!$B$34,Listes!$I$31,IF($C454=Listes!$B$35,(VLOOKUP(IDP_Barèmes_RX!$F454,Listes!$E$31:$F$36,2,FALSE)),IF($C454=Listes!$B$33,IF(IDP_Barèmes_RX!$E454&lt;=Listes!$A$64,IDP_Barèmes_RX!$E454*Listes!$A$65,IF(IDP_Barèmes_RX!$E454&gt;Listes!$D$64,IDP_Barèmes_RX!$E454*Listes!$D$65,((IDP_Barèmes_RX!$E454*Listes!$B$65)+Listes!$C$65)))))))</f>
        <v/>
      </c>
      <c r="M454" s="203" t="str">
        <f>IF(Barèmes!O454="","",Barèmes!O454)</f>
        <v/>
      </c>
      <c r="N454" s="73" t="str">
        <f t="shared" si="25"/>
        <v/>
      </c>
      <c r="O454" s="182" t="str">
        <f t="shared" si="26"/>
        <v/>
      </c>
      <c r="P454" s="182"/>
      <c r="Q454" s="182"/>
      <c r="R454" s="209" t="str">
        <f t="shared" si="27"/>
        <v/>
      </c>
      <c r="S454" s="185"/>
      <c r="T454" s="266"/>
      <c r="U454" s="90"/>
      <c r="V454" s="158">
        <f t="shared" si="24"/>
        <v>0</v>
      </c>
    </row>
    <row r="455" spans="1:22" ht="20.100000000000001" customHeight="1" x14ac:dyDescent="0.25">
      <c r="A455" s="174">
        <v>449</v>
      </c>
      <c r="B455" s="181" t="str">
        <f>IF(Barèmes!B455="","",Barèmes!B455)</f>
        <v/>
      </c>
      <c r="C455" s="181" t="str">
        <f>IF(Barèmes!C455="","",Barèmes!C455)</f>
        <v/>
      </c>
      <c r="D455" s="181" t="str">
        <f>IF(Barèmes!D455="","",Barèmes!D455)</f>
        <v/>
      </c>
      <c r="E455" s="181" t="str">
        <f>IF(Barèmes!E455="","",Barèmes!E455)</f>
        <v/>
      </c>
      <c r="F455" s="181" t="str">
        <f>IF(Barèmes!F455="","",Barèmes!F455)</f>
        <v/>
      </c>
      <c r="G455" s="181" t="str">
        <f>IF(Barèmes!G455="","",Barèmes!G455)</f>
        <v/>
      </c>
      <c r="H455" s="181" t="str">
        <f>IF(Barèmes!J455="","",Barèmes!J455)</f>
        <v/>
      </c>
      <c r="I455" s="181" t="str">
        <f>IF(Barèmes!K455="","",Barèmes!K455)</f>
        <v/>
      </c>
      <c r="J455" s="170" t="str">
        <f>IF($G455="","",IF($C455=Listes!$B$32,IF(IDP_Barèmes_RX!$E455&lt;=Listes!$B$53,(IDP_Barèmes_RX!$E455*(VLOOKUP(IDP_Barèmes_RX!$D455,Listes!$A$54:$E$60,2,FALSE))),IF(IDP_Barèmes_RX!$E455&gt;Listes!$E$53,(IDP_Barèmes_RX!$E455*(VLOOKUP(IDP_Barèmes_RX!$D455,Listes!$A$54:$E$60,5,FALSE))),(IDP_Barèmes_RX!$E455*(VLOOKUP(IDP_Barèmes_RX!$D455,Listes!$A$54:$E$60,3,FALSE))+(VLOOKUP(IDP_Barèmes_RX!$D455,Listes!$A$54:$E$60,4,FALSE)))))))</f>
        <v/>
      </c>
      <c r="K455" s="170" t="str">
        <f>IF($G455="","",IF($C455=Listes!$B$31,IF(IDP_Barèmes_RX!$E455&lt;=Listes!$B$42,(IDP_Barèmes_RX!$E455*(VLOOKUP(IDP_Barèmes_RX!$D455,Listes!$A$43:$E$49,2,FALSE))),IF(IDP_Barèmes_RX!$E455&gt;Listes!$D$42,(IDP_Barèmes_RX!$E455*(VLOOKUP(IDP_Barèmes_RX!$D455,Listes!$A$43:$E$49,5,FALSE))),(IDP_Barèmes_RX!$E455*(VLOOKUP(IDP_Barèmes_RX!$D455,Listes!$A$43:$E$49,3,FALSE))+(VLOOKUP(IDP_Barèmes_RX!$D455,Listes!$A$43:$E$49,4,FALSE)))))))</f>
        <v/>
      </c>
      <c r="L455" s="170" t="str">
        <f>IF($G455="","",IF($C455=Listes!$B$34,Listes!$I$31,IF($C455=Listes!$B$35,(VLOOKUP(IDP_Barèmes_RX!$F455,Listes!$E$31:$F$36,2,FALSE)),IF($C455=Listes!$B$33,IF(IDP_Barèmes_RX!$E455&lt;=Listes!$A$64,IDP_Barèmes_RX!$E455*Listes!$A$65,IF(IDP_Barèmes_RX!$E455&gt;Listes!$D$64,IDP_Barèmes_RX!$E455*Listes!$D$65,((IDP_Barèmes_RX!$E455*Listes!$B$65)+Listes!$C$65)))))))</f>
        <v/>
      </c>
      <c r="M455" s="203" t="str">
        <f>IF(Barèmes!O455="","",Barèmes!O455)</f>
        <v/>
      </c>
      <c r="N455" s="73" t="str">
        <f t="shared" si="25"/>
        <v/>
      </c>
      <c r="O455" s="182" t="str">
        <f t="shared" si="26"/>
        <v/>
      </c>
      <c r="P455" s="182"/>
      <c r="Q455" s="182"/>
      <c r="R455" s="209" t="str">
        <f t="shared" si="27"/>
        <v/>
      </c>
      <c r="S455" s="185"/>
      <c r="T455" s="266"/>
      <c r="U455" s="90"/>
      <c r="V455" s="158">
        <f t="shared" ref="V455:V506" si="28">IF(AND(B455&lt;&gt;"",U455&lt;&gt;"Oui"),1,0)</f>
        <v>0</v>
      </c>
    </row>
    <row r="456" spans="1:22" ht="20.100000000000001" customHeight="1" x14ac:dyDescent="0.25">
      <c r="A456" s="174">
        <v>450</v>
      </c>
      <c r="B456" s="181" t="str">
        <f>IF(Barèmes!B456="","",Barèmes!B456)</f>
        <v/>
      </c>
      <c r="C456" s="181" t="str">
        <f>IF(Barèmes!C456="","",Barèmes!C456)</f>
        <v/>
      </c>
      <c r="D456" s="181" t="str">
        <f>IF(Barèmes!D456="","",Barèmes!D456)</f>
        <v/>
      </c>
      <c r="E456" s="181" t="str">
        <f>IF(Barèmes!E456="","",Barèmes!E456)</f>
        <v/>
      </c>
      <c r="F456" s="181" t="str">
        <f>IF(Barèmes!F456="","",Barèmes!F456)</f>
        <v/>
      </c>
      <c r="G456" s="181" t="str">
        <f>IF(Barèmes!G456="","",Barèmes!G456)</f>
        <v/>
      </c>
      <c r="H456" s="181" t="str">
        <f>IF(Barèmes!J456="","",Barèmes!J456)</f>
        <v/>
      </c>
      <c r="I456" s="181" t="str">
        <f>IF(Barèmes!K456="","",Barèmes!K456)</f>
        <v/>
      </c>
      <c r="J456" s="170" t="str">
        <f>IF($G456="","",IF($C456=Listes!$B$32,IF(IDP_Barèmes_RX!$E456&lt;=Listes!$B$53,(IDP_Barèmes_RX!$E456*(VLOOKUP(IDP_Barèmes_RX!$D456,Listes!$A$54:$E$60,2,FALSE))),IF(IDP_Barèmes_RX!$E456&gt;Listes!$E$53,(IDP_Barèmes_RX!$E456*(VLOOKUP(IDP_Barèmes_RX!$D456,Listes!$A$54:$E$60,5,FALSE))),(IDP_Barèmes_RX!$E456*(VLOOKUP(IDP_Barèmes_RX!$D456,Listes!$A$54:$E$60,3,FALSE))+(VLOOKUP(IDP_Barèmes_RX!$D456,Listes!$A$54:$E$60,4,FALSE)))))))</f>
        <v/>
      </c>
      <c r="K456" s="170" t="str">
        <f>IF($G456="","",IF($C456=Listes!$B$31,IF(IDP_Barèmes_RX!$E456&lt;=Listes!$B$42,(IDP_Barèmes_RX!$E456*(VLOOKUP(IDP_Barèmes_RX!$D456,Listes!$A$43:$E$49,2,FALSE))),IF(IDP_Barèmes_RX!$E456&gt;Listes!$D$42,(IDP_Barèmes_RX!$E456*(VLOOKUP(IDP_Barèmes_RX!$D456,Listes!$A$43:$E$49,5,FALSE))),(IDP_Barèmes_RX!$E456*(VLOOKUP(IDP_Barèmes_RX!$D456,Listes!$A$43:$E$49,3,FALSE))+(VLOOKUP(IDP_Barèmes_RX!$D456,Listes!$A$43:$E$49,4,FALSE)))))))</f>
        <v/>
      </c>
      <c r="L456" s="170" t="str">
        <f>IF($G456="","",IF($C456=Listes!$B$34,Listes!$I$31,IF($C456=Listes!$B$35,(VLOOKUP(IDP_Barèmes_RX!$F456,Listes!$E$31:$F$36,2,FALSE)),IF($C456=Listes!$B$33,IF(IDP_Barèmes_RX!$E456&lt;=Listes!$A$64,IDP_Barèmes_RX!$E456*Listes!$A$65,IF(IDP_Barèmes_RX!$E456&gt;Listes!$D$64,IDP_Barèmes_RX!$E456*Listes!$D$65,((IDP_Barèmes_RX!$E456*Listes!$B$65)+Listes!$C$65)))))))</f>
        <v/>
      </c>
      <c r="M456" s="203" t="str">
        <f>IF(Barèmes!O456="","",Barèmes!O456)</f>
        <v/>
      </c>
      <c r="N456" s="73" t="str">
        <f t="shared" ref="N456:N506" si="29">IF($H456="","",($L456+$K456+$J456)*$H456)</f>
        <v/>
      </c>
      <c r="O456" s="182" t="str">
        <f t="shared" ref="O456:O506" si="30">IF($M456="","",IF($N456&gt;$M456,"Le montant éligible ne peut etre supérieur au montant présenté",""))</f>
        <v/>
      </c>
      <c r="P456" s="182"/>
      <c r="Q456" s="182"/>
      <c r="R456" s="209" t="str">
        <f t="shared" ref="R456:R506" si="31">IF($N456="","",$N456)</f>
        <v/>
      </c>
      <c r="S456" s="185"/>
      <c r="T456" s="266"/>
      <c r="U456" s="90"/>
      <c r="V456" s="158">
        <f t="shared" si="28"/>
        <v>0</v>
      </c>
    </row>
    <row r="457" spans="1:22" ht="20.100000000000001" customHeight="1" x14ac:dyDescent="0.25">
      <c r="A457" s="174">
        <v>451</v>
      </c>
      <c r="B457" s="181" t="str">
        <f>IF(Barèmes!B457="","",Barèmes!B457)</f>
        <v/>
      </c>
      <c r="C457" s="181" t="str">
        <f>IF(Barèmes!C457="","",Barèmes!C457)</f>
        <v/>
      </c>
      <c r="D457" s="181" t="str">
        <f>IF(Barèmes!D457="","",Barèmes!D457)</f>
        <v/>
      </c>
      <c r="E457" s="181" t="str">
        <f>IF(Barèmes!E457="","",Barèmes!E457)</f>
        <v/>
      </c>
      <c r="F457" s="181" t="str">
        <f>IF(Barèmes!F457="","",Barèmes!F457)</f>
        <v/>
      </c>
      <c r="G457" s="181" t="str">
        <f>IF(Barèmes!G457="","",Barèmes!G457)</f>
        <v/>
      </c>
      <c r="H457" s="181" t="str">
        <f>IF(Barèmes!J457="","",Barèmes!J457)</f>
        <v/>
      </c>
      <c r="I457" s="181" t="str">
        <f>IF(Barèmes!K457="","",Barèmes!K457)</f>
        <v/>
      </c>
      <c r="J457" s="170" t="str">
        <f>IF($G457="","",IF($C457=Listes!$B$32,IF(IDP_Barèmes_RX!$E457&lt;=Listes!$B$53,(IDP_Barèmes_RX!$E457*(VLOOKUP(IDP_Barèmes_RX!$D457,Listes!$A$54:$E$60,2,FALSE))),IF(IDP_Barèmes_RX!$E457&gt;Listes!$E$53,(IDP_Barèmes_RX!$E457*(VLOOKUP(IDP_Barèmes_RX!$D457,Listes!$A$54:$E$60,5,FALSE))),(IDP_Barèmes_RX!$E457*(VLOOKUP(IDP_Barèmes_RX!$D457,Listes!$A$54:$E$60,3,FALSE))+(VLOOKUP(IDP_Barèmes_RX!$D457,Listes!$A$54:$E$60,4,FALSE)))))))</f>
        <v/>
      </c>
      <c r="K457" s="170" t="str">
        <f>IF($G457="","",IF($C457=Listes!$B$31,IF(IDP_Barèmes_RX!$E457&lt;=Listes!$B$42,(IDP_Barèmes_RX!$E457*(VLOOKUP(IDP_Barèmes_RX!$D457,Listes!$A$43:$E$49,2,FALSE))),IF(IDP_Barèmes_RX!$E457&gt;Listes!$D$42,(IDP_Barèmes_RX!$E457*(VLOOKUP(IDP_Barèmes_RX!$D457,Listes!$A$43:$E$49,5,FALSE))),(IDP_Barèmes_RX!$E457*(VLOOKUP(IDP_Barèmes_RX!$D457,Listes!$A$43:$E$49,3,FALSE))+(VLOOKUP(IDP_Barèmes_RX!$D457,Listes!$A$43:$E$49,4,FALSE)))))))</f>
        <v/>
      </c>
      <c r="L457" s="170" t="str">
        <f>IF($G457="","",IF($C457=Listes!$B$34,Listes!$I$31,IF($C457=Listes!$B$35,(VLOOKUP(IDP_Barèmes_RX!$F457,Listes!$E$31:$F$36,2,FALSE)),IF($C457=Listes!$B$33,IF(IDP_Barèmes_RX!$E457&lt;=Listes!$A$64,IDP_Barèmes_RX!$E457*Listes!$A$65,IF(IDP_Barèmes_RX!$E457&gt;Listes!$D$64,IDP_Barèmes_RX!$E457*Listes!$D$65,((IDP_Barèmes_RX!$E457*Listes!$B$65)+Listes!$C$65)))))))</f>
        <v/>
      </c>
      <c r="M457" s="203" t="str">
        <f>IF(Barèmes!O457="","",Barèmes!O457)</f>
        <v/>
      </c>
      <c r="N457" s="73" t="str">
        <f t="shared" si="29"/>
        <v/>
      </c>
      <c r="O457" s="182" t="str">
        <f t="shared" si="30"/>
        <v/>
      </c>
      <c r="P457" s="182"/>
      <c r="Q457" s="182"/>
      <c r="R457" s="209" t="str">
        <f t="shared" si="31"/>
        <v/>
      </c>
      <c r="S457" s="185"/>
      <c r="T457" s="266"/>
      <c r="U457" s="90"/>
      <c r="V457" s="158">
        <f t="shared" si="28"/>
        <v>0</v>
      </c>
    </row>
    <row r="458" spans="1:22" ht="20.100000000000001" customHeight="1" x14ac:dyDescent="0.25">
      <c r="A458" s="174">
        <v>452</v>
      </c>
      <c r="B458" s="181" t="str">
        <f>IF(Barèmes!B458="","",Barèmes!B458)</f>
        <v/>
      </c>
      <c r="C458" s="181" t="str">
        <f>IF(Barèmes!C458="","",Barèmes!C458)</f>
        <v/>
      </c>
      <c r="D458" s="181" t="str">
        <f>IF(Barèmes!D458="","",Barèmes!D458)</f>
        <v/>
      </c>
      <c r="E458" s="181" t="str">
        <f>IF(Barèmes!E458="","",Barèmes!E458)</f>
        <v/>
      </c>
      <c r="F458" s="181" t="str">
        <f>IF(Barèmes!F458="","",Barèmes!F458)</f>
        <v/>
      </c>
      <c r="G458" s="181" t="str">
        <f>IF(Barèmes!G458="","",Barèmes!G458)</f>
        <v/>
      </c>
      <c r="H458" s="181" t="str">
        <f>IF(Barèmes!J458="","",Barèmes!J458)</f>
        <v/>
      </c>
      <c r="I458" s="181" t="str">
        <f>IF(Barèmes!K458="","",Barèmes!K458)</f>
        <v/>
      </c>
      <c r="J458" s="170" t="str">
        <f>IF($G458="","",IF($C458=Listes!$B$32,IF(IDP_Barèmes_RX!$E458&lt;=Listes!$B$53,(IDP_Barèmes_RX!$E458*(VLOOKUP(IDP_Barèmes_RX!$D458,Listes!$A$54:$E$60,2,FALSE))),IF(IDP_Barèmes_RX!$E458&gt;Listes!$E$53,(IDP_Barèmes_RX!$E458*(VLOOKUP(IDP_Barèmes_RX!$D458,Listes!$A$54:$E$60,5,FALSE))),(IDP_Barèmes_RX!$E458*(VLOOKUP(IDP_Barèmes_RX!$D458,Listes!$A$54:$E$60,3,FALSE))+(VLOOKUP(IDP_Barèmes_RX!$D458,Listes!$A$54:$E$60,4,FALSE)))))))</f>
        <v/>
      </c>
      <c r="K458" s="170" t="str">
        <f>IF($G458="","",IF($C458=Listes!$B$31,IF(IDP_Barèmes_RX!$E458&lt;=Listes!$B$42,(IDP_Barèmes_RX!$E458*(VLOOKUP(IDP_Barèmes_RX!$D458,Listes!$A$43:$E$49,2,FALSE))),IF(IDP_Barèmes_RX!$E458&gt;Listes!$D$42,(IDP_Barèmes_RX!$E458*(VLOOKUP(IDP_Barèmes_RX!$D458,Listes!$A$43:$E$49,5,FALSE))),(IDP_Barèmes_RX!$E458*(VLOOKUP(IDP_Barèmes_RX!$D458,Listes!$A$43:$E$49,3,FALSE))+(VLOOKUP(IDP_Barèmes_RX!$D458,Listes!$A$43:$E$49,4,FALSE)))))))</f>
        <v/>
      </c>
      <c r="L458" s="170" t="str">
        <f>IF($G458="","",IF($C458=Listes!$B$34,Listes!$I$31,IF($C458=Listes!$B$35,(VLOOKUP(IDP_Barèmes_RX!$F458,Listes!$E$31:$F$36,2,FALSE)),IF($C458=Listes!$B$33,IF(IDP_Barèmes_RX!$E458&lt;=Listes!$A$64,IDP_Barèmes_RX!$E458*Listes!$A$65,IF(IDP_Barèmes_RX!$E458&gt;Listes!$D$64,IDP_Barèmes_RX!$E458*Listes!$D$65,((IDP_Barèmes_RX!$E458*Listes!$B$65)+Listes!$C$65)))))))</f>
        <v/>
      </c>
      <c r="M458" s="203" t="str">
        <f>IF(Barèmes!O458="","",Barèmes!O458)</f>
        <v/>
      </c>
      <c r="N458" s="73" t="str">
        <f t="shared" si="29"/>
        <v/>
      </c>
      <c r="O458" s="182" t="str">
        <f t="shared" si="30"/>
        <v/>
      </c>
      <c r="P458" s="182"/>
      <c r="Q458" s="182"/>
      <c r="R458" s="209" t="str">
        <f t="shared" si="31"/>
        <v/>
      </c>
      <c r="S458" s="185"/>
      <c r="T458" s="266"/>
      <c r="U458" s="90"/>
      <c r="V458" s="158">
        <f t="shared" si="28"/>
        <v>0</v>
      </c>
    </row>
    <row r="459" spans="1:22" ht="20.100000000000001" customHeight="1" x14ac:dyDescent="0.25">
      <c r="A459" s="174">
        <v>453</v>
      </c>
      <c r="B459" s="181" t="str">
        <f>IF(Barèmes!B459="","",Barèmes!B459)</f>
        <v/>
      </c>
      <c r="C459" s="181" t="str">
        <f>IF(Barèmes!C459="","",Barèmes!C459)</f>
        <v/>
      </c>
      <c r="D459" s="181" t="str">
        <f>IF(Barèmes!D459="","",Barèmes!D459)</f>
        <v/>
      </c>
      <c r="E459" s="181" t="str">
        <f>IF(Barèmes!E459="","",Barèmes!E459)</f>
        <v/>
      </c>
      <c r="F459" s="181" t="str">
        <f>IF(Barèmes!F459="","",Barèmes!F459)</f>
        <v/>
      </c>
      <c r="G459" s="181" t="str">
        <f>IF(Barèmes!G459="","",Barèmes!G459)</f>
        <v/>
      </c>
      <c r="H459" s="181" t="str">
        <f>IF(Barèmes!J459="","",Barèmes!J459)</f>
        <v/>
      </c>
      <c r="I459" s="181" t="str">
        <f>IF(Barèmes!K459="","",Barèmes!K459)</f>
        <v/>
      </c>
      <c r="J459" s="170" t="str">
        <f>IF($G459="","",IF($C459=Listes!$B$32,IF(IDP_Barèmes_RX!$E459&lt;=Listes!$B$53,(IDP_Barèmes_RX!$E459*(VLOOKUP(IDP_Barèmes_RX!$D459,Listes!$A$54:$E$60,2,FALSE))),IF(IDP_Barèmes_RX!$E459&gt;Listes!$E$53,(IDP_Barèmes_RX!$E459*(VLOOKUP(IDP_Barèmes_RX!$D459,Listes!$A$54:$E$60,5,FALSE))),(IDP_Barèmes_RX!$E459*(VLOOKUP(IDP_Barèmes_RX!$D459,Listes!$A$54:$E$60,3,FALSE))+(VLOOKUP(IDP_Barèmes_RX!$D459,Listes!$A$54:$E$60,4,FALSE)))))))</f>
        <v/>
      </c>
      <c r="K459" s="170" t="str">
        <f>IF($G459="","",IF($C459=Listes!$B$31,IF(IDP_Barèmes_RX!$E459&lt;=Listes!$B$42,(IDP_Barèmes_RX!$E459*(VLOOKUP(IDP_Barèmes_RX!$D459,Listes!$A$43:$E$49,2,FALSE))),IF(IDP_Barèmes_RX!$E459&gt;Listes!$D$42,(IDP_Barèmes_RX!$E459*(VLOOKUP(IDP_Barèmes_RX!$D459,Listes!$A$43:$E$49,5,FALSE))),(IDP_Barèmes_RX!$E459*(VLOOKUP(IDP_Barèmes_RX!$D459,Listes!$A$43:$E$49,3,FALSE))+(VLOOKUP(IDP_Barèmes_RX!$D459,Listes!$A$43:$E$49,4,FALSE)))))))</f>
        <v/>
      </c>
      <c r="L459" s="170" t="str">
        <f>IF($G459="","",IF($C459=Listes!$B$34,Listes!$I$31,IF($C459=Listes!$B$35,(VLOOKUP(IDP_Barèmes_RX!$F459,Listes!$E$31:$F$36,2,FALSE)),IF($C459=Listes!$B$33,IF(IDP_Barèmes_RX!$E459&lt;=Listes!$A$64,IDP_Barèmes_RX!$E459*Listes!$A$65,IF(IDP_Barèmes_RX!$E459&gt;Listes!$D$64,IDP_Barèmes_RX!$E459*Listes!$D$65,((IDP_Barèmes_RX!$E459*Listes!$B$65)+Listes!$C$65)))))))</f>
        <v/>
      </c>
      <c r="M459" s="203" t="str">
        <f>IF(Barèmes!O459="","",Barèmes!O459)</f>
        <v/>
      </c>
      <c r="N459" s="73" t="str">
        <f t="shared" si="29"/>
        <v/>
      </c>
      <c r="O459" s="182" t="str">
        <f t="shared" si="30"/>
        <v/>
      </c>
      <c r="P459" s="182"/>
      <c r="Q459" s="182"/>
      <c r="R459" s="209" t="str">
        <f t="shared" si="31"/>
        <v/>
      </c>
      <c r="S459" s="185"/>
      <c r="T459" s="266"/>
      <c r="U459" s="90"/>
      <c r="V459" s="158">
        <f t="shared" si="28"/>
        <v>0</v>
      </c>
    </row>
    <row r="460" spans="1:22" ht="20.100000000000001" customHeight="1" x14ac:dyDescent="0.25">
      <c r="A460" s="174">
        <v>454</v>
      </c>
      <c r="B460" s="181" t="str">
        <f>IF(Barèmes!B460="","",Barèmes!B460)</f>
        <v/>
      </c>
      <c r="C460" s="181" t="str">
        <f>IF(Barèmes!C460="","",Barèmes!C460)</f>
        <v/>
      </c>
      <c r="D460" s="181" t="str">
        <f>IF(Barèmes!D460="","",Barèmes!D460)</f>
        <v/>
      </c>
      <c r="E460" s="181" t="str">
        <f>IF(Barèmes!E460="","",Barèmes!E460)</f>
        <v/>
      </c>
      <c r="F460" s="181" t="str">
        <f>IF(Barèmes!F460="","",Barèmes!F460)</f>
        <v/>
      </c>
      <c r="G460" s="181" t="str">
        <f>IF(Barèmes!G460="","",Barèmes!G460)</f>
        <v/>
      </c>
      <c r="H460" s="181" t="str">
        <f>IF(Barèmes!J460="","",Barèmes!J460)</f>
        <v/>
      </c>
      <c r="I460" s="181" t="str">
        <f>IF(Barèmes!K460="","",Barèmes!K460)</f>
        <v/>
      </c>
      <c r="J460" s="170" t="str">
        <f>IF($G460="","",IF($C460=Listes!$B$32,IF(IDP_Barèmes_RX!$E460&lt;=Listes!$B$53,(IDP_Barèmes_RX!$E460*(VLOOKUP(IDP_Barèmes_RX!$D460,Listes!$A$54:$E$60,2,FALSE))),IF(IDP_Barèmes_RX!$E460&gt;Listes!$E$53,(IDP_Barèmes_RX!$E460*(VLOOKUP(IDP_Barèmes_RX!$D460,Listes!$A$54:$E$60,5,FALSE))),(IDP_Barèmes_RX!$E460*(VLOOKUP(IDP_Barèmes_RX!$D460,Listes!$A$54:$E$60,3,FALSE))+(VLOOKUP(IDP_Barèmes_RX!$D460,Listes!$A$54:$E$60,4,FALSE)))))))</f>
        <v/>
      </c>
      <c r="K460" s="170" t="str">
        <f>IF($G460="","",IF($C460=Listes!$B$31,IF(IDP_Barèmes_RX!$E460&lt;=Listes!$B$42,(IDP_Barèmes_RX!$E460*(VLOOKUP(IDP_Barèmes_RX!$D460,Listes!$A$43:$E$49,2,FALSE))),IF(IDP_Barèmes_RX!$E460&gt;Listes!$D$42,(IDP_Barèmes_RX!$E460*(VLOOKUP(IDP_Barèmes_RX!$D460,Listes!$A$43:$E$49,5,FALSE))),(IDP_Barèmes_RX!$E460*(VLOOKUP(IDP_Barèmes_RX!$D460,Listes!$A$43:$E$49,3,FALSE))+(VLOOKUP(IDP_Barèmes_RX!$D460,Listes!$A$43:$E$49,4,FALSE)))))))</f>
        <v/>
      </c>
      <c r="L460" s="170" t="str">
        <f>IF($G460="","",IF($C460=Listes!$B$34,Listes!$I$31,IF($C460=Listes!$B$35,(VLOOKUP(IDP_Barèmes_RX!$F460,Listes!$E$31:$F$36,2,FALSE)),IF($C460=Listes!$B$33,IF(IDP_Barèmes_RX!$E460&lt;=Listes!$A$64,IDP_Barèmes_RX!$E460*Listes!$A$65,IF(IDP_Barèmes_RX!$E460&gt;Listes!$D$64,IDP_Barèmes_RX!$E460*Listes!$D$65,((IDP_Barèmes_RX!$E460*Listes!$B$65)+Listes!$C$65)))))))</f>
        <v/>
      </c>
      <c r="M460" s="203" t="str">
        <f>IF(Barèmes!O460="","",Barèmes!O460)</f>
        <v/>
      </c>
      <c r="N460" s="73" t="str">
        <f t="shared" si="29"/>
        <v/>
      </c>
      <c r="O460" s="182" t="str">
        <f t="shared" si="30"/>
        <v/>
      </c>
      <c r="P460" s="182"/>
      <c r="Q460" s="182"/>
      <c r="R460" s="209" t="str">
        <f t="shared" si="31"/>
        <v/>
      </c>
      <c r="S460" s="185"/>
      <c r="T460" s="266"/>
      <c r="U460" s="90"/>
      <c r="V460" s="158">
        <f t="shared" si="28"/>
        <v>0</v>
      </c>
    </row>
    <row r="461" spans="1:22" ht="20.100000000000001" customHeight="1" x14ac:dyDescent="0.25">
      <c r="A461" s="174">
        <v>455</v>
      </c>
      <c r="B461" s="181" t="str">
        <f>IF(Barèmes!B461="","",Barèmes!B461)</f>
        <v/>
      </c>
      <c r="C461" s="181" t="str">
        <f>IF(Barèmes!C461="","",Barèmes!C461)</f>
        <v/>
      </c>
      <c r="D461" s="181" t="str">
        <f>IF(Barèmes!D461="","",Barèmes!D461)</f>
        <v/>
      </c>
      <c r="E461" s="181" t="str">
        <f>IF(Barèmes!E461="","",Barèmes!E461)</f>
        <v/>
      </c>
      <c r="F461" s="181" t="str">
        <f>IF(Barèmes!F461="","",Barèmes!F461)</f>
        <v/>
      </c>
      <c r="G461" s="181" t="str">
        <f>IF(Barèmes!G461="","",Barèmes!G461)</f>
        <v/>
      </c>
      <c r="H461" s="181" t="str">
        <f>IF(Barèmes!J461="","",Barèmes!J461)</f>
        <v/>
      </c>
      <c r="I461" s="181" t="str">
        <f>IF(Barèmes!K461="","",Barèmes!K461)</f>
        <v/>
      </c>
      <c r="J461" s="170" t="str">
        <f>IF($G461="","",IF($C461=Listes!$B$32,IF(IDP_Barèmes_RX!$E461&lt;=Listes!$B$53,(IDP_Barèmes_RX!$E461*(VLOOKUP(IDP_Barèmes_RX!$D461,Listes!$A$54:$E$60,2,FALSE))),IF(IDP_Barèmes_RX!$E461&gt;Listes!$E$53,(IDP_Barèmes_RX!$E461*(VLOOKUP(IDP_Barèmes_RX!$D461,Listes!$A$54:$E$60,5,FALSE))),(IDP_Barèmes_RX!$E461*(VLOOKUP(IDP_Barèmes_RX!$D461,Listes!$A$54:$E$60,3,FALSE))+(VLOOKUP(IDP_Barèmes_RX!$D461,Listes!$A$54:$E$60,4,FALSE)))))))</f>
        <v/>
      </c>
      <c r="K461" s="170" t="str">
        <f>IF($G461="","",IF($C461=Listes!$B$31,IF(IDP_Barèmes_RX!$E461&lt;=Listes!$B$42,(IDP_Barèmes_RX!$E461*(VLOOKUP(IDP_Barèmes_RX!$D461,Listes!$A$43:$E$49,2,FALSE))),IF(IDP_Barèmes_RX!$E461&gt;Listes!$D$42,(IDP_Barèmes_RX!$E461*(VLOOKUP(IDP_Barèmes_RX!$D461,Listes!$A$43:$E$49,5,FALSE))),(IDP_Barèmes_RX!$E461*(VLOOKUP(IDP_Barèmes_RX!$D461,Listes!$A$43:$E$49,3,FALSE))+(VLOOKUP(IDP_Barèmes_RX!$D461,Listes!$A$43:$E$49,4,FALSE)))))))</f>
        <v/>
      </c>
      <c r="L461" s="170" t="str">
        <f>IF($G461="","",IF($C461=Listes!$B$34,Listes!$I$31,IF($C461=Listes!$B$35,(VLOOKUP(IDP_Barèmes_RX!$F461,Listes!$E$31:$F$36,2,FALSE)),IF($C461=Listes!$B$33,IF(IDP_Barèmes_RX!$E461&lt;=Listes!$A$64,IDP_Barèmes_RX!$E461*Listes!$A$65,IF(IDP_Barèmes_RX!$E461&gt;Listes!$D$64,IDP_Barèmes_RX!$E461*Listes!$D$65,((IDP_Barèmes_RX!$E461*Listes!$B$65)+Listes!$C$65)))))))</f>
        <v/>
      </c>
      <c r="M461" s="203" t="str">
        <f>IF(Barèmes!O461="","",Barèmes!O461)</f>
        <v/>
      </c>
      <c r="N461" s="73" t="str">
        <f t="shared" si="29"/>
        <v/>
      </c>
      <c r="O461" s="182" t="str">
        <f t="shared" si="30"/>
        <v/>
      </c>
      <c r="P461" s="182"/>
      <c r="Q461" s="182"/>
      <c r="R461" s="209" t="str">
        <f t="shared" si="31"/>
        <v/>
      </c>
      <c r="S461" s="185"/>
      <c r="T461" s="266"/>
      <c r="U461" s="90"/>
      <c r="V461" s="158">
        <f t="shared" si="28"/>
        <v>0</v>
      </c>
    </row>
    <row r="462" spans="1:22" ht="20.100000000000001" customHeight="1" x14ac:dyDescent="0.25">
      <c r="A462" s="174">
        <v>456</v>
      </c>
      <c r="B462" s="181" t="str">
        <f>IF(Barèmes!B462="","",Barèmes!B462)</f>
        <v/>
      </c>
      <c r="C462" s="181" t="str">
        <f>IF(Barèmes!C462="","",Barèmes!C462)</f>
        <v/>
      </c>
      <c r="D462" s="181" t="str">
        <f>IF(Barèmes!D462="","",Barèmes!D462)</f>
        <v/>
      </c>
      <c r="E462" s="181" t="str">
        <f>IF(Barèmes!E462="","",Barèmes!E462)</f>
        <v/>
      </c>
      <c r="F462" s="181" t="str">
        <f>IF(Barèmes!F462="","",Barèmes!F462)</f>
        <v/>
      </c>
      <c r="G462" s="181" t="str">
        <f>IF(Barèmes!G462="","",Barèmes!G462)</f>
        <v/>
      </c>
      <c r="H462" s="181" t="str">
        <f>IF(Barèmes!J462="","",Barèmes!J462)</f>
        <v/>
      </c>
      <c r="I462" s="181" t="str">
        <f>IF(Barèmes!K462="","",Barèmes!K462)</f>
        <v/>
      </c>
      <c r="J462" s="170" t="str">
        <f>IF($G462="","",IF($C462=Listes!$B$32,IF(IDP_Barèmes_RX!$E462&lt;=Listes!$B$53,(IDP_Barèmes_RX!$E462*(VLOOKUP(IDP_Barèmes_RX!$D462,Listes!$A$54:$E$60,2,FALSE))),IF(IDP_Barèmes_RX!$E462&gt;Listes!$E$53,(IDP_Barèmes_RX!$E462*(VLOOKUP(IDP_Barèmes_RX!$D462,Listes!$A$54:$E$60,5,FALSE))),(IDP_Barèmes_RX!$E462*(VLOOKUP(IDP_Barèmes_RX!$D462,Listes!$A$54:$E$60,3,FALSE))+(VLOOKUP(IDP_Barèmes_RX!$D462,Listes!$A$54:$E$60,4,FALSE)))))))</f>
        <v/>
      </c>
      <c r="K462" s="170" t="str">
        <f>IF($G462="","",IF($C462=Listes!$B$31,IF(IDP_Barèmes_RX!$E462&lt;=Listes!$B$42,(IDP_Barèmes_RX!$E462*(VLOOKUP(IDP_Barèmes_RX!$D462,Listes!$A$43:$E$49,2,FALSE))),IF(IDP_Barèmes_RX!$E462&gt;Listes!$D$42,(IDP_Barèmes_RX!$E462*(VLOOKUP(IDP_Barèmes_RX!$D462,Listes!$A$43:$E$49,5,FALSE))),(IDP_Barèmes_RX!$E462*(VLOOKUP(IDP_Barèmes_RX!$D462,Listes!$A$43:$E$49,3,FALSE))+(VLOOKUP(IDP_Barèmes_RX!$D462,Listes!$A$43:$E$49,4,FALSE)))))))</f>
        <v/>
      </c>
      <c r="L462" s="170" t="str">
        <f>IF($G462="","",IF($C462=Listes!$B$34,Listes!$I$31,IF($C462=Listes!$B$35,(VLOOKUP(IDP_Barèmes_RX!$F462,Listes!$E$31:$F$36,2,FALSE)),IF($C462=Listes!$B$33,IF(IDP_Barèmes_RX!$E462&lt;=Listes!$A$64,IDP_Barèmes_RX!$E462*Listes!$A$65,IF(IDP_Barèmes_RX!$E462&gt;Listes!$D$64,IDP_Barèmes_RX!$E462*Listes!$D$65,((IDP_Barèmes_RX!$E462*Listes!$B$65)+Listes!$C$65)))))))</f>
        <v/>
      </c>
      <c r="M462" s="203" t="str">
        <f>IF(Barèmes!O462="","",Barèmes!O462)</f>
        <v/>
      </c>
      <c r="N462" s="73" t="str">
        <f t="shared" si="29"/>
        <v/>
      </c>
      <c r="O462" s="182" t="str">
        <f t="shared" si="30"/>
        <v/>
      </c>
      <c r="P462" s="182"/>
      <c r="Q462" s="182"/>
      <c r="R462" s="209" t="str">
        <f t="shared" si="31"/>
        <v/>
      </c>
      <c r="S462" s="185"/>
      <c r="T462" s="266"/>
      <c r="U462" s="90"/>
      <c r="V462" s="158">
        <f t="shared" si="28"/>
        <v>0</v>
      </c>
    </row>
    <row r="463" spans="1:22" ht="20.100000000000001" customHeight="1" x14ac:dyDescent="0.25">
      <c r="A463" s="174">
        <v>457</v>
      </c>
      <c r="B463" s="181" t="str">
        <f>IF(Barèmes!B463="","",Barèmes!B463)</f>
        <v/>
      </c>
      <c r="C463" s="181" t="str">
        <f>IF(Barèmes!C463="","",Barèmes!C463)</f>
        <v/>
      </c>
      <c r="D463" s="181" t="str">
        <f>IF(Barèmes!D463="","",Barèmes!D463)</f>
        <v/>
      </c>
      <c r="E463" s="181" t="str">
        <f>IF(Barèmes!E463="","",Barèmes!E463)</f>
        <v/>
      </c>
      <c r="F463" s="181" t="str">
        <f>IF(Barèmes!F463="","",Barèmes!F463)</f>
        <v/>
      </c>
      <c r="G463" s="181" t="str">
        <f>IF(Barèmes!G463="","",Barèmes!G463)</f>
        <v/>
      </c>
      <c r="H463" s="181" t="str">
        <f>IF(Barèmes!J463="","",Barèmes!J463)</f>
        <v/>
      </c>
      <c r="I463" s="181" t="str">
        <f>IF(Barèmes!K463="","",Barèmes!K463)</f>
        <v/>
      </c>
      <c r="J463" s="170" t="str">
        <f>IF($G463="","",IF($C463=Listes!$B$32,IF(IDP_Barèmes_RX!$E463&lt;=Listes!$B$53,(IDP_Barèmes_RX!$E463*(VLOOKUP(IDP_Barèmes_RX!$D463,Listes!$A$54:$E$60,2,FALSE))),IF(IDP_Barèmes_RX!$E463&gt;Listes!$E$53,(IDP_Barèmes_RX!$E463*(VLOOKUP(IDP_Barèmes_RX!$D463,Listes!$A$54:$E$60,5,FALSE))),(IDP_Barèmes_RX!$E463*(VLOOKUP(IDP_Barèmes_RX!$D463,Listes!$A$54:$E$60,3,FALSE))+(VLOOKUP(IDP_Barèmes_RX!$D463,Listes!$A$54:$E$60,4,FALSE)))))))</f>
        <v/>
      </c>
      <c r="K463" s="170" t="str">
        <f>IF($G463="","",IF($C463=Listes!$B$31,IF(IDP_Barèmes_RX!$E463&lt;=Listes!$B$42,(IDP_Barèmes_RX!$E463*(VLOOKUP(IDP_Barèmes_RX!$D463,Listes!$A$43:$E$49,2,FALSE))),IF(IDP_Barèmes_RX!$E463&gt;Listes!$D$42,(IDP_Barèmes_RX!$E463*(VLOOKUP(IDP_Barèmes_RX!$D463,Listes!$A$43:$E$49,5,FALSE))),(IDP_Barèmes_RX!$E463*(VLOOKUP(IDP_Barèmes_RX!$D463,Listes!$A$43:$E$49,3,FALSE))+(VLOOKUP(IDP_Barèmes_RX!$D463,Listes!$A$43:$E$49,4,FALSE)))))))</f>
        <v/>
      </c>
      <c r="L463" s="170" t="str">
        <f>IF($G463="","",IF($C463=Listes!$B$34,Listes!$I$31,IF($C463=Listes!$B$35,(VLOOKUP(IDP_Barèmes_RX!$F463,Listes!$E$31:$F$36,2,FALSE)),IF($C463=Listes!$B$33,IF(IDP_Barèmes_RX!$E463&lt;=Listes!$A$64,IDP_Barèmes_RX!$E463*Listes!$A$65,IF(IDP_Barèmes_RX!$E463&gt;Listes!$D$64,IDP_Barèmes_RX!$E463*Listes!$D$65,((IDP_Barèmes_RX!$E463*Listes!$B$65)+Listes!$C$65)))))))</f>
        <v/>
      </c>
      <c r="M463" s="203" t="str">
        <f>IF(Barèmes!O463="","",Barèmes!O463)</f>
        <v/>
      </c>
      <c r="N463" s="73" t="str">
        <f t="shared" si="29"/>
        <v/>
      </c>
      <c r="O463" s="182" t="str">
        <f t="shared" si="30"/>
        <v/>
      </c>
      <c r="P463" s="182"/>
      <c r="Q463" s="182"/>
      <c r="R463" s="209" t="str">
        <f t="shared" si="31"/>
        <v/>
      </c>
      <c r="S463" s="185"/>
      <c r="T463" s="266"/>
      <c r="U463" s="90"/>
      <c r="V463" s="158">
        <f t="shared" si="28"/>
        <v>0</v>
      </c>
    </row>
    <row r="464" spans="1:22" ht="20.100000000000001" customHeight="1" x14ac:dyDescent="0.25">
      <c r="A464" s="174">
        <v>458</v>
      </c>
      <c r="B464" s="181" t="str">
        <f>IF(Barèmes!B464="","",Barèmes!B464)</f>
        <v/>
      </c>
      <c r="C464" s="181" t="str">
        <f>IF(Barèmes!C464="","",Barèmes!C464)</f>
        <v/>
      </c>
      <c r="D464" s="181" t="str">
        <f>IF(Barèmes!D464="","",Barèmes!D464)</f>
        <v/>
      </c>
      <c r="E464" s="181" t="str">
        <f>IF(Barèmes!E464="","",Barèmes!E464)</f>
        <v/>
      </c>
      <c r="F464" s="181" t="str">
        <f>IF(Barèmes!F464="","",Barèmes!F464)</f>
        <v/>
      </c>
      <c r="G464" s="181" t="str">
        <f>IF(Barèmes!G464="","",Barèmes!G464)</f>
        <v/>
      </c>
      <c r="H464" s="181" t="str">
        <f>IF(Barèmes!J464="","",Barèmes!J464)</f>
        <v/>
      </c>
      <c r="I464" s="181" t="str">
        <f>IF(Barèmes!K464="","",Barèmes!K464)</f>
        <v/>
      </c>
      <c r="J464" s="170" t="str">
        <f>IF($G464="","",IF($C464=Listes!$B$32,IF(IDP_Barèmes_RX!$E464&lt;=Listes!$B$53,(IDP_Barèmes_RX!$E464*(VLOOKUP(IDP_Barèmes_RX!$D464,Listes!$A$54:$E$60,2,FALSE))),IF(IDP_Barèmes_RX!$E464&gt;Listes!$E$53,(IDP_Barèmes_RX!$E464*(VLOOKUP(IDP_Barèmes_RX!$D464,Listes!$A$54:$E$60,5,FALSE))),(IDP_Barèmes_RX!$E464*(VLOOKUP(IDP_Barèmes_RX!$D464,Listes!$A$54:$E$60,3,FALSE))+(VLOOKUP(IDP_Barèmes_RX!$D464,Listes!$A$54:$E$60,4,FALSE)))))))</f>
        <v/>
      </c>
      <c r="K464" s="170" t="str">
        <f>IF($G464="","",IF($C464=Listes!$B$31,IF(IDP_Barèmes_RX!$E464&lt;=Listes!$B$42,(IDP_Barèmes_RX!$E464*(VLOOKUP(IDP_Barèmes_RX!$D464,Listes!$A$43:$E$49,2,FALSE))),IF(IDP_Barèmes_RX!$E464&gt;Listes!$D$42,(IDP_Barèmes_RX!$E464*(VLOOKUP(IDP_Barèmes_RX!$D464,Listes!$A$43:$E$49,5,FALSE))),(IDP_Barèmes_RX!$E464*(VLOOKUP(IDP_Barèmes_RX!$D464,Listes!$A$43:$E$49,3,FALSE))+(VLOOKUP(IDP_Barèmes_RX!$D464,Listes!$A$43:$E$49,4,FALSE)))))))</f>
        <v/>
      </c>
      <c r="L464" s="170" t="str">
        <f>IF($G464="","",IF($C464=Listes!$B$34,Listes!$I$31,IF($C464=Listes!$B$35,(VLOOKUP(IDP_Barèmes_RX!$F464,Listes!$E$31:$F$36,2,FALSE)),IF($C464=Listes!$B$33,IF(IDP_Barèmes_RX!$E464&lt;=Listes!$A$64,IDP_Barèmes_RX!$E464*Listes!$A$65,IF(IDP_Barèmes_RX!$E464&gt;Listes!$D$64,IDP_Barèmes_RX!$E464*Listes!$D$65,((IDP_Barèmes_RX!$E464*Listes!$B$65)+Listes!$C$65)))))))</f>
        <v/>
      </c>
      <c r="M464" s="203" t="str">
        <f>IF(Barèmes!O464="","",Barèmes!O464)</f>
        <v/>
      </c>
      <c r="N464" s="73" t="str">
        <f t="shared" si="29"/>
        <v/>
      </c>
      <c r="O464" s="182" t="str">
        <f t="shared" si="30"/>
        <v/>
      </c>
      <c r="P464" s="182"/>
      <c r="Q464" s="182"/>
      <c r="R464" s="209" t="str">
        <f t="shared" si="31"/>
        <v/>
      </c>
      <c r="S464" s="185"/>
      <c r="T464" s="266"/>
      <c r="U464" s="90"/>
      <c r="V464" s="158">
        <f t="shared" si="28"/>
        <v>0</v>
      </c>
    </row>
    <row r="465" spans="1:22" ht="20.100000000000001" customHeight="1" x14ac:dyDescent="0.25">
      <c r="A465" s="174">
        <v>459</v>
      </c>
      <c r="B465" s="181" t="str">
        <f>IF(Barèmes!B465="","",Barèmes!B465)</f>
        <v/>
      </c>
      <c r="C465" s="181" t="str">
        <f>IF(Barèmes!C465="","",Barèmes!C465)</f>
        <v/>
      </c>
      <c r="D465" s="181" t="str">
        <f>IF(Barèmes!D465="","",Barèmes!D465)</f>
        <v/>
      </c>
      <c r="E465" s="181" t="str">
        <f>IF(Barèmes!E465="","",Barèmes!E465)</f>
        <v/>
      </c>
      <c r="F465" s="181" t="str">
        <f>IF(Barèmes!F465="","",Barèmes!F465)</f>
        <v/>
      </c>
      <c r="G465" s="181" t="str">
        <f>IF(Barèmes!G465="","",Barèmes!G465)</f>
        <v/>
      </c>
      <c r="H465" s="181" t="str">
        <f>IF(Barèmes!J465="","",Barèmes!J465)</f>
        <v/>
      </c>
      <c r="I465" s="181" t="str">
        <f>IF(Barèmes!K465="","",Barèmes!K465)</f>
        <v/>
      </c>
      <c r="J465" s="170" t="str">
        <f>IF($G465="","",IF($C465=Listes!$B$32,IF(IDP_Barèmes_RX!$E465&lt;=Listes!$B$53,(IDP_Barèmes_RX!$E465*(VLOOKUP(IDP_Barèmes_RX!$D465,Listes!$A$54:$E$60,2,FALSE))),IF(IDP_Barèmes_RX!$E465&gt;Listes!$E$53,(IDP_Barèmes_RX!$E465*(VLOOKUP(IDP_Barèmes_RX!$D465,Listes!$A$54:$E$60,5,FALSE))),(IDP_Barèmes_RX!$E465*(VLOOKUP(IDP_Barèmes_RX!$D465,Listes!$A$54:$E$60,3,FALSE))+(VLOOKUP(IDP_Barèmes_RX!$D465,Listes!$A$54:$E$60,4,FALSE)))))))</f>
        <v/>
      </c>
      <c r="K465" s="170" t="str">
        <f>IF($G465="","",IF($C465=Listes!$B$31,IF(IDP_Barèmes_RX!$E465&lt;=Listes!$B$42,(IDP_Barèmes_RX!$E465*(VLOOKUP(IDP_Barèmes_RX!$D465,Listes!$A$43:$E$49,2,FALSE))),IF(IDP_Barèmes_RX!$E465&gt;Listes!$D$42,(IDP_Barèmes_RX!$E465*(VLOOKUP(IDP_Barèmes_RX!$D465,Listes!$A$43:$E$49,5,FALSE))),(IDP_Barèmes_RX!$E465*(VLOOKUP(IDP_Barèmes_RX!$D465,Listes!$A$43:$E$49,3,FALSE))+(VLOOKUP(IDP_Barèmes_RX!$D465,Listes!$A$43:$E$49,4,FALSE)))))))</f>
        <v/>
      </c>
      <c r="L465" s="170" t="str">
        <f>IF($G465="","",IF($C465=Listes!$B$34,Listes!$I$31,IF($C465=Listes!$B$35,(VLOOKUP(IDP_Barèmes_RX!$F465,Listes!$E$31:$F$36,2,FALSE)),IF($C465=Listes!$B$33,IF(IDP_Barèmes_RX!$E465&lt;=Listes!$A$64,IDP_Barèmes_RX!$E465*Listes!$A$65,IF(IDP_Barèmes_RX!$E465&gt;Listes!$D$64,IDP_Barèmes_RX!$E465*Listes!$D$65,((IDP_Barèmes_RX!$E465*Listes!$B$65)+Listes!$C$65)))))))</f>
        <v/>
      </c>
      <c r="M465" s="203" t="str">
        <f>IF(Barèmes!O465="","",Barèmes!O465)</f>
        <v/>
      </c>
      <c r="N465" s="73" t="str">
        <f t="shared" si="29"/>
        <v/>
      </c>
      <c r="O465" s="182" t="str">
        <f t="shared" si="30"/>
        <v/>
      </c>
      <c r="P465" s="182"/>
      <c r="Q465" s="182"/>
      <c r="R465" s="209" t="str">
        <f t="shared" si="31"/>
        <v/>
      </c>
      <c r="S465" s="185"/>
      <c r="T465" s="266"/>
      <c r="U465" s="90"/>
      <c r="V465" s="158">
        <f t="shared" si="28"/>
        <v>0</v>
      </c>
    </row>
    <row r="466" spans="1:22" ht="20.100000000000001" customHeight="1" x14ac:dyDescent="0.25">
      <c r="A466" s="174">
        <v>460</v>
      </c>
      <c r="B466" s="181" t="str">
        <f>IF(Barèmes!B466="","",Barèmes!B466)</f>
        <v/>
      </c>
      <c r="C466" s="181" t="str">
        <f>IF(Barèmes!C466="","",Barèmes!C466)</f>
        <v/>
      </c>
      <c r="D466" s="181" t="str">
        <f>IF(Barèmes!D466="","",Barèmes!D466)</f>
        <v/>
      </c>
      <c r="E466" s="181" t="str">
        <f>IF(Barèmes!E466="","",Barèmes!E466)</f>
        <v/>
      </c>
      <c r="F466" s="181" t="str">
        <f>IF(Barèmes!F466="","",Barèmes!F466)</f>
        <v/>
      </c>
      <c r="G466" s="181" t="str">
        <f>IF(Barèmes!G466="","",Barèmes!G466)</f>
        <v/>
      </c>
      <c r="H466" s="181" t="str">
        <f>IF(Barèmes!J466="","",Barèmes!J466)</f>
        <v/>
      </c>
      <c r="I466" s="181" t="str">
        <f>IF(Barèmes!K466="","",Barèmes!K466)</f>
        <v/>
      </c>
      <c r="J466" s="170" t="str">
        <f>IF($G466="","",IF($C466=Listes!$B$32,IF(IDP_Barèmes_RX!$E466&lt;=Listes!$B$53,(IDP_Barèmes_RX!$E466*(VLOOKUP(IDP_Barèmes_RX!$D466,Listes!$A$54:$E$60,2,FALSE))),IF(IDP_Barèmes_RX!$E466&gt;Listes!$E$53,(IDP_Barèmes_RX!$E466*(VLOOKUP(IDP_Barèmes_RX!$D466,Listes!$A$54:$E$60,5,FALSE))),(IDP_Barèmes_RX!$E466*(VLOOKUP(IDP_Barèmes_RX!$D466,Listes!$A$54:$E$60,3,FALSE))+(VLOOKUP(IDP_Barèmes_RX!$D466,Listes!$A$54:$E$60,4,FALSE)))))))</f>
        <v/>
      </c>
      <c r="K466" s="170" t="str">
        <f>IF($G466="","",IF($C466=Listes!$B$31,IF(IDP_Barèmes_RX!$E466&lt;=Listes!$B$42,(IDP_Barèmes_RX!$E466*(VLOOKUP(IDP_Barèmes_RX!$D466,Listes!$A$43:$E$49,2,FALSE))),IF(IDP_Barèmes_RX!$E466&gt;Listes!$D$42,(IDP_Barèmes_RX!$E466*(VLOOKUP(IDP_Barèmes_RX!$D466,Listes!$A$43:$E$49,5,FALSE))),(IDP_Barèmes_RX!$E466*(VLOOKUP(IDP_Barèmes_RX!$D466,Listes!$A$43:$E$49,3,FALSE))+(VLOOKUP(IDP_Barèmes_RX!$D466,Listes!$A$43:$E$49,4,FALSE)))))))</f>
        <v/>
      </c>
      <c r="L466" s="170" t="str">
        <f>IF($G466="","",IF($C466=Listes!$B$34,Listes!$I$31,IF($C466=Listes!$B$35,(VLOOKUP(IDP_Barèmes_RX!$F466,Listes!$E$31:$F$36,2,FALSE)),IF($C466=Listes!$B$33,IF(IDP_Barèmes_RX!$E466&lt;=Listes!$A$64,IDP_Barèmes_RX!$E466*Listes!$A$65,IF(IDP_Barèmes_RX!$E466&gt;Listes!$D$64,IDP_Barèmes_RX!$E466*Listes!$D$65,((IDP_Barèmes_RX!$E466*Listes!$B$65)+Listes!$C$65)))))))</f>
        <v/>
      </c>
      <c r="M466" s="203" t="str">
        <f>IF(Barèmes!O466="","",Barèmes!O466)</f>
        <v/>
      </c>
      <c r="N466" s="73" t="str">
        <f t="shared" si="29"/>
        <v/>
      </c>
      <c r="O466" s="182" t="str">
        <f t="shared" si="30"/>
        <v/>
      </c>
      <c r="P466" s="182"/>
      <c r="Q466" s="182"/>
      <c r="R466" s="209" t="str">
        <f t="shared" si="31"/>
        <v/>
      </c>
      <c r="S466" s="185"/>
      <c r="T466" s="266"/>
      <c r="U466" s="90"/>
      <c r="V466" s="158">
        <f t="shared" si="28"/>
        <v>0</v>
      </c>
    </row>
    <row r="467" spans="1:22" ht="20.100000000000001" customHeight="1" x14ac:dyDescent="0.25">
      <c r="A467" s="174">
        <v>461</v>
      </c>
      <c r="B467" s="181" t="str">
        <f>IF(Barèmes!B467="","",Barèmes!B467)</f>
        <v/>
      </c>
      <c r="C467" s="181" t="str">
        <f>IF(Barèmes!C467="","",Barèmes!C467)</f>
        <v/>
      </c>
      <c r="D467" s="181" t="str">
        <f>IF(Barèmes!D467="","",Barèmes!D467)</f>
        <v/>
      </c>
      <c r="E467" s="181" t="str">
        <f>IF(Barèmes!E467="","",Barèmes!E467)</f>
        <v/>
      </c>
      <c r="F467" s="181" t="str">
        <f>IF(Barèmes!F467="","",Barèmes!F467)</f>
        <v/>
      </c>
      <c r="G467" s="181" t="str">
        <f>IF(Barèmes!G467="","",Barèmes!G467)</f>
        <v/>
      </c>
      <c r="H467" s="181" t="str">
        <f>IF(Barèmes!J467="","",Barèmes!J467)</f>
        <v/>
      </c>
      <c r="I467" s="181" t="str">
        <f>IF(Barèmes!K467="","",Barèmes!K467)</f>
        <v/>
      </c>
      <c r="J467" s="170" t="str">
        <f>IF($G467="","",IF($C467=Listes!$B$32,IF(IDP_Barèmes_RX!$E467&lt;=Listes!$B$53,(IDP_Barèmes_RX!$E467*(VLOOKUP(IDP_Barèmes_RX!$D467,Listes!$A$54:$E$60,2,FALSE))),IF(IDP_Barèmes_RX!$E467&gt;Listes!$E$53,(IDP_Barèmes_RX!$E467*(VLOOKUP(IDP_Barèmes_RX!$D467,Listes!$A$54:$E$60,5,FALSE))),(IDP_Barèmes_RX!$E467*(VLOOKUP(IDP_Barèmes_RX!$D467,Listes!$A$54:$E$60,3,FALSE))+(VLOOKUP(IDP_Barèmes_RX!$D467,Listes!$A$54:$E$60,4,FALSE)))))))</f>
        <v/>
      </c>
      <c r="K467" s="170" t="str">
        <f>IF($G467="","",IF($C467=Listes!$B$31,IF(IDP_Barèmes_RX!$E467&lt;=Listes!$B$42,(IDP_Barèmes_RX!$E467*(VLOOKUP(IDP_Barèmes_RX!$D467,Listes!$A$43:$E$49,2,FALSE))),IF(IDP_Barèmes_RX!$E467&gt;Listes!$D$42,(IDP_Barèmes_RX!$E467*(VLOOKUP(IDP_Barèmes_RX!$D467,Listes!$A$43:$E$49,5,FALSE))),(IDP_Barèmes_RX!$E467*(VLOOKUP(IDP_Barèmes_RX!$D467,Listes!$A$43:$E$49,3,FALSE))+(VLOOKUP(IDP_Barèmes_RX!$D467,Listes!$A$43:$E$49,4,FALSE)))))))</f>
        <v/>
      </c>
      <c r="L467" s="170" t="str">
        <f>IF($G467="","",IF($C467=Listes!$B$34,Listes!$I$31,IF($C467=Listes!$B$35,(VLOOKUP(IDP_Barèmes_RX!$F467,Listes!$E$31:$F$36,2,FALSE)),IF($C467=Listes!$B$33,IF(IDP_Barèmes_RX!$E467&lt;=Listes!$A$64,IDP_Barèmes_RX!$E467*Listes!$A$65,IF(IDP_Barèmes_RX!$E467&gt;Listes!$D$64,IDP_Barèmes_RX!$E467*Listes!$D$65,((IDP_Barèmes_RX!$E467*Listes!$B$65)+Listes!$C$65)))))))</f>
        <v/>
      </c>
      <c r="M467" s="203" t="str">
        <f>IF(Barèmes!O467="","",Barèmes!O467)</f>
        <v/>
      </c>
      <c r="N467" s="73" t="str">
        <f t="shared" si="29"/>
        <v/>
      </c>
      <c r="O467" s="182" t="str">
        <f t="shared" si="30"/>
        <v/>
      </c>
      <c r="P467" s="182"/>
      <c r="Q467" s="182"/>
      <c r="R467" s="209" t="str">
        <f t="shared" si="31"/>
        <v/>
      </c>
      <c r="S467" s="185"/>
      <c r="T467" s="266"/>
      <c r="U467" s="90"/>
      <c r="V467" s="158">
        <f t="shared" si="28"/>
        <v>0</v>
      </c>
    </row>
    <row r="468" spans="1:22" ht="20.100000000000001" customHeight="1" x14ac:dyDescent="0.25">
      <c r="A468" s="174">
        <v>462</v>
      </c>
      <c r="B468" s="181" t="str">
        <f>IF(Barèmes!B468="","",Barèmes!B468)</f>
        <v/>
      </c>
      <c r="C468" s="181" t="str">
        <f>IF(Barèmes!C468="","",Barèmes!C468)</f>
        <v/>
      </c>
      <c r="D468" s="181" t="str">
        <f>IF(Barèmes!D468="","",Barèmes!D468)</f>
        <v/>
      </c>
      <c r="E468" s="181" t="str">
        <f>IF(Barèmes!E468="","",Barèmes!E468)</f>
        <v/>
      </c>
      <c r="F468" s="181" t="str">
        <f>IF(Barèmes!F468="","",Barèmes!F468)</f>
        <v/>
      </c>
      <c r="G468" s="181" t="str">
        <f>IF(Barèmes!G468="","",Barèmes!G468)</f>
        <v/>
      </c>
      <c r="H468" s="181" t="str">
        <f>IF(Barèmes!J468="","",Barèmes!J468)</f>
        <v/>
      </c>
      <c r="I468" s="181" t="str">
        <f>IF(Barèmes!K468="","",Barèmes!K468)</f>
        <v/>
      </c>
      <c r="J468" s="170" t="str">
        <f>IF($G468="","",IF($C468=Listes!$B$32,IF(IDP_Barèmes_RX!$E468&lt;=Listes!$B$53,(IDP_Barèmes_RX!$E468*(VLOOKUP(IDP_Barèmes_RX!$D468,Listes!$A$54:$E$60,2,FALSE))),IF(IDP_Barèmes_RX!$E468&gt;Listes!$E$53,(IDP_Barèmes_RX!$E468*(VLOOKUP(IDP_Barèmes_RX!$D468,Listes!$A$54:$E$60,5,FALSE))),(IDP_Barèmes_RX!$E468*(VLOOKUP(IDP_Barèmes_RX!$D468,Listes!$A$54:$E$60,3,FALSE))+(VLOOKUP(IDP_Barèmes_RX!$D468,Listes!$A$54:$E$60,4,FALSE)))))))</f>
        <v/>
      </c>
      <c r="K468" s="170" t="str">
        <f>IF($G468="","",IF($C468=Listes!$B$31,IF(IDP_Barèmes_RX!$E468&lt;=Listes!$B$42,(IDP_Barèmes_RX!$E468*(VLOOKUP(IDP_Barèmes_RX!$D468,Listes!$A$43:$E$49,2,FALSE))),IF(IDP_Barèmes_RX!$E468&gt;Listes!$D$42,(IDP_Barèmes_RX!$E468*(VLOOKUP(IDP_Barèmes_RX!$D468,Listes!$A$43:$E$49,5,FALSE))),(IDP_Barèmes_RX!$E468*(VLOOKUP(IDP_Barèmes_RX!$D468,Listes!$A$43:$E$49,3,FALSE))+(VLOOKUP(IDP_Barèmes_RX!$D468,Listes!$A$43:$E$49,4,FALSE)))))))</f>
        <v/>
      </c>
      <c r="L468" s="170" t="str">
        <f>IF($G468="","",IF($C468=Listes!$B$34,Listes!$I$31,IF($C468=Listes!$B$35,(VLOOKUP(IDP_Barèmes_RX!$F468,Listes!$E$31:$F$36,2,FALSE)),IF($C468=Listes!$B$33,IF(IDP_Barèmes_RX!$E468&lt;=Listes!$A$64,IDP_Barèmes_RX!$E468*Listes!$A$65,IF(IDP_Barèmes_RX!$E468&gt;Listes!$D$64,IDP_Barèmes_RX!$E468*Listes!$D$65,((IDP_Barèmes_RX!$E468*Listes!$B$65)+Listes!$C$65)))))))</f>
        <v/>
      </c>
      <c r="M468" s="203" t="str">
        <f>IF(Barèmes!O468="","",Barèmes!O468)</f>
        <v/>
      </c>
      <c r="N468" s="73" t="str">
        <f t="shared" si="29"/>
        <v/>
      </c>
      <c r="O468" s="182" t="str">
        <f t="shared" si="30"/>
        <v/>
      </c>
      <c r="P468" s="182"/>
      <c r="Q468" s="182"/>
      <c r="R468" s="209" t="str">
        <f t="shared" si="31"/>
        <v/>
      </c>
      <c r="S468" s="185"/>
      <c r="T468" s="266"/>
      <c r="U468" s="90"/>
      <c r="V468" s="158">
        <f t="shared" si="28"/>
        <v>0</v>
      </c>
    </row>
    <row r="469" spans="1:22" ht="20.100000000000001" customHeight="1" x14ac:dyDescent="0.25">
      <c r="A469" s="174">
        <v>463</v>
      </c>
      <c r="B469" s="181" t="str">
        <f>IF(Barèmes!B469="","",Barèmes!B469)</f>
        <v/>
      </c>
      <c r="C469" s="181" t="str">
        <f>IF(Barèmes!C469="","",Barèmes!C469)</f>
        <v/>
      </c>
      <c r="D469" s="181" t="str">
        <f>IF(Barèmes!D469="","",Barèmes!D469)</f>
        <v/>
      </c>
      <c r="E469" s="181" t="str">
        <f>IF(Barèmes!E469="","",Barèmes!E469)</f>
        <v/>
      </c>
      <c r="F469" s="181" t="str">
        <f>IF(Barèmes!F469="","",Barèmes!F469)</f>
        <v/>
      </c>
      <c r="G469" s="181" t="str">
        <f>IF(Barèmes!G469="","",Barèmes!G469)</f>
        <v/>
      </c>
      <c r="H469" s="181" t="str">
        <f>IF(Barèmes!J469="","",Barèmes!J469)</f>
        <v/>
      </c>
      <c r="I469" s="181" t="str">
        <f>IF(Barèmes!K469="","",Barèmes!K469)</f>
        <v/>
      </c>
      <c r="J469" s="170" t="str">
        <f>IF($G469="","",IF($C469=Listes!$B$32,IF(IDP_Barèmes_RX!$E469&lt;=Listes!$B$53,(IDP_Barèmes_RX!$E469*(VLOOKUP(IDP_Barèmes_RX!$D469,Listes!$A$54:$E$60,2,FALSE))),IF(IDP_Barèmes_RX!$E469&gt;Listes!$E$53,(IDP_Barèmes_RX!$E469*(VLOOKUP(IDP_Barèmes_RX!$D469,Listes!$A$54:$E$60,5,FALSE))),(IDP_Barèmes_RX!$E469*(VLOOKUP(IDP_Barèmes_RX!$D469,Listes!$A$54:$E$60,3,FALSE))+(VLOOKUP(IDP_Barèmes_RX!$D469,Listes!$A$54:$E$60,4,FALSE)))))))</f>
        <v/>
      </c>
      <c r="K469" s="170" t="str">
        <f>IF($G469="","",IF($C469=Listes!$B$31,IF(IDP_Barèmes_RX!$E469&lt;=Listes!$B$42,(IDP_Barèmes_RX!$E469*(VLOOKUP(IDP_Barèmes_RX!$D469,Listes!$A$43:$E$49,2,FALSE))),IF(IDP_Barèmes_RX!$E469&gt;Listes!$D$42,(IDP_Barèmes_RX!$E469*(VLOOKUP(IDP_Barèmes_RX!$D469,Listes!$A$43:$E$49,5,FALSE))),(IDP_Barèmes_RX!$E469*(VLOOKUP(IDP_Barèmes_RX!$D469,Listes!$A$43:$E$49,3,FALSE))+(VLOOKUP(IDP_Barèmes_RX!$D469,Listes!$A$43:$E$49,4,FALSE)))))))</f>
        <v/>
      </c>
      <c r="L469" s="170" t="str">
        <f>IF($G469="","",IF($C469=Listes!$B$34,Listes!$I$31,IF($C469=Listes!$B$35,(VLOOKUP(IDP_Barèmes_RX!$F469,Listes!$E$31:$F$36,2,FALSE)),IF($C469=Listes!$B$33,IF(IDP_Barèmes_RX!$E469&lt;=Listes!$A$64,IDP_Barèmes_RX!$E469*Listes!$A$65,IF(IDP_Barèmes_RX!$E469&gt;Listes!$D$64,IDP_Barèmes_RX!$E469*Listes!$D$65,((IDP_Barèmes_RX!$E469*Listes!$B$65)+Listes!$C$65)))))))</f>
        <v/>
      </c>
      <c r="M469" s="203" t="str">
        <f>IF(Barèmes!O469="","",Barèmes!O469)</f>
        <v/>
      </c>
      <c r="N469" s="73" t="str">
        <f t="shared" si="29"/>
        <v/>
      </c>
      <c r="O469" s="182" t="str">
        <f t="shared" si="30"/>
        <v/>
      </c>
      <c r="P469" s="182"/>
      <c r="Q469" s="182"/>
      <c r="R469" s="209" t="str">
        <f t="shared" si="31"/>
        <v/>
      </c>
      <c r="S469" s="185"/>
      <c r="T469" s="266"/>
      <c r="U469" s="90"/>
      <c r="V469" s="158">
        <f t="shared" si="28"/>
        <v>0</v>
      </c>
    </row>
    <row r="470" spans="1:22" ht="20.100000000000001" customHeight="1" x14ac:dyDescent="0.25">
      <c r="A470" s="174">
        <v>464</v>
      </c>
      <c r="B470" s="181" t="str">
        <f>IF(Barèmes!B470="","",Barèmes!B470)</f>
        <v/>
      </c>
      <c r="C470" s="181" t="str">
        <f>IF(Barèmes!C470="","",Barèmes!C470)</f>
        <v/>
      </c>
      <c r="D470" s="181" t="str">
        <f>IF(Barèmes!D470="","",Barèmes!D470)</f>
        <v/>
      </c>
      <c r="E470" s="181" t="str">
        <f>IF(Barèmes!E470="","",Barèmes!E470)</f>
        <v/>
      </c>
      <c r="F470" s="181" t="str">
        <f>IF(Barèmes!F470="","",Barèmes!F470)</f>
        <v/>
      </c>
      <c r="G470" s="181" t="str">
        <f>IF(Barèmes!G470="","",Barèmes!G470)</f>
        <v/>
      </c>
      <c r="H470" s="181" t="str">
        <f>IF(Barèmes!J470="","",Barèmes!J470)</f>
        <v/>
      </c>
      <c r="I470" s="181" t="str">
        <f>IF(Barèmes!K470="","",Barèmes!K470)</f>
        <v/>
      </c>
      <c r="J470" s="170" t="str">
        <f>IF($G470="","",IF($C470=Listes!$B$32,IF(IDP_Barèmes_RX!$E470&lt;=Listes!$B$53,(IDP_Barèmes_RX!$E470*(VLOOKUP(IDP_Barèmes_RX!$D470,Listes!$A$54:$E$60,2,FALSE))),IF(IDP_Barèmes_RX!$E470&gt;Listes!$E$53,(IDP_Barèmes_RX!$E470*(VLOOKUP(IDP_Barèmes_RX!$D470,Listes!$A$54:$E$60,5,FALSE))),(IDP_Barèmes_RX!$E470*(VLOOKUP(IDP_Barèmes_RX!$D470,Listes!$A$54:$E$60,3,FALSE))+(VLOOKUP(IDP_Barèmes_RX!$D470,Listes!$A$54:$E$60,4,FALSE)))))))</f>
        <v/>
      </c>
      <c r="K470" s="170" t="str">
        <f>IF($G470="","",IF($C470=Listes!$B$31,IF(IDP_Barèmes_RX!$E470&lt;=Listes!$B$42,(IDP_Barèmes_RX!$E470*(VLOOKUP(IDP_Barèmes_RX!$D470,Listes!$A$43:$E$49,2,FALSE))),IF(IDP_Barèmes_RX!$E470&gt;Listes!$D$42,(IDP_Barèmes_RX!$E470*(VLOOKUP(IDP_Barèmes_RX!$D470,Listes!$A$43:$E$49,5,FALSE))),(IDP_Barèmes_RX!$E470*(VLOOKUP(IDP_Barèmes_RX!$D470,Listes!$A$43:$E$49,3,FALSE))+(VLOOKUP(IDP_Barèmes_RX!$D470,Listes!$A$43:$E$49,4,FALSE)))))))</f>
        <v/>
      </c>
      <c r="L470" s="170" t="str">
        <f>IF($G470="","",IF($C470=Listes!$B$34,Listes!$I$31,IF($C470=Listes!$B$35,(VLOOKUP(IDP_Barèmes_RX!$F470,Listes!$E$31:$F$36,2,FALSE)),IF($C470=Listes!$B$33,IF(IDP_Barèmes_RX!$E470&lt;=Listes!$A$64,IDP_Barèmes_RX!$E470*Listes!$A$65,IF(IDP_Barèmes_RX!$E470&gt;Listes!$D$64,IDP_Barèmes_RX!$E470*Listes!$D$65,((IDP_Barèmes_RX!$E470*Listes!$B$65)+Listes!$C$65)))))))</f>
        <v/>
      </c>
      <c r="M470" s="203" t="str">
        <f>IF(Barèmes!O470="","",Barèmes!O470)</f>
        <v/>
      </c>
      <c r="N470" s="73" t="str">
        <f t="shared" si="29"/>
        <v/>
      </c>
      <c r="O470" s="182" t="str">
        <f t="shared" si="30"/>
        <v/>
      </c>
      <c r="P470" s="182"/>
      <c r="Q470" s="182"/>
      <c r="R470" s="209" t="str">
        <f t="shared" si="31"/>
        <v/>
      </c>
      <c r="S470" s="185"/>
      <c r="T470" s="266"/>
      <c r="U470" s="90"/>
      <c r="V470" s="158">
        <f t="shared" si="28"/>
        <v>0</v>
      </c>
    </row>
    <row r="471" spans="1:22" ht="20.100000000000001" customHeight="1" x14ac:dyDescent="0.25">
      <c r="A471" s="174">
        <v>465</v>
      </c>
      <c r="B471" s="181" t="str">
        <f>IF(Barèmes!B471="","",Barèmes!B471)</f>
        <v/>
      </c>
      <c r="C471" s="181" t="str">
        <f>IF(Barèmes!C471="","",Barèmes!C471)</f>
        <v/>
      </c>
      <c r="D471" s="181" t="str">
        <f>IF(Barèmes!D471="","",Barèmes!D471)</f>
        <v/>
      </c>
      <c r="E471" s="181" t="str">
        <f>IF(Barèmes!E471="","",Barèmes!E471)</f>
        <v/>
      </c>
      <c r="F471" s="181" t="str">
        <f>IF(Barèmes!F471="","",Barèmes!F471)</f>
        <v/>
      </c>
      <c r="G471" s="181" t="str">
        <f>IF(Barèmes!G471="","",Barèmes!G471)</f>
        <v/>
      </c>
      <c r="H471" s="181" t="str">
        <f>IF(Barèmes!J471="","",Barèmes!J471)</f>
        <v/>
      </c>
      <c r="I471" s="181" t="str">
        <f>IF(Barèmes!K471="","",Barèmes!K471)</f>
        <v/>
      </c>
      <c r="J471" s="170" t="str">
        <f>IF($G471="","",IF($C471=Listes!$B$32,IF(IDP_Barèmes_RX!$E471&lt;=Listes!$B$53,(IDP_Barèmes_RX!$E471*(VLOOKUP(IDP_Barèmes_RX!$D471,Listes!$A$54:$E$60,2,FALSE))),IF(IDP_Barèmes_RX!$E471&gt;Listes!$E$53,(IDP_Barèmes_RX!$E471*(VLOOKUP(IDP_Barèmes_RX!$D471,Listes!$A$54:$E$60,5,FALSE))),(IDP_Barèmes_RX!$E471*(VLOOKUP(IDP_Barèmes_RX!$D471,Listes!$A$54:$E$60,3,FALSE))+(VLOOKUP(IDP_Barèmes_RX!$D471,Listes!$A$54:$E$60,4,FALSE)))))))</f>
        <v/>
      </c>
      <c r="K471" s="170" t="str">
        <f>IF($G471="","",IF($C471=Listes!$B$31,IF(IDP_Barèmes_RX!$E471&lt;=Listes!$B$42,(IDP_Barèmes_RX!$E471*(VLOOKUP(IDP_Barèmes_RX!$D471,Listes!$A$43:$E$49,2,FALSE))),IF(IDP_Barèmes_RX!$E471&gt;Listes!$D$42,(IDP_Barèmes_RX!$E471*(VLOOKUP(IDP_Barèmes_RX!$D471,Listes!$A$43:$E$49,5,FALSE))),(IDP_Barèmes_RX!$E471*(VLOOKUP(IDP_Barèmes_RX!$D471,Listes!$A$43:$E$49,3,FALSE))+(VLOOKUP(IDP_Barèmes_RX!$D471,Listes!$A$43:$E$49,4,FALSE)))))))</f>
        <v/>
      </c>
      <c r="L471" s="170" t="str">
        <f>IF($G471="","",IF($C471=Listes!$B$34,Listes!$I$31,IF($C471=Listes!$B$35,(VLOOKUP(IDP_Barèmes_RX!$F471,Listes!$E$31:$F$36,2,FALSE)),IF($C471=Listes!$B$33,IF(IDP_Barèmes_RX!$E471&lt;=Listes!$A$64,IDP_Barèmes_RX!$E471*Listes!$A$65,IF(IDP_Barèmes_RX!$E471&gt;Listes!$D$64,IDP_Barèmes_RX!$E471*Listes!$D$65,((IDP_Barèmes_RX!$E471*Listes!$B$65)+Listes!$C$65)))))))</f>
        <v/>
      </c>
      <c r="M471" s="203" t="str">
        <f>IF(Barèmes!O471="","",Barèmes!O471)</f>
        <v/>
      </c>
      <c r="N471" s="73" t="str">
        <f t="shared" si="29"/>
        <v/>
      </c>
      <c r="O471" s="182" t="str">
        <f t="shared" si="30"/>
        <v/>
      </c>
      <c r="P471" s="182"/>
      <c r="Q471" s="182"/>
      <c r="R471" s="209" t="str">
        <f t="shared" si="31"/>
        <v/>
      </c>
      <c r="S471" s="185"/>
      <c r="T471" s="266"/>
      <c r="U471" s="90"/>
      <c r="V471" s="158">
        <f t="shared" si="28"/>
        <v>0</v>
      </c>
    </row>
    <row r="472" spans="1:22" ht="20.100000000000001" customHeight="1" x14ac:dyDescent="0.25">
      <c r="A472" s="174">
        <v>466</v>
      </c>
      <c r="B472" s="181" t="str">
        <f>IF(Barèmes!B472="","",Barèmes!B472)</f>
        <v/>
      </c>
      <c r="C472" s="181" t="str">
        <f>IF(Barèmes!C472="","",Barèmes!C472)</f>
        <v/>
      </c>
      <c r="D472" s="181" t="str">
        <f>IF(Barèmes!D472="","",Barèmes!D472)</f>
        <v/>
      </c>
      <c r="E472" s="181" t="str">
        <f>IF(Barèmes!E472="","",Barèmes!E472)</f>
        <v/>
      </c>
      <c r="F472" s="181" t="str">
        <f>IF(Barèmes!F472="","",Barèmes!F472)</f>
        <v/>
      </c>
      <c r="G472" s="181" t="str">
        <f>IF(Barèmes!G472="","",Barèmes!G472)</f>
        <v/>
      </c>
      <c r="H472" s="181" t="str">
        <f>IF(Barèmes!J472="","",Barèmes!J472)</f>
        <v/>
      </c>
      <c r="I472" s="181" t="str">
        <f>IF(Barèmes!K472="","",Barèmes!K472)</f>
        <v/>
      </c>
      <c r="J472" s="170" t="str">
        <f>IF($G472="","",IF($C472=Listes!$B$32,IF(IDP_Barèmes_RX!$E472&lt;=Listes!$B$53,(IDP_Barèmes_RX!$E472*(VLOOKUP(IDP_Barèmes_RX!$D472,Listes!$A$54:$E$60,2,FALSE))),IF(IDP_Barèmes_RX!$E472&gt;Listes!$E$53,(IDP_Barèmes_RX!$E472*(VLOOKUP(IDP_Barèmes_RX!$D472,Listes!$A$54:$E$60,5,FALSE))),(IDP_Barèmes_RX!$E472*(VLOOKUP(IDP_Barèmes_RX!$D472,Listes!$A$54:$E$60,3,FALSE))+(VLOOKUP(IDP_Barèmes_RX!$D472,Listes!$A$54:$E$60,4,FALSE)))))))</f>
        <v/>
      </c>
      <c r="K472" s="170" t="str">
        <f>IF($G472="","",IF($C472=Listes!$B$31,IF(IDP_Barèmes_RX!$E472&lt;=Listes!$B$42,(IDP_Barèmes_RX!$E472*(VLOOKUP(IDP_Barèmes_RX!$D472,Listes!$A$43:$E$49,2,FALSE))),IF(IDP_Barèmes_RX!$E472&gt;Listes!$D$42,(IDP_Barèmes_RX!$E472*(VLOOKUP(IDP_Barèmes_RX!$D472,Listes!$A$43:$E$49,5,FALSE))),(IDP_Barèmes_RX!$E472*(VLOOKUP(IDP_Barèmes_RX!$D472,Listes!$A$43:$E$49,3,FALSE))+(VLOOKUP(IDP_Barèmes_RX!$D472,Listes!$A$43:$E$49,4,FALSE)))))))</f>
        <v/>
      </c>
      <c r="L472" s="170" t="str">
        <f>IF($G472="","",IF($C472=Listes!$B$34,Listes!$I$31,IF($C472=Listes!$B$35,(VLOOKUP(IDP_Barèmes_RX!$F472,Listes!$E$31:$F$36,2,FALSE)),IF($C472=Listes!$B$33,IF(IDP_Barèmes_RX!$E472&lt;=Listes!$A$64,IDP_Barèmes_RX!$E472*Listes!$A$65,IF(IDP_Barèmes_RX!$E472&gt;Listes!$D$64,IDP_Barèmes_RX!$E472*Listes!$D$65,((IDP_Barèmes_RX!$E472*Listes!$B$65)+Listes!$C$65)))))))</f>
        <v/>
      </c>
      <c r="M472" s="203" t="str">
        <f>IF(Barèmes!O472="","",Barèmes!O472)</f>
        <v/>
      </c>
      <c r="N472" s="73" t="str">
        <f t="shared" si="29"/>
        <v/>
      </c>
      <c r="O472" s="182" t="str">
        <f t="shared" si="30"/>
        <v/>
      </c>
      <c r="P472" s="182"/>
      <c r="Q472" s="182"/>
      <c r="R472" s="209" t="str">
        <f t="shared" si="31"/>
        <v/>
      </c>
      <c r="S472" s="185"/>
      <c r="T472" s="266"/>
      <c r="U472" s="90"/>
      <c r="V472" s="158">
        <f t="shared" si="28"/>
        <v>0</v>
      </c>
    </row>
    <row r="473" spans="1:22" ht="20.100000000000001" customHeight="1" x14ac:dyDescent="0.25">
      <c r="A473" s="174">
        <v>467</v>
      </c>
      <c r="B473" s="181" t="str">
        <f>IF(Barèmes!B473="","",Barèmes!B473)</f>
        <v/>
      </c>
      <c r="C473" s="181" t="str">
        <f>IF(Barèmes!C473="","",Barèmes!C473)</f>
        <v/>
      </c>
      <c r="D473" s="181" t="str">
        <f>IF(Barèmes!D473="","",Barèmes!D473)</f>
        <v/>
      </c>
      <c r="E473" s="181" t="str">
        <f>IF(Barèmes!E473="","",Barèmes!E473)</f>
        <v/>
      </c>
      <c r="F473" s="181" t="str">
        <f>IF(Barèmes!F473="","",Barèmes!F473)</f>
        <v/>
      </c>
      <c r="G473" s="181" t="str">
        <f>IF(Barèmes!G473="","",Barèmes!G473)</f>
        <v/>
      </c>
      <c r="H473" s="181" t="str">
        <f>IF(Barèmes!J473="","",Barèmes!J473)</f>
        <v/>
      </c>
      <c r="I473" s="181" t="str">
        <f>IF(Barèmes!K473="","",Barèmes!K473)</f>
        <v/>
      </c>
      <c r="J473" s="170" t="str">
        <f>IF($G473="","",IF($C473=Listes!$B$32,IF(IDP_Barèmes_RX!$E473&lt;=Listes!$B$53,(IDP_Barèmes_RX!$E473*(VLOOKUP(IDP_Barèmes_RX!$D473,Listes!$A$54:$E$60,2,FALSE))),IF(IDP_Barèmes_RX!$E473&gt;Listes!$E$53,(IDP_Barèmes_RX!$E473*(VLOOKUP(IDP_Barèmes_RX!$D473,Listes!$A$54:$E$60,5,FALSE))),(IDP_Barèmes_RX!$E473*(VLOOKUP(IDP_Barèmes_RX!$D473,Listes!$A$54:$E$60,3,FALSE))+(VLOOKUP(IDP_Barèmes_RX!$D473,Listes!$A$54:$E$60,4,FALSE)))))))</f>
        <v/>
      </c>
      <c r="K473" s="170" t="str">
        <f>IF($G473="","",IF($C473=Listes!$B$31,IF(IDP_Barèmes_RX!$E473&lt;=Listes!$B$42,(IDP_Barèmes_RX!$E473*(VLOOKUP(IDP_Barèmes_RX!$D473,Listes!$A$43:$E$49,2,FALSE))),IF(IDP_Barèmes_RX!$E473&gt;Listes!$D$42,(IDP_Barèmes_RX!$E473*(VLOOKUP(IDP_Barèmes_RX!$D473,Listes!$A$43:$E$49,5,FALSE))),(IDP_Barèmes_RX!$E473*(VLOOKUP(IDP_Barèmes_RX!$D473,Listes!$A$43:$E$49,3,FALSE))+(VLOOKUP(IDP_Barèmes_RX!$D473,Listes!$A$43:$E$49,4,FALSE)))))))</f>
        <v/>
      </c>
      <c r="L473" s="170" t="str">
        <f>IF($G473="","",IF($C473=Listes!$B$34,Listes!$I$31,IF($C473=Listes!$B$35,(VLOOKUP(IDP_Barèmes_RX!$F473,Listes!$E$31:$F$36,2,FALSE)),IF($C473=Listes!$B$33,IF(IDP_Barèmes_RX!$E473&lt;=Listes!$A$64,IDP_Barèmes_RX!$E473*Listes!$A$65,IF(IDP_Barèmes_RX!$E473&gt;Listes!$D$64,IDP_Barèmes_RX!$E473*Listes!$D$65,((IDP_Barèmes_RX!$E473*Listes!$B$65)+Listes!$C$65)))))))</f>
        <v/>
      </c>
      <c r="M473" s="203" t="str">
        <f>IF(Barèmes!O473="","",Barèmes!O473)</f>
        <v/>
      </c>
      <c r="N473" s="73" t="str">
        <f t="shared" si="29"/>
        <v/>
      </c>
      <c r="O473" s="182" t="str">
        <f t="shared" si="30"/>
        <v/>
      </c>
      <c r="P473" s="182"/>
      <c r="Q473" s="182"/>
      <c r="R473" s="209" t="str">
        <f t="shared" si="31"/>
        <v/>
      </c>
      <c r="S473" s="185"/>
      <c r="T473" s="266"/>
      <c r="U473" s="90"/>
      <c r="V473" s="158">
        <f t="shared" si="28"/>
        <v>0</v>
      </c>
    </row>
    <row r="474" spans="1:22" ht="20.100000000000001" customHeight="1" x14ac:dyDescent="0.25">
      <c r="A474" s="174">
        <v>468</v>
      </c>
      <c r="B474" s="181" t="str">
        <f>IF(Barèmes!B474="","",Barèmes!B474)</f>
        <v/>
      </c>
      <c r="C474" s="181" t="str">
        <f>IF(Barèmes!C474="","",Barèmes!C474)</f>
        <v/>
      </c>
      <c r="D474" s="181" t="str">
        <f>IF(Barèmes!D474="","",Barèmes!D474)</f>
        <v/>
      </c>
      <c r="E474" s="181" t="str">
        <f>IF(Barèmes!E474="","",Barèmes!E474)</f>
        <v/>
      </c>
      <c r="F474" s="181" t="str">
        <f>IF(Barèmes!F474="","",Barèmes!F474)</f>
        <v/>
      </c>
      <c r="G474" s="181" t="str">
        <f>IF(Barèmes!G474="","",Barèmes!G474)</f>
        <v/>
      </c>
      <c r="H474" s="181" t="str">
        <f>IF(Barèmes!J474="","",Barèmes!J474)</f>
        <v/>
      </c>
      <c r="I474" s="181" t="str">
        <f>IF(Barèmes!K474="","",Barèmes!K474)</f>
        <v/>
      </c>
      <c r="J474" s="170" t="str">
        <f>IF($G474="","",IF($C474=Listes!$B$32,IF(IDP_Barèmes_RX!$E474&lt;=Listes!$B$53,(IDP_Barèmes_RX!$E474*(VLOOKUP(IDP_Barèmes_RX!$D474,Listes!$A$54:$E$60,2,FALSE))),IF(IDP_Barèmes_RX!$E474&gt;Listes!$E$53,(IDP_Barèmes_RX!$E474*(VLOOKUP(IDP_Barèmes_RX!$D474,Listes!$A$54:$E$60,5,FALSE))),(IDP_Barèmes_RX!$E474*(VLOOKUP(IDP_Barèmes_RX!$D474,Listes!$A$54:$E$60,3,FALSE))+(VLOOKUP(IDP_Barèmes_RX!$D474,Listes!$A$54:$E$60,4,FALSE)))))))</f>
        <v/>
      </c>
      <c r="K474" s="170" t="str">
        <f>IF($G474="","",IF($C474=Listes!$B$31,IF(IDP_Barèmes_RX!$E474&lt;=Listes!$B$42,(IDP_Barèmes_RX!$E474*(VLOOKUP(IDP_Barèmes_RX!$D474,Listes!$A$43:$E$49,2,FALSE))),IF(IDP_Barèmes_RX!$E474&gt;Listes!$D$42,(IDP_Barèmes_RX!$E474*(VLOOKUP(IDP_Barèmes_RX!$D474,Listes!$A$43:$E$49,5,FALSE))),(IDP_Barèmes_RX!$E474*(VLOOKUP(IDP_Barèmes_RX!$D474,Listes!$A$43:$E$49,3,FALSE))+(VLOOKUP(IDP_Barèmes_RX!$D474,Listes!$A$43:$E$49,4,FALSE)))))))</f>
        <v/>
      </c>
      <c r="L474" s="170" t="str">
        <f>IF($G474="","",IF($C474=Listes!$B$34,Listes!$I$31,IF($C474=Listes!$B$35,(VLOOKUP(IDP_Barèmes_RX!$F474,Listes!$E$31:$F$36,2,FALSE)),IF($C474=Listes!$B$33,IF(IDP_Barèmes_RX!$E474&lt;=Listes!$A$64,IDP_Barèmes_RX!$E474*Listes!$A$65,IF(IDP_Barèmes_RX!$E474&gt;Listes!$D$64,IDP_Barèmes_RX!$E474*Listes!$D$65,((IDP_Barèmes_RX!$E474*Listes!$B$65)+Listes!$C$65)))))))</f>
        <v/>
      </c>
      <c r="M474" s="203" t="str">
        <f>IF(Barèmes!O474="","",Barèmes!O474)</f>
        <v/>
      </c>
      <c r="N474" s="73" t="str">
        <f t="shared" si="29"/>
        <v/>
      </c>
      <c r="O474" s="182" t="str">
        <f t="shared" si="30"/>
        <v/>
      </c>
      <c r="P474" s="182"/>
      <c r="Q474" s="182"/>
      <c r="R474" s="209" t="str">
        <f t="shared" si="31"/>
        <v/>
      </c>
      <c r="S474" s="185"/>
      <c r="T474" s="266"/>
      <c r="U474" s="90"/>
      <c r="V474" s="158">
        <f t="shared" si="28"/>
        <v>0</v>
      </c>
    </row>
    <row r="475" spans="1:22" ht="20.100000000000001" customHeight="1" x14ac:dyDescent="0.25">
      <c r="A475" s="174">
        <v>469</v>
      </c>
      <c r="B475" s="181" t="str">
        <f>IF(Barèmes!B475="","",Barèmes!B475)</f>
        <v/>
      </c>
      <c r="C475" s="181" t="str">
        <f>IF(Barèmes!C475="","",Barèmes!C475)</f>
        <v/>
      </c>
      <c r="D475" s="181" t="str">
        <f>IF(Barèmes!D475="","",Barèmes!D475)</f>
        <v/>
      </c>
      <c r="E475" s="181" t="str">
        <f>IF(Barèmes!E475="","",Barèmes!E475)</f>
        <v/>
      </c>
      <c r="F475" s="181" t="str">
        <f>IF(Barèmes!F475="","",Barèmes!F475)</f>
        <v/>
      </c>
      <c r="G475" s="181" t="str">
        <f>IF(Barèmes!G475="","",Barèmes!G475)</f>
        <v/>
      </c>
      <c r="H475" s="181" t="str">
        <f>IF(Barèmes!J475="","",Barèmes!J475)</f>
        <v/>
      </c>
      <c r="I475" s="181" t="str">
        <f>IF(Barèmes!K475="","",Barèmes!K475)</f>
        <v/>
      </c>
      <c r="J475" s="170" t="str">
        <f>IF($G475="","",IF($C475=Listes!$B$32,IF(IDP_Barèmes_RX!$E475&lt;=Listes!$B$53,(IDP_Barèmes_RX!$E475*(VLOOKUP(IDP_Barèmes_RX!$D475,Listes!$A$54:$E$60,2,FALSE))),IF(IDP_Barèmes_RX!$E475&gt;Listes!$E$53,(IDP_Barèmes_RX!$E475*(VLOOKUP(IDP_Barèmes_RX!$D475,Listes!$A$54:$E$60,5,FALSE))),(IDP_Barèmes_RX!$E475*(VLOOKUP(IDP_Barèmes_RX!$D475,Listes!$A$54:$E$60,3,FALSE))+(VLOOKUP(IDP_Barèmes_RX!$D475,Listes!$A$54:$E$60,4,FALSE)))))))</f>
        <v/>
      </c>
      <c r="K475" s="170" t="str">
        <f>IF($G475="","",IF($C475=Listes!$B$31,IF(IDP_Barèmes_RX!$E475&lt;=Listes!$B$42,(IDP_Barèmes_RX!$E475*(VLOOKUP(IDP_Barèmes_RX!$D475,Listes!$A$43:$E$49,2,FALSE))),IF(IDP_Barèmes_RX!$E475&gt;Listes!$D$42,(IDP_Barèmes_RX!$E475*(VLOOKUP(IDP_Barèmes_RX!$D475,Listes!$A$43:$E$49,5,FALSE))),(IDP_Barèmes_RX!$E475*(VLOOKUP(IDP_Barèmes_RX!$D475,Listes!$A$43:$E$49,3,FALSE))+(VLOOKUP(IDP_Barèmes_RX!$D475,Listes!$A$43:$E$49,4,FALSE)))))))</f>
        <v/>
      </c>
      <c r="L475" s="170" t="str">
        <f>IF($G475="","",IF($C475=Listes!$B$34,Listes!$I$31,IF($C475=Listes!$B$35,(VLOOKUP(IDP_Barèmes_RX!$F475,Listes!$E$31:$F$36,2,FALSE)),IF($C475=Listes!$B$33,IF(IDP_Barèmes_RX!$E475&lt;=Listes!$A$64,IDP_Barèmes_RX!$E475*Listes!$A$65,IF(IDP_Barèmes_RX!$E475&gt;Listes!$D$64,IDP_Barèmes_RX!$E475*Listes!$D$65,((IDP_Barèmes_RX!$E475*Listes!$B$65)+Listes!$C$65)))))))</f>
        <v/>
      </c>
      <c r="M475" s="203" t="str">
        <f>IF(Barèmes!O475="","",Barèmes!O475)</f>
        <v/>
      </c>
      <c r="N475" s="73" t="str">
        <f t="shared" si="29"/>
        <v/>
      </c>
      <c r="O475" s="182" t="str">
        <f t="shared" si="30"/>
        <v/>
      </c>
      <c r="P475" s="182"/>
      <c r="Q475" s="182"/>
      <c r="R475" s="209" t="str">
        <f t="shared" si="31"/>
        <v/>
      </c>
      <c r="S475" s="185"/>
      <c r="T475" s="266"/>
      <c r="U475" s="90"/>
      <c r="V475" s="158">
        <f t="shared" si="28"/>
        <v>0</v>
      </c>
    </row>
    <row r="476" spans="1:22" ht="20.100000000000001" customHeight="1" x14ac:dyDescent="0.25">
      <c r="A476" s="174">
        <v>470</v>
      </c>
      <c r="B476" s="181" t="str">
        <f>IF(Barèmes!B476="","",Barèmes!B476)</f>
        <v/>
      </c>
      <c r="C476" s="181" t="str">
        <f>IF(Barèmes!C476="","",Barèmes!C476)</f>
        <v/>
      </c>
      <c r="D476" s="181" t="str">
        <f>IF(Barèmes!D476="","",Barèmes!D476)</f>
        <v/>
      </c>
      <c r="E476" s="181" t="str">
        <f>IF(Barèmes!E476="","",Barèmes!E476)</f>
        <v/>
      </c>
      <c r="F476" s="181" t="str">
        <f>IF(Barèmes!F476="","",Barèmes!F476)</f>
        <v/>
      </c>
      <c r="G476" s="181" t="str">
        <f>IF(Barèmes!G476="","",Barèmes!G476)</f>
        <v/>
      </c>
      <c r="H476" s="181" t="str">
        <f>IF(Barèmes!J476="","",Barèmes!J476)</f>
        <v/>
      </c>
      <c r="I476" s="181" t="str">
        <f>IF(Barèmes!K476="","",Barèmes!K476)</f>
        <v/>
      </c>
      <c r="J476" s="170" t="str">
        <f>IF($G476="","",IF($C476=Listes!$B$32,IF(IDP_Barèmes_RX!$E476&lt;=Listes!$B$53,(IDP_Barèmes_RX!$E476*(VLOOKUP(IDP_Barèmes_RX!$D476,Listes!$A$54:$E$60,2,FALSE))),IF(IDP_Barèmes_RX!$E476&gt;Listes!$E$53,(IDP_Barèmes_RX!$E476*(VLOOKUP(IDP_Barèmes_RX!$D476,Listes!$A$54:$E$60,5,FALSE))),(IDP_Barèmes_RX!$E476*(VLOOKUP(IDP_Barèmes_RX!$D476,Listes!$A$54:$E$60,3,FALSE))+(VLOOKUP(IDP_Barèmes_RX!$D476,Listes!$A$54:$E$60,4,FALSE)))))))</f>
        <v/>
      </c>
      <c r="K476" s="170" t="str">
        <f>IF($G476="","",IF($C476=Listes!$B$31,IF(IDP_Barèmes_RX!$E476&lt;=Listes!$B$42,(IDP_Barèmes_RX!$E476*(VLOOKUP(IDP_Barèmes_RX!$D476,Listes!$A$43:$E$49,2,FALSE))),IF(IDP_Barèmes_RX!$E476&gt;Listes!$D$42,(IDP_Barèmes_RX!$E476*(VLOOKUP(IDP_Barèmes_RX!$D476,Listes!$A$43:$E$49,5,FALSE))),(IDP_Barèmes_RX!$E476*(VLOOKUP(IDP_Barèmes_RX!$D476,Listes!$A$43:$E$49,3,FALSE))+(VLOOKUP(IDP_Barèmes_RX!$D476,Listes!$A$43:$E$49,4,FALSE)))))))</f>
        <v/>
      </c>
      <c r="L476" s="170" t="str">
        <f>IF($G476="","",IF($C476=Listes!$B$34,Listes!$I$31,IF($C476=Listes!$B$35,(VLOOKUP(IDP_Barèmes_RX!$F476,Listes!$E$31:$F$36,2,FALSE)),IF($C476=Listes!$B$33,IF(IDP_Barèmes_RX!$E476&lt;=Listes!$A$64,IDP_Barèmes_RX!$E476*Listes!$A$65,IF(IDP_Barèmes_RX!$E476&gt;Listes!$D$64,IDP_Barèmes_RX!$E476*Listes!$D$65,((IDP_Barèmes_RX!$E476*Listes!$B$65)+Listes!$C$65)))))))</f>
        <v/>
      </c>
      <c r="M476" s="203" t="str">
        <f>IF(Barèmes!O476="","",Barèmes!O476)</f>
        <v/>
      </c>
      <c r="N476" s="73" t="str">
        <f t="shared" si="29"/>
        <v/>
      </c>
      <c r="O476" s="182" t="str">
        <f t="shared" si="30"/>
        <v/>
      </c>
      <c r="P476" s="182"/>
      <c r="Q476" s="182"/>
      <c r="R476" s="209" t="str">
        <f t="shared" si="31"/>
        <v/>
      </c>
      <c r="S476" s="185"/>
      <c r="T476" s="266"/>
      <c r="U476" s="90"/>
      <c r="V476" s="158">
        <f t="shared" si="28"/>
        <v>0</v>
      </c>
    </row>
    <row r="477" spans="1:22" ht="20.100000000000001" customHeight="1" x14ac:dyDescent="0.25">
      <c r="A477" s="174">
        <v>471</v>
      </c>
      <c r="B477" s="181" t="str">
        <f>IF(Barèmes!B477="","",Barèmes!B477)</f>
        <v/>
      </c>
      <c r="C477" s="181" t="str">
        <f>IF(Barèmes!C477="","",Barèmes!C477)</f>
        <v/>
      </c>
      <c r="D477" s="181" t="str">
        <f>IF(Barèmes!D477="","",Barèmes!D477)</f>
        <v/>
      </c>
      <c r="E477" s="181" t="str">
        <f>IF(Barèmes!E477="","",Barèmes!E477)</f>
        <v/>
      </c>
      <c r="F477" s="181" t="str">
        <f>IF(Barèmes!F477="","",Barèmes!F477)</f>
        <v/>
      </c>
      <c r="G477" s="181" t="str">
        <f>IF(Barèmes!G477="","",Barèmes!G477)</f>
        <v/>
      </c>
      <c r="H477" s="181" t="str">
        <f>IF(Barèmes!J477="","",Barèmes!J477)</f>
        <v/>
      </c>
      <c r="I477" s="181" t="str">
        <f>IF(Barèmes!K477="","",Barèmes!K477)</f>
        <v/>
      </c>
      <c r="J477" s="170" t="str">
        <f>IF($G477="","",IF($C477=Listes!$B$32,IF(IDP_Barèmes_RX!$E477&lt;=Listes!$B$53,(IDP_Barèmes_RX!$E477*(VLOOKUP(IDP_Barèmes_RX!$D477,Listes!$A$54:$E$60,2,FALSE))),IF(IDP_Barèmes_RX!$E477&gt;Listes!$E$53,(IDP_Barèmes_RX!$E477*(VLOOKUP(IDP_Barèmes_RX!$D477,Listes!$A$54:$E$60,5,FALSE))),(IDP_Barèmes_RX!$E477*(VLOOKUP(IDP_Barèmes_RX!$D477,Listes!$A$54:$E$60,3,FALSE))+(VLOOKUP(IDP_Barèmes_RX!$D477,Listes!$A$54:$E$60,4,FALSE)))))))</f>
        <v/>
      </c>
      <c r="K477" s="170" t="str">
        <f>IF($G477="","",IF($C477=Listes!$B$31,IF(IDP_Barèmes_RX!$E477&lt;=Listes!$B$42,(IDP_Barèmes_RX!$E477*(VLOOKUP(IDP_Barèmes_RX!$D477,Listes!$A$43:$E$49,2,FALSE))),IF(IDP_Barèmes_RX!$E477&gt;Listes!$D$42,(IDP_Barèmes_RX!$E477*(VLOOKUP(IDP_Barèmes_RX!$D477,Listes!$A$43:$E$49,5,FALSE))),(IDP_Barèmes_RX!$E477*(VLOOKUP(IDP_Barèmes_RX!$D477,Listes!$A$43:$E$49,3,FALSE))+(VLOOKUP(IDP_Barèmes_RX!$D477,Listes!$A$43:$E$49,4,FALSE)))))))</f>
        <v/>
      </c>
      <c r="L477" s="170" t="str">
        <f>IF($G477="","",IF($C477=Listes!$B$34,Listes!$I$31,IF($C477=Listes!$B$35,(VLOOKUP(IDP_Barèmes_RX!$F477,Listes!$E$31:$F$36,2,FALSE)),IF($C477=Listes!$B$33,IF(IDP_Barèmes_RX!$E477&lt;=Listes!$A$64,IDP_Barèmes_RX!$E477*Listes!$A$65,IF(IDP_Barèmes_RX!$E477&gt;Listes!$D$64,IDP_Barèmes_RX!$E477*Listes!$D$65,((IDP_Barèmes_RX!$E477*Listes!$B$65)+Listes!$C$65)))))))</f>
        <v/>
      </c>
      <c r="M477" s="203" t="str">
        <f>IF(Barèmes!O477="","",Barèmes!O477)</f>
        <v/>
      </c>
      <c r="N477" s="73" t="str">
        <f t="shared" si="29"/>
        <v/>
      </c>
      <c r="O477" s="182" t="str">
        <f t="shared" si="30"/>
        <v/>
      </c>
      <c r="P477" s="182"/>
      <c r="Q477" s="182"/>
      <c r="R477" s="209" t="str">
        <f t="shared" si="31"/>
        <v/>
      </c>
      <c r="S477" s="185"/>
      <c r="T477" s="266"/>
      <c r="U477" s="90"/>
      <c r="V477" s="158">
        <f t="shared" si="28"/>
        <v>0</v>
      </c>
    </row>
    <row r="478" spans="1:22" ht="20.100000000000001" customHeight="1" x14ac:dyDescent="0.25">
      <c r="A478" s="174">
        <v>472</v>
      </c>
      <c r="B478" s="181" t="str">
        <f>IF(Barèmes!B478="","",Barèmes!B478)</f>
        <v/>
      </c>
      <c r="C478" s="181" t="str">
        <f>IF(Barèmes!C478="","",Barèmes!C478)</f>
        <v/>
      </c>
      <c r="D478" s="181" t="str">
        <f>IF(Barèmes!D478="","",Barèmes!D478)</f>
        <v/>
      </c>
      <c r="E478" s="181" t="str">
        <f>IF(Barèmes!E478="","",Barèmes!E478)</f>
        <v/>
      </c>
      <c r="F478" s="181" t="str">
        <f>IF(Barèmes!F478="","",Barèmes!F478)</f>
        <v/>
      </c>
      <c r="G478" s="181" t="str">
        <f>IF(Barèmes!G478="","",Barèmes!G478)</f>
        <v/>
      </c>
      <c r="H478" s="181" t="str">
        <f>IF(Barèmes!J478="","",Barèmes!J478)</f>
        <v/>
      </c>
      <c r="I478" s="181" t="str">
        <f>IF(Barèmes!K478="","",Barèmes!K478)</f>
        <v/>
      </c>
      <c r="J478" s="170" t="str">
        <f>IF($G478="","",IF($C478=Listes!$B$32,IF(IDP_Barèmes_RX!$E478&lt;=Listes!$B$53,(IDP_Barèmes_RX!$E478*(VLOOKUP(IDP_Barèmes_RX!$D478,Listes!$A$54:$E$60,2,FALSE))),IF(IDP_Barèmes_RX!$E478&gt;Listes!$E$53,(IDP_Barèmes_RX!$E478*(VLOOKUP(IDP_Barèmes_RX!$D478,Listes!$A$54:$E$60,5,FALSE))),(IDP_Barèmes_RX!$E478*(VLOOKUP(IDP_Barèmes_RX!$D478,Listes!$A$54:$E$60,3,FALSE))+(VLOOKUP(IDP_Barèmes_RX!$D478,Listes!$A$54:$E$60,4,FALSE)))))))</f>
        <v/>
      </c>
      <c r="K478" s="170" t="str">
        <f>IF($G478="","",IF($C478=Listes!$B$31,IF(IDP_Barèmes_RX!$E478&lt;=Listes!$B$42,(IDP_Barèmes_RX!$E478*(VLOOKUP(IDP_Barèmes_RX!$D478,Listes!$A$43:$E$49,2,FALSE))),IF(IDP_Barèmes_RX!$E478&gt;Listes!$D$42,(IDP_Barèmes_RX!$E478*(VLOOKUP(IDP_Barèmes_RX!$D478,Listes!$A$43:$E$49,5,FALSE))),(IDP_Barèmes_RX!$E478*(VLOOKUP(IDP_Barèmes_RX!$D478,Listes!$A$43:$E$49,3,FALSE))+(VLOOKUP(IDP_Barèmes_RX!$D478,Listes!$A$43:$E$49,4,FALSE)))))))</f>
        <v/>
      </c>
      <c r="L478" s="170" t="str">
        <f>IF($G478="","",IF($C478=Listes!$B$34,Listes!$I$31,IF($C478=Listes!$B$35,(VLOOKUP(IDP_Barèmes_RX!$F478,Listes!$E$31:$F$36,2,FALSE)),IF($C478=Listes!$B$33,IF(IDP_Barèmes_RX!$E478&lt;=Listes!$A$64,IDP_Barèmes_RX!$E478*Listes!$A$65,IF(IDP_Barèmes_RX!$E478&gt;Listes!$D$64,IDP_Barèmes_RX!$E478*Listes!$D$65,((IDP_Barèmes_RX!$E478*Listes!$B$65)+Listes!$C$65)))))))</f>
        <v/>
      </c>
      <c r="M478" s="203" t="str">
        <f>IF(Barèmes!O478="","",Barèmes!O478)</f>
        <v/>
      </c>
      <c r="N478" s="73" t="str">
        <f t="shared" si="29"/>
        <v/>
      </c>
      <c r="O478" s="182" t="str">
        <f t="shared" si="30"/>
        <v/>
      </c>
      <c r="P478" s="182"/>
      <c r="Q478" s="182"/>
      <c r="R478" s="209" t="str">
        <f t="shared" si="31"/>
        <v/>
      </c>
      <c r="S478" s="185"/>
      <c r="T478" s="266"/>
      <c r="U478" s="90"/>
      <c r="V478" s="158">
        <f t="shared" si="28"/>
        <v>0</v>
      </c>
    </row>
    <row r="479" spans="1:22" ht="20.100000000000001" customHeight="1" x14ac:dyDescent="0.25">
      <c r="A479" s="174">
        <v>473</v>
      </c>
      <c r="B479" s="181" t="str">
        <f>IF(Barèmes!B479="","",Barèmes!B479)</f>
        <v/>
      </c>
      <c r="C479" s="181" t="str">
        <f>IF(Barèmes!C479="","",Barèmes!C479)</f>
        <v/>
      </c>
      <c r="D479" s="181" t="str">
        <f>IF(Barèmes!D479="","",Barèmes!D479)</f>
        <v/>
      </c>
      <c r="E479" s="181" t="str">
        <f>IF(Barèmes!E479="","",Barèmes!E479)</f>
        <v/>
      </c>
      <c r="F479" s="181" t="str">
        <f>IF(Barèmes!F479="","",Barèmes!F479)</f>
        <v/>
      </c>
      <c r="G479" s="181" t="str">
        <f>IF(Barèmes!G479="","",Barèmes!G479)</f>
        <v/>
      </c>
      <c r="H479" s="181" t="str">
        <f>IF(Barèmes!J479="","",Barèmes!J479)</f>
        <v/>
      </c>
      <c r="I479" s="181" t="str">
        <f>IF(Barèmes!K479="","",Barèmes!K479)</f>
        <v/>
      </c>
      <c r="J479" s="170" t="str">
        <f>IF($G479="","",IF($C479=Listes!$B$32,IF(IDP_Barèmes_RX!$E479&lt;=Listes!$B$53,(IDP_Barèmes_RX!$E479*(VLOOKUP(IDP_Barèmes_RX!$D479,Listes!$A$54:$E$60,2,FALSE))),IF(IDP_Barèmes_RX!$E479&gt;Listes!$E$53,(IDP_Barèmes_RX!$E479*(VLOOKUP(IDP_Barèmes_RX!$D479,Listes!$A$54:$E$60,5,FALSE))),(IDP_Barèmes_RX!$E479*(VLOOKUP(IDP_Barèmes_RX!$D479,Listes!$A$54:$E$60,3,FALSE))+(VLOOKUP(IDP_Barèmes_RX!$D479,Listes!$A$54:$E$60,4,FALSE)))))))</f>
        <v/>
      </c>
      <c r="K479" s="170" t="str">
        <f>IF($G479="","",IF($C479=Listes!$B$31,IF(IDP_Barèmes_RX!$E479&lt;=Listes!$B$42,(IDP_Barèmes_RX!$E479*(VLOOKUP(IDP_Barèmes_RX!$D479,Listes!$A$43:$E$49,2,FALSE))),IF(IDP_Barèmes_RX!$E479&gt;Listes!$D$42,(IDP_Barèmes_RX!$E479*(VLOOKUP(IDP_Barèmes_RX!$D479,Listes!$A$43:$E$49,5,FALSE))),(IDP_Barèmes_RX!$E479*(VLOOKUP(IDP_Barèmes_RX!$D479,Listes!$A$43:$E$49,3,FALSE))+(VLOOKUP(IDP_Barèmes_RX!$D479,Listes!$A$43:$E$49,4,FALSE)))))))</f>
        <v/>
      </c>
      <c r="L479" s="170" t="str">
        <f>IF($G479="","",IF($C479=Listes!$B$34,Listes!$I$31,IF($C479=Listes!$B$35,(VLOOKUP(IDP_Barèmes_RX!$F479,Listes!$E$31:$F$36,2,FALSE)),IF($C479=Listes!$B$33,IF(IDP_Barèmes_RX!$E479&lt;=Listes!$A$64,IDP_Barèmes_RX!$E479*Listes!$A$65,IF(IDP_Barèmes_RX!$E479&gt;Listes!$D$64,IDP_Barèmes_RX!$E479*Listes!$D$65,((IDP_Barèmes_RX!$E479*Listes!$B$65)+Listes!$C$65)))))))</f>
        <v/>
      </c>
      <c r="M479" s="203" t="str">
        <f>IF(Barèmes!O479="","",Barèmes!O479)</f>
        <v/>
      </c>
      <c r="N479" s="73" t="str">
        <f t="shared" si="29"/>
        <v/>
      </c>
      <c r="O479" s="182" t="str">
        <f t="shared" si="30"/>
        <v/>
      </c>
      <c r="P479" s="182"/>
      <c r="Q479" s="182"/>
      <c r="R479" s="209" t="str">
        <f t="shared" si="31"/>
        <v/>
      </c>
      <c r="S479" s="185"/>
      <c r="T479" s="266"/>
      <c r="U479" s="90"/>
      <c r="V479" s="158">
        <f t="shared" si="28"/>
        <v>0</v>
      </c>
    </row>
    <row r="480" spans="1:22" ht="20.100000000000001" customHeight="1" x14ac:dyDescent="0.25">
      <c r="A480" s="174">
        <v>474</v>
      </c>
      <c r="B480" s="181" t="str">
        <f>IF(Barèmes!B480="","",Barèmes!B480)</f>
        <v/>
      </c>
      <c r="C480" s="181" t="str">
        <f>IF(Barèmes!C480="","",Barèmes!C480)</f>
        <v/>
      </c>
      <c r="D480" s="181" t="str">
        <f>IF(Barèmes!D480="","",Barèmes!D480)</f>
        <v/>
      </c>
      <c r="E480" s="181" t="str">
        <f>IF(Barèmes!E480="","",Barèmes!E480)</f>
        <v/>
      </c>
      <c r="F480" s="181" t="str">
        <f>IF(Barèmes!F480="","",Barèmes!F480)</f>
        <v/>
      </c>
      <c r="G480" s="181" t="str">
        <f>IF(Barèmes!G480="","",Barèmes!G480)</f>
        <v/>
      </c>
      <c r="H480" s="181" t="str">
        <f>IF(Barèmes!J480="","",Barèmes!J480)</f>
        <v/>
      </c>
      <c r="I480" s="181" t="str">
        <f>IF(Barèmes!K480="","",Barèmes!K480)</f>
        <v/>
      </c>
      <c r="J480" s="170" t="str">
        <f>IF($G480="","",IF($C480=Listes!$B$32,IF(IDP_Barèmes_RX!$E480&lt;=Listes!$B$53,(IDP_Barèmes_RX!$E480*(VLOOKUP(IDP_Barèmes_RX!$D480,Listes!$A$54:$E$60,2,FALSE))),IF(IDP_Barèmes_RX!$E480&gt;Listes!$E$53,(IDP_Barèmes_RX!$E480*(VLOOKUP(IDP_Barèmes_RX!$D480,Listes!$A$54:$E$60,5,FALSE))),(IDP_Barèmes_RX!$E480*(VLOOKUP(IDP_Barèmes_RX!$D480,Listes!$A$54:$E$60,3,FALSE))+(VLOOKUP(IDP_Barèmes_RX!$D480,Listes!$A$54:$E$60,4,FALSE)))))))</f>
        <v/>
      </c>
      <c r="K480" s="170" t="str">
        <f>IF($G480="","",IF($C480=Listes!$B$31,IF(IDP_Barèmes_RX!$E480&lt;=Listes!$B$42,(IDP_Barèmes_RX!$E480*(VLOOKUP(IDP_Barèmes_RX!$D480,Listes!$A$43:$E$49,2,FALSE))),IF(IDP_Barèmes_RX!$E480&gt;Listes!$D$42,(IDP_Barèmes_RX!$E480*(VLOOKUP(IDP_Barèmes_RX!$D480,Listes!$A$43:$E$49,5,FALSE))),(IDP_Barèmes_RX!$E480*(VLOOKUP(IDP_Barèmes_RX!$D480,Listes!$A$43:$E$49,3,FALSE))+(VLOOKUP(IDP_Barèmes_RX!$D480,Listes!$A$43:$E$49,4,FALSE)))))))</f>
        <v/>
      </c>
      <c r="L480" s="170" t="str">
        <f>IF($G480="","",IF($C480=Listes!$B$34,Listes!$I$31,IF($C480=Listes!$B$35,(VLOOKUP(IDP_Barèmes_RX!$F480,Listes!$E$31:$F$36,2,FALSE)),IF($C480=Listes!$B$33,IF(IDP_Barèmes_RX!$E480&lt;=Listes!$A$64,IDP_Barèmes_RX!$E480*Listes!$A$65,IF(IDP_Barèmes_RX!$E480&gt;Listes!$D$64,IDP_Barèmes_RX!$E480*Listes!$D$65,((IDP_Barèmes_RX!$E480*Listes!$B$65)+Listes!$C$65)))))))</f>
        <v/>
      </c>
      <c r="M480" s="203" t="str">
        <f>IF(Barèmes!O480="","",Barèmes!O480)</f>
        <v/>
      </c>
      <c r="N480" s="73" t="str">
        <f t="shared" si="29"/>
        <v/>
      </c>
      <c r="O480" s="182" t="str">
        <f t="shared" si="30"/>
        <v/>
      </c>
      <c r="P480" s="182"/>
      <c r="Q480" s="182"/>
      <c r="R480" s="209" t="str">
        <f t="shared" si="31"/>
        <v/>
      </c>
      <c r="S480" s="185"/>
      <c r="T480" s="266"/>
      <c r="U480" s="90"/>
      <c r="V480" s="158">
        <f t="shared" si="28"/>
        <v>0</v>
      </c>
    </row>
    <row r="481" spans="1:22" ht="20.100000000000001" customHeight="1" x14ac:dyDescent="0.25">
      <c r="A481" s="174">
        <v>475</v>
      </c>
      <c r="B481" s="181" t="str">
        <f>IF(Barèmes!B481="","",Barèmes!B481)</f>
        <v/>
      </c>
      <c r="C481" s="181" t="str">
        <f>IF(Barèmes!C481="","",Barèmes!C481)</f>
        <v/>
      </c>
      <c r="D481" s="181" t="str">
        <f>IF(Barèmes!D481="","",Barèmes!D481)</f>
        <v/>
      </c>
      <c r="E481" s="181" t="str">
        <f>IF(Barèmes!E481="","",Barèmes!E481)</f>
        <v/>
      </c>
      <c r="F481" s="181" t="str">
        <f>IF(Barèmes!F481="","",Barèmes!F481)</f>
        <v/>
      </c>
      <c r="G481" s="181" t="str">
        <f>IF(Barèmes!G481="","",Barèmes!G481)</f>
        <v/>
      </c>
      <c r="H481" s="181" t="str">
        <f>IF(Barèmes!J481="","",Barèmes!J481)</f>
        <v/>
      </c>
      <c r="I481" s="181" t="str">
        <f>IF(Barèmes!K481="","",Barèmes!K481)</f>
        <v/>
      </c>
      <c r="J481" s="170" t="str">
        <f>IF($G481="","",IF($C481=Listes!$B$32,IF(IDP_Barèmes_RX!$E481&lt;=Listes!$B$53,(IDP_Barèmes_RX!$E481*(VLOOKUP(IDP_Barèmes_RX!$D481,Listes!$A$54:$E$60,2,FALSE))),IF(IDP_Barèmes_RX!$E481&gt;Listes!$E$53,(IDP_Barèmes_RX!$E481*(VLOOKUP(IDP_Barèmes_RX!$D481,Listes!$A$54:$E$60,5,FALSE))),(IDP_Barèmes_RX!$E481*(VLOOKUP(IDP_Barèmes_RX!$D481,Listes!$A$54:$E$60,3,FALSE))+(VLOOKUP(IDP_Barèmes_RX!$D481,Listes!$A$54:$E$60,4,FALSE)))))))</f>
        <v/>
      </c>
      <c r="K481" s="170" t="str">
        <f>IF($G481="","",IF($C481=Listes!$B$31,IF(IDP_Barèmes_RX!$E481&lt;=Listes!$B$42,(IDP_Barèmes_RX!$E481*(VLOOKUP(IDP_Barèmes_RX!$D481,Listes!$A$43:$E$49,2,FALSE))),IF(IDP_Barèmes_RX!$E481&gt;Listes!$D$42,(IDP_Barèmes_RX!$E481*(VLOOKUP(IDP_Barèmes_RX!$D481,Listes!$A$43:$E$49,5,FALSE))),(IDP_Barèmes_RX!$E481*(VLOOKUP(IDP_Barèmes_RX!$D481,Listes!$A$43:$E$49,3,FALSE))+(VLOOKUP(IDP_Barèmes_RX!$D481,Listes!$A$43:$E$49,4,FALSE)))))))</f>
        <v/>
      </c>
      <c r="L481" s="170" t="str">
        <f>IF($G481="","",IF($C481=Listes!$B$34,Listes!$I$31,IF($C481=Listes!$B$35,(VLOOKUP(IDP_Barèmes_RX!$F481,Listes!$E$31:$F$36,2,FALSE)),IF($C481=Listes!$B$33,IF(IDP_Barèmes_RX!$E481&lt;=Listes!$A$64,IDP_Barèmes_RX!$E481*Listes!$A$65,IF(IDP_Barèmes_RX!$E481&gt;Listes!$D$64,IDP_Barèmes_RX!$E481*Listes!$D$65,((IDP_Barèmes_RX!$E481*Listes!$B$65)+Listes!$C$65)))))))</f>
        <v/>
      </c>
      <c r="M481" s="203" t="str">
        <f>IF(Barèmes!O481="","",Barèmes!O481)</f>
        <v/>
      </c>
      <c r="N481" s="73" t="str">
        <f t="shared" si="29"/>
        <v/>
      </c>
      <c r="O481" s="182" t="str">
        <f t="shared" si="30"/>
        <v/>
      </c>
      <c r="P481" s="182"/>
      <c r="Q481" s="182"/>
      <c r="R481" s="209" t="str">
        <f t="shared" si="31"/>
        <v/>
      </c>
      <c r="S481" s="185"/>
      <c r="T481" s="266"/>
      <c r="U481" s="90"/>
      <c r="V481" s="158">
        <f t="shared" si="28"/>
        <v>0</v>
      </c>
    </row>
    <row r="482" spans="1:22" ht="20.100000000000001" customHeight="1" x14ac:dyDescent="0.25">
      <c r="A482" s="174">
        <v>476</v>
      </c>
      <c r="B482" s="181" t="str">
        <f>IF(Barèmes!B482="","",Barèmes!B482)</f>
        <v/>
      </c>
      <c r="C482" s="181" t="str">
        <f>IF(Barèmes!C482="","",Barèmes!C482)</f>
        <v/>
      </c>
      <c r="D482" s="181" t="str">
        <f>IF(Barèmes!D482="","",Barèmes!D482)</f>
        <v/>
      </c>
      <c r="E482" s="181" t="str">
        <f>IF(Barèmes!E482="","",Barèmes!E482)</f>
        <v/>
      </c>
      <c r="F482" s="181" t="str">
        <f>IF(Barèmes!F482="","",Barèmes!F482)</f>
        <v/>
      </c>
      <c r="G482" s="181" t="str">
        <f>IF(Barèmes!G482="","",Barèmes!G482)</f>
        <v/>
      </c>
      <c r="H482" s="181" t="str">
        <f>IF(Barèmes!J482="","",Barèmes!J482)</f>
        <v/>
      </c>
      <c r="I482" s="181" t="str">
        <f>IF(Barèmes!K482="","",Barèmes!K482)</f>
        <v/>
      </c>
      <c r="J482" s="170" t="str">
        <f>IF($G482="","",IF($C482=Listes!$B$32,IF(IDP_Barèmes_RX!$E482&lt;=Listes!$B$53,(IDP_Barèmes_RX!$E482*(VLOOKUP(IDP_Barèmes_RX!$D482,Listes!$A$54:$E$60,2,FALSE))),IF(IDP_Barèmes_RX!$E482&gt;Listes!$E$53,(IDP_Barèmes_RX!$E482*(VLOOKUP(IDP_Barèmes_RX!$D482,Listes!$A$54:$E$60,5,FALSE))),(IDP_Barèmes_RX!$E482*(VLOOKUP(IDP_Barèmes_RX!$D482,Listes!$A$54:$E$60,3,FALSE))+(VLOOKUP(IDP_Barèmes_RX!$D482,Listes!$A$54:$E$60,4,FALSE)))))))</f>
        <v/>
      </c>
      <c r="K482" s="170" t="str">
        <f>IF($G482="","",IF($C482=Listes!$B$31,IF(IDP_Barèmes_RX!$E482&lt;=Listes!$B$42,(IDP_Barèmes_RX!$E482*(VLOOKUP(IDP_Barèmes_RX!$D482,Listes!$A$43:$E$49,2,FALSE))),IF(IDP_Barèmes_RX!$E482&gt;Listes!$D$42,(IDP_Barèmes_RX!$E482*(VLOOKUP(IDP_Barèmes_RX!$D482,Listes!$A$43:$E$49,5,FALSE))),(IDP_Barèmes_RX!$E482*(VLOOKUP(IDP_Barèmes_RX!$D482,Listes!$A$43:$E$49,3,FALSE))+(VLOOKUP(IDP_Barèmes_RX!$D482,Listes!$A$43:$E$49,4,FALSE)))))))</f>
        <v/>
      </c>
      <c r="L482" s="170" t="str">
        <f>IF($G482="","",IF($C482=Listes!$B$34,Listes!$I$31,IF($C482=Listes!$B$35,(VLOOKUP(IDP_Barèmes_RX!$F482,Listes!$E$31:$F$36,2,FALSE)),IF($C482=Listes!$B$33,IF(IDP_Barèmes_RX!$E482&lt;=Listes!$A$64,IDP_Barèmes_RX!$E482*Listes!$A$65,IF(IDP_Barèmes_RX!$E482&gt;Listes!$D$64,IDP_Barèmes_RX!$E482*Listes!$D$65,((IDP_Barèmes_RX!$E482*Listes!$B$65)+Listes!$C$65)))))))</f>
        <v/>
      </c>
      <c r="M482" s="203" t="str">
        <f>IF(Barèmes!O482="","",Barèmes!O482)</f>
        <v/>
      </c>
      <c r="N482" s="73" t="str">
        <f t="shared" si="29"/>
        <v/>
      </c>
      <c r="O482" s="182" t="str">
        <f t="shared" si="30"/>
        <v/>
      </c>
      <c r="P482" s="182"/>
      <c r="Q482" s="182"/>
      <c r="R482" s="209" t="str">
        <f t="shared" si="31"/>
        <v/>
      </c>
      <c r="S482" s="185"/>
      <c r="T482" s="266"/>
      <c r="U482" s="90"/>
      <c r="V482" s="158">
        <f t="shared" si="28"/>
        <v>0</v>
      </c>
    </row>
    <row r="483" spans="1:22" ht="20.100000000000001" customHeight="1" x14ac:dyDescent="0.25">
      <c r="A483" s="174">
        <v>477</v>
      </c>
      <c r="B483" s="181" t="str">
        <f>IF(Barèmes!B483="","",Barèmes!B483)</f>
        <v/>
      </c>
      <c r="C483" s="181" t="str">
        <f>IF(Barèmes!C483="","",Barèmes!C483)</f>
        <v/>
      </c>
      <c r="D483" s="181" t="str">
        <f>IF(Barèmes!D483="","",Barèmes!D483)</f>
        <v/>
      </c>
      <c r="E483" s="181" t="str">
        <f>IF(Barèmes!E483="","",Barèmes!E483)</f>
        <v/>
      </c>
      <c r="F483" s="181" t="str">
        <f>IF(Barèmes!F483="","",Barèmes!F483)</f>
        <v/>
      </c>
      <c r="G483" s="181" t="str">
        <f>IF(Barèmes!G483="","",Barèmes!G483)</f>
        <v/>
      </c>
      <c r="H483" s="181" t="str">
        <f>IF(Barèmes!J483="","",Barèmes!J483)</f>
        <v/>
      </c>
      <c r="I483" s="181" t="str">
        <f>IF(Barèmes!K483="","",Barèmes!K483)</f>
        <v/>
      </c>
      <c r="J483" s="170" t="str">
        <f>IF($G483="","",IF($C483=Listes!$B$32,IF(IDP_Barèmes_RX!$E483&lt;=Listes!$B$53,(IDP_Barèmes_RX!$E483*(VLOOKUP(IDP_Barèmes_RX!$D483,Listes!$A$54:$E$60,2,FALSE))),IF(IDP_Barèmes_RX!$E483&gt;Listes!$E$53,(IDP_Barèmes_RX!$E483*(VLOOKUP(IDP_Barèmes_RX!$D483,Listes!$A$54:$E$60,5,FALSE))),(IDP_Barèmes_RX!$E483*(VLOOKUP(IDP_Barèmes_RX!$D483,Listes!$A$54:$E$60,3,FALSE))+(VLOOKUP(IDP_Barèmes_RX!$D483,Listes!$A$54:$E$60,4,FALSE)))))))</f>
        <v/>
      </c>
      <c r="K483" s="170" t="str">
        <f>IF($G483="","",IF($C483=Listes!$B$31,IF(IDP_Barèmes_RX!$E483&lt;=Listes!$B$42,(IDP_Barèmes_RX!$E483*(VLOOKUP(IDP_Barèmes_RX!$D483,Listes!$A$43:$E$49,2,FALSE))),IF(IDP_Barèmes_RX!$E483&gt;Listes!$D$42,(IDP_Barèmes_RX!$E483*(VLOOKUP(IDP_Barèmes_RX!$D483,Listes!$A$43:$E$49,5,FALSE))),(IDP_Barèmes_RX!$E483*(VLOOKUP(IDP_Barèmes_RX!$D483,Listes!$A$43:$E$49,3,FALSE))+(VLOOKUP(IDP_Barèmes_RX!$D483,Listes!$A$43:$E$49,4,FALSE)))))))</f>
        <v/>
      </c>
      <c r="L483" s="170" t="str">
        <f>IF($G483="","",IF($C483=Listes!$B$34,Listes!$I$31,IF($C483=Listes!$B$35,(VLOOKUP(IDP_Barèmes_RX!$F483,Listes!$E$31:$F$36,2,FALSE)),IF($C483=Listes!$B$33,IF(IDP_Barèmes_RX!$E483&lt;=Listes!$A$64,IDP_Barèmes_RX!$E483*Listes!$A$65,IF(IDP_Barèmes_RX!$E483&gt;Listes!$D$64,IDP_Barèmes_RX!$E483*Listes!$D$65,((IDP_Barèmes_RX!$E483*Listes!$B$65)+Listes!$C$65)))))))</f>
        <v/>
      </c>
      <c r="M483" s="203" t="str">
        <f>IF(Barèmes!O483="","",Barèmes!O483)</f>
        <v/>
      </c>
      <c r="N483" s="73" t="str">
        <f t="shared" si="29"/>
        <v/>
      </c>
      <c r="O483" s="182" t="str">
        <f t="shared" si="30"/>
        <v/>
      </c>
      <c r="P483" s="182"/>
      <c r="Q483" s="182"/>
      <c r="R483" s="209" t="str">
        <f t="shared" si="31"/>
        <v/>
      </c>
      <c r="S483" s="185"/>
      <c r="T483" s="266"/>
      <c r="U483" s="90"/>
      <c r="V483" s="158">
        <f t="shared" si="28"/>
        <v>0</v>
      </c>
    </row>
    <row r="484" spans="1:22" ht="20.100000000000001" customHeight="1" x14ac:dyDescent="0.25">
      <c r="A484" s="174">
        <v>478</v>
      </c>
      <c r="B484" s="181" t="str">
        <f>IF(Barèmes!B484="","",Barèmes!B484)</f>
        <v/>
      </c>
      <c r="C484" s="181" t="str">
        <f>IF(Barèmes!C484="","",Barèmes!C484)</f>
        <v/>
      </c>
      <c r="D484" s="181" t="str">
        <f>IF(Barèmes!D484="","",Barèmes!D484)</f>
        <v/>
      </c>
      <c r="E484" s="181" t="str">
        <f>IF(Barèmes!E484="","",Barèmes!E484)</f>
        <v/>
      </c>
      <c r="F484" s="181" t="str">
        <f>IF(Barèmes!F484="","",Barèmes!F484)</f>
        <v/>
      </c>
      <c r="G484" s="181" t="str">
        <f>IF(Barèmes!G484="","",Barèmes!G484)</f>
        <v/>
      </c>
      <c r="H484" s="181" t="str">
        <f>IF(Barèmes!J484="","",Barèmes!J484)</f>
        <v/>
      </c>
      <c r="I484" s="181" t="str">
        <f>IF(Barèmes!K484="","",Barèmes!K484)</f>
        <v/>
      </c>
      <c r="J484" s="170" t="str">
        <f>IF($G484="","",IF($C484=Listes!$B$32,IF(IDP_Barèmes_RX!$E484&lt;=Listes!$B$53,(IDP_Barèmes_RX!$E484*(VLOOKUP(IDP_Barèmes_RX!$D484,Listes!$A$54:$E$60,2,FALSE))),IF(IDP_Barèmes_RX!$E484&gt;Listes!$E$53,(IDP_Barèmes_RX!$E484*(VLOOKUP(IDP_Barèmes_RX!$D484,Listes!$A$54:$E$60,5,FALSE))),(IDP_Barèmes_RX!$E484*(VLOOKUP(IDP_Barèmes_RX!$D484,Listes!$A$54:$E$60,3,FALSE))+(VLOOKUP(IDP_Barèmes_RX!$D484,Listes!$A$54:$E$60,4,FALSE)))))))</f>
        <v/>
      </c>
      <c r="K484" s="170" t="str">
        <f>IF($G484="","",IF($C484=Listes!$B$31,IF(IDP_Barèmes_RX!$E484&lt;=Listes!$B$42,(IDP_Barèmes_RX!$E484*(VLOOKUP(IDP_Barèmes_RX!$D484,Listes!$A$43:$E$49,2,FALSE))),IF(IDP_Barèmes_RX!$E484&gt;Listes!$D$42,(IDP_Barèmes_RX!$E484*(VLOOKUP(IDP_Barèmes_RX!$D484,Listes!$A$43:$E$49,5,FALSE))),(IDP_Barèmes_RX!$E484*(VLOOKUP(IDP_Barèmes_RX!$D484,Listes!$A$43:$E$49,3,FALSE))+(VLOOKUP(IDP_Barèmes_RX!$D484,Listes!$A$43:$E$49,4,FALSE)))))))</f>
        <v/>
      </c>
      <c r="L484" s="170" t="str">
        <f>IF($G484="","",IF($C484=Listes!$B$34,Listes!$I$31,IF($C484=Listes!$B$35,(VLOOKUP(IDP_Barèmes_RX!$F484,Listes!$E$31:$F$36,2,FALSE)),IF($C484=Listes!$B$33,IF(IDP_Barèmes_RX!$E484&lt;=Listes!$A$64,IDP_Barèmes_RX!$E484*Listes!$A$65,IF(IDP_Barèmes_RX!$E484&gt;Listes!$D$64,IDP_Barèmes_RX!$E484*Listes!$D$65,((IDP_Barèmes_RX!$E484*Listes!$B$65)+Listes!$C$65)))))))</f>
        <v/>
      </c>
      <c r="M484" s="203" t="str">
        <f>IF(Barèmes!O484="","",Barèmes!O484)</f>
        <v/>
      </c>
      <c r="N484" s="73" t="str">
        <f t="shared" si="29"/>
        <v/>
      </c>
      <c r="O484" s="182" t="str">
        <f t="shared" si="30"/>
        <v/>
      </c>
      <c r="P484" s="182"/>
      <c r="Q484" s="182"/>
      <c r="R484" s="209" t="str">
        <f t="shared" si="31"/>
        <v/>
      </c>
      <c r="S484" s="185"/>
      <c r="T484" s="266"/>
      <c r="U484" s="90"/>
      <c r="V484" s="158">
        <f t="shared" si="28"/>
        <v>0</v>
      </c>
    </row>
    <row r="485" spans="1:22" ht="20.100000000000001" customHeight="1" x14ac:dyDescent="0.25">
      <c r="A485" s="174">
        <v>479</v>
      </c>
      <c r="B485" s="181" t="str">
        <f>IF(Barèmes!B485="","",Barèmes!B485)</f>
        <v/>
      </c>
      <c r="C485" s="181" t="str">
        <f>IF(Barèmes!C485="","",Barèmes!C485)</f>
        <v/>
      </c>
      <c r="D485" s="181" t="str">
        <f>IF(Barèmes!D485="","",Barèmes!D485)</f>
        <v/>
      </c>
      <c r="E485" s="181" t="str">
        <f>IF(Barèmes!E485="","",Barèmes!E485)</f>
        <v/>
      </c>
      <c r="F485" s="181" t="str">
        <f>IF(Barèmes!F485="","",Barèmes!F485)</f>
        <v/>
      </c>
      <c r="G485" s="181" t="str">
        <f>IF(Barèmes!G485="","",Barèmes!G485)</f>
        <v/>
      </c>
      <c r="H485" s="181" t="str">
        <f>IF(Barèmes!J485="","",Barèmes!J485)</f>
        <v/>
      </c>
      <c r="I485" s="181" t="str">
        <f>IF(Barèmes!K485="","",Barèmes!K485)</f>
        <v/>
      </c>
      <c r="J485" s="170" t="str">
        <f>IF($G485="","",IF($C485=Listes!$B$32,IF(IDP_Barèmes_RX!$E485&lt;=Listes!$B$53,(IDP_Barèmes_RX!$E485*(VLOOKUP(IDP_Barèmes_RX!$D485,Listes!$A$54:$E$60,2,FALSE))),IF(IDP_Barèmes_RX!$E485&gt;Listes!$E$53,(IDP_Barèmes_RX!$E485*(VLOOKUP(IDP_Barèmes_RX!$D485,Listes!$A$54:$E$60,5,FALSE))),(IDP_Barèmes_RX!$E485*(VLOOKUP(IDP_Barèmes_RX!$D485,Listes!$A$54:$E$60,3,FALSE))+(VLOOKUP(IDP_Barèmes_RX!$D485,Listes!$A$54:$E$60,4,FALSE)))))))</f>
        <v/>
      </c>
      <c r="K485" s="170" t="str">
        <f>IF($G485="","",IF($C485=Listes!$B$31,IF(IDP_Barèmes_RX!$E485&lt;=Listes!$B$42,(IDP_Barèmes_RX!$E485*(VLOOKUP(IDP_Barèmes_RX!$D485,Listes!$A$43:$E$49,2,FALSE))),IF(IDP_Barèmes_RX!$E485&gt;Listes!$D$42,(IDP_Barèmes_RX!$E485*(VLOOKUP(IDP_Barèmes_RX!$D485,Listes!$A$43:$E$49,5,FALSE))),(IDP_Barèmes_RX!$E485*(VLOOKUP(IDP_Barèmes_RX!$D485,Listes!$A$43:$E$49,3,FALSE))+(VLOOKUP(IDP_Barèmes_RX!$D485,Listes!$A$43:$E$49,4,FALSE)))))))</f>
        <v/>
      </c>
      <c r="L485" s="170" t="str">
        <f>IF($G485="","",IF($C485=Listes!$B$34,Listes!$I$31,IF($C485=Listes!$B$35,(VLOOKUP(IDP_Barèmes_RX!$F485,Listes!$E$31:$F$36,2,FALSE)),IF($C485=Listes!$B$33,IF(IDP_Barèmes_RX!$E485&lt;=Listes!$A$64,IDP_Barèmes_RX!$E485*Listes!$A$65,IF(IDP_Barèmes_RX!$E485&gt;Listes!$D$64,IDP_Barèmes_RX!$E485*Listes!$D$65,((IDP_Barèmes_RX!$E485*Listes!$B$65)+Listes!$C$65)))))))</f>
        <v/>
      </c>
      <c r="M485" s="203" t="str">
        <f>IF(Barèmes!O485="","",Barèmes!O485)</f>
        <v/>
      </c>
      <c r="N485" s="73" t="str">
        <f t="shared" si="29"/>
        <v/>
      </c>
      <c r="O485" s="182" t="str">
        <f t="shared" si="30"/>
        <v/>
      </c>
      <c r="P485" s="182"/>
      <c r="Q485" s="182"/>
      <c r="R485" s="209" t="str">
        <f t="shared" si="31"/>
        <v/>
      </c>
      <c r="S485" s="185"/>
      <c r="T485" s="266"/>
      <c r="U485" s="90"/>
      <c r="V485" s="158">
        <f t="shared" si="28"/>
        <v>0</v>
      </c>
    </row>
    <row r="486" spans="1:22" ht="20.100000000000001" customHeight="1" x14ac:dyDescent="0.25">
      <c r="A486" s="174">
        <v>480</v>
      </c>
      <c r="B486" s="181" t="str">
        <f>IF(Barèmes!B486="","",Barèmes!B486)</f>
        <v/>
      </c>
      <c r="C486" s="181" t="str">
        <f>IF(Barèmes!C486="","",Barèmes!C486)</f>
        <v/>
      </c>
      <c r="D486" s="181" t="str">
        <f>IF(Barèmes!D486="","",Barèmes!D486)</f>
        <v/>
      </c>
      <c r="E486" s="181" t="str">
        <f>IF(Barèmes!E486="","",Barèmes!E486)</f>
        <v/>
      </c>
      <c r="F486" s="181" t="str">
        <f>IF(Barèmes!F486="","",Barèmes!F486)</f>
        <v/>
      </c>
      <c r="G486" s="181" t="str">
        <f>IF(Barèmes!G486="","",Barèmes!G486)</f>
        <v/>
      </c>
      <c r="H486" s="181" t="str">
        <f>IF(Barèmes!J486="","",Barèmes!J486)</f>
        <v/>
      </c>
      <c r="I486" s="181" t="str">
        <f>IF(Barèmes!K486="","",Barèmes!K486)</f>
        <v/>
      </c>
      <c r="J486" s="170" t="str">
        <f>IF($G486="","",IF($C486=Listes!$B$32,IF(IDP_Barèmes_RX!$E486&lt;=Listes!$B$53,(IDP_Barèmes_RX!$E486*(VLOOKUP(IDP_Barèmes_RX!$D486,Listes!$A$54:$E$60,2,FALSE))),IF(IDP_Barèmes_RX!$E486&gt;Listes!$E$53,(IDP_Barèmes_RX!$E486*(VLOOKUP(IDP_Barèmes_RX!$D486,Listes!$A$54:$E$60,5,FALSE))),(IDP_Barèmes_RX!$E486*(VLOOKUP(IDP_Barèmes_RX!$D486,Listes!$A$54:$E$60,3,FALSE))+(VLOOKUP(IDP_Barèmes_RX!$D486,Listes!$A$54:$E$60,4,FALSE)))))))</f>
        <v/>
      </c>
      <c r="K486" s="170" t="str">
        <f>IF($G486="","",IF($C486=Listes!$B$31,IF(IDP_Barèmes_RX!$E486&lt;=Listes!$B$42,(IDP_Barèmes_RX!$E486*(VLOOKUP(IDP_Barèmes_RX!$D486,Listes!$A$43:$E$49,2,FALSE))),IF(IDP_Barèmes_RX!$E486&gt;Listes!$D$42,(IDP_Barèmes_RX!$E486*(VLOOKUP(IDP_Barèmes_RX!$D486,Listes!$A$43:$E$49,5,FALSE))),(IDP_Barèmes_RX!$E486*(VLOOKUP(IDP_Barèmes_RX!$D486,Listes!$A$43:$E$49,3,FALSE))+(VLOOKUP(IDP_Barèmes_RX!$D486,Listes!$A$43:$E$49,4,FALSE)))))))</f>
        <v/>
      </c>
      <c r="L486" s="170" t="str">
        <f>IF($G486="","",IF($C486=Listes!$B$34,Listes!$I$31,IF($C486=Listes!$B$35,(VLOOKUP(IDP_Barèmes_RX!$F486,Listes!$E$31:$F$36,2,FALSE)),IF($C486=Listes!$B$33,IF(IDP_Barèmes_RX!$E486&lt;=Listes!$A$64,IDP_Barèmes_RX!$E486*Listes!$A$65,IF(IDP_Barèmes_RX!$E486&gt;Listes!$D$64,IDP_Barèmes_RX!$E486*Listes!$D$65,((IDP_Barèmes_RX!$E486*Listes!$B$65)+Listes!$C$65)))))))</f>
        <v/>
      </c>
      <c r="M486" s="203" t="str">
        <f>IF(Barèmes!O486="","",Barèmes!O486)</f>
        <v/>
      </c>
      <c r="N486" s="73" t="str">
        <f t="shared" si="29"/>
        <v/>
      </c>
      <c r="O486" s="182" t="str">
        <f t="shared" si="30"/>
        <v/>
      </c>
      <c r="P486" s="182"/>
      <c r="Q486" s="182"/>
      <c r="R486" s="209" t="str">
        <f t="shared" si="31"/>
        <v/>
      </c>
      <c r="S486" s="185"/>
      <c r="T486" s="266"/>
      <c r="U486" s="90"/>
      <c r="V486" s="158">
        <f t="shared" si="28"/>
        <v>0</v>
      </c>
    </row>
    <row r="487" spans="1:22" ht="20.100000000000001" customHeight="1" x14ac:dyDescent="0.25">
      <c r="A487" s="174">
        <v>481</v>
      </c>
      <c r="B487" s="181" t="str">
        <f>IF(Barèmes!B487="","",Barèmes!B487)</f>
        <v/>
      </c>
      <c r="C487" s="181" t="str">
        <f>IF(Barèmes!C487="","",Barèmes!C487)</f>
        <v/>
      </c>
      <c r="D487" s="181" t="str">
        <f>IF(Barèmes!D487="","",Barèmes!D487)</f>
        <v/>
      </c>
      <c r="E487" s="181" t="str">
        <f>IF(Barèmes!E487="","",Barèmes!E487)</f>
        <v/>
      </c>
      <c r="F487" s="181" t="str">
        <f>IF(Barèmes!F487="","",Barèmes!F487)</f>
        <v/>
      </c>
      <c r="G487" s="181" t="str">
        <f>IF(Barèmes!G487="","",Barèmes!G487)</f>
        <v/>
      </c>
      <c r="H487" s="181" t="str">
        <f>IF(Barèmes!J487="","",Barèmes!J487)</f>
        <v/>
      </c>
      <c r="I487" s="181" t="str">
        <f>IF(Barèmes!K487="","",Barèmes!K487)</f>
        <v/>
      </c>
      <c r="J487" s="170" t="str">
        <f>IF($G487="","",IF($C487=Listes!$B$32,IF(IDP_Barèmes_RX!$E487&lt;=Listes!$B$53,(IDP_Barèmes_RX!$E487*(VLOOKUP(IDP_Barèmes_RX!$D487,Listes!$A$54:$E$60,2,FALSE))),IF(IDP_Barèmes_RX!$E487&gt;Listes!$E$53,(IDP_Barèmes_RX!$E487*(VLOOKUP(IDP_Barèmes_RX!$D487,Listes!$A$54:$E$60,5,FALSE))),(IDP_Barèmes_RX!$E487*(VLOOKUP(IDP_Barèmes_RX!$D487,Listes!$A$54:$E$60,3,FALSE))+(VLOOKUP(IDP_Barèmes_RX!$D487,Listes!$A$54:$E$60,4,FALSE)))))))</f>
        <v/>
      </c>
      <c r="K487" s="170" t="str">
        <f>IF($G487="","",IF($C487=Listes!$B$31,IF(IDP_Barèmes_RX!$E487&lt;=Listes!$B$42,(IDP_Barèmes_RX!$E487*(VLOOKUP(IDP_Barèmes_RX!$D487,Listes!$A$43:$E$49,2,FALSE))),IF(IDP_Barèmes_RX!$E487&gt;Listes!$D$42,(IDP_Barèmes_RX!$E487*(VLOOKUP(IDP_Barèmes_RX!$D487,Listes!$A$43:$E$49,5,FALSE))),(IDP_Barèmes_RX!$E487*(VLOOKUP(IDP_Barèmes_RX!$D487,Listes!$A$43:$E$49,3,FALSE))+(VLOOKUP(IDP_Barèmes_RX!$D487,Listes!$A$43:$E$49,4,FALSE)))))))</f>
        <v/>
      </c>
      <c r="L487" s="170" t="str">
        <f>IF($G487="","",IF($C487=Listes!$B$34,Listes!$I$31,IF($C487=Listes!$B$35,(VLOOKUP(IDP_Barèmes_RX!$F487,Listes!$E$31:$F$36,2,FALSE)),IF($C487=Listes!$B$33,IF(IDP_Barèmes_RX!$E487&lt;=Listes!$A$64,IDP_Barèmes_RX!$E487*Listes!$A$65,IF(IDP_Barèmes_RX!$E487&gt;Listes!$D$64,IDP_Barèmes_RX!$E487*Listes!$D$65,((IDP_Barèmes_RX!$E487*Listes!$B$65)+Listes!$C$65)))))))</f>
        <v/>
      </c>
      <c r="M487" s="203" t="str">
        <f>IF(Barèmes!O487="","",Barèmes!O487)</f>
        <v/>
      </c>
      <c r="N487" s="73" t="str">
        <f t="shared" si="29"/>
        <v/>
      </c>
      <c r="O487" s="182" t="str">
        <f t="shared" si="30"/>
        <v/>
      </c>
      <c r="P487" s="182"/>
      <c r="Q487" s="182"/>
      <c r="R487" s="209" t="str">
        <f t="shared" si="31"/>
        <v/>
      </c>
      <c r="S487" s="185"/>
      <c r="T487" s="266"/>
      <c r="U487" s="90"/>
      <c r="V487" s="158">
        <f t="shared" si="28"/>
        <v>0</v>
      </c>
    </row>
    <row r="488" spans="1:22" ht="20.100000000000001" customHeight="1" x14ac:dyDescent="0.25">
      <c r="A488" s="174">
        <v>482</v>
      </c>
      <c r="B488" s="181" t="str">
        <f>IF(Barèmes!B488="","",Barèmes!B488)</f>
        <v/>
      </c>
      <c r="C488" s="181" t="str">
        <f>IF(Barèmes!C488="","",Barèmes!C488)</f>
        <v/>
      </c>
      <c r="D488" s="181" t="str">
        <f>IF(Barèmes!D488="","",Barèmes!D488)</f>
        <v/>
      </c>
      <c r="E488" s="181" t="str">
        <f>IF(Barèmes!E488="","",Barèmes!E488)</f>
        <v/>
      </c>
      <c r="F488" s="181" t="str">
        <f>IF(Barèmes!F488="","",Barèmes!F488)</f>
        <v/>
      </c>
      <c r="G488" s="181" t="str">
        <f>IF(Barèmes!G488="","",Barèmes!G488)</f>
        <v/>
      </c>
      <c r="H488" s="181" t="str">
        <f>IF(Barèmes!J488="","",Barèmes!J488)</f>
        <v/>
      </c>
      <c r="I488" s="181" t="str">
        <f>IF(Barèmes!K488="","",Barèmes!K488)</f>
        <v/>
      </c>
      <c r="J488" s="170" t="str">
        <f>IF($G488="","",IF($C488=Listes!$B$32,IF(IDP_Barèmes_RX!$E488&lt;=Listes!$B$53,(IDP_Barèmes_RX!$E488*(VLOOKUP(IDP_Barèmes_RX!$D488,Listes!$A$54:$E$60,2,FALSE))),IF(IDP_Barèmes_RX!$E488&gt;Listes!$E$53,(IDP_Barèmes_RX!$E488*(VLOOKUP(IDP_Barèmes_RX!$D488,Listes!$A$54:$E$60,5,FALSE))),(IDP_Barèmes_RX!$E488*(VLOOKUP(IDP_Barèmes_RX!$D488,Listes!$A$54:$E$60,3,FALSE))+(VLOOKUP(IDP_Barèmes_RX!$D488,Listes!$A$54:$E$60,4,FALSE)))))))</f>
        <v/>
      </c>
      <c r="K488" s="170" t="str">
        <f>IF($G488="","",IF($C488=Listes!$B$31,IF(IDP_Barèmes_RX!$E488&lt;=Listes!$B$42,(IDP_Barèmes_RX!$E488*(VLOOKUP(IDP_Barèmes_RX!$D488,Listes!$A$43:$E$49,2,FALSE))),IF(IDP_Barèmes_RX!$E488&gt;Listes!$D$42,(IDP_Barèmes_RX!$E488*(VLOOKUP(IDP_Barèmes_RX!$D488,Listes!$A$43:$E$49,5,FALSE))),(IDP_Barèmes_RX!$E488*(VLOOKUP(IDP_Barèmes_RX!$D488,Listes!$A$43:$E$49,3,FALSE))+(VLOOKUP(IDP_Barèmes_RX!$D488,Listes!$A$43:$E$49,4,FALSE)))))))</f>
        <v/>
      </c>
      <c r="L488" s="170" t="str">
        <f>IF($G488="","",IF($C488=Listes!$B$34,Listes!$I$31,IF($C488=Listes!$B$35,(VLOOKUP(IDP_Barèmes_RX!$F488,Listes!$E$31:$F$36,2,FALSE)),IF($C488=Listes!$B$33,IF(IDP_Barèmes_RX!$E488&lt;=Listes!$A$64,IDP_Barèmes_RX!$E488*Listes!$A$65,IF(IDP_Barèmes_RX!$E488&gt;Listes!$D$64,IDP_Barèmes_RX!$E488*Listes!$D$65,((IDP_Barèmes_RX!$E488*Listes!$B$65)+Listes!$C$65)))))))</f>
        <v/>
      </c>
      <c r="M488" s="203" t="str">
        <f>IF(Barèmes!O488="","",Barèmes!O488)</f>
        <v/>
      </c>
      <c r="N488" s="73" t="str">
        <f t="shared" si="29"/>
        <v/>
      </c>
      <c r="O488" s="182" t="str">
        <f t="shared" si="30"/>
        <v/>
      </c>
      <c r="P488" s="182"/>
      <c r="Q488" s="182"/>
      <c r="R488" s="209" t="str">
        <f t="shared" si="31"/>
        <v/>
      </c>
      <c r="S488" s="185"/>
      <c r="T488" s="266"/>
      <c r="U488" s="90"/>
      <c r="V488" s="158">
        <f t="shared" si="28"/>
        <v>0</v>
      </c>
    </row>
    <row r="489" spans="1:22" ht="20.100000000000001" customHeight="1" x14ac:dyDescent="0.25">
      <c r="A489" s="174">
        <v>483</v>
      </c>
      <c r="B489" s="181" t="str">
        <f>IF(Barèmes!B489="","",Barèmes!B489)</f>
        <v/>
      </c>
      <c r="C489" s="181" t="str">
        <f>IF(Barèmes!C489="","",Barèmes!C489)</f>
        <v/>
      </c>
      <c r="D489" s="181" t="str">
        <f>IF(Barèmes!D489="","",Barèmes!D489)</f>
        <v/>
      </c>
      <c r="E489" s="181" t="str">
        <f>IF(Barèmes!E489="","",Barèmes!E489)</f>
        <v/>
      </c>
      <c r="F489" s="181" t="str">
        <f>IF(Barèmes!F489="","",Barèmes!F489)</f>
        <v/>
      </c>
      <c r="G489" s="181" t="str">
        <f>IF(Barèmes!G489="","",Barèmes!G489)</f>
        <v/>
      </c>
      <c r="H489" s="181" t="str">
        <f>IF(Barèmes!J489="","",Barèmes!J489)</f>
        <v/>
      </c>
      <c r="I489" s="181" t="str">
        <f>IF(Barèmes!K489="","",Barèmes!K489)</f>
        <v/>
      </c>
      <c r="J489" s="170" t="str">
        <f>IF($G489="","",IF($C489=Listes!$B$32,IF(IDP_Barèmes_RX!$E489&lt;=Listes!$B$53,(IDP_Barèmes_RX!$E489*(VLOOKUP(IDP_Barèmes_RX!$D489,Listes!$A$54:$E$60,2,FALSE))),IF(IDP_Barèmes_RX!$E489&gt;Listes!$E$53,(IDP_Barèmes_RX!$E489*(VLOOKUP(IDP_Barèmes_RX!$D489,Listes!$A$54:$E$60,5,FALSE))),(IDP_Barèmes_RX!$E489*(VLOOKUP(IDP_Barèmes_RX!$D489,Listes!$A$54:$E$60,3,FALSE))+(VLOOKUP(IDP_Barèmes_RX!$D489,Listes!$A$54:$E$60,4,FALSE)))))))</f>
        <v/>
      </c>
      <c r="K489" s="170" t="str">
        <f>IF($G489="","",IF($C489=Listes!$B$31,IF(IDP_Barèmes_RX!$E489&lt;=Listes!$B$42,(IDP_Barèmes_RX!$E489*(VLOOKUP(IDP_Barèmes_RX!$D489,Listes!$A$43:$E$49,2,FALSE))),IF(IDP_Barèmes_RX!$E489&gt;Listes!$D$42,(IDP_Barèmes_RX!$E489*(VLOOKUP(IDP_Barèmes_RX!$D489,Listes!$A$43:$E$49,5,FALSE))),(IDP_Barèmes_RX!$E489*(VLOOKUP(IDP_Barèmes_RX!$D489,Listes!$A$43:$E$49,3,FALSE))+(VLOOKUP(IDP_Barèmes_RX!$D489,Listes!$A$43:$E$49,4,FALSE)))))))</f>
        <v/>
      </c>
      <c r="L489" s="170" t="str">
        <f>IF($G489="","",IF($C489=Listes!$B$34,Listes!$I$31,IF($C489=Listes!$B$35,(VLOOKUP(IDP_Barèmes_RX!$F489,Listes!$E$31:$F$36,2,FALSE)),IF($C489=Listes!$B$33,IF(IDP_Barèmes_RX!$E489&lt;=Listes!$A$64,IDP_Barèmes_RX!$E489*Listes!$A$65,IF(IDP_Barèmes_RX!$E489&gt;Listes!$D$64,IDP_Barèmes_RX!$E489*Listes!$D$65,((IDP_Barèmes_RX!$E489*Listes!$B$65)+Listes!$C$65)))))))</f>
        <v/>
      </c>
      <c r="M489" s="203" t="str">
        <f>IF(Barèmes!O489="","",Barèmes!O489)</f>
        <v/>
      </c>
      <c r="N489" s="73" t="str">
        <f t="shared" si="29"/>
        <v/>
      </c>
      <c r="O489" s="182" t="str">
        <f t="shared" si="30"/>
        <v/>
      </c>
      <c r="P489" s="182"/>
      <c r="Q489" s="182"/>
      <c r="R489" s="209" t="str">
        <f t="shared" si="31"/>
        <v/>
      </c>
      <c r="S489" s="185"/>
      <c r="T489" s="266"/>
      <c r="U489" s="90"/>
      <c r="V489" s="158">
        <f t="shared" si="28"/>
        <v>0</v>
      </c>
    </row>
    <row r="490" spans="1:22" ht="20.100000000000001" customHeight="1" x14ac:dyDescent="0.25">
      <c r="A490" s="174">
        <v>484</v>
      </c>
      <c r="B490" s="181" t="str">
        <f>IF(Barèmes!B490="","",Barèmes!B490)</f>
        <v/>
      </c>
      <c r="C490" s="181" t="str">
        <f>IF(Barèmes!C490="","",Barèmes!C490)</f>
        <v/>
      </c>
      <c r="D490" s="181" t="str">
        <f>IF(Barèmes!D490="","",Barèmes!D490)</f>
        <v/>
      </c>
      <c r="E490" s="181" t="str">
        <f>IF(Barèmes!E490="","",Barèmes!E490)</f>
        <v/>
      </c>
      <c r="F490" s="181" t="str">
        <f>IF(Barèmes!F490="","",Barèmes!F490)</f>
        <v/>
      </c>
      <c r="G490" s="181" t="str">
        <f>IF(Barèmes!G490="","",Barèmes!G490)</f>
        <v/>
      </c>
      <c r="H490" s="181" t="str">
        <f>IF(Barèmes!J490="","",Barèmes!J490)</f>
        <v/>
      </c>
      <c r="I490" s="181" t="str">
        <f>IF(Barèmes!K490="","",Barèmes!K490)</f>
        <v/>
      </c>
      <c r="J490" s="170" t="str">
        <f>IF($G490="","",IF($C490=Listes!$B$32,IF(IDP_Barèmes_RX!$E490&lt;=Listes!$B$53,(IDP_Barèmes_RX!$E490*(VLOOKUP(IDP_Barèmes_RX!$D490,Listes!$A$54:$E$60,2,FALSE))),IF(IDP_Barèmes_RX!$E490&gt;Listes!$E$53,(IDP_Barèmes_RX!$E490*(VLOOKUP(IDP_Barèmes_RX!$D490,Listes!$A$54:$E$60,5,FALSE))),(IDP_Barèmes_RX!$E490*(VLOOKUP(IDP_Barèmes_RX!$D490,Listes!$A$54:$E$60,3,FALSE))+(VLOOKUP(IDP_Barèmes_RX!$D490,Listes!$A$54:$E$60,4,FALSE)))))))</f>
        <v/>
      </c>
      <c r="K490" s="170" t="str">
        <f>IF($G490="","",IF($C490=Listes!$B$31,IF(IDP_Barèmes_RX!$E490&lt;=Listes!$B$42,(IDP_Barèmes_RX!$E490*(VLOOKUP(IDP_Barèmes_RX!$D490,Listes!$A$43:$E$49,2,FALSE))),IF(IDP_Barèmes_RX!$E490&gt;Listes!$D$42,(IDP_Barèmes_RX!$E490*(VLOOKUP(IDP_Barèmes_RX!$D490,Listes!$A$43:$E$49,5,FALSE))),(IDP_Barèmes_RX!$E490*(VLOOKUP(IDP_Barèmes_RX!$D490,Listes!$A$43:$E$49,3,FALSE))+(VLOOKUP(IDP_Barèmes_RX!$D490,Listes!$A$43:$E$49,4,FALSE)))))))</f>
        <v/>
      </c>
      <c r="L490" s="170" t="str">
        <f>IF($G490="","",IF($C490=Listes!$B$34,Listes!$I$31,IF($C490=Listes!$B$35,(VLOOKUP(IDP_Barèmes_RX!$F490,Listes!$E$31:$F$36,2,FALSE)),IF($C490=Listes!$B$33,IF(IDP_Barèmes_RX!$E490&lt;=Listes!$A$64,IDP_Barèmes_RX!$E490*Listes!$A$65,IF(IDP_Barèmes_RX!$E490&gt;Listes!$D$64,IDP_Barèmes_RX!$E490*Listes!$D$65,((IDP_Barèmes_RX!$E490*Listes!$B$65)+Listes!$C$65)))))))</f>
        <v/>
      </c>
      <c r="M490" s="203" t="str">
        <f>IF(Barèmes!O490="","",Barèmes!O490)</f>
        <v/>
      </c>
      <c r="N490" s="73" t="str">
        <f t="shared" si="29"/>
        <v/>
      </c>
      <c r="O490" s="182" t="str">
        <f t="shared" si="30"/>
        <v/>
      </c>
      <c r="P490" s="182"/>
      <c r="Q490" s="182"/>
      <c r="R490" s="209" t="str">
        <f t="shared" si="31"/>
        <v/>
      </c>
      <c r="S490" s="185"/>
      <c r="T490" s="266"/>
      <c r="U490" s="90"/>
      <c r="V490" s="158">
        <f t="shared" si="28"/>
        <v>0</v>
      </c>
    </row>
    <row r="491" spans="1:22" ht="20.100000000000001" customHeight="1" x14ac:dyDescent="0.25">
      <c r="A491" s="174">
        <v>485</v>
      </c>
      <c r="B491" s="181" t="str">
        <f>IF(Barèmes!B491="","",Barèmes!B491)</f>
        <v/>
      </c>
      <c r="C491" s="181" t="str">
        <f>IF(Barèmes!C491="","",Barèmes!C491)</f>
        <v/>
      </c>
      <c r="D491" s="181" t="str">
        <f>IF(Barèmes!D491="","",Barèmes!D491)</f>
        <v/>
      </c>
      <c r="E491" s="181" t="str">
        <f>IF(Barèmes!E491="","",Barèmes!E491)</f>
        <v/>
      </c>
      <c r="F491" s="181" t="str">
        <f>IF(Barèmes!F491="","",Barèmes!F491)</f>
        <v/>
      </c>
      <c r="G491" s="181" t="str">
        <f>IF(Barèmes!G491="","",Barèmes!G491)</f>
        <v/>
      </c>
      <c r="H491" s="181" t="str">
        <f>IF(Barèmes!J491="","",Barèmes!J491)</f>
        <v/>
      </c>
      <c r="I491" s="181" t="str">
        <f>IF(Barèmes!K491="","",Barèmes!K491)</f>
        <v/>
      </c>
      <c r="J491" s="170" t="str">
        <f>IF($G491="","",IF($C491=Listes!$B$32,IF(IDP_Barèmes_RX!$E491&lt;=Listes!$B$53,(IDP_Barèmes_RX!$E491*(VLOOKUP(IDP_Barèmes_RX!$D491,Listes!$A$54:$E$60,2,FALSE))),IF(IDP_Barèmes_RX!$E491&gt;Listes!$E$53,(IDP_Barèmes_RX!$E491*(VLOOKUP(IDP_Barèmes_RX!$D491,Listes!$A$54:$E$60,5,FALSE))),(IDP_Barèmes_RX!$E491*(VLOOKUP(IDP_Barèmes_RX!$D491,Listes!$A$54:$E$60,3,FALSE))+(VLOOKUP(IDP_Barèmes_RX!$D491,Listes!$A$54:$E$60,4,FALSE)))))))</f>
        <v/>
      </c>
      <c r="K491" s="170" t="str">
        <f>IF($G491="","",IF($C491=Listes!$B$31,IF(IDP_Barèmes_RX!$E491&lt;=Listes!$B$42,(IDP_Barèmes_RX!$E491*(VLOOKUP(IDP_Barèmes_RX!$D491,Listes!$A$43:$E$49,2,FALSE))),IF(IDP_Barèmes_RX!$E491&gt;Listes!$D$42,(IDP_Barèmes_RX!$E491*(VLOOKUP(IDP_Barèmes_RX!$D491,Listes!$A$43:$E$49,5,FALSE))),(IDP_Barèmes_RX!$E491*(VLOOKUP(IDP_Barèmes_RX!$D491,Listes!$A$43:$E$49,3,FALSE))+(VLOOKUP(IDP_Barèmes_RX!$D491,Listes!$A$43:$E$49,4,FALSE)))))))</f>
        <v/>
      </c>
      <c r="L491" s="170" t="str">
        <f>IF($G491="","",IF($C491=Listes!$B$34,Listes!$I$31,IF($C491=Listes!$B$35,(VLOOKUP(IDP_Barèmes_RX!$F491,Listes!$E$31:$F$36,2,FALSE)),IF($C491=Listes!$B$33,IF(IDP_Barèmes_RX!$E491&lt;=Listes!$A$64,IDP_Barèmes_RX!$E491*Listes!$A$65,IF(IDP_Barèmes_RX!$E491&gt;Listes!$D$64,IDP_Barèmes_RX!$E491*Listes!$D$65,((IDP_Barèmes_RX!$E491*Listes!$B$65)+Listes!$C$65)))))))</f>
        <v/>
      </c>
      <c r="M491" s="203" t="str">
        <f>IF(Barèmes!O491="","",Barèmes!O491)</f>
        <v/>
      </c>
      <c r="N491" s="73" t="str">
        <f t="shared" si="29"/>
        <v/>
      </c>
      <c r="O491" s="182" t="str">
        <f t="shared" si="30"/>
        <v/>
      </c>
      <c r="P491" s="182"/>
      <c r="Q491" s="182"/>
      <c r="R491" s="209" t="str">
        <f t="shared" si="31"/>
        <v/>
      </c>
      <c r="S491" s="185"/>
      <c r="T491" s="266"/>
      <c r="U491" s="90"/>
      <c r="V491" s="158">
        <f t="shared" si="28"/>
        <v>0</v>
      </c>
    </row>
    <row r="492" spans="1:22" ht="20.100000000000001" customHeight="1" x14ac:dyDescent="0.25">
      <c r="A492" s="174">
        <v>486</v>
      </c>
      <c r="B492" s="181" t="str">
        <f>IF(Barèmes!B492="","",Barèmes!B492)</f>
        <v/>
      </c>
      <c r="C492" s="181" t="str">
        <f>IF(Barèmes!C492="","",Barèmes!C492)</f>
        <v/>
      </c>
      <c r="D492" s="181" t="str">
        <f>IF(Barèmes!D492="","",Barèmes!D492)</f>
        <v/>
      </c>
      <c r="E492" s="181" t="str">
        <f>IF(Barèmes!E492="","",Barèmes!E492)</f>
        <v/>
      </c>
      <c r="F492" s="181" t="str">
        <f>IF(Barèmes!F492="","",Barèmes!F492)</f>
        <v/>
      </c>
      <c r="G492" s="181" t="str">
        <f>IF(Barèmes!G492="","",Barèmes!G492)</f>
        <v/>
      </c>
      <c r="H492" s="181" t="str">
        <f>IF(Barèmes!J492="","",Barèmes!J492)</f>
        <v/>
      </c>
      <c r="I492" s="181" t="str">
        <f>IF(Barèmes!K492="","",Barèmes!K492)</f>
        <v/>
      </c>
      <c r="J492" s="170" t="str">
        <f>IF($G492="","",IF($C492=Listes!$B$32,IF(IDP_Barèmes_RX!$E492&lt;=Listes!$B$53,(IDP_Barèmes_RX!$E492*(VLOOKUP(IDP_Barèmes_RX!$D492,Listes!$A$54:$E$60,2,FALSE))),IF(IDP_Barèmes_RX!$E492&gt;Listes!$E$53,(IDP_Barèmes_RX!$E492*(VLOOKUP(IDP_Barèmes_RX!$D492,Listes!$A$54:$E$60,5,FALSE))),(IDP_Barèmes_RX!$E492*(VLOOKUP(IDP_Barèmes_RX!$D492,Listes!$A$54:$E$60,3,FALSE))+(VLOOKUP(IDP_Barèmes_RX!$D492,Listes!$A$54:$E$60,4,FALSE)))))))</f>
        <v/>
      </c>
      <c r="K492" s="170" t="str">
        <f>IF($G492="","",IF($C492=Listes!$B$31,IF(IDP_Barèmes_RX!$E492&lt;=Listes!$B$42,(IDP_Barèmes_RX!$E492*(VLOOKUP(IDP_Barèmes_RX!$D492,Listes!$A$43:$E$49,2,FALSE))),IF(IDP_Barèmes_RX!$E492&gt;Listes!$D$42,(IDP_Barèmes_RX!$E492*(VLOOKUP(IDP_Barèmes_RX!$D492,Listes!$A$43:$E$49,5,FALSE))),(IDP_Barèmes_RX!$E492*(VLOOKUP(IDP_Barèmes_RX!$D492,Listes!$A$43:$E$49,3,FALSE))+(VLOOKUP(IDP_Barèmes_RX!$D492,Listes!$A$43:$E$49,4,FALSE)))))))</f>
        <v/>
      </c>
      <c r="L492" s="170" t="str">
        <f>IF($G492="","",IF($C492=Listes!$B$34,Listes!$I$31,IF($C492=Listes!$B$35,(VLOOKUP(IDP_Barèmes_RX!$F492,Listes!$E$31:$F$36,2,FALSE)),IF($C492=Listes!$B$33,IF(IDP_Barèmes_RX!$E492&lt;=Listes!$A$64,IDP_Barèmes_RX!$E492*Listes!$A$65,IF(IDP_Barèmes_RX!$E492&gt;Listes!$D$64,IDP_Barèmes_RX!$E492*Listes!$D$65,((IDP_Barèmes_RX!$E492*Listes!$B$65)+Listes!$C$65)))))))</f>
        <v/>
      </c>
      <c r="M492" s="203" t="str">
        <f>IF(Barèmes!O492="","",Barèmes!O492)</f>
        <v/>
      </c>
      <c r="N492" s="73" t="str">
        <f t="shared" si="29"/>
        <v/>
      </c>
      <c r="O492" s="182" t="str">
        <f t="shared" si="30"/>
        <v/>
      </c>
      <c r="P492" s="182"/>
      <c r="Q492" s="182"/>
      <c r="R492" s="209" t="str">
        <f t="shared" si="31"/>
        <v/>
      </c>
      <c r="S492" s="185"/>
      <c r="T492" s="266"/>
      <c r="U492" s="90"/>
      <c r="V492" s="158">
        <f t="shared" si="28"/>
        <v>0</v>
      </c>
    </row>
    <row r="493" spans="1:22" ht="20.100000000000001" customHeight="1" x14ac:dyDescent="0.25">
      <c r="A493" s="174">
        <v>487</v>
      </c>
      <c r="B493" s="181" t="str">
        <f>IF(Barèmes!B493="","",Barèmes!B493)</f>
        <v/>
      </c>
      <c r="C493" s="181" t="str">
        <f>IF(Barèmes!C493="","",Barèmes!C493)</f>
        <v/>
      </c>
      <c r="D493" s="181" t="str">
        <f>IF(Barèmes!D493="","",Barèmes!D493)</f>
        <v/>
      </c>
      <c r="E493" s="181" t="str">
        <f>IF(Barèmes!E493="","",Barèmes!E493)</f>
        <v/>
      </c>
      <c r="F493" s="181" t="str">
        <f>IF(Barèmes!F493="","",Barèmes!F493)</f>
        <v/>
      </c>
      <c r="G493" s="181" t="str">
        <f>IF(Barèmes!G493="","",Barèmes!G493)</f>
        <v/>
      </c>
      <c r="H493" s="181" t="str">
        <f>IF(Barèmes!J493="","",Barèmes!J493)</f>
        <v/>
      </c>
      <c r="I493" s="181" t="str">
        <f>IF(Barèmes!K493="","",Barèmes!K493)</f>
        <v/>
      </c>
      <c r="J493" s="170" t="str">
        <f>IF($G493="","",IF($C493=Listes!$B$32,IF(IDP_Barèmes_RX!$E493&lt;=Listes!$B$53,(IDP_Barèmes_RX!$E493*(VLOOKUP(IDP_Barèmes_RX!$D493,Listes!$A$54:$E$60,2,FALSE))),IF(IDP_Barèmes_RX!$E493&gt;Listes!$E$53,(IDP_Barèmes_RX!$E493*(VLOOKUP(IDP_Barèmes_RX!$D493,Listes!$A$54:$E$60,5,FALSE))),(IDP_Barèmes_RX!$E493*(VLOOKUP(IDP_Barèmes_RX!$D493,Listes!$A$54:$E$60,3,FALSE))+(VLOOKUP(IDP_Barèmes_RX!$D493,Listes!$A$54:$E$60,4,FALSE)))))))</f>
        <v/>
      </c>
      <c r="K493" s="170" t="str">
        <f>IF($G493="","",IF($C493=Listes!$B$31,IF(IDP_Barèmes_RX!$E493&lt;=Listes!$B$42,(IDP_Barèmes_RX!$E493*(VLOOKUP(IDP_Barèmes_RX!$D493,Listes!$A$43:$E$49,2,FALSE))),IF(IDP_Barèmes_RX!$E493&gt;Listes!$D$42,(IDP_Barèmes_RX!$E493*(VLOOKUP(IDP_Barèmes_RX!$D493,Listes!$A$43:$E$49,5,FALSE))),(IDP_Barèmes_RX!$E493*(VLOOKUP(IDP_Barèmes_RX!$D493,Listes!$A$43:$E$49,3,FALSE))+(VLOOKUP(IDP_Barèmes_RX!$D493,Listes!$A$43:$E$49,4,FALSE)))))))</f>
        <v/>
      </c>
      <c r="L493" s="170" t="str">
        <f>IF($G493="","",IF($C493=Listes!$B$34,Listes!$I$31,IF($C493=Listes!$B$35,(VLOOKUP(IDP_Barèmes_RX!$F493,Listes!$E$31:$F$36,2,FALSE)),IF($C493=Listes!$B$33,IF(IDP_Barèmes_RX!$E493&lt;=Listes!$A$64,IDP_Barèmes_RX!$E493*Listes!$A$65,IF(IDP_Barèmes_RX!$E493&gt;Listes!$D$64,IDP_Barèmes_RX!$E493*Listes!$D$65,((IDP_Barèmes_RX!$E493*Listes!$B$65)+Listes!$C$65)))))))</f>
        <v/>
      </c>
      <c r="M493" s="203" t="str">
        <f>IF(Barèmes!O493="","",Barèmes!O493)</f>
        <v/>
      </c>
      <c r="N493" s="73" t="str">
        <f t="shared" si="29"/>
        <v/>
      </c>
      <c r="O493" s="182" t="str">
        <f t="shared" si="30"/>
        <v/>
      </c>
      <c r="P493" s="182"/>
      <c r="Q493" s="182"/>
      <c r="R493" s="209" t="str">
        <f t="shared" si="31"/>
        <v/>
      </c>
      <c r="S493" s="185"/>
      <c r="T493" s="266"/>
      <c r="U493" s="90"/>
      <c r="V493" s="158">
        <f t="shared" si="28"/>
        <v>0</v>
      </c>
    </row>
    <row r="494" spans="1:22" ht="20.100000000000001" customHeight="1" x14ac:dyDescent="0.25">
      <c r="A494" s="174">
        <v>488</v>
      </c>
      <c r="B494" s="181" t="str">
        <f>IF(Barèmes!B494="","",Barèmes!B494)</f>
        <v/>
      </c>
      <c r="C494" s="181" t="str">
        <f>IF(Barèmes!C494="","",Barèmes!C494)</f>
        <v/>
      </c>
      <c r="D494" s="181" t="str">
        <f>IF(Barèmes!D494="","",Barèmes!D494)</f>
        <v/>
      </c>
      <c r="E494" s="181" t="str">
        <f>IF(Barèmes!E494="","",Barèmes!E494)</f>
        <v/>
      </c>
      <c r="F494" s="181" t="str">
        <f>IF(Barèmes!F494="","",Barèmes!F494)</f>
        <v/>
      </c>
      <c r="G494" s="181" t="str">
        <f>IF(Barèmes!G494="","",Barèmes!G494)</f>
        <v/>
      </c>
      <c r="H494" s="181" t="str">
        <f>IF(Barèmes!J494="","",Barèmes!J494)</f>
        <v/>
      </c>
      <c r="I494" s="181" t="str">
        <f>IF(Barèmes!K494="","",Barèmes!K494)</f>
        <v/>
      </c>
      <c r="J494" s="170" t="str">
        <f>IF($G494="","",IF($C494=Listes!$B$32,IF(IDP_Barèmes_RX!$E494&lt;=Listes!$B$53,(IDP_Barèmes_RX!$E494*(VLOOKUP(IDP_Barèmes_RX!$D494,Listes!$A$54:$E$60,2,FALSE))),IF(IDP_Barèmes_RX!$E494&gt;Listes!$E$53,(IDP_Barèmes_RX!$E494*(VLOOKUP(IDP_Barèmes_RX!$D494,Listes!$A$54:$E$60,5,FALSE))),(IDP_Barèmes_RX!$E494*(VLOOKUP(IDP_Barèmes_RX!$D494,Listes!$A$54:$E$60,3,FALSE))+(VLOOKUP(IDP_Barèmes_RX!$D494,Listes!$A$54:$E$60,4,FALSE)))))))</f>
        <v/>
      </c>
      <c r="K494" s="170" t="str">
        <f>IF($G494="","",IF($C494=Listes!$B$31,IF(IDP_Barèmes_RX!$E494&lt;=Listes!$B$42,(IDP_Barèmes_RX!$E494*(VLOOKUP(IDP_Barèmes_RX!$D494,Listes!$A$43:$E$49,2,FALSE))),IF(IDP_Barèmes_RX!$E494&gt;Listes!$D$42,(IDP_Barèmes_RX!$E494*(VLOOKUP(IDP_Barèmes_RX!$D494,Listes!$A$43:$E$49,5,FALSE))),(IDP_Barèmes_RX!$E494*(VLOOKUP(IDP_Barèmes_RX!$D494,Listes!$A$43:$E$49,3,FALSE))+(VLOOKUP(IDP_Barèmes_RX!$D494,Listes!$A$43:$E$49,4,FALSE)))))))</f>
        <v/>
      </c>
      <c r="L494" s="170" t="str">
        <f>IF($G494="","",IF($C494=Listes!$B$34,Listes!$I$31,IF($C494=Listes!$B$35,(VLOOKUP(IDP_Barèmes_RX!$F494,Listes!$E$31:$F$36,2,FALSE)),IF($C494=Listes!$B$33,IF(IDP_Barèmes_RX!$E494&lt;=Listes!$A$64,IDP_Barèmes_RX!$E494*Listes!$A$65,IF(IDP_Barèmes_RX!$E494&gt;Listes!$D$64,IDP_Barèmes_RX!$E494*Listes!$D$65,((IDP_Barèmes_RX!$E494*Listes!$B$65)+Listes!$C$65)))))))</f>
        <v/>
      </c>
      <c r="M494" s="203" t="str">
        <f>IF(Barèmes!O494="","",Barèmes!O494)</f>
        <v/>
      </c>
      <c r="N494" s="73" t="str">
        <f t="shared" si="29"/>
        <v/>
      </c>
      <c r="O494" s="182" t="str">
        <f t="shared" si="30"/>
        <v/>
      </c>
      <c r="P494" s="182"/>
      <c r="Q494" s="182"/>
      <c r="R494" s="209" t="str">
        <f t="shared" si="31"/>
        <v/>
      </c>
      <c r="S494" s="185"/>
      <c r="T494" s="266"/>
      <c r="U494" s="90"/>
      <c r="V494" s="158">
        <f t="shared" si="28"/>
        <v>0</v>
      </c>
    </row>
    <row r="495" spans="1:22" ht="20.100000000000001" customHeight="1" x14ac:dyDescent="0.25">
      <c r="A495" s="174">
        <v>489</v>
      </c>
      <c r="B495" s="181" t="str">
        <f>IF(Barèmes!B495="","",Barèmes!B495)</f>
        <v/>
      </c>
      <c r="C495" s="181" t="str">
        <f>IF(Barèmes!C495="","",Barèmes!C495)</f>
        <v/>
      </c>
      <c r="D495" s="181" t="str">
        <f>IF(Barèmes!D495="","",Barèmes!D495)</f>
        <v/>
      </c>
      <c r="E495" s="181" t="str">
        <f>IF(Barèmes!E495="","",Barèmes!E495)</f>
        <v/>
      </c>
      <c r="F495" s="181" t="str">
        <f>IF(Barèmes!F495="","",Barèmes!F495)</f>
        <v/>
      </c>
      <c r="G495" s="181" t="str">
        <f>IF(Barèmes!G495="","",Barèmes!G495)</f>
        <v/>
      </c>
      <c r="H495" s="181" t="str">
        <f>IF(Barèmes!J495="","",Barèmes!J495)</f>
        <v/>
      </c>
      <c r="I495" s="181" t="str">
        <f>IF(Barèmes!K495="","",Barèmes!K495)</f>
        <v/>
      </c>
      <c r="J495" s="170" t="str">
        <f>IF($G495="","",IF($C495=Listes!$B$32,IF(IDP_Barèmes_RX!$E495&lt;=Listes!$B$53,(IDP_Barèmes_RX!$E495*(VLOOKUP(IDP_Barèmes_RX!$D495,Listes!$A$54:$E$60,2,FALSE))),IF(IDP_Barèmes_RX!$E495&gt;Listes!$E$53,(IDP_Barèmes_RX!$E495*(VLOOKUP(IDP_Barèmes_RX!$D495,Listes!$A$54:$E$60,5,FALSE))),(IDP_Barèmes_RX!$E495*(VLOOKUP(IDP_Barèmes_RX!$D495,Listes!$A$54:$E$60,3,FALSE))+(VLOOKUP(IDP_Barèmes_RX!$D495,Listes!$A$54:$E$60,4,FALSE)))))))</f>
        <v/>
      </c>
      <c r="K495" s="170" t="str">
        <f>IF($G495="","",IF($C495=Listes!$B$31,IF(IDP_Barèmes_RX!$E495&lt;=Listes!$B$42,(IDP_Barèmes_RX!$E495*(VLOOKUP(IDP_Barèmes_RX!$D495,Listes!$A$43:$E$49,2,FALSE))),IF(IDP_Barèmes_RX!$E495&gt;Listes!$D$42,(IDP_Barèmes_RX!$E495*(VLOOKUP(IDP_Barèmes_RX!$D495,Listes!$A$43:$E$49,5,FALSE))),(IDP_Barèmes_RX!$E495*(VLOOKUP(IDP_Barèmes_RX!$D495,Listes!$A$43:$E$49,3,FALSE))+(VLOOKUP(IDP_Barèmes_RX!$D495,Listes!$A$43:$E$49,4,FALSE)))))))</f>
        <v/>
      </c>
      <c r="L495" s="170" t="str">
        <f>IF($G495="","",IF($C495=Listes!$B$34,Listes!$I$31,IF($C495=Listes!$B$35,(VLOOKUP(IDP_Barèmes_RX!$F495,Listes!$E$31:$F$36,2,FALSE)),IF($C495=Listes!$B$33,IF(IDP_Barèmes_RX!$E495&lt;=Listes!$A$64,IDP_Barèmes_RX!$E495*Listes!$A$65,IF(IDP_Barèmes_RX!$E495&gt;Listes!$D$64,IDP_Barèmes_RX!$E495*Listes!$D$65,((IDP_Barèmes_RX!$E495*Listes!$B$65)+Listes!$C$65)))))))</f>
        <v/>
      </c>
      <c r="M495" s="203" t="str">
        <f>IF(Barèmes!O495="","",Barèmes!O495)</f>
        <v/>
      </c>
      <c r="N495" s="73" t="str">
        <f t="shared" si="29"/>
        <v/>
      </c>
      <c r="O495" s="182" t="str">
        <f t="shared" si="30"/>
        <v/>
      </c>
      <c r="P495" s="182"/>
      <c r="Q495" s="182"/>
      <c r="R495" s="209" t="str">
        <f t="shared" si="31"/>
        <v/>
      </c>
      <c r="S495" s="185"/>
      <c r="T495" s="266"/>
      <c r="U495" s="90"/>
      <c r="V495" s="158">
        <f t="shared" si="28"/>
        <v>0</v>
      </c>
    </row>
    <row r="496" spans="1:22" ht="20.100000000000001" customHeight="1" x14ac:dyDescent="0.25">
      <c r="A496" s="174">
        <v>490</v>
      </c>
      <c r="B496" s="181" t="str">
        <f>IF(Barèmes!B496="","",Barèmes!B496)</f>
        <v/>
      </c>
      <c r="C496" s="181" t="str">
        <f>IF(Barèmes!C496="","",Barèmes!C496)</f>
        <v/>
      </c>
      <c r="D496" s="181" t="str">
        <f>IF(Barèmes!D496="","",Barèmes!D496)</f>
        <v/>
      </c>
      <c r="E496" s="181" t="str">
        <f>IF(Barèmes!E496="","",Barèmes!E496)</f>
        <v/>
      </c>
      <c r="F496" s="181" t="str">
        <f>IF(Barèmes!F496="","",Barèmes!F496)</f>
        <v/>
      </c>
      <c r="G496" s="181" t="str">
        <f>IF(Barèmes!G496="","",Barèmes!G496)</f>
        <v/>
      </c>
      <c r="H496" s="181" t="str">
        <f>IF(Barèmes!J496="","",Barèmes!J496)</f>
        <v/>
      </c>
      <c r="I496" s="181" t="str">
        <f>IF(Barèmes!K496="","",Barèmes!K496)</f>
        <v/>
      </c>
      <c r="J496" s="170" t="str">
        <f>IF($G496="","",IF($C496=Listes!$B$32,IF(IDP_Barèmes_RX!$E496&lt;=Listes!$B$53,(IDP_Barèmes_RX!$E496*(VLOOKUP(IDP_Barèmes_RX!$D496,Listes!$A$54:$E$60,2,FALSE))),IF(IDP_Barèmes_RX!$E496&gt;Listes!$E$53,(IDP_Barèmes_RX!$E496*(VLOOKUP(IDP_Barèmes_RX!$D496,Listes!$A$54:$E$60,5,FALSE))),(IDP_Barèmes_RX!$E496*(VLOOKUP(IDP_Barèmes_RX!$D496,Listes!$A$54:$E$60,3,FALSE))+(VLOOKUP(IDP_Barèmes_RX!$D496,Listes!$A$54:$E$60,4,FALSE)))))))</f>
        <v/>
      </c>
      <c r="K496" s="170" t="str">
        <f>IF($G496="","",IF($C496=Listes!$B$31,IF(IDP_Barèmes_RX!$E496&lt;=Listes!$B$42,(IDP_Barèmes_RX!$E496*(VLOOKUP(IDP_Barèmes_RX!$D496,Listes!$A$43:$E$49,2,FALSE))),IF(IDP_Barèmes_RX!$E496&gt;Listes!$D$42,(IDP_Barèmes_RX!$E496*(VLOOKUP(IDP_Barèmes_RX!$D496,Listes!$A$43:$E$49,5,FALSE))),(IDP_Barèmes_RX!$E496*(VLOOKUP(IDP_Barèmes_RX!$D496,Listes!$A$43:$E$49,3,FALSE))+(VLOOKUP(IDP_Barèmes_RX!$D496,Listes!$A$43:$E$49,4,FALSE)))))))</f>
        <v/>
      </c>
      <c r="L496" s="170" t="str">
        <f>IF($G496="","",IF($C496=Listes!$B$34,Listes!$I$31,IF($C496=Listes!$B$35,(VLOOKUP(IDP_Barèmes_RX!$F496,Listes!$E$31:$F$36,2,FALSE)),IF($C496=Listes!$B$33,IF(IDP_Barèmes_RX!$E496&lt;=Listes!$A$64,IDP_Barèmes_RX!$E496*Listes!$A$65,IF(IDP_Barèmes_RX!$E496&gt;Listes!$D$64,IDP_Barèmes_RX!$E496*Listes!$D$65,((IDP_Barèmes_RX!$E496*Listes!$B$65)+Listes!$C$65)))))))</f>
        <v/>
      </c>
      <c r="M496" s="203" t="str">
        <f>IF(Barèmes!O496="","",Barèmes!O496)</f>
        <v/>
      </c>
      <c r="N496" s="73" t="str">
        <f t="shared" si="29"/>
        <v/>
      </c>
      <c r="O496" s="182" t="str">
        <f t="shared" si="30"/>
        <v/>
      </c>
      <c r="P496" s="182"/>
      <c r="Q496" s="182"/>
      <c r="R496" s="209" t="str">
        <f t="shared" si="31"/>
        <v/>
      </c>
      <c r="S496" s="185"/>
      <c r="T496" s="266"/>
      <c r="U496" s="90"/>
      <c r="V496" s="158">
        <f t="shared" si="28"/>
        <v>0</v>
      </c>
    </row>
    <row r="497" spans="1:22" ht="20.100000000000001" customHeight="1" x14ac:dyDescent="0.25">
      <c r="A497" s="174">
        <v>491</v>
      </c>
      <c r="B497" s="181" t="str">
        <f>IF(Barèmes!B497="","",Barèmes!B497)</f>
        <v/>
      </c>
      <c r="C497" s="181" t="str">
        <f>IF(Barèmes!C497="","",Barèmes!C497)</f>
        <v/>
      </c>
      <c r="D497" s="181" t="str">
        <f>IF(Barèmes!D497="","",Barèmes!D497)</f>
        <v/>
      </c>
      <c r="E497" s="181" t="str">
        <f>IF(Barèmes!E497="","",Barèmes!E497)</f>
        <v/>
      </c>
      <c r="F497" s="181" t="str">
        <f>IF(Barèmes!F497="","",Barèmes!F497)</f>
        <v/>
      </c>
      <c r="G497" s="181" t="str">
        <f>IF(Barèmes!G497="","",Barèmes!G497)</f>
        <v/>
      </c>
      <c r="H497" s="181" t="str">
        <f>IF(Barèmes!J497="","",Barèmes!J497)</f>
        <v/>
      </c>
      <c r="I497" s="181" t="str">
        <f>IF(Barèmes!K497="","",Barèmes!K497)</f>
        <v/>
      </c>
      <c r="J497" s="170" t="str">
        <f>IF($G497="","",IF($C497=Listes!$B$32,IF(IDP_Barèmes_RX!$E497&lt;=Listes!$B$53,(IDP_Barèmes_RX!$E497*(VLOOKUP(IDP_Barèmes_RX!$D497,Listes!$A$54:$E$60,2,FALSE))),IF(IDP_Barèmes_RX!$E497&gt;Listes!$E$53,(IDP_Barèmes_RX!$E497*(VLOOKUP(IDP_Barèmes_RX!$D497,Listes!$A$54:$E$60,5,FALSE))),(IDP_Barèmes_RX!$E497*(VLOOKUP(IDP_Barèmes_RX!$D497,Listes!$A$54:$E$60,3,FALSE))+(VLOOKUP(IDP_Barèmes_RX!$D497,Listes!$A$54:$E$60,4,FALSE)))))))</f>
        <v/>
      </c>
      <c r="K497" s="170" t="str">
        <f>IF($G497="","",IF($C497=Listes!$B$31,IF(IDP_Barèmes_RX!$E497&lt;=Listes!$B$42,(IDP_Barèmes_RX!$E497*(VLOOKUP(IDP_Barèmes_RX!$D497,Listes!$A$43:$E$49,2,FALSE))),IF(IDP_Barèmes_RX!$E497&gt;Listes!$D$42,(IDP_Barèmes_RX!$E497*(VLOOKUP(IDP_Barèmes_RX!$D497,Listes!$A$43:$E$49,5,FALSE))),(IDP_Barèmes_RX!$E497*(VLOOKUP(IDP_Barèmes_RX!$D497,Listes!$A$43:$E$49,3,FALSE))+(VLOOKUP(IDP_Barèmes_RX!$D497,Listes!$A$43:$E$49,4,FALSE)))))))</f>
        <v/>
      </c>
      <c r="L497" s="170" t="str">
        <f>IF($G497="","",IF($C497=Listes!$B$34,Listes!$I$31,IF($C497=Listes!$B$35,(VLOOKUP(IDP_Barèmes_RX!$F497,Listes!$E$31:$F$36,2,FALSE)),IF($C497=Listes!$B$33,IF(IDP_Barèmes_RX!$E497&lt;=Listes!$A$64,IDP_Barèmes_RX!$E497*Listes!$A$65,IF(IDP_Barèmes_RX!$E497&gt;Listes!$D$64,IDP_Barèmes_RX!$E497*Listes!$D$65,((IDP_Barèmes_RX!$E497*Listes!$B$65)+Listes!$C$65)))))))</f>
        <v/>
      </c>
      <c r="M497" s="203" t="str">
        <f>IF(Barèmes!O497="","",Barèmes!O497)</f>
        <v/>
      </c>
      <c r="N497" s="73" t="str">
        <f t="shared" si="29"/>
        <v/>
      </c>
      <c r="O497" s="182" t="str">
        <f t="shared" si="30"/>
        <v/>
      </c>
      <c r="P497" s="182"/>
      <c r="Q497" s="182"/>
      <c r="R497" s="209" t="str">
        <f t="shared" si="31"/>
        <v/>
      </c>
      <c r="S497" s="185"/>
      <c r="T497" s="266"/>
      <c r="U497" s="90"/>
      <c r="V497" s="158">
        <f t="shared" si="28"/>
        <v>0</v>
      </c>
    </row>
    <row r="498" spans="1:22" ht="20.100000000000001" customHeight="1" x14ac:dyDescent="0.25">
      <c r="A498" s="174">
        <v>492</v>
      </c>
      <c r="B498" s="181" t="str">
        <f>IF(Barèmes!B498="","",Barèmes!B498)</f>
        <v/>
      </c>
      <c r="C498" s="181" t="str">
        <f>IF(Barèmes!C498="","",Barèmes!C498)</f>
        <v/>
      </c>
      <c r="D498" s="181" t="str">
        <f>IF(Barèmes!D498="","",Barèmes!D498)</f>
        <v/>
      </c>
      <c r="E498" s="181" t="str">
        <f>IF(Barèmes!E498="","",Barèmes!E498)</f>
        <v/>
      </c>
      <c r="F498" s="181" t="str">
        <f>IF(Barèmes!F498="","",Barèmes!F498)</f>
        <v/>
      </c>
      <c r="G498" s="181" t="str">
        <f>IF(Barèmes!G498="","",Barèmes!G498)</f>
        <v/>
      </c>
      <c r="H498" s="181" t="str">
        <f>IF(Barèmes!J498="","",Barèmes!J498)</f>
        <v/>
      </c>
      <c r="I498" s="181" t="str">
        <f>IF(Barèmes!K498="","",Barèmes!K498)</f>
        <v/>
      </c>
      <c r="J498" s="170" t="str">
        <f>IF($G498="","",IF($C498=Listes!$B$32,IF(IDP_Barèmes_RX!$E498&lt;=Listes!$B$53,(IDP_Barèmes_RX!$E498*(VLOOKUP(IDP_Barèmes_RX!$D498,Listes!$A$54:$E$60,2,FALSE))),IF(IDP_Barèmes_RX!$E498&gt;Listes!$E$53,(IDP_Barèmes_RX!$E498*(VLOOKUP(IDP_Barèmes_RX!$D498,Listes!$A$54:$E$60,5,FALSE))),(IDP_Barèmes_RX!$E498*(VLOOKUP(IDP_Barèmes_RX!$D498,Listes!$A$54:$E$60,3,FALSE))+(VLOOKUP(IDP_Barèmes_RX!$D498,Listes!$A$54:$E$60,4,FALSE)))))))</f>
        <v/>
      </c>
      <c r="K498" s="170" t="str">
        <f>IF($G498="","",IF($C498=Listes!$B$31,IF(IDP_Barèmes_RX!$E498&lt;=Listes!$B$42,(IDP_Barèmes_RX!$E498*(VLOOKUP(IDP_Barèmes_RX!$D498,Listes!$A$43:$E$49,2,FALSE))),IF(IDP_Barèmes_RX!$E498&gt;Listes!$D$42,(IDP_Barèmes_RX!$E498*(VLOOKUP(IDP_Barèmes_RX!$D498,Listes!$A$43:$E$49,5,FALSE))),(IDP_Barèmes_RX!$E498*(VLOOKUP(IDP_Barèmes_RX!$D498,Listes!$A$43:$E$49,3,FALSE))+(VLOOKUP(IDP_Barèmes_RX!$D498,Listes!$A$43:$E$49,4,FALSE)))))))</f>
        <v/>
      </c>
      <c r="L498" s="170" t="str">
        <f>IF($G498="","",IF($C498=Listes!$B$34,Listes!$I$31,IF($C498=Listes!$B$35,(VLOOKUP(IDP_Barèmes_RX!$F498,Listes!$E$31:$F$36,2,FALSE)),IF($C498=Listes!$B$33,IF(IDP_Barèmes_RX!$E498&lt;=Listes!$A$64,IDP_Barèmes_RX!$E498*Listes!$A$65,IF(IDP_Barèmes_RX!$E498&gt;Listes!$D$64,IDP_Barèmes_RX!$E498*Listes!$D$65,((IDP_Barèmes_RX!$E498*Listes!$B$65)+Listes!$C$65)))))))</f>
        <v/>
      </c>
      <c r="M498" s="203" t="str">
        <f>IF(Barèmes!O498="","",Barèmes!O498)</f>
        <v/>
      </c>
      <c r="N498" s="73" t="str">
        <f t="shared" si="29"/>
        <v/>
      </c>
      <c r="O498" s="182" t="str">
        <f t="shared" si="30"/>
        <v/>
      </c>
      <c r="P498" s="182"/>
      <c r="Q498" s="182"/>
      <c r="R498" s="209" t="str">
        <f t="shared" si="31"/>
        <v/>
      </c>
      <c r="S498" s="185"/>
      <c r="T498" s="266"/>
      <c r="U498" s="90"/>
      <c r="V498" s="158">
        <f t="shared" si="28"/>
        <v>0</v>
      </c>
    </row>
    <row r="499" spans="1:22" ht="20.100000000000001" customHeight="1" x14ac:dyDescent="0.25">
      <c r="A499" s="174">
        <v>493</v>
      </c>
      <c r="B499" s="181" t="str">
        <f>IF(Barèmes!B499="","",Barèmes!B499)</f>
        <v/>
      </c>
      <c r="C499" s="181" t="str">
        <f>IF(Barèmes!C499="","",Barèmes!C499)</f>
        <v/>
      </c>
      <c r="D499" s="181" t="str">
        <f>IF(Barèmes!D499="","",Barèmes!D499)</f>
        <v/>
      </c>
      <c r="E499" s="181" t="str">
        <f>IF(Barèmes!E499="","",Barèmes!E499)</f>
        <v/>
      </c>
      <c r="F499" s="181" t="str">
        <f>IF(Barèmes!F499="","",Barèmes!F499)</f>
        <v/>
      </c>
      <c r="G499" s="181" t="str">
        <f>IF(Barèmes!G499="","",Barèmes!G499)</f>
        <v/>
      </c>
      <c r="H499" s="181" t="str">
        <f>IF(Barèmes!J499="","",Barèmes!J499)</f>
        <v/>
      </c>
      <c r="I499" s="181" t="str">
        <f>IF(Barèmes!K499="","",Barèmes!K499)</f>
        <v/>
      </c>
      <c r="J499" s="170" t="str">
        <f>IF($G499="","",IF($C499=Listes!$B$32,IF(IDP_Barèmes_RX!$E499&lt;=Listes!$B$53,(IDP_Barèmes_RX!$E499*(VLOOKUP(IDP_Barèmes_RX!$D499,Listes!$A$54:$E$60,2,FALSE))),IF(IDP_Barèmes_RX!$E499&gt;Listes!$E$53,(IDP_Barèmes_RX!$E499*(VLOOKUP(IDP_Barèmes_RX!$D499,Listes!$A$54:$E$60,5,FALSE))),(IDP_Barèmes_RX!$E499*(VLOOKUP(IDP_Barèmes_RX!$D499,Listes!$A$54:$E$60,3,FALSE))+(VLOOKUP(IDP_Barèmes_RX!$D499,Listes!$A$54:$E$60,4,FALSE)))))))</f>
        <v/>
      </c>
      <c r="K499" s="170" t="str">
        <f>IF($G499="","",IF($C499=Listes!$B$31,IF(IDP_Barèmes_RX!$E499&lt;=Listes!$B$42,(IDP_Barèmes_RX!$E499*(VLOOKUP(IDP_Barèmes_RX!$D499,Listes!$A$43:$E$49,2,FALSE))),IF(IDP_Barèmes_RX!$E499&gt;Listes!$D$42,(IDP_Barèmes_RX!$E499*(VLOOKUP(IDP_Barèmes_RX!$D499,Listes!$A$43:$E$49,5,FALSE))),(IDP_Barèmes_RX!$E499*(VLOOKUP(IDP_Barèmes_RX!$D499,Listes!$A$43:$E$49,3,FALSE))+(VLOOKUP(IDP_Barèmes_RX!$D499,Listes!$A$43:$E$49,4,FALSE)))))))</f>
        <v/>
      </c>
      <c r="L499" s="170" t="str">
        <f>IF($G499="","",IF($C499=Listes!$B$34,Listes!$I$31,IF($C499=Listes!$B$35,(VLOOKUP(IDP_Barèmes_RX!$F499,Listes!$E$31:$F$36,2,FALSE)),IF($C499=Listes!$B$33,IF(IDP_Barèmes_RX!$E499&lt;=Listes!$A$64,IDP_Barèmes_RX!$E499*Listes!$A$65,IF(IDP_Barèmes_RX!$E499&gt;Listes!$D$64,IDP_Barèmes_RX!$E499*Listes!$D$65,((IDP_Barèmes_RX!$E499*Listes!$B$65)+Listes!$C$65)))))))</f>
        <v/>
      </c>
      <c r="M499" s="203" t="str">
        <f>IF(Barèmes!O499="","",Barèmes!O499)</f>
        <v/>
      </c>
      <c r="N499" s="73" t="str">
        <f t="shared" si="29"/>
        <v/>
      </c>
      <c r="O499" s="182" t="str">
        <f t="shared" si="30"/>
        <v/>
      </c>
      <c r="P499" s="182"/>
      <c r="Q499" s="182"/>
      <c r="R499" s="209" t="str">
        <f t="shared" si="31"/>
        <v/>
      </c>
      <c r="S499" s="185"/>
      <c r="T499" s="266"/>
      <c r="U499" s="90"/>
      <c r="V499" s="158">
        <f t="shared" si="28"/>
        <v>0</v>
      </c>
    </row>
    <row r="500" spans="1:22" ht="20.100000000000001" customHeight="1" x14ac:dyDescent="0.25">
      <c r="A500" s="174">
        <v>494</v>
      </c>
      <c r="B500" s="181" t="str">
        <f>IF(Barèmes!B500="","",Barèmes!B500)</f>
        <v/>
      </c>
      <c r="C500" s="181" t="str">
        <f>IF(Barèmes!C500="","",Barèmes!C500)</f>
        <v/>
      </c>
      <c r="D500" s="181" t="str">
        <f>IF(Barèmes!D500="","",Barèmes!D500)</f>
        <v/>
      </c>
      <c r="E500" s="181" t="str">
        <f>IF(Barèmes!E500="","",Barèmes!E500)</f>
        <v/>
      </c>
      <c r="F500" s="181" t="str">
        <f>IF(Barèmes!F500="","",Barèmes!F500)</f>
        <v/>
      </c>
      <c r="G500" s="181" t="str">
        <f>IF(Barèmes!G500="","",Barèmes!G500)</f>
        <v/>
      </c>
      <c r="H500" s="181" t="str">
        <f>IF(Barèmes!J500="","",Barèmes!J500)</f>
        <v/>
      </c>
      <c r="I500" s="181" t="str">
        <f>IF(Barèmes!K500="","",Barèmes!K500)</f>
        <v/>
      </c>
      <c r="J500" s="170" t="str">
        <f>IF($G500="","",IF($C500=Listes!$B$32,IF(IDP_Barèmes_RX!$E500&lt;=Listes!$B$53,(IDP_Barèmes_RX!$E500*(VLOOKUP(IDP_Barèmes_RX!$D500,Listes!$A$54:$E$60,2,FALSE))),IF(IDP_Barèmes_RX!$E500&gt;Listes!$E$53,(IDP_Barèmes_RX!$E500*(VLOOKUP(IDP_Barèmes_RX!$D500,Listes!$A$54:$E$60,5,FALSE))),(IDP_Barèmes_RX!$E500*(VLOOKUP(IDP_Barèmes_RX!$D500,Listes!$A$54:$E$60,3,FALSE))+(VLOOKUP(IDP_Barèmes_RX!$D500,Listes!$A$54:$E$60,4,FALSE)))))))</f>
        <v/>
      </c>
      <c r="K500" s="170" t="str">
        <f>IF($G500="","",IF($C500=Listes!$B$31,IF(IDP_Barèmes_RX!$E500&lt;=Listes!$B$42,(IDP_Barèmes_RX!$E500*(VLOOKUP(IDP_Barèmes_RX!$D500,Listes!$A$43:$E$49,2,FALSE))),IF(IDP_Barèmes_RX!$E500&gt;Listes!$D$42,(IDP_Barèmes_RX!$E500*(VLOOKUP(IDP_Barèmes_RX!$D500,Listes!$A$43:$E$49,5,FALSE))),(IDP_Barèmes_RX!$E500*(VLOOKUP(IDP_Barèmes_RX!$D500,Listes!$A$43:$E$49,3,FALSE))+(VLOOKUP(IDP_Barèmes_RX!$D500,Listes!$A$43:$E$49,4,FALSE)))))))</f>
        <v/>
      </c>
      <c r="L500" s="170" t="str">
        <f>IF($G500="","",IF($C500=Listes!$B$34,Listes!$I$31,IF($C500=Listes!$B$35,(VLOOKUP(IDP_Barèmes_RX!$F500,Listes!$E$31:$F$36,2,FALSE)),IF($C500=Listes!$B$33,IF(IDP_Barèmes_RX!$E500&lt;=Listes!$A$64,IDP_Barèmes_RX!$E500*Listes!$A$65,IF(IDP_Barèmes_RX!$E500&gt;Listes!$D$64,IDP_Barèmes_RX!$E500*Listes!$D$65,((IDP_Barèmes_RX!$E500*Listes!$B$65)+Listes!$C$65)))))))</f>
        <v/>
      </c>
      <c r="M500" s="203" t="str">
        <f>IF(Barèmes!O500="","",Barèmes!O500)</f>
        <v/>
      </c>
      <c r="N500" s="73" t="str">
        <f t="shared" si="29"/>
        <v/>
      </c>
      <c r="O500" s="182" t="str">
        <f t="shared" si="30"/>
        <v/>
      </c>
      <c r="P500" s="182"/>
      <c r="Q500" s="182"/>
      <c r="R500" s="209" t="str">
        <f t="shared" si="31"/>
        <v/>
      </c>
      <c r="S500" s="185"/>
      <c r="T500" s="266"/>
      <c r="U500" s="90"/>
      <c r="V500" s="158">
        <f t="shared" si="28"/>
        <v>0</v>
      </c>
    </row>
    <row r="501" spans="1:22" ht="20.100000000000001" customHeight="1" x14ac:dyDescent="0.25">
      <c r="A501" s="174">
        <v>495</v>
      </c>
      <c r="B501" s="181" t="str">
        <f>IF(Barèmes!B501="","",Barèmes!B501)</f>
        <v/>
      </c>
      <c r="C501" s="181" t="str">
        <f>IF(Barèmes!C501="","",Barèmes!C501)</f>
        <v/>
      </c>
      <c r="D501" s="181" t="str">
        <f>IF(Barèmes!D501="","",Barèmes!D501)</f>
        <v/>
      </c>
      <c r="E501" s="181" t="str">
        <f>IF(Barèmes!E501="","",Barèmes!E501)</f>
        <v/>
      </c>
      <c r="F501" s="181" t="str">
        <f>IF(Barèmes!F501="","",Barèmes!F501)</f>
        <v/>
      </c>
      <c r="G501" s="181" t="str">
        <f>IF(Barèmes!G501="","",Barèmes!G501)</f>
        <v/>
      </c>
      <c r="H501" s="181" t="str">
        <f>IF(Barèmes!J501="","",Barèmes!J501)</f>
        <v/>
      </c>
      <c r="I501" s="181" t="str">
        <f>IF(Barèmes!K501="","",Barèmes!K501)</f>
        <v/>
      </c>
      <c r="J501" s="170" t="str">
        <f>IF($G501="","",IF($C501=Listes!$B$32,IF(IDP_Barèmes_RX!$E501&lt;=Listes!$B$53,(IDP_Barèmes_RX!$E501*(VLOOKUP(IDP_Barèmes_RX!$D501,Listes!$A$54:$E$60,2,FALSE))),IF(IDP_Barèmes_RX!$E501&gt;Listes!$E$53,(IDP_Barèmes_RX!$E501*(VLOOKUP(IDP_Barèmes_RX!$D501,Listes!$A$54:$E$60,5,FALSE))),(IDP_Barèmes_RX!$E501*(VLOOKUP(IDP_Barèmes_RX!$D501,Listes!$A$54:$E$60,3,FALSE))+(VLOOKUP(IDP_Barèmes_RX!$D501,Listes!$A$54:$E$60,4,FALSE)))))))</f>
        <v/>
      </c>
      <c r="K501" s="170" t="str">
        <f>IF($G501="","",IF($C501=Listes!$B$31,IF(IDP_Barèmes_RX!$E501&lt;=Listes!$B$42,(IDP_Barèmes_RX!$E501*(VLOOKUP(IDP_Barèmes_RX!$D501,Listes!$A$43:$E$49,2,FALSE))),IF(IDP_Barèmes_RX!$E501&gt;Listes!$D$42,(IDP_Barèmes_RX!$E501*(VLOOKUP(IDP_Barèmes_RX!$D501,Listes!$A$43:$E$49,5,FALSE))),(IDP_Barèmes_RX!$E501*(VLOOKUP(IDP_Barèmes_RX!$D501,Listes!$A$43:$E$49,3,FALSE))+(VLOOKUP(IDP_Barèmes_RX!$D501,Listes!$A$43:$E$49,4,FALSE)))))))</f>
        <v/>
      </c>
      <c r="L501" s="170" t="str">
        <f>IF($G501="","",IF($C501=Listes!$B$34,Listes!$I$31,IF($C501=Listes!$B$35,(VLOOKUP(IDP_Barèmes_RX!$F501,Listes!$E$31:$F$36,2,FALSE)),IF($C501=Listes!$B$33,IF(IDP_Barèmes_RX!$E501&lt;=Listes!$A$64,IDP_Barèmes_RX!$E501*Listes!$A$65,IF(IDP_Barèmes_RX!$E501&gt;Listes!$D$64,IDP_Barèmes_RX!$E501*Listes!$D$65,((IDP_Barèmes_RX!$E501*Listes!$B$65)+Listes!$C$65)))))))</f>
        <v/>
      </c>
      <c r="M501" s="203" t="str">
        <f>IF(Barèmes!O501="","",Barèmes!O501)</f>
        <v/>
      </c>
      <c r="N501" s="73" t="str">
        <f t="shared" si="29"/>
        <v/>
      </c>
      <c r="O501" s="182" t="str">
        <f t="shared" si="30"/>
        <v/>
      </c>
      <c r="P501" s="182"/>
      <c r="Q501" s="182"/>
      <c r="R501" s="209" t="str">
        <f t="shared" si="31"/>
        <v/>
      </c>
      <c r="S501" s="185"/>
      <c r="T501" s="266"/>
      <c r="U501" s="90"/>
      <c r="V501" s="158">
        <f t="shared" si="28"/>
        <v>0</v>
      </c>
    </row>
    <row r="502" spans="1:22" ht="20.100000000000001" customHeight="1" x14ac:dyDescent="0.25">
      <c r="A502" s="174">
        <v>496</v>
      </c>
      <c r="B502" s="181" t="str">
        <f>IF(Barèmes!B502="","",Barèmes!B502)</f>
        <v/>
      </c>
      <c r="C502" s="181" t="str">
        <f>IF(Barèmes!C502="","",Barèmes!C502)</f>
        <v/>
      </c>
      <c r="D502" s="181" t="str">
        <f>IF(Barèmes!D502="","",Barèmes!D502)</f>
        <v/>
      </c>
      <c r="E502" s="181" t="str">
        <f>IF(Barèmes!E502="","",Barèmes!E502)</f>
        <v/>
      </c>
      <c r="F502" s="181" t="str">
        <f>IF(Barèmes!F502="","",Barèmes!F502)</f>
        <v/>
      </c>
      <c r="G502" s="181" t="str">
        <f>IF(Barèmes!G502="","",Barèmes!G502)</f>
        <v/>
      </c>
      <c r="H502" s="181" t="str">
        <f>IF(Barèmes!J502="","",Barèmes!J502)</f>
        <v/>
      </c>
      <c r="I502" s="181" t="str">
        <f>IF(Barèmes!K502="","",Barèmes!K502)</f>
        <v/>
      </c>
      <c r="J502" s="170" t="str">
        <f>IF($G502="","",IF($C502=Listes!$B$32,IF(IDP_Barèmes_RX!$E502&lt;=Listes!$B$53,(IDP_Barèmes_RX!$E502*(VLOOKUP(IDP_Barèmes_RX!$D502,Listes!$A$54:$E$60,2,FALSE))),IF(IDP_Barèmes_RX!$E502&gt;Listes!$E$53,(IDP_Barèmes_RX!$E502*(VLOOKUP(IDP_Barèmes_RX!$D502,Listes!$A$54:$E$60,5,FALSE))),(IDP_Barèmes_RX!$E502*(VLOOKUP(IDP_Barèmes_RX!$D502,Listes!$A$54:$E$60,3,FALSE))+(VLOOKUP(IDP_Barèmes_RX!$D502,Listes!$A$54:$E$60,4,FALSE)))))))</f>
        <v/>
      </c>
      <c r="K502" s="170" t="str">
        <f>IF($G502="","",IF($C502=Listes!$B$31,IF(IDP_Barèmes_RX!$E502&lt;=Listes!$B$42,(IDP_Barèmes_RX!$E502*(VLOOKUP(IDP_Barèmes_RX!$D502,Listes!$A$43:$E$49,2,FALSE))),IF(IDP_Barèmes_RX!$E502&gt;Listes!$D$42,(IDP_Barèmes_RX!$E502*(VLOOKUP(IDP_Barèmes_RX!$D502,Listes!$A$43:$E$49,5,FALSE))),(IDP_Barèmes_RX!$E502*(VLOOKUP(IDP_Barèmes_RX!$D502,Listes!$A$43:$E$49,3,FALSE))+(VLOOKUP(IDP_Barèmes_RX!$D502,Listes!$A$43:$E$49,4,FALSE)))))))</f>
        <v/>
      </c>
      <c r="L502" s="170" t="str">
        <f>IF($G502="","",IF($C502=Listes!$B$34,Listes!$I$31,IF($C502=Listes!$B$35,(VLOOKUP(IDP_Barèmes_RX!$F502,Listes!$E$31:$F$36,2,FALSE)),IF($C502=Listes!$B$33,IF(IDP_Barèmes_RX!$E502&lt;=Listes!$A$64,IDP_Barèmes_RX!$E502*Listes!$A$65,IF(IDP_Barèmes_RX!$E502&gt;Listes!$D$64,IDP_Barèmes_RX!$E502*Listes!$D$65,((IDP_Barèmes_RX!$E502*Listes!$B$65)+Listes!$C$65)))))))</f>
        <v/>
      </c>
      <c r="M502" s="203" t="str">
        <f>IF(Barèmes!O502="","",Barèmes!O502)</f>
        <v/>
      </c>
      <c r="N502" s="73" t="str">
        <f t="shared" si="29"/>
        <v/>
      </c>
      <c r="O502" s="182" t="str">
        <f t="shared" si="30"/>
        <v/>
      </c>
      <c r="P502" s="182"/>
      <c r="Q502" s="182"/>
      <c r="R502" s="209" t="str">
        <f t="shared" si="31"/>
        <v/>
      </c>
      <c r="S502" s="185"/>
      <c r="T502" s="266"/>
      <c r="U502" s="90"/>
      <c r="V502" s="158">
        <f t="shared" si="28"/>
        <v>0</v>
      </c>
    </row>
    <row r="503" spans="1:22" ht="20.100000000000001" customHeight="1" x14ac:dyDescent="0.25">
      <c r="A503" s="174">
        <v>497</v>
      </c>
      <c r="B503" s="181" t="str">
        <f>IF(Barèmes!B503="","",Barèmes!B503)</f>
        <v/>
      </c>
      <c r="C503" s="181" t="str">
        <f>IF(Barèmes!C503="","",Barèmes!C503)</f>
        <v/>
      </c>
      <c r="D503" s="181" t="str">
        <f>IF(Barèmes!D503="","",Barèmes!D503)</f>
        <v/>
      </c>
      <c r="E503" s="181" t="str">
        <f>IF(Barèmes!E503="","",Barèmes!E503)</f>
        <v/>
      </c>
      <c r="F503" s="181" t="str">
        <f>IF(Barèmes!F503="","",Barèmes!F503)</f>
        <v/>
      </c>
      <c r="G503" s="181" t="str">
        <f>IF(Barèmes!G503="","",Barèmes!G503)</f>
        <v/>
      </c>
      <c r="H503" s="181" t="str">
        <f>IF(Barèmes!J503="","",Barèmes!J503)</f>
        <v/>
      </c>
      <c r="I503" s="181" t="str">
        <f>IF(Barèmes!K503="","",Barèmes!K503)</f>
        <v/>
      </c>
      <c r="J503" s="170" t="str">
        <f>IF($G503="","",IF($C503=Listes!$B$32,IF(IDP_Barèmes_RX!$E503&lt;=Listes!$B$53,(IDP_Barèmes_RX!$E503*(VLOOKUP(IDP_Barèmes_RX!$D503,Listes!$A$54:$E$60,2,FALSE))),IF(IDP_Barèmes_RX!$E503&gt;Listes!$E$53,(IDP_Barèmes_RX!$E503*(VLOOKUP(IDP_Barèmes_RX!$D503,Listes!$A$54:$E$60,5,FALSE))),(IDP_Barèmes_RX!$E503*(VLOOKUP(IDP_Barèmes_RX!$D503,Listes!$A$54:$E$60,3,FALSE))+(VLOOKUP(IDP_Barèmes_RX!$D503,Listes!$A$54:$E$60,4,FALSE)))))))</f>
        <v/>
      </c>
      <c r="K503" s="170" t="str">
        <f>IF($G503="","",IF($C503=Listes!$B$31,IF(IDP_Barèmes_RX!$E503&lt;=Listes!$B$42,(IDP_Barèmes_RX!$E503*(VLOOKUP(IDP_Barèmes_RX!$D503,Listes!$A$43:$E$49,2,FALSE))),IF(IDP_Barèmes_RX!$E503&gt;Listes!$D$42,(IDP_Barèmes_RX!$E503*(VLOOKUP(IDP_Barèmes_RX!$D503,Listes!$A$43:$E$49,5,FALSE))),(IDP_Barèmes_RX!$E503*(VLOOKUP(IDP_Barèmes_RX!$D503,Listes!$A$43:$E$49,3,FALSE))+(VLOOKUP(IDP_Barèmes_RX!$D503,Listes!$A$43:$E$49,4,FALSE)))))))</f>
        <v/>
      </c>
      <c r="L503" s="170" t="str">
        <f>IF($G503="","",IF($C503=Listes!$B$34,Listes!$I$31,IF($C503=Listes!$B$35,(VLOOKUP(IDP_Barèmes_RX!$F503,Listes!$E$31:$F$36,2,FALSE)),IF($C503=Listes!$B$33,IF(IDP_Barèmes_RX!$E503&lt;=Listes!$A$64,IDP_Barèmes_RX!$E503*Listes!$A$65,IF(IDP_Barèmes_RX!$E503&gt;Listes!$D$64,IDP_Barèmes_RX!$E503*Listes!$D$65,((IDP_Barèmes_RX!$E503*Listes!$B$65)+Listes!$C$65)))))))</f>
        <v/>
      </c>
      <c r="M503" s="203" t="str">
        <f>IF(Barèmes!O503="","",Barèmes!O503)</f>
        <v/>
      </c>
      <c r="N503" s="73" t="str">
        <f t="shared" si="29"/>
        <v/>
      </c>
      <c r="O503" s="182" t="str">
        <f t="shared" si="30"/>
        <v/>
      </c>
      <c r="P503" s="182"/>
      <c r="Q503" s="182"/>
      <c r="R503" s="209" t="str">
        <f t="shared" si="31"/>
        <v/>
      </c>
      <c r="S503" s="185"/>
      <c r="T503" s="266"/>
      <c r="U503" s="90"/>
      <c r="V503" s="158">
        <f t="shared" si="28"/>
        <v>0</v>
      </c>
    </row>
    <row r="504" spans="1:22" ht="20.100000000000001" customHeight="1" x14ac:dyDescent="0.25">
      <c r="A504" s="174">
        <v>498</v>
      </c>
      <c r="B504" s="181" t="str">
        <f>IF(Barèmes!B504="","",Barèmes!B504)</f>
        <v/>
      </c>
      <c r="C504" s="181" t="str">
        <f>IF(Barèmes!C504="","",Barèmes!C504)</f>
        <v/>
      </c>
      <c r="D504" s="181" t="str">
        <f>IF(Barèmes!D504="","",Barèmes!D504)</f>
        <v/>
      </c>
      <c r="E504" s="181" t="str">
        <f>IF(Barèmes!E504="","",Barèmes!E504)</f>
        <v/>
      </c>
      <c r="F504" s="181" t="str">
        <f>IF(Barèmes!F504="","",Barèmes!F504)</f>
        <v/>
      </c>
      <c r="G504" s="181" t="str">
        <f>IF(Barèmes!G504="","",Barèmes!G504)</f>
        <v/>
      </c>
      <c r="H504" s="181" t="str">
        <f>IF(Barèmes!J504="","",Barèmes!J504)</f>
        <v/>
      </c>
      <c r="I504" s="181" t="str">
        <f>IF(Barèmes!K504="","",Barèmes!K504)</f>
        <v/>
      </c>
      <c r="J504" s="170" t="str">
        <f>IF($G504="","",IF($C504=Listes!$B$32,IF(IDP_Barèmes_RX!$E504&lt;=Listes!$B$53,(IDP_Barèmes_RX!$E504*(VLOOKUP(IDP_Barèmes_RX!$D504,Listes!$A$54:$E$60,2,FALSE))),IF(IDP_Barèmes_RX!$E504&gt;Listes!$E$53,(IDP_Barèmes_RX!$E504*(VLOOKUP(IDP_Barèmes_RX!$D504,Listes!$A$54:$E$60,5,FALSE))),(IDP_Barèmes_RX!$E504*(VLOOKUP(IDP_Barèmes_RX!$D504,Listes!$A$54:$E$60,3,FALSE))+(VLOOKUP(IDP_Barèmes_RX!$D504,Listes!$A$54:$E$60,4,FALSE)))))))</f>
        <v/>
      </c>
      <c r="K504" s="170" t="str">
        <f>IF($G504="","",IF($C504=Listes!$B$31,IF(IDP_Barèmes_RX!$E504&lt;=Listes!$B$42,(IDP_Barèmes_RX!$E504*(VLOOKUP(IDP_Barèmes_RX!$D504,Listes!$A$43:$E$49,2,FALSE))),IF(IDP_Barèmes_RX!$E504&gt;Listes!$D$42,(IDP_Barèmes_RX!$E504*(VLOOKUP(IDP_Barèmes_RX!$D504,Listes!$A$43:$E$49,5,FALSE))),(IDP_Barèmes_RX!$E504*(VLOOKUP(IDP_Barèmes_RX!$D504,Listes!$A$43:$E$49,3,FALSE))+(VLOOKUP(IDP_Barèmes_RX!$D504,Listes!$A$43:$E$49,4,FALSE)))))))</f>
        <v/>
      </c>
      <c r="L504" s="170" t="str">
        <f>IF($G504="","",IF($C504=Listes!$B$34,Listes!$I$31,IF($C504=Listes!$B$35,(VLOOKUP(IDP_Barèmes_RX!$F504,Listes!$E$31:$F$36,2,FALSE)),IF($C504=Listes!$B$33,IF(IDP_Barèmes_RX!$E504&lt;=Listes!$A$64,IDP_Barèmes_RX!$E504*Listes!$A$65,IF(IDP_Barèmes_RX!$E504&gt;Listes!$D$64,IDP_Barèmes_RX!$E504*Listes!$D$65,((IDP_Barèmes_RX!$E504*Listes!$B$65)+Listes!$C$65)))))))</f>
        <v/>
      </c>
      <c r="M504" s="203" t="str">
        <f>IF(Barèmes!O504="","",Barèmes!O504)</f>
        <v/>
      </c>
      <c r="N504" s="73" t="str">
        <f t="shared" si="29"/>
        <v/>
      </c>
      <c r="O504" s="182" t="str">
        <f t="shared" si="30"/>
        <v/>
      </c>
      <c r="P504" s="182"/>
      <c r="Q504" s="182"/>
      <c r="R504" s="209" t="str">
        <f t="shared" si="31"/>
        <v/>
      </c>
      <c r="S504" s="185"/>
      <c r="T504" s="266"/>
      <c r="U504" s="90"/>
      <c r="V504" s="158">
        <f t="shared" si="28"/>
        <v>0</v>
      </c>
    </row>
    <row r="505" spans="1:22" ht="20.100000000000001" customHeight="1" x14ac:dyDescent="0.25">
      <c r="A505" s="174">
        <v>499</v>
      </c>
      <c r="B505" s="181" t="str">
        <f>IF(Barèmes!B505="","",Barèmes!B505)</f>
        <v/>
      </c>
      <c r="C505" s="181" t="str">
        <f>IF(Barèmes!C505="","",Barèmes!C505)</f>
        <v/>
      </c>
      <c r="D505" s="181" t="str">
        <f>IF(Barèmes!D505="","",Barèmes!D505)</f>
        <v/>
      </c>
      <c r="E505" s="181" t="str">
        <f>IF(Barèmes!E505="","",Barèmes!E505)</f>
        <v/>
      </c>
      <c r="F505" s="181" t="str">
        <f>IF(Barèmes!F505="","",Barèmes!F505)</f>
        <v/>
      </c>
      <c r="G505" s="181" t="str">
        <f>IF(Barèmes!G505="","",Barèmes!G505)</f>
        <v/>
      </c>
      <c r="H505" s="181" t="str">
        <f>IF(Barèmes!J505="","",Barèmes!J505)</f>
        <v/>
      </c>
      <c r="I505" s="181" t="str">
        <f>IF(Barèmes!K505="","",Barèmes!K505)</f>
        <v/>
      </c>
      <c r="J505" s="170" t="str">
        <f>IF($G505="","",IF($C505=Listes!$B$32,IF(IDP_Barèmes_RX!$E505&lt;=Listes!$B$53,(IDP_Barèmes_RX!$E505*(VLOOKUP(IDP_Barèmes_RX!$D505,Listes!$A$54:$E$60,2,FALSE))),IF(IDP_Barèmes_RX!$E505&gt;Listes!$E$53,(IDP_Barèmes_RX!$E505*(VLOOKUP(IDP_Barèmes_RX!$D505,Listes!$A$54:$E$60,5,FALSE))),(IDP_Barèmes_RX!$E505*(VLOOKUP(IDP_Barèmes_RX!$D505,Listes!$A$54:$E$60,3,FALSE))+(VLOOKUP(IDP_Barèmes_RX!$D505,Listes!$A$54:$E$60,4,FALSE)))))))</f>
        <v/>
      </c>
      <c r="K505" s="170" t="str">
        <f>IF($G505="","",IF($C505=Listes!$B$31,IF(IDP_Barèmes_RX!$E505&lt;=Listes!$B$42,(IDP_Barèmes_RX!$E505*(VLOOKUP(IDP_Barèmes_RX!$D505,Listes!$A$43:$E$49,2,FALSE))),IF(IDP_Barèmes_RX!$E505&gt;Listes!$D$42,(IDP_Barèmes_RX!$E505*(VLOOKUP(IDP_Barèmes_RX!$D505,Listes!$A$43:$E$49,5,FALSE))),(IDP_Barèmes_RX!$E505*(VLOOKUP(IDP_Barèmes_RX!$D505,Listes!$A$43:$E$49,3,FALSE))+(VLOOKUP(IDP_Barèmes_RX!$D505,Listes!$A$43:$E$49,4,FALSE)))))))</f>
        <v/>
      </c>
      <c r="L505" s="170" t="str">
        <f>IF($G505="","",IF($C505=Listes!$B$34,Listes!$I$31,IF($C505=Listes!$B$35,(VLOOKUP(IDP_Barèmes_RX!$F505,Listes!$E$31:$F$36,2,FALSE)),IF($C505=Listes!$B$33,IF(IDP_Barèmes_RX!$E505&lt;=Listes!$A$64,IDP_Barèmes_RX!$E505*Listes!$A$65,IF(IDP_Barèmes_RX!$E505&gt;Listes!$D$64,IDP_Barèmes_RX!$E505*Listes!$D$65,((IDP_Barèmes_RX!$E505*Listes!$B$65)+Listes!$C$65)))))))</f>
        <v/>
      </c>
      <c r="M505" s="203" t="str">
        <f>IF(Barèmes!O505="","",Barèmes!O505)</f>
        <v/>
      </c>
      <c r="N505" s="73" t="str">
        <f t="shared" si="29"/>
        <v/>
      </c>
      <c r="O505" s="182" t="str">
        <f t="shared" si="30"/>
        <v/>
      </c>
      <c r="P505" s="182"/>
      <c r="Q505" s="182"/>
      <c r="R505" s="209" t="str">
        <f t="shared" si="31"/>
        <v/>
      </c>
      <c r="S505" s="185"/>
      <c r="T505" s="266"/>
      <c r="U505" s="90"/>
      <c r="V505" s="158">
        <f t="shared" si="28"/>
        <v>0</v>
      </c>
    </row>
    <row r="506" spans="1:22" ht="20.100000000000001" customHeight="1" thickBot="1" x14ac:dyDescent="0.3">
      <c r="A506" s="175">
        <v>500</v>
      </c>
      <c r="B506" s="183" t="str">
        <f>IF(Barèmes!B506="","",Barèmes!B506)</f>
        <v/>
      </c>
      <c r="C506" s="183" t="str">
        <f>IF(Barèmes!C506="","",Barèmes!C506)</f>
        <v/>
      </c>
      <c r="D506" s="183" t="str">
        <f>IF(Barèmes!D506="","",Barèmes!D506)</f>
        <v/>
      </c>
      <c r="E506" s="183" t="str">
        <f>IF(Barèmes!E506="","",Barèmes!E506)</f>
        <v/>
      </c>
      <c r="F506" s="183" t="str">
        <f>IF(Barèmes!F506="","",Barèmes!F506)</f>
        <v/>
      </c>
      <c r="G506" s="183" t="str">
        <f>IF(Barèmes!G506="","",Barèmes!G506)</f>
        <v/>
      </c>
      <c r="H506" s="183" t="str">
        <f>IF(Barèmes!J506="","",Barèmes!J506)</f>
        <v/>
      </c>
      <c r="I506" s="183" t="str">
        <f>IF(Barèmes!K506="","",Barèmes!K506)</f>
        <v/>
      </c>
      <c r="J506" s="176" t="str">
        <f>IF($G506="","",IF($C506=Listes!$B$32,IF(IDP_Barèmes_RX!$E506&lt;=Listes!$B$53,(IDP_Barèmes_RX!$E506*(VLOOKUP(IDP_Barèmes_RX!$D506,Listes!$A$54:$E$60,2,FALSE))),IF(IDP_Barèmes_RX!$E506&gt;Listes!$E$53,(IDP_Barèmes_RX!$E506*(VLOOKUP(IDP_Barèmes_RX!$D506,Listes!$A$54:$E$60,5,FALSE))),(IDP_Barèmes_RX!$E506*(VLOOKUP(IDP_Barèmes_RX!$D506,Listes!$A$54:$E$60,3,FALSE))+(VLOOKUP(IDP_Barèmes_RX!$D506,Listes!$A$54:$E$60,4,FALSE)))))))</f>
        <v/>
      </c>
      <c r="K506" s="176" t="str">
        <f>IF($G506="","",IF($C506=Listes!$B$31,IF(IDP_Barèmes_RX!$E506&lt;=Listes!$B$42,(IDP_Barèmes_RX!$E506*(VLOOKUP(IDP_Barèmes_RX!$D506,Listes!$A$43:$E$49,2,FALSE))),IF(IDP_Barèmes_RX!$E506&gt;Listes!$D$42,(IDP_Barèmes_RX!$E506*(VLOOKUP(IDP_Barèmes_RX!$D506,Listes!$A$43:$E$49,5,FALSE))),(IDP_Barèmes_RX!$E506*(VLOOKUP(IDP_Barèmes_RX!$D506,Listes!$A$43:$E$49,3,FALSE))+(VLOOKUP(IDP_Barèmes_RX!$D506,Listes!$A$43:$E$49,4,FALSE)))))))</f>
        <v/>
      </c>
      <c r="L506" s="176" t="str">
        <f>IF($G506="","",IF($C506=Listes!$B$34,Listes!$I$31,IF($C506=Listes!$B$35,(VLOOKUP(IDP_Barèmes_RX!$F506,Listes!$E$31:$F$36,2,FALSE)),IF($C506=Listes!$B$33,IF(IDP_Barèmes_RX!$E506&lt;=Listes!$A$64,IDP_Barèmes_RX!$E506*Listes!$A$65,IF(IDP_Barèmes_RX!$E506&gt;Listes!$D$64,IDP_Barèmes_RX!$E506*Listes!$D$65,((IDP_Barèmes_RX!$E506*Listes!$B$65)+Listes!$C$65)))))))</f>
        <v/>
      </c>
      <c r="M506" s="207" t="str">
        <f>IF(Barèmes!O506="","",Barèmes!O506)</f>
        <v/>
      </c>
      <c r="N506" s="97" t="str">
        <f t="shared" si="29"/>
        <v/>
      </c>
      <c r="O506" s="184" t="str">
        <f t="shared" si="30"/>
        <v/>
      </c>
      <c r="P506" s="184"/>
      <c r="Q506" s="184"/>
      <c r="R506" s="210" t="str">
        <f t="shared" si="31"/>
        <v/>
      </c>
      <c r="S506" s="186"/>
      <c r="T506" s="267"/>
      <c r="U506" s="98"/>
      <c r="V506" s="158">
        <f t="shared" si="28"/>
        <v>0</v>
      </c>
    </row>
    <row r="507" spans="1:22" s="177" customFormat="1" ht="20.100000000000001" customHeight="1" thickBot="1" x14ac:dyDescent="0.35">
      <c r="G507" s="217"/>
      <c r="H507" s="226"/>
      <c r="I507" s="226"/>
      <c r="J507" s="217"/>
      <c r="M507" s="227" t="s">
        <v>41</v>
      </c>
      <c r="N507" s="116">
        <f>SUM(N7:N506)</f>
        <v>0</v>
      </c>
      <c r="R507" s="116">
        <f>SUM(R7:R506)</f>
        <v>0</v>
      </c>
      <c r="S507" s="217"/>
      <c r="T507" s="217"/>
      <c r="U507" s="221"/>
    </row>
  </sheetData>
  <mergeCells count="6">
    <mergeCell ref="A1:U1"/>
    <mergeCell ref="A2:U2"/>
    <mergeCell ref="A3:A4"/>
    <mergeCell ref="J3:L3"/>
    <mergeCell ref="D4:E4"/>
    <mergeCell ref="J4:L4"/>
  </mergeCells>
  <conditionalFormatting sqref="A7:U506">
    <cfRule type="expression" dxfId="6" priority="3">
      <formula>$U7="Oui"</formula>
    </cfRule>
  </conditionalFormatting>
  <dataValidations count="1">
    <dataValidation type="decimal" operator="greaterThan" allowBlank="1" showInputMessage="1" showErrorMessage="1" sqref="M7:N506 R7:R506">
      <formula1>0</formula1>
    </dataValidation>
  </dataValidations>
  <pageMargins left="0.7" right="0.7" top="0.75" bottom="0.75" header="0.3" footer="0.3"/>
  <pageSetup paperSize="9" scale="50"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id="{73E88025-6B45-4664-9B16-AB265510B344}">
            <xm:f>B7&lt;&gt;Barèmes!B7</xm:f>
            <x14:dxf>
              <font>
                <color rgb="FFFF0000"/>
              </font>
            </x14:dxf>
          </x14:cfRule>
          <xm:sqref>B7:G506</xm:sqref>
        </x14:conditionalFormatting>
        <x14:conditionalFormatting xmlns:xm="http://schemas.microsoft.com/office/excel/2006/main">
          <x14:cfRule type="expression" priority="2" id="{E53385D7-5E49-4515-B43D-C89F65FEA5B6}">
            <xm:f>H7&lt;&gt;Barèmes!J7</xm:f>
            <x14:dxf>
              <font>
                <color rgb="FFFF0000"/>
              </font>
            </x14:dxf>
          </x14:cfRule>
          <xm:sqref>H7:M506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Listes!$E$3</xm:f>
          </x14:formula1>
          <xm:sqref>U7:U506</xm:sqref>
        </x14:dataValidation>
        <x14:dataValidation type="list" allowBlank="1" showInputMessage="1" showErrorMessage="1">
          <x14:formula1>
            <xm:f>Listes!$A$11:$A$28</xm:f>
          </x14:formula1>
          <xm:sqref>O7:Q506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9" tint="-0.249977111117893"/>
    <pageSetUpPr fitToPage="1"/>
  </sheetPr>
  <dimension ref="A1:G89"/>
  <sheetViews>
    <sheetView topLeftCell="D7" zoomScaleNormal="100" workbookViewId="0">
      <selection activeCell="E29" sqref="E29"/>
    </sheetView>
  </sheetViews>
  <sheetFormatPr baseColWidth="10" defaultColWidth="11.42578125" defaultRowHeight="15" x14ac:dyDescent="0.25"/>
  <cols>
    <col min="1" max="1" width="22.28515625" style="13" customWidth="1"/>
    <col min="2" max="2" width="24.5703125" style="13" customWidth="1"/>
    <col min="3" max="3" width="45.7109375" style="13" customWidth="1"/>
    <col min="4" max="5" width="20.7109375" style="13" customWidth="1"/>
    <col min="6" max="6" width="77.28515625" style="3" bestFit="1" customWidth="1"/>
    <col min="7" max="7" width="20.7109375" style="13" customWidth="1"/>
    <col min="8" max="16384" width="11.42578125" style="13"/>
  </cols>
  <sheetData>
    <row r="1" spans="1:7" ht="15" customHeight="1" x14ac:dyDescent="0.25"/>
    <row r="2" spans="1:7" ht="15" customHeight="1" x14ac:dyDescent="0.25"/>
    <row r="3" spans="1:7" ht="15" customHeight="1" x14ac:dyDescent="0.25"/>
    <row r="4" spans="1:7" ht="15" customHeight="1" x14ac:dyDescent="0.25"/>
    <row r="5" spans="1:7" ht="15" customHeight="1" x14ac:dyDescent="0.25"/>
    <row r="6" spans="1:7" ht="15" customHeight="1" x14ac:dyDescent="0.25"/>
    <row r="7" spans="1:7" ht="15" customHeight="1" x14ac:dyDescent="0.25">
      <c r="B7" s="1"/>
      <c r="C7" s="1"/>
    </row>
    <row r="8" spans="1:7" ht="15" customHeight="1" x14ac:dyDescent="0.25">
      <c r="B8" s="1"/>
      <c r="C8" s="1"/>
    </row>
    <row r="9" spans="1:7" ht="66" customHeight="1" x14ac:dyDescent="0.25">
      <c r="A9" s="533" t="s">
        <v>182</v>
      </c>
      <c r="B9" s="533"/>
      <c r="C9" s="533"/>
      <c r="D9" s="533"/>
      <c r="E9" s="533"/>
      <c r="F9" s="533"/>
      <c r="G9" s="533"/>
    </row>
    <row r="10" spans="1:7" ht="20.100000000000001" customHeight="1" x14ac:dyDescent="0.25">
      <c r="A10" s="612" t="s">
        <v>49</v>
      </c>
      <c r="B10" s="612"/>
      <c r="C10" s="612"/>
      <c r="D10" s="612"/>
      <c r="E10" s="609"/>
      <c r="F10" s="610"/>
      <c r="G10" s="611"/>
    </row>
    <row r="11" spans="1:7" ht="20.100000000000001" customHeight="1" x14ac:dyDescent="0.25">
      <c r="A11" s="612" t="s">
        <v>48</v>
      </c>
      <c r="B11" s="612"/>
      <c r="C11" s="612"/>
      <c r="D11" s="612"/>
      <c r="E11" s="609"/>
      <c r="F11" s="610"/>
      <c r="G11" s="611"/>
    </row>
    <row r="12" spans="1:7" ht="20.100000000000001" customHeight="1" x14ac:dyDescent="0.25">
      <c r="A12" s="612" t="s">
        <v>256</v>
      </c>
      <c r="B12" s="612"/>
      <c r="C12" s="612"/>
      <c r="D12" s="612"/>
      <c r="E12" s="609"/>
      <c r="F12" s="610"/>
      <c r="G12" s="611"/>
    </row>
    <row r="13" spans="1:7" ht="20.100000000000001" customHeight="1" x14ac:dyDescent="0.25">
      <c r="A13" s="612" t="s">
        <v>257</v>
      </c>
      <c r="B13" s="612"/>
      <c r="C13" s="612"/>
      <c r="D13" s="612"/>
      <c r="E13" s="609"/>
      <c r="F13" s="610"/>
      <c r="G13" s="611"/>
    </row>
    <row r="14" spans="1:7" ht="24.95" customHeight="1" x14ac:dyDescent="0.25">
      <c r="A14" s="533" t="s">
        <v>28</v>
      </c>
      <c r="B14" s="533"/>
      <c r="C14" s="533"/>
      <c r="D14" s="533"/>
      <c r="E14" s="533"/>
      <c r="F14" s="533"/>
      <c r="G14" s="533"/>
    </row>
    <row r="15" spans="1:7" ht="24.95" customHeight="1" thickBot="1" x14ac:dyDescent="0.3">
      <c r="B15" s="12"/>
      <c r="C15" s="12"/>
      <c r="D15" s="12"/>
      <c r="E15" s="12"/>
      <c r="F15" s="12"/>
    </row>
    <row r="16" spans="1:7" ht="20.100000000000001" customHeight="1" thickBot="1" x14ac:dyDescent="0.3">
      <c r="C16" s="289" t="s">
        <v>24</v>
      </c>
      <c r="D16" s="290" t="s">
        <v>25</v>
      </c>
      <c r="F16" s="291" t="s">
        <v>55</v>
      </c>
      <c r="G16" s="290" t="s">
        <v>25</v>
      </c>
    </row>
    <row r="17" spans="2:7" ht="20.100000000000001" customHeight="1" x14ac:dyDescent="0.25">
      <c r="C17" s="293" t="s">
        <v>74</v>
      </c>
      <c r="D17" s="294">
        <f>G17</f>
        <v>0</v>
      </c>
      <c r="F17" s="302" t="s">
        <v>74</v>
      </c>
      <c r="G17" s="303">
        <f>IF(AND($C$34&lt;&gt;"", $C$28&lt;&gt;""),SUM(G18:G22),0)</f>
        <v>0</v>
      </c>
    </row>
    <row r="18" spans="2:7" ht="20.100000000000001" customHeight="1" x14ac:dyDescent="0.25">
      <c r="B18" s="2"/>
      <c r="C18" s="295" t="s">
        <v>60</v>
      </c>
      <c r="D18" s="294">
        <f>G23</f>
        <v>0</v>
      </c>
      <c r="F18" s="297" t="s">
        <v>63</v>
      </c>
      <c r="G18" s="298">
        <f>IF(AND($C$34&lt;&gt;"", $C$28&lt;&gt;""), SUMIF('Factures - Autres'!$E$7:$E$506, 'Synthèse dépenses bénéficiaire'!F18, 'Factures - Autres'!$H$7:$H$506),0)</f>
        <v>0</v>
      </c>
    </row>
    <row r="19" spans="2:7" ht="20.100000000000001" customHeight="1" x14ac:dyDescent="0.25">
      <c r="B19" s="14"/>
      <c r="C19" s="295" t="s">
        <v>188</v>
      </c>
      <c r="D19" s="294">
        <f>G26</f>
        <v>0</v>
      </c>
      <c r="F19" s="297" t="s">
        <v>189</v>
      </c>
      <c r="G19" s="298">
        <f>IF(AND($C$34&lt;&gt;"", $C$28&lt;&gt;""), SUMIF('Factures - Autres'!$E$7:$E$506, 'Synthèse dépenses bénéficiaire'!F19, 'Factures - Autres'!$H$7:$H$506),0)</f>
        <v>0</v>
      </c>
    </row>
    <row r="20" spans="2:7" ht="20.100000000000001" customHeight="1" x14ac:dyDescent="0.25">
      <c r="B20" s="14"/>
      <c r="C20" s="295" t="s">
        <v>61</v>
      </c>
      <c r="D20" s="294">
        <f>G28</f>
        <v>0</v>
      </c>
      <c r="F20" s="299" t="s">
        <v>65</v>
      </c>
      <c r="G20" s="298">
        <f>IF(AND($C$34&lt;&gt;"", $C$28&lt;&gt;""), SUMIF('Factures - Autres'!$E$7:$E$506, 'Synthèse dépenses bénéficiaire'!F20, 'Factures - Autres'!$H$7:$H$506),0)</f>
        <v>0</v>
      </c>
    </row>
    <row r="21" spans="2:7" ht="20.100000000000001" customHeight="1" x14ac:dyDescent="0.25">
      <c r="B21" s="14"/>
      <c r="C21" s="295" t="s">
        <v>62</v>
      </c>
      <c r="D21" s="294">
        <f>G31</f>
        <v>0</v>
      </c>
      <c r="F21" s="300" t="s">
        <v>190</v>
      </c>
      <c r="G21" s="298">
        <f>IF(AND($C$34&lt;&gt;"", $C$28&lt;&gt;""), SUMIF('Factures - Autres'!$E$7:$E$506, 'Synthèse dépenses bénéficiaire'!F21, 'Factures - Autres'!$H$7:$H$506),0)</f>
        <v>0</v>
      </c>
    </row>
    <row r="22" spans="2:7" ht="20.100000000000001" customHeight="1" thickBot="1" x14ac:dyDescent="0.3">
      <c r="B22" s="15"/>
      <c r="C22" s="296" t="s">
        <v>186</v>
      </c>
      <c r="D22" s="294">
        <f>G35</f>
        <v>0</v>
      </c>
      <c r="F22" s="297" t="s">
        <v>66</v>
      </c>
      <c r="G22" s="298">
        <f>IF(AND($C$34&lt;&gt;"", $C$28&lt;&gt;""), SUMIF('Factures - Autres'!$E$7:$E$506, 'Synthèse dépenses bénéficiaire'!F22, 'Factures - Autres'!$H$7:$H$506),0)</f>
        <v>0</v>
      </c>
    </row>
    <row r="23" spans="2:7" ht="20.100000000000001" customHeight="1" thickBot="1" x14ac:dyDescent="0.3">
      <c r="B23" s="15"/>
      <c r="C23" s="289" t="s">
        <v>2</v>
      </c>
      <c r="D23" s="292">
        <f>SUM(D17:D22)</f>
        <v>0</v>
      </c>
      <c r="F23" s="304" t="s">
        <v>60</v>
      </c>
      <c r="G23" s="303">
        <f>IF($C$34="",0,SUM(G24:G25))</f>
        <v>0</v>
      </c>
    </row>
    <row r="24" spans="2:7" ht="20.100000000000001" customHeight="1" x14ac:dyDescent="0.25">
      <c r="B24" s="14"/>
      <c r="C24" s="14"/>
      <c r="D24" s="12"/>
      <c r="F24" s="295" t="s">
        <v>67</v>
      </c>
      <c r="G24" s="298">
        <f>IF(AND($C$34&lt;&gt;"",$C$28&lt;&gt;""),SUMIF('Frais de personnel'!$E$7:$E$506,'Synthèse dépenses bénéficiaire'!F24,'Frais de personnel'!$K$7:$K$506),0)</f>
        <v>0</v>
      </c>
    </row>
    <row r="25" spans="2:7" ht="20.100000000000001" customHeight="1" thickBot="1" x14ac:dyDescent="0.3">
      <c r="B25" s="14"/>
      <c r="F25" s="295" t="s">
        <v>68</v>
      </c>
      <c r="G25" s="298">
        <f>IF(AND($C$34&lt;&gt;"",$C$28&lt;&gt;""),SUMIF('Frais de personnel'!$E$7:$E$506,'Synthèse dépenses bénéficiaire'!F25,'Frais de personnel'!$K$7:$K$506),0)</f>
        <v>0</v>
      </c>
    </row>
    <row r="26" spans="2:7" ht="20.100000000000001" customHeight="1" thickBot="1" x14ac:dyDescent="0.3">
      <c r="B26" s="14"/>
      <c r="C26" s="617" t="s">
        <v>211</v>
      </c>
      <c r="D26" s="618"/>
      <c r="E26" s="14"/>
      <c r="F26" s="304" t="s">
        <v>75</v>
      </c>
      <c r="G26" s="303">
        <f>IF($C$34="",0,SUM(G27))</f>
        <v>0</v>
      </c>
    </row>
    <row r="27" spans="2:7" ht="15.75" x14ac:dyDescent="0.25">
      <c r="B27" s="14"/>
      <c r="C27" s="619" t="s">
        <v>210</v>
      </c>
      <c r="D27" s="620"/>
      <c r="E27" s="14"/>
      <c r="F27" s="295" t="s">
        <v>76</v>
      </c>
      <c r="G27" s="298">
        <f>IF($C$28="",0,IF($C$34="Non",0,$G$23*0.15))</f>
        <v>0</v>
      </c>
    </row>
    <row r="28" spans="2:7" ht="33.75" customHeight="1" x14ac:dyDescent="0.25">
      <c r="B28" s="14"/>
      <c r="C28" s="621"/>
      <c r="D28" s="622"/>
      <c r="E28" s="14"/>
      <c r="F28" s="304" t="s">
        <v>61</v>
      </c>
      <c r="G28" s="303">
        <f>IF($C$34="",0,SUM(G29:G30))</f>
        <v>0</v>
      </c>
    </row>
    <row r="29" spans="2:7" ht="63" customHeight="1" thickBot="1" x14ac:dyDescent="0.3">
      <c r="B29" s="14"/>
      <c r="C29" s="615" t="s">
        <v>213</v>
      </c>
      <c r="D29" s="616"/>
      <c r="E29" s="14"/>
      <c r="F29" s="295" t="s">
        <v>69</v>
      </c>
      <c r="G29" s="298">
        <f>IF(AND($C$34&lt;&gt;"", $C$28&lt;&gt;""), SUMIF('Frais réels'!$E$7:$E$506, 'Synthèse dépenses bénéficiaire'!F29, 'Frais réels'!$I$7:$I$506), 0)</f>
        <v>0</v>
      </c>
    </row>
    <row r="30" spans="2:7" ht="17.25" customHeight="1" x14ac:dyDescent="0.25">
      <c r="E30" s="14"/>
      <c r="F30" s="295" t="s">
        <v>70</v>
      </c>
      <c r="G30" s="298">
        <f>IF(AND($C$34&lt;&gt;"", $C$28&lt;&gt;""), SUMIF('Frais réels'!$E$7:$E$506, 'Synthèse dépenses bénéficiaire'!F30, 'Frais réels'!$I$7:$I$506), 0)</f>
        <v>0</v>
      </c>
    </row>
    <row r="31" spans="2:7" ht="51" customHeight="1" thickBot="1" x14ac:dyDescent="0.3">
      <c r="E31" s="14"/>
      <c r="F31" s="304" t="s">
        <v>62</v>
      </c>
      <c r="G31" s="303">
        <f>IF($C$34="",0,SUM(G32:G34))</f>
        <v>0</v>
      </c>
    </row>
    <row r="32" spans="2:7" ht="20.100000000000001" customHeight="1" thickBot="1" x14ac:dyDescent="0.3">
      <c r="C32" s="617" t="s">
        <v>212</v>
      </c>
      <c r="D32" s="618"/>
      <c r="E32" s="14"/>
      <c r="F32" s="295" t="s">
        <v>71</v>
      </c>
      <c r="G32" s="298">
        <f>IF(AND($C$34&lt;&gt;"",$C$28&lt;&gt;""),SUMIF(Barèmes!$G$7:$G$506,'Synthèse dépenses bénéficiaire'!F32,Barèmes!$O$7:$O$506),0)</f>
        <v>0</v>
      </c>
    </row>
    <row r="33" spans="2:7" ht="48" customHeight="1" x14ac:dyDescent="0.25">
      <c r="B33" s="14"/>
      <c r="C33" s="619" t="s">
        <v>178</v>
      </c>
      <c r="D33" s="620"/>
      <c r="E33" s="14"/>
      <c r="F33" s="295" t="s">
        <v>72</v>
      </c>
      <c r="G33" s="298">
        <f>IF(AND($C$34&lt;&gt;"",$C$28&lt;&gt;""),SUMIF(Barèmes!$G$7:$G$506,'Synthèse dépenses bénéficiaire'!F33,Barèmes!$O$7:$O$506),0)</f>
        <v>0</v>
      </c>
    </row>
    <row r="34" spans="2:7" ht="20.100000000000001" customHeight="1" thickBot="1" x14ac:dyDescent="0.3">
      <c r="B34" s="14"/>
      <c r="C34" s="613"/>
      <c r="D34" s="614"/>
      <c r="E34" s="14"/>
      <c r="F34" s="295" t="s">
        <v>73</v>
      </c>
      <c r="G34" s="298">
        <f>IF(AND($C$34&lt;&gt;"",$C$28&lt;&gt;""),SUMIF(Barèmes!$G$7:$G$506,'Synthèse dépenses bénéficiaire'!F34,Barèmes!$O$7:$O$506),0)</f>
        <v>0</v>
      </c>
    </row>
    <row r="35" spans="2:7" ht="20.100000000000001" customHeight="1" x14ac:dyDescent="0.25">
      <c r="B35" s="14"/>
      <c r="C35" s="14"/>
      <c r="D35" s="14"/>
      <c r="E35" s="14"/>
      <c r="F35" s="304" t="s">
        <v>186</v>
      </c>
      <c r="G35" s="303">
        <f>IF($C$34="",0,SUM(G36))</f>
        <v>0</v>
      </c>
    </row>
    <row r="36" spans="2:7" ht="20.100000000000001" customHeight="1" thickBot="1" x14ac:dyDescent="0.3">
      <c r="C36" s="14"/>
      <c r="D36" s="14"/>
      <c r="E36" s="14"/>
      <c r="F36" s="295" t="s">
        <v>187</v>
      </c>
      <c r="G36" s="298">
        <f>IF(AND($C$34&lt;&gt;"", $C$28&lt;&gt;""),SUM(OCS!I7:I506),0)</f>
        <v>0</v>
      </c>
    </row>
    <row r="37" spans="2:7" ht="20.100000000000001" customHeight="1" thickBot="1" x14ac:dyDescent="0.3">
      <c r="C37" s="14"/>
      <c r="D37" s="14"/>
      <c r="E37" s="14"/>
      <c r="F37" s="289" t="s">
        <v>2</v>
      </c>
      <c r="G37" s="301">
        <f>G17+G23+G26+G28+G31+G35</f>
        <v>0</v>
      </c>
    </row>
    <row r="38" spans="2:7" ht="20.100000000000001" customHeight="1" x14ac:dyDescent="0.25">
      <c r="C38" s="14"/>
      <c r="D38" s="14"/>
      <c r="E38" s="14"/>
      <c r="F38" s="14"/>
    </row>
    <row r="39" spans="2:7" ht="20.100000000000001" customHeight="1" x14ac:dyDescent="0.25">
      <c r="D39" s="14"/>
      <c r="E39" s="14"/>
      <c r="F39" s="14"/>
    </row>
    <row r="40" spans="2:7" ht="15.75" customHeight="1" x14ac:dyDescent="0.25">
      <c r="E40" s="14"/>
      <c r="F40" s="14"/>
    </row>
    <row r="41" spans="2:7" ht="15.75" customHeight="1" x14ac:dyDescent="0.25">
      <c r="E41" s="14"/>
      <c r="F41" s="14"/>
    </row>
    <row r="42" spans="2:7" ht="15.75" x14ac:dyDescent="0.25">
      <c r="E42" s="14"/>
      <c r="F42" s="14"/>
    </row>
    <row r="43" spans="2:7" ht="15.75" x14ac:dyDescent="0.25">
      <c r="E43" s="14"/>
      <c r="F43" s="14"/>
    </row>
    <row r="44" spans="2:7" ht="15.75" x14ac:dyDescent="0.25">
      <c r="E44" s="14"/>
      <c r="F44" s="14"/>
      <c r="G44" s="3"/>
    </row>
    <row r="45" spans="2:7" ht="15.75" x14ac:dyDescent="0.25">
      <c r="E45" s="14"/>
      <c r="F45" s="14"/>
      <c r="G45" s="3"/>
    </row>
    <row r="46" spans="2:7" ht="15.75" x14ac:dyDescent="0.25">
      <c r="E46" s="14"/>
      <c r="F46" s="14"/>
      <c r="G46" s="3"/>
    </row>
    <row r="47" spans="2:7" ht="15.75" x14ac:dyDescent="0.25">
      <c r="E47" s="14"/>
      <c r="F47" s="14"/>
      <c r="G47" s="3"/>
    </row>
    <row r="48" spans="2:7" ht="15.75" x14ac:dyDescent="0.25">
      <c r="E48" s="14"/>
      <c r="F48" s="14"/>
      <c r="G48" s="3"/>
    </row>
    <row r="49" spans="6:7" ht="15.75" x14ac:dyDescent="0.25">
      <c r="F49" s="14"/>
      <c r="G49" s="3"/>
    </row>
    <row r="50" spans="6:7" ht="15.75" x14ac:dyDescent="0.25">
      <c r="F50" s="14"/>
    </row>
    <row r="51" spans="6:7" ht="15.75" x14ac:dyDescent="0.25">
      <c r="F51" s="14"/>
    </row>
    <row r="52" spans="6:7" ht="15.75" x14ac:dyDescent="0.25">
      <c r="F52" s="14"/>
    </row>
    <row r="53" spans="6:7" ht="15.75" x14ac:dyDescent="0.25">
      <c r="F53" s="14"/>
    </row>
    <row r="54" spans="6:7" ht="15.75" x14ac:dyDescent="0.25">
      <c r="F54" s="14"/>
    </row>
    <row r="55" spans="6:7" ht="15.75" x14ac:dyDescent="0.25">
      <c r="F55" s="14"/>
    </row>
    <row r="56" spans="6:7" ht="15.75" x14ac:dyDescent="0.25">
      <c r="F56" s="14"/>
    </row>
    <row r="57" spans="6:7" ht="15.75" x14ac:dyDescent="0.25">
      <c r="F57" s="14"/>
    </row>
    <row r="58" spans="6:7" ht="15.75" x14ac:dyDescent="0.25">
      <c r="F58" s="14"/>
    </row>
    <row r="59" spans="6:7" ht="15.75" x14ac:dyDescent="0.25">
      <c r="F59" s="14"/>
    </row>
    <row r="60" spans="6:7" ht="15.75" x14ac:dyDescent="0.25">
      <c r="F60" s="14"/>
    </row>
    <row r="61" spans="6:7" ht="15.75" x14ac:dyDescent="0.25">
      <c r="F61" s="14"/>
    </row>
    <row r="62" spans="6:7" ht="15.75" x14ac:dyDescent="0.25">
      <c r="F62" s="14"/>
    </row>
    <row r="71" spans="5:5" ht="16.5" customHeight="1" x14ac:dyDescent="0.25"/>
    <row r="72" spans="5:5" ht="16.5" customHeight="1" x14ac:dyDescent="0.25"/>
    <row r="73" spans="5:5" ht="16.5" customHeight="1" x14ac:dyDescent="0.25"/>
    <row r="74" spans="5:5" ht="16.5" customHeight="1" x14ac:dyDescent="0.25"/>
    <row r="75" spans="5:5" ht="16.5" customHeight="1" x14ac:dyDescent="0.25">
      <c r="E75" s="11"/>
    </row>
    <row r="76" spans="5:5" ht="16.5" customHeight="1" x14ac:dyDescent="0.25"/>
    <row r="77" spans="5:5" ht="16.5" customHeight="1" x14ac:dyDescent="0.25"/>
    <row r="78" spans="5:5" ht="16.5" customHeight="1" x14ac:dyDescent="0.25"/>
    <row r="79" spans="5:5" ht="16.5" customHeight="1" x14ac:dyDescent="0.25"/>
    <row r="80" spans="5:5" ht="16.5" customHeight="1" x14ac:dyDescent="0.25"/>
    <row r="81" ht="16.5" customHeight="1" x14ac:dyDescent="0.25"/>
    <row r="82" ht="16.5" customHeight="1" x14ac:dyDescent="0.25"/>
    <row r="83" ht="16.5" customHeight="1" x14ac:dyDescent="0.25"/>
    <row r="84" ht="16.5" customHeight="1" x14ac:dyDescent="0.25"/>
    <row r="85" ht="16.5" customHeight="1" x14ac:dyDescent="0.25"/>
    <row r="86" ht="16.5" customHeight="1" x14ac:dyDescent="0.25"/>
    <row r="87" ht="16.5" customHeight="1" x14ac:dyDescent="0.25"/>
    <row r="88" ht="16.5" customHeight="1" x14ac:dyDescent="0.25"/>
    <row r="89" ht="16.5" customHeight="1" x14ac:dyDescent="0.25"/>
  </sheetData>
  <sheetProtection algorithmName="SHA-512" hashValue="lREJ8/DXn5UWcG84WtE/lveDXgB4SQkwHLqovCiTjTML+l9f1eUVN1Rc8gd8UfE3Q9OStwJ5A5GWsPlVVu7x6g==" saltValue="3BOwUsfXXkqfXxlgxqQLIg==" spinCount="100000" sheet="1" objects="1" scenarios="1"/>
  <mergeCells count="17">
    <mergeCell ref="C34:D34"/>
    <mergeCell ref="C29:D29"/>
    <mergeCell ref="C26:D26"/>
    <mergeCell ref="C27:D27"/>
    <mergeCell ref="C33:D33"/>
    <mergeCell ref="C32:D32"/>
    <mergeCell ref="C28:D28"/>
    <mergeCell ref="A9:G9"/>
    <mergeCell ref="A14:G14"/>
    <mergeCell ref="E10:G10"/>
    <mergeCell ref="E11:G11"/>
    <mergeCell ref="E12:G12"/>
    <mergeCell ref="E13:G13"/>
    <mergeCell ref="A10:D10"/>
    <mergeCell ref="A11:D11"/>
    <mergeCell ref="A12:D12"/>
    <mergeCell ref="A13:D13"/>
  </mergeCells>
  <conditionalFormatting sqref="C28:D28">
    <cfRule type="expression" dxfId="48" priority="2">
      <formula>C28=""</formula>
    </cfRule>
  </conditionalFormatting>
  <conditionalFormatting sqref="C34:D34">
    <cfRule type="expression" dxfId="47" priority="1">
      <formula>C34=""</formula>
    </cfRule>
  </conditionalFormatting>
  <pageMargins left="0.25" right="0.25" top="0.75" bottom="0.75" header="0.3" footer="0.3"/>
  <pageSetup paperSize="9" scale="53" orientation="landscape" r:id="rId1"/>
  <rowBreaks count="1" manualBreakCount="1">
    <brk id="41" min="1" max="14" man="1"/>
  </rowBreaks>
  <drawing r:id="rId2"/>
  <extLst>
    <ext xmlns:x14="http://schemas.microsoft.com/office/spreadsheetml/2009/9/main" uri="{CCE6A557-97BC-4b89-ADB6-D9C93CAAB3DF}">
      <x14:dataValidations xmlns:xm="http://schemas.microsoft.com/office/excel/2006/main" count="3">
        <x14:dataValidation type="list" showInputMessage="1" showErrorMessage="1" errorTitle="Utiliser la liste déroulante">
          <x14:formula1>
            <xm:f>Listes!$A$90:$A$91</xm:f>
          </x14:formula1>
          <xm:sqref>C28:D28</xm:sqref>
        </x14:dataValidation>
        <x14:dataValidation type="list" allowBlank="1" showInputMessage="1" showErrorMessage="1">
          <x14:formula1>
            <xm:f>Listes!$C$11:$C$21</xm:f>
          </x14:formula1>
          <xm:sqref>E13</xm:sqref>
        </x14:dataValidation>
        <x14:dataValidation type="list" showInputMessage="1" showErrorMessage="1" errorTitle="Utiliser la liste déroulante">
          <x14:formula1>
            <xm:f>Listes!$E$3:$E$4</xm:f>
          </x14:formula1>
          <xm:sqref>C34:D34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tabColor theme="7" tint="-0.499984740745262"/>
  </sheetPr>
  <dimension ref="A1:AB529"/>
  <sheetViews>
    <sheetView topLeftCell="E1" zoomScaleNormal="100" workbookViewId="0">
      <pane ySplit="6" topLeftCell="A7" activePane="bottomLeft" state="frozen"/>
      <selection activeCell="F80" sqref="F80"/>
      <selection pane="bottomLeft" activeCell="F80" sqref="F80"/>
    </sheetView>
  </sheetViews>
  <sheetFormatPr baseColWidth="10" defaultColWidth="11.42578125" defaultRowHeight="15" x14ac:dyDescent="0.25"/>
  <cols>
    <col min="1" max="1" width="10.7109375" style="158" customWidth="1"/>
    <col min="2" max="2" width="29" style="158" customWidth="1"/>
    <col min="3" max="5" width="31.42578125" style="158" customWidth="1"/>
    <col min="6" max="7" width="15.7109375" style="158" customWidth="1"/>
    <col min="8" max="9" width="17.7109375" style="158" customWidth="1"/>
    <col min="10" max="11" width="29.28515625" style="158" customWidth="1"/>
    <col min="12" max="14" width="28.7109375" style="158" customWidth="1"/>
    <col min="15" max="15" width="20.7109375" style="158" customWidth="1"/>
    <col min="16" max="16" width="17.7109375" style="158" customWidth="1"/>
    <col min="17" max="17" width="72.28515625" style="158" bestFit="1" customWidth="1"/>
    <col min="18" max="19" width="75.7109375" style="158" customWidth="1"/>
    <col min="20" max="20" width="10.7109375" style="158" customWidth="1"/>
    <col min="21" max="22" width="11.42578125" style="158"/>
    <col min="23" max="23" width="24.140625" style="158" customWidth="1"/>
    <col min="24" max="24" width="24.140625" style="158" hidden="1" customWidth="1"/>
    <col min="25" max="25" width="34.42578125" style="158" hidden="1" customWidth="1"/>
    <col min="26" max="26" width="33.140625" style="158" customWidth="1"/>
    <col min="27" max="27" width="44" style="158" customWidth="1"/>
    <col min="28" max="28" width="39.5703125" style="158" customWidth="1"/>
    <col min="29" max="16384" width="11.42578125" style="158"/>
  </cols>
  <sheetData>
    <row r="1" spans="1:25" ht="30" customHeight="1" thickBot="1" x14ac:dyDescent="0.3">
      <c r="A1" s="668" t="s">
        <v>170</v>
      </c>
      <c r="B1" s="669"/>
      <c r="C1" s="669"/>
      <c r="D1" s="669"/>
      <c r="E1" s="669"/>
      <c r="F1" s="669"/>
      <c r="G1" s="669"/>
      <c r="H1" s="669"/>
      <c r="I1" s="669"/>
      <c r="J1" s="669"/>
      <c r="K1" s="669"/>
      <c r="L1" s="669"/>
      <c r="M1" s="669"/>
      <c r="N1" s="669"/>
      <c r="O1" s="669"/>
      <c r="P1" s="669"/>
      <c r="Q1" s="669"/>
      <c r="R1" s="669"/>
      <c r="S1" s="669"/>
      <c r="T1" s="670"/>
      <c r="X1" s="187" t="s">
        <v>85</v>
      </c>
      <c r="Y1" s="85" t="e">
        <f>SUMIFS(#REF!,$E$7:$E$506,"Salaire_technicien")</f>
        <v>#REF!</v>
      </c>
    </row>
    <row r="2" spans="1:25" ht="45" customHeight="1" thickBot="1" x14ac:dyDescent="0.3">
      <c r="A2" s="671" t="s">
        <v>159</v>
      </c>
      <c r="B2" s="672"/>
      <c r="C2" s="672"/>
      <c r="D2" s="672"/>
      <c r="E2" s="672"/>
      <c r="F2" s="672"/>
      <c r="G2" s="672"/>
      <c r="H2" s="672"/>
      <c r="I2" s="672"/>
      <c r="J2" s="672"/>
      <c r="K2" s="672"/>
      <c r="L2" s="672"/>
      <c r="M2" s="672"/>
      <c r="N2" s="672"/>
      <c r="O2" s="672"/>
      <c r="P2" s="672"/>
      <c r="Q2" s="672"/>
      <c r="R2" s="672"/>
      <c r="S2" s="672"/>
      <c r="T2" s="673"/>
      <c r="X2" s="188" t="s">
        <v>88</v>
      </c>
      <c r="Y2" s="86" t="e">
        <f>SUMIFS(#REF!,$E$7:$E$506,"Salaire_ingénieur")</f>
        <v>#REF!</v>
      </c>
    </row>
    <row r="3" spans="1:25" ht="30" x14ac:dyDescent="0.25">
      <c r="A3" s="659" t="s">
        <v>0</v>
      </c>
      <c r="B3" s="159" t="s">
        <v>77</v>
      </c>
      <c r="C3" s="159" t="s">
        <v>201</v>
      </c>
      <c r="D3" s="159" t="s">
        <v>196</v>
      </c>
      <c r="E3" s="159" t="s">
        <v>195</v>
      </c>
      <c r="F3" s="159" t="s">
        <v>242</v>
      </c>
      <c r="G3" s="159" t="s">
        <v>243</v>
      </c>
      <c r="H3" s="159" t="s">
        <v>227</v>
      </c>
      <c r="I3" s="159" t="s">
        <v>83</v>
      </c>
      <c r="J3" s="160" t="s">
        <v>201</v>
      </c>
      <c r="K3" s="160" t="s">
        <v>196</v>
      </c>
      <c r="L3" s="160" t="s">
        <v>195</v>
      </c>
      <c r="M3" s="160" t="s">
        <v>242</v>
      </c>
      <c r="N3" s="160" t="s">
        <v>243</v>
      </c>
      <c r="O3" s="160" t="s">
        <v>227</v>
      </c>
      <c r="P3" s="160" t="s">
        <v>50</v>
      </c>
      <c r="Q3" s="160" t="s">
        <v>5</v>
      </c>
      <c r="R3" s="160" t="s">
        <v>23</v>
      </c>
      <c r="S3" s="263" t="s">
        <v>252</v>
      </c>
      <c r="T3" s="161" t="s">
        <v>57</v>
      </c>
      <c r="X3" s="188" t="s">
        <v>86</v>
      </c>
      <c r="Y3" s="86" t="e">
        <f>SUMIFS(#REF!,$E$7:$E$506,"Salaire_Chercheur")</f>
        <v>#REF!</v>
      </c>
    </row>
    <row r="4" spans="1:25" ht="42.75" customHeight="1" thickBot="1" x14ac:dyDescent="0.3">
      <c r="A4" s="660"/>
      <c r="B4" s="191" t="s">
        <v>197</v>
      </c>
      <c r="C4" s="191" t="s">
        <v>205</v>
      </c>
      <c r="D4" s="191" t="s">
        <v>199</v>
      </c>
      <c r="E4" s="191" t="s">
        <v>200</v>
      </c>
      <c r="F4" s="191"/>
      <c r="G4" s="191"/>
      <c r="H4" s="191"/>
      <c r="I4" s="191"/>
      <c r="J4" s="162" t="s">
        <v>205</v>
      </c>
      <c r="K4" s="162" t="s">
        <v>199</v>
      </c>
      <c r="L4" s="162" t="s">
        <v>200</v>
      </c>
      <c r="M4" s="280"/>
      <c r="N4" s="280"/>
      <c r="O4" s="191"/>
      <c r="P4" s="109"/>
      <c r="Q4" s="162" t="s">
        <v>56</v>
      </c>
      <c r="R4" s="162"/>
      <c r="S4" s="277" t="str">
        <f>IF(U6&gt;0,"Une ou plusieurs lignes ne sont pas instruites","")</f>
        <v/>
      </c>
      <c r="T4" s="163"/>
      <c r="X4" s="192" t="s">
        <v>87</v>
      </c>
      <c r="Y4" s="87" t="e">
        <f>SUMIFS(#REF!,$E$7:$E$506,"Salaire_Directeur")</f>
        <v>#REF!</v>
      </c>
    </row>
    <row r="5" spans="1:25" ht="15.75" thickBot="1" x14ac:dyDescent="0.3">
      <c r="A5" s="164" t="s">
        <v>36</v>
      </c>
      <c r="B5" s="165" t="s">
        <v>228</v>
      </c>
      <c r="C5" s="165" t="s">
        <v>202</v>
      </c>
      <c r="D5" s="228">
        <v>15</v>
      </c>
      <c r="E5" s="228">
        <v>20</v>
      </c>
      <c r="F5" s="281"/>
      <c r="G5" s="281"/>
      <c r="H5" s="193">
        <v>5.19</v>
      </c>
      <c r="I5" s="193">
        <f>IF(C5="","",IF(AND(C5="Internes",D5&gt;=12),5.19*E5*D5,IF(AND(C5="Internes",D5&lt;12),11.42*E5*D5,IF(AND(C5="Mayotte",D5&gt;=12),12*E5*D5,IF(AND(C5="Mayotte",D5&lt;12),21.53*E5*D5,IF(AND(C5="Hors territoire",D5&gt;=12),23.73*E5*D5,IF(AND(C5="Hors territoire",D5&lt;12),39.97*E5*D5,"")))))))</f>
        <v>1557.0000000000002</v>
      </c>
      <c r="J5" s="165" t="s">
        <v>202</v>
      </c>
      <c r="K5" s="228">
        <v>20</v>
      </c>
      <c r="L5" s="228">
        <v>15</v>
      </c>
      <c r="M5" s="281"/>
      <c r="N5" s="281"/>
      <c r="O5" s="193">
        <v>5.19</v>
      </c>
      <c r="P5" s="193">
        <v>1557.0000000000002</v>
      </c>
      <c r="Q5" s="83"/>
      <c r="R5" s="167"/>
      <c r="S5" s="264"/>
      <c r="T5" s="168" t="s">
        <v>58</v>
      </c>
      <c r="U5" s="158" t="s">
        <v>253</v>
      </c>
    </row>
    <row r="6" spans="1:25" ht="18" thickBot="1" x14ac:dyDescent="0.35">
      <c r="A6" s="169"/>
      <c r="B6" s="171"/>
      <c r="C6" s="171"/>
      <c r="D6" s="171"/>
      <c r="E6" s="170"/>
      <c r="F6" s="170"/>
      <c r="G6" s="170"/>
      <c r="H6" s="170" t="str">
        <f>IF(C6="","",IF(AND(C6="Internes",D6&gt;=12),5.19,IF(AND(C6="Internes",D6&lt;12),11.42,IF(AND(C6="Mayotte",D6&gt;=12),12,IF(AND(C6="Mayotte",D6&lt;12),21.53,IF(AND(C6="Hors territoire",D6&gt;=12),23.73,IF(AND(C6="Hors territoire",D6&lt;12),39.97,"")))))))</f>
        <v/>
      </c>
      <c r="I6" s="170"/>
      <c r="J6" s="108"/>
      <c r="K6" s="108"/>
      <c r="L6" s="108"/>
      <c r="M6" s="269"/>
      <c r="N6" s="269"/>
      <c r="O6" s="91" t="s">
        <v>2</v>
      </c>
      <c r="P6" s="92">
        <f>SUM(P7:P506)</f>
        <v>0</v>
      </c>
      <c r="Q6" s="195"/>
      <c r="R6" s="171"/>
      <c r="S6" s="225"/>
      <c r="T6" s="172"/>
      <c r="U6" s="158">
        <f>SUM(U7:U506)</f>
        <v>0</v>
      </c>
    </row>
    <row r="7" spans="1:25" ht="20.100000000000001" customHeight="1" x14ac:dyDescent="0.25">
      <c r="A7" s="173">
        <v>1</v>
      </c>
      <c r="B7" s="201" t="str">
        <f>IF(OCS!B7="","",OCS!B7)</f>
        <v/>
      </c>
      <c r="C7" s="201" t="str">
        <f>IF(OCS!C7="","",OCS!C7)</f>
        <v/>
      </c>
      <c r="D7" s="229" t="str">
        <f>IF(OCS!D7="","",OCS!D7)</f>
        <v/>
      </c>
      <c r="E7" s="229" t="str">
        <f>IF(OCS!E7="","",OCS!E7)</f>
        <v/>
      </c>
      <c r="F7" s="287" t="str">
        <f>IF(OCS!F7="","",OCS!F7)</f>
        <v/>
      </c>
      <c r="G7" s="287" t="str">
        <f>IF(OCS!G7="","",OCS!G7)</f>
        <v/>
      </c>
      <c r="H7" s="201" t="str">
        <f>IF(OCS!H7="","",OCS!H7)</f>
        <v/>
      </c>
      <c r="I7" s="201" t="str">
        <f>IF(OCS!I7="","",OCS!I7)</f>
        <v/>
      </c>
      <c r="J7" s="88"/>
      <c r="K7" s="69"/>
      <c r="L7" s="69"/>
      <c r="M7" s="69"/>
      <c r="N7" s="69"/>
      <c r="O7" s="84" t="str">
        <f>IF(J7="","",IF(AND(J7="Internes",K7&gt;=12),5.19,IF(AND(J7="Internes",K7&lt;12),11.42,IF(AND(J7="Mayotte",K7&gt;=12),12,IF(AND(J7="Mayotte",K7&lt;12),21.53,IF(AND(J7="Hors territoire",K7&gt;=12),23.73,IF(AND(J7="Hors territoire",K7&lt;12),39.97,"")))))))</f>
        <v/>
      </c>
      <c r="P7" s="84" t="str">
        <f t="shared" ref="P7:P70" si="0">IF(J7="","",IF(AND(J7="Internes",K7&gt;=12),5.19*L7*K7,IF(AND(J7="Internes",K7&lt;12),11.42*L7*K7,IF(AND(J7="Mayotte",K7&gt;=12),12*L7*K7,IF(AND(J7="Mayotte",K7&lt;12),21.53*L7*K7,IF(AND(J7="Hors territoire",K7&gt;=12),23.73*L7*K7,IF(AND(J7="Hors territoire",K7&lt;12),39.97*L7*K7,"")))))))</f>
        <v/>
      </c>
      <c r="Q7" s="182" t="str">
        <f>IF(OR(I7="",P7=""),"",IF($P7&gt;I7,"Le montant éligible ne peut être supérieur au montant présenté",""))</f>
        <v/>
      </c>
      <c r="R7" s="185"/>
      <c r="S7" s="266"/>
      <c r="T7" s="90"/>
      <c r="U7" s="158">
        <f>IF(AND(B7&lt;&gt;"",T7&lt;&gt;"Oui"),1,0)</f>
        <v>0</v>
      </c>
    </row>
    <row r="8" spans="1:25" ht="20.100000000000001" customHeight="1" x14ac:dyDescent="0.25">
      <c r="A8" s="173">
        <v>2</v>
      </c>
      <c r="B8" s="201" t="str">
        <f>IF(OCS!B8="","",OCS!B8)</f>
        <v/>
      </c>
      <c r="C8" s="201" t="str">
        <f>IF(OCS!C8="","",OCS!C8)</f>
        <v/>
      </c>
      <c r="D8" s="229" t="str">
        <f>IF(OCS!D8="","",OCS!D8)</f>
        <v/>
      </c>
      <c r="E8" s="229" t="str">
        <f>IF(OCS!E8="","",OCS!E8)</f>
        <v/>
      </c>
      <c r="F8" s="287" t="str">
        <f>IF(OCS!F8="","",OCS!F8)</f>
        <v/>
      </c>
      <c r="G8" s="287" t="str">
        <f>IF(OCS!G8="","",OCS!G8)</f>
        <v/>
      </c>
      <c r="H8" s="201" t="str">
        <f>IF(OCS!H8="","",OCS!H8)</f>
        <v/>
      </c>
      <c r="I8" s="201" t="str">
        <f>IF(OCS!I8="","",OCS!I8)</f>
        <v/>
      </c>
      <c r="J8" s="88"/>
      <c r="K8" s="69"/>
      <c r="L8" s="69"/>
      <c r="M8" s="69"/>
      <c r="N8" s="69"/>
      <c r="O8" s="84" t="str">
        <f t="shared" ref="O8:O71" si="1">IF(J8="","",IF(AND(J8="Internes",K8&gt;=12),5.19,IF(AND(J8="Internes",K8&lt;12),11.42,IF(AND(J8="Mayotte",K8&gt;=12),12,IF(AND(J8="Mayotte",K8&lt;12),21.53,IF(AND(J8="Hors territoire",K8&gt;=12),23.73,IF(AND(J8="Hors territoire",K8&lt;12),39.97,"")))))))</f>
        <v/>
      </c>
      <c r="P8" s="84" t="str">
        <f t="shared" si="0"/>
        <v/>
      </c>
      <c r="Q8" s="182" t="str">
        <f t="shared" ref="Q8:Q71" si="2">IF(OR(I8="",P8=""),"",IF($P8&gt;I8,"Le montant éligible ne peut être supérieur au montant présenté",""))</f>
        <v/>
      </c>
      <c r="R8" s="185"/>
      <c r="S8" s="266"/>
      <c r="T8" s="90"/>
      <c r="U8" s="158">
        <f t="shared" ref="U8:U71" si="3">IF(AND(B8&lt;&gt;"",T8&lt;&gt;"Oui"),1,0)</f>
        <v>0</v>
      </c>
    </row>
    <row r="9" spans="1:25" ht="20.100000000000001" customHeight="1" x14ac:dyDescent="0.25">
      <c r="A9" s="173">
        <v>3</v>
      </c>
      <c r="B9" s="201" t="str">
        <f>IF(OCS!B9="","",OCS!B9)</f>
        <v/>
      </c>
      <c r="C9" s="201" t="str">
        <f>IF(OCS!C9="","",OCS!C9)</f>
        <v/>
      </c>
      <c r="D9" s="229" t="str">
        <f>IF(OCS!D9="","",OCS!D9)</f>
        <v/>
      </c>
      <c r="E9" s="229" t="str">
        <f>IF(OCS!E9="","",OCS!E9)</f>
        <v/>
      </c>
      <c r="F9" s="287" t="str">
        <f>IF(OCS!F9="","",OCS!F9)</f>
        <v/>
      </c>
      <c r="G9" s="287" t="str">
        <f>IF(OCS!G9="","",OCS!G9)</f>
        <v/>
      </c>
      <c r="H9" s="201" t="str">
        <f>IF(OCS!H9="","",OCS!H9)</f>
        <v/>
      </c>
      <c r="I9" s="201" t="str">
        <f>IF(OCS!I9="","",OCS!I9)</f>
        <v/>
      </c>
      <c r="J9" s="88"/>
      <c r="K9" s="69"/>
      <c r="L9" s="69"/>
      <c r="M9" s="69"/>
      <c r="N9" s="69"/>
      <c r="O9" s="84" t="str">
        <f t="shared" si="1"/>
        <v/>
      </c>
      <c r="P9" s="84" t="str">
        <f t="shared" si="0"/>
        <v/>
      </c>
      <c r="Q9" s="182" t="str">
        <f t="shared" si="2"/>
        <v/>
      </c>
      <c r="R9" s="185"/>
      <c r="S9" s="266"/>
      <c r="T9" s="90"/>
      <c r="U9" s="158">
        <f t="shared" si="3"/>
        <v>0</v>
      </c>
    </row>
    <row r="10" spans="1:25" ht="20.100000000000001" customHeight="1" x14ac:dyDescent="0.25">
      <c r="A10" s="173">
        <v>4</v>
      </c>
      <c r="B10" s="201" t="str">
        <f>IF(OCS!B10="","",OCS!B10)</f>
        <v/>
      </c>
      <c r="C10" s="201" t="str">
        <f>IF(OCS!C10="","",OCS!C10)</f>
        <v/>
      </c>
      <c r="D10" s="229" t="str">
        <f>IF(OCS!D10="","",OCS!D10)</f>
        <v/>
      </c>
      <c r="E10" s="229" t="str">
        <f>IF(OCS!E10="","",OCS!E10)</f>
        <v/>
      </c>
      <c r="F10" s="287" t="str">
        <f>IF(OCS!F10="","",OCS!F10)</f>
        <v/>
      </c>
      <c r="G10" s="287" t="str">
        <f>IF(OCS!G10="","",OCS!G10)</f>
        <v/>
      </c>
      <c r="H10" s="201" t="str">
        <f>IF(OCS!H10="","",OCS!H10)</f>
        <v/>
      </c>
      <c r="I10" s="201" t="str">
        <f>IF(OCS!I10="","",OCS!I10)</f>
        <v/>
      </c>
      <c r="J10" s="88"/>
      <c r="K10" s="69"/>
      <c r="L10" s="69"/>
      <c r="M10" s="69"/>
      <c r="N10" s="69"/>
      <c r="O10" s="84" t="str">
        <f t="shared" si="1"/>
        <v/>
      </c>
      <c r="P10" s="84" t="str">
        <f t="shared" si="0"/>
        <v/>
      </c>
      <c r="Q10" s="182" t="str">
        <f t="shared" si="2"/>
        <v/>
      </c>
      <c r="R10" s="185"/>
      <c r="S10" s="266"/>
      <c r="T10" s="90"/>
      <c r="U10" s="158">
        <f t="shared" si="3"/>
        <v>0</v>
      </c>
    </row>
    <row r="11" spans="1:25" ht="20.100000000000001" customHeight="1" x14ac:dyDescent="0.25">
      <c r="A11" s="173">
        <v>5</v>
      </c>
      <c r="B11" s="201" t="str">
        <f>IF(OCS!B11="","",OCS!B11)</f>
        <v/>
      </c>
      <c r="C11" s="201" t="str">
        <f>IF(OCS!C11="","",OCS!C11)</f>
        <v/>
      </c>
      <c r="D11" s="229" t="str">
        <f>IF(OCS!D11="","",OCS!D11)</f>
        <v/>
      </c>
      <c r="E11" s="229" t="str">
        <f>IF(OCS!E11="","",OCS!E11)</f>
        <v/>
      </c>
      <c r="F11" s="287" t="str">
        <f>IF(OCS!F11="","",OCS!F11)</f>
        <v/>
      </c>
      <c r="G11" s="287" t="str">
        <f>IF(OCS!G11="","",OCS!G11)</f>
        <v/>
      </c>
      <c r="H11" s="201" t="str">
        <f>IF(OCS!H11="","",OCS!H11)</f>
        <v/>
      </c>
      <c r="I11" s="201" t="str">
        <f>IF(OCS!I11="","",OCS!I11)</f>
        <v/>
      </c>
      <c r="J11" s="88"/>
      <c r="K11" s="69"/>
      <c r="L11" s="69"/>
      <c r="M11" s="69"/>
      <c r="N11" s="69"/>
      <c r="O11" s="84" t="str">
        <f t="shared" si="1"/>
        <v/>
      </c>
      <c r="P11" s="84" t="str">
        <f t="shared" si="0"/>
        <v/>
      </c>
      <c r="Q11" s="182" t="str">
        <f t="shared" si="2"/>
        <v/>
      </c>
      <c r="R11" s="185"/>
      <c r="S11" s="266"/>
      <c r="T11" s="90"/>
      <c r="U11" s="158">
        <f t="shared" si="3"/>
        <v>0</v>
      </c>
    </row>
    <row r="12" spans="1:25" ht="20.100000000000001" customHeight="1" x14ac:dyDescent="0.25">
      <c r="A12" s="173">
        <v>6</v>
      </c>
      <c r="B12" s="201" t="str">
        <f>IF(OCS!B12="","",OCS!B12)</f>
        <v/>
      </c>
      <c r="C12" s="201" t="str">
        <f>IF(OCS!C12="","",OCS!C12)</f>
        <v/>
      </c>
      <c r="D12" s="229" t="str">
        <f>IF(OCS!D12="","",OCS!D12)</f>
        <v/>
      </c>
      <c r="E12" s="229" t="str">
        <f>IF(OCS!E12="","",OCS!E12)</f>
        <v/>
      </c>
      <c r="F12" s="287" t="str">
        <f>IF(OCS!F12="","",OCS!F12)</f>
        <v/>
      </c>
      <c r="G12" s="287" t="str">
        <f>IF(OCS!G12="","",OCS!G12)</f>
        <v/>
      </c>
      <c r="H12" s="201" t="str">
        <f>IF(OCS!H12="","",OCS!H12)</f>
        <v/>
      </c>
      <c r="I12" s="201" t="str">
        <f>IF(OCS!I12="","",OCS!I12)</f>
        <v/>
      </c>
      <c r="J12" s="88"/>
      <c r="K12" s="69"/>
      <c r="L12" s="69"/>
      <c r="M12" s="69"/>
      <c r="N12" s="69"/>
      <c r="O12" s="84" t="str">
        <f t="shared" si="1"/>
        <v/>
      </c>
      <c r="P12" s="84" t="str">
        <f t="shared" si="0"/>
        <v/>
      </c>
      <c r="Q12" s="182" t="str">
        <f t="shared" si="2"/>
        <v/>
      </c>
      <c r="R12" s="185"/>
      <c r="S12" s="266"/>
      <c r="T12" s="90"/>
      <c r="U12" s="158">
        <f t="shared" si="3"/>
        <v>0</v>
      </c>
    </row>
    <row r="13" spans="1:25" ht="20.100000000000001" customHeight="1" x14ac:dyDescent="0.25">
      <c r="A13" s="173">
        <v>7</v>
      </c>
      <c r="B13" s="201" t="str">
        <f>IF(OCS!B13="","",OCS!B13)</f>
        <v/>
      </c>
      <c r="C13" s="201" t="str">
        <f>IF(OCS!C13="","",OCS!C13)</f>
        <v/>
      </c>
      <c r="D13" s="229" t="str">
        <f>IF(OCS!D13="","",OCS!D13)</f>
        <v/>
      </c>
      <c r="E13" s="229" t="str">
        <f>IF(OCS!E13="","",OCS!E13)</f>
        <v/>
      </c>
      <c r="F13" s="287" t="str">
        <f>IF(OCS!F13="","",OCS!F13)</f>
        <v/>
      </c>
      <c r="G13" s="287" t="str">
        <f>IF(OCS!G13="","",OCS!G13)</f>
        <v/>
      </c>
      <c r="H13" s="201" t="str">
        <f>IF(OCS!H13="","",OCS!H13)</f>
        <v/>
      </c>
      <c r="I13" s="201" t="str">
        <f>IF(OCS!I13="","",OCS!I13)</f>
        <v/>
      </c>
      <c r="J13" s="88"/>
      <c r="K13" s="69"/>
      <c r="L13" s="69"/>
      <c r="M13" s="69"/>
      <c r="N13" s="69"/>
      <c r="O13" s="84" t="str">
        <f t="shared" si="1"/>
        <v/>
      </c>
      <c r="P13" s="84" t="str">
        <f t="shared" si="0"/>
        <v/>
      </c>
      <c r="Q13" s="182" t="str">
        <f t="shared" si="2"/>
        <v/>
      </c>
      <c r="R13" s="185"/>
      <c r="S13" s="266"/>
      <c r="T13" s="90"/>
      <c r="U13" s="158">
        <f t="shared" si="3"/>
        <v>0</v>
      </c>
    </row>
    <row r="14" spans="1:25" ht="20.100000000000001" customHeight="1" x14ac:dyDescent="0.25">
      <c r="A14" s="173">
        <v>8</v>
      </c>
      <c r="B14" s="201" t="str">
        <f>IF(OCS!B14="","",OCS!B14)</f>
        <v/>
      </c>
      <c r="C14" s="201" t="str">
        <f>IF(OCS!C14="","",OCS!C14)</f>
        <v/>
      </c>
      <c r="D14" s="229" t="str">
        <f>IF(OCS!D14="","",OCS!D14)</f>
        <v/>
      </c>
      <c r="E14" s="229" t="str">
        <f>IF(OCS!E14="","",OCS!E14)</f>
        <v/>
      </c>
      <c r="F14" s="287" t="str">
        <f>IF(OCS!F14="","",OCS!F14)</f>
        <v/>
      </c>
      <c r="G14" s="287" t="str">
        <f>IF(OCS!G14="","",OCS!G14)</f>
        <v/>
      </c>
      <c r="H14" s="201" t="str">
        <f>IF(OCS!H14="","",OCS!H14)</f>
        <v/>
      </c>
      <c r="I14" s="201" t="str">
        <f>IF(OCS!I14="","",OCS!I14)</f>
        <v/>
      </c>
      <c r="J14" s="88"/>
      <c r="K14" s="69"/>
      <c r="L14" s="69"/>
      <c r="M14" s="69"/>
      <c r="N14" s="69"/>
      <c r="O14" s="84" t="str">
        <f t="shared" si="1"/>
        <v/>
      </c>
      <c r="P14" s="84" t="str">
        <f t="shared" si="0"/>
        <v/>
      </c>
      <c r="Q14" s="182" t="str">
        <f t="shared" si="2"/>
        <v/>
      </c>
      <c r="R14" s="185"/>
      <c r="S14" s="266"/>
      <c r="T14" s="90"/>
      <c r="U14" s="158">
        <f t="shared" si="3"/>
        <v>0</v>
      </c>
    </row>
    <row r="15" spans="1:25" ht="20.100000000000001" customHeight="1" x14ac:dyDescent="0.25">
      <c r="A15" s="173">
        <v>9</v>
      </c>
      <c r="B15" s="201" t="str">
        <f>IF(OCS!B15="","",OCS!B15)</f>
        <v/>
      </c>
      <c r="C15" s="201" t="str">
        <f>IF(OCS!C15="","",OCS!C15)</f>
        <v/>
      </c>
      <c r="D15" s="229" t="str">
        <f>IF(OCS!D15="","",OCS!D15)</f>
        <v/>
      </c>
      <c r="E15" s="229" t="str">
        <f>IF(OCS!E15="","",OCS!E15)</f>
        <v/>
      </c>
      <c r="F15" s="287" t="str">
        <f>IF(OCS!F15="","",OCS!F15)</f>
        <v/>
      </c>
      <c r="G15" s="287" t="str">
        <f>IF(OCS!G15="","",OCS!G15)</f>
        <v/>
      </c>
      <c r="H15" s="201" t="str">
        <f>IF(OCS!H15="","",OCS!H15)</f>
        <v/>
      </c>
      <c r="I15" s="201" t="str">
        <f>IF(OCS!I15="","",OCS!I15)</f>
        <v/>
      </c>
      <c r="J15" s="88"/>
      <c r="K15" s="69"/>
      <c r="L15" s="69"/>
      <c r="M15" s="69"/>
      <c r="N15" s="69"/>
      <c r="O15" s="84" t="str">
        <f t="shared" si="1"/>
        <v/>
      </c>
      <c r="P15" s="84" t="str">
        <f t="shared" si="0"/>
        <v/>
      </c>
      <c r="Q15" s="182" t="str">
        <f t="shared" si="2"/>
        <v/>
      </c>
      <c r="R15" s="185"/>
      <c r="S15" s="266"/>
      <c r="T15" s="90"/>
      <c r="U15" s="158">
        <f t="shared" si="3"/>
        <v>0</v>
      </c>
    </row>
    <row r="16" spans="1:25" ht="20.100000000000001" customHeight="1" x14ac:dyDescent="0.25">
      <c r="A16" s="173">
        <v>10</v>
      </c>
      <c r="B16" s="201" t="str">
        <f>IF(OCS!B16="","",OCS!B16)</f>
        <v/>
      </c>
      <c r="C16" s="201" t="str">
        <f>IF(OCS!C16="","",OCS!C16)</f>
        <v/>
      </c>
      <c r="D16" s="229" t="str">
        <f>IF(OCS!D16="","",OCS!D16)</f>
        <v/>
      </c>
      <c r="E16" s="229" t="str">
        <f>IF(OCS!E16="","",OCS!E16)</f>
        <v/>
      </c>
      <c r="F16" s="287" t="str">
        <f>IF(OCS!F16="","",OCS!F16)</f>
        <v/>
      </c>
      <c r="G16" s="287" t="str">
        <f>IF(OCS!G16="","",OCS!G16)</f>
        <v/>
      </c>
      <c r="H16" s="201" t="str">
        <f>IF(OCS!H16="","",OCS!H16)</f>
        <v/>
      </c>
      <c r="I16" s="201" t="str">
        <f>IF(OCS!I16="","",OCS!I16)</f>
        <v/>
      </c>
      <c r="J16" s="88"/>
      <c r="K16" s="69"/>
      <c r="L16" s="69"/>
      <c r="M16" s="69"/>
      <c r="N16" s="69"/>
      <c r="O16" s="84" t="str">
        <f t="shared" si="1"/>
        <v/>
      </c>
      <c r="P16" s="84" t="str">
        <f t="shared" si="0"/>
        <v/>
      </c>
      <c r="Q16" s="182" t="str">
        <f t="shared" si="2"/>
        <v/>
      </c>
      <c r="R16" s="185"/>
      <c r="S16" s="266"/>
      <c r="T16" s="90"/>
      <c r="U16" s="158">
        <f t="shared" si="3"/>
        <v>0</v>
      </c>
    </row>
    <row r="17" spans="1:21" ht="20.100000000000001" customHeight="1" x14ac:dyDescent="0.25">
      <c r="A17" s="173">
        <v>11</v>
      </c>
      <c r="B17" s="201" t="str">
        <f>IF(OCS!B17="","",OCS!B17)</f>
        <v/>
      </c>
      <c r="C17" s="201" t="str">
        <f>IF(OCS!C17="","",OCS!C17)</f>
        <v/>
      </c>
      <c r="D17" s="229" t="str">
        <f>IF(OCS!D17="","",OCS!D17)</f>
        <v/>
      </c>
      <c r="E17" s="229" t="str">
        <f>IF(OCS!E17="","",OCS!E17)</f>
        <v/>
      </c>
      <c r="F17" s="287" t="str">
        <f>IF(OCS!F17="","",OCS!F17)</f>
        <v/>
      </c>
      <c r="G17" s="287" t="str">
        <f>IF(OCS!G17="","",OCS!G17)</f>
        <v/>
      </c>
      <c r="H17" s="201" t="str">
        <f>IF(OCS!H17="","",OCS!H17)</f>
        <v/>
      </c>
      <c r="I17" s="201" t="str">
        <f>IF(OCS!I17="","",OCS!I17)</f>
        <v/>
      </c>
      <c r="J17" s="88"/>
      <c r="K17" s="69"/>
      <c r="L17" s="69"/>
      <c r="M17" s="69"/>
      <c r="N17" s="69"/>
      <c r="O17" s="84" t="str">
        <f t="shared" si="1"/>
        <v/>
      </c>
      <c r="P17" s="84" t="str">
        <f t="shared" si="0"/>
        <v/>
      </c>
      <c r="Q17" s="182" t="str">
        <f t="shared" si="2"/>
        <v/>
      </c>
      <c r="R17" s="185"/>
      <c r="S17" s="266"/>
      <c r="T17" s="90"/>
      <c r="U17" s="158">
        <f t="shared" si="3"/>
        <v>0</v>
      </c>
    </row>
    <row r="18" spans="1:21" ht="20.100000000000001" customHeight="1" x14ac:dyDescent="0.25">
      <c r="A18" s="173">
        <v>12</v>
      </c>
      <c r="B18" s="201" t="str">
        <f>IF(OCS!B18="","",OCS!B18)</f>
        <v/>
      </c>
      <c r="C18" s="201" t="str">
        <f>IF(OCS!C18="","",OCS!C18)</f>
        <v/>
      </c>
      <c r="D18" s="229" t="str">
        <f>IF(OCS!D18="","",OCS!D18)</f>
        <v/>
      </c>
      <c r="E18" s="229" t="str">
        <f>IF(OCS!E18="","",OCS!E18)</f>
        <v/>
      </c>
      <c r="F18" s="287" t="str">
        <f>IF(OCS!F18="","",OCS!F18)</f>
        <v/>
      </c>
      <c r="G18" s="287" t="str">
        <f>IF(OCS!G18="","",OCS!G18)</f>
        <v/>
      </c>
      <c r="H18" s="201" t="str">
        <f>IF(OCS!H18="","",OCS!H18)</f>
        <v/>
      </c>
      <c r="I18" s="201" t="str">
        <f>IF(OCS!I18="","",OCS!I18)</f>
        <v/>
      </c>
      <c r="J18" s="88"/>
      <c r="K18" s="69"/>
      <c r="L18" s="69"/>
      <c r="M18" s="69"/>
      <c r="N18" s="69"/>
      <c r="O18" s="84" t="str">
        <f t="shared" si="1"/>
        <v/>
      </c>
      <c r="P18" s="84" t="str">
        <f t="shared" si="0"/>
        <v/>
      </c>
      <c r="Q18" s="182" t="str">
        <f t="shared" si="2"/>
        <v/>
      </c>
      <c r="R18" s="185"/>
      <c r="S18" s="266"/>
      <c r="T18" s="90"/>
      <c r="U18" s="158">
        <f t="shared" si="3"/>
        <v>0</v>
      </c>
    </row>
    <row r="19" spans="1:21" ht="20.100000000000001" customHeight="1" x14ac:dyDescent="0.25">
      <c r="A19" s="173">
        <v>13</v>
      </c>
      <c r="B19" s="201" t="str">
        <f>IF(OCS!B19="","",OCS!B19)</f>
        <v/>
      </c>
      <c r="C19" s="201" t="str">
        <f>IF(OCS!C19="","",OCS!C19)</f>
        <v/>
      </c>
      <c r="D19" s="229" t="str">
        <f>IF(OCS!D19="","",OCS!D19)</f>
        <v/>
      </c>
      <c r="E19" s="229" t="str">
        <f>IF(OCS!E19="","",OCS!E19)</f>
        <v/>
      </c>
      <c r="F19" s="287" t="str">
        <f>IF(OCS!F19="","",OCS!F19)</f>
        <v/>
      </c>
      <c r="G19" s="287" t="str">
        <f>IF(OCS!G19="","",OCS!G19)</f>
        <v/>
      </c>
      <c r="H19" s="201" t="str">
        <f>IF(OCS!H19="","",OCS!H19)</f>
        <v/>
      </c>
      <c r="I19" s="201" t="str">
        <f>IF(OCS!I19="","",OCS!I19)</f>
        <v/>
      </c>
      <c r="J19" s="88"/>
      <c r="K19" s="69"/>
      <c r="L19" s="69"/>
      <c r="M19" s="69"/>
      <c r="N19" s="69"/>
      <c r="O19" s="84" t="str">
        <f t="shared" si="1"/>
        <v/>
      </c>
      <c r="P19" s="84" t="str">
        <f t="shared" si="0"/>
        <v/>
      </c>
      <c r="Q19" s="182" t="str">
        <f t="shared" si="2"/>
        <v/>
      </c>
      <c r="R19" s="185"/>
      <c r="S19" s="266"/>
      <c r="T19" s="90"/>
      <c r="U19" s="158">
        <f t="shared" si="3"/>
        <v>0</v>
      </c>
    </row>
    <row r="20" spans="1:21" ht="20.100000000000001" customHeight="1" x14ac:dyDescent="0.25">
      <c r="A20" s="173">
        <v>14</v>
      </c>
      <c r="B20" s="201" t="str">
        <f>IF(OCS!B20="","",OCS!B20)</f>
        <v/>
      </c>
      <c r="C20" s="201" t="str">
        <f>IF(OCS!C20="","",OCS!C20)</f>
        <v/>
      </c>
      <c r="D20" s="229" t="str">
        <f>IF(OCS!D20="","",OCS!D20)</f>
        <v/>
      </c>
      <c r="E20" s="229" t="str">
        <f>IF(OCS!E20="","",OCS!E20)</f>
        <v/>
      </c>
      <c r="F20" s="287" t="str">
        <f>IF(OCS!F20="","",OCS!F20)</f>
        <v/>
      </c>
      <c r="G20" s="287" t="str">
        <f>IF(OCS!G20="","",OCS!G20)</f>
        <v/>
      </c>
      <c r="H20" s="201" t="str">
        <f>IF(OCS!H20="","",OCS!H20)</f>
        <v/>
      </c>
      <c r="I20" s="201" t="str">
        <f>IF(OCS!I20="","",OCS!I20)</f>
        <v/>
      </c>
      <c r="J20" s="88"/>
      <c r="K20" s="69"/>
      <c r="L20" s="69"/>
      <c r="M20" s="69"/>
      <c r="N20" s="69"/>
      <c r="O20" s="84" t="str">
        <f t="shared" si="1"/>
        <v/>
      </c>
      <c r="P20" s="84" t="str">
        <f t="shared" si="0"/>
        <v/>
      </c>
      <c r="Q20" s="182" t="str">
        <f t="shared" si="2"/>
        <v/>
      </c>
      <c r="R20" s="185"/>
      <c r="S20" s="266"/>
      <c r="T20" s="90"/>
      <c r="U20" s="158">
        <f t="shared" si="3"/>
        <v>0</v>
      </c>
    </row>
    <row r="21" spans="1:21" ht="20.100000000000001" customHeight="1" x14ac:dyDescent="0.25">
      <c r="A21" s="173">
        <v>15</v>
      </c>
      <c r="B21" s="201" t="str">
        <f>IF(OCS!B21="","",OCS!B21)</f>
        <v/>
      </c>
      <c r="C21" s="201" t="str">
        <f>IF(OCS!C21="","",OCS!C21)</f>
        <v/>
      </c>
      <c r="D21" s="229" t="str">
        <f>IF(OCS!D21="","",OCS!D21)</f>
        <v/>
      </c>
      <c r="E21" s="229" t="str">
        <f>IF(OCS!E21="","",OCS!E21)</f>
        <v/>
      </c>
      <c r="F21" s="287" t="str">
        <f>IF(OCS!F21="","",OCS!F21)</f>
        <v/>
      </c>
      <c r="G21" s="287" t="str">
        <f>IF(OCS!G21="","",OCS!G21)</f>
        <v/>
      </c>
      <c r="H21" s="201" t="str">
        <f>IF(OCS!H21="","",OCS!H21)</f>
        <v/>
      </c>
      <c r="I21" s="201" t="str">
        <f>IF(OCS!I21="","",OCS!I21)</f>
        <v/>
      </c>
      <c r="J21" s="88"/>
      <c r="K21" s="69"/>
      <c r="L21" s="69"/>
      <c r="M21" s="69"/>
      <c r="N21" s="69"/>
      <c r="O21" s="84" t="str">
        <f t="shared" si="1"/>
        <v/>
      </c>
      <c r="P21" s="84" t="str">
        <f t="shared" si="0"/>
        <v/>
      </c>
      <c r="Q21" s="182" t="str">
        <f t="shared" si="2"/>
        <v/>
      </c>
      <c r="R21" s="185"/>
      <c r="S21" s="266"/>
      <c r="T21" s="90"/>
      <c r="U21" s="158">
        <f t="shared" si="3"/>
        <v>0</v>
      </c>
    </row>
    <row r="22" spans="1:21" ht="20.100000000000001" customHeight="1" x14ac:dyDescent="0.25">
      <c r="A22" s="173">
        <v>16</v>
      </c>
      <c r="B22" s="201" t="str">
        <f>IF(OCS!B22="","",OCS!B22)</f>
        <v/>
      </c>
      <c r="C22" s="201" t="str">
        <f>IF(OCS!C22="","",OCS!C22)</f>
        <v/>
      </c>
      <c r="D22" s="229" t="str">
        <f>IF(OCS!D22="","",OCS!D22)</f>
        <v/>
      </c>
      <c r="E22" s="229" t="str">
        <f>IF(OCS!E22="","",OCS!E22)</f>
        <v/>
      </c>
      <c r="F22" s="287" t="str">
        <f>IF(OCS!F22="","",OCS!F22)</f>
        <v/>
      </c>
      <c r="G22" s="287" t="str">
        <f>IF(OCS!G22="","",OCS!G22)</f>
        <v/>
      </c>
      <c r="H22" s="201" t="str">
        <f>IF(OCS!H22="","",OCS!H22)</f>
        <v/>
      </c>
      <c r="I22" s="201" t="str">
        <f>IF(OCS!I22="","",OCS!I22)</f>
        <v/>
      </c>
      <c r="J22" s="88"/>
      <c r="K22" s="69"/>
      <c r="L22" s="69"/>
      <c r="M22" s="69"/>
      <c r="N22" s="69"/>
      <c r="O22" s="84" t="str">
        <f t="shared" si="1"/>
        <v/>
      </c>
      <c r="P22" s="84" t="str">
        <f t="shared" si="0"/>
        <v/>
      </c>
      <c r="Q22" s="182" t="str">
        <f t="shared" si="2"/>
        <v/>
      </c>
      <c r="R22" s="185"/>
      <c r="S22" s="266"/>
      <c r="T22" s="90"/>
      <c r="U22" s="158">
        <f t="shared" si="3"/>
        <v>0</v>
      </c>
    </row>
    <row r="23" spans="1:21" ht="20.100000000000001" customHeight="1" x14ac:dyDescent="0.25">
      <c r="A23" s="173">
        <v>17</v>
      </c>
      <c r="B23" s="201" t="str">
        <f>IF(OCS!B23="","",OCS!B23)</f>
        <v/>
      </c>
      <c r="C23" s="201" t="str">
        <f>IF(OCS!C23="","",OCS!C23)</f>
        <v/>
      </c>
      <c r="D23" s="229" t="str">
        <f>IF(OCS!D23="","",OCS!D23)</f>
        <v/>
      </c>
      <c r="E23" s="229" t="str">
        <f>IF(OCS!E23="","",OCS!E23)</f>
        <v/>
      </c>
      <c r="F23" s="287" t="str">
        <f>IF(OCS!F23="","",OCS!F23)</f>
        <v/>
      </c>
      <c r="G23" s="287" t="str">
        <f>IF(OCS!G23="","",OCS!G23)</f>
        <v/>
      </c>
      <c r="H23" s="201" t="str">
        <f>IF(OCS!H23="","",OCS!H23)</f>
        <v/>
      </c>
      <c r="I23" s="201" t="str">
        <f>IF(OCS!I23="","",OCS!I23)</f>
        <v/>
      </c>
      <c r="J23" s="88"/>
      <c r="K23" s="69"/>
      <c r="L23" s="69"/>
      <c r="M23" s="69"/>
      <c r="N23" s="69"/>
      <c r="O23" s="84" t="str">
        <f t="shared" si="1"/>
        <v/>
      </c>
      <c r="P23" s="84" t="str">
        <f t="shared" si="0"/>
        <v/>
      </c>
      <c r="Q23" s="182" t="str">
        <f t="shared" si="2"/>
        <v/>
      </c>
      <c r="R23" s="185"/>
      <c r="S23" s="266"/>
      <c r="T23" s="90"/>
      <c r="U23" s="158">
        <f t="shared" si="3"/>
        <v>0</v>
      </c>
    </row>
    <row r="24" spans="1:21" ht="20.100000000000001" customHeight="1" x14ac:dyDescent="0.25">
      <c r="A24" s="173">
        <v>18</v>
      </c>
      <c r="B24" s="201" t="str">
        <f>IF(OCS!B24="","",OCS!B24)</f>
        <v/>
      </c>
      <c r="C24" s="201" t="str">
        <f>IF(OCS!C24="","",OCS!C24)</f>
        <v/>
      </c>
      <c r="D24" s="229" t="str">
        <f>IF(OCS!D24="","",OCS!D24)</f>
        <v/>
      </c>
      <c r="E24" s="229" t="str">
        <f>IF(OCS!E24="","",OCS!E24)</f>
        <v/>
      </c>
      <c r="F24" s="287" t="str">
        <f>IF(OCS!F24="","",OCS!F24)</f>
        <v/>
      </c>
      <c r="G24" s="287" t="str">
        <f>IF(OCS!G24="","",OCS!G24)</f>
        <v/>
      </c>
      <c r="H24" s="201" t="str">
        <f>IF(OCS!H24="","",OCS!H24)</f>
        <v/>
      </c>
      <c r="I24" s="201" t="str">
        <f>IF(OCS!I24="","",OCS!I24)</f>
        <v/>
      </c>
      <c r="J24" s="88"/>
      <c r="K24" s="69"/>
      <c r="L24" s="69"/>
      <c r="M24" s="69"/>
      <c r="N24" s="69"/>
      <c r="O24" s="84" t="str">
        <f t="shared" si="1"/>
        <v/>
      </c>
      <c r="P24" s="84" t="str">
        <f t="shared" si="0"/>
        <v/>
      </c>
      <c r="Q24" s="182" t="str">
        <f t="shared" si="2"/>
        <v/>
      </c>
      <c r="R24" s="185"/>
      <c r="S24" s="266"/>
      <c r="T24" s="90"/>
      <c r="U24" s="158">
        <f t="shared" si="3"/>
        <v>0</v>
      </c>
    </row>
    <row r="25" spans="1:21" ht="20.100000000000001" customHeight="1" x14ac:dyDescent="0.25">
      <c r="A25" s="173">
        <v>19</v>
      </c>
      <c r="B25" s="201" t="str">
        <f>IF(OCS!B25="","",OCS!B25)</f>
        <v/>
      </c>
      <c r="C25" s="201" t="str">
        <f>IF(OCS!C25="","",OCS!C25)</f>
        <v/>
      </c>
      <c r="D25" s="229" t="str">
        <f>IF(OCS!D25="","",OCS!D25)</f>
        <v/>
      </c>
      <c r="E25" s="229" t="str">
        <f>IF(OCS!E25="","",OCS!E25)</f>
        <v/>
      </c>
      <c r="F25" s="287" t="str">
        <f>IF(OCS!F25="","",OCS!F25)</f>
        <v/>
      </c>
      <c r="G25" s="287" t="str">
        <f>IF(OCS!G25="","",OCS!G25)</f>
        <v/>
      </c>
      <c r="H25" s="201" t="str">
        <f>IF(OCS!H25="","",OCS!H25)</f>
        <v/>
      </c>
      <c r="I25" s="201" t="str">
        <f>IF(OCS!I25="","",OCS!I25)</f>
        <v/>
      </c>
      <c r="J25" s="88"/>
      <c r="K25" s="69"/>
      <c r="L25" s="69"/>
      <c r="M25" s="69"/>
      <c r="N25" s="69"/>
      <c r="O25" s="84" t="str">
        <f t="shared" si="1"/>
        <v/>
      </c>
      <c r="P25" s="84" t="str">
        <f t="shared" si="0"/>
        <v/>
      </c>
      <c r="Q25" s="182" t="str">
        <f t="shared" si="2"/>
        <v/>
      </c>
      <c r="R25" s="185"/>
      <c r="S25" s="266"/>
      <c r="T25" s="90"/>
      <c r="U25" s="158">
        <f t="shared" si="3"/>
        <v>0</v>
      </c>
    </row>
    <row r="26" spans="1:21" ht="20.100000000000001" customHeight="1" x14ac:dyDescent="0.25">
      <c r="A26" s="173">
        <v>20</v>
      </c>
      <c r="B26" s="201" t="str">
        <f>IF(OCS!B26="","",OCS!B26)</f>
        <v/>
      </c>
      <c r="C26" s="201" t="str">
        <f>IF(OCS!C26="","",OCS!C26)</f>
        <v/>
      </c>
      <c r="D26" s="229" t="str">
        <f>IF(OCS!D26="","",OCS!D26)</f>
        <v/>
      </c>
      <c r="E26" s="229" t="str">
        <f>IF(OCS!E26="","",OCS!E26)</f>
        <v/>
      </c>
      <c r="F26" s="287" t="str">
        <f>IF(OCS!F26="","",OCS!F26)</f>
        <v/>
      </c>
      <c r="G26" s="287" t="str">
        <f>IF(OCS!G26="","",OCS!G26)</f>
        <v/>
      </c>
      <c r="H26" s="201" t="str">
        <f>IF(OCS!H26="","",OCS!H26)</f>
        <v/>
      </c>
      <c r="I26" s="201" t="str">
        <f>IF(OCS!I26="","",OCS!I26)</f>
        <v/>
      </c>
      <c r="J26" s="88"/>
      <c r="K26" s="69"/>
      <c r="L26" s="69"/>
      <c r="M26" s="69"/>
      <c r="N26" s="69"/>
      <c r="O26" s="84" t="str">
        <f t="shared" si="1"/>
        <v/>
      </c>
      <c r="P26" s="84" t="str">
        <f t="shared" si="0"/>
        <v/>
      </c>
      <c r="Q26" s="182" t="str">
        <f t="shared" si="2"/>
        <v/>
      </c>
      <c r="R26" s="185"/>
      <c r="S26" s="266"/>
      <c r="T26" s="90"/>
      <c r="U26" s="158">
        <f t="shared" si="3"/>
        <v>0</v>
      </c>
    </row>
    <row r="27" spans="1:21" ht="20.100000000000001" customHeight="1" x14ac:dyDescent="0.25">
      <c r="A27" s="173">
        <v>21</v>
      </c>
      <c r="B27" s="201" t="str">
        <f>IF(OCS!B27="","",OCS!B27)</f>
        <v/>
      </c>
      <c r="C27" s="201" t="str">
        <f>IF(OCS!C27="","",OCS!C27)</f>
        <v/>
      </c>
      <c r="D27" s="229" t="str">
        <f>IF(OCS!D27="","",OCS!D27)</f>
        <v/>
      </c>
      <c r="E27" s="229" t="str">
        <f>IF(OCS!E27="","",OCS!E27)</f>
        <v/>
      </c>
      <c r="F27" s="287" t="str">
        <f>IF(OCS!F27="","",OCS!F27)</f>
        <v/>
      </c>
      <c r="G27" s="287" t="str">
        <f>IF(OCS!G27="","",OCS!G27)</f>
        <v/>
      </c>
      <c r="H27" s="201" t="str">
        <f>IF(OCS!H27="","",OCS!H27)</f>
        <v/>
      </c>
      <c r="I27" s="201" t="str">
        <f>IF(OCS!I27="","",OCS!I27)</f>
        <v/>
      </c>
      <c r="J27" s="88"/>
      <c r="K27" s="69"/>
      <c r="L27" s="69"/>
      <c r="M27" s="69"/>
      <c r="N27" s="69"/>
      <c r="O27" s="84" t="str">
        <f t="shared" si="1"/>
        <v/>
      </c>
      <c r="P27" s="84" t="str">
        <f t="shared" si="0"/>
        <v/>
      </c>
      <c r="Q27" s="182" t="str">
        <f t="shared" si="2"/>
        <v/>
      </c>
      <c r="R27" s="185"/>
      <c r="S27" s="266"/>
      <c r="T27" s="90"/>
      <c r="U27" s="158">
        <f t="shared" si="3"/>
        <v>0</v>
      </c>
    </row>
    <row r="28" spans="1:21" ht="20.100000000000001" customHeight="1" x14ac:dyDescent="0.25">
      <c r="A28" s="173">
        <v>22</v>
      </c>
      <c r="B28" s="201" t="str">
        <f>IF(OCS!B28="","",OCS!B28)</f>
        <v/>
      </c>
      <c r="C28" s="201" t="str">
        <f>IF(OCS!C28="","",OCS!C28)</f>
        <v/>
      </c>
      <c r="D28" s="229" t="str">
        <f>IF(OCS!D28="","",OCS!D28)</f>
        <v/>
      </c>
      <c r="E28" s="229" t="str">
        <f>IF(OCS!E28="","",OCS!E28)</f>
        <v/>
      </c>
      <c r="F28" s="287" t="str">
        <f>IF(OCS!F28="","",OCS!F28)</f>
        <v/>
      </c>
      <c r="G28" s="287" t="str">
        <f>IF(OCS!G28="","",OCS!G28)</f>
        <v/>
      </c>
      <c r="H28" s="201" t="str">
        <f>IF(OCS!H28="","",OCS!H28)</f>
        <v/>
      </c>
      <c r="I28" s="201" t="str">
        <f>IF(OCS!I28="","",OCS!I28)</f>
        <v/>
      </c>
      <c r="J28" s="88"/>
      <c r="K28" s="69"/>
      <c r="L28" s="69"/>
      <c r="M28" s="69"/>
      <c r="N28" s="69"/>
      <c r="O28" s="84" t="str">
        <f t="shared" si="1"/>
        <v/>
      </c>
      <c r="P28" s="84" t="str">
        <f t="shared" si="0"/>
        <v/>
      </c>
      <c r="Q28" s="182" t="str">
        <f t="shared" si="2"/>
        <v/>
      </c>
      <c r="R28" s="185"/>
      <c r="S28" s="266"/>
      <c r="T28" s="90"/>
      <c r="U28" s="158">
        <f t="shared" si="3"/>
        <v>0</v>
      </c>
    </row>
    <row r="29" spans="1:21" ht="20.100000000000001" customHeight="1" x14ac:dyDescent="0.25">
      <c r="A29" s="173">
        <v>23</v>
      </c>
      <c r="B29" s="201" t="str">
        <f>IF(OCS!B29="","",OCS!B29)</f>
        <v/>
      </c>
      <c r="C29" s="201" t="str">
        <f>IF(OCS!C29="","",OCS!C29)</f>
        <v/>
      </c>
      <c r="D29" s="229" t="str">
        <f>IF(OCS!D29="","",OCS!D29)</f>
        <v/>
      </c>
      <c r="E29" s="229" t="str">
        <f>IF(OCS!E29="","",OCS!E29)</f>
        <v/>
      </c>
      <c r="F29" s="287" t="str">
        <f>IF(OCS!F29="","",OCS!F29)</f>
        <v/>
      </c>
      <c r="G29" s="287" t="str">
        <f>IF(OCS!G29="","",OCS!G29)</f>
        <v/>
      </c>
      <c r="H29" s="201" t="str">
        <f>IF(OCS!H29="","",OCS!H29)</f>
        <v/>
      </c>
      <c r="I29" s="201" t="str">
        <f>IF(OCS!I29="","",OCS!I29)</f>
        <v/>
      </c>
      <c r="J29" s="88"/>
      <c r="K29" s="69"/>
      <c r="L29" s="69"/>
      <c r="M29" s="69"/>
      <c r="N29" s="69"/>
      <c r="O29" s="84" t="str">
        <f t="shared" si="1"/>
        <v/>
      </c>
      <c r="P29" s="84" t="str">
        <f t="shared" si="0"/>
        <v/>
      </c>
      <c r="Q29" s="182" t="str">
        <f t="shared" si="2"/>
        <v/>
      </c>
      <c r="R29" s="185"/>
      <c r="S29" s="266"/>
      <c r="T29" s="90"/>
      <c r="U29" s="158">
        <f t="shared" si="3"/>
        <v>0</v>
      </c>
    </row>
    <row r="30" spans="1:21" ht="20.100000000000001" customHeight="1" x14ac:dyDescent="0.25">
      <c r="A30" s="173">
        <v>24</v>
      </c>
      <c r="B30" s="201" t="str">
        <f>IF(OCS!B30="","",OCS!B30)</f>
        <v/>
      </c>
      <c r="C30" s="201" t="str">
        <f>IF(OCS!C30="","",OCS!C30)</f>
        <v/>
      </c>
      <c r="D30" s="229" t="str">
        <f>IF(OCS!D30="","",OCS!D30)</f>
        <v/>
      </c>
      <c r="E30" s="229" t="str">
        <f>IF(OCS!E30="","",OCS!E30)</f>
        <v/>
      </c>
      <c r="F30" s="287" t="str">
        <f>IF(OCS!F30="","",OCS!F30)</f>
        <v/>
      </c>
      <c r="G30" s="287" t="str">
        <f>IF(OCS!G30="","",OCS!G30)</f>
        <v/>
      </c>
      <c r="H30" s="201" t="str">
        <f>IF(OCS!H30="","",OCS!H30)</f>
        <v/>
      </c>
      <c r="I30" s="201" t="str">
        <f>IF(OCS!I30="","",OCS!I30)</f>
        <v/>
      </c>
      <c r="J30" s="88"/>
      <c r="K30" s="69"/>
      <c r="L30" s="69"/>
      <c r="M30" s="69"/>
      <c r="N30" s="69"/>
      <c r="O30" s="84" t="str">
        <f t="shared" si="1"/>
        <v/>
      </c>
      <c r="P30" s="84" t="str">
        <f t="shared" si="0"/>
        <v/>
      </c>
      <c r="Q30" s="182" t="str">
        <f t="shared" si="2"/>
        <v/>
      </c>
      <c r="R30" s="185"/>
      <c r="S30" s="266"/>
      <c r="T30" s="90"/>
      <c r="U30" s="158">
        <f t="shared" si="3"/>
        <v>0</v>
      </c>
    </row>
    <row r="31" spans="1:21" ht="20.100000000000001" customHeight="1" x14ac:dyDescent="0.25">
      <c r="A31" s="173">
        <v>25</v>
      </c>
      <c r="B31" s="201" t="str">
        <f>IF(OCS!B31="","",OCS!B31)</f>
        <v/>
      </c>
      <c r="C31" s="201" t="str">
        <f>IF(OCS!C31="","",OCS!C31)</f>
        <v/>
      </c>
      <c r="D31" s="229" t="str">
        <f>IF(OCS!D31="","",OCS!D31)</f>
        <v/>
      </c>
      <c r="E31" s="229" t="str">
        <f>IF(OCS!E31="","",OCS!E31)</f>
        <v/>
      </c>
      <c r="F31" s="287" t="str">
        <f>IF(OCS!F31="","",OCS!F31)</f>
        <v/>
      </c>
      <c r="G31" s="287" t="str">
        <f>IF(OCS!G31="","",OCS!G31)</f>
        <v/>
      </c>
      <c r="H31" s="201" t="str">
        <f>IF(OCS!H31="","",OCS!H31)</f>
        <v/>
      </c>
      <c r="I31" s="201" t="str">
        <f>IF(OCS!I31="","",OCS!I31)</f>
        <v/>
      </c>
      <c r="J31" s="88"/>
      <c r="K31" s="69"/>
      <c r="L31" s="69"/>
      <c r="M31" s="69"/>
      <c r="N31" s="69"/>
      <c r="O31" s="84" t="str">
        <f t="shared" si="1"/>
        <v/>
      </c>
      <c r="P31" s="84" t="str">
        <f t="shared" si="0"/>
        <v/>
      </c>
      <c r="Q31" s="182" t="str">
        <f t="shared" si="2"/>
        <v/>
      </c>
      <c r="R31" s="185"/>
      <c r="S31" s="266"/>
      <c r="T31" s="90"/>
      <c r="U31" s="158">
        <f t="shared" si="3"/>
        <v>0</v>
      </c>
    </row>
    <row r="32" spans="1:21" ht="20.100000000000001" customHeight="1" x14ac:dyDescent="0.25">
      <c r="A32" s="173">
        <v>26</v>
      </c>
      <c r="B32" s="201" t="str">
        <f>IF(OCS!B32="","",OCS!B32)</f>
        <v/>
      </c>
      <c r="C32" s="201" t="str">
        <f>IF(OCS!C32="","",OCS!C32)</f>
        <v/>
      </c>
      <c r="D32" s="229" t="str">
        <f>IF(OCS!D32="","",OCS!D32)</f>
        <v/>
      </c>
      <c r="E32" s="229" t="str">
        <f>IF(OCS!E32="","",OCS!E32)</f>
        <v/>
      </c>
      <c r="F32" s="287" t="str">
        <f>IF(OCS!F32="","",OCS!F32)</f>
        <v/>
      </c>
      <c r="G32" s="287" t="str">
        <f>IF(OCS!G32="","",OCS!G32)</f>
        <v/>
      </c>
      <c r="H32" s="201" t="str">
        <f>IF(OCS!H32="","",OCS!H32)</f>
        <v/>
      </c>
      <c r="I32" s="201" t="str">
        <f>IF(OCS!I32="","",OCS!I32)</f>
        <v/>
      </c>
      <c r="J32" s="88"/>
      <c r="K32" s="69"/>
      <c r="L32" s="69"/>
      <c r="M32" s="69"/>
      <c r="N32" s="69"/>
      <c r="O32" s="84" t="str">
        <f t="shared" si="1"/>
        <v/>
      </c>
      <c r="P32" s="84" t="str">
        <f t="shared" si="0"/>
        <v/>
      </c>
      <c r="Q32" s="182" t="str">
        <f t="shared" si="2"/>
        <v/>
      </c>
      <c r="R32" s="185"/>
      <c r="S32" s="266"/>
      <c r="T32" s="90"/>
      <c r="U32" s="158">
        <f t="shared" si="3"/>
        <v>0</v>
      </c>
    </row>
    <row r="33" spans="1:21" ht="20.100000000000001" customHeight="1" x14ac:dyDescent="0.25">
      <c r="A33" s="173">
        <v>27</v>
      </c>
      <c r="B33" s="201" t="str">
        <f>IF(OCS!B33="","",OCS!B33)</f>
        <v/>
      </c>
      <c r="C33" s="201" t="str">
        <f>IF(OCS!C33="","",OCS!C33)</f>
        <v/>
      </c>
      <c r="D33" s="229" t="str">
        <f>IF(OCS!D33="","",OCS!D33)</f>
        <v/>
      </c>
      <c r="E33" s="229" t="str">
        <f>IF(OCS!E33="","",OCS!E33)</f>
        <v/>
      </c>
      <c r="F33" s="287" t="str">
        <f>IF(OCS!F33="","",OCS!F33)</f>
        <v/>
      </c>
      <c r="G33" s="287" t="str">
        <f>IF(OCS!G33="","",OCS!G33)</f>
        <v/>
      </c>
      <c r="H33" s="201" t="str">
        <f>IF(OCS!H33="","",OCS!H33)</f>
        <v/>
      </c>
      <c r="I33" s="201" t="str">
        <f>IF(OCS!I33="","",OCS!I33)</f>
        <v/>
      </c>
      <c r="J33" s="88"/>
      <c r="K33" s="69"/>
      <c r="L33" s="69"/>
      <c r="M33" s="69"/>
      <c r="N33" s="69"/>
      <c r="O33" s="84" t="str">
        <f t="shared" si="1"/>
        <v/>
      </c>
      <c r="P33" s="84" t="str">
        <f t="shared" si="0"/>
        <v/>
      </c>
      <c r="Q33" s="182" t="str">
        <f t="shared" si="2"/>
        <v/>
      </c>
      <c r="R33" s="185"/>
      <c r="S33" s="266"/>
      <c r="T33" s="90"/>
      <c r="U33" s="158">
        <f t="shared" si="3"/>
        <v>0</v>
      </c>
    </row>
    <row r="34" spans="1:21" ht="20.100000000000001" customHeight="1" x14ac:dyDescent="0.25">
      <c r="A34" s="173">
        <v>28</v>
      </c>
      <c r="B34" s="201" t="str">
        <f>IF(OCS!B34="","",OCS!B34)</f>
        <v/>
      </c>
      <c r="C34" s="201" t="str">
        <f>IF(OCS!C34="","",OCS!C34)</f>
        <v/>
      </c>
      <c r="D34" s="229" t="str">
        <f>IF(OCS!D34="","",OCS!D34)</f>
        <v/>
      </c>
      <c r="E34" s="229" t="str">
        <f>IF(OCS!E34="","",OCS!E34)</f>
        <v/>
      </c>
      <c r="F34" s="287" t="str">
        <f>IF(OCS!F34="","",OCS!F34)</f>
        <v/>
      </c>
      <c r="G34" s="287" t="str">
        <f>IF(OCS!G34="","",OCS!G34)</f>
        <v/>
      </c>
      <c r="H34" s="201" t="str">
        <f>IF(OCS!H34="","",OCS!H34)</f>
        <v/>
      </c>
      <c r="I34" s="201" t="str">
        <f>IF(OCS!I34="","",OCS!I34)</f>
        <v/>
      </c>
      <c r="J34" s="88"/>
      <c r="K34" s="69"/>
      <c r="L34" s="69"/>
      <c r="M34" s="69"/>
      <c r="N34" s="69"/>
      <c r="O34" s="84" t="str">
        <f t="shared" si="1"/>
        <v/>
      </c>
      <c r="P34" s="84" t="str">
        <f t="shared" si="0"/>
        <v/>
      </c>
      <c r="Q34" s="182" t="str">
        <f t="shared" si="2"/>
        <v/>
      </c>
      <c r="R34" s="185"/>
      <c r="S34" s="266"/>
      <c r="T34" s="90"/>
      <c r="U34" s="158">
        <f t="shared" si="3"/>
        <v>0</v>
      </c>
    </row>
    <row r="35" spans="1:21" ht="20.100000000000001" customHeight="1" x14ac:dyDescent="0.25">
      <c r="A35" s="173">
        <v>29</v>
      </c>
      <c r="B35" s="201" t="str">
        <f>IF(OCS!B35="","",OCS!B35)</f>
        <v/>
      </c>
      <c r="C35" s="201" t="str">
        <f>IF(OCS!C35="","",OCS!C35)</f>
        <v/>
      </c>
      <c r="D35" s="229" t="str">
        <f>IF(OCS!D35="","",OCS!D35)</f>
        <v/>
      </c>
      <c r="E35" s="229" t="str">
        <f>IF(OCS!E35="","",OCS!E35)</f>
        <v/>
      </c>
      <c r="F35" s="287" t="str">
        <f>IF(OCS!F35="","",OCS!F35)</f>
        <v/>
      </c>
      <c r="G35" s="287" t="str">
        <f>IF(OCS!G35="","",OCS!G35)</f>
        <v/>
      </c>
      <c r="H35" s="201" t="str">
        <f>IF(OCS!H35="","",OCS!H35)</f>
        <v/>
      </c>
      <c r="I35" s="201" t="str">
        <f>IF(OCS!I35="","",OCS!I35)</f>
        <v/>
      </c>
      <c r="J35" s="88"/>
      <c r="K35" s="69"/>
      <c r="L35" s="69"/>
      <c r="M35" s="69"/>
      <c r="N35" s="69"/>
      <c r="O35" s="84" t="str">
        <f t="shared" si="1"/>
        <v/>
      </c>
      <c r="P35" s="84" t="str">
        <f t="shared" si="0"/>
        <v/>
      </c>
      <c r="Q35" s="182" t="str">
        <f t="shared" si="2"/>
        <v/>
      </c>
      <c r="R35" s="185"/>
      <c r="S35" s="266"/>
      <c r="T35" s="90"/>
      <c r="U35" s="158">
        <f t="shared" si="3"/>
        <v>0</v>
      </c>
    </row>
    <row r="36" spans="1:21" ht="20.100000000000001" customHeight="1" x14ac:dyDescent="0.25">
      <c r="A36" s="173">
        <v>30</v>
      </c>
      <c r="B36" s="201" t="str">
        <f>IF(OCS!B36="","",OCS!B36)</f>
        <v/>
      </c>
      <c r="C36" s="201" t="str">
        <f>IF(OCS!C36="","",OCS!C36)</f>
        <v/>
      </c>
      <c r="D36" s="229" t="str">
        <f>IF(OCS!D36="","",OCS!D36)</f>
        <v/>
      </c>
      <c r="E36" s="229" t="str">
        <f>IF(OCS!E36="","",OCS!E36)</f>
        <v/>
      </c>
      <c r="F36" s="287" t="str">
        <f>IF(OCS!F36="","",OCS!F36)</f>
        <v/>
      </c>
      <c r="G36" s="287" t="str">
        <f>IF(OCS!G36="","",OCS!G36)</f>
        <v/>
      </c>
      <c r="H36" s="201" t="str">
        <f>IF(OCS!H36="","",OCS!H36)</f>
        <v/>
      </c>
      <c r="I36" s="201" t="str">
        <f>IF(OCS!I36="","",OCS!I36)</f>
        <v/>
      </c>
      <c r="J36" s="88"/>
      <c r="K36" s="69"/>
      <c r="L36" s="69"/>
      <c r="M36" s="69"/>
      <c r="N36" s="69"/>
      <c r="O36" s="84" t="str">
        <f t="shared" si="1"/>
        <v/>
      </c>
      <c r="P36" s="84" t="str">
        <f t="shared" si="0"/>
        <v/>
      </c>
      <c r="Q36" s="182" t="str">
        <f t="shared" si="2"/>
        <v/>
      </c>
      <c r="R36" s="185"/>
      <c r="S36" s="266"/>
      <c r="T36" s="90"/>
      <c r="U36" s="158">
        <f t="shared" si="3"/>
        <v>0</v>
      </c>
    </row>
    <row r="37" spans="1:21" ht="20.100000000000001" customHeight="1" x14ac:dyDescent="0.25">
      <c r="A37" s="173">
        <v>31</v>
      </c>
      <c r="B37" s="201" t="str">
        <f>IF(OCS!B37="","",OCS!B37)</f>
        <v/>
      </c>
      <c r="C37" s="201" t="str">
        <f>IF(OCS!C37="","",OCS!C37)</f>
        <v/>
      </c>
      <c r="D37" s="229" t="str">
        <f>IF(OCS!D37="","",OCS!D37)</f>
        <v/>
      </c>
      <c r="E37" s="229" t="str">
        <f>IF(OCS!E37="","",OCS!E37)</f>
        <v/>
      </c>
      <c r="F37" s="287" t="str">
        <f>IF(OCS!F37="","",OCS!F37)</f>
        <v/>
      </c>
      <c r="G37" s="287" t="str">
        <f>IF(OCS!G37="","",OCS!G37)</f>
        <v/>
      </c>
      <c r="H37" s="201" t="str">
        <f>IF(OCS!H37="","",OCS!H37)</f>
        <v/>
      </c>
      <c r="I37" s="201" t="str">
        <f>IF(OCS!I37="","",OCS!I37)</f>
        <v/>
      </c>
      <c r="J37" s="88"/>
      <c r="K37" s="69"/>
      <c r="L37" s="69"/>
      <c r="M37" s="69"/>
      <c r="N37" s="69"/>
      <c r="O37" s="84" t="str">
        <f t="shared" si="1"/>
        <v/>
      </c>
      <c r="P37" s="84" t="str">
        <f t="shared" si="0"/>
        <v/>
      </c>
      <c r="Q37" s="182" t="str">
        <f t="shared" si="2"/>
        <v/>
      </c>
      <c r="R37" s="185"/>
      <c r="S37" s="266"/>
      <c r="T37" s="90"/>
      <c r="U37" s="158">
        <f t="shared" si="3"/>
        <v>0</v>
      </c>
    </row>
    <row r="38" spans="1:21" ht="20.100000000000001" customHeight="1" x14ac:dyDescent="0.25">
      <c r="A38" s="173">
        <v>32</v>
      </c>
      <c r="B38" s="201" t="str">
        <f>IF(OCS!B38="","",OCS!B38)</f>
        <v/>
      </c>
      <c r="C38" s="201" t="str">
        <f>IF(OCS!C38="","",OCS!C38)</f>
        <v/>
      </c>
      <c r="D38" s="229" t="str">
        <f>IF(OCS!D38="","",OCS!D38)</f>
        <v/>
      </c>
      <c r="E38" s="229" t="str">
        <f>IF(OCS!E38="","",OCS!E38)</f>
        <v/>
      </c>
      <c r="F38" s="287" t="str">
        <f>IF(OCS!F38="","",OCS!F38)</f>
        <v/>
      </c>
      <c r="G38" s="287" t="str">
        <f>IF(OCS!G38="","",OCS!G38)</f>
        <v/>
      </c>
      <c r="H38" s="201" t="str">
        <f>IF(OCS!H38="","",OCS!H38)</f>
        <v/>
      </c>
      <c r="I38" s="201" t="str">
        <f>IF(OCS!I38="","",OCS!I38)</f>
        <v/>
      </c>
      <c r="J38" s="88"/>
      <c r="K38" s="69"/>
      <c r="L38" s="69"/>
      <c r="M38" s="69"/>
      <c r="N38" s="69"/>
      <c r="O38" s="84" t="str">
        <f t="shared" si="1"/>
        <v/>
      </c>
      <c r="P38" s="84" t="str">
        <f t="shared" si="0"/>
        <v/>
      </c>
      <c r="Q38" s="182" t="str">
        <f t="shared" si="2"/>
        <v/>
      </c>
      <c r="R38" s="185"/>
      <c r="S38" s="266"/>
      <c r="T38" s="90"/>
      <c r="U38" s="158">
        <f t="shared" si="3"/>
        <v>0</v>
      </c>
    </row>
    <row r="39" spans="1:21" ht="20.100000000000001" customHeight="1" x14ac:dyDescent="0.25">
      <c r="A39" s="173">
        <v>33</v>
      </c>
      <c r="B39" s="201" t="str">
        <f>IF(OCS!B39="","",OCS!B39)</f>
        <v/>
      </c>
      <c r="C39" s="201" t="str">
        <f>IF(OCS!C39="","",OCS!C39)</f>
        <v/>
      </c>
      <c r="D39" s="229" t="str">
        <f>IF(OCS!D39="","",OCS!D39)</f>
        <v/>
      </c>
      <c r="E39" s="229" t="str">
        <f>IF(OCS!E39="","",OCS!E39)</f>
        <v/>
      </c>
      <c r="F39" s="287" t="str">
        <f>IF(OCS!F39="","",OCS!F39)</f>
        <v/>
      </c>
      <c r="G39" s="287" t="str">
        <f>IF(OCS!G39="","",OCS!G39)</f>
        <v/>
      </c>
      <c r="H39" s="201" t="str">
        <f>IF(OCS!H39="","",OCS!H39)</f>
        <v/>
      </c>
      <c r="I39" s="201" t="str">
        <f>IF(OCS!I39="","",OCS!I39)</f>
        <v/>
      </c>
      <c r="J39" s="88"/>
      <c r="K39" s="69"/>
      <c r="L39" s="69"/>
      <c r="M39" s="69"/>
      <c r="N39" s="69"/>
      <c r="O39" s="84" t="str">
        <f t="shared" si="1"/>
        <v/>
      </c>
      <c r="P39" s="84" t="str">
        <f t="shared" si="0"/>
        <v/>
      </c>
      <c r="Q39" s="182" t="str">
        <f t="shared" si="2"/>
        <v/>
      </c>
      <c r="R39" s="185"/>
      <c r="S39" s="266"/>
      <c r="T39" s="90"/>
      <c r="U39" s="158">
        <f t="shared" si="3"/>
        <v>0</v>
      </c>
    </row>
    <row r="40" spans="1:21" ht="20.100000000000001" customHeight="1" x14ac:dyDescent="0.25">
      <c r="A40" s="173">
        <v>34</v>
      </c>
      <c r="B40" s="201" t="str">
        <f>IF(OCS!B40="","",OCS!B40)</f>
        <v/>
      </c>
      <c r="C40" s="201" t="str">
        <f>IF(OCS!C40="","",OCS!C40)</f>
        <v/>
      </c>
      <c r="D40" s="229" t="str">
        <f>IF(OCS!D40="","",OCS!D40)</f>
        <v/>
      </c>
      <c r="E40" s="229" t="str">
        <f>IF(OCS!E40="","",OCS!E40)</f>
        <v/>
      </c>
      <c r="F40" s="287" t="str">
        <f>IF(OCS!F40="","",OCS!F40)</f>
        <v/>
      </c>
      <c r="G40" s="287" t="str">
        <f>IF(OCS!G40="","",OCS!G40)</f>
        <v/>
      </c>
      <c r="H40" s="201" t="str">
        <f>IF(OCS!H40="","",OCS!H40)</f>
        <v/>
      </c>
      <c r="I40" s="201" t="str">
        <f>IF(OCS!I40="","",OCS!I40)</f>
        <v/>
      </c>
      <c r="J40" s="88"/>
      <c r="K40" s="69"/>
      <c r="L40" s="69"/>
      <c r="M40" s="69"/>
      <c r="N40" s="69"/>
      <c r="O40" s="84" t="str">
        <f t="shared" si="1"/>
        <v/>
      </c>
      <c r="P40" s="84" t="str">
        <f t="shared" si="0"/>
        <v/>
      </c>
      <c r="Q40" s="182" t="str">
        <f t="shared" si="2"/>
        <v/>
      </c>
      <c r="R40" s="185"/>
      <c r="S40" s="266"/>
      <c r="T40" s="90"/>
      <c r="U40" s="158">
        <f t="shared" si="3"/>
        <v>0</v>
      </c>
    </row>
    <row r="41" spans="1:21" ht="20.100000000000001" customHeight="1" x14ac:dyDescent="0.25">
      <c r="A41" s="173">
        <v>35</v>
      </c>
      <c r="B41" s="201" t="str">
        <f>IF(OCS!B41="","",OCS!B41)</f>
        <v/>
      </c>
      <c r="C41" s="201" t="str">
        <f>IF(OCS!C41="","",OCS!C41)</f>
        <v/>
      </c>
      <c r="D41" s="229" t="str">
        <f>IF(OCS!D41="","",OCS!D41)</f>
        <v/>
      </c>
      <c r="E41" s="229" t="str">
        <f>IF(OCS!E41="","",OCS!E41)</f>
        <v/>
      </c>
      <c r="F41" s="287" t="str">
        <f>IF(OCS!F41="","",OCS!F41)</f>
        <v/>
      </c>
      <c r="G41" s="287" t="str">
        <f>IF(OCS!G41="","",OCS!G41)</f>
        <v/>
      </c>
      <c r="H41" s="201" t="str">
        <f>IF(OCS!H41="","",OCS!H41)</f>
        <v/>
      </c>
      <c r="I41" s="201" t="str">
        <f>IF(OCS!I41="","",OCS!I41)</f>
        <v/>
      </c>
      <c r="J41" s="88"/>
      <c r="K41" s="69"/>
      <c r="L41" s="69"/>
      <c r="M41" s="69"/>
      <c r="N41" s="69"/>
      <c r="O41" s="84" t="str">
        <f t="shared" si="1"/>
        <v/>
      </c>
      <c r="P41" s="84" t="str">
        <f t="shared" si="0"/>
        <v/>
      </c>
      <c r="Q41" s="182" t="str">
        <f t="shared" si="2"/>
        <v/>
      </c>
      <c r="R41" s="185"/>
      <c r="S41" s="266"/>
      <c r="T41" s="90"/>
      <c r="U41" s="158">
        <f t="shared" si="3"/>
        <v>0</v>
      </c>
    </row>
    <row r="42" spans="1:21" ht="20.100000000000001" customHeight="1" x14ac:dyDescent="0.25">
      <c r="A42" s="173">
        <v>36</v>
      </c>
      <c r="B42" s="201" t="str">
        <f>IF(OCS!B42="","",OCS!B42)</f>
        <v/>
      </c>
      <c r="C42" s="201" t="str">
        <f>IF(OCS!C42="","",OCS!C42)</f>
        <v/>
      </c>
      <c r="D42" s="229" t="str">
        <f>IF(OCS!D42="","",OCS!D42)</f>
        <v/>
      </c>
      <c r="E42" s="229" t="str">
        <f>IF(OCS!E42="","",OCS!E42)</f>
        <v/>
      </c>
      <c r="F42" s="287" t="str">
        <f>IF(OCS!F42="","",OCS!F42)</f>
        <v/>
      </c>
      <c r="G42" s="287" t="str">
        <f>IF(OCS!G42="","",OCS!G42)</f>
        <v/>
      </c>
      <c r="H42" s="201" t="str">
        <f>IF(OCS!H42="","",OCS!H42)</f>
        <v/>
      </c>
      <c r="I42" s="201" t="str">
        <f>IF(OCS!I42="","",OCS!I42)</f>
        <v/>
      </c>
      <c r="J42" s="88"/>
      <c r="K42" s="69"/>
      <c r="L42" s="69"/>
      <c r="M42" s="69"/>
      <c r="N42" s="69"/>
      <c r="O42" s="84" t="str">
        <f t="shared" si="1"/>
        <v/>
      </c>
      <c r="P42" s="84" t="str">
        <f t="shared" si="0"/>
        <v/>
      </c>
      <c r="Q42" s="182" t="str">
        <f t="shared" si="2"/>
        <v/>
      </c>
      <c r="R42" s="185"/>
      <c r="S42" s="266"/>
      <c r="T42" s="90"/>
      <c r="U42" s="158">
        <f t="shared" si="3"/>
        <v>0</v>
      </c>
    </row>
    <row r="43" spans="1:21" ht="20.100000000000001" customHeight="1" x14ac:dyDescent="0.25">
      <c r="A43" s="173">
        <v>37</v>
      </c>
      <c r="B43" s="201" t="str">
        <f>IF(OCS!B43="","",OCS!B43)</f>
        <v/>
      </c>
      <c r="C43" s="201" t="str">
        <f>IF(OCS!C43="","",OCS!C43)</f>
        <v/>
      </c>
      <c r="D43" s="229" t="str">
        <f>IF(OCS!D43="","",OCS!D43)</f>
        <v/>
      </c>
      <c r="E43" s="229" t="str">
        <f>IF(OCS!E43="","",OCS!E43)</f>
        <v/>
      </c>
      <c r="F43" s="287" t="str">
        <f>IF(OCS!F43="","",OCS!F43)</f>
        <v/>
      </c>
      <c r="G43" s="287" t="str">
        <f>IF(OCS!G43="","",OCS!G43)</f>
        <v/>
      </c>
      <c r="H43" s="201" t="str">
        <f>IF(OCS!H43="","",OCS!H43)</f>
        <v/>
      </c>
      <c r="I43" s="201" t="str">
        <f>IF(OCS!I43="","",OCS!I43)</f>
        <v/>
      </c>
      <c r="J43" s="88"/>
      <c r="K43" s="69"/>
      <c r="L43" s="69"/>
      <c r="M43" s="69"/>
      <c r="N43" s="69"/>
      <c r="O43" s="84" t="str">
        <f t="shared" si="1"/>
        <v/>
      </c>
      <c r="P43" s="84" t="str">
        <f t="shared" si="0"/>
        <v/>
      </c>
      <c r="Q43" s="182" t="str">
        <f t="shared" si="2"/>
        <v/>
      </c>
      <c r="R43" s="185"/>
      <c r="S43" s="266"/>
      <c r="T43" s="90"/>
      <c r="U43" s="158">
        <f t="shared" si="3"/>
        <v>0</v>
      </c>
    </row>
    <row r="44" spans="1:21" ht="20.100000000000001" customHeight="1" x14ac:dyDescent="0.25">
      <c r="A44" s="173">
        <v>38</v>
      </c>
      <c r="B44" s="201" t="str">
        <f>IF(OCS!B44="","",OCS!B44)</f>
        <v/>
      </c>
      <c r="C44" s="201" t="str">
        <f>IF(OCS!C44="","",OCS!C44)</f>
        <v/>
      </c>
      <c r="D44" s="229" t="str">
        <f>IF(OCS!D44="","",OCS!D44)</f>
        <v/>
      </c>
      <c r="E44" s="229" t="str">
        <f>IF(OCS!E44="","",OCS!E44)</f>
        <v/>
      </c>
      <c r="F44" s="287" t="str">
        <f>IF(OCS!F44="","",OCS!F44)</f>
        <v/>
      </c>
      <c r="G44" s="287" t="str">
        <f>IF(OCS!G44="","",OCS!G44)</f>
        <v/>
      </c>
      <c r="H44" s="201" t="str">
        <f>IF(OCS!H44="","",OCS!H44)</f>
        <v/>
      </c>
      <c r="I44" s="201" t="str">
        <f>IF(OCS!I44="","",OCS!I44)</f>
        <v/>
      </c>
      <c r="J44" s="88"/>
      <c r="K44" s="69"/>
      <c r="L44" s="69"/>
      <c r="M44" s="69"/>
      <c r="N44" s="69"/>
      <c r="O44" s="84" t="str">
        <f t="shared" si="1"/>
        <v/>
      </c>
      <c r="P44" s="84" t="str">
        <f t="shared" si="0"/>
        <v/>
      </c>
      <c r="Q44" s="182" t="str">
        <f t="shared" si="2"/>
        <v/>
      </c>
      <c r="R44" s="185"/>
      <c r="S44" s="266"/>
      <c r="T44" s="90"/>
      <c r="U44" s="158">
        <f t="shared" si="3"/>
        <v>0</v>
      </c>
    </row>
    <row r="45" spans="1:21" ht="20.100000000000001" customHeight="1" x14ac:dyDescent="0.25">
      <c r="A45" s="173">
        <v>39</v>
      </c>
      <c r="B45" s="201" t="str">
        <f>IF(OCS!B45="","",OCS!B45)</f>
        <v/>
      </c>
      <c r="C45" s="201" t="str">
        <f>IF(OCS!C45="","",OCS!C45)</f>
        <v/>
      </c>
      <c r="D45" s="229" t="str">
        <f>IF(OCS!D45="","",OCS!D45)</f>
        <v/>
      </c>
      <c r="E45" s="229" t="str">
        <f>IF(OCS!E45="","",OCS!E45)</f>
        <v/>
      </c>
      <c r="F45" s="287" t="str">
        <f>IF(OCS!F45="","",OCS!F45)</f>
        <v/>
      </c>
      <c r="G45" s="287" t="str">
        <f>IF(OCS!G45="","",OCS!G45)</f>
        <v/>
      </c>
      <c r="H45" s="201" t="str">
        <f>IF(OCS!H45="","",OCS!H45)</f>
        <v/>
      </c>
      <c r="I45" s="201" t="str">
        <f>IF(OCS!I45="","",OCS!I45)</f>
        <v/>
      </c>
      <c r="J45" s="88"/>
      <c r="K45" s="69"/>
      <c r="L45" s="69"/>
      <c r="M45" s="69"/>
      <c r="N45" s="69"/>
      <c r="O45" s="84" t="str">
        <f t="shared" si="1"/>
        <v/>
      </c>
      <c r="P45" s="84" t="str">
        <f t="shared" si="0"/>
        <v/>
      </c>
      <c r="Q45" s="182" t="str">
        <f t="shared" si="2"/>
        <v/>
      </c>
      <c r="R45" s="185"/>
      <c r="S45" s="266"/>
      <c r="T45" s="90"/>
      <c r="U45" s="158">
        <f t="shared" si="3"/>
        <v>0</v>
      </c>
    </row>
    <row r="46" spans="1:21" ht="20.100000000000001" customHeight="1" x14ac:dyDescent="0.25">
      <c r="A46" s="173">
        <v>40</v>
      </c>
      <c r="B46" s="201" t="str">
        <f>IF(OCS!B46="","",OCS!B46)</f>
        <v/>
      </c>
      <c r="C46" s="201" t="str">
        <f>IF(OCS!C46="","",OCS!C46)</f>
        <v/>
      </c>
      <c r="D46" s="229" t="str">
        <f>IF(OCS!D46="","",OCS!D46)</f>
        <v/>
      </c>
      <c r="E46" s="229" t="str">
        <f>IF(OCS!E46="","",OCS!E46)</f>
        <v/>
      </c>
      <c r="F46" s="287" t="str">
        <f>IF(OCS!F46="","",OCS!F46)</f>
        <v/>
      </c>
      <c r="G46" s="287" t="str">
        <f>IF(OCS!G46="","",OCS!G46)</f>
        <v/>
      </c>
      <c r="H46" s="201" t="str">
        <f>IF(OCS!H46="","",OCS!H46)</f>
        <v/>
      </c>
      <c r="I46" s="201" t="str">
        <f>IF(OCS!I46="","",OCS!I46)</f>
        <v/>
      </c>
      <c r="J46" s="88"/>
      <c r="K46" s="69"/>
      <c r="L46" s="69"/>
      <c r="M46" s="69"/>
      <c r="N46" s="69"/>
      <c r="O46" s="84" t="str">
        <f t="shared" si="1"/>
        <v/>
      </c>
      <c r="P46" s="84" t="str">
        <f t="shared" si="0"/>
        <v/>
      </c>
      <c r="Q46" s="182" t="str">
        <f t="shared" si="2"/>
        <v/>
      </c>
      <c r="R46" s="185"/>
      <c r="S46" s="266"/>
      <c r="T46" s="90"/>
      <c r="U46" s="158">
        <f t="shared" si="3"/>
        <v>0</v>
      </c>
    </row>
    <row r="47" spans="1:21" ht="20.100000000000001" customHeight="1" x14ac:dyDescent="0.25">
      <c r="A47" s="173">
        <v>41</v>
      </c>
      <c r="B47" s="201" t="str">
        <f>IF(OCS!B47="","",OCS!B47)</f>
        <v/>
      </c>
      <c r="C47" s="201" t="str">
        <f>IF(OCS!C47="","",OCS!C47)</f>
        <v/>
      </c>
      <c r="D47" s="229" t="str">
        <f>IF(OCS!D47="","",OCS!D47)</f>
        <v/>
      </c>
      <c r="E47" s="229" t="str">
        <f>IF(OCS!E47="","",OCS!E47)</f>
        <v/>
      </c>
      <c r="F47" s="287" t="str">
        <f>IF(OCS!F47="","",OCS!F47)</f>
        <v/>
      </c>
      <c r="G47" s="287" t="str">
        <f>IF(OCS!G47="","",OCS!G47)</f>
        <v/>
      </c>
      <c r="H47" s="201" t="str">
        <f>IF(OCS!H47="","",OCS!H47)</f>
        <v/>
      </c>
      <c r="I47" s="201" t="str">
        <f>IF(OCS!I47="","",OCS!I47)</f>
        <v/>
      </c>
      <c r="J47" s="88"/>
      <c r="K47" s="69"/>
      <c r="L47" s="69"/>
      <c r="M47" s="69"/>
      <c r="N47" s="69"/>
      <c r="O47" s="84" t="str">
        <f t="shared" si="1"/>
        <v/>
      </c>
      <c r="P47" s="84" t="str">
        <f t="shared" si="0"/>
        <v/>
      </c>
      <c r="Q47" s="182" t="str">
        <f t="shared" si="2"/>
        <v/>
      </c>
      <c r="R47" s="185"/>
      <c r="S47" s="266"/>
      <c r="T47" s="90"/>
      <c r="U47" s="158">
        <f t="shared" si="3"/>
        <v>0</v>
      </c>
    </row>
    <row r="48" spans="1:21" ht="20.100000000000001" customHeight="1" x14ac:dyDescent="0.25">
      <c r="A48" s="173">
        <v>42</v>
      </c>
      <c r="B48" s="201" t="str">
        <f>IF(OCS!B48="","",OCS!B48)</f>
        <v/>
      </c>
      <c r="C48" s="201" t="str">
        <f>IF(OCS!C48="","",OCS!C48)</f>
        <v/>
      </c>
      <c r="D48" s="229" t="str">
        <f>IF(OCS!D48="","",OCS!D48)</f>
        <v/>
      </c>
      <c r="E48" s="229" t="str">
        <f>IF(OCS!E48="","",OCS!E48)</f>
        <v/>
      </c>
      <c r="F48" s="287" t="str">
        <f>IF(OCS!F48="","",OCS!F48)</f>
        <v/>
      </c>
      <c r="G48" s="287" t="str">
        <f>IF(OCS!G48="","",OCS!G48)</f>
        <v/>
      </c>
      <c r="H48" s="201" t="str">
        <f>IF(OCS!H48="","",OCS!H48)</f>
        <v/>
      </c>
      <c r="I48" s="201" t="str">
        <f>IF(OCS!I48="","",OCS!I48)</f>
        <v/>
      </c>
      <c r="J48" s="88"/>
      <c r="K48" s="69"/>
      <c r="L48" s="69"/>
      <c r="M48" s="69"/>
      <c r="N48" s="69"/>
      <c r="O48" s="84" t="str">
        <f t="shared" si="1"/>
        <v/>
      </c>
      <c r="P48" s="84" t="str">
        <f t="shared" si="0"/>
        <v/>
      </c>
      <c r="Q48" s="182" t="str">
        <f t="shared" si="2"/>
        <v/>
      </c>
      <c r="R48" s="185"/>
      <c r="S48" s="266"/>
      <c r="T48" s="90"/>
      <c r="U48" s="158">
        <f t="shared" si="3"/>
        <v>0</v>
      </c>
    </row>
    <row r="49" spans="1:21" ht="20.100000000000001" customHeight="1" x14ac:dyDescent="0.25">
      <c r="A49" s="173">
        <v>43</v>
      </c>
      <c r="B49" s="201" t="str">
        <f>IF(OCS!B49="","",OCS!B49)</f>
        <v/>
      </c>
      <c r="C49" s="201" t="str">
        <f>IF(OCS!C49="","",OCS!C49)</f>
        <v/>
      </c>
      <c r="D49" s="229" t="str">
        <f>IF(OCS!D49="","",OCS!D49)</f>
        <v/>
      </c>
      <c r="E49" s="229" t="str">
        <f>IF(OCS!E49="","",OCS!E49)</f>
        <v/>
      </c>
      <c r="F49" s="287" t="str">
        <f>IF(OCS!F49="","",OCS!F49)</f>
        <v/>
      </c>
      <c r="G49" s="287" t="str">
        <f>IF(OCS!G49="","",OCS!G49)</f>
        <v/>
      </c>
      <c r="H49" s="201" t="str">
        <f>IF(OCS!H49="","",OCS!H49)</f>
        <v/>
      </c>
      <c r="I49" s="201" t="str">
        <f>IF(OCS!I49="","",OCS!I49)</f>
        <v/>
      </c>
      <c r="J49" s="88"/>
      <c r="K49" s="69"/>
      <c r="L49" s="69"/>
      <c r="M49" s="69"/>
      <c r="N49" s="69"/>
      <c r="O49" s="84" t="str">
        <f t="shared" si="1"/>
        <v/>
      </c>
      <c r="P49" s="84" t="str">
        <f t="shared" si="0"/>
        <v/>
      </c>
      <c r="Q49" s="182" t="str">
        <f t="shared" si="2"/>
        <v/>
      </c>
      <c r="R49" s="185"/>
      <c r="S49" s="266"/>
      <c r="T49" s="90"/>
      <c r="U49" s="158">
        <f t="shared" si="3"/>
        <v>0</v>
      </c>
    </row>
    <row r="50" spans="1:21" ht="20.100000000000001" customHeight="1" x14ac:dyDescent="0.25">
      <c r="A50" s="173">
        <v>44</v>
      </c>
      <c r="B50" s="201" t="str">
        <f>IF(OCS!B50="","",OCS!B50)</f>
        <v/>
      </c>
      <c r="C50" s="201" t="str">
        <f>IF(OCS!C50="","",OCS!C50)</f>
        <v/>
      </c>
      <c r="D50" s="229" t="str">
        <f>IF(OCS!D50="","",OCS!D50)</f>
        <v/>
      </c>
      <c r="E50" s="229" t="str">
        <f>IF(OCS!E50="","",OCS!E50)</f>
        <v/>
      </c>
      <c r="F50" s="287" t="str">
        <f>IF(OCS!F50="","",OCS!F50)</f>
        <v/>
      </c>
      <c r="G50" s="287" t="str">
        <f>IF(OCS!G50="","",OCS!G50)</f>
        <v/>
      </c>
      <c r="H50" s="201" t="str">
        <f>IF(OCS!H50="","",OCS!H50)</f>
        <v/>
      </c>
      <c r="I50" s="201" t="str">
        <f>IF(OCS!I50="","",OCS!I50)</f>
        <v/>
      </c>
      <c r="J50" s="88"/>
      <c r="K50" s="69"/>
      <c r="L50" s="69"/>
      <c r="M50" s="69"/>
      <c r="N50" s="69"/>
      <c r="O50" s="84" t="str">
        <f t="shared" si="1"/>
        <v/>
      </c>
      <c r="P50" s="84" t="str">
        <f t="shared" si="0"/>
        <v/>
      </c>
      <c r="Q50" s="182" t="str">
        <f t="shared" si="2"/>
        <v/>
      </c>
      <c r="R50" s="185"/>
      <c r="S50" s="266"/>
      <c r="T50" s="90"/>
      <c r="U50" s="158">
        <f t="shared" si="3"/>
        <v>0</v>
      </c>
    </row>
    <row r="51" spans="1:21" ht="20.100000000000001" customHeight="1" x14ac:dyDescent="0.25">
      <c r="A51" s="173">
        <v>45</v>
      </c>
      <c r="B51" s="201" t="str">
        <f>IF(OCS!B51="","",OCS!B51)</f>
        <v/>
      </c>
      <c r="C51" s="201" t="str">
        <f>IF(OCS!C51="","",OCS!C51)</f>
        <v/>
      </c>
      <c r="D51" s="229" t="str">
        <f>IF(OCS!D51="","",OCS!D51)</f>
        <v/>
      </c>
      <c r="E51" s="229" t="str">
        <f>IF(OCS!E51="","",OCS!E51)</f>
        <v/>
      </c>
      <c r="F51" s="287" t="str">
        <f>IF(OCS!F51="","",OCS!F51)</f>
        <v/>
      </c>
      <c r="G51" s="287" t="str">
        <f>IF(OCS!G51="","",OCS!G51)</f>
        <v/>
      </c>
      <c r="H51" s="201" t="str">
        <f>IF(OCS!H51="","",OCS!H51)</f>
        <v/>
      </c>
      <c r="I51" s="201" t="str">
        <f>IF(OCS!I51="","",OCS!I51)</f>
        <v/>
      </c>
      <c r="J51" s="88"/>
      <c r="K51" s="69"/>
      <c r="L51" s="69"/>
      <c r="M51" s="69"/>
      <c r="N51" s="69"/>
      <c r="O51" s="84" t="str">
        <f t="shared" si="1"/>
        <v/>
      </c>
      <c r="P51" s="84" t="str">
        <f t="shared" si="0"/>
        <v/>
      </c>
      <c r="Q51" s="182" t="str">
        <f t="shared" si="2"/>
        <v/>
      </c>
      <c r="R51" s="185"/>
      <c r="S51" s="266"/>
      <c r="T51" s="90"/>
      <c r="U51" s="158">
        <f t="shared" si="3"/>
        <v>0</v>
      </c>
    </row>
    <row r="52" spans="1:21" ht="20.100000000000001" customHeight="1" x14ac:dyDescent="0.25">
      <c r="A52" s="173">
        <v>46</v>
      </c>
      <c r="B52" s="201" t="str">
        <f>IF(OCS!B52="","",OCS!B52)</f>
        <v/>
      </c>
      <c r="C52" s="201" t="str">
        <f>IF(OCS!C52="","",OCS!C52)</f>
        <v/>
      </c>
      <c r="D52" s="229" t="str">
        <f>IF(OCS!D52="","",OCS!D52)</f>
        <v/>
      </c>
      <c r="E52" s="229" t="str">
        <f>IF(OCS!E52="","",OCS!E52)</f>
        <v/>
      </c>
      <c r="F52" s="287" t="str">
        <f>IF(OCS!F52="","",OCS!F52)</f>
        <v/>
      </c>
      <c r="G52" s="287" t="str">
        <f>IF(OCS!G52="","",OCS!G52)</f>
        <v/>
      </c>
      <c r="H52" s="201" t="str">
        <f>IF(OCS!H52="","",OCS!H52)</f>
        <v/>
      </c>
      <c r="I52" s="201" t="str">
        <f>IF(OCS!I52="","",OCS!I52)</f>
        <v/>
      </c>
      <c r="J52" s="88"/>
      <c r="K52" s="69"/>
      <c r="L52" s="69"/>
      <c r="M52" s="69"/>
      <c r="N52" s="69"/>
      <c r="O52" s="84" t="str">
        <f t="shared" si="1"/>
        <v/>
      </c>
      <c r="P52" s="84" t="str">
        <f t="shared" si="0"/>
        <v/>
      </c>
      <c r="Q52" s="182" t="str">
        <f t="shared" si="2"/>
        <v/>
      </c>
      <c r="R52" s="185"/>
      <c r="S52" s="266"/>
      <c r="T52" s="90"/>
      <c r="U52" s="158">
        <f t="shared" si="3"/>
        <v>0</v>
      </c>
    </row>
    <row r="53" spans="1:21" ht="20.100000000000001" customHeight="1" x14ac:dyDescent="0.25">
      <c r="A53" s="173">
        <v>47</v>
      </c>
      <c r="B53" s="201" t="str">
        <f>IF(OCS!B53="","",OCS!B53)</f>
        <v/>
      </c>
      <c r="C53" s="201" t="str">
        <f>IF(OCS!C53="","",OCS!C53)</f>
        <v/>
      </c>
      <c r="D53" s="229" t="str">
        <f>IF(OCS!D53="","",OCS!D53)</f>
        <v/>
      </c>
      <c r="E53" s="229" t="str">
        <f>IF(OCS!E53="","",OCS!E53)</f>
        <v/>
      </c>
      <c r="F53" s="287" t="str">
        <f>IF(OCS!F53="","",OCS!F53)</f>
        <v/>
      </c>
      <c r="G53" s="287" t="str">
        <f>IF(OCS!G53="","",OCS!G53)</f>
        <v/>
      </c>
      <c r="H53" s="201" t="str">
        <f>IF(OCS!H53="","",OCS!H53)</f>
        <v/>
      </c>
      <c r="I53" s="201" t="str">
        <f>IF(OCS!I53="","",OCS!I53)</f>
        <v/>
      </c>
      <c r="J53" s="88"/>
      <c r="K53" s="69"/>
      <c r="L53" s="69"/>
      <c r="M53" s="69"/>
      <c r="N53" s="69"/>
      <c r="O53" s="84" t="str">
        <f t="shared" si="1"/>
        <v/>
      </c>
      <c r="P53" s="84" t="str">
        <f t="shared" si="0"/>
        <v/>
      </c>
      <c r="Q53" s="182" t="str">
        <f t="shared" si="2"/>
        <v/>
      </c>
      <c r="R53" s="185"/>
      <c r="S53" s="266"/>
      <c r="T53" s="90"/>
      <c r="U53" s="158">
        <f t="shared" si="3"/>
        <v>0</v>
      </c>
    </row>
    <row r="54" spans="1:21" ht="20.100000000000001" customHeight="1" x14ac:dyDescent="0.25">
      <c r="A54" s="173">
        <v>48</v>
      </c>
      <c r="B54" s="201" t="str">
        <f>IF(OCS!B54="","",OCS!B54)</f>
        <v/>
      </c>
      <c r="C54" s="201" t="str">
        <f>IF(OCS!C54="","",OCS!C54)</f>
        <v/>
      </c>
      <c r="D54" s="229" t="str">
        <f>IF(OCS!D54="","",OCS!D54)</f>
        <v/>
      </c>
      <c r="E54" s="229" t="str">
        <f>IF(OCS!E54="","",OCS!E54)</f>
        <v/>
      </c>
      <c r="F54" s="287" t="str">
        <f>IF(OCS!F54="","",OCS!F54)</f>
        <v/>
      </c>
      <c r="G54" s="287" t="str">
        <f>IF(OCS!G54="","",OCS!G54)</f>
        <v/>
      </c>
      <c r="H54" s="201" t="str">
        <f>IF(OCS!H54="","",OCS!H54)</f>
        <v/>
      </c>
      <c r="I54" s="201" t="str">
        <f>IF(OCS!I54="","",OCS!I54)</f>
        <v/>
      </c>
      <c r="J54" s="88"/>
      <c r="K54" s="69"/>
      <c r="L54" s="69"/>
      <c r="M54" s="69"/>
      <c r="N54" s="69"/>
      <c r="O54" s="84" t="str">
        <f t="shared" si="1"/>
        <v/>
      </c>
      <c r="P54" s="84" t="str">
        <f t="shared" si="0"/>
        <v/>
      </c>
      <c r="Q54" s="182" t="str">
        <f t="shared" si="2"/>
        <v/>
      </c>
      <c r="R54" s="185"/>
      <c r="S54" s="266"/>
      <c r="T54" s="90"/>
      <c r="U54" s="158">
        <f t="shared" si="3"/>
        <v>0</v>
      </c>
    </row>
    <row r="55" spans="1:21" ht="20.100000000000001" customHeight="1" x14ac:dyDescent="0.25">
      <c r="A55" s="173">
        <v>49</v>
      </c>
      <c r="B55" s="201" t="str">
        <f>IF(OCS!B55="","",OCS!B55)</f>
        <v/>
      </c>
      <c r="C55" s="201" t="str">
        <f>IF(OCS!C55="","",OCS!C55)</f>
        <v/>
      </c>
      <c r="D55" s="229" t="str">
        <f>IF(OCS!D55="","",OCS!D55)</f>
        <v/>
      </c>
      <c r="E55" s="229" t="str">
        <f>IF(OCS!E55="","",OCS!E55)</f>
        <v/>
      </c>
      <c r="F55" s="287" t="str">
        <f>IF(OCS!F55="","",OCS!F55)</f>
        <v/>
      </c>
      <c r="G55" s="287" t="str">
        <f>IF(OCS!G55="","",OCS!G55)</f>
        <v/>
      </c>
      <c r="H55" s="201" t="str">
        <f>IF(OCS!H55="","",OCS!H55)</f>
        <v/>
      </c>
      <c r="I55" s="201" t="str">
        <f>IF(OCS!I55="","",OCS!I55)</f>
        <v/>
      </c>
      <c r="J55" s="88"/>
      <c r="K55" s="69"/>
      <c r="L55" s="69"/>
      <c r="M55" s="69"/>
      <c r="N55" s="69"/>
      <c r="O55" s="84" t="str">
        <f t="shared" si="1"/>
        <v/>
      </c>
      <c r="P55" s="84" t="str">
        <f t="shared" si="0"/>
        <v/>
      </c>
      <c r="Q55" s="182" t="str">
        <f t="shared" si="2"/>
        <v/>
      </c>
      <c r="R55" s="185"/>
      <c r="S55" s="266"/>
      <c r="T55" s="90"/>
      <c r="U55" s="158">
        <f t="shared" si="3"/>
        <v>0</v>
      </c>
    </row>
    <row r="56" spans="1:21" ht="20.100000000000001" customHeight="1" x14ac:dyDescent="0.25">
      <c r="A56" s="173">
        <v>50</v>
      </c>
      <c r="B56" s="201" t="str">
        <f>IF(OCS!B56="","",OCS!B56)</f>
        <v/>
      </c>
      <c r="C56" s="201" t="str">
        <f>IF(OCS!C56="","",OCS!C56)</f>
        <v/>
      </c>
      <c r="D56" s="229" t="str">
        <f>IF(OCS!D56="","",OCS!D56)</f>
        <v/>
      </c>
      <c r="E56" s="229" t="str">
        <f>IF(OCS!E56="","",OCS!E56)</f>
        <v/>
      </c>
      <c r="F56" s="287" t="str">
        <f>IF(OCS!F56="","",OCS!F56)</f>
        <v/>
      </c>
      <c r="G56" s="287" t="str">
        <f>IF(OCS!G56="","",OCS!G56)</f>
        <v/>
      </c>
      <c r="H56" s="201" t="str">
        <f>IF(OCS!H56="","",OCS!H56)</f>
        <v/>
      </c>
      <c r="I56" s="201" t="str">
        <f>IF(OCS!I56="","",OCS!I56)</f>
        <v/>
      </c>
      <c r="J56" s="88"/>
      <c r="K56" s="69"/>
      <c r="L56" s="69"/>
      <c r="M56" s="69"/>
      <c r="N56" s="69"/>
      <c r="O56" s="84" t="str">
        <f t="shared" si="1"/>
        <v/>
      </c>
      <c r="P56" s="84" t="str">
        <f t="shared" si="0"/>
        <v/>
      </c>
      <c r="Q56" s="182" t="str">
        <f t="shared" si="2"/>
        <v/>
      </c>
      <c r="R56" s="185"/>
      <c r="S56" s="266"/>
      <c r="T56" s="90"/>
      <c r="U56" s="158">
        <f t="shared" si="3"/>
        <v>0</v>
      </c>
    </row>
    <row r="57" spans="1:21" ht="20.100000000000001" customHeight="1" x14ac:dyDescent="0.25">
      <c r="A57" s="173">
        <v>51</v>
      </c>
      <c r="B57" s="201" t="str">
        <f>IF(OCS!B57="","",OCS!B57)</f>
        <v/>
      </c>
      <c r="C57" s="201" t="str">
        <f>IF(OCS!C57="","",OCS!C57)</f>
        <v/>
      </c>
      <c r="D57" s="229" t="str">
        <f>IF(OCS!D57="","",OCS!D57)</f>
        <v/>
      </c>
      <c r="E57" s="229" t="str">
        <f>IF(OCS!E57="","",OCS!E57)</f>
        <v/>
      </c>
      <c r="F57" s="287" t="str">
        <f>IF(OCS!F57="","",OCS!F57)</f>
        <v/>
      </c>
      <c r="G57" s="287" t="str">
        <f>IF(OCS!G57="","",OCS!G57)</f>
        <v/>
      </c>
      <c r="H57" s="201" t="str">
        <f>IF(OCS!H57="","",OCS!H57)</f>
        <v/>
      </c>
      <c r="I57" s="201" t="str">
        <f>IF(OCS!I57="","",OCS!I57)</f>
        <v/>
      </c>
      <c r="J57" s="88"/>
      <c r="K57" s="69"/>
      <c r="L57" s="69"/>
      <c r="M57" s="69"/>
      <c r="N57" s="69"/>
      <c r="O57" s="84" t="str">
        <f t="shared" si="1"/>
        <v/>
      </c>
      <c r="P57" s="84" t="str">
        <f t="shared" si="0"/>
        <v/>
      </c>
      <c r="Q57" s="182" t="str">
        <f t="shared" si="2"/>
        <v/>
      </c>
      <c r="R57" s="185"/>
      <c r="S57" s="266"/>
      <c r="T57" s="90"/>
      <c r="U57" s="158">
        <f t="shared" si="3"/>
        <v>0</v>
      </c>
    </row>
    <row r="58" spans="1:21" ht="20.100000000000001" customHeight="1" x14ac:dyDescent="0.25">
      <c r="A58" s="173">
        <v>52</v>
      </c>
      <c r="B58" s="201" t="str">
        <f>IF(OCS!B58="","",OCS!B58)</f>
        <v/>
      </c>
      <c r="C58" s="201" t="str">
        <f>IF(OCS!C58="","",OCS!C58)</f>
        <v/>
      </c>
      <c r="D58" s="229" t="str">
        <f>IF(OCS!D58="","",OCS!D58)</f>
        <v/>
      </c>
      <c r="E58" s="229" t="str">
        <f>IF(OCS!E58="","",OCS!E58)</f>
        <v/>
      </c>
      <c r="F58" s="287" t="str">
        <f>IF(OCS!F58="","",OCS!F58)</f>
        <v/>
      </c>
      <c r="G58" s="287" t="str">
        <f>IF(OCS!G58="","",OCS!G58)</f>
        <v/>
      </c>
      <c r="H58" s="201" t="str">
        <f>IF(OCS!H58="","",OCS!H58)</f>
        <v/>
      </c>
      <c r="I58" s="201" t="str">
        <f>IF(OCS!I58="","",OCS!I58)</f>
        <v/>
      </c>
      <c r="J58" s="88"/>
      <c r="K58" s="69"/>
      <c r="L58" s="69"/>
      <c r="M58" s="69"/>
      <c r="N58" s="69"/>
      <c r="O58" s="84" t="str">
        <f t="shared" si="1"/>
        <v/>
      </c>
      <c r="P58" s="84" t="str">
        <f t="shared" si="0"/>
        <v/>
      </c>
      <c r="Q58" s="182" t="str">
        <f t="shared" si="2"/>
        <v/>
      </c>
      <c r="R58" s="185"/>
      <c r="S58" s="266"/>
      <c r="T58" s="90"/>
      <c r="U58" s="158">
        <f t="shared" si="3"/>
        <v>0</v>
      </c>
    </row>
    <row r="59" spans="1:21" ht="20.100000000000001" customHeight="1" x14ac:dyDescent="0.25">
      <c r="A59" s="173">
        <v>53</v>
      </c>
      <c r="B59" s="201" t="str">
        <f>IF(OCS!B59="","",OCS!B59)</f>
        <v/>
      </c>
      <c r="C59" s="201" t="str">
        <f>IF(OCS!C59="","",OCS!C59)</f>
        <v/>
      </c>
      <c r="D59" s="229" t="str">
        <f>IF(OCS!D59="","",OCS!D59)</f>
        <v/>
      </c>
      <c r="E59" s="229" t="str">
        <f>IF(OCS!E59="","",OCS!E59)</f>
        <v/>
      </c>
      <c r="F59" s="287" t="str">
        <f>IF(OCS!F59="","",OCS!F59)</f>
        <v/>
      </c>
      <c r="G59" s="287" t="str">
        <f>IF(OCS!G59="","",OCS!G59)</f>
        <v/>
      </c>
      <c r="H59" s="201" t="str">
        <f>IF(OCS!H59="","",OCS!H59)</f>
        <v/>
      </c>
      <c r="I59" s="201" t="str">
        <f>IF(OCS!I59="","",OCS!I59)</f>
        <v/>
      </c>
      <c r="J59" s="88"/>
      <c r="K59" s="69"/>
      <c r="L59" s="69"/>
      <c r="M59" s="69"/>
      <c r="N59" s="69"/>
      <c r="O59" s="84" t="str">
        <f t="shared" si="1"/>
        <v/>
      </c>
      <c r="P59" s="84" t="str">
        <f t="shared" si="0"/>
        <v/>
      </c>
      <c r="Q59" s="182" t="str">
        <f t="shared" si="2"/>
        <v/>
      </c>
      <c r="R59" s="185"/>
      <c r="S59" s="266"/>
      <c r="T59" s="90"/>
      <c r="U59" s="158">
        <f t="shared" si="3"/>
        <v>0</v>
      </c>
    </row>
    <row r="60" spans="1:21" ht="20.100000000000001" customHeight="1" x14ac:dyDescent="0.25">
      <c r="A60" s="173">
        <v>54</v>
      </c>
      <c r="B60" s="201" t="str">
        <f>IF(OCS!B60="","",OCS!B60)</f>
        <v/>
      </c>
      <c r="C60" s="201" t="str">
        <f>IF(OCS!C60="","",OCS!C60)</f>
        <v/>
      </c>
      <c r="D60" s="229" t="str">
        <f>IF(OCS!D60="","",OCS!D60)</f>
        <v/>
      </c>
      <c r="E60" s="229" t="str">
        <f>IF(OCS!E60="","",OCS!E60)</f>
        <v/>
      </c>
      <c r="F60" s="287" t="str">
        <f>IF(OCS!F60="","",OCS!F60)</f>
        <v/>
      </c>
      <c r="G60" s="287" t="str">
        <f>IF(OCS!G60="","",OCS!G60)</f>
        <v/>
      </c>
      <c r="H60" s="201" t="str">
        <f>IF(OCS!H60="","",OCS!H60)</f>
        <v/>
      </c>
      <c r="I60" s="201" t="str">
        <f>IF(OCS!I60="","",OCS!I60)</f>
        <v/>
      </c>
      <c r="J60" s="88"/>
      <c r="K60" s="69"/>
      <c r="L60" s="69"/>
      <c r="M60" s="69"/>
      <c r="N60" s="69"/>
      <c r="O60" s="84" t="str">
        <f t="shared" si="1"/>
        <v/>
      </c>
      <c r="P60" s="84" t="str">
        <f t="shared" si="0"/>
        <v/>
      </c>
      <c r="Q60" s="182" t="str">
        <f t="shared" si="2"/>
        <v/>
      </c>
      <c r="R60" s="185"/>
      <c r="S60" s="266"/>
      <c r="T60" s="90"/>
      <c r="U60" s="158">
        <f t="shared" si="3"/>
        <v>0</v>
      </c>
    </row>
    <row r="61" spans="1:21" ht="20.100000000000001" customHeight="1" x14ac:dyDescent="0.25">
      <c r="A61" s="173">
        <v>55</v>
      </c>
      <c r="B61" s="201" t="str">
        <f>IF(OCS!B61="","",OCS!B61)</f>
        <v/>
      </c>
      <c r="C61" s="201" t="str">
        <f>IF(OCS!C61="","",OCS!C61)</f>
        <v/>
      </c>
      <c r="D61" s="229" t="str">
        <f>IF(OCS!D61="","",OCS!D61)</f>
        <v/>
      </c>
      <c r="E61" s="229" t="str">
        <f>IF(OCS!E61="","",OCS!E61)</f>
        <v/>
      </c>
      <c r="F61" s="287" t="str">
        <f>IF(OCS!F61="","",OCS!F61)</f>
        <v/>
      </c>
      <c r="G61" s="287" t="str">
        <f>IF(OCS!G61="","",OCS!G61)</f>
        <v/>
      </c>
      <c r="H61" s="201" t="str">
        <f>IF(OCS!H61="","",OCS!H61)</f>
        <v/>
      </c>
      <c r="I61" s="201" t="str">
        <f>IF(OCS!I61="","",OCS!I61)</f>
        <v/>
      </c>
      <c r="J61" s="88"/>
      <c r="K61" s="69"/>
      <c r="L61" s="69"/>
      <c r="M61" s="69"/>
      <c r="N61" s="69"/>
      <c r="O61" s="84" t="str">
        <f t="shared" si="1"/>
        <v/>
      </c>
      <c r="P61" s="84" t="str">
        <f t="shared" si="0"/>
        <v/>
      </c>
      <c r="Q61" s="182" t="str">
        <f t="shared" si="2"/>
        <v/>
      </c>
      <c r="R61" s="185"/>
      <c r="S61" s="266"/>
      <c r="T61" s="90"/>
      <c r="U61" s="158">
        <f t="shared" si="3"/>
        <v>0</v>
      </c>
    </row>
    <row r="62" spans="1:21" ht="20.100000000000001" customHeight="1" x14ac:dyDescent="0.25">
      <c r="A62" s="173">
        <v>56</v>
      </c>
      <c r="B62" s="201" t="str">
        <f>IF(OCS!B62="","",OCS!B62)</f>
        <v/>
      </c>
      <c r="C62" s="201" t="str">
        <f>IF(OCS!C62="","",OCS!C62)</f>
        <v/>
      </c>
      <c r="D62" s="229" t="str">
        <f>IF(OCS!D62="","",OCS!D62)</f>
        <v/>
      </c>
      <c r="E62" s="229" t="str">
        <f>IF(OCS!E62="","",OCS!E62)</f>
        <v/>
      </c>
      <c r="F62" s="287" t="str">
        <f>IF(OCS!F62="","",OCS!F62)</f>
        <v/>
      </c>
      <c r="G62" s="287" t="str">
        <f>IF(OCS!G62="","",OCS!G62)</f>
        <v/>
      </c>
      <c r="H62" s="201" t="str">
        <f>IF(OCS!H62="","",OCS!H62)</f>
        <v/>
      </c>
      <c r="I62" s="201" t="str">
        <f>IF(OCS!I62="","",OCS!I62)</f>
        <v/>
      </c>
      <c r="J62" s="88"/>
      <c r="K62" s="69"/>
      <c r="L62" s="69"/>
      <c r="M62" s="69"/>
      <c r="N62" s="69"/>
      <c r="O62" s="84" t="str">
        <f t="shared" si="1"/>
        <v/>
      </c>
      <c r="P62" s="84" t="str">
        <f t="shared" si="0"/>
        <v/>
      </c>
      <c r="Q62" s="182" t="str">
        <f t="shared" si="2"/>
        <v/>
      </c>
      <c r="R62" s="185"/>
      <c r="S62" s="266"/>
      <c r="T62" s="90"/>
      <c r="U62" s="158">
        <f t="shared" si="3"/>
        <v>0</v>
      </c>
    </row>
    <row r="63" spans="1:21" ht="20.100000000000001" customHeight="1" x14ac:dyDescent="0.25">
      <c r="A63" s="173">
        <v>57</v>
      </c>
      <c r="B63" s="201" t="str">
        <f>IF(OCS!B63="","",OCS!B63)</f>
        <v/>
      </c>
      <c r="C63" s="201" t="str">
        <f>IF(OCS!C63="","",OCS!C63)</f>
        <v/>
      </c>
      <c r="D63" s="229" t="str">
        <f>IF(OCS!D63="","",OCS!D63)</f>
        <v/>
      </c>
      <c r="E63" s="229" t="str">
        <f>IF(OCS!E63="","",OCS!E63)</f>
        <v/>
      </c>
      <c r="F63" s="287" t="str">
        <f>IF(OCS!F63="","",OCS!F63)</f>
        <v/>
      </c>
      <c r="G63" s="287" t="str">
        <f>IF(OCS!G63="","",OCS!G63)</f>
        <v/>
      </c>
      <c r="H63" s="201" t="str">
        <f>IF(OCS!H63="","",OCS!H63)</f>
        <v/>
      </c>
      <c r="I63" s="201" t="str">
        <f>IF(OCS!I63="","",OCS!I63)</f>
        <v/>
      </c>
      <c r="J63" s="88"/>
      <c r="K63" s="69"/>
      <c r="L63" s="69"/>
      <c r="M63" s="69"/>
      <c r="N63" s="69"/>
      <c r="O63" s="84" t="str">
        <f t="shared" si="1"/>
        <v/>
      </c>
      <c r="P63" s="84" t="str">
        <f t="shared" si="0"/>
        <v/>
      </c>
      <c r="Q63" s="182" t="str">
        <f t="shared" si="2"/>
        <v/>
      </c>
      <c r="R63" s="185"/>
      <c r="S63" s="266"/>
      <c r="T63" s="90"/>
      <c r="U63" s="158">
        <f t="shared" si="3"/>
        <v>0</v>
      </c>
    </row>
    <row r="64" spans="1:21" ht="20.100000000000001" customHeight="1" x14ac:dyDescent="0.25">
      <c r="A64" s="173">
        <v>58</v>
      </c>
      <c r="B64" s="201" t="str">
        <f>IF(OCS!B64="","",OCS!B64)</f>
        <v/>
      </c>
      <c r="C64" s="201" t="str">
        <f>IF(OCS!C64="","",OCS!C64)</f>
        <v/>
      </c>
      <c r="D64" s="229" t="str">
        <f>IF(OCS!D64="","",OCS!D64)</f>
        <v/>
      </c>
      <c r="E64" s="229" t="str">
        <f>IF(OCS!E64="","",OCS!E64)</f>
        <v/>
      </c>
      <c r="F64" s="287" t="str">
        <f>IF(OCS!F64="","",OCS!F64)</f>
        <v/>
      </c>
      <c r="G64" s="287" t="str">
        <f>IF(OCS!G64="","",OCS!G64)</f>
        <v/>
      </c>
      <c r="H64" s="201" t="str">
        <f>IF(OCS!H64="","",OCS!H64)</f>
        <v/>
      </c>
      <c r="I64" s="201" t="str">
        <f>IF(OCS!I64="","",OCS!I64)</f>
        <v/>
      </c>
      <c r="J64" s="88"/>
      <c r="K64" s="69"/>
      <c r="L64" s="69"/>
      <c r="M64" s="69"/>
      <c r="N64" s="69"/>
      <c r="O64" s="84" t="str">
        <f t="shared" si="1"/>
        <v/>
      </c>
      <c r="P64" s="84" t="str">
        <f t="shared" si="0"/>
        <v/>
      </c>
      <c r="Q64" s="182" t="str">
        <f t="shared" si="2"/>
        <v/>
      </c>
      <c r="R64" s="185"/>
      <c r="S64" s="266"/>
      <c r="T64" s="90"/>
      <c r="U64" s="158">
        <f t="shared" si="3"/>
        <v>0</v>
      </c>
    </row>
    <row r="65" spans="1:21" ht="20.100000000000001" customHeight="1" x14ac:dyDescent="0.25">
      <c r="A65" s="173">
        <v>59</v>
      </c>
      <c r="B65" s="201" t="str">
        <f>IF(OCS!B65="","",OCS!B65)</f>
        <v/>
      </c>
      <c r="C65" s="201" t="str">
        <f>IF(OCS!C65="","",OCS!C65)</f>
        <v/>
      </c>
      <c r="D65" s="229" t="str">
        <f>IF(OCS!D65="","",OCS!D65)</f>
        <v/>
      </c>
      <c r="E65" s="229" t="str">
        <f>IF(OCS!E65="","",OCS!E65)</f>
        <v/>
      </c>
      <c r="F65" s="287" t="str">
        <f>IF(OCS!F65="","",OCS!F65)</f>
        <v/>
      </c>
      <c r="G65" s="287" t="str">
        <f>IF(OCS!G65="","",OCS!G65)</f>
        <v/>
      </c>
      <c r="H65" s="201" t="str">
        <f>IF(OCS!H65="","",OCS!H65)</f>
        <v/>
      </c>
      <c r="I65" s="201" t="str">
        <f>IF(OCS!I65="","",OCS!I65)</f>
        <v/>
      </c>
      <c r="J65" s="88"/>
      <c r="K65" s="69"/>
      <c r="L65" s="69"/>
      <c r="M65" s="69"/>
      <c r="N65" s="69"/>
      <c r="O65" s="84" t="str">
        <f t="shared" si="1"/>
        <v/>
      </c>
      <c r="P65" s="84" t="str">
        <f t="shared" si="0"/>
        <v/>
      </c>
      <c r="Q65" s="182" t="str">
        <f t="shared" si="2"/>
        <v/>
      </c>
      <c r="R65" s="185"/>
      <c r="S65" s="266"/>
      <c r="T65" s="90"/>
      <c r="U65" s="158">
        <f t="shared" si="3"/>
        <v>0</v>
      </c>
    </row>
    <row r="66" spans="1:21" ht="20.100000000000001" customHeight="1" x14ac:dyDescent="0.25">
      <c r="A66" s="173">
        <v>60</v>
      </c>
      <c r="B66" s="201" t="str">
        <f>IF(OCS!B66="","",OCS!B66)</f>
        <v/>
      </c>
      <c r="C66" s="201" t="str">
        <f>IF(OCS!C66="","",OCS!C66)</f>
        <v/>
      </c>
      <c r="D66" s="229" t="str">
        <f>IF(OCS!D66="","",OCS!D66)</f>
        <v/>
      </c>
      <c r="E66" s="229" t="str">
        <f>IF(OCS!E66="","",OCS!E66)</f>
        <v/>
      </c>
      <c r="F66" s="287" t="str">
        <f>IF(OCS!F66="","",OCS!F66)</f>
        <v/>
      </c>
      <c r="G66" s="287" t="str">
        <f>IF(OCS!G66="","",OCS!G66)</f>
        <v/>
      </c>
      <c r="H66" s="201" t="str">
        <f>IF(OCS!H66="","",OCS!H66)</f>
        <v/>
      </c>
      <c r="I66" s="201" t="str">
        <f>IF(OCS!I66="","",OCS!I66)</f>
        <v/>
      </c>
      <c r="J66" s="88"/>
      <c r="K66" s="69"/>
      <c r="L66" s="69"/>
      <c r="M66" s="69"/>
      <c r="N66" s="69"/>
      <c r="O66" s="84" t="str">
        <f t="shared" si="1"/>
        <v/>
      </c>
      <c r="P66" s="84" t="str">
        <f t="shared" si="0"/>
        <v/>
      </c>
      <c r="Q66" s="182" t="str">
        <f t="shared" si="2"/>
        <v/>
      </c>
      <c r="R66" s="185"/>
      <c r="S66" s="266"/>
      <c r="T66" s="90"/>
      <c r="U66" s="158">
        <f t="shared" si="3"/>
        <v>0</v>
      </c>
    </row>
    <row r="67" spans="1:21" ht="20.100000000000001" customHeight="1" x14ac:dyDescent="0.25">
      <c r="A67" s="173">
        <v>61</v>
      </c>
      <c r="B67" s="201" t="str">
        <f>IF(OCS!B67="","",OCS!B67)</f>
        <v/>
      </c>
      <c r="C67" s="201" t="str">
        <f>IF(OCS!C67="","",OCS!C67)</f>
        <v/>
      </c>
      <c r="D67" s="229" t="str">
        <f>IF(OCS!D67="","",OCS!D67)</f>
        <v/>
      </c>
      <c r="E67" s="229" t="str">
        <f>IF(OCS!E67="","",OCS!E67)</f>
        <v/>
      </c>
      <c r="F67" s="287" t="str">
        <f>IF(OCS!F67="","",OCS!F67)</f>
        <v/>
      </c>
      <c r="G67" s="287" t="str">
        <f>IF(OCS!G67="","",OCS!G67)</f>
        <v/>
      </c>
      <c r="H67" s="201" t="str">
        <f>IF(OCS!H67="","",OCS!H67)</f>
        <v/>
      </c>
      <c r="I67" s="201" t="str">
        <f>IF(OCS!I67="","",OCS!I67)</f>
        <v/>
      </c>
      <c r="J67" s="88"/>
      <c r="K67" s="69"/>
      <c r="L67" s="69"/>
      <c r="M67" s="69"/>
      <c r="N67" s="69"/>
      <c r="O67" s="84" t="str">
        <f t="shared" si="1"/>
        <v/>
      </c>
      <c r="P67" s="84" t="str">
        <f t="shared" si="0"/>
        <v/>
      </c>
      <c r="Q67" s="182" t="str">
        <f t="shared" si="2"/>
        <v/>
      </c>
      <c r="R67" s="185"/>
      <c r="S67" s="266"/>
      <c r="T67" s="90"/>
      <c r="U67" s="158">
        <f t="shared" si="3"/>
        <v>0</v>
      </c>
    </row>
    <row r="68" spans="1:21" ht="20.100000000000001" customHeight="1" x14ac:dyDescent="0.25">
      <c r="A68" s="173">
        <v>62</v>
      </c>
      <c r="B68" s="201" t="str">
        <f>IF(OCS!B68="","",OCS!B68)</f>
        <v/>
      </c>
      <c r="C68" s="201" t="str">
        <f>IF(OCS!C68="","",OCS!C68)</f>
        <v/>
      </c>
      <c r="D68" s="229" t="str">
        <f>IF(OCS!D68="","",OCS!D68)</f>
        <v/>
      </c>
      <c r="E68" s="229" t="str">
        <f>IF(OCS!E68="","",OCS!E68)</f>
        <v/>
      </c>
      <c r="F68" s="287" t="str">
        <f>IF(OCS!F68="","",OCS!F68)</f>
        <v/>
      </c>
      <c r="G68" s="287" t="str">
        <f>IF(OCS!G68="","",OCS!G68)</f>
        <v/>
      </c>
      <c r="H68" s="201" t="str">
        <f>IF(OCS!H68="","",OCS!H68)</f>
        <v/>
      </c>
      <c r="I68" s="201" t="str">
        <f>IF(OCS!I68="","",OCS!I68)</f>
        <v/>
      </c>
      <c r="J68" s="88"/>
      <c r="K68" s="69"/>
      <c r="L68" s="69"/>
      <c r="M68" s="69"/>
      <c r="N68" s="69"/>
      <c r="O68" s="84" t="str">
        <f t="shared" si="1"/>
        <v/>
      </c>
      <c r="P68" s="84" t="str">
        <f t="shared" si="0"/>
        <v/>
      </c>
      <c r="Q68" s="182" t="str">
        <f t="shared" si="2"/>
        <v/>
      </c>
      <c r="R68" s="185"/>
      <c r="S68" s="266"/>
      <c r="T68" s="90"/>
      <c r="U68" s="158">
        <f t="shared" si="3"/>
        <v>0</v>
      </c>
    </row>
    <row r="69" spans="1:21" ht="20.100000000000001" customHeight="1" x14ac:dyDescent="0.25">
      <c r="A69" s="173">
        <v>63</v>
      </c>
      <c r="B69" s="201" t="str">
        <f>IF(OCS!B69="","",OCS!B69)</f>
        <v/>
      </c>
      <c r="C69" s="201" t="str">
        <f>IF(OCS!C69="","",OCS!C69)</f>
        <v/>
      </c>
      <c r="D69" s="229" t="str">
        <f>IF(OCS!D69="","",OCS!D69)</f>
        <v/>
      </c>
      <c r="E69" s="229" t="str">
        <f>IF(OCS!E69="","",OCS!E69)</f>
        <v/>
      </c>
      <c r="F69" s="287" t="str">
        <f>IF(OCS!F69="","",OCS!F69)</f>
        <v/>
      </c>
      <c r="G69" s="287" t="str">
        <f>IF(OCS!G69="","",OCS!G69)</f>
        <v/>
      </c>
      <c r="H69" s="201" t="str">
        <f>IF(OCS!H69="","",OCS!H69)</f>
        <v/>
      </c>
      <c r="I69" s="201" t="str">
        <f>IF(OCS!I69="","",OCS!I69)</f>
        <v/>
      </c>
      <c r="J69" s="88"/>
      <c r="K69" s="69"/>
      <c r="L69" s="69"/>
      <c r="M69" s="69"/>
      <c r="N69" s="69"/>
      <c r="O69" s="84" t="str">
        <f t="shared" si="1"/>
        <v/>
      </c>
      <c r="P69" s="84" t="str">
        <f t="shared" si="0"/>
        <v/>
      </c>
      <c r="Q69" s="182" t="str">
        <f t="shared" si="2"/>
        <v/>
      </c>
      <c r="R69" s="185"/>
      <c r="S69" s="266"/>
      <c r="T69" s="90"/>
      <c r="U69" s="158">
        <f t="shared" si="3"/>
        <v>0</v>
      </c>
    </row>
    <row r="70" spans="1:21" ht="20.100000000000001" customHeight="1" x14ac:dyDescent="0.25">
      <c r="A70" s="173">
        <v>64</v>
      </c>
      <c r="B70" s="201" t="str">
        <f>IF(OCS!B70="","",OCS!B70)</f>
        <v/>
      </c>
      <c r="C70" s="201" t="str">
        <f>IF(OCS!C70="","",OCS!C70)</f>
        <v/>
      </c>
      <c r="D70" s="229" t="str">
        <f>IF(OCS!D70="","",OCS!D70)</f>
        <v/>
      </c>
      <c r="E70" s="229" t="str">
        <f>IF(OCS!E70="","",OCS!E70)</f>
        <v/>
      </c>
      <c r="F70" s="287" t="str">
        <f>IF(OCS!F70="","",OCS!F70)</f>
        <v/>
      </c>
      <c r="G70" s="287" t="str">
        <f>IF(OCS!G70="","",OCS!G70)</f>
        <v/>
      </c>
      <c r="H70" s="201" t="str">
        <f>IF(OCS!H70="","",OCS!H70)</f>
        <v/>
      </c>
      <c r="I70" s="201" t="str">
        <f>IF(OCS!I70="","",OCS!I70)</f>
        <v/>
      </c>
      <c r="J70" s="88"/>
      <c r="K70" s="69"/>
      <c r="L70" s="69"/>
      <c r="M70" s="69"/>
      <c r="N70" s="69"/>
      <c r="O70" s="84" t="str">
        <f t="shared" si="1"/>
        <v/>
      </c>
      <c r="P70" s="84" t="str">
        <f t="shared" si="0"/>
        <v/>
      </c>
      <c r="Q70" s="182" t="str">
        <f t="shared" si="2"/>
        <v/>
      </c>
      <c r="R70" s="185"/>
      <c r="S70" s="266"/>
      <c r="T70" s="90"/>
      <c r="U70" s="158">
        <f t="shared" si="3"/>
        <v>0</v>
      </c>
    </row>
    <row r="71" spans="1:21" ht="20.100000000000001" customHeight="1" x14ac:dyDescent="0.25">
      <c r="A71" s="173">
        <v>65</v>
      </c>
      <c r="B71" s="201" t="str">
        <f>IF(OCS!B71="","",OCS!B71)</f>
        <v/>
      </c>
      <c r="C71" s="201" t="str">
        <f>IF(OCS!C71="","",OCS!C71)</f>
        <v/>
      </c>
      <c r="D71" s="229" t="str">
        <f>IF(OCS!D71="","",OCS!D71)</f>
        <v/>
      </c>
      <c r="E71" s="229" t="str">
        <f>IF(OCS!E71="","",OCS!E71)</f>
        <v/>
      </c>
      <c r="F71" s="287" t="str">
        <f>IF(OCS!F71="","",OCS!F71)</f>
        <v/>
      </c>
      <c r="G71" s="287" t="str">
        <f>IF(OCS!G71="","",OCS!G71)</f>
        <v/>
      </c>
      <c r="H71" s="201" t="str">
        <f>IF(OCS!H71="","",OCS!H71)</f>
        <v/>
      </c>
      <c r="I71" s="201" t="str">
        <f>IF(OCS!I71="","",OCS!I71)</f>
        <v/>
      </c>
      <c r="J71" s="88"/>
      <c r="K71" s="69"/>
      <c r="L71" s="69"/>
      <c r="M71" s="69"/>
      <c r="N71" s="69"/>
      <c r="O71" s="84" t="str">
        <f t="shared" si="1"/>
        <v/>
      </c>
      <c r="P71" s="84" t="str">
        <f t="shared" ref="P71:P134" si="4">IF(J71="","",IF(AND(J71="Internes",K71&gt;=12),5.19*L71*K71,IF(AND(J71="Internes",K71&lt;12),11.42*L71*K71,IF(AND(J71="Mayotte",K71&gt;=12),12*L71*K71,IF(AND(J71="Mayotte",K71&lt;12),21.53*L71*K71,IF(AND(J71="Hors territoire",K71&gt;=12),23.73*L71*K71,IF(AND(J71="Hors territoire",K71&lt;12),39.97*L71*K71,"")))))))</f>
        <v/>
      </c>
      <c r="Q71" s="182" t="str">
        <f t="shared" si="2"/>
        <v/>
      </c>
      <c r="R71" s="185"/>
      <c r="S71" s="266"/>
      <c r="T71" s="90"/>
      <c r="U71" s="158">
        <f t="shared" si="3"/>
        <v>0</v>
      </c>
    </row>
    <row r="72" spans="1:21" ht="20.100000000000001" customHeight="1" x14ac:dyDescent="0.25">
      <c r="A72" s="173">
        <v>66</v>
      </c>
      <c r="B72" s="201" t="str">
        <f>IF(OCS!B72="","",OCS!B72)</f>
        <v/>
      </c>
      <c r="C72" s="201" t="str">
        <f>IF(OCS!C72="","",OCS!C72)</f>
        <v/>
      </c>
      <c r="D72" s="229" t="str">
        <f>IF(OCS!D72="","",OCS!D72)</f>
        <v/>
      </c>
      <c r="E72" s="229" t="str">
        <f>IF(OCS!E72="","",OCS!E72)</f>
        <v/>
      </c>
      <c r="F72" s="287" t="str">
        <f>IF(OCS!F72="","",OCS!F72)</f>
        <v/>
      </c>
      <c r="G72" s="287" t="str">
        <f>IF(OCS!G72="","",OCS!G72)</f>
        <v/>
      </c>
      <c r="H72" s="201" t="str">
        <f>IF(OCS!H72="","",OCS!H72)</f>
        <v/>
      </c>
      <c r="I72" s="201" t="str">
        <f>IF(OCS!I72="","",OCS!I72)</f>
        <v/>
      </c>
      <c r="J72" s="88"/>
      <c r="K72" s="69"/>
      <c r="L72" s="69"/>
      <c r="M72" s="69"/>
      <c r="N72" s="69"/>
      <c r="O72" s="84" t="str">
        <f t="shared" ref="O72:O135" si="5">IF(J72="","",IF(AND(J72="Internes",K72&gt;=12),5.19,IF(AND(J72="Internes",K72&lt;12),11.42,IF(AND(J72="Mayotte",K72&gt;=12),12,IF(AND(J72="Mayotte",K72&lt;12),21.53,IF(AND(J72="Hors territoire",K72&gt;=12),23.73,IF(AND(J72="Hors territoire",K72&lt;12),39.97,"")))))))</f>
        <v/>
      </c>
      <c r="P72" s="84" t="str">
        <f t="shared" si="4"/>
        <v/>
      </c>
      <c r="Q72" s="182" t="str">
        <f t="shared" ref="Q72:Q135" si="6">IF(OR(I72="",P72=""),"",IF($P72&gt;I72,"Le montant éligible ne peut être supérieur au montant présenté",""))</f>
        <v/>
      </c>
      <c r="R72" s="185"/>
      <c r="S72" s="266"/>
      <c r="T72" s="90"/>
      <c r="U72" s="158">
        <f t="shared" ref="U72:U135" si="7">IF(AND(B72&lt;&gt;"",T72&lt;&gt;"Oui"),1,0)</f>
        <v>0</v>
      </c>
    </row>
    <row r="73" spans="1:21" ht="20.100000000000001" customHeight="1" x14ac:dyDescent="0.25">
      <c r="A73" s="173">
        <v>67</v>
      </c>
      <c r="B73" s="201" t="str">
        <f>IF(OCS!B73="","",OCS!B73)</f>
        <v/>
      </c>
      <c r="C73" s="201" t="str">
        <f>IF(OCS!C73="","",OCS!C73)</f>
        <v/>
      </c>
      <c r="D73" s="229" t="str">
        <f>IF(OCS!D73="","",OCS!D73)</f>
        <v/>
      </c>
      <c r="E73" s="229" t="str">
        <f>IF(OCS!E73="","",OCS!E73)</f>
        <v/>
      </c>
      <c r="F73" s="287" t="str">
        <f>IF(OCS!F73="","",OCS!F73)</f>
        <v/>
      </c>
      <c r="G73" s="287" t="str">
        <f>IF(OCS!G73="","",OCS!G73)</f>
        <v/>
      </c>
      <c r="H73" s="201" t="str">
        <f>IF(OCS!H73="","",OCS!H73)</f>
        <v/>
      </c>
      <c r="I73" s="201" t="str">
        <f>IF(OCS!I73="","",OCS!I73)</f>
        <v/>
      </c>
      <c r="J73" s="88"/>
      <c r="K73" s="69"/>
      <c r="L73" s="69"/>
      <c r="M73" s="69"/>
      <c r="N73" s="69"/>
      <c r="O73" s="84" t="str">
        <f t="shared" si="5"/>
        <v/>
      </c>
      <c r="P73" s="84" t="str">
        <f t="shared" si="4"/>
        <v/>
      </c>
      <c r="Q73" s="182" t="str">
        <f t="shared" si="6"/>
        <v/>
      </c>
      <c r="R73" s="185"/>
      <c r="S73" s="266"/>
      <c r="T73" s="90"/>
      <c r="U73" s="158">
        <f t="shared" si="7"/>
        <v>0</v>
      </c>
    </row>
    <row r="74" spans="1:21" ht="20.100000000000001" customHeight="1" x14ac:dyDescent="0.25">
      <c r="A74" s="173">
        <v>68</v>
      </c>
      <c r="B74" s="201" t="str">
        <f>IF(OCS!B74="","",OCS!B74)</f>
        <v/>
      </c>
      <c r="C74" s="201" t="str">
        <f>IF(OCS!C74="","",OCS!C74)</f>
        <v/>
      </c>
      <c r="D74" s="229" t="str">
        <f>IF(OCS!D74="","",OCS!D74)</f>
        <v/>
      </c>
      <c r="E74" s="229" t="str">
        <f>IF(OCS!E74="","",OCS!E74)</f>
        <v/>
      </c>
      <c r="F74" s="287" t="str">
        <f>IF(OCS!F74="","",OCS!F74)</f>
        <v/>
      </c>
      <c r="G74" s="287" t="str">
        <f>IF(OCS!G74="","",OCS!G74)</f>
        <v/>
      </c>
      <c r="H74" s="201" t="str">
        <f>IF(OCS!H74="","",OCS!H74)</f>
        <v/>
      </c>
      <c r="I74" s="201" t="str">
        <f>IF(OCS!I74="","",OCS!I74)</f>
        <v/>
      </c>
      <c r="J74" s="88"/>
      <c r="K74" s="69"/>
      <c r="L74" s="69"/>
      <c r="M74" s="69"/>
      <c r="N74" s="69"/>
      <c r="O74" s="84" t="str">
        <f t="shared" si="5"/>
        <v/>
      </c>
      <c r="P74" s="84" t="str">
        <f t="shared" si="4"/>
        <v/>
      </c>
      <c r="Q74" s="182" t="str">
        <f t="shared" si="6"/>
        <v/>
      </c>
      <c r="R74" s="185"/>
      <c r="S74" s="266"/>
      <c r="T74" s="90"/>
      <c r="U74" s="158">
        <f t="shared" si="7"/>
        <v>0</v>
      </c>
    </row>
    <row r="75" spans="1:21" ht="20.100000000000001" customHeight="1" x14ac:dyDescent="0.25">
      <c r="A75" s="173">
        <v>69</v>
      </c>
      <c r="B75" s="201" t="str">
        <f>IF(OCS!B75="","",OCS!B75)</f>
        <v/>
      </c>
      <c r="C75" s="201" t="str">
        <f>IF(OCS!C75="","",OCS!C75)</f>
        <v/>
      </c>
      <c r="D75" s="229" t="str">
        <f>IF(OCS!D75="","",OCS!D75)</f>
        <v/>
      </c>
      <c r="E75" s="229" t="str">
        <f>IF(OCS!E75="","",OCS!E75)</f>
        <v/>
      </c>
      <c r="F75" s="287" t="str">
        <f>IF(OCS!F75="","",OCS!F75)</f>
        <v/>
      </c>
      <c r="G75" s="287" t="str">
        <f>IF(OCS!G75="","",OCS!G75)</f>
        <v/>
      </c>
      <c r="H75" s="201" t="str">
        <f>IF(OCS!H75="","",OCS!H75)</f>
        <v/>
      </c>
      <c r="I75" s="201" t="str">
        <f>IF(OCS!I75="","",OCS!I75)</f>
        <v/>
      </c>
      <c r="J75" s="88"/>
      <c r="K75" s="69"/>
      <c r="L75" s="69"/>
      <c r="M75" s="69"/>
      <c r="N75" s="69"/>
      <c r="O75" s="84" t="str">
        <f t="shared" si="5"/>
        <v/>
      </c>
      <c r="P75" s="84" t="str">
        <f t="shared" si="4"/>
        <v/>
      </c>
      <c r="Q75" s="182" t="str">
        <f t="shared" si="6"/>
        <v/>
      </c>
      <c r="R75" s="185"/>
      <c r="S75" s="266"/>
      <c r="T75" s="90"/>
      <c r="U75" s="158">
        <f t="shared" si="7"/>
        <v>0</v>
      </c>
    </row>
    <row r="76" spans="1:21" ht="20.100000000000001" customHeight="1" x14ac:dyDescent="0.25">
      <c r="A76" s="173">
        <v>70</v>
      </c>
      <c r="B76" s="201" t="str">
        <f>IF(OCS!B76="","",OCS!B76)</f>
        <v/>
      </c>
      <c r="C76" s="201" t="str">
        <f>IF(OCS!C76="","",OCS!C76)</f>
        <v/>
      </c>
      <c r="D76" s="229" t="str">
        <f>IF(OCS!D76="","",OCS!D76)</f>
        <v/>
      </c>
      <c r="E76" s="229" t="str">
        <f>IF(OCS!E76="","",OCS!E76)</f>
        <v/>
      </c>
      <c r="F76" s="287" t="str">
        <f>IF(OCS!F76="","",OCS!F76)</f>
        <v/>
      </c>
      <c r="G76" s="287" t="str">
        <f>IF(OCS!G76="","",OCS!G76)</f>
        <v/>
      </c>
      <c r="H76" s="201" t="str">
        <f>IF(OCS!H76="","",OCS!H76)</f>
        <v/>
      </c>
      <c r="I76" s="201" t="str">
        <f>IF(OCS!I76="","",OCS!I76)</f>
        <v/>
      </c>
      <c r="J76" s="88"/>
      <c r="K76" s="69"/>
      <c r="L76" s="69"/>
      <c r="M76" s="69"/>
      <c r="N76" s="69"/>
      <c r="O76" s="84" t="str">
        <f t="shared" si="5"/>
        <v/>
      </c>
      <c r="P76" s="84" t="str">
        <f t="shared" si="4"/>
        <v/>
      </c>
      <c r="Q76" s="182" t="str">
        <f t="shared" si="6"/>
        <v/>
      </c>
      <c r="R76" s="185"/>
      <c r="S76" s="266"/>
      <c r="T76" s="90"/>
      <c r="U76" s="158">
        <f t="shared" si="7"/>
        <v>0</v>
      </c>
    </row>
    <row r="77" spans="1:21" ht="20.100000000000001" customHeight="1" x14ac:dyDescent="0.25">
      <c r="A77" s="173">
        <v>71</v>
      </c>
      <c r="B77" s="201" t="str">
        <f>IF(OCS!B77="","",OCS!B77)</f>
        <v/>
      </c>
      <c r="C77" s="201" t="str">
        <f>IF(OCS!C77="","",OCS!C77)</f>
        <v/>
      </c>
      <c r="D77" s="229" t="str">
        <f>IF(OCS!D77="","",OCS!D77)</f>
        <v/>
      </c>
      <c r="E77" s="229" t="str">
        <f>IF(OCS!E77="","",OCS!E77)</f>
        <v/>
      </c>
      <c r="F77" s="287" t="str">
        <f>IF(OCS!F77="","",OCS!F77)</f>
        <v/>
      </c>
      <c r="G77" s="287" t="str">
        <f>IF(OCS!G77="","",OCS!G77)</f>
        <v/>
      </c>
      <c r="H77" s="201" t="str">
        <f>IF(OCS!H77="","",OCS!H77)</f>
        <v/>
      </c>
      <c r="I77" s="201" t="str">
        <f>IF(OCS!I77="","",OCS!I77)</f>
        <v/>
      </c>
      <c r="J77" s="88"/>
      <c r="K77" s="69"/>
      <c r="L77" s="69"/>
      <c r="M77" s="69"/>
      <c r="N77" s="69"/>
      <c r="O77" s="84" t="str">
        <f t="shared" si="5"/>
        <v/>
      </c>
      <c r="P77" s="84" t="str">
        <f t="shared" si="4"/>
        <v/>
      </c>
      <c r="Q77" s="182" t="str">
        <f t="shared" si="6"/>
        <v/>
      </c>
      <c r="R77" s="185"/>
      <c r="S77" s="266"/>
      <c r="T77" s="90"/>
      <c r="U77" s="158">
        <f t="shared" si="7"/>
        <v>0</v>
      </c>
    </row>
    <row r="78" spans="1:21" ht="20.100000000000001" customHeight="1" x14ac:dyDescent="0.25">
      <c r="A78" s="173">
        <v>72</v>
      </c>
      <c r="B78" s="201" t="str">
        <f>IF(OCS!B78="","",OCS!B78)</f>
        <v/>
      </c>
      <c r="C78" s="201" t="str">
        <f>IF(OCS!C78="","",OCS!C78)</f>
        <v/>
      </c>
      <c r="D78" s="229" t="str">
        <f>IF(OCS!D78="","",OCS!D78)</f>
        <v/>
      </c>
      <c r="E78" s="229" t="str">
        <f>IF(OCS!E78="","",OCS!E78)</f>
        <v/>
      </c>
      <c r="F78" s="287" t="str">
        <f>IF(OCS!F78="","",OCS!F78)</f>
        <v/>
      </c>
      <c r="G78" s="287" t="str">
        <f>IF(OCS!G78="","",OCS!G78)</f>
        <v/>
      </c>
      <c r="H78" s="201" t="str">
        <f>IF(OCS!H78="","",OCS!H78)</f>
        <v/>
      </c>
      <c r="I78" s="201" t="str">
        <f>IF(OCS!I78="","",OCS!I78)</f>
        <v/>
      </c>
      <c r="J78" s="88"/>
      <c r="K78" s="69"/>
      <c r="L78" s="69"/>
      <c r="M78" s="69"/>
      <c r="N78" s="69"/>
      <c r="O78" s="84" t="str">
        <f t="shared" si="5"/>
        <v/>
      </c>
      <c r="P78" s="84" t="str">
        <f t="shared" si="4"/>
        <v/>
      </c>
      <c r="Q78" s="182" t="str">
        <f t="shared" si="6"/>
        <v/>
      </c>
      <c r="R78" s="185"/>
      <c r="S78" s="266"/>
      <c r="T78" s="90"/>
      <c r="U78" s="158">
        <f t="shared" si="7"/>
        <v>0</v>
      </c>
    </row>
    <row r="79" spans="1:21" ht="20.100000000000001" customHeight="1" x14ac:dyDescent="0.25">
      <c r="A79" s="173">
        <v>73</v>
      </c>
      <c r="B79" s="201" t="str">
        <f>IF(OCS!B79="","",OCS!B79)</f>
        <v/>
      </c>
      <c r="C79" s="201" t="str">
        <f>IF(OCS!C79="","",OCS!C79)</f>
        <v/>
      </c>
      <c r="D79" s="229" t="str">
        <f>IF(OCS!D79="","",OCS!D79)</f>
        <v/>
      </c>
      <c r="E79" s="229" t="str">
        <f>IF(OCS!E79="","",OCS!E79)</f>
        <v/>
      </c>
      <c r="F79" s="287" t="str">
        <f>IF(OCS!F79="","",OCS!F79)</f>
        <v/>
      </c>
      <c r="G79" s="287" t="str">
        <f>IF(OCS!G79="","",OCS!G79)</f>
        <v/>
      </c>
      <c r="H79" s="201" t="str">
        <f>IF(OCS!H79="","",OCS!H79)</f>
        <v/>
      </c>
      <c r="I79" s="201" t="str">
        <f>IF(OCS!I79="","",OCS!I79)</f>
        <v/>
      </c>
      <c r="J79" s="88"/>
      <c r="K79" s="69"/>
      <c r="L79" s="69"/>
      <c r="M79" s="69"/>
      <c r="N79" s="69"/>
      <c r="O79" s="84" t="str">
        <f t="shared" si="5"/>
        <v/>
      </c>
      <c r="P79" s="84" t="str">
        <f t="shared" si="4"/>
        <v/>
      </c>
      <c r="Q79" s="182" t="str">
        <f t="shared" si="6"/>
        <v/>
      </c>
      <c r="R79" s="185"/>
      <c r="S79" s="266"/>
      <c r="T79" s="90"/>
      <c r="U79" s="158">
        <f t="shared" si="7"/>
        <v>0</v>
      </c>
    </row>
    <row r="80" spans="1:21" ht="20.100000000000001" customHeight="1" x14ac:dyDescent="0.25">
      <c r="A80" s="173">
        <v>74</v>
      </c>
      <c r="B80" s="201" t="str">
        <f>IF(OCS!B80="","",OCS!B80)</f>
        <v/>
      </c>
      <c r="C80" s="201" t="str">
        <f>IF(OCS!C80="","",OCS!C80)</f>
        <v/>
      </c>
      <c r="D80" s="229" t="str">
        <f>IF(OCS!D80="","",OCS!D80)</f>
        <v/>
      </c>
      <c r="E80" s="229" t="str">
        <f>IF(OCS!E80="","",OCS!E80)</f>
        <v/>
      </c>
      <c r="F80" s="287" t="str">
        <f>IF(OCS!F80="","",OCS!F80)</f>
        <v/>
      </c>
      <c r="G80" s="287" t="str">
        <f>IF(OCS!G80="","",OCS!G80)</f>
        <v/>
      </c>
      <c r="H80" s="201" t="str">
        <f>IF(OCS!H80="","",OCS!H80)</f>
        <v/>
      </c>
      <c r="I80" s="201" t="str">
        <f>IF(OCS!I80="","",OCS!I80)</f>
        <v/>
      </c>
      <c r="J80" s="88"/>
      <c r="K80" s="69"/>
      <c r="L80" s="69"/>
      <c r="M80" s="69"/>
      <c r="N80" s="69"/>
      <c r="O80" s="84" t="str">
        <f t="shared" si="5"/>
        <v/>
      </c>
      <c r="P80" s="84" t="str">
        <f t="shared" si="4"/>
        <v/>
      </c>
      <c r="Q80" s="182" t="str">
        <f t="shared" si="6"/>
        <v/>
      </c>
      <c r="R80" s="185"/>
      <c r="S80" s="266"/>
      <c r="T80" s="90"/>
      <c r="U80" s="158">
        <f t="shared" si="7"/>
        <v>0</v>
      </c>
    </row>
    <row r="81" spans="1:21" ht="20.100000000000001" customHeight="1" x14ac:dyDescent="0.25">
      <c r="A81" s="173">
        <v>75</v>
      </c>
      <c r="B81" s="201" t="str">
        <f>IF(OCS!B81="","",OCS!B81)</f>
        <v/>
      </c>
      <c r="C81" s="201" t="str">
        <f>IF(OCS!C81="","",OCS!C81)</f>
        <v/>
      </c>
      <c r="D81" s="229" t="str">
        <f>IF(OCS!D81="","",OCS!D81)</f>
        <v/>
      </c>
      <c r="E81" s="229" t="str">
        <f>IF(OCS!E81="","",OCS!E81)</f>
        <v/>
      </c>
      <c r="F81" s="287" t="str">
        <f>IF(OCS!F81="","",OCS!F81)</f>
        <v/>
      </c>
      <c r="G81" s="287" t="str">
        <f>IF(OCS!G81="","",OCS!G81)</f>
        <v/>
      </c>
      <c r="H81" s="201" t="str">
        <f>IF(OCS!H81="","",OCS!H81)</f>
        <v/>
      </c>
      <c r="I81" s="201" t="str">
        <f>IF(OCS!I81="","",OCS!I81)</f>
        <v/>
      </c>
      <c r="J81" s="88"/>
      <c r="K81" s="69"/>
      <c r="L81" s="69"/>
      <c r="M81" s="69"/>
      <c r="N81" s="69"/>
      <c r="O81" s="84" t="str">
        <f t="shared" si="5"/>
        <v/>
      </c>
      <c r="P81" s="84" t="str">
        <f t="shared" si="4"/>
        <v/>
      </c>
      <c r="Q81" s="182" t="str">
        <f t="shared" si="6"/>
        <v/>
      </c>
      <c r="R81" s="185"/>
      <c r="S81" s="266"/>
      <c r="T81" s="90"/>
      <c r="U81" s="158">
        <f t="shared" si="7"/>
        <v>0</v>
      </c>
    </row>
    <row r="82" spans="1:21" ht="20.100000000000001" customHeight="1" x14ac:dyDescent="0.25">
      <c r="A82" s="173">
        <v>76</v>
      </c>
      <c r="B82" s="201" t="str">
        <f>IF(OCS!B82="","",OCS!B82)</f>
        <v/>
      </c>
      <c r="C82" s="201" t="str">
        <f>IF(OCS!C82="","",OCS!C82)</f>
        <v/>
      </c>
      <c r="D82" s="229" t="str">
        <f>IF(OCS!D82="","",OCS!D82)</f>
        <v/>
      </c>
      <c r="E82" s="229" t="str">
        <f>IF(OCS!E82="","",OCS!E82)</f>
        <v/>
      </c>
      <c r="F82" s="287" t="str">
        <f>IF(OCS!F82="","",OCS!F82)</f>
        <v/>
      </c>
      <c r="G82" s="287" t="str">
        <f>IF(OCS!G82="","",OCS!G82)</f>
        <v/>
      </c>
      <c r="H82" s="201" t="str">
        <f>IF(OCS!H82="","",OCS!H82)</f>
        <v/>
      </c>
      <c r="I82" s="201" t="str">
        <f>IF(OCS!I82="","",OCS!I82)</f>
        <v/>
      </c>
      <c r="J82" s="88"/>
      <c r="K82" s="69"/>
      <c r="L82" s="69"/>
      <c r="M82" s="69"/>
      <c r="N82" s="69"/>
      <c r="O82" s="84" t="str">
        <f t="shared" si="5"/>
        <v/>
      </c>
      <c r="P82" s="84" t="str">
        <f t="shared" si="4"/>
        <v/>
      </c>
      <c r="Q82" s="182" t="str">
        <f t="shared" si="6"/>
        <v/>
      </c>
      <c r="R82" s="185"/>
      <c r="S82" s="266"/>
      <c r="T82" s="90"/>
      <c r="U82" s="158">
        <f t="shared" si="7"/>
        <v>0</v>
      </c>
    </row>
    <row r="83" spans="1:21" ht="20.100000000000001" customHeight="1" x14ac:dyDescent="0.25">
      <c r="A83" s="173">
        <v>77</v>
      </c>
      <c r="B83" s="201" t="str">
        <f>IF(OCS!B83="","",OCS!B83)</f>
        <v/>
      </c>
      <c r="C83" s="201" t="str">
        <f>IF(OCS!C83="","",OCS!C83)</f>
        <v/>
      </c>
      <c r="D83" s="229" t="str">
        <f>IF(OCS!D83="","",OCS!D83)</f>
        <v/>
      </c>
      <c r="E83" s="229" t="str">
        <f>IF(OCS!E83="","",OCS!E83)</f>
        <v/>
      </c>
      <c r="F83" s="287" t="str">
        <f>IF(OCS!F83="","",OCS!F83)</f>
        <v/>
      </c>
      <c r="G83" s="287" t="str">
        <f>IF(OCS!G83="","",OCS!G83)</f>
        <v/>
      </c>
      <c r="H83" s="201" t="str">
        <f>IF(OCS!H83="","",OCS!H83)</f>
        <v/>
      </c>
      <c r="I83" s="201" t="str">
        <f>IF(OCS!I83="","",OCS!I83)</f>
        <v/>
      </c>
      <c r="J83" s="88"/>
      <c r="K83" s="69"/>
      <c r="L83" s="69"/>
      <c r="M83" s="69"/>
      <c r="N83" s="69"/>
      <c r="O83" s="84" t="str">
        <f t="shared" si="5"/>
        <v/>
      </c>
      <c r="P83" s="84" t="str">
        <f t="shared" si="4"/>
        <v/>
      </c>
      <c r="Q83" s="182" t="str">
        <f t="shared" si="6"/>
        <v/>
      </c>
      <c r="R83" s="185"/>
      <c r="S83" s="266"/>
      <c r="T83" s="90"/>
      <c r="U83" s="158">
        <f t="shared" si="7"/>
        <v>0</v>
      </c>
    </row>
    <row r="84" spans="1:21" ht="20.100000000000001" customHeight="1" x14ac:dyDescent="0.25">
      <c r="A84" s="173">
        <v>78</v>
      </c>
      <c r="B84" s="201" t="str">
        <f>IF(OCS!B84="","",OCS!B84)</f>
        <v/>
      </c>
      <c r="C84" s="201" t="str">
        <f>IF(OCS!C84="","",OCS!C84)</f>
        <v/>
      </c>
      <c r="D84" s="229" t="str">
        <f>IF(OCS!D84="","",OCS!D84)</f>
        <v/>
      </c>
      <c r="E84" s="229" t="str">
        <f>IF(OCS!E84="","",OCS!E84)</f>
        <v/>
      </c>
      <c r="F84" s="287" t="str">
        <f>IF(OCS!F84="","",OCS!F84)</f>
        <v/>
      </c>
      <c r="G84" s="287" t="str">
        <f>IF(OCS!G84="","",OCS!G84)</f>
        <v/>
      </c>
      <c r="H84" s="201" t="str">
        <f>IF(OCS!H84="","",OCS!H84)</f>
        <v/>
      </c>
      <c r="I84" s="201" t="str">
        <f>IF(OCS!I84="","",OCS!I84)</f>
        <v/>
      </c>
      <c r="J84" s="88"/>
      <c r="K84" s="69"/>
      <c r="L84" s="69"/>
      <c r="M84" s="69"/>
      <c r="N84" s="69"/>
      <c r="O84" s="84" t="str">
        <f t="shared" si="5"/>
        <v/>
      </c>
      <c r="P84" s="84" t="str">
        <f t="shared" si="4"/>
        <v/>
      </c>
      <c r="Q84" s="182" t="str">
        <f t="shared" si="6"/>
        <v/>
      </c>
      <c r="R84" s="185"/>
      <c r="S84" s="266"/>
      <c r="T84" s="90"/>
      <c r="U84" s="158">
        <f t="shared" si="7"/>
        <v>0</v>
      </c>
    </row>
    <row r="85" spans="1:21" ht="20.100000000000001" customHeight="1" x14ac:dyDescent="0.25">
      <c r="A85" s="173">
        <v>79</v>
      </c>
      <c r="B85" s="201" t="str">
        <f>IF(OCS!B85="","",OCS!B85)</f>
        <v/>
      </c>
      <c r="C85" s="201" t="str">
        <f>IF(OCS!C85="","",OCS!C85)</f>
        <v/>
      </c>
      <c r="D85" s="229" t="str">
        <f>IF(OCS!D85="","",OCS!D85)</f>
        <v/>
      </c>
      <c r="E85" s="229" t="str">
        <f>IF(OCS!E85="","",OCS!E85)</f>
        <v/>
      </c>
      <c r="F85" s="287" t="str">
        <f>IF(OCS!F85="","",OCS!F85)</f>
        <v/>
      </c>
      <c r="G85" s="287" t="str">
        <f>IF(OCS!G85="","",OCS!G85)</f>
        <v/>
      </c>
      <c r="H85" s="201" t="str">
        <f>IF(OCS!H85="","",OCS!H85)</f>
        <v/>
      </c>
      <c r="I85" s="201" t="str">
        <f>IF(OCS!I85="","",OCS!I85)</f>
        <v/>
      </c>
      <c r="J85" s="88"/>
      <c r="K85" s="69"/>
      <c r="L85" s="69"/>
      <c r="M85" s="69"/>
      <c r="N85" s="69"/>
      <c r="O85" s="84" t="str">
        <f t="shared" si="5"/>
        <v/>
      </c>
      <c r="P85" s="84" t="str">
        <f t="shared" si="4"/>
        <v/>
      </c>
      <c r="Q85" s="182" t="str">
        <f t="shared" si="6"/>
        <v/>
      </c>
      <c r="R85" s="185"/>
      <c r="S85" s="266"/>
      <c r="T85" s="90"/>
      <c r="U85" s="158">
        <f t="shared" si="7"/>
        <v>0</v>
      </c>
    </row>
    <row r="86" spans="1:21" ht="20.100000000000001" customHeight="1" x14ac:dyDescent="0.25">
      <c r="A86" s="173">
        <v>80</v>
      </c>
      <c r="B86" s="201" t="str">
        <f>IF(OCS!B86="","",OCS!B86)</f>
        <v/>
      </c>
      <c r="C86" s="201" t="str">
        <f>IF(OCS!C86="","",OCS!C86)</f>
        <v/>
      </c>
      <c r="D86" s="229" t="str">
        <f>IF(OCS!D86="","",OCS!D86)</f>
        <v/>
      </c>
      <c r="E86" s="229" t="str">
        <f>IF(OCS!E86="","",OCS!E86)</f>
        <v/>
      </c>
      <c r="F86" s="287" t="str">
        <f>IF(OCS!F86="","",OCS!F86)</f>
        <v/>
      </c>
      <c r="G86" s="287" t="str">
        <f>IF(OCS!G86="","",OCS!G86)</f>
        <v/>
      </c>
      <c r="H86" s="201" t="str">
        <f>IF(OCS!H86="","",OCS!H86)</f>
        <v/>
      </c>
      <c r="I86" s="201" t="str">
        <f>IF(OCS!I86="","",OCS!I86)</f>
        <v/>
      </c>
      <c r="J86" s="88"/>
      <c r="K86" s="69"/>
      <c r="L86" s="69"/>
      <c r="M86" s="69"/>
      <c r="N86" s="69"/>
      <c r="O86" s="84" t="str">
        <f t="shared" si="5"/>
        <v/>
      </c>
      <c r="P86" s="84" t="str">
        <f t="shared" si="4"/>
        <v/>
      </c>
      <c r="Q86" s="182" t="str">
        <f t="shared" si="6"/>
        <v/>
      </c>
      <c r="R86" s="185"/>
      <c r="S86" s="266"/>
      <c r="T86" s="90"/>
      <c r="U86" s="158">
        <f t="shared" si="7"/>
        <v>0</v>
      </c>
    </row>
    <row r="87" spans="1:21" ht="20.100000000000001" customHeight="1" x14ac:dyDescent="0.25">
      <c r="A87" s="173">
        <v>81</v>
      </c>
      <c r="B87" s="201" t="str">
        <f>IF(OCS!B87="","",OCS!B87)</f>
        <v/>
      </c>
      <c r="C87" s="201" t="str">
        <f>IF(OCS!C87="","",OCS!C87)</f>
        <v/>
      </c>
      <c r="D87" s="229" t="str">
        <f>IF(OCS!D87="","",OCS!D87)</f>
        <v/>
      </c>
      <c r="E87" s="229" t="str">
        <f>IF(OCS!E87="","",OCS!E87)</f>
        <v/>
      </c>
      <c r="F87" s="287" t="str">
        <f>IF(OCS!F87="","",OCS!F87)</f>
        <v/>
      </c>
      <c r="G87" s="287" t="str">
        <f>IF(OCS!G87="","",OCS!G87)</f>
        <v/>
      </c>
      <c r="H87" s="201" t="str">
        <f>IF(OCS!H87="","",OCS!H87)</f>
        <v/>
      </c>
      <c r="I87" s="201" t="str">
        <f>IF(OCS!I87="","",OCS!I87)</f>
        <v/>
      </c>
      <c r="J87" s="88"/>
      <c r="K87" s="69"/>
      <c r="L87" s="69"/>
      <c r="M87" s="69"/>
      <c r="N87" s="69"/>
      <c r="O87" s="84" t="str">
        <f t="shared" si="5"/>
        <v/>
      </c>
      <c r="P87" s="84" t="str">
        <f t="shared" si="4"/>
        <v/>
      </c>
      <c r="Q87" s="182" t="str">
        <f t="shared" si="6"/>
        <v/>
      </c>
      <c r="R87" s="185"/>
      <c r="S87" s="266"/>
      <c r="T87" s="90"/>
      <c r="U87" s="158">
        <f t="shared" si="7"/>
        <v>0</v>
      </c>
    </row>
    <row r="88" spans="1:21" ht="20.100000000000001" customHeight="1" x14ac:dyDescent="0.25">
      <c r="A88" s="173">
        <v>82</v>
      </c>
      <c r="B88" s="201" t="str">
        <f>IF(OCS!B88="","",OCS!B88)</f>
        <v/>
      </c>
      <c r="C88" s="201" t="str">
        <f>IF(OCS!C88="","",OCS!C88)</f>
        <v/>
      </c>
      <c r="D88" s="229" t="str">
        <f>IF(OCS!D88="","",OCS!D88)</f>
        <v/>
      </c>
      <c r="E88" s="229" t="str">
        <f>IF(OCS!E88="","",OCS!E88)</f>
        <v/>
      </c>
      <c r="F88" s="287" t="str">
        <f>IF(OCS!F88="","",OCS!F88)</f>
        <v/>
      </c>
      <c r="G88" s="287" t="str">
        <f>IF(OCS!G88="","",OCS!G88)</f>
        <v/>
      </c>
      <c r="H88" s="201" t="str">
        <f>IF(OCS!H88="","",OCS!H88)</f>
        <v/>
      </c>
      <c r="I88" s="201" t="str">
        <f>IF(OCS!I88="","",OCS!I88)</f>
        <v/>
      </c>
      <c r="J88" s="88"/>
      <c r="K88" s="69"/>
      <c r="L88" s="69"/>
      <c r="M88" s="69"/>
      <c r="N88" s="69"/>
      <c r="O88" s="84" t="str">
        <f t="shared" si="5"/>
        <v/>
      </c>
      <c r="P88" s="84" t="str">
        <f t="shared" si="4"/>
        <v/>
      </c>
      <c r="Q88" s="182" t="str">
        <f t="shared" si="6"/>
        <v/>
      </c>
      <c r="R88" s="185"/>
      <c r="S88" s="266"/>
      <c r="T88" s="90"/>
      <c r="U88" s="158">
        <f t="shared" si="7"/>
        <v>0</v>
      </c>
    </row>
    <row r="89" spans="1:21" ht="20.100000000000001" customHeight="1" x14ac:dyDescent="0.25">
      <c r="A89" s="173">
        <v>83</v>
      </c>
      <c r="B89" s="201" t="str">
        <f>IF(OCS!B89="","",OCS!B89)</f>
        <v/>
      </c>
      <c r="C89" s="201" t="str">
        <f>IF(OCS!C89="","",OCS!C89)</f>
        <v/>
      </c>
      <c r="D89" s="229" t="str">
        <f>IF(OCS!D89="","",OCS!D89)</f>
        <v/>
      </c>
      <c r="E89" s="229" t="str">
        <f>IF(OCS!E89="","",OCS!E89)</f>
        <v/>
      </c>
      <c r="F89" s="287" t="str">
        <f>IF(OCS!F89="","",OCS!F89)</f>
        <v/>
      </c>
      <c r="G89" s="287" t="str">
        <f>IF(OCS!G89="","",OCS!G89)</f>
        <v/>
      </c>
      <c r="H89" s="201" t="str">
        <f>IF(OCS!H89="","",OCS!H89)</f>
        <v/>
      </c>
      <c r="I89" s="201" t="str">
        <f>IF(OCS!I89="","",OCS!I89)</f>
        <v/>
      </c>
      <c r="J89" s="88"/>
      <c r="K89" s="69"/>
      <c r="L89" s="69"/>
      <c r="M89" s="69"/>
      <c r="N89" s="69"/>
      <c r="O89" s="84" t="str">
        <f t="shared" si="5"/>
        <v/>
      </c>
      <c r="P89" s="84" t="str">
        <f t="shared" si="4"/>
        <v/>
      </c>
      <c r="Q89" s="182" t="str">
        <f t="shared" si="6"/>
        <v/>
      </c>
      <c r="R89" s="185"/>
      <c r="S89" s="266"/>
      <c r="T89" s="90"/>
      <c r="U89" s="158">
        <f t="shared" si="7"/>
        <v>0</v>
      </c>
    </row>
    <row r="90" spans="1:21" ht="20.100000000000001" customHeight="1" x14ac:dyDescent="0.25">
      <c r="A90" s="173">
        <v>84</v>
      </c>
      <c r="B90" s="201" t="str">
        <f>IF(OCS!B90="","",OCS!B90)</f>
        <v/>
      </c>
      <c r="C90" s="201" t="str">
        <f>IF(OCS!C90="","",OCS!C90)</f>
        <v/>
      </c>
      <c r="D90" s="229" t="str">
        <f>IF(OCS!D90="","",OCS!D90)</f>
        <v/>
      </c>
      <c r="E90" s="229" t="str">
        <f>IF(OCS!E90="","",OCS!E90)</f>
        <v/>
      </c>
      <c r="F90" s="287" t="str">
        <f>IF(OCS!F90="","",OCS!F90)</f>
        <v/>
      </c>
      <c r="G90" s="287" t="str">
        <f>IF(OCS!G90="","",OCS!G90)</f>
        <v/>
      </c>
      <c r="H90" s="201" t="str">
        <f>IF(OCS!H90="","",OCS!H90)</f>
        <v/>
      </c>
      <c r="I90" s="201" t="str">
        <f>IF(OCS!I90="","",OCS!I90)</f>
        <v/>
      </c>
      <c r="J90" s="88"/>
      <c r="K90" s="69"/>
      <c r="L90" s="69"/>
      <c r="M90" s="69"/>
      <c r="N90" s="69"/>
      <c r="O90" s="84" t="str">
        <f t="shared" si="5"/>
        <v/>
      </c>
      <c r="P90" s="84" t="str">
        <f t="shared" si="4"/>
        <v/>
      </c>
      <c r="Q90" s="182" t="str">
        <f t="shared" si="6"/>
        <v/>
      </c>
      <c r="R90" s="185"/>
      <c r="S90" s="266"/>
      <c r="T90" s="90"/>
      <c r="U90" s="158">
        <f t="shared" si="7"/>
        <v>0</v>
      </c>
    </row>
    <row r="91" spans="1:21" ht="20.100000000000001" customHeight="1" x14ac:dyDescent="0.25">
      <c r="A91" s="173">
        <v>85</v>
      </c>
      <c r="B91" s="201" t="str">
        <f>IF(OCS!B91="","",OCS!B91)</f>
        <v/>
      </c>
      <c r="C91" s="201" t="str">
        <f>IF(OCS!C91="","",OCS!C91)</f>
        <v/>
      </c>
      <c r="D91" s="229" t="str">
        <f>IF(OCS!D91="","",OCS!D91)</f>
        <v/>
      </c>
      <c r="E91" s="229" t="str">
        <f>IF(OCS!E91="","",OCS!E91)</f>
        <v/>
      </c>
      <c r="F91" s="287" t="str">
        <f>IF(OCS!F91="","",OCS!F91)</f>
        <v/>
      </c>
      <c r="G91" s="287" t="str">
        <f>IF(OCS!G91="","",OCS!G91)</f>
        <v/>
      </c>
      <c r="H91" s="201" t="str">
        <f>IF(OCS!H91="","",OCS!H91)</f>
        <v/>
      </c>
      <c r="I91" s="201" t="str">
        <f>IF(OCS!I91="","",OCS!I91)</f>
        <v/>
      </c>
      <c r="J91" s="88"/>
      <c r="K91" s="69"/>
      <c r="L91" s="69"/>
      <c r="M91" s="69"/>
      <c r="N91" s="69"/>
      <c r="O91" s="84" t="str">
        <f t="shared" si="5"/>
        <v/>
      </c>
      <c r="P91" s="84" t="str">
        <f t="shared" si="4"/>
        <v/>
      </c>
      <c r="Q91" s="182" t="str">
        <f t="shared" si="6"/>
        <v/>
      </c>
      <c r="R91" s="185"/>
      <c r="S91" s="266"/>
      <c r="T91" s="90"/>
      <c r="U91" s="158">
        <f t="shared" si="7"/>
        <v>0</v>
      </c>
    </row>
    <row r="92" spans="1:21" ht="20.100000000000001" customHeight="1" x14ac:dyDescent="0.25">
      <c r="A92" s="173">
        <v>86</v>
      </c>
      <c r="B92" s="201" t="str">
        <f>IF(OCS!B92="","",OCS!B92)</f>
        <v/>
      </c>
      <c r="C92" s="201" t="str">
        <f>IF(OCS!C92="","",OCS!C92)</f>
        <v/>
      </c>
      <c r="D92" s="229" t="str">
        <f>IF(OCS!D92="","",OCS!D92)</f>
        <v/>
      </c>
      <c r="E92" s="229" t="str">
        <f>IF(OCS!E92="","",OCS!E92)</f>
        <v/>
      </c>
      <c r="F92" s="287" t="str">
        <f>IF(OCS!F92="","",OCS!F92)</f>
        <v/>
      </c>
      <c r="G92" s="287" t="str">
        <f>IF(OCS!G92="","",OCS!G92)</f>
        <v/>
      </c>
      <c r="H92" s="201" t="str">
        <f>IF(OCS!H92="","",OCS!H92)</f>
        <v/>
      </c>
      <c r="I92" s="201" t="str">
        <f>IF(OCS!I92="","",OCS!I92)</f>
        <v/>
      </c>
      <c r="J92" s="88"/>
      <c r="K92" s="69"/>
      <c r="L92" s="69"/>
      <c r="M92" s="69"/>
      <c r="N92" s="69"/>
      <c r="O92" s="84" t="str">
        <f t="shared" si="5"/>
        <v/>
      </c>
      <c r="P92" s="84" t="str">
        <f t="shared" si="4"/>
        <v/>
      </c>
      <c r="Q92" s="182" t="str">
        <f t="shared" si="6"/>
        <v/>
      </c>
      <c r="R92" s="185"/>
      <c r="S92" s="266"/>
      <c r="T92" s="90"/>
      <c r="U92" s="158">
        <f t="shared" si="7"/>
        <v>0</v>
      </c>
    </row>
    <row r="93" spans="1:21" ht="20.100000000000001" customHeight="1" x14ac:dyDescent="0.25">
      <c r="A93" s="173">
        <v>87</v>
      </c>
      <c r="B93" s="201" t="str">
        <f>IF(OCS!B93="","",OCS!B93)</f>
        <v/>
      </c>
      <c r="C93" s="201" t="str">
        <f>IF(OCS!C93="","",OCS!C93)</f>
        <v/>
      </c>
      <c r="D93" s="229" t="str">
        <f>IF(OCS!D93="","",OCS!D93)</f>
        <v/>
      </c>
      <c r="E93" s="229" t="str">
        <f>IF(OCS!E93="","",OCS!E93)</f>
        <v/>
      </c>
      <c r="F93" s="287" t="str">
        <f>IF(OCS!F93="","",OCS!F93)</f>
        <v/>
      </c>
      <c r="G93" s="287" t="str">
        <f>IF(OCS!G93="","",OCS!G93)</f>
        <v/>
      </c>
      <c r="H93" s="201" t="str">
        <f>IF(OCS!H93="","",OCS!H93)</f>
        <v/>
      </c>
      <c r="I93" s="201" t="str">
        <f>IF(OCS!I93="","",OCS!I93)</f>
        <v/>
      </c>
      <c r="J93" s="88"/>
      <c r="K93" s="69"/>
      <c r="L93" s="69"/>
      <c r="M93" s="69"/>
      <c r="N93" s="69"/>
      <c r="O93" s="84" t="str">
        <f t="shared" si="5"/>
        <v/>
      </c>
      <c r="P93" s="84" t="str">
        <f t="shared" si="4"/>
        <v/>
      </c>
      <c r="Q93" s="182" t="str">
        <f t="shared" si="6"/>
        <v/>
      </c>
      <c r="R93" s="185"/>
      <c r="S93" s="266"/>
      <c r="T93" s="90"/>
      <c r="U93" s="158">
        <f t="shared" si="7"/>
        <v>0</v>
      </c>
    </row>
    <row r="94" spans="1:21" ht="20.100000000000001" customHeight="1" x14ac:dyDescent="0.25">
      <c r="A94" s="173">
        <v>88</v>
      </c>
      <c r="B94" s="201" t="str">
        <f>IF(OCS!B94="","",OCS!B94)</f>
        <v/>
      </c>
      <c r="C94" s="201" t="str">
        <f>IF(OCS!C94="","",OCS!C94)</f>
        <v/>
      </c>
      <c r="D94" s="229" t="str">
        <f>IF(OCS!D94="","",OCS!D94)</f>
        <v/>
      </c>
      <c r="E94" s="229" t="str">
        <f>IF(OCS!E94="","",OCS!E94)</f>
        <v/>
      </c>
      <c r="F94" s="287" t="str">
        <f>IF(OCS!F94="","",OCS!F94)</f>
        <v/>
      </c>
      <c r="G94" s="287" t="str">
        <f>IF(OCS!G94="","",OCS!G94)</f>
        <v/>
      </c>
      <c r="H94" s="201" t="str">
        <f>IF(OCS!H94="","",OCS!H94)</f>
        <v/>
      </c>
      <c r="I94" s="201" t="str">
        <f>IF(OCS!I94="","",OCS!I94)</f>
        <v/>
      </c>
      <c r="J94" s="88"/>
      <c r="K94" s="69"/>
      <c r="L94" s="69"/>
      <c r="M94" s="69"/>
      <c r="N94" s="69"/>
      <c r="O94" s="84" t="str">
        <f t="shared" si="5"/>
        <v/>
      </c>
      <c r="P94" s="84" t="str">
        <f t="shared" si="4"/>
        <v/>
      </c>
      <c r="Q94" s="182" t="str">
        <f t="shared" si="6"/>
        <v/>
      </c>
      <c r="R94" s="185"/>
      <c r="S94" s="266"/>
      <c r="T94" s="90"/>
      <c r="U94" s="158">
        <f t="shared" si="7"/>
        <v>0</v>
      </c>
    </row>
    <row r="95" spans="1:21" ht="20.100000000000001" customHeight="1" x14ac:dyDescent="0.25">
      <c r="A95" s="173">
        <v>89</v>
      </c>
      <c r="B95" s="201" t="str">
        <f>IF(OCS!B95="","",OCS!B95)</f>
        <v/>
      </c>
      <c r="C95" s="201" t="str">
        <f>IF(OCS!C95="","",OCS!C95)</f>
        <v/>
      </c>
      <c r="D95" s="229" t="str">
        <f>IF(OCS!D95="","",OCS!D95)</f>
        <v/>
      </c>
      <c r="E95" s="229" t="str">
        <f>IF(OCS!E95="","",OCS!E95)</f>
        <v/>
      </c>
      <c r="F95" s="287" t="str">
        <f>IF(OCS!F95="","",OCS!F95)</f>
        <v/>
      </c>
      <c r="G95" s="287" t="str">
        <f>IF(OCS!G95="","",OCS!G95)</f>
        <v/>
      </c>
      <c r="H95" s="201" t="str">
        <f>IF(OCS!H95="","",OCS!H95)</f>
        <v/>
      </c>
      <c r="I95" s="201" t="str">
        <f>IF(OCS!I95="","",OCS!I95)</f>
        <v/>
      </c>
      <c r="J95" s="88"/>
      <c r="K95" s="69"/>
      <c r="L95" s="69"/>
      <c r="M95" s="69"/>
      <c r="N95" s="69"/>
      <c r="O95" s="84" t="str">
        <f t="shared" si="5"/>
        <v/>
      </c>
      <c r="P95" s="84" t="str">
        <f t="shared" si="4"/>
        <v/>
      </c>
      <c r="Q95" s="182" t="str">
        <f t="shared" si="6"/>
        <v/>
      </c>
      <c r="R95" s="185"/>
      <c r="S95" s="266"/>
      <c r="T95" s="90"/>
      <c r="U95" s="158">
        <f t="shared" si="7"/>
        <v>0</v>
      </c>
    </row>
    <row r="96" spans="1:21" ht="20.100000000000001" customHeight="1" x14ac:dyDescent="0.25">
      <c r="A96" s="173">
        <v>90</v>
      </c>
      <c r="B96" s="201" t="str">
        <f>IF(OCS!B96="","",OCS!B96)</f>
        <v/>
      </c>
      <c r="C96" s="201" t="str">
        <f>IF(OCS!C96="","",OCS!C96)</f>
        <v/>
      </c>
      <c r="D96" s="229" t="str">
        <f>IF(OCS!D96="","",OCS!D96)</f>
        <v/>
      </c>
      <c r="E96" s="229" t="str">
        <f>IF(OCS!E96="","",OCS!E96)</f>
        <v/>
      </c>
      <c r="F96" s="287" t="str">
        <f>IF(OCS!F96="","",OCS!F96)</f>
        <v/>
      </c>
      <c r="G96" s="287" t="str">
        <f>IF(OCS!G96="","",OCS!G96)</f>
        <v/>
      </c>
      <c r="H96" s="201" t="str">
        <f>IF(OCS!H96="","",OCS!H96)</f>
        <v/>
      </c>
      <c r="I96" s="201" t="str">
        <f>IF(OCS!I96="","",OCS!I96)</f>
        <v/>
      </c>
      <c r="J96" s="88"/>
      <c r="K96" s="69"/>
      <c r="L96" s="69"/>
      <c r="M96" s="69"/>
      <c r="N96" s="69"/>
      <c r="O96" s="84" t="str">
        <f t="shared" si="5"/>
        <v/>
      </c>
      <c r="P96" s="84" t="str">
        <f t="shared" si="4"/>
        <v/>
      </c>
      <c r="Q96" s="182" t="str">
        <f t="shared" si="6"/>
        <v/>
      </c>
      <c r="R96" s="185"/>
      <c r="S96" s="266"/>
      <c r="T96" s="90"/>
      <c r="U96" s="158">
        <f t="shared" si="7"/>
        <v>0</v>
      </c>
    </row>
    <row r="97" spans="1:21" ht="20.100000000000001" customHeight="1" x14ac:dyDescent="0.25">
      <c r="A97" s="173">
        <v>91</v>
      </c>
      <c r="B97" s="201" t="str">
        <f>IF(OCS!B97="","",OCS!B97)</f>
        <v/>
      </c>
      <c r="C97" s="201" t="str">
        <f>IF(OCS!C97="","",OCS!C97)</f>
        <v/>
      </c>
      <c r="D97" s="229" t="str">
        <f>IF(OCS!D97="","",OCS!D97)</f>
        <v/>
      </c>
      <c r="E97" s="229" t="str">
        <f>IF(OCS!E97="","",OCS!E97)</f>
        <v/>
      </c>
      <c r="F97" s="287" t="str">
        <f>IF(OCS!F97="","",OCS!F97)</f>
        <v/>
      </c>
      <c r="G97" s="287" t="str">
        <f>IF(OCS!G97="","",OCS!G97)</f>
        <v/>
      </c>
      <c r="H97" s="201" t="str">
        <f>IF(OCS!H97="","",OCS!H97)</f>
        <v/>
      </c>
      <c r="I97" s="201" t="str">
        <f>IF(OCS!I97="","",OCS!I97)</f>
        <v/>
      </c>
      <c r="J97" s="88"/>
      <c r="K97" s="69"/>
      <c r="L97" s="69"/>
      <c r="M97" s="69"/>
      <c r="N97" s="69"/>
      <c r="O97" s="84" t="str">
        <f t="shared" si="5"/>
        <v/>
      </c>
      <c r="P97" s="84" t="str">
        <f t="shared" si="4"/>
        <v/>
      </c>
      <c r="Q97" s="182" t="str">
        <f t="shared" si="6"/>
        <v/>
      </c>
      <c r="R97" s="185"/>
      <c r="S97" s="266"/>
      <c r="T97" s="90"/>
      <c r="U97" s="158">
        <f t="shared" si="7"/>
        <v>0</v>
      </c>
    </row>
    <row r="98" spans="1:21" ht="20.100000000000001" customHeight="1" x14ac:dyDescent="0.25">
      <c r="A98" s="173">
        <v>92</v>
      </c>
      <c r="B98" s="201" t="str">
        <f>IF(OCS!B98="","",OCS!B98)</f>
        <v/>
      </c>
      <c r="C98" s="201" t="str">
        <f>IF(OCS!C98="","",OCS!C98)</f>
        <v/>
      </c>
      <c r="D98" s="229" t="str">
        <f>IF(OCS!D98="","",OCS!D98)</f>
        <v/>
      </c>
      <c r="E98" s="229" t="str">
        <f>IF(OCS!E98="","",OCS!E98)</f>
        <v/>
      </c>
      <c r="F98" s="287" t="str">
        <f>IF(OCS!F98="","",OCS!F98)</f>
        <v/>
      </c>
      <c r="G98" s="287" t="str">
        <f>IF(OCS!G98="","",OCS!G98)</f>
        <v/>
      </c>
      <c r="H98" s="201" t="str">
        <f>IF(OCS!H98="","",OCS!H98)</f>
        <v/>
      </c>
      <c r="I98" s="201" t="str">
        <f>IF(OCS!I98="","",OCS!I98)</f>
        <v/>
      </c>
      <c r="J98" s="88"/>
      <c r="K98" s="69"/>
      <c r="L98" s="69"/>
      <c r="M98" s="69"/>
      <c r="N98" s="69"/>
      <c r="O98" s="84" t="str">
        <f t="shared" si="5"/>
        <v/>
      </c>
      <c r="P98" s="84" t="str">
        <f t="shared" si="4"/>
        <v/>
      </c>
      <c r="Q98" s="182" t="str">
        <f t="shared" si="6"/>
        <v/>
      </c>
      <c r="R98" s="185"/>
      <c r="S98" s="266"/>
      <c r="T98" s="90"/>
      <c r="U98" s="158">
        <f t="shared" si="7"/>
        <v>0</v>
      </c>
    </row>
    <row r="99" spans="1:21" ht="20.100000000000001" customHeight="1" x14ac:dyDescent="0.25">
      <c r="A99" s="173">
        <v>93</v>
      </c>
      <c r="B99" s="201" t="str">
        <f>IF(OCS!B99="","",OCS!B99)</f>
        <v/>
      </c>
      <c r="C99" s="201" t="str">
        <f>IF(OCS!C99="","",OCS!C99)</f>
        <v/>
      </c>
      <c r="D99" s="229" t="str">
        <f>IF(OCS!D99="","",OCS!D99)</f>
        <v/>
      </c>
      <c r="E99" s="229" t="str">
        <f>IF(OCS!E99="","",OCS!E99)</f>
        <v/>
      </c>
      <c r="F99" s="287" t="str">
        <f>IF(OCS!F99="","",OCS!F99)</f>
        <v/>
      </c>
      <c r="G99" s="287" t="str">
        <f>IF(OCS!G99="","",OCS!G99)</f>
        <v/>
      </c>
      <c r="H99" s="201" t="str">
        <f>IF(OCS!H99="","",OCS!H99)</f>
        <v/>
      </c>
      <c r="I99" s="201" t="str">
        <f>IF(OCS!I99="","",OCS!I99)</f>
        <v/>
      </c>
      <c r="J99" s="88"/>
      <c r="K99" s="69"/>
      <c r="L99" s="69"/>
      <c r="M99" s="69"/>
      <c r="N99" s="69"/>
      <c r="O99" s="84" t="str">
        <f t="shared" si="5"/>
        <v/>
      </c>
      <c r="P99" s="84" t="str">
        <f t="shared" si="4"/>
        <v/>
      </c>
      <c r="Q99" s="182" t="str">
        <f t="shared" si="6"/>
        <v/>
      </c>
      <c r="R99" s="185"/>
      <c r="S99" s="266"/>
      <c r="T99" s="90"/>
      <c r="U99" s="158">
        <f t="shared" si="7"/>
        <v>0</v>
      </c>
    </row>
    <row r="100" spans="1:21" ht="20.100000000000001" customHeight="1" x14ac:dyDescent="0.25">
      <c r="A100" s="173">
        <v>94</v>
      </c>
      <c r="B100" s="201" t="str">
        <f>IF(OCS!B100="","",OCS!B100)</f>
        <v/>
      </c>
      <c r="C100" s="201" t="str">
        <f>IF(OCS!C100="","",OCS!C100)</f>
        <v/>
      </c>
      <c r="D100" s="229" t="str">
        <f>IF(OCS!D100="","",OCS!D100)</f>
        <v/>
      </c>
      <c r="E100" s="229" t="str">
        <f>IF(OCS!E100="","",OCS!E100)</f>
        <v/>
      </c>
      <c r="F100" s="287" t="str">
        <f>IF(OCS!F100="","",OCS!F100)</f>
        <v/>
      </c>
      <c r="G100" s="287" t="str">
        <f>IF(OCS!G100="","",OCS!G100)</f>
        <v/>
      </c>
      <c r="H100" s="201" t="str">
        <f>IF(OCS!H100="","",OCS!H100)</f>
        <v/>
      </c>
      <c r="I100" s="201" t="str">
        <f>IF(OCS!I100="","",OCS!I100)</f>
        <v/>
      </c>
      <c r="J100" s="88"/>
      <c r="K100" s="69"/>
      <c r="L100" s="69"/>
      <c r="M100" s="69"/>
      <c r="N100" s="69"/>
      <c r="O100" s="84" t="str">
        <f t="shared" si="5"/>
        <v/>
      </c>
      <c r="P100" s="84" t="str">
        <f t="shared" si="4"/>
        <v/>
      </c>
      <c r="Q100" s="182" t="str">
        <f t="shared" si="6"/>
        <v/>
      </c>
      <c r="R100" s="185"/>
      <c r="S100" s="266"/>
      <c r="T100" s="90"/>
      <c r="U100" s="158">
        <f t="shared" si="7"/>
        <v>0</v>
      </c>
    </row>
    <row r="101" spans="1:21" ht="20.100000000000001" customHeight="1" x14ac:dyDescent="0.25">
      <c r="A101" s="173">
        <v>95</v>
      </c>
      <c r="B101" s="201" t="str">
        <f>IF(OCS!B101="","",OCS!B101)</f>
        <v/>
      </c>
      <c r="C101" s="201" t="str">
        <f>IF(OCS!C101="","",OCS!C101)</f>
        <v/>
      </c>
      <c r="D101" s="229" t="str">
        <f>IF(OCS!D101="","",OCS!D101)</f>
        <v/>
      </c>
      <c r="E101" s="229" t="str">
        <f>IF(OCS!E101="","",OCS!E101)</f>
        <v/>
      </c>
      <c r="F101" s="287" t="str">
        <f>IF(OCS!F101="","",OCS!F101)</f>
        <v/>
      </c>
      <c r="G101" s="287" t="str">
        <f>IF(OCS!G101="","",OCS!G101)</f>
        <v/>
      </c>
      <c r="H101" s="201" t="str">
        <f>IF(OCS!H101="","",OCS!H101)</f>
        <v/>
      </c>
      <c r="I101" s="201" t="str">
        <f>IF(OCS!I101="","",OCS!I101)</f>
        <v/>
      </c>
      <c r="J101" s="88"/>
      <c r="K101" s="69"/>
      <c r="L101" s="69"/>
      <c r="M101" s="69"/>
      <c r="N101" s="69"/>
      <c r="O101" s="84" t="str">
        <f t="shared" si="5"/>
        <v/>
      </c>
      <c r="P101" s="84" t="str">
        <f t="shared" si="4"/>
        <v/>
      </c>
      <c r="Q101" s="182" t="str">
        <f t="shared" si="6"/>
        <v/>
      </c>
      <c r="R101" s="185"/>
      <c r="S101" s="266"/>
      <c r="T101" s="90"/>
      <c r="U101" s="158">
        <f t="shared" si="7"/>
        <v>0</v>
      </c>
    </row>
    <row r="102" spans="1:21" ht="20.100000000000001" customHeight="1" x14ac:dyDescent="0.25">
      <c r="A102" s="173">
        <v>96</v>
      </c>
      <c r="B102" s="201" t="str">
        <f>IF(OCS!B102="","",OCS!B102)</f>
        <v/>
      </c>
      <c r="C102" s="201" t="str">
        <f>IF(OCS!C102="","",OCS!C102)</f>
        <v/>
      </c>
      <c r="D102" s="229" t="str">
        <f>IF(OCS!D102="","",OCS!D102)</f>
        <v/>
      </c>
      <c r="E102" s="229" t="str">
        <f>IF(OCS!E102="","",OCS!E102)</f>
        <v/>
      </c>
      <c r="F102" s="287" t="str">
        <f>IF(OCS!F102="","",OCS!F102)</f>
        <v/>
      </c>
      <c r="G102" s="287" t="str">
        <f>IF(OCS!G102="","",OCS!G102)</f>
        <v/>
      </c>
      <c r="H102" s="201" t="str">
        <f>IF(OCS!H102="","",OCS!H102)</f>
        <v/>
      </c>
      <c r="I102" s="201" t="str">
        <f>IF(OCS!I102="","",OCS!I102)</f>
        <v/>
      </c>
      <c r="J102" s="88"/>
      <c r="K102" s="69"/>
      <c r="L102" s="69"/>
      <c r="M102" s="69"/>
      <c r="N102" s="69"/>
      <c r="O102" s="84" t="str">
        <f t="shared" si="5"/>
        <v/>
      </c>
      <c r="P102" s="84" t="str">
        <f t="shared" si="4"/>
        <v/>
      </c>
      <c r="Q102" s="182" t="str">
        <f t="shared" si="6"/>
        <v/>
      </c>
      <c r="R102" s="185"/>
      <c r="S102" s="266"/>
      <c r="T102" s="90"/>
      <c r="U102" s="158">
        <f t="shared" si="7"/>
        <v>0</v>
      </c>
    </row>
    <row r="103" spans="1:21" ht="20.100000000000001" customHeight="1" x14ac:dyDescent="0.25">
      <c r="A103" s="173">
        <v>97</v>
      </c>
      <c r="B103" s="201" t="str">
        <f>IF(OCS!B103="","",OCS!B103)</f>
        <v/>
      </c>
      <c r="C103" s="201" t="str">
        <f>IF(OCS!C103="","",OCS!C103)</f>
        <v/>
      </c>
      <c r="D103" s="229" t="str">
        <f>IF(OCS!D103="","",OCS!D103)</f>
        <v/>
      </c>
      <c r="E103" s="229" t="str">
        <f>IF(OCS!E103="","",OCS!E103)</f>
        <v/>
      </c>
      <c r="F103" s="287" t="str">
        <f>IF(OCS!F103="","",OCS!F103)</f>
        <v/>
      </c>
      <c r="G103" s="287" t="str">
        <f>IF(OCS!G103="","",OCS!G103)</f>
        <v/>
      </c>
      <c r="H103" s="201" t="str">
        <f>IF(OCS!H103="","",OCS!H103)</f>
        <v/>
      </c>
      <c r="I103" s="201" t="str">
        <f>IF(OCS!I103="","",OCS!I103)</f>
        <v/>
      </c>
      <c r="J103" s="88"/>
      <c r="K103" s="69"/>
      <c r="L103" s="69"/>
      <c r="M103" s="69"/>
      <c r="N103" s="69"/>
      <c r="O103" s="84" t="str">
        <f t="shared" si="5"/>
        <v/>
      </c>
      <c r="P103" s="84" t="str">
        <f t="shared" si="4"/>
        <v/>
      </c>
      <c r="Q103" s="182" t="str">
        <f t="shared" si="6"/>
        <v/>
      </c>
      <c r="R103" s="185"/>
      <c r="S103" s="266"/>
      <c r="T103" s="90"/>
      <c r="U103" s="158">
        <f t="shared" si="7"/>
        <v>0</v>
      </c>
    </row>
    <row r="104" spans="1:21" ht="20.100000000000001" customHeight="1" x14ac:dyDescent="0.25">
      <c r="A104" s="173">
        <v>98</v>
      </c>
      <c r="B104" s="201" t="str">
        <f>IF(OCS!B104="","",OCS!B104)</f>
        <v/>
      </c>
      <c r="C104" s="201" t="str">
        <f>IF(OCS!C104="","",OCS!C104)</f>
        <v/>
      </c>
      <c r="D104" s="229" t="str">
        <f>IF(OCS!D104="","",OCS!D104)</f>
        <v/>
      </c>
      <c r="E104" s="229" t="str">
        <f>IF(OCS!E104="","",OCS!E104)</f>
        <v/>
      </c>
      <c r="F104" s="287" t="str">
        <f>IF(OCS!F104="","",OCS!F104)</f>
        <v/>
      </c>
      <c r="G104" s="287" t="str">
        <f>IF(OCS!G104="","",OCS!G104)</f>
        <v/>
      </c>
      <c r="H104" s="201" t="str">
        <f>IF(OCS!H104="","",OCS!H104)</f>
        <v/>
      </c>
      <c r="I104" s="201" t="str">
        <f>IF(OCS!I104="","",OCS!I104)</f>
        <v/>
      </c>
      <c r="J104" s="88"/>
      <c r="K104" s="69"/>
      <c r="L104" s="69"/>
      <c r="M104" s="69"/>
      <c r="N104" s="69"/>
      <c r="O104" s="84" t="str">
        <f t="shared" si="5"/>
        <v/>
      </c>
      <c r="P104" s="84" t="str">
        <f t="shared" si="4"/>
        <v/>
      </c>
      <c r="Q104" s="182" t="str">
        <f t="shared" si="6"/>
        <v/>
      </c>
      <c r="R104" s="185"/>
      <c r="S104" s="266"/>
      <c r="T104" s="90"/>
      <c r="U104" s="158">
        <f t="shared" si="7"/>
        <v>0</v>
      </c>
    </row>
    <row r="105" spans="1:21" ht="20.100000000000001" customHeight="1" x14ac:dyDescent="0.25">
      <c r="A105" s="173">
        <v>99</v>
      </c>
      <c r="B105" s="201" t="str">
        <f>IF(OCS!B105="","",OCS!B105)</f>
        <v/>
      </c>
      <c r="C105" s="201" t="str">
        <f>IF(OCS!C105="","",OCS!C105)</f>
        <v/>
      </c>
      <c r="D105" s="229" t="str">
        <f>IF(OCS!D105="","",OCS!D105)</f>
        <v/>
      </c>
      <c r="E105" s="229" t="str">
        <f>IF(OCS!E105="","",OCS!E105)</f>
        <v/>
      </c>
      <c r="F105" s="287" t="str">
        <f>IF(OCS!F105="","",OCS!F105)</f>
        <v/>
      </c>
      <c r="G105" s="287" t="str">
        <f>IF(OCS!G105="","",OCS!G105)</f>
        <v/>
      </c>
      <c r="H105" s="201" t="str">
        <f>IF(OCS!H105="","",OCS!H105)</f>
        <v/>
      </c>
      <c r="I105" s="201" t="str">
        <f>IF(OCS!I105="","",OCS!I105)</f>
        <v/>
      </c>
      <c r="J105" s="88"/>
      <c r="K105" s="69"/>
      <c r="L105" s="69"/>
      <c r="M105" s="69"/>
      <c r="N105" s="69"/>
      <c r="O105" s="84" t="str">
        <f t="shared" si="5"/>
        <v/>
      </c>
      <c r="P105" s="84" t="str">
        <f t="shared" si="4"/>
        <v/>
      </c>
      <c r="Q105" s="182" t="str">
        <f t="shared" si="6"/>
        <v/>
      </c>
      <c r="R105" s="185"/>
      <c r="S105" s="266"/>
      <c r="T105" s="90"/>
      <c r="U105" s="158">
        <f t="shared" si="7"/>
        <v>0</v>
      </c>
    </row>
    <row r="106" spans="1:21" ht="20.100000000000001" customHeight="1" x14ac:dyDescent="0.25">
      <c r="A106" s="173">
        <v>100</v>
      </c>
      <c r="B106" s="201" t="str">
        <f>IF(OCS!B106="","",OCS!B106)</f>
        <v/>
      </c>
      <c r="C106" s="201" t="str">
        <f>IF(OCS!C106="","",OCS!C106)</f>
        <v/>
      </c>
      <c r="D106" s="229" t="str">
        <f>IF(OCS!D106="","",OCS!D106)</f>
        <v/>
      </c>
      <c r="E106" s="229" t="str">
        <f>IF(OCS!E106="","",OCS!E106)</f>
        <v/>
      </c>
      <c r="F106" s="287" t="str">
        <f>IF(OCS!F106="","",OCS!F106)</f>
        <v/>
      </c>
      <c r="G106" s="287" t="str">
        <f>IF(OCS!G106="","",OCS!G106)</f>
        <v/>
      </c>
      <c r="H106" s="201" t="str">
        <f>IF(OCS!H106="","",OCS!H106)</f>
        <v/>
      </c>
      <c r="I106" s="201" t="str">
        <f>IF(OCS!I106="","",OCS!I106)</f>
        <v/>
      </c>
      <c r="J106" s="88"/>
      <c r="K106" s="69"/>
      <c r="L106" s="69"/>
      <c r="M106" s="69"/>
      <c r="N106" s="69"/>
      <c r="O106" s="84" t="str">
        <f t="shared" si="5"/>
        <v/>
      </c>
      <c r="P106" s="84" t="str">
        <f t="shared" si="4"/>
        <v/>
      </c>
      <c r="Q106" s="182" t="str">
        <f t="shared" si="6"/>
        <v/>
      </c>
      <c r="R106" s="185"/>
      <c r="S106" s="266"/>
      <c r="T106" s="90"/>
      <c r="U106" s="158">
        <f t="shared" si="7"/>
        <v>0</v>
      </c>
    </row>
    <row r="107" spans="1:21" ht="20.100000000000001" customHeight="1" x14ac:dyDescent="0.25">
      <c r="A107" s="173">
        <v>101</v>
      </c>
      <c r="B107" s="201" t="str">
        <f>IF(OCS!B107="","",OCS!B107)</f>
        <v/>
      </c>
      <c r="C107" s="201" t="str">
        <f>IF(OCS!C107="","",OCS!C107)</f>
        <v/>
      </c>
      <c r="D107" s="229" t="str">
        <f>IF(OCS!D107="","",OCS!D107)</f>
        <v/>
      </c>
      <c r="E107" s="229" t="str">
        <f>IF(OCS!E107="","",OCS!E107)</f>
        <v/>
      </c>
      <c r="F107" s="287" t="str">
        <f>IF(OCS!F107="","",OCS!F107)</f>
        <v/>
      </c>
      <c r="G107" s="287" t="str">
        <f>IF(OCS!G107="","",OCS!G107)</f>
        <v/>
      </c>
      <c r="H107" s="201" t="str">
        <f>IF(OCS!H107="","",OCS!H107)</f>
        <v/>
      </c>
      <c r="I107" s="201" t="str">
        <f>IF(OCS!I107="","",OCS!I107)</f>
        <v/>
      </c>
      <c r="J107" s="88"/>
      <c r="K107" s="69"/>
      <c r="L107" s="69"/>
      <c r="M107" s="69"/>
      <c r="N107" s="69"/>
      <c r="O107" s="84" t="str">
        <f t="shared" si="5"/>
        <v/>
      </c>
      <c r="P107" s="84" t="str">
        <f t="shared" si="4"/>
        <v/>
      </c>
      <c r="Q107" s="182" t="str">
        <f t="shared" si="6"/>
        <v/>
      </c>
      <c r="R107" s="185"/>
      <c r="S107" s="266"/>
      <c r="T107" s="90"/>
      <c r="U107" s="158">
        <f t="shared" si="7"/>
        <v>0</v>
      </c>
    </row>
    <row r="108" spans="1:21" ht="20.100000000000001" customHeight="1" x14ac:dyDescent="0.25">
      <c r="A108" s="173">
        <v>102</v>
      </c>
      <c r="B108" s="201" t="str">
        <f>IF(OCS!B108="","",OCS!B108)</f>
        <v/>
      </c>
      <c r="C108" s="201" t="str">
        <f>IF(OCS!C108="","",OCS!C108)</f>
        <v/>
      </c>
      <c r="D108" s="229" t="str">
        <f>IF(OCS!D108="","",OCS!D108)</f>
        <v/>
      </c>
      <c r="E108" s="229" t="str">
        <f>IF(OCS!E108="","",OCS!E108)</f>
        <v/>
      </c>
      <c r="F108" s="287" t="str">
        <f>IF(OCS!F108="","",OCS!F108)</f>
        <v/>
      </c>
      <c r="G108" s="287" t="str">
        <f>IF(OCS!G108="","",OCS!G108)</f>
        <v/>
      </c>
      <c r="H108" s="201" t="str">
        <f>IF(OCS!H108="","",OCS!H108)</f>
        <v/>
      </c>
      <c r="I108" s="201" t="str">
        <f>IF(OCS!I108="","",OCS!I108)</f>
        <v/>
      </c>
      <c r="J108" s="88"/>
      <c r="K108" s="69"/>
      <c r="L108" s="69"/>
      <c r="M108" s="69"/>
      <c r="N108" s="69"/>
      <c r="O108" s="84" t="str">
        <f t="shared" si="5"/>
        <v/>
      </c>
      <c r="P108" s="84" t="str">
        <f t="shared" si="4"/>
        <v/>
      </c>
      <c r="Q108" s="182" t="str">
        <f t="shared" si="6"/>
        <v/>
      </c>
      <c r="R108" s="185"/>
      <c r="S108" s="266"/>
      <c r="T108" s="90"/>
      <c r="U108" s="158">
        <f t="shared" si="7"/>
        <v>0</v>
      </c>
    </row>
    <row r="109" spans="1:21" ht="20.100000000000001" customHeight="1" x14ac:dyDescent="0.25">
      <c r="A109" s="173">
        <v>103</v>
      </c>
      <c r="B109" s="201" t="str">
        <f>IF(OCS!B109="","",OCS!B109)</f>
        <v/>
      </c>
      <c r="C109" s="201" t="str">
        <f>IF(OCS!C109="","",OCS!C109)</f>
        <v/>
      </c>
      <c r="D109" s="229" t="str">
        <f>IF(OCS!D109="","",OCS!D109)</f>
        <v/>
      </c>
      <c r="E109" s="229" t="str">
        <f>IF(OCS!E109="","",OCS!E109)</f>
        <v/>
      </c>
      <c r="F109" s="287" t="str">
        <f>IF(OCS!F109="","",OCS!F109)</f>
        <v/>
      </c>
      <c r="G109" s="287" t="str">
        <f>IF(OCS!G109="","",OCS!G109)</f>
        <v/>
      </c>
      <c r="H109" s="201" t="str">
        <f>IF(OCS!H109="","",OCS!H109)</f>
        <v/>
      </c>
      <c r="I109" s="201" t="str">
        <f>IF(OCS!I109="","",OCS!I109)</f>
        <v/>
      </c>
      <c r="J109" s="88"/>
      <c r="K109" s="69"/>
      <c r="L109" s="69"/>
      <c r="M109" s="69"/>
      <c r="N109" s="69"/>
      <c r="O109" s="84" t="str">
        <f t="shared" si="5"/>
        <v/>
      </c>
      <c r="P109" s="84" t="str">
        <f t="shared" si="4"/>
        <v/>
      </c>
      <c r="Q109" s="182" t="str">
        <f t="shared" si="6"/>
        <v/>
      </c>
      <c r="R109" s="185"/>
      <c r="S109" s="266"/>
      <c r="T109" s="90"/>
      <c r="U109" s="158">
        <f t="shared" si="7"/>
        <v>0</v>
      </c>
    </row>
    <row r="110" spans="1:21" ht="20.100000000000001" customHeight="1" x14ac:dyDescent="0.25">
      <c r="A110" s="173">
        <v>104</v>
      </c>
      <c r="B110" s="201" t="str">
        <f>IF(OCS!B110="","",OCS!B110)</f>
        <v/>
      </c>
      <c r="C110" s="201" t="str">
        <f>IF(OCS!C110="","",OCS!C110)</f>
        <v/>
      </c>
      <c r="D110" s="229" t="str">
        <f>IF(OCS!D110="","",OCS!D110)</f>
        <v/>
      </c>
      <c r="E110" s="229" t="str">
        <f>IF(OCS!E110="","",OCS!E110)</f>
        <v/>
      </c>
      <c r="F110" s="287" t="str">
        <f>IF(OCS!F110="","",OCS!F110)</f>
        <v/>
      </c>
      <c r="G110" s="287" t="str">
        <f>IF(OCS!G110="","",OCS!G110)</f>
        <v/>
      </c>
      <c r="H110" s="201" t="str">
        <f>IF(OCS!H110="","",OCS!H110)</f>
        <v/>
      </c>
      <c r="I110" s="201" t="str">
        <f>IF(OCS!I110="","",OCS!I110)</f>
        <v/>
      </c>
      <c r="J110" s="88"/>
      <c r="K110" s="69"/>
      <c r="L110" s="69"/>
      <c r="M110" s="69"/>
      <c r="N110" s="69"/>
      <c r="O110" s="84" t="str">
        <f t="shared" si="5"/>
        <v/>
      </c>
      <c r="P110" s="84" t="str">
        <f t="shared" si="4"/>
        <v/>
      </c>
      <c r="Q110" s="182" t="str">
        <f t="shared" si="6"/>
        <v/>
      </c>
      <c r="R110" s="185"/>
      <c r="S110" s="266"/>
      <c r="T110" s="90"/>
      <c r="U110" s="158">
        <f t="shared" si="7"/>
        <v>0</v>
      </c>
    </row>
    <row r="111" spans="1:21" ht="20.100000000000001" customHeight="1" x14ac:dyDescent="0.25">
      <c r="A111" s="173">
        <v>105</v>
      </c>
      <c r="B111" s="201" t="str">
        <f>IF(OCS!B111="","",OCS!B111)</f>
        <v/>
      </c>
      <c r="C111" s="201" t="str">
        <f>IF(OCS!C111="","",OCS!C111)</f>
        <v/>
      </c>
      <c r="D111" s="229" t="str">
        <f>IF(OCS!D111="","",OCS!D111)</f>
        <v/>
      </c>
      <c r="E111" s="229" t="str">
        <f>IF(OCS!E111="","",OCS!E111)</f>
        <v/>
      </c>
      <c r="F111" s="287" t="str">
        <f>IF(OCS!F111="","",OCS!F111)</f>
        <v/>
      </c>
      <c r="G111" s="287" t="str">
        <f>IF(OCS!G111="","",OCS!G111)</f>
        <v/>
      </c>
      <c r="H111" s="201" t="str">
        <f>IF(OCS!H111="","",OCS!H111)</f>
        <v/>
      </c>
      <c r="I111" s="201" t="str">
        <f>IF(OCS!I111="","",OCS!I111)</f>
        <v/>
      </c>
      <c r="J111" s="88"/>
      <c r="K111" s="69"/>
      <c r="L111" s="69"/>
      <c r="M111" s="69"/>
      <c r="N111" s="69"/>
      <c r="O111" s="84" t="str">
        <f t="shared" si="5"/>
        <v/>
      </c>
      <c r="P111" s="84" t="str">
        <f t="shared" si="4"/>
        <v/>
      </c>
      <c r="Q111" s="182" t="str">
        <f t="shared" si="6"/>
        <v/>
      </c>
      <c r="R111" s="185"/>
      <c r="S111" s="266"/>
      <c r="T111" s="90"/>
      <c r="U111" s="158">
        <f t="shared" si="7"/>
        <v>0</v>
      </c>
    </row>
    <row r="112" spans="1:21" ht="20.100000000000001" customHeight="1" x14ac:dyDescent="0.25">
      <c r="A112" s="173">
        <v>106</v>
      </c>
      <c r="B112" s="201" t="str">
        <f>IF(OCS!B112="","",OCS!B112)</f>
        <v/>
      </c>
      <c r="C112" s="201" t="str">
        <f>IF(OCS!C112="","",OCS!C112)</f>
        <v/>
      </c>
      <c r="D112" s="229" t="str">
        <f>IF(OCS!D112="","",OCS!D112)</f>
        <v/>
      </c>
      <c r="E112" s="229" t="str">
        <f>IF(OCS!E112="","",OCS!E112)</f>
        <v/>
      </c>
      <c r="F112" s="287" t="str">
        <f>IF(OCS!F112="","",OCS!F112)</f>
        <v/>
      </c>
      <c r="G112" s="287" t="str">
        <f>IF(OCS!G112="","",OCS!G112)</f>
        <v/>
      </c>
      <c r="H112" s="201" t="str">
        <f>IF(OCS!H112="","",OCS!H112)</f>
        <v/>
      </c>
      <c r="I112" s="201" t="str">
        <f>IF(OCS!I112="","",OCS!I112)</f>
        <v/>
      </c>
      <c r="J112" s="88"/>
      <c r="K112" s="69"/>
      <c r="L112" s="69"/>
      <c r="M112" s="69"/>
      <c r="N112" s="69"/>
      <c r="O112" s="84" t="str">
        <f t="shared" si="5"/>
        <v/>
      </c>
      <c r="P112" s="84" t="str">
        <f t="shared" si="4"/>
        <v/>
      </c>
      <c r="Q112" s="182" t="str">
        <f t="shared" si="6"/>
        <v/>
      </c>
      <c r="R112" s="185"/>
      <c r="S112" s="266"/>
      <c r="T112" s="90"/>
      <c r="U112" s="158">
        <f t="shared" si="7"/>
        <v>0</v>
      </c>
    </row>
    <row r="113" spans="1:21" ht="20.100000000000001" customHeight="1" x14ac:dyDescent="0.25">
      <c r="A113" s="173">
        <v>107</v>
      </c>
      <c r="B113" s="201" t="str">
        <f>IF(OCS!B113="","",OCS!B113)</f>
        <v/>
      </c>
      <c r="C113" s="201" t="str">
        <f>IF(OCS!C113="","",OCS!C113)</f>
        <v/>
      </c>
      <c r="D113" s="229" t="str">
        <f>IF(OCS!D113="","",OCS!D113)</f>
        <v/>
      </c>
      <c r="E113" s="229" t="str">
        <f>IF(OCS!E113="","",OCS!E113)</f>
        <v/>
      </c>
      <c r="F113" s="287" t="str">
        <f>IF(OCS!F113="","",OCS!F113)</f>
        <v/>
      </c>
      <c r="G113" s="287" t="str">
        <f>IF(OCS!G113="","",OCS!G113)</f>
        <v/>
      </c>
      <c r="H113" s="201" t="str">
        <f>IF(OCS!H113="","",OCS!H113)</f>
        <v/>
      </c>
      <c r="I113" s="201" t="str">
        <f>IF(OCS!I113="","",OCS!I113)</f>
        <v/>
      </c>
      <c r="J113" s="88"/>
      <c r="K113" s="69"/>
      <c r="L113" s="69"/>
      <c r="M113" s="69"/>
      <c r="N113" s="69"/>
      <c r="O113" s="84" t="str">
        <f t="shared" si="5"/>
        <v/>
      </c>
      <c r="P113" s="84" t="str">
        <f t="shared" si="4"/>
        <v/>
      </c>
      <c r="Q113" s="182" t="str">
        <f t="shared" si="6"/>
        <v/>
      </c>
      <c r="R113" s="185"/>
      <c r="S113" s="266"/>
      <c r="T113" s="90"/>
      <c r="U113" s="158">
        <f t="shared" si="7"/>
        <v>0</v>
      </c>
    </row>
    <row r="114" spans="1:21" ht="20.100000000000001" customHeight="1" x14ac:dyDescent="0.25">
      <c r="A114" s="173">
        <v>108</v>
      </c>
      <c r="B114" s="201" t="str">
        <f>IF(OCS!B114="","",OCS!B114)</f>
        <v/>
      </c>
      <c r="C114" s="201" t="str">
        <f>IF(OCS!C114="","",OCS!C114)</f>
        <v/>
      </c>
      <c r="D114" s="229" t="str">
        <f>IF(OCS!D114="","",OCS!D114)</f>
        <v/>
      </c>
      <c r="E114" s="229" t="str">
        <f>IF(OCS!E114="","",OCS!E114)</f>
        <v/>
      </c>
      <c r="F114" s="287" t="str">
        <f>IF(OCS!F114="","",OCS!F114)</f>
        <v/>
      </c>
      <c r="G114" s="287" t="str">
        <f>IF(OCS!G114="","",OCS!G114)</f>
        <v/>
      </c>
      <c r="H114" s="201" t="str">
        <f>IF(OCS!H114="","",OCS!H114)</f>
        <v/>
      </c>
      <c r="I114" s="201" t="str">
        <f>IF(OCS!I114="","",OCS!I114)</f>
        <v/>
      </c>
      <c r="J114" s="88"/>
      <c r="K114" s="69"/>
      <c r="L114" s="69"/>
      <c r="M114" s="69"/>
      <c r="N114" s="69"/>
      <c r="O114" s="84" t="str">
        <f t="shared" si="5"/>
        <v/>
      </c>
      <c r="P114" s="84" t="str">
        <f t="shared" si="4"/>
        <v/>
      </c>
      <c r="Q114" s="182" t="str">
        <f t="shared" si="6"/>
        <v/>
      </c>
      <c r="R114" s="185"/>
      <c r="S114" s="266"/>
      <c r="T114" s="90"/>
      <c r="U114" s="158">
        <f t="shared" si="7"/>
        <v>0</v>
      </c>
    </row>
    <row r="115" spans="1:21" ht="20.100000000000001" customHeight="1" x14ac:dyDescent="0.25">
      <c r="A115" s="173">
        <v>109</v>
      </c>
      <c r="B115" s="201" t="str">
        <f>IF(OCS!B115="","",OCS!B115)</f>
        <v/>
      </c>
      <c r="C115" s="201" t="str">
        <f>IF(OCS!C115="","",OCS!C115)</f>
        <v/>
      </c>
      <c r="D115" s="229" t="str">
        <f>IF(OCS!D115="","",OCS!D115)</f>
        <v/>
      </c>
      <c r="E115" s="229" t="str">
        <f>IF(OCS!E115="","",OCS!E115)</f>
        <v/>
      </c>
      <c r="F115" s="287" t="str">
        <f>IF(OCS!F115="","",OCS!F115)</f>
        <v/>
      </c>
      <c r="G115" s="287" t="str">
        <f>IF(OCS!G115="","",OCS!G115)</f>
        <v/>
      </c>
      <c r="H115" s="201" t="str">
        <f>IF(OCS!H115="","",OCS!H115)</f>
        <v/>
      </c>
      <c r="I115" s="201" t="str">
        <f>IF(OCS!I115="","",OCS!I115)</f>
        <v/>
      </c>
      <c r="J115" s="88"/>
      <c r="K115" s="69"/>
      <c r="L115" s="69"/>
      <c r="M115" s="69"/>
      <c r="N115" s="69"/>
      <c r="O115" s="84" t="str">
        <f t="shared" si="5"/>
        <v/>
      </c>
      <c r="P115" s="84" t="str">
        <f t="shared" si="4"/>
        <v/>
      </c>
      <c r="Q115" s="182" t="str">
        <f t="shared" si="6"/>
        <v/>
      </c>
      <c r="R115" s="185"/>
      <c r="S115" s="266"/>
      <c r="T115" s="90"/>
      <c r="U115" s="158">
        <f t="shared" si="7"/>
        <v>0</v>
      </c>
    </row>
    <row r="116" spans="1:21" ht="20.100000000000001" customHeight="1" x14ac:dyDescent="0.25">
      <c r="A116" s="173">
        <v>110</v>
      </c>
      <c r="B116" s="201" t="str">
        <f>IF(OCS!B116="","",OCS!B116)</f>
        <v/>
      </c>
      <c r="C116" s="201" t="str">
        <f>IF(OCS!C116="","",OCS!C116)</f>
        <v/>
      </c>
      <c r="D116" s="229" t="str">
        <f>IF(OCS!D116="","",OCS!D116)</f>
        <v/>
      </c>
      <c r="E116" s="229" t="str">
        <f>IF(OCS!E116="","",OCS!E116)</f>
        <v/>
      </c>
      <c r="F116" s="287" t="str">
        <f>IF(OCS!F116="","",OCS!F116)</f>
        <v/>
      </c>
      <c r="G116" s="287" t="str">
        <f>IF(OCS!G116="","",OCS!G116)</f>
        <v/>
      </c>
      <c r="H116" s="201" t="str">
        <f>IF(OCS!H116="","",OCS!H116)</f>
        <v/>
      </c>
      <c r="I116" s="201" t="str">
        <f>IF(OCS!I116="","",OCS!I116)</f>
        <v/>
      </c>
      <c r="J116" s="88"/>
      <c r="K116" s="69"/>
      <c r="L116" s="69"/>
      <c r="M116" s="69"/>
      <c r="N116" s="69"/>
      <c r="O116" s="84" t="str">
        <f t="shared" si="5"/>
        <v/>
      </c>
      <c r="P116" s="84" t="str">
        <f t="shared" si="4"/>
        <v/>
      </c>
      <c r="Q116" s="182" t="str">
        <f t="shared" si="6"/>
        <v/>
      </c>
      <c r="R116" s="185"/>
      <c r="S116" s="266"/>
      <c r="T116" s="90"/>
      <c r="U116" s="158">
        <f t="shared" si="7"/>
        <v>0</v>
      </c>
    </row>
    <row r="117" spans="1:21" ht="20.100000000000001" customHeight="1" x14ac:dyDescent="0.25">
      <c r="A117" s="173">
        <v>111</v>
      </c>
      <c r="B117" s="201" t="str">
        <f>IF(OCS!B117="","",OCS!B117)</f>
        <v/>
      </c>
      <c r="C117" s="201" t="str">
        <f>IF(OCS!C117="","",OCS!C117)</f>
        <v/>
      </c>
      <c r="D117" s="229" t="str">
        <f>IF(OCS!D117="","",OCS!D117)</f>
        <v/>
      </c>
      <c r="E117" s="229" t="str">
        <f>IF(OCS!E117="","",OCS!E117)</f>
        <v/>
      </c>
      <c r="F117" s="287" t="str">
        <f>IF(OCS!F117="","",OCS!F117)</f>
        <v/>
      </c>
      <c r="G117" s="287" t="str">
        <f>IF(OCS!G117="","",OCS!G117)</f>
        <v/>
      </c>
      <c r="H117" s="201" t="str">
        <f>IF(OCS!H117="","",OCS!H117)</f>
        <v/>
      </c>
      <c r="I117" s="201" t="str">
        <f>IF(OCS!I117="","",OCS!I117)</f>
        <v/>
      </c>
      <c r="J117" s="88"/>
      <c r="K117" s="69"/>
      <c r="L117" s="69"/>
      <c r="M117" s="69"/>
      <c r="N117" s="69"/>
      <c r="O117" s="84" t="str">
        <f t="shared" si="5"/>
        <v/>
      </c>
      <c r="P117" s="84" t="str">
        <f t="shared" si="4"/>
        <v/>
      </c>
      <c r="Q117" s="182" t="str">
        <f t="shared" si="6"/>
        <v/>
      </c>
      <c r="R117" s="185"/>
      <c r="S117" s="266"/>
      <c r="T117" s="90"/>
      <c r="U117" s="158">
        <f t="shared" si="7"/>
        <v>0</v>
      </c>
    </row>
    <row r="118" spans="1:21" ht="20.100000000000001" customHeight="1" x14ac:dyDescent="0.25">
      <c r="A118" s="173">
        <v>112</v>
      </c>
      <c r="B118" s="201" t="str">
        <f>IF(OCS!B118="","",OCS!B118)</f>
        <v/>
      </c>
      <c r="C118" s="201" t="str">
        <f>IF(OCS!C118="","",OCS!C118)</f>
        <v/>
      </c>
      <c r="D118" s="229" t="str">
        <f>IF(OCS!D118="","",OCS!D118)</f>
        <v/>
      </c>
      <c r="E118" s="229" t="str">
        <f>IF(OCS!E118="","",OCS!E118)</f>
        <v/>
      </c>
      <c r="F118" s="287" t="str">
        <f>IF(OCS!F118="","",OCS!F118)</f>
        <v/>
      </c>
      <c r="G118" s="287" t="str">
        <f>IF(OCS!G118="","",OCS!G118)</f>
        <v/>
      </c>
      <c r="H118" s="201" t="str">
        <f>IF(OCS!H118="","",OCS!H118)</f>
        <v/>
      </c>
      <c r="I118" s="201" t="str">
        <f>IF(OCS!I118="","",OCS!I118)</f>
        <v/>
      </c>
      <c r="J118" s="88"/>
      <c r="K118" s="69"/>
      <c r="L118" s="69"/>
      <c r="M118" s="69"/>
      <c r="N118" s="69"/>
      <c r="O118" s="84" t="str">
        <f t="shared" si="5"/>
        <v/>
      </c>
      <c r="P118" s="84" t="str">
        <f t="shared" si="4"/>
        <v/>
      </c>
      <c r="Q118" s="182" t="str">
        <f t="shared" si="6"/>
        <v/>
      </c>
      <c r="R118" s="185"/>
      <c r="S118" s="266"/>
      <c r="T118" s="90"/>
      <c r="U118" s="158">
        <f t="shared" si="7"/>
        <v>0</v>
      </c>
    </row>
    <row r="119" spans="1:21" ht="20.100000000000001" customHeight="1" x14ac:dyDescent="0.25">
      <c r="A119" s="173">
        <v>113</v>
      </c>
      <c r="B119" s="201" t="str">
        <f>IF(OCS!B119="","",OCS!B119)</f>
        <v/>
      </c>
      <c r="C119" s="201" t="str">
        <f>IF(OCS!C119="","",OCS!C119)</f>
        <v/>
      </c>
      <c r="D119" s="229" t="str">
        <f>IF(OCS!D119="","",OCS!D119)</f>
        <v/>
      </c>
      <c r="E119" s="229" t="str">
        <f>IF(OCS!E119="","",OCS!E119)</f>
        <v/>
      </c>
      <c r="F119" s="287" t="str">
        <f>IF(OCS!F119="","",OCS!F119)</f>
        <v/>
      </c>
      <c r="G119" s="287" t="str">
        <f>IF(OCS!G119="","",OCS!G119)</f>
        <v/>
      </c>
      <c r="H119" s="201" t="str">
        <f>IF(OCS!H119="","",OCS!H119)</f>
        <v/>
      </c>
      <c r="I119" s="201" t="str">
        <f>IF(OCS!I119="","",OCS!I119)</f>
        <v/>
      </c>
      <c r="J119" s="88"/>
      <c r="K119" s="69"/>
      <c r="L119" s="69"/>
      <c r="M119" s="69"/>
      <c r="N119" s="69"/>
      <c r="O119" s="84" t="str">
        <f t="shared" si="5"/>
        <v/>
      </c>
      <c r="P119" s="84" t="str">
        <f t="shared" si="4"/>
        <v/>
      </c>
      <c r="Q119" s="182" t="str">
        <f t="shared" si="6"/>
        <v/>
      </c>
      <c r="R119" s="185"/>
      <c r="S119" s="266"/>
      <c r="T119" s="90"/>
      <c r="U119" s="158">
        <f t="shared" si="7"/>
        <v>0</v>
      </c>
    </row>
    <row r="120" spans="1:21" ht="20.100000000000001" customHeight="1" x14ac:dyDescent="0.25">
      <c r="A120" s="173">
        <v>114</v>
      </c>
      <c r="B120" s="201" t="str">
        <f>IF(OCS!B120="","",OCS!B120)</f>
        <v/>
      </c>
      <c r="C120" s="201" t="str">
        <f>IF(OCS!C120="","",OCS!C120)</f>
        <v/>
      </c>
      <c r="D120" s="229" t="str">
        <f>IF(OCS!D120="","",OCS!D120)</f>
        <v/>
      </c>
      <c r="E120" s="229" t="str">
        <f>IF(OCS!E120="","",OCS!E120)</f>
        <v/>
      </c>
      <c r="F120" s="287" t="str">
        <f>IF(OCS!F120="","",OCS!F120)</f>
        <v/>
      </c>
      <c r="G120" s="287" t="str">
        <f>IF(OCS!G120="","",OCS!G120)</f>
        <v/>
      </c>
      <c r="H120" s="201" t="str">
        <f>IF(OCS!H120="","",OCS!H120)</f>
        <v/>
      </c>
      <c r="I120" s="201" t="str">
        <f>IF(OCS!I120="","",OCS!I120)</f>
        <v/>
      </c>
      <c r="J120" s="88"/>
      <c r="K120" s="69"/>
      <c r="L120" s="69"/>
      <c r="M120" s="69"/>
      <c r="N120" s="69"/>
      <c r="O120" s="84" t="str">
        <f t="shared" si="5"/>
        <v/>
      </c>
      <c r="P120" s="84" t="str">
        <f t="shared" si="4"/>
        <v/>
      </c>
      <c r="Q120" s="182" t="str">
        <f t="shared" si="6"/>
        <v/>
      </c>
      <c r="R120" s="185"/>
      <c r="S120" s="266"/>
      <c r="T120" s="90"/>
      <c r="U120" s="158">
        <f t="shared" si="7"/>
        <v>0</v>
      </c>
    </row>
    <row r="121" spans="1:21" ht="20.100000000000001" customHeight="1" x14ac:dyDescent="0.25">
      <c r="A121" s="173">
        <v>115</v>
      </c>
      <c r="B121" s="201" t="str">
        <f>IF(OCS!B121="","",OCS!B121)</f>
        <v/>
      </c>
      <c r="C121" s="201" t="str">
        <f>IF(OCS!C121="","",OCS!C121)</f>
        <v/>
      </c>
      <c r="D121" s="229" t="str">
        <f>IF(OCS!D121="","",OCS!D121)</f>
        <v/>
      </c>
      <c r="E121" s="229" t="str">
        <f>IF(OCS!E121="","",OCS!E121)</f>
        <v/>
      </c>
      <c r="F121" s="287" t="str">
        <f>IF(OCS!F121="","",OCS!F121)</f>
        <v/>
      </c>
      <c r="G121" s="287" t="str">
        <f>IF(OCS!G121="","",OCS!G121)</f>
        <v/>
      </c>
      <c r="H121" s="201" t="str">
        <f>IF(OCS!H121="","",OCS!H121)</f>
        <v/>
      </c>
      <c r="I121" s="201" t="str">
        <f>IF(OCS!I121="","",OCS!I121)</f>
        <v/>
      </c>
      <c r="J121" s="88"/>
      <c r="K121" s="69"/>
      <c r="L121" s="69"/>
      <c r="M121" s="69"/>
      <c r="N121" s="69"/>
      <c r="O121" s="84" t="str">
        <f t="shared" si="5"/>
        <v/>
      </c>
      <c r="P121" s="84" t="str">
        <f t="shared" si="4"/>
        <v/>
      </c>
      <c r="Q121" s="182" t="str">
        <f t="shared" si="6"/>
        <v/>
      </c>
      <c r="R121" s="185"/>
      <c r="S121" s="266"/>
      <c r="T121" s="90"/>
      <c r="U121" s="158">
        <f t="shared" si="7"/>
        <v>0</v>
      </c>
    </row>
    <row r="122" spans="1:21" ht="20.100000000000001" customHeight="1" x14ac:dyDescent="0.25">
      <c r="A122" s="173">
        <v>116</v>
      </c>
      <c r="B122" s="201" t="str">
        <f>IF(OCS!B122="","",OCS!B122)</f>
        <v/>
      </c>
      <c r="C122" s="201" t="str">
        <f>IF(OCS!C122="","",OCS!C122)</f>
        <v/>
      </c>
      <c r="D122" s="229" t="str">
        <f>IF(OCS!D122="","",OCS!D122)</f>
        <v/>
      </c>
      <c r="E122" s="229" t="str">
        <f>IF(OCS!E122="","",OCS!E122)</f>
        <v/>
      </c>
      <c r="F122" s="287" t="str">
        <f>IF(OCS!F122="","",OCS!F122)</f>
        <v/>
      </c>
      <c r="G122" s="287" t="str">
        <f>IF(OCS!G122="","",OCS!G122)</f>
        <v/>
      </c>
      <c r="H122" s="201" t="str">
        <f>IF(OCS!H122="","",OCS!H122)</f>
        <v/>
      </c>
      <c r="I122" s="201" t="str">
        <f>IF(OCS!I122="","",OCS!I122)</f>
        <v/>
      </c>
      <c r="J122" s="88"/>
      <c r="K122" s="69"/>
      <c r="L122" s="69"/>
      <c r="M122" s="69"/>
      <c r="N122" s="69"/>
      <c r="O122" s="84" t="str">
        <f t="shared" si="5"/>
        <v/>
      </c>
      <c r="P122" s="84" t="str">
        <f t="shared" si="4"/>
        <v/>
      </c>
      <c r="Q122" s="182" t="str">
        <f t="shared" si="6"/>
        <v/>
      </c>
      <c r="R122" s="185"/>
      <c r="S122" s="266"/>
      <c r="T122" s="90"/>
      <c r="U122" s="158">
        <f t="shared" si="7"/>
        <v>0</v>
      </c>
    </row>
    <row r="123" spans="1:21" ht="20.100000000000001" customHeight="1" x14ac:dyDescent="0.25">
      <c r="A123" s="173">
        <v>117</v>
      </c>
      <c r="B123" s="201" t="str">
        <f>IF(OCS!B123="","",OCS!B123)</f>
        <v/>
      </c>
      <c r="C123" s="201" t="str">
        <f>IF(OCS!C123="","",OCS!C123)</f>
        <v/>
      </c>
      <c r="D123" s="229" t="str">
        <f>IF(OCS!D123="","",OCS!D123)</f>
        <v/>
      </c>
      <c r="E123" s="229" t="str">
        <f>IF(OCS!E123="","",OCS!E123)</f>
        <v/>
      </c>
      <c r="F123" s="287" t="str">
        <f>IF(OCS!F123="","",OCS!F123)</f>
        <v/>
      </c>
      <c r="G123" s="287" t="str">
        <f>IF(OCS!G123="","",OCS!G123)</f>
        <v/>
      </c>
      <c r="H123" s="201" t="str">
        <f>IF(OCS!H123="","",OCS!H123)</f>
        <v/>
      </c>
      <c r="I123" s="201" t="str">
        <f>IF(OCS!I123="","",OCS!I123)</f>
        <v/>
      </c>
      <c r="J123" s="88"/>
      <c r="K123" s="69"/>
      <c r="L123" s="69"/>
      <c r="M123" s="69"/>
      <c r="N123" s="69"/>
      <c r="O123" s="84" t="str">
        <f t="shared" si="5"/>
        <v/>
      </c>
      <c r="P123" s="84" t="str">
        <f t="shared" si="4"/>
        <v/>
      </c>
      <c r="Q123" s="182" t="str">
        <f t="shared" si="6"/>
        <v/>
      </c>
      <c r="R123" s="185"/>
      <c r="S123" s="266"/>
      <c r="T123" s="90"/>
      <c r="U123" s="158">
        <f t="shared" si="7"/>
        <v>0</v>
      </c>
    </row>
    <row r="124" spans="1:21" ht="20.100000000000001" customHeight="1" x14ac:dyDescent="0.25">
      <c r="A124" s="173">
        <v>118</v>
      </c>
      <c r="B124" s="201" t="str">
        <f>IF(OCS!B124="","",OCS!B124)</f>
        <v/>
      </c>
      <c r="C124" s="201" t="str">
        <f>IF(OCS!C124="","",OCS!C124)</f>
        <v/>
      </c>
      <c r="D124" s="229" t="str">
        <f>IF(OCS!D124="","",OCS!D124)</f>
        <v/>
      </c>
      <c r="E124" s="229" t="str">
        <f>IF(OCS!E124="","",OCS!E124)</f>
        <v/>
      </c>
      <c r="F124" s="287" t="str">
        <f>IF(OCS!F124="","",OCS!F124)</f>
        <v/>
      </c>
      <c r="G124" s="287" t="str">
        <f>IF(OCS!G124="","",OCS!G124)</f>
        <v/>
      </c>
      <c r="H124" s="201" t="str">
        <f>IF(OCS!H124="","",OCS!H124)</f>
        <v/>
      </c>
      <c r="I124" s="201" t="str">
        <f>IF(OCS!I124="","",OCS!I124)</f>
        <v/>
      </c>
      <c r="J124" s="88"/>
      <c r="K124" s="69"/>
      <c r="L124" s="69"/>
      <c r="M124" s="69"/>
      <c r="N124" s="69"/>
      <c r="O124" s="84" t="str">
        <f t="shared" si="5"/>
        <v/>
      </c>
      <c r="P124" s="84" t="str">
        <f t="shared" si="4"/>
        <v/>
      </c>
      <c r="Q124" s="182" t="str">
        <f t="shared" si="6"/>
        <v/>
      </c>
      <c r="R124" s="185"/>
      <c r="S124" s="266"/>
      <c r="T124" s="90"/>
      <c r="U124" s="158">
        <f t="shared" si="7"/>
        <v>0</v>
      </c>
    </row>
    <row r="125" spans="1:21" ht="20.100000000000001" customHeight="1" x14ac:dyDescent="0.25">
      <c r="A125" s="173">
        <v>119</v>
      </c>
      <c r="B125" s="201" t="str">
        <f>IF(OCS!B125="","",OCS!B125)</f>
        <v/>
      </c>
      <c r="C125" s="201" t="str">
        <f>IF(OCS!C125="","",OCS!C125)</f>
        <v/>
      </c>
      <c r="D125" s="229" t="str">
        <f>IF(OCS!D125="","",OCS!D125)</f>
        <v/>
      </c>
      <c r="E125" s="229" t="str">
        <f>IF(OCS!E125="","",OCS!E125)</f>
        <v/>
      </c>
      <c r="F125" s="287" t="str">
        <f>IF(OCS!F125="","",OCS!F125)</f>
        <v/>
      </c>
      <c r="G125" s="287" t="str">
        <f>IF(OCS!G125="","",OCS!G125)</f>
        <v/>
      </c>
      <c r="H125" s="201" t="str">
        <f>IF(OCS!H125="","",OCS!H125)</f>
        <v/>
      </c>
      <c r="I125" s="201" t="str">
        <f>IF(OCS!I125="","",OCS!I125)</f>
        <v/>
      </c>
      <c r="J125" s="88"/>
      <c r="K125" s="69"/>
      <c r="L125" s="69"/>
      <c r="M125" s="69"/>
      <c r="N125" s="69"/>
      <c r="O125" s="84" t="str">
        <f t="shared" si="5"/>
        <v/>
      </c>
      <c r="P125" s="84" t="str">
        <f t="shared" si="4"/>
        <v/>
      </c>
      <c r="Q125" s="182" t="str">
        <f t="shared" si="6"/>
        <v/>
      </c>
      <c r="R125" s="185"/>
      <c r="S125" s="266"/>
      <c r="T125" s="90"/>
      <c r="U125" s="158">
        <f t="shared" si="7"/>
        <v>0</v>
      </c>
    </row>
    <row r="126" spans="1:21" ht="20.100000000000001" customHeight="1" x14ac:dyDescent="0.25">
      <c r="A126" s="173">
        <v>120</v>
      </c>
      <c r="B126" s="201" t="str">
        <f>IF(OCS!B126="","",OCS!B126)</f>
        <v/>
      </c>
      <c r="C126" s="201" t="str">
        <f>IF(OCS!C126="","",OCS!C126)</f>
        <v/>
      </c>
      <c r="D126" s="229" t="str">
        <f>IF(OCS!D126="","",OCS!D126)</f>
        <v/>
      </c>
      <c r="E126" s="229" t="str">
        <f>IF(OCS!E126="","",OCS!E126)</f>
        <v/>
      </c>
      <c r="F126" s="287" t="str">
        <f>IF(OCS!F126="","",OCS!F126)</f>
        <v/>
      </c>
      <c r="G126" s="287" t="str">
        <f>IF(OCS!G126="","",OCS!G126)</f>
        <v/>
      </c>
      <c r="H126" s="201" t="str">
        <f>IF(OCS!H126="","",OCS!H126)</f>
        <v/>
      </c>
      <c r="I126" s="201" t="str">
        <f>IF(OCS!I126="","",OCS!I126)</f>
        <v/>
      </c>
      <c r="J126" s="88"/>
      <c r="K126" s="69"/>
      <c r="L126" s="69"/>
      <c r="M126" s="69"/>
      <c r="N126" s="69"/>
      <c r="O126" s="84" t="str">
        <f t="shared" si="5"/>
        <v/>
      </c>
      <c r="P126" s="84" t="str">
        <f t="shared" si="4"/>
        <v/>
      </c>
      <c r="Q126" s="182" t="str">
        <f t="shared" si="6"/>
        <v/>
      </c>
      <c r="R126" s="185"/>
      <c r="S126" s="266"/>
      <c r="T126" s="90"/>
      <c r="U126" s="158">
        <f t="shared" si="7"/>
        <v>0</v>
      </c>
    </row>
    <row r="127" spans="1:21" ht="20.100000000000001" customHeight="1" x14ac:dyDescent="0.25">
      <c r="A127" s="173">
        <v>121</v>
      </c>
      <c r="B127" s="201" t="str">
        <f>IF(OCS!B127="","",OCS!B127)</f>
        <v/>
      </c>
      <c r="C127" s="201" t="str">
        <f>IF(OCS!C127="","",OCS!C127)</f>
        <v/>
      </c>
      <c r="D127" s="229" t="str">
        <f>IF(OCS!D127="","",OCS!D127)</f>
        <v/>
      </c>
      <c r="E127" s="229" t="str">
        <f>IF(OCS!E127="","",OCS!E127)</f>
        <v/>
      </c>
      <c r="F127" s="287" t="str">
        <f>IF(OCS!F127="","",OCS!F127)</f>
        <v/>
      </c>
      <c r="G127" s="287" t="str">
        <f>IF(OCS!G127="","",OCS!G127)</f>
        <v/>
      </c>
      <c r="H127" s="201" t="str">
        <f>IF(OCS!H127="","",OCS!H127)</f>
        <v/>
      </c>
      <c r="I127" s="201" t="str">
        <f>IF(OCS!I127="","",OCS!I127)</f>
        <v/>
      </c>
      <c r="J127" s="88"/>
      <c r="K127" s="69"/>
      <c r="L127" s="69"/>
      <c r="M127" s="69"/>
      <c r="N127" s="69"/>
      <c r="O127" s="84" t="str">
        <f t="shared" si="5"/>
        <v/>
      </c>
      <c r="P127" s="84" t="str">
        <f t="shared" si="4"/>
        <v/>
      </c>
      <c r="Q127" s="182" t="str">
        <f t="shared" si="6"/>
        <v/>
      </c>
      <c r="R127" s="185"/>
      <c r="S127" s="266"/>
      <c r="T127" s="90"/>
      <c r="U127" s="158">
        <f t="shared" si="7"/>
        <v>0</v>
      </c>
    </row>
    <row r="128" spans="1:21" ht="20.100000000000001" customHeight="1" x14ac:dyDescent="0.25">
      <c r="A128" s="173">
        <v>122</v>
      </c>
      <c r="B128" s="201" t="str">
        <f>IF(OCS!B128="","",OCS!B128)</f>
        <v/>
      </c>
      <c r="C128" s="201" t="str">
        <f>IF(OCS!C128="","",OCS!C128)</f>
        <v/>
      </c>
      <c r="D128" s="229" t="str">
        <f>IF(OCS!D128="","",OCS!D128)</f>
        <v/>
      </c>
      <c r="E128" s="229" t="str">
        <f>IF(OCS!E128="","",OCS!E128)</f>
        <v/>
      </c>
      <c r="F128" s="287" t="str">
        <f>IF(OCS!F128="","",OCS!F128)</f>
        <v/>
      </c>
      <c r="G128" s="287" t="str">
        <f>IF(OCS!G128="","",OCS!G128)</f>
        <v/>
      </c>
      <c r="H128" s="201" t="str">
        <f>IF(OCS!H128="","",OCS!H128)</f>
        <v/>
      </c>
      <c r="I128" s="201" t="str">
        <f>IF(OCS!I128="","",OCS!I128)</f>
        <v/>
      </c>
      <c r="J128" s="88"/>
      <c r="K128" s="69"/>
      <c r="L128" s="69"/>
      <c r="M128" s="69"/>
      <c r="N128" s="69"/>
      <c r="O128" s="84" t="str">
        <f t="shared" si="5"/>
        <v/>
      </c>
      <c r="P128" s="84" t="str">
        <f t="shared" si="4"/>
        <v/>
      </c>
      <c r="Q128" s="182" t="str">
        <f t="shared" si="6"/>
        <v/>
      </c>
      <c r="R128" s="185"/>
      <c r="S128" s="266"/>
      <c r="T128" s="90"/>
      <c r="U128" s="158">
        <f t="shared" si="7"/>
        <v>0</v>
      </c>
    </row>
    <row r="129" spans="1:21" ht="20.100000000000001" customHeight="1" x14ac:dyDescent="0.25">
      <c r="A129" s="173">
        <v>123</v>
      </c>
      <c r="B129" s="201" t="str">
        <f>IF(OCS!B129="","",OCS!B129)</f>
        <v/>
      </c>
      <c r="C129" s="201" t="str">
        <f>IF(OCS!C129="","",OCS!C129)</f>
        <v/>
      </c>
      <c r="D129" s="229" t="str">
        <f>IF(OCS!D129="","",OCS!D129)</f>
        <v/>
      </c>
      <c r="E129" s="229" t="str">
        <f>IF(OCS!E129="","",OCS!E129)</f>
        <v/>
      </c>
      <c r="F129" s="287" t="str">
        <f>IF(OCS!F129="","",OCS!F129)</f>
        <v/>
      </c>
      <c r="G129" s="287" t="str">
        <f>IF(OCS!G129="","",OCS!G129)</f>
        <v/>
      </c>
      <c r="H129" s="201" t="str">
        <f>IF(OCS!H129="","",OCS!H129)</f>
        <v/>
      </c>
      <c r="I129" s="201" t="str">
        <f>IF(OCS!I129="","",OCS!I129)</f>
        <v/>
      </c>
      <c r="J129" s="88"/>
      <c r="K129" s="69"/>
      <c r="L129" s="69"/>
      <c r="M129" s="69"/>
      <c r="N129" s="69"/>
      <c r="O129" s="84" t="str">
        <f t="shared" si="5"/>
        <v/>
      </c>
      <c r="P129" s="84" t="str">
        <f t="shared" si="4"/>
        <v/>
      </c>
      <c r="Q129" s="182" t="str">
        <f t="shared" si="6"/>
        <v/>
      </c>
      <c r="R129" s="185"/>
      <c r="S129" s="266"/>
      <c r="T129" s="90"/>
      <c r="U129" s="158">
        <f t="shared" si="7"/>
        <v>0</v>
      </c>
    </row>
    <row r="130" spans="1:21" ht="20.100000000000001" customHeight="1" x14ac:dyDescent="0.25">
      <c r="A130" s="173">
        <v>124</v>
      </c>
      <c r="B130" s="201" t="str">
        <f>IF(OCS!B130="","",OCS!B130)</f>
        <v/>
      </c>
      <c r="C130" s="201" t="str">
        <f>IF(OCS!C130="","",OCS!C130)</f>
        <v/>
      </c>
      <c r="D130" s="229" t="str">
        <f>IF(OCS!D130="","",OCS!D130)</f>
        <v/>
      </c>
      <c r="E130" s="229" t="str">
        <f>IF(OCS!E130="","",OCS!E130)</f>
        <v/>
      </c>
      <c r="F130" s="287" t="str">
        <f>IF(OCS!F130="","",OCS!F130)</f>
        <v/>
      </c>
      <c r="G130" s="287" t="str">
        <f>IF(OCS!G130="","",OCS!G130)</f>
        <v/>
      </c>
      <c r="H130" s="201" t="str">
        <f>IF(OCS!H130="","",OCS!H130)</f>
        <v/>
      </c>
      <c r="I130" s="201" t="str">
        <f>IF(OCS!I130="","",OCS!I130)</f>
        <v/>
      </c>
      <c r="J130" s="88"/>
      <c r="K130" s="69"/>
      <c r="L130" s="69"/>
      <c r="M130" s="69"/>
      <c r="N130" s="69"/>
      <c r="O130" s="84" t="str">
        <f t="shared" si="5"/>
        <v/>
      </c>
      <c r="P130" s="84" t="str">
        <f t="shared" si="4"/>
        <v/>
      </c>
      <c r="Q130" s="182" t="str">
        <f t="shared" si="6"/>
        <v/>
      </c>
      <c r="R130" s="185"/>
      <c r="S130" s="266"/>
      <c r="T130" s="90"/>
      <c r="U130" s="158">
        <f t="shared" si="7"/>
        <v>0</v>
      </c>
    </row>
    <row r="131" spans="1:21" ht="20.100000000000001" customHeight="1" x14ac:dyDescent="0.25">
      <c r="A131" s="173">
        <v>125</v>
      </c>
      <c r="B131" s="201" t="str">
        <f>IF(OCS!B131="","",OCS!B131)</f>
        <v/>
      </c>
      <c r="C131" s="201" t="str">
        <f>IF(OCS!C131="","",OCS!C131)</f>
        <v/>
      </c>
      <c r="D131" s="229" t="str">
        <f>IF(OCS!D131="","",OCS!D131)</f>
        <v/>
      </c>
      <c r="E131" s="229" t="str">
        <f>IF(OCS!E131="","",OCS!E131)</f>
        <v/>
      </c>
      <c r="F131" s="287" t="str">
        <f>IF(OCS!F131="","",OCS!F131)</f>
        <v/>
      </c>
      <c r="G131" s="287" t="str">
        <f>IF(OCS!G131="","",OCS!G131)</f>
        <v/>
      </c>
      <c r="H131" s="201" t="str">
        <f>IF(OCS!H131="","",OCS!H131)</f>
        <v/>
      </c>
      <c r="I131" s="201" t="str">
        <f>IF(OCS!I131="","",OCS!I131)</f>
        <v/>
      </c>
      <c r="J131" s="88"/>
      <c r="K131" s="69"/>
      <c r="L131" s="69"/>
      <c r="M131" s="69"/>
      <c r="N131" s="69"/>
      <c r="O131" s="84" t="str">
        <f t="shared" si="5"/>
        <v/>
      </c>
      <c r="P131" s="84" t="str">
        <f t="shared" si="4"/>
        <v/>
      </c>
      <c r="Q131" s="182" t="str">
        <f t="shared" si="6"/>
        <v/>
      </c>
      <c r="R131" s="185"/>
      <c r="S131" s="266"/>
      <c r="T131" s="90"/>
      <c r="U131" s="158">
        <f t="shared" si="7"/>
        <v>0</v>
      </c>
    </row>
    <row r="132" spans="1:21" ht="20.100000000000001" customHeight="1" x14ac:dyDescent="0.25">
      <c r="A132" s="173">
        <v>126</v>
      </c>
      <c r="B132" s="201" t="str">
        <f>IF(OCS!B132="","",OCS!B132)</f>
        <v/>
      </c>
      <c r="C132" s="201" t="str">
        <f>IF(OCS!C132="","",OCS!C132)</f>
        <v/>
      </c>
      <c r="D132" s="229" t="str">
        <f>IF(OCS!D132="","",OCS!D132)</f>
        <v/>
      </c>
      <c r="E132" s="229" t="str">
        <f>IF(OCS!E132="","",OCS!E132)</f>
        <v/>
      </c>
      <c r="F132" s="287" t="str">
        <f>IF(OCS!F132="","",OCS!F132)</f>
        <v/>
      </c>
      <c r="G132" s="287" t="str">
        <f>IF(OCS!G132="","",OCS!G132)</f>
        <v/>
      </c>
      <c r="H132" s="201" t="str">
        <f>IF(OCS!H132="","",OCS!H132)</f>
        <v/>
      </c>
      <c r="I132" s="201" t="str">
        <f>IF(OCS!I132="","",OCS!I132)</f>
        <v/>
      </c>
      <c r="J132" s="88"/>
      <c r="K132" s="69"/>
      <c r="L132" s="69"/>
      <c r="M132" s="69"/>
      <c r="N132" s="69"/>
      <c r="O132" s="84" t="str">
        <f t="shared" si="5"/>
        <v/>
      </c>
      <c r="P132" s="84" t="str">
        <f t="shared" si="4"/>
        <v/>
      </c>
      <c r="Q132" s="182" t="str">
        <f t="shared" si="6"/>
        <v/>
      </c>
      <c r="R132" s="185"/>
      <c r="S132" s="266"/>
      <c r="T132" s="90"/>
      <c r="U132" s="158">
        <f t="shared" si="7"/>
        <v>0</v>
      </c>
    </row>
    <row r="133" spans="1:21" ht="20.100000000000001" customHeight="1" x14ac:dyDescent="0.25">
      <c r="A133" s="173">
        <v>127</v>
      </c>
      <c r="B133" s="201" t="str">
        <f>IF(OCS!B133="","",OCS!B133)</f>
        <v/>
      </c>
      <c r="C133" s="201" t="str">
        <f>IF(OCS!C133="","",OCS!C133)</f>
        <v/>
      </c>
      <c r="D133" s="229" t="str">
        <f>IF(OCS!D133="","",OCS!D133)</f>
        <v/>
      </c>
      <c r="E133" s="229" t="str">
        <f>IF(OCS!E133="","",OCS!E133)</f>
        <v/>
      </c>
      <c r="F133" s="287" t="str">
        <f>IF(OCS!F133="","",OCS!F133)</f>
        <v/>
      </c>
      <c r="G133" s="287" t="str">
        <f>IF(OCS!G133="","",OCS!G133)</f>
        <v/>
      </c>
      <c r="H133" s="201" t="str">
        <f>IF(OCS!H133="","",OCS!H133)</f>
        <v/>
      </c>
      <c r="I133" s="201" t="str">
        <f>IF(OCS!I133="","",OCS!I133)</f>
        <v/>
      </c>
      <c r="J133" s="88"/>
      <c r="K133" s="69"/>
      <c r="L133" s="69"/>
      <c r="M133" s="69"/>
      <c r="N133" s="69"/>
      <c r="O133" s="84" t="str">
        <f t="shared" si="5"/>
        <v/>
      </c>
      <c r="P133" s="84" t="str">
        <f t="shared" si="4"/>
        <v/>
      </c>
      <c r="Q133" s="182" t="str">
        <f t="shared" si="6"/>
        <v/>
      </c>
      <c r="R133" s="185"/>
      <c r="S133" s="266"/>
      <c r="T133" s="90"/>
      <c r="U133" s="158">
        <f t="shared" si="7"/>
        <v>0</v>
      </c>
    </row>
    <row r="134" spans="1:21" ht="20.100000000000001" customHeight="1" x14ac:dyDescent="0.25">
      <c r="A134" s="173">
        <v>128</v>
      </c>
      <c r="B134" s="201" t="str">
        <f>IF(OCS!B134="","",OCS!B134)</f>
        <v/>
      </c>
      <c r="C134" s="201" t="str">
        <f>IF(OCS!C134="","",OCS!C134)</f>
        <v/>
      </c>
      <c r="D134" s="229" t="str">
        <f>IF(OCS!D134="","",OCS!D134)</f>
        <v/>
      </c>
      <c r="E134" s="229" t="str">
        <f>IF(OCS!E134="","",OCS!E134)</f>
        <v/>
      </c>
      <c r="F134" s="287" t="str">
        <f>IF(OCS!F134="","",OCS!F134)</f>
        <v/>
      </c>
      <c r="G134" s="287" t="str">
        <f>IF(OCS!G134="","",OCS!G134)</f>
        <v/>
      </c>
      <c r="H134" s="201" t="str">
        <f>IF(OCS!H134="","",OCS!H134)</f>
        <v/>
      </c>
      <c r="I134" s="201" t="str">
        <f>IF(OCS!I134="","",OCS!I134)</f>
        <v/>
      </c>
      <c r="J134" s="88"/>
      <c r="K134" s="69"/>
      <c r="L134" s="69"/>
      <c r="M134" s="69"/>
      <c r="N134" s="69"/>
      <c r="O134" s="84" t="str">
        <f t="shared" si="5"/>
        <v/>
      </c>
      <c r="P134" s="84" t="str">
        <f t="shared" si="4"/>
        <v/>
      </c>
      <c r="Q134" s="182" t="str">
        <f t="shared" si="6"/>
        <v/>
      </c>
      <c r="R134" s="185"/>
      <c r="S134" s="266"/>
      <c r="T134" s="90"/>
      <c r="U134" s="158">
        <f t="shared" si="7"/>
        <v>0</v>
      </c>
    </row>
    <row r="135" spans="1:21" ht="20.100000000000001" customHeight="1" x14ac:dyDescent="0.25">
      <c r="A135" s="173">
        <v>129</v>
      </c>
      <c r="B135" s="201" t="str">
        <f>IF(OCS!B135="","",OCS!B135)</f>
        <v/>
      </c>
      <c r="C135" s="201" t="str">
        <f>IF(OCS!C135="","",OCS!C135)</f>
        <v/>
      </c>
      <c r="D135" s="229" t="str">
        <f>IF(OCS!D135="","",OCS!D135)</f>
        <v/>
      </c>
      <c r="E135" s="229" t="str">
        <f>IF(OCS!E135="","",OCS!E135)</f>
        <v/>
      </c>
      <c r="F135" s="287" t="str">
        <f>IF(OCS!F135="","",OCS!F135)</f>
        <v/>
      </c>
      <c r="G135" s="287" t="str">
        <f>IF(OCS!G135="","",OCS!G135)</f>
        <v/>
      </c>
      <c r="H135" s="201" t="str">
        <f>IF(OCS!H135="","",OCS!H135)</f>
        <v/>
      </c>
      <c r="I135" s="201" t="str">
        <f>IF(OCS!I135="","",OCS!I135)</f>
        <v/>
      </c>
      <c r="J135" s="88"/>
      <c r="K135" s="69"/>
      <c r="L135" s="69"/>
      <c r="M135" s="69"/>
      <c r="N135" s="69"/>
      <c r="O135" s="84" t="str">
        <f t="shared" si="5"/>
        <v/>
      </c>
      <c r="P135" s="84" t="str">
        <f t="shared" ref="P135:P198" si="8">IF(J135="","",IF(AND(J135="Internes",K135&gt;=12),5.19*L135*K135,IF(AND(J135="Internes",K135&lt;12),11.42*L135*K135,IF(AND(J135="Mayotte",K135&gt;=12),12*L135*K135,IF(AND(J135="Mayotte",K135&lt;12),21.53*L135*K135,IF(AND(J135="Hors territoire",K135&gt;=12),23.73*L135*K135,IF(AND(J135="Hors territoire",K135&lt;12),39.97*L135*K135,"")))))))</f>
        <v/>
      </c>
      <c r="Q135" s="182" t="str">
        <f t="shared" si="6"/>
        <v/>
      </c>
      <c r="R135" s="185"/>
      <c r="S135" s="266"/>
      <c r="T135" s="90"/>
      <c r="U135" s="158">
        <f t="shared" si="7"/>
        <v>0</v>
      </c>
    </row>
    <row r="136" spans="1:21" ht="20.100000000000001" customHeight="1" x14ac:dyDescent="0.25">
      <c r="A136" s="173">
        <v>130</v>
      </c>
      <c r="B136" s="201" t="str">
        <f>IF(OCS!B136="","",OCS!B136)</f>
        <v/>
      </c>
      <c r="C136" s="201" t="str">
        <f>IF(OCS!C136="","",OCS!C136)</f>
        <v/>
      </c>
      <c r="D136" s="229" t="str">
        <f>IF(OCS!D136="","",OCS!D136)</f>
        <v/>
      </c>
      <c r="E136" s="229" t="str">
        <f>IF(OCS!E136="","",OCS!E136)</f>
        <v/>
      </c>
      <c r="F136" s="287" t="str">
        <f>IF(OCS!F136="","",OCS!F136)</f>
        <v/>
      </c>
      <c r="G136" s="287" t="str">
        <f>IF(OCS!G136="","",OCS!G136)</f>
        <v/>
      </c>
      <c r="H136" s="201" t="str">
        <f>IF(OCS!H136="","",OCS!H136)</f>
        <v/>
      </c>
      <c r="I136" s="201" t="str">
        <f>IF(OCS!I136="","",OCS!I136)</f>
        <v/>
      </c>
      <c r="J136" s="88"/>
      <c r="K136" s="69"/>
      <c r="L136" s="69"/>
      <c r="M136" s="69"/>
      <c r="N136" s="69"/>
      <c r="O136" s="84" t="str">
        <f t="shared" ref="O136:O199" si="9">IF(J136="","",IF(AND(J136="Internes",K136&gt;=12),5.19,IF(AND(J136="Internes",K136&lt;12),11.42,IF(AND(J136="Mayotte",K136&gt;=12),12,IF(AND(J136="Mayotte",K136&lt;12),21.53,IF(AND(J136="Hors territoire",K136&gt;=12),23.73,IF(AND(J136="Hors territoire",K136&lt;12),39.97,"")))))))</f>
        <v/>
      </c>
      <c r="P136" s="84" t="str">
        <f t="shared" si="8"/>
        <v/>
      </c>
      <c r="Q136" s="182" t="str">
        <f t="shared" ref="Q136:Q199" si="10">IF(OR(I136="",P136=""),"",IF($P136&gt;I136,"Le montant éligible ne peut être supérieur au montant présenté",""))</f>
        <v/>
      </c>
      <c r="R136" s="185"/>
      <c r="S136" s="266"/>
      <c r="T136" s="90"/>
      <c r="U136" s="158">
        <f t="shared" ref="U136:U199" si="11">IF(AND(B136&lt;&gt;"",T136&lt;&gt;"Oui"),1,0)</f>
        <v>0</v>
      </c>
    </row>
    <row r="137" spans="1:21" ht="20.100000000000001" customHeight="1" x14ac:dyDescent="0.25">
      <c r="A137" s="173">
        <v>131</v>
      </c>
      <c r="B137" s="201" t="str">
        <f>IF(OCS!B137="","",OCS!B137)</f>
        <v/>
      </c>
      <c r="C137" s="201" t="str">
        <f>IF(OCS!C137="","",OCS!C137)</f>
        <v/>
      </c>
      <c r="D137" s="229" t="str">
        <f>IF(OCS!D137="","",OCS!D137)</f>
        <v/>
      </c>
      <c r="E137" s="229" t="str">
        <f>IF(OCS!E137="","",OCS!E137)</f>
        <v/>
      </c>
      <c r="F137" s="287" t="str">
        <f>IF(OCS!F137="","",OCS!F137)</f>
        <v/>
      </c>
      <c r="G137" s="287" t="str">
        <f>IF(OCS!G137="","",OCS!G137)</f>
        <v/>
      </c>
      <c r="H137" s="201" t="str">
        <f>IF(OCS!H137="","",OCS!H137)</f>
        <v/>
      </c>
      <c r="I137" s="201" t="str">
        <f>IF(OCS!I137="","",OCS!I137)</f>
        <v/>
      </c>
      <c r="J137" s="88"/>
      <c r="K137" s="69"/>
      <c r="L137" s="69"/>
      <c r="M137" s="69"/>
      <c r="N137" s="69"/>
      <c r="O137" s="84" t="str">
        <f t="shared" si="9"/>
        <v/>
      </c>
      <c r="P137" s="84" t="str">
        <f t="shared" si="8"/>
        <v/>
      </c>
      <c r="Q137" s="182" t="str">
        <f t="shared" si="10"/>
        <v/>
      </c>
      <c r="R137" s="185"/>
      <c r="S137" s="266"/>
      <c r="T137" s="90"/>
      <c r="U137" s="158">
        <f t="shared" si="11"/>
        <v>0</v>
      </c>
    </row>
    <row r="138" spans="1:21" ht="20.100000000000001" customHeight="1" x14ac:dyDescent="0.25">
      <c r="A138" s="173">
        <v>132</v>
      </c>
      <c r="B138" s="201" t="str">
        <f>IF(OCS!B138="","",OCS!B138)</f>
        <v/>
      </c>
      <c r="C138" s="201" t="str">
        <f>IF(OCS!C138="","",OCS!C138)</f>
        <v/>
      </c>
      <c r="D138" s="229" t="str">
        <f>IF(OCS!D138="","",OCS!D138)</f>
        <v/>
      </c>
      <c r="E138" s="229" t="str">
        <f>IF(OCS!E138="","",OCS!E138)</f>
        <v/>
      </c>
      <c r="F138" s="287" t="str">
        <f>IF(OCS!F138="","",OCS!F138)</f>
        <v/>
      </c>
      <c r="G138" s="287" t="str">
        <f>IF(OCS!G138="","",OCS!G138)</f>
        <v/>
      </c>
      <c r="H138" s="201" t="str">
        <f>IF(OCS!H138="","",OCS!H138)</f>
        <v/>
      </c>
      <c r="I138" s="201" t="str">
        <f>IF(OCS!I138="","",OCS!I138)</f>
        <v/>
      </c>
      <c r="J138" s="88"/>
      <c r="K138" s="69"/>
      <c r="L138" s="69"/>
      <c r="M138" s="69"/>
      <c r="N138" s="69"/>
      <c r="O138" s="84" t="str">
        <f t="shared" si="9"/>
        <v/>
      </c>
      <c r="P138" s="84" t="str">
        <f t="shared" si="8"/>
        <v/>
      </c>
      <c r="Q138" s="182" t="str">
        <f t="shared" si="10"/>
        <v/>
      </c>
      <c r="R138" s="185"/>
      <c r="S138" s="266"/>
      <c r="T138" s="90"/>
      <c r="U138" s="158">
        <f t="shared" si="11"/>
        <v>0</v>
      </c>
    </row>
    <row r="139" spans="1:21" ht="20.100000000000001" customHeight="1" x14ac:dyDescent="0.25">
      <c r="A139" s="173">
        <v>133</v>
      </c>
      <c r="B139" s="201" t="str">
        <f>IF(OCS!B139="","",OCS!B139)</f>
        <v/>
      </c>
      <c r="C139" s="201" t="str">
        <f>IF(OCS!C139="","",OCS!C139)</f>
        <v/>
      </c>
      <c r="D139" s="229" t="str">
        <f>IF(OCS!D139="","",OCS!D139)</f>
        <v/>
      </c>
      <c r="E139" s="229" t="str">
        <f>IF(OCS!E139="","",OCS!E139)</f>
        <v/>
      </c>
      <c r="F139" s="287" t="str">
        <f>IF(OCS!F139="","",OCS!F139)</f>
        <v/>
      </c>
      <c r="G139" s="287" t="str">
        <f>IF(OCS!G139="","",OCS!G139)</f>
        <v/>
      </c>
      <c r="H139" s="201" t="str">
        <f>IF(OCS!H139="","",OCS!H139)</f>
        <v/>
      </c>
      <c r="I139" s="201" t="str">
        <f>IF(OCS!I139="","",OCS!I139)</f>
        <v/>
      </c>
      <c r="J139" s="88"/>
      <c r="K139" s="69"/>
      <c r="L139" s="69"/>
      <c r="M139" s="69"/>
      <c r="N139" s="69"/>
      <c r="O139" s="84" t="str">
        <f t="shared" si="9"/>
        <v/>
      </c>
      <c r="P139" s="84" t="str">
        <f t="shared" si="8"/>
        <v/>
      </c>
      <c r="Q139" s="182" t="str">
        <f t="shared" si="10"/>
        <v/>
      </c>
      <c r="R139" s="185"/>
      <c r="S139" s="266"/>
      <c r="T139" s="90"/>
      <c r="U139" s="158">
        <f t="shared" si="11"/>
        <v>0</v>
      </c>
    </row>
    <row r="140" spans="1:21" ht="20.100000000000001" customHeight="1" x14ac:dyDescent="0.25">
      <c r="A140" s="173">
        <v>134</v>
      </c>
      <c r="B140" s="201" t="str">
        <f>IF(OCS!B140="","",OCS!B140)</f>
        <v/>
      </c>
      <c r="C140" s="201" t="str">
        <f>IF(OCS!C140="","",OCS!C140)</f>
        <v/>
      </c>
      <c r="D140" s="229" t="str">
        <f>IF(OCS!D140="","",OCS!D140)</f>
        <v/>
      </c>
      <c r="E140" s="229" t="str">
        <f>IF(OCS!E140="","",OCS!E140)</f>
        <v/>
      </c>
      <c r="F140" s="287" t="str">
        <f>IF(OCS!F140="","",OCS!F140)</f>
        <v/>
      </c>
      <c r="G140" s="287" t="str">
        <f>IF(OCS!G140="","",OCS!G140)</f>
        <v/>
      </c>
      <c r="H140" s="201" t="str">
        <f>IF(OCS!H140="","",OCS!H140)</f>
        <v/>
      </c>
      <c r="I140" s="201" t="str">
        <f>IF(OCS!I140="","",OCS!I140)</f>
        <v/>
      </c>
      <c r="J140" s="88"/>
      <c r="K140" s="69"/>
      <c r="L140" s="69"/>
      <c r="M140" s="69"/>
      <c r="N140" s="69"/>
      <c r="O140" s="84" t="str">
        <f t="shared" si="9"/>
        <v/>
      </c>
      <c r="P140" s="84" t="str">
        <f t="shared" si="8"/>
        <v/>
      </c>
      <c r="Q140" s="182" t="str">
        <f t="shared" si="10"/>
        <v/>
      </c>
      <c r="R140" s="185"/>
      <c r="S140" s="266"/>
      <c r="T140" s="90"/>
      <c r="U140" s="158">
        <f t="shared" si="11"/>
        <v>0</v>
      </c>
    </row>
    <row r="141" spans="1:21" ht="20.100000000000001" customHeight="1" x14ac:dyDescent="0.25">
      <c r="A141" s="173">
        <v>135</v>
      </c>
      <c r="B141" s="201" t="str">
        <f>IF(OCS!B141="","",OCS!B141)</f>
        <v/>
      </c>
      <c r="C141" s="201" t="str">
        <f>IF(OCS!C141="","",OCS!C141)</f>
        <v/>
      </c>
      <c r="D141" s="229" t="str">
        <f>IF(OCS!D141="","",OCS!D141)</f>
        <v/>
      </c>
      <c r="E141" s="229" t="str">
        <f>IF(OCS!E141="","",OCS!E141)</f>
        <v/>
      </c>
      <c r="F141" s="287" t="str">
        <f>IF(OCS!F141="","",OCS!F141)</f>
        <v/>
      </c>
      <c r="G141" s="287" t="str">
        <f>IF(OCS!G141="","",OCS!G141)</f>
        <v/>
      </c>
      <c r="H141" s="201" t="str">
        <f>IF(OCS!H141="","",OCS!H141)</f>
        <v/>
      </c>
      <c r="I141" s="201" t="str">
        <f>IF(OCS!I141="","",OCS!I141)</f>
        <v/>
      </c>
      <c r="J141" s="88"/>
      <c r="K141" s="69"/>
      <c r="L141" s="69"/>
      <c r="M141" s="69"/>
      <c r="N141" s="69"/>
      <c r="O141" s="84" t="str">
        <f t="shared" si="9"/>
        <v/>
      </c>
      <c r="P141" s="84" t="str">
        <f t="shared" si="8"/>
        <v/>
      </c>
      <c r="Q141" s="182" t="str">
        <f t="shared" si="10"/>
        <v/>
      </c>
      <c r="R141" s="185"/>
      <c r="S141" s="266"/>
      <c r="T141" s="90"/>
      <c r="U141" s="158">
        <f t="shared" si="11"/>
        <v>0</v>
      </c>
    </row>
    <row r="142" spans="1:21" ht="20.100000000000001" customHeight="1" x14ac:dyDescent="0.25">
      <c r="A142" s="173">
        <v>136</v>
      </c>
      <c r="B142" s="201" t="str">
        <f>IF(OCS!B142="","",OCS!B142)</f>
        <v/>
      </c>
      <c r="C142" s="201" t="str">
        <f>IF(OCS!C142="","",OCS!C142)</f>
        <v/>
      </c>
      <c r="D142" s="229" t="str">
        <f>IF(OCS!D142="","",OCS!D142)</f>
        <v/>
      </c>
      <c r="E142" s="229" t="str">
        <f>IF(OCS!E142="","",OCS!E142)</f>
        <v/>
      </c>
      <c r="F142" s="287" t="str">
        <f>IF(OCS!F142="","",OCS!F142)</f>
        <v/>
      </c>
      <c r="G142" s="287" t="str">
        <f>IF(OCS!G142="","",OCS!G142)</f>
        <v/>
      </c>
      <c r="H142" s="201" t="str">
        <f>IF(OCS!H142="","",OCS!H142)</f>
        <v/>
      </c>
      <c r="I142" s="201" t="str">
        <f>IF(OCS!I142="","",OCS!I142)</f>
        <v/>
      </c>
      <c r="J142" s="88"/>
      <c r="K142" s="69"/>
      <c r="L142" s="69"/>
      <c r="M142" s="69"/>
      <c r="N142" s="69"/>
      <c r="O142" s="84" t="str">
        <f t="shared" si="9"/>
        <v/>
      </c>
      <c r="P142" s="84" t="str">
        <f t="shared" si="8"/>
        <v/>
      </c>
      <c r="Q142" s="182" t="str">
        <f t="shared" si="10"/>
        <v/>
      </c>
      <c r="R142" s="185"/>
      <c r="S142" s="266"/>
      <c r="T142" s="90"/>
      <c r="U142" s="158">
        <f t="shared" si="11"/>
        <v>0</v>
      </c>
    </row>
    <row r="143" spans="1:21" ht="20.100000000000001" customHeight="1" x14ac:dyDescent="0.25">
      <c r="A143" s="173">
        <v>137</v>
      </c>
      <c r="B143" s="201" t="str">
        <f>IF(OCS!B143="","",OCS!B143)</f>
        <v/>
      </c>
      <c r="C143" s="201" t="str">
        <f>IF(OCS!C143="","",OCS!C143)</f>
        <v/>
      </c>
      <c r="D143" s="229" t="str">
        <f>IF(OCS!D143="","",OCS!D143)</f>
        <v/>
      </c>
      <c r="E143" s="229" t="str">
        <f>IF(OCS!E143="","",OCS!E143)</f>
        <v/>
      </c>
      <c r="F143" s="287" t="str">
        <f>IF(OCS!F143="","",OCS!F143)</f>
        <v/>
      </c>
      <c r="G143" s="287" t="str">
        <f>IF(OCS!G143="","",OCS!G143)</f>
        <v/>
      </c>
      <c r="H143" s="201" t="str">
        <f>IF(OCS!H143="","",OCS!H143)</f>
        <v/>
      </c>
      <c r="I143" s="201" t="str">
        <f>IF(OCS!I143="","",OCS!I143)</f>
        <v/>
      </c>
      <c r="J143" s="88"/>
      <c r="K143" s="69"/>
      <c r="L143" s="69"/>
      <c r="M143" s="69"/>
      <c r="N143" s="69"/>
      <c r="O143" s="84" t="str">
        <f t="shared" si="9"/>
        <v/>
      </c>
      <c r="P143" s="84" t="str">
        <f t="shared" si="8"/>
        <v/>
      </c>
      <c r="Q143" s="182" t="str">
        <f t="shared" si="10"/>
        <v/>
      </c>
      <c r="R143" s="185"/>
      <c r="S143" s="266"/>
      <c r="T143" s="90"/>
      <c r="U143" s="158">
        <f t="shared" si="11"/>
        <v>0</v>
      </c>
    </row>
    <row r="144" spans="1:21" ht="20.100000000000001" customHeight="1" x14ac:dyDescent="0.25">
      <c r="A144" s="173">
        <v>138</v>
      </c>
      <c r="B144" s="201" t="str">
        <f>IF(OCS!B144="","",OCS!B144)</f>
        <v/>
      </c>
      <c r="C144" s="201" t="str">
        <f>IF(OCS!C144="","",OCS!C144)</f>
        <v/>
      </c>
      <c r="D144" s="229" t="str">
        <f>IF(OCS!D144="","",OCS!D144)</f>
        <v/>
      </c>
      <c r="E144" s="229" t="str">
        <f>IF(OCS!E144="","",OCS!E144)</f>
        <v/>
      </c>
      <c r="F144" s="287" t="str">
        <f>IF(OCS!F144="","",OCS!F144)</f>
        <v/>
      </c>
      <c r="G144" s="287" t="str">
        <f>IF(OCS!G144="","",OCS!G144)</f>
        <v/>
      </c>
      <c r="H144" s="201" t="str">
        <f>IF(OCS!H144="","",OCS!H144)</f>
        <v/>
      </c>
      <c r="I144" s="201" t="str">
        <f>IF(OCS!I144="","",OCS!I144)</f>
        <v/>
      </c>
      <c r="J144" s="88"/>
      <c r="K144" s="69"/>
      <c r="L144" s="69"/>
      <c r="M144" s="69"/>
      <c r="N144" s="69"/>
      <c r="O144" s="84" t="str">
        <f t="shared" si="9"/>
        <v/>
      </c>
      <c r="P144" s="84" t="str">
        <f t="shared" si="8"/>
        <v/>
      </c>
      <c r="Q144" s="182" t="str">
        <f t="shared" si="10"/>
        <v/>
      </c>
      <c r="R144" s="185"/>
      <c r="S144" s="266"/>
      <c r="T144" s="90"/>
      <c r="U144" s="158">
        <f t="shared" si="11"/>
        <v>0</v>
      </c>
    </row>
    <row r="145" spans="1:21" ht="20.100000000000001" customHeight="1" x14ac:dyDescent="0.25">
      <c r="A145" s="173">
        <v>139</v>
      </c>
      <c r="B145" s="201" t="str">
        <f>IF(OCS!B145="","",OCS!B145)</f>
        <v/>
      </c>
      <c r="C145" s="201" t="str">
        <f>IF(OCS!C145="","",OCS!C145)</f>
        <v/>
      </c>
      <c r="D145" s="229" t="str">
        <f>IF(OCS!D145="","",OCS!D145)</f>
        <v/>
      </c>
      <c r="E145" s="229" t="str">
        <f>IF(OCS!E145="","",OCS!E145)</f>
        <v/>
      </c>
      <c r="F145" s="287" t="str">
        <f>IF(OCS!F145="","",OCS!F145)</f>
        <v/>
      </c>
      <c r="G145" s="287" t="str">
        <f>IF(OCS!G145="","",OCS!G145)</f>
        <v/>
      </c>
      <c r="H145" s="201" t="str">
        <f>IF(OCS!H145="","",OCS!H145)</f>
        <v/>
      </c>
      <c r="I145" s="201" t="str">
        <f>IF(OCS!I145="","",OCS!I145)</f>
        <v/>
      </c>
      <c r="J145" s="88"/>
      <c r="K145" s="69"/>
      <c r="L145" s="69"/>
      <c r="M145" s="69"/>
      <c r="N145" s="69"/>
      <c r="O145" s="84" t="str">
        <f t="shared" si="9"/>
        <v/>
      </c>
      <c r="P145" s="84" t="str">
        <f t="shared" si="8"/>
        <v/>
      </c>
      <c r="Q145" s="182" t="str">
        <f t="shared" si="10"/>
        <v/>
      </c>
      <c r="R145" s="185"/>
      <c r="S145" s="266"/>
      <c r="T145" s="90"/>
      <c r="U145" s="158">
        <f t="shared" si="11"/>
        <v>0</v>
      </c>
    </row>
    <row r="146" spans="1:21" ht="20.100000000000001" customHeight="1" x14ac:dyDescent="0.25">
      <c r="A146" s="173">
        <v>140</v>
      </c>
      <c r="B146" s="201" t="str">
        <f>IF(OCS!B146="","",OCS!B146)</f>
        <v/>
      </c>
      <c r="C146" s="201" t="str">
        <f>IF(OCS!C146="","",OCS!C146)</f>
        <v/>
      </c>
      <c r="D146" s="229" t="str">
        <f>IF(OCS!D146="","",OCS!D146)</f>
        <v/>
      </c>
      <c r="E146" s="229" t="str">
        <f>IF(OCS!E146="","",OCS!E146)</f>
        <v/>
      </c>
      <c r="F146" s="287" t="str">
        <f>IF(OCS!F146="","",OCS!F146)</f>
        <v/>
      </c>
      <c r="G146" s="287" t="str">
        <f>IF(OCS!G146="","",OCS!G146)</f>
        <v/>
      </c>
      <c r="H146" s="201" t="str">
        <f>IF(OCS!H146="","",OCS!H146)</f>
        <v/>
      </c>
      <c r="I146" s="201" t="str">
        <f>IF(OCS!I146="","",OCS!I146)</f>
        <v/>
      </c>
      <c r="J146" s="88"/>
      <c r="K146" s="69"/>
      <c r="L146" s="69"/>
      <c r="M146" s="69"/>
      <c r="N146" s="69"/>
      <c r="O146" s="84" t="str">
        <f t="shared" si="9"/>
        <v/>
      </c>
      <c r="P146" s="84" t="str">
        <f t="shared" si="8"/>
        <v/>
      </c>
      <c r="Q146" s="182" t="str">
        <f t="shared" si="10"/>
        <v/>
      </c>
      <c r="R146" s="185"/>
      <c r="S146" s="266"/>
      <c r="T146" s="90"/>
      <c r="U146" s="158">
        <f t="shared" si="11"/>
        <v>0</v>
      </c>
    </row>
    <row r="147" spans="1:21" ht="20.100000000000001" customHeight="1" x14ac:dyDescent="0.25">
      <c r="A147" s="173">
        <v>141</v>
      </c>
      <c r="B147" s="201" t="str">
        <f>IF(OCS!B147="","",OCS!B147)</f>
        <v/>
      </c>
      <c r="C147" s="201" t="str">
        <f>IF(OCS!C147="","",OCS!C147)</f>
        <v/>
      </c>
      <c r="D147" s="229" t="str">
        <f>IF(OCS!D147="","",OCS!D147)</f>
        <v/>
      </c>
      <c r="E147" s="229" t="str">
        <f>IF(OCS!E147="","",OCS!E147)</f>
        <v/>
      </c>
      <c r="F147" s="287" t="str">
        <f>IF(OCS!F147="","",OCS!F147)</f>
        <v/>
      </c>
      <c r="G147" s="287" t="str">
        <f>IF(OCS!G147="","",OCS!G147)</f>
        <v/>
      </c>
      <c r="H147" s="201" t="str">
        <f>IF(OCS!H147="","",OCS!H147)</f>
        <v/>
      </c>
      <c r="I147" s="201" t="str">
        <f>IF(OCS!I147="","",OCS!I147)</f>
        <v/>
      </c>
      <c r="J147" s="88"/>
      <c r="K147" s="69"/>
      <c r="L147" s="69"/>
      <c r="M147" s="69"/>
      <c r="N147" s="69"/>
      <c r="O147" s="84" t="str">
        <f t="shared" si="9"/>
        <v/>
      </c>
      <c r="P147" s="84" t="str">
        <f t="shared" si="8"/>
        <v/>
      </c>
      <c r="Q147" s="182" t="str">
        <f t="shared" si="10"/>
        <v/>
      </c>
      <c r="R147" s="185"/>
      <c r="S147" s="266"/>
      <c r="T147" s="90"/>
      <c r="U147" s="158">
        <f t="shared" si="11"/>
        <v>0</v>
      </c>
    </row>
    <row r="148" spans="1:21" ht="20.100000000000001" customHeight="1" x14ac:dyDescent="0.25">
      <c r="A148" s="173">
        <v>142</v>
      </c>
      <c r="B148" s="201" t="str">
        <f>IF(OCS!B148="","",OCS!B148)</f>
        <v/>
      </c>
      <c r="C148" s="201" t="str">
        <f>IF(OCS!C148="","",OCS!C148)</f>
        <v/>
      </c>
      <c r="D148" s="229" t="str">
        <f>IF(OCS!D148="","",OCS!D148)</f>
        <v/>
      </c>
      <c r="E148" s="229" t="str">
        <f>IF(OCS!E148="","",OCS!E148)</f>
        <v/>
      </c>
      <c r="F148" s="287" t="str">
        <f>IF(OCS!F148="","",OCS!F148)</f>
        <v/>
      </c>
      <c r="G148" s="287" t="str">
        <f>IF(OCS!G148="","",OCS!G148)</f>
        <v/>
      </c>
      <c r="H148" s="201" t="str">
        <f>IF(OCS!H148="","",OCS!H148)</f>
        <v/>
      </c>
      <c r="I148" s="201" t="str">
        <f>IF(OCS!I148="","",OCS!I148)</f>
        <v/>
      </c>
      <c r="J148" s="88"/>
      <c r="K148" s="69"/>
      <c r="L148" s="69"/>
      <c r="M148" s="69"/>
      <c r="N148" s="69"/>
      <c r="O148" s="84" t="str">
        <f t="shared" si="9"/>
        <v/>
      </c>
      <c r="P148" s="84" t="str">
        <f t="shared" si="8"/>
        <v/>
      </c>
      <c r="Q148" s="182" t="str">
        <f t="shared" si="10"/>
        <v/>
      </c>
      <c r="R148" s="185"/>
      <c r="S148" s="266"/>
      <c r="T148" s="90"/>
      <c r="U148" s="158">
        <f t="shared" si="11"/>
        <v>0</v>
      </c>
    </row>
    <row r="149" spans="1:21" ht="20.100000000000001" customHeight="1" x14ac:dyDescent="0.25">
      <c r="A149" s="173">
        <v>143</v>
      </c>
      <c r="B149" s="201" t="str">
        <f>IF(OCS!B149="","",OCS!B149)</f>
        <v/>
      </c>
      <c r="C149" s="201" t="str">
        <f>IF(OCS!C149="","",OCS!C149)</f>
        <v/>
      </c>
      <c r="D149" s="229" t="str">
        <f>IF(OCS!D149="","",OCS!D149)</f>
        <v/>
      </c>
      <c r="E149" s="229" t="str">
        <f>IF(OCS!E149="","",OCS!E149)</f>
        <v/>
      </c>
      <c r="F149" s="287" t="str">
        <f>IF(OCS!F149="","",OCS!F149)</f>
        <v/>
      </c>
      <c r="G149" s="287" t="str">
        <f>IF(OCS!G149="","",OCS!G149)</f>
        <v/>
      </c>
      <c r="H149" s="201" t="str">
        <f>IF(OCS!H149="","",OCS!H149)</f>
        <v/>
      </c>
      <c r="I149" s="201" t="str">
        <f>IF(OCS!I149="","",OCS!I149)</f>
        <v/>
      </c>
      <c r="J149" s="88"/>
      <c r="K149" s="69"/>
      <c r="L149" s="69"/>
      <c r="M149" s="69"/>
      <c r="N149" s="69"/>
      <c r="O149" s="84" t="str">
        <f t="shared" si="9"/>
        <v/>
      </c>
      <c r="P149" s="84" t="str">
        <f t="shared" si="8"/>
        <v/>
      </c>
      <c r="Q149" s="182" t="str">
        <f t="shared" si="10"/>
        <v/>
      </c>
      <c r="R149" s="185"/>
      <c r="S149" s="266"/>
      <c r="T149" s="90"/>
      <c r="U149" s="158">
        <f t="shared" si="11"/>
        <v>0</v>
      </c>
    </row>
    <row r="150" spans="1:21" ht="20.100000000000001" customHeight="1" x14ac:dyDescent="0.25">
      <c r="A150" s="173">
        <v>144</v>
      </c>
      <c r="B150" s="201" t="str">
        <f>IF(OCS!B150="","",OCS!B150)</f>
        <v/>
      </c>
      <c r="C150" s="201" t="str">
        <f>IF(OCS!C150="","",OCS!C150)</f>
        <v/>
      </c>
      <c r="D150" s="229" t="str">
        <f>IF(OCS!D150="","",OCS!D150)</f>
        <v/>
      </c>
      <c r="E150" s="229" t="str">
        <f>IF(OCS!E150="","",OCS!E150)</f>
        <v/>
      </c>
      <c r="F150" s="287" t="str">
        <f>IF(OCS!F150="","",OCS!F150)</f>
        <v/>
      </c>
      <c r="G150" s="287" t="str">
        <f>IF(OCS!G150="","",OCS!G150)</f>
        <v/>
      </c>
      <c r="H150" s="201" t="str">
        <f>IF(OCS!H150="","",OCS!H150)</f>
        <v/>
      </c>
      <c r="I150" s="201" t="str">
        <f>IF(OCS!I150="","",OCS!I150)</f>
        <v/>
      </c>
      <c r="J150" s="88"/>
      <c r="K150" s="69"/>
      <c r="L150" s="69"/>
      <c r="M150" s="69"/>
      <c r="N150" s="69"/>
      <c r="O150" s="84" t="str">
        <f t="shared" si="9"/>
        <v/>
      </c>
      <c r="P150" s="84" t="str">
        <f t="shared" si="8"/>
        <v/>
      </c>
      <c r="Q150" s="182" t="str">
        <f t="shared" si="10"/>
        <v/>
      </c>
      <c r="R150" s="185"/>
      <c r="S150" s="266"/>
      <c r="T150" s="90"/>
      <c r="U150" s="158">
        <f t="shared" si="11"/>
        <v>0</v>
      </c>
    </row>
    <row r="151" spans="1:21" ht="20.100000000000001" customHeight="1" x14ac:dyDescent="0.25">
      <c r="A151" s="173">
        <v>145</v>
      </c>
      <c r="B151" s="201" t="str">
        <f>IF(OCS!B151="","",OCS!B151)</f>
        <v/>
      </c>
      <c r="C151" s="201" t="str">
        <f>IF(OCS!C151="","",OCS!C151)</f>
        <v/>
      </c>
      <c r="D151" s="229" t="str">
        <f>IF(OCS!D151="","",OCS!D151)</f>
        <v/>
      </c>
      <c r="E151" s="229" t="str">
        <f>IF(OCS!E151="","",OCS!E151)</f>
        <v/>
      </c>
      <c r="F151" s="287" t="str">
        <f>IF(OCS!F151="","",OCS!F151)</f>
        <v/>
      </c>
      <c r="G151" s="287" t="str">
        <f>IF(OCS!G151="","",OCS!G151)</f>
        <v/>
      </c>
      <c r="H151" s="201" t="str">
        <f>IF(OCS!H151="","",OCS!H151)</f>
        <v/>
      </c>
      <c r="I151" s="201" t="str">
        <f>IF(OCS!I151="","",OCS!I151)</f>
        <v/>
      </c>
      <c r="J151" s="88"/>
      <c r="K151" s="69"/>
      <c r="L151" s="69"/>
      <c r="M151" s="69"/>
      <c r="N151" s="69"/>
      <c r="O151" s="84" t="str">
        <f t="shared" si="9"/>
        <v/>
      </c>
      <c r="P151" s="84" t="str">
        <f t="shared" si="8"/>
        <v/>
      </c>
      <c r="Q151" s="182" t="str">
        <f t="shared" si="10"/>
        <v/>
      </c>
      <c r="R151" s="185"/>
      <c r="S151" s="266"/>
      <c r="T151" s="90"/>
      <c r="U151" s="158">
        <f t="shared" si="11"/>
        <v>0</v>
      </c>
    </row>
    <row r="152" spans="1:21" ht="20.100000000000001" customHeight="1" x14ac:dyDescent="0.25">
      <c r="A152" s="173">
        <v>146</v>
      </c>
      <c r="B152" s="201" t="str">
        <f>IF(OCS!B152="","",OCS!B152)</f>
        <v/>
      </c>
      <c r="C152" s="201" t="str">
        <f>IF(OCS!C152="","",OCS!C152)</f>
        <v/>
      </c>
      <c r="D152" s="229" t="str">
        <f>IF(OCS!D152="","",OCS!D152)</f>
        <v/>
      </c>
      <c r="E152" s="229" t="str">
        <f>IF(OCS!E152="","",OCS!E152)</f>
        <v/>
      </c>
      <c r="F152" s="287" t="str">
        <f>IF(OCS!F152="","",OCS!F152)</f>
        <v/>
      </c>
      <c r="G152" s="287" t="str">
        <f>IF(OCS!G152="","",OCS!G152)</f>
        <v/>
      </c>
      <c r="H152" s="201" t="str">
        <f>IF(OCS!H152="","",OCS!H152)</f>
        <v/>
      </c>
      <c r="I152" s="201" t="str">
        <f>IF(OCS!I152="","",OCS!I152)</f>
        <v/>
      </c>
      <c r="J152" s="88"/>
      <c r="K152" s="69"/>
      <c r="L152" s="69"/>
      <c r="M152" s="69"/>
      <c r="N152" s="69"/>
      <c r="O152" s="84" t="str">
        <f t="shared" si="9"/>
        <v/>
      </c>
      <c r="P152" s="84" t="str">
        <f t="shared" si="8"/>
        <v/>
      </c>
      <c r="Q152" s="182" t="str">
        <f t="shared" si="10"/>
        <v/>
      </c>
      <c r="R152" s="185"/>
      <c r="S152" s="266"/>
      <c r="T152" s="90"/>
      <c r="U152" s="158">
        <f t="shared" si="11"/>
        <v>0</v>
      </c>
    </row>
    <row r="153" spans="1:21" ht="20.100000000000001" customHeight="1" x14ac:dyDescent="0.25">
      <c r="A153" s="173">
        <v>147</v>
      </c>
      <c r="B153" s="201" t="str">
        <f>IF(OCS!B153="","",OCS!B153)</f>
        <v/>
      </c>
      <c r="C153" s="201" t="str">
        <f>IF(OCS!C153="","",OCS!C153)</f>
        <v/>
      </c>
      <c r="D153" s="229" t="str">
        <f>IF(OCS!D153="","",OCS!D153)</f>
        <v/>
      </c>
      <c r="E153" s="229" t="str">
        <f>IF(OCS!E153="","",OCS!E153)</f>
        <v/>
      </c>
      <c r="F153" s="287" t="str">
        <f>IF(OCS!F153="","",OCS!F153)</f>
        <v/>
      </c>
      <c r="G153" s="287" t="str">
        <f>IF(OCS!G153="","",OCS!G153)</f>
        <v/>
      </c>
      <c r="H153" s="201" t="str">
        <f>IF(OCS!H153="","",OCS!H153)</f>
        <v/>
      </c>
      <c r="I153" s="201" t="str">
        <f>IF(OCS!I153="","",OCS!I153)</f>
        <v/>
      </c>
      <c r="J153" s="88"/>
      <c r="K153" s="69"/>
      <c r="L153" s="69"/>
      <c r="M153" s="69"/>
      <c r="N153" s="69"/>
      <c r="O153" s="84" t="str">
        <f t="shared" si="9"/>
        <v/>
      </c>
      <c r="P153" s="84" t="str">
        <f t="shared" si="8"/>
        <v/>
      </c>
      <c r="Q153" s="182" t="str">
        <f t="shared" si="10"/>
        <v/>
      </c>
      <c r="R153" s="185"/>
      <c r="S153" s="266"/>
      <c r="T153" s="90"/>
      <c r="U153" s="158">
        <f t="shared" si="11"/>
        <v>0</v>
      </c>
    </row>
    <row r="154" spans="1:21" ht="20.100000000000001" customHeight="1" x14ac:dyDescent="0.25">
      <c r="A154" s="173">
        <v>148</v>
      </c>
      <c r="B154" s="201" t="str">
        <f>IF(OCS!B154="","",OCS!B154)</f>
        <v/>
      </c>
      <c r="C154" s="201" t="str">
        <f>IF(OCS!C154="","",OCS!C154)</f>
        <v/>
      </c>
      <c r="D154" s="229" t="str">
        <f>IF(OCS!D154="","",OCS!D154)</f>
        <v/>
      </c>
      <c r="E154" s="229" t="str">
        <f>IF(OCS!E154="","",OCS!E154)</f>
        <v/>
      </c>
      <c r="F154" s="287" t="str">
        <f>IF(OCS!F154="","",OCS!F154)</f>
        <v/>
      </c>
      <c r="G154" s="287" t="str">
        <f>IF(OCS!G154="","",OCS!G154)</f>
        <v/>
      </c>
      <c r="H154" s="201" t="str">
        <f>IF(OCS!H154="","",OCS!H154)</f>
        <v/>
      </c>
      <c r="I154" s="201" t="str">
        <f>IF(OCS!I154="","",OCS!I154)</f>
        <v/>
      </c>
      <c r="J154" s="88"/>
      <c r="K154" s="69"/>
      <c r="L154" s="69"/>
      <c r="M154" s="69"/>
      <c r="N154" s="69"/>
      <c r="O154" s="84" t="str">
        <f t="shared" si="9"/>
        <v/>
      </c>
      <c r="P154" s="84" t="str">
        <f t="shared" si="8"/>
        <v/>
      </c>
      <c r="Q154" s="182" t="str">
        <f t="shared" si="10"/>
        <v/>
      </c>
      <c r="R154" s="185"/>
      <c r="S154" s="266"/>
      <c r="T154" s="90"/>
      <c r="U154" s="158">
        <f t="shared" si="11"/>
        <v>0</v>
      </c>
    </row>
    <row r="155" spans="1:21" ht="20.100000000000001" customHeight="1" x14ac:dyDescent="0.25">
      <c r="A155" s="173">
        <v>149</v>
      </c>
      <c r="B155" s="201" t="str">
        <f>IF(OCS!B155="","",OCS!B155)</f>
        <v/>
      </c>
      <c r="C155" s="201" t="str">
        <f>IF(OCS!C155="","",OCS!C155)</f>
        <v/>
      </c>
      <c r="D155" s="229" t="str">
        <f>IF(OCS!D155="","",OCS!D155)</f>
        <v/>
      </c>
      <c r="E155" s="229" t="str">
        <f>IF(OCS!E155="","",OCS!E155)</f>
        <v/>
      </c>
      <c r="F155" s="287" t="str">
        <f>IF(OCS!F155="","",OCS!F155)</f>
        <v/>
      </c>
      <c r="G155" s="287" t="str">
        <f>IF(OCS!G155="","",OCS!G155)</f>
        <v/>
      </c>
      <c r="H155" s="201" t="str">
        <f>IF(OCS!H155="","",OCS!H155)</f>
        <v/>
      </c>
      <c r="I155" s="201" t="str">
        <f>IF(OCS!I155="","",OCS!I155)</f>
        <v/>
      </c>
      <c r="J155" s="88"/>
      <c r="K155" s="69"/>
      <c r="L155" s="69"/>
      <c r="M155" s="69"/>
      <c r="N155" s="69"/>
      <c r="O155" s="84" t="str">
        <f t="shared" si="9"/>
        <v/>
      </c>
      <c r="P155" s="84" t="str">
        <f t="shared" si="8"/>
        <v/>
      </c>
      <c r="Q155" s="182" t="str">
        <f t="shared" si="10"/>
        <v/>
      </c>
      <c r="R155" s="185"/>
      <c r="S155" s="266"/>
      <c r="T155" s="90"/>
      <c r="U155" s="158">
        <f t="shared" si="11"/>
        <v>0</v>
      </c>
    </row>
    <row r="156" spans="1:21" ht="20.100000000000001" customHeight="1" x14ac:dyDescent="0.25">
      <c r="A156" s="173">
        <v>150</v>
      </c>
      <c r="B156" s="201" t="str">
        <f>IF(OCS!B156="","",OCS!B156)</f>
        <v/>
      </c>
      <c r="C156" s="201" t="str">
        <f>IF(OCS!C156="","",OCS!C156)</f>
        <v/>
      </c>
      <c r="D156" s="229" t="str">
        <f>IF(OCS!D156="","",OCS!D156)</f>
        <v/>
      </c>
      <c r="E156" s="229" t="str">
        <f>IF(OCS!E156="","",OCS!E156)</f>
        <v/>
      </c>
      <c r="F156" s="287" t="str">
        <f>IF(OCS!F156="","",OCS!F156)</f>
        <v/>
      </c>
      <c r="G156" s="287" t="str">
        <f>IF(OCS!G156="","",OCS!G156)</f>
        <v/>
      </c>
      <c r="H156" s="201" t="str">
        <f>IF(OCS!H156="","",OCS!H156)</f>
        <v/>
      </c>
      <c r="I156" s="201" t="str">
        <f>IF(OCS!I156="","",OCS!I156)</f>
        <v/>
      </c>
      <c r="J156" s="88"/>
      <c r="K156" s="69"/>
      <c r="L156" s="69"/>
      <c r="M156" s="69"/>
      <c r="N156" s="69"/>
      <c r="O156" s="84" t="str">
        <f t="shared" si="9"/>
        <v/>
      </c>
      <c r="P156" s="84" t="str">
        <f t="shared" si="8"/>
        <v/>
      </c>
      <c r="Q156" s="182" t="str">
        <f t="shared" si="10"/>
        <v/>
      </c>
      <c r="R156" s="185"/>
      <c r="S156" s="266"/>
      <c r="T156" s="90"/>
      <c r="U156" s="158">
        <f t="shared" si="11"/>
        <v>0</v>
      </c>
    </row>
    <row r="157" spans="1:21" ht="20.100000000000001" customHeight="1" x14ac:dyDescent="0.25">
      <c r="A157" s="173">
        <v>151</v>
      </c>
      <c r="B157" s="201" t="str">
        <f>IF(OCS!B157="","",OCS!B157)</f>
        <v/>
      </c>
      <c r="C157" s="201" t="str">
        <f>IF(OCS!C157="","",OCS!C157)</f>
        <v/>
      </c>
      <c r="D157" s="229" t="str">
        <f>IF(OCS!D157="","",OCS!D157)</f>
        <v/>
      </c>
      <c r="E157" s="229" t="str">
        <f>IF(OCS!E157="","",OCS!E157)</f>
        <v/>
      </c>
      <c r="F157" s="287" t="str">
        <f>IF(OCS!F157="","",OCS!F157)</f>
        <v/>
      </c>
      <c r="G157" s="287" t="str">
        <f>IF(OCS!G157="","",OCS!G157)</f>
        <v/>
      </c>
      <c r="H157" s="201" t="str">
        <f>IF(OCS!H157="","",OCS!H157)</f>
        <v/>
      </c>
      <c r="I157" s="201" t="str">
        <f>IF(OCS!I157="","",OCS!I157)</f>
        <v/>
      </c>
      <c r="J157" s="88"/>
      <c r="K157" s="69"/>
      <c r="L157" s="69"/>
      <c r="M157" s="69"/>
      <c r="N157" s="69"/>
      <c r="O157" s="84" t="str">
        <f t="shared" si="9"/>
        <v/>
      </c>
      <c r="P157" s="84" t="str">
        <f t="shared" si="8"/>
        <v/>
      </c>
      <c r="Q157" s="182" t="str">
        <f t="shared" si="10"/>
        <v/>
      </c>
      <c r="R157" s="185"/>
      <c r="S157" s="266"/>
      <c r="T157" s="90"/>
      <c r="U157" s="158">
        <f t="shared" si="11"/>
        <v>0</v>
      </c>
    </row>
    <row r="158" spans="1:21" ht="20.100000000000001" customHeight="1" x14ac:dyDescent="0.25">
      <c r="A158" s="173">
        <v>152</v>
      </c>
      <c r="B158" s="201" t="str">
        <f>IF(OCS!B158="","",OCS!B158)</f>
        <v/>
      </c>
      <c r="C158" s="201" t="str">
        <f>IF(OCS!C158="","",OCS!C158)</f>
        <v/>
      </c>
      <c r="D158" s="229" t="str">
        <f>IF(OCS!D158="","",OCS!D158)</f>
        <v/>
      </c>
      <c r="E158" s="229" t="str">
        <f>IF(OCS!E158="","",OCS!E158)</f>
        <v/>
      </c>
      <c r="F158" s="287" t="str">
        <f>IF(OCS!F158="","",OCS!F158)</f>
        <v/>
      </c>
      <c r="G158" s="287" t="str">
        <f>IF(OCS!G158="","",OCS!G158)</f>
        <v/>
      </c>
      <c r="H158" s="201" t="str">
        <f>IF(OCS!H158="","",OCS!H158)</f>
        <v/>
      </c>
      <c r="I158" s="201" t="str">
        <f>IF(OCS!I158="","",OCS!I158)</f>
        <v/>
      </c>
      <c r="J158" s="88"/>
      <c r="K158" s="69"/>
      <c r="L158" s="69"/>
      <c r="M158" s="69"/>
      <c r="N158" s="69"/>
      <c r="O158" s="84" t="str">
        <f t="shared" si="9"/>
        <v/>
      </c>
      <c r="P158" s="84" t="str">
        <f t="shared" si="8"/>
        <v/>
      </c>
      <c r="Q158" s="182" t="str">
        <f t="shared" si="10"/>
        <v/>
      </c>
      <c r="R158" s="185"/>
      <c r="S158" s="266"/>
      <c r="T158" s="90"/>
      <c r="U158" s="158">
        <f t="shared" si="11"/>
        <v>0</v>
      </c>
    </row>
    <row r="159" spans="1:21" ht="20.100000000000001" customHeight="1" x14ac:dyDescent="0.25">
      <c r="A159" s="173">
        <v>153</v>
      </c>
      <c r="B159" s="201" t="str">
        <f>IF(OCS!B159="","",OCS!B159)</f>
        <v/>
      </c>
      <c r="C159" s="201" t="str">
        <f>IF(OCS!C159="","",OCS!C159)</f>
        <v/>
      </c>
      <c r="D159" s="229" t="str">
        <f>IF(OCS!D159="","",OCS!D159)</f>
        <v/>
      </c>
      <c r="E159" s="229" t="str">
        <f>IF(OCS!E159="","",OCS!E159)</f>
        <v/>
      </c>
      <c r="F159" s="287" t="str">
        <f>IF(OCS!F159="","",OCS!F159)</f>
        <v/>
      </c>
      <c r="G159" s="287" t="str">
        <f>IF(OCS!G159="","",OCS!G159)</f>
        <v/>
      </c>
      <c r="H159" s="201" t="str">
        <f>IF(OCS!H159="","",OCS!H159)</f>
        <v/>
      </c>
      <c r="I159" s="201" t="str">
        <f>IF(OCS!I159="","",OCS!I159)</f>
        <v/>
      </c>
      <c r="J159" s="88"/>
      <c r="K159" s="69"/>
      <c r="L159" s="69"/>
      <c r="M159" s="69"/>
      <c r="N159" s="69"/>
      <c r="O159" s="84" t="str">
        <f t="shared" si="9"/>
        <v/>
      </c>
      <c r="P159" s="84" t="str">
        <f t="shared" si="8"/>
        <v/>
      </c>
      <c r="Q159" s="182" t="str">
        <f t="shared" si="10"/>
        <v/>
      </c>
      <c r="R159" s="185"/>
      <c r="S159" s="266"/>
      <c r="T159" s="90"/>
      <c r="U159" s="158">
        <f t="shared" si="11"/>
        <v>0</v>
      </c>
    </row>
    <row r="160" spans="1:21" ht="20.100000000000001" customHeight="1" x14ac:dyDescent="0.25">
      <c r="A160" s="173">
        <v>154</v>
      </c>
      <c r="B160" s="201" t="str">
        <f>IF(OCS!B160="","",OCS!B160)</f>
        <v/>
      </c>
      <c r="C160" s="201" t="str">
        <f>IF(OCS!C160="","",OCS!C160)</f>
        <v/>
      </c>
      <c r="D160" s="229" t="str">
        <f>IF(OCS!D160="","",OCS!D160)</f>
        <v/>
      </c>
      <c r="E160" s="229" t="str">
        <f>IF(OCS!E160="","",OCS!E160)</f>
        <v/>
      </c>
      <c r="F160" s="287" t="str">
        <f>IF(OCS!F160="","",OCS!F160)</f>
        <v/>
      </c>
      <c r="G160" s="287" t="str">
        <f>IF(OCS!G160="","",OCS!G160)</f>
        <v/>
      </c>
      <c r="H160" s="201" t="str">
        <f>IF(OCS!H160="","",OCS!H160)</f>
        <v/>
      </c>
      <c r="I160" s="201" t="str">
        <f>IF(OCS!I160="","",OCS!I160)</f>
        <v/>
      </c>
      <c r="J160" s="88"/>
      <c r="K160" s="69"/>
      <c r="L160" s="69"/>
      <c r="M160" s="69"/>
      <c r="N160" s="69"/>
      <c r="O160" s="84" t="str">
        <f t="shared" si="9"/>
        <v/>
      </c>
      <c r="P160" s="84" t="str">
        <f t="shared" si="8"/>
        <v/>
      </c>
      <c r="Q160" s="182" t="str">
        <f t="shared" si="10"/>
        <v/>
      </c>
      <c r="R160" s="185"/>
      <c r="S160" s="266"/>
      <c r="T160" s="90"/>
      <c r="U160" s="158">
        <f t="shared" si="11"/>
        <v>0</v>
      </c>
    </row>
    <row r="161" spans="1:21" ht="20.100000000000001" customHeight="1" x14ac:dyDescent="0.25">
      <c r="A161" s="173">
        <v>155</v>
      </c>
      <c r="B161" s="201" t="str">
        <f>IF(OCS!B161="","",OCS!B161)</f>
        <v/>
      </c>
      <c r="C161" s="201" t="str">
        <f>IF(OCS!C161="","",OCS!C161)</f>
        <v/>
      </c>
      <c r="D161" s="229" t="str">
        <f>IF(OCS!D161="","",OCS!D161)</f>
        <v/>
      </c>
      <c r="E161" s="229" t="str">
        <f>IF(OCS!E161="","",OCS!E161)</f>
        <v/>
      </c>
      <c r="F161" s="287" t="str">
        <f>IF(OCS!F161="","",OCS!F161)</f>
        <v/>
      </c>
      <c r="G161" s="287" t="str">
        <f>IF(OCS!G161="","",OCS!G161)</f>
        <v/>
      </c>
      <c r="H161" s="201" t="str">
        <f>IF(OCS!H161="","",OCS!H161)</f>
        <v/>
      </c>
      <c r="I161" s="201" t="str">
        <f>IF(OCS!I161="","",OCS!I161)</f>
        <v/>
      </c>
      <c r="J161" s="88"/>
      <c r="K161" s="69"/>
      <c r="L161" s="69"/>
      <c r="M161" s="69"/>
      <c r="N161" s="69"/>
      <c r="O161" s="84" t="str">
        <f t="shared" si="9"/>
        <v/>
      </c>
      <c r="P161" s="84" t="str">
        <f t="shared" si="8"/>
        <v/>
      </c>
      <c r="Q161" s="182" t="str">
        <f t="shared" si="10"/>
        <v/>
      </c>
      <c r="R161" s="185"/>
      <c r="S161" s="266"/>
      <c r="T161" s="90"/>
      <c r="U161" s="158">
        <f t="shared" si="11"/>
        <v>0</v>
      </c>
    </row>
    <row r="162" spans="1:21" ht="20.100000000000001" customHeight="1" x14ac:dyDescent="0.25">
      <c r="A162" s="173">
        <v>156</v>
      </c>
      <c r="B162" s="201" t="str">
        <f>IF(OCS!B162="","",OCS!B162)</f>
        <v/>
      </c>
      <c r="C162" s="201" t="str">
        <f>IF(OCS!C162="","",OCS!C162)</f>
        <v/>
      </c>
      <c r="D162" s="229" t="str">
        <f>IF(OCS!D162="","",OCS!D162)</f>
        <v/>
      </c>
      <c r="E162" s="229" t="str">
        <f>IF(OCS!E162="","",OCS!E162)</f>
        <v/>
      </c>
      <c r="F162" s="287" t="str">
        <f>IF(OCS!F162="","",OCS!F162)</f>
        <v/>
      </c>
      <c r="G162" s="287" t="str">
        <f>IF(OCS!G162="","",OCS!G162)</f>
        <v/>
      </c>
      <c r="H162" s="201" t="str">
        <f>IF(OCS!H162="","",OCS!H162)</f>
        <v/>
      </c>
      <c r="I162" s="201" t="str">
        <f>IF(OCS!I162="","",OCS!I162)</f>
        <v/>
      </c>
      <c r="J162" s="88"/>
      <c r="K162" s="69"/>
      <c r="L162" s="69"/>
      <c r="M162" s="69"/>
      <c r="N162" s="69"/>
      <c r="O162" s="84" t="str">
        <f t="shared" si="9"/>
        <v/>
      </c>
      <c r="P162" s="84" t="str">
        <f t="shared" si="8"/>
        <v/>
      </c>
      <c r="Q162" s="182" t="str">
        <f t="shared" si="10"/>
        <v/>
      </c>
      <c r="R162" s="185"/>
      <c r="S162" s="266"/>
      <c r="T162" s="90"/>
      <c r="U162" s="158">
        <f t="shared" si="11"/>
        <v>0</v>
      </c>
    </row>
    <row r="163" spans="1:21" ht="20.100000000000001" customHeight="1" x14ac:dyDescent="0.25">
      <c r="A163" s="173">
        <v>157</v>
      </c>
      <c r="B163" s="201" t="str">
        <f>IF(OCS!B163="","",OCS!B163)</f>
        <v/>
      </c>
      <c r="C163" s="201" t="str">
        <f>IF(OCS!C163="","",OCS!C163)</f>
        <v/>
      </c>
      <c r="D163" s="229" t="str">
        <f>IF(OCS!D163="","",OCS!D163)</f>
        <v/>
      </c>
      <c r="E163" s="229" t="str">
        <f>IF(OCS!E163="","",OCS!E163)</f>
        <v/>
      </c>
      <c r="F163" s="287" t="str">
        <f>IF(OCS!F163="","",OCS!F163)</f>
        <v/>
      </c>
      <c r="G163" s="287" t="str">
        <f>IF(OCS!G163="","",OCS!G163)</f>
        <v/>
      </c>
      <c r="H163" s="201" t="str">
        <f>IF(OCS!H163="","",OCS!H163)</f>
        <v/>
      </c>
      <c r="I163" s="201" t="str">
        <f>IF(OCS!I163="","",OCS!I163)</f>
        <v/>
      </c>
      <c r="J163" s="88"/>
      <c r="K163" s="69"/>
      <c r="L163" s="69"/>
      <c r="M163" s="69"/>
      <c r="N163" s="69"/>
      <c r="O163" s="84" t="str">
        <f t="shared" si="9"/>
        <v/>
      </c>
      <c r="P163" s="84" t="str">
        <f t="shared" si="8"/>
        <v/>
      </c>
      <c r="Q163" s="182" t="str">
        <f t="shared" si="10"/>
        <v/>
      </c>
      <c r="R163" s="185"/>
      <c r="S163" s="266"/>
      <c r="T163" s="90"/>
      <c r="U163" s="158">
        <f t="shared" si="11"/>
        <v>0</v>
      </c>
    </row>
    <row r="164" spans="1:21" ht="20.100000000000001" customHeight="1" x14ac:dyDescent="0.25">
      <c r="A164" s="173">
        <v>158</v>
      </c>
      <c r="B164" s="201" t="str">
        <f>IF(OCS!B164="","",OCS!B164)</f>
        <v/>
      </c>
      <c r="C164" s="201" t="str">
        <f>IF(OCS!C164="","",OCS!C164)</f>
        <v/>
      </c>
      <c r="D164" s="229" t="str">
        <f>IF(OCS!D164="","",OCS!D164)</f>
        <v/>
      </c>
      <c r="E164" s="229" t="str">
        <f>IF(OCS!E164="","",OCS!E164)</f>
        <v/>
      </c>
      <c r="F164" s="287" t="str">
        <f>IF(OCS!F164="","",OCS!F164)</f>
        <v/>
      </c>
      <c r="G164" s="287" t="str">
        <f>IF(OCS!G164="","",OCS!G164)</f>
        <v/>
      </c>
      <c r="H164" s="201" t="str">
        <f>IF(OCS!H164="","",OCS!H164)</f>
        <v/>
      </c>
      <c r="I164" s="201" t="str">
        <f>IF(OCS!I164="","",OCS!I164)</f>
        <v/>
      </c>
      <c r="J164" s="88"/>
      <c r="K164" s="69"/>
      <c r="L164" s="69"/>
      <c r="M164" s="69"/>
      <c r="N164" s="69"/>
      <c r="O164" s="84" t="str">
        <f t="shared" si="9"/>
        <v/>
      </c>
      <c r="P164" s="84" t="str">
        <f t="shared" si="8"/>
        <v/>
      </c>
      <c r="Q164" s="182" t="str">
        <f t="shared" si="10"/>
        <v/>
      </c>
      <c r="R164" s="185"/>
      <c r="S164" s="266"/>
      <c r="T164" s="90"/>
      <c r="U164" s="158">
        <f t="shared" si="11"/>
        <v>0</v>
      </c>
    </row>
    <row r="165" spans="1:21" ht="20.100000000000001" customHeight="1" x14ac:dyDescent="0.25">
      <c r="A165" s="173">
        <v>159</v>
      </c>
      <c r="B165" s="201" t="str">
        <f>IF(OCS!B165="","",OCS!B165)</f>
        <v/>
      </c>
      <c r="C165" s="201" t="str">
        <f>IF(OCS!C165="","",OCS!C165)</f>
        <v/>
      </c>
      <c r="D165" s="229" t="str">
        <f>IF(OCS!D165="","",OCS!D165)</f>
        <v/>
      </c>
      <c r="E165" s="229" t="str">
        <f>IF(OCS!E165="","",OCS!E165)</f>
        <v/>
      </c>
      <c r="F165" s="287" t="str">
        <f>IF(OCS!F165="","",OCS!F165)</f>
        <v/>
      </c>
      <c r="G165" s="287" t="str">
        <f>IF(OCS!G165="","",OCS!G165)</f>
        <v/>
      </c>
      <c r="H165" s="201" t="str">
        <f>IF(OCS!H165="","",OCS!H165)</f>
        <v/>
      </c>
      <c r="I165" s="201" t="str">
        <f>IF(OCS!I165="","",OCS!I165)</f>
        <v/>
      </c>
      <c r="J165" s="88"/>
      <c r="K165" s="69"/>
      <c r="L165" s="69"/>
      <c r="M165" s="69"/>
      <c r="N165" s="69"/>
      <c r="O165" s="84" t="str">
        <f t="shared" si="9"/>
        <v/>
      </c>
      <c r="P165" s="84" t="str">
        <f t="shared" si="8"/>
        <v/>
      </c>
      <c r="Q165" s="182" t="str">
        <f t="shared" si="10"/>
        <v/>
      </c>
      <c r="R165" s="185"/>
      <c r="S165" s="266"/>
      <c r="T165" s="90"/>
      <c r="U165" s="158">
        <f t="shared" si="11"/>
        <v>0</v>
      </c>
    </row>
    <row r="166" spans="1:21" ht="20.100000000000001" customHeight="1" x14ac:dyDescent="0.25">
      <c r="A166" s="173">
        <v>160</v>
      </c>
      <c r="B166" s="201" t="str">
        <f>IF(OCS!B166="","",OCS!B166)</f>
        <v/>
      </c>
      <c r="C166" s="201" t="str">
        <f>IF(OCS!C166="","",OCS!C166)</f>
        <v/>
      </c>
      <c r="D166" s="229" t="str">
        <f>IF(OCS!D166="","",OCS!D166)</f>
        <v/>
      </c>
      <c r="E166" s="229" t="str">
        <f>IF(OCS!E166="","",OCS!E166)</f>
        <v/>
      </c>
      <c r="F166" s="287" t="str">
        <f>IF(OCS!F166="","",OCS!F166)</f>
        <v/>
      </c>
      <c r="G166" s="287" t="str">
        <f>IF(OCS!G166="","",OCS!G166)</f>
        <v/>
      </c>
      <c r="H166" s="201" t="str">
        <f>IF(OCS!H166="","",OCS!H166)</f>
        <v/>
      </c>
      <c r="I166" s="201" t="str">
        <f>IF(OCS!I166="","",OCS!I166)</f>
        <v/>
      </c>
      <c r="J166" s="88"/>
      <c r="K166" s="69"/>
      <c r="L166" s="69"/>
      <c r="M166" s="69"/>
      <c r="N166" s="69"/>
      <c r="O166" s="84" t="str">
        <f t="shared" si="9"/>
        <v/>
      </c>
      <c r="P166" s="84" t="str">
        <f t="shared" si="8"/>
        <v/>
      </c>
      <c r="Q166" s="182" t="str">
        <f t="shared" si="10"/>
        <v/>
      </c>
      <c r="R166" s="185"/>
      <c r="S166" s="266"/>
      <c r="T166" s="90"/>
      <c r="U166" s="158">
        <f t="shared" si="11"/>
        <v>0</v>
      </c>
    </row>
    <row r="167" spans="1:21" ht="20.100000000000001" customHeight="1" x14ac:dyDescent="0.25">
      <c r="A167" s="173">
        <v>161</v>
      </c>
      <c r="B167" s="201" t="str">
        <f>IF(OCS!B167="","",OCS!B167)</f>
        <v/>
      </c>
      <c r="C167" s="201" t="str">
        <f>IF(OCS!C167="","",OCS!C167)</f>
        <v/>
      </c>
      <c r="D167" s="229" t="str">
        <f>IF(OCS!D167="","",OCS!D167)</f>
        <v/>
      </c>
      <c r="E167" s="229" t="str">
        <f>IF(OCS!E167="","",OCS!E167)</f>
        <v/>
      </c>
      <c r="F167" s="287" t="str">
        <f>IF(OCS!F167="","",OCS!F167)</f>
        <v/>
      </c>
      <c r="G167" s="287" t="str">
        <f>IF(OCS!G167="","",OCS!G167)</f>
        <v/>
      </c>
      <c r="H167" s="201" t="str">
        <f>IF(OCS!H167="","",OCS!H167)</f>
        <v/>
      </c>
      <c r="I167" s="201" t="str">
        <f>IF(OCS!I167="","",OCS!I167)</f>
        <v/>
      </c>
      <c r="J167" s="88"/>
      <c r="K167" s="69"/>
      <c r="L167" s="69"/>
      <c r="M167" s="69"/>
      <c r="N167" s="69"/>
      <c r="O167" s="84" t="str">
        <f t="shared" si="9"/>
        <v/>
      </c>
      <c r="P167" s="84" t="str">
        <f t="shared" si="8"/>
        <v/>
      </c>
      <c r="Q167" s="182" t="str">
        <f t="shared" si="10"/>
        <v/>
      </c>
      <c r="R167" s="185"/>
      <c r="S167" s="266"/>
      <c r="T167" s="90"/>
      <c r="U167" s="158">
        <f t="shared" si="11"/>
        <v>0</v>
      </c>
    </row>
    <row r="168" spans="1:21" ht="20.100000000000001" customHeight="1" x14ac:dyDescent="0.25">
      <c r="A168" s="173">
        <v>162</v>
      </c>
      <c r="B168" s="201" t="str">
        <f>IF(OCS!B168="","",OCS!B168)</f>
        <v/>
      </c>
      <c r="C168" s="201" t="str">
        <f>IF(OCS!C168="","",OCS!C168)</f>
        <v/>
      </c>
      <c r="D168" s="229" t="str">
        <f>IF(OCS!D168="","",OCS!D168)</f>
        <v/>
      </c>
      <c r="E168" s="229" t="str">
        <f>IF(OCS!E168="","",OCS!E168)</f>
        <v/>
      </c>
      <c r="F168" s="287" t="str">
        <f>IF(OCS!F168="","",OCS!F168)</f>
        <v/>
      </c>
      <c r="G168" s="287" t="str">
        <f>IF(OCS!G168="","",OCS!G168)</f>
        <v/>
      </c>
      <c r="H168" s="201" t="str">
        <f>IF(OCS!H168="","",OCS!H168)</f>
        <v/>
      </c>
      <c r="I168" s="201" t="str">
        <f>IF(OCS!I168="","",OCS!I168)</f>
        <v/>
      </c>
      <c r="J168" s="88"/>
      <c r="K168" s="69"/>
      <c r="L168" s="69"/>
      <c r="M168" s="69"/>
      <c r="N168" s="69"/>
      <c r="O168" s="84" t="str">
        <f t="shared" si="9"/>
        <v/>
      </c>
      <c r="P168" s="84" t="str">
        <f t="shared" si="8"/>
        <v/>
      </c>
      <c r="Q168" s="182" t="str">
        <f t="shared" si="10"/>
        <v/>
      </c>
      <c r="R168" s="185"/>
      <c r="S168" s="266"/>
      <c r="T168" s="90"/>
      <c r="U168" s="158">
        <f t="shared" si="11"/>
        <v>0</v>
      </c>
    </row>
    <row r="169" spans="1:21" ht="20.100000000000001" customHeight="1" x14ac:dyDescent="0.25">
      <c r="A169" s="173">
        <v>163</v>
      </c>
      <c r="B169" s="201" t="str">
        <f>IF(OCS!B169="","",OCS!B169)</f>
        <v/>
      </c>
      <c r="C169" s="201" t="str">
        <f>IF(OCS!C169="","",OCS!C169)</f>
        <v/>
      </c>
      <c r="D169" s="229" t="str">
        <f>IF(OCS!D169="","",OCS!D169)</f>
        <v/>
      </c>
      <c r="E169" s="229" t="str">
        <f>IF(OCS!E169="","",OCS!E169)</f>
        <v/>
      </c>
      <c r="F169" s="287" t="str">
        <f>IF(OCS!F169="","",OCS!F169)</f>
        <v/>
      </c>
      <c r="G169" s="287" t="str">
        <f>IF(OCS!G169="","",OCS!G169)</f>
        <v/>
      </c>
      <c r="H169" s="201" t="str">
        <f>IF(OCS!H169="","",OCS!H169)</f>
        <v/>
      </c>
      <c r="I169" s="201" t="str">
        <f>IF(OCS!I169="","",OCS!I169)</f>
        <v/>
      </c>
      <c r="J169" s="88"/>
      <c r="K169" s="69"/>
      <c r="L169" s="69"/>
      <c r="M169" s="69"/>
      <c r="N169" s="69"/>
      <c r="O169" s="84" t="str">
        <f t="shared" si="9"/>
        <v/>
      </c>
      <c r="P169" s="84" t="str">
        <f t="shared" si="8"/>
        <v/>
      </c>
      <c r="Q169" s="182" t="str">
        <f t="shared" si="10"/>
        <v/>
      </c>
      <c r="R169" s="185"/>
      <c r="S169" s="266"/>
      <c r="T169" s="90"/>
      <c r="U169" s="158">
        <f t="shared" si="11"/>
        <v>0</v>
      </c>
    </row>
    <row r="170" spans="1:21" ht="20.100000000000001" customHeight="1" x14ac:dyDescent="0.25">
      <c r="A170" s="173">
        <v>164</v>
      </c>
      <c r="B170" s="201" t="str">
        <f>IF(OCS!B170="","",OCS!B170)</f>
        <v/>
      </c>
      <c r="C170" s="201" t="str">
        <f>IF(OCS!C170="","",OCS!C170)</f>
        <v/>
      </c>
      <c r="D170" s="229" t="str">
        <f>IF(OCS!D170="","",OCS!D170)</f>
        <v/>
      </c>
      <c r="E170" s="229" t="str">
        <f>IF(OCS!E170="","",OCS!E170)</f>
        <v/>
      </c>
      <c r="F170" s="287" t="str">
        <f>IF(OCS!F170="","",OCS!F170)</f>
        <v/>
      </c>
      <c r="G170" s="287" t="str">
        <f>IF(OCS!G170="","",OCS!G170)</f>
        <v/>
      </c>
      <c r="H170" s="201" t="str">
        <f>IF(OCS!H170="","",OCS!H170)</f>
        <v/>
      </c>
      <c r="I170" s="201" t="str">
        <f>IF(OCS!I170="","",OCS!I170)</f>
        <v/>
      </c>
      <c r="J170" s="88"/>
      <c r="K170" s="69"/>
      <c r="L170" s="69"/>
      <c r="M170" s="69"/>
      <c r="N170" s="69"/>
      <c r="O170" s="84" t="str">
        <f t="shared" si="9"/>
        <v/>
      </c>
      <c r="P170" s="84" t="str">
        <f t="shared" si="8"/>
        <v/>
      </c>
      <c r="Q170" s="182" t="str">
        <f t="shared" si="10"/>
        <v/>
      </c>
      <c r="R170" s="185"/>
      <c r="S170" s="266"/>
      <c r="T170" s="90"/>
      <c r="U170" s="158">
        <f t="shared" si="11"/>
        <v>0</v>
      </c>
    </row>
    <row r="171" spans="1:21" ht="20.100000000000001" customHeight="1" x14ac:dyDescent="0.25">
      <c r="A171" s="173">
        <v>165</v>
      </c>
      <c r="B171" s="201" t="str">
        <f>IF(OCS!B171="","",OCS!B171)</f>
        <v/>
      </c>
      <c r="C171" s="201" t="str">
        <f>IF(OCS!C171="","",OCS!C171)</f>
        <v/>
      </c>
      <c r="D171" s="229" t="str">
        <f>IF(OCS!D171="","",OCS!D171)</f>
        <v/>
      </c>
      <c r="E171" s="229" t="str">
        <f>IF(OCS!E171="","",OCS!E171)</f>
        <v/>
      </c>
      <c r="F171" s="287" t="str">
        <f>IF(OCS!F171="","",OCS!F171)</f>
        <v/>
      </c>
      <c r="G171" s="287" t="str">
        <f>IF(OCS!G171="","",OCS!G171)</f>
        <v/>
      </c>
      <c r="H171" s="201" t="str">
        <f>IF(OCS!H171="","",OCS!H171)</f>
        <v/>
      </c>
      <c r="I171" s="201" t="str">
        <f>IF(OCS!I171="","",OCS!I171)</f>
        <v/>
      </c>
      <c r="J171" s="88"/>
      <c r="K171" s="69"/>
      <c r="L171" s="69"/>
      <c r="M171" s="69"/>
      <c r="N171" s="69"/>
      <c r="O171" s="84" t="str">
        <f t="shared" si="9"/>
        <v/>
      </c>
      <c r="P171" s="84" t="str">
        <f t="shared" si="8"/>
        <v/>
      </c>
      <c r="Q171" s="182" t="str">
        <f t="shared" si="10"/>
        <v/>
      </c>
      <c r="R171" s="185"/>
      <c r="S171" s="266"/>
      <c r="T171" s="90"/>
      <c r="U171" s="158">
        <f t="shared" si="11"/>
        <v>0</v>
      </c>
    </row>
    <row r="172" spans="1:21" ht="20.100000000000001" customHeight="1" x14ac:dyDescent="0.25">
      <c r="A172" s="173">
        <v>166</v>
      </c>
      <c r="B172" s="201" t="str">
        <f>IF(OCS!B172="","",OCS!B172)</f>
        <v/>
      </c>
      <c r="C172" s="201" t="str">
        <f>IF(OCS!C172="","",OCS!C172)</f>
        <v/>
      </c>
      <c r="D172" s="229" t="str">
        <f>IF(OCS!D172="","",OCS!D172)</f>
        <v/>
      </c>
      <c r="E172" s="229" t="str">
        <f>IF(OCS!E172="","",OCS!E172)</f>
        <v/>
      </c>
      <c r="F172" s="287" t="str">
        <f>IF(OCS!F172="","",OCS!F172)</f>
        <v/>
      </c>
      <c r="G172" s="287" t="str">
        <f>IF(OCS!G172="","",OCS!G172)</f>
        <v/>
      </c>
      <c r="H172" s="201" t="str">
        <f>IF(OCS!H172="","",OCS!H172)</f>
        <v/>
      </c>
      <c r="I172" s="201" t="str">
        <f>IF(OCS!I172="","",OCS!I172)</f>
        <v/>
      </c>
      <c r="J172" s="88"/>
      <c r="K172" s="69"/>
      <c r="L172" s="69"/>
      <c r="M172" s="69"/>
      <c r="N172" s="69"/>
      <c r="O172" s="84" t="str">
        <f t="shared" si="9"/>
        <v/>
      </c>
      <c r="P172" s="84" t="str">
        <f t="shared" si="8"/>
        <v/>
      </c>
      <c r="Q172" s="182" t="str">
        <f t="shared" si="10"/>
        <v/>
      </c>
      <c r="R172" s="185"/>
      <c r="S172" s="266"/>
      <c r="T172" s="90"/>
      <c r="U172" s="158">
        <f t="shared" si="11"/>
        <v>0</v>
      </c>
    </row>
    <row r="173" spans="1:21" ht="20.100000000000001" customHeight="1" x14ac:dyDescent="0.25">
      <c r="A173" s="173">
        <v>167</v>
      </c>
      <c r="B173" s="201" t="str">
        <f>IF(OCS!B173="","",OCS!B173)</f>
        <v/>
      </c>
      <c r="C173" s="201" t="str">
        <f>IF(OCS!C173="","",OCS!C173)</f>
        <v/>
      </c>
      <c r="D173" s="229" t="str">
        <f>IF(OCS!D173="","",OCS!D173)</f>
        <v/>
      </c>
      <c r="E173" s="229" t="str">
        <f>IF(OCS!E173="","",OCS!E173)</f>
        <v/>
      </c>
      <c r="F173" s="287" t="str">
        <f>IF(OCS!F173="","",OCS!F173)</f>
        <v/>
      </c>
      <c r="G173" s="287" t="str">
        <f>IF(OCS!G173="","",OCS!G173)</f>
        <v/>
      </c>
      <c r="H173" s="201" t="str">
        <f>IF(OCS!H173="","",OCS!H173)</f>
        <v/>
      </c>
      <c r="I173" s="201" t="str">
        <f>IF(OCS!I173="","",OCS!I173)</f>
        <v/>
      </c>
      <c r="J173" s="88"/>
      <c r="K173" s="69"/>
      <c r="L173" s="69"/>
      <c r="M173" s="69"/>
      <c r="N173" s="69"/>
      <c r="O173" s="84" t="str">
        <f t="shared" si="9"/>
        <v/>
      </c>
      <c r="P173" s="84" t="str">
        <f t="shared" si="8"/>
        <v/>
      </c>
      <c r="Q173" s="182" t="str">
        <f t="shared" si="10"/>
        <v/>
      </c>
      <c r="R173" s="185"/>
      <c r="S173" s="266"/>
      <c r="T173" s="90"/>
      <c r="U173" s="158">
        <f t="shared" si="11"/>
        <v>0</v>
      </c>
    </row>
    <row r="174" spans="1:21" ht="20.100000000000001" customHeight="1" x14ac:dyDescent="0.25">
      <c r="A174" s="173">
        <v>168</v>
      </c>
      <c r="B174" s="201" t="str">
        <f>IF(OCS!B174="","",OCS!B174)</f>
        <v/>
      </c>
      <c r="C174" s="201" t="str">
        <f>IF(OCS!C174="","",OCS!C174)</f>
        <v/>
      </c>
      <c r="D174" s="229" t="str">
        <f>IF(OCS!D174="","",OCS!D174)</f>
        <v/>
      </c>
      <c r="E174" s="229" t="str">
        <f>IF(OCS!E174="","",OCS!E174)</f>
        <v/>
      </c>
      <c r="F174" s="287" t="str">
        <f>IF(OCS!F174="","",OCS!F174)</f>
        <v/>
      </c>
      <c r="G174" s="287" t="str">
        <f>IF(OCS!G174="","",OCS!G174)</f>
        <v/>
      </c>
      <c r="H174" s="201" t="str">
        <f>IF(OCS!H174="","",OCS!H174)</f>
        <v/>
      </c>
      <c r="I174" s="201" t="str">
        <f>IF(OCS!I174="","",OCS!I174)</f>
        <v/>
      </c>
      <c r="J174" s="88"/>
      <c r="K174" s="69"/>
      <c r="L174" s="69"/>
      <c r="M174" s="69"/>
      <c r="N174" s="69"/>
      <c r="O174" s="84" t="str">
        <f t="shared" si="9"/>
        <v/>
      </c>
      <c r="P174" s="84" t="str">
        <f t="shared" si="8"/>
        <v/>
      </c>
      <c r="Q174" s="182" t="str">
        <f t="shared" si="10"/>
        <v/>
      </c>
      <c r="R174" s="185"/>
      <c r="S174" s="266"/>
      <c r="T174" s="90"/>
      <c r="U174" s="158">
        <f t="shared" si="11"/>
        <v>0</v>
      </c>
    </row>
    <row r="175" spans="1:21" ht="20.100000000000001" customHeight="1" x14ac:dyDescent="0.25">
      <c r="A175" s="173">
        <v>169</v>
      </c>
      <c r="B175" s="201" t="str">
        <f>IF(OCS!B175="","",OCS!B175)</f>
        <v/>
      </c>
      <c r="C175" s="201" t="str">
        <f>IF(OCS!C175="","",OCS!C175)</f>
        <v/>
      </c>
      <c r="D175" s="229" t="str">
        <f>IF(OCS!D175="","",OCS!D175)</f>
        <v/>
      </c>
      <c r="E175" s="229" t="str">
        <f>IF(OCS!E175="","",OCS!E175)</f>
        <v/>
      </c>
      <c r="F175" s="287" t="str">
        <f>IF(OCS!F175="","",OCS!F175)</f>
        <v/>
      </c>
      <c r="G175" s="287" t="str">
        <f>IF(OCS!G175="","",OCS!G175)</f>
        <v/>
      </c>
      <c r="H175" s="201" t="str">
        <f>IF(OCS!H175="","",OCS!H175)</f>
        <v/>
      </c>
      <c r="I175" s="201" t="str">
        <f>IF(OCS!I175="","",OCS!I175)</f>
        <v/>
      </c>
      <c r="J175" s="88"/>
      <c r="K175" s="69"/>
      <c r="L175" s="69"/>
      <c r="M175" s="69"/>
      <c r="N175" s="69"/>
      <c r="O175" s="84" t="str">
        <f t="shared" si="9"/>
        <v/>
      </c>
      <c r="P175" s="84" t="str">
        <f t="shared" si="8"/>
        <v/>
      </c>
      <c r="Q175" s="182" t="str">
        <f t="shared" si="10"/>
        <v/>
      </c>
      <c r="R175" s="185"/>
      <c r="S175" s="266"/>
      <c r="T175" s="90"/>
      <c r="U175" s="158">
        <f t="shared" si="11"/>
        <v>0</v>
      </c>
    </row>
    <row r="176" spans="1:21" ht="20.100000000000001" customHeight="1" x14ac:dyDescent="0.25">
      <c r="A176" s="173">
        <v>170</v>
      </c>
      <c r="B176" s="201" t="str">
        <f>IF(OCS!B176="","",OCS!B176)</f>
        <v/>
      </c>
      <c r="C176" s="201" t="str">
        <f>IF(OCS!C176="","",OCS!C176)</f>
        <v/>
      </c>
      <c r="D176" s="229" t="str">
        <f>IF(OCS!D176="","",OCS!D176)</f>
        <v/>
      </c>
      <c r="E176" s="229" t="str">
        <f>IF(OCS!E176="","",OCS!E176)</f>
        <v/>
      </c>
      <c r="F176" s="287" t="str">
        <f>IF(OCS!F176="","",OCS!F176)</f>
        <v/>
      </c>
      <c r="G176" s="287" t="str">
        <f>IF(OCS!G176="","",OCS!G176)</f>
        <v/>
      </c>
      <c r="H176" s="201" t="str">
        <f>IF(OCS!H176="","",OCS!H176)</f>
        <v/>
      </c>
      <c r="I176" s="201" t="str">
        <f>IF(OCS!I176="","",OCS!I176)</f>
        <v/>
      </c>
      <c r="J176" s="88"/>
      <c r="K176" s="69"/>
      <c r="L176" s="69"/>
      <c r="M176" s="69"/>
      <c r="N176" s="69"/>
      <c r="O176" s="84" t="str">
        <f t="shared" si="9"/>
        <v/>
      </c>
      <c r="P176" s="84" t="str">
        <f t="shared" si="8"/>
        <v/>
      </c>
      <c r="Q176" s="182" t="str">
        <f t="shared" si="10"/>
        <v/>
      </c>
      <c r="R176" s="185"/>
      <c r="S176" s="266"/>
      <c r="T176" s="90"/>
      <c r="U176" s="158">
        <f t="shared" si="11"/>
        <v>0</v>
      </c>
    </row>
    <row r="177" spans="1:21" ht="20.100000000000001" customHeight="1" x14ac:dyDescent="0.25">
      <c r="A177" s="173">
        <v>171</v>
      </c>
      <c r="B177" s="201" t="str">
        <f>IF(OCS!B177="","",OCS!B177)</f>
        <v/>
      </c>
      <c r="C177" s="201" t="str">
        <f>IF(OCS!C177="","",OCS!C177)</f>
        <v/>
      </c>
      <c r="D177" s="229" t="str">
        <f>IF(OCS!D177="","",OCS!D177)</f>
        <v/>
      </c>
      <c r="E177" s="229" t="str">
        <f>IF(OCS!E177="","",OCS!E177)</f>
        <v/>
      </c>
      <c r="F177" s="287" t="str">
        <f>IF(OCS!F177="","",OCS!F177)</f>
        <v/>
      </c>
      <c r="G177" s="287" t="str">
        <f>IF(OCS!G177="","",OCS!G177)</f>
        <v/>
      </c>
      <c r="H177" s="201" t="str">
        <f>IF(OCS!H177="","",OCS!H177)</f>
        <v/>
      </c>
      <c r="I177" s="201" t="str">
        <f>IF(OCS!I177="","",OCS!I177)</f>
        <v/>
      </c>
      <c r="J177" s="88"/>
      <c r="K177" s="69"/>
      <c r="L177" s="69"/>
      <c r="M177" s="69"/>
      <c r="N177" s="69"/>
      <c r="O177" s="84" t="str">
        <f t="shared" si="9"/>
        <v/>
      </c>
      <c r="P177" s="84" t="str">
        <f t="shared" si="8"/>
        <v/>
      </c>
      <c r="Q177" s="182" t="str">
        <f t="shared" si="10"/>
        <v/>
      </c>
      <c r="R177" s="185"/>
      <c r="S177" s="266"/>
      <c r="T177" s="90"/>
      <c r="U177" s="158">
        <f t="shared" si="11"/>
        <v>0</v>
      </c>
    </row>
    <row r="178" spans="1:21" ht="20.100000000000001" customHeight="1" x14ac:dyDescent="0.25">
      <c r="A178" s="173">
        <v>172</v>
      </c>
      <c r="B178" s="201" t="str">
        <f>IF(OCS!B178="","",OCS!B178)</f>
        <v/>
      </c>
      <c r="C178" s="201" t="str">
        <f>IF(OCS!C178="","",OCS!C178)</f>
        <v/>
      </c>
      <c r="D178" s="229" t="str">
        <f>IF(OCS!D178="","",OCS!D178)</f>
        <v/>
      </c>
      <c r="E178" s="229" t="str">
        <f>IF(OCS!E178="","",OCS!E178)</f>
        <v/>
      </c>
      <c r="F178" s="287" t="str">
        <f>IF(OCS!F178="","",OCS!F178)</f>
        <v/>
      </c>
      <c r="G178" s="287" t="str">
        <f>IF(OCS!G178="","",OCS!G178)</f>
        <v/>
      </c>
      <c r="H178" s="201" t="str">
        <f>IF(OCS!H178="","",OCS!H178)</f>
        <v/>
      </c>
      <c r="I178" s="201" t="str">
        <f>IF(OCS!I178="","",OCS!I178)</f>
        <v/>
      </c>
      <c r="J178" s="88"/>
      <c r="K178" s="69"/>
      <c r="L178" s="69"/>
      <c r="M178" s="69"/>
      <c r="N178" s="69"/>
      <c r="O178" s="84" t="str">
        <f t="shared" si="9"/>
        <v/>
      </c>
      <c r="P178" s="84" t="str">
        <f t="shared" si="8"/>
        <v/>
      </c>
      <c r="Q178" s="182" t="str">
        <f t="shared" si="10"/>
        <v/>
      </c>
      <c r="R178" s="185"/>
      <c r="S178" s="266"/>
      <c r="T178" s="90"/>
      <c r="U178" s="158">
        <f t="shared" si="11"/>
        <v>0</v>
      </c>
    </row>
    <row r="179" spans="1:21" ht="20.100000000000001" customHeight="1" x14ac:dyDescent="0.25">
      <c r="A179" s="173">
        <v>173</v>
      </c>
      <c r="B179" s="201" t="str">
        <f>IF(OCS!B179="","",OCS!B179)</f>
        <v/>
      </c>
      <c r="C179" s="201" t="str">
        <f>IF(OCS!C179="","",OCS!C179)</f>
        <v/>
      </c>
      <c r="D179" s="229" t="str">
        <f>IF(OCS!D179="","",OCS!D179)</f>
        <v/>
      </c>
      <c r="E179" s="229" t="str">
        <f>IF(OCS!E179="","",OCS!E179)</f>
        <v/>
      </c>
      <c r="F179" s="287" t="str">
        <f>IF(OCS!F179="","",OCS!F179)</f>
        <v/>
      </c>
      <c r="G179" s="287" t="str">
        <f>IF(OCS!G179="","",OCS!G179)</f>
        <v/>
      </c>
      <c r="H179" s="201" t="str">
        <f>IF(OCS!H179="","",OCS!H179)</f>
        <v/>
      </c>
      <c r="I179" s="201" t="str">
        <f>IF(OCS!I179="","",OCS!I179)</f>
        <v/>
      </c>
      <c r="J179" s="88"/>
      <c r="K179" s="69"/>
      <c r="L179" s="69"/>
      <c r="M179" s="69"/>
      <c r="N179" s="69"/>
      <c r="O179" s="84" t="str">
        <f t="shared" si="9"/>
        <v/>
      </c>
      <c r="P179" s="84" t="str">
        <f t="shared" si="8"/>
        <v/>
      </c>
      <c r="Q179" s="182" t="str">
        <f t="shared" si="10"/>
        <v/>
      </c>
      <c r="R179" s="185"/>
      <c r="S179" s="266"/>
      <c r="T179" s="90"/>
      <c r="U179" s="158">
        <f t="shared" si="11"/>
        <v>0</v>
      </c>
    </row>
    <row r="180" spans="1:21" ht="20.100000000000001" customHeight="1" x14ac:dyDescent="0.25">
      <c r="A180" s="173">
        <v>174</v>
      </c>
      <c r="B180" s="201" t="str">
        <f>IF(OCS!B180="","",OCS!B180)</f>
        <v/>
      </c>
      <c r="C180" s="201" t="str">
        <f>IF(OCS!C180="","",OCS!C180)</f>
        <v/>
      </c>
      <c r="D180" s="229" t="str">
        <f>IF(OCS!D180="","",OCS!D180)</f>
        <v/>
      </c>
      <c r="E180" s="229" t="str">
        <f>IF(OCS!E180="","",OCS!E180)</f>
        <v/>
      </c>
      <c r="F180" s="287" t="str">
        <f>IF(OCS!F180="","",OCS!F180)</f>
        <v/>
      </c>
      <c r="G180" s="287" t="str">
        <f>IF(OCS!G180="","",OCS!G180)</f>
        <v/>
      </c>
      <c r="H180" s="201" t="str">
        <f>IF(OCS!H180="","",OCS!H180)</f>
        <v/>
      </c>
      <c r="I180" s="201" t="str">
        <f>IF(OCS!I180="","",OCS!I180)</f>
        <v/>
      </c>
      <c r="J180" s="88"/>
      <c r="K180" s="69"/>
      <c r="L180" s="69"/>
      <c r="M180" s="69"/>
      <c r="N180" s="69"/>
      <c r="O180" s="84" t="str">
        <f t="shared" si="9"/>
        <v/>
      </c>
      <c r="P180" s="84" t="str">
        <f t="shared" si="8"/>
        <v/>
      </c>
      <c r="Q180" s="182" t="str">
        <f t="shared" si="10"/>
        <v/>
      </c>
      <c r="R180" s="185"/>
      <c r="S180" s="266"/>
      <c r="T180" s="90"/>
      <c r="U180" s="158">
        <f t="shared" si="11"/>
        <v>0</v>
      </c>
    </row>
    <row r="181" spans="1:21" ht="20.100000000000001" customHeight="1" x14ac:dyDescent="0.25">
      <c r="A181" s="173">
        <v>175</v>
      </c>
      <c r="B181" s="201" t="str">
        <f>IF(OCS!B181="","",OCS!B181)</f>
        <v/>
      </c>
      <c r="C181" s="201" t="str">
        <f>IF(OCS!C181="","",OCS!C181)</f>
        <v/>
      </c>
      <c r="D181" s="229" t="str">
        <f>IF(OCS!D181="","",OCS!D181)</f>
        <v/>
      </c>
      <c r="E181" s="229" t="str">
        <f>IF(OCS!E181="","",OCS!E181)</f>
        <v/>
      </c>
      <c r="F181" s="287" t="str">
        <f>IF(OCS!F181="","",OCS!F181)</f>
        <v/>
      </c>
      <c r="G181" s="287" t="str">
        <f>IF(OCS!G181="","",OCS!G181)</f>
        <v/>
      </c>
      <c r="H181" s="201" t="str">
        <f>IF(OCS!H181="","",OCS!H181)</f>
        <v/>
      </c>
      <c r="I181" s="201" t="str">
        <f>IF(OCS!I181="","",OCS!I181)</f>
        <v/>
      </c>
      <c r="J181" s="88"/>
      <c r="K181" s="69"/>
      <c r="L181" s="69"/>
      <c r="M181" s="69"/>
      <c r="N181" s="69"/>
      <c r="O181" s="84" t="str">
        <f t="shared" si="9"/>
        <v/>
      </c>
      <c r="P181" s="84" t="str">
        <f t="shared" si="8"/>
        <v/>
      </c>
      <c r="Q181" s="182" t="str">
        <f t="shared" si="10"/>
        <v/>
      </c>
      <c r="R181" s="185"/>
      <c r="S181" s="266"/>
      <c r="T181" s="90"/>
      <c r="U181" s="158">
        <f t="shared" si="11"/>
        <v>0</v>
      </c>
    </row>
    <row r="182" spans="1:21" ht="20.100000000000001" customHeight="1" x14ac:dyDescent="0.25">
      <c r="A182" s="173">
        <v>176</v>
      </c>
      <c r="B182" s="201" t="str">
        <f>IF(OCS!B182="","",OCS!B182)</f>
        <v/>
      </c>
      <c r="C182" s="201" t="str">
        <f>IF(OCS!C182="","",OCS!C182)</f>
        <v/>
      </c>
      <c r="D182" s="229" t="str">
        <f>IF(OCS!D182="","",OCS!D182)</f>
        <v/>
      </c>
      <c r="E182" s="229" t="str">
        <f>IF(OCS!E182="","",OCS!E182)</f>
        <v/>
      </c>
      <c r="F182" s="287" t="str">
        <f>IF(OCS!F182="","",OCS!F182)</f>
        <v/>
      </c>
      <c r="G182" s="287" t="str">
        <f>IF(OCS!G182="","",OCS!G182)</f>
        <v/>
      </c>
      <c r="H182" s="201" t="str">
        <f>IF(OCS!H182="","",OCS!H182)</f>
        <v/>
      </c>
      <c r="I182" s="201" t="str">
        <f>IF(OCS!I182="","",OCS!I182)</f>
        <v/>
      </c>
      <c r="J182" s="88"/>
      <c r="K182" s="69"/>
      <c r="L182" s="69"/>
      <c r="M182" s="69"/>
      <c r="N182" s="69"/>
      <c r="O182" s="84" t="str">
        <f t="shared" si="9"/>
        <v/>
      </c>
      <c r="P182" s="84" t="str">
        <f t="shared" si="8"/>
        <v/>
      </c>
      <c r="Q182" s="182" t="str">
        <f t="shared" si="10"/>
        <v/>
      </c>
      <c r="R182" s="185"/>
      <c r="S182" s="266"/>
      <c r="T182" s="90"/>
      <c r="U182" s="158">
        <f t="shared" si="11"/>
        <v>0</v>
      </c>
    </row>
    <row r="183" spans="1:21" ht="20.100000000000001" customHeight="1" x14ac:dyDescent="0.25">
      <c r="A183" s="173">
        <v>177</v>
      </c>
      <c r="B183" s="201" t="str">
        <f>IF(OCS!B183="","",OCS!B183)</f>
        <v/>
      </c>
      <c r="C183" s="201" t="str">
        <f>IF(OCS!C183="","",OCS!C183)</f>
        <v/>
      </c>
      <c r="D183" s="229" t="str">
        <f>IF(OCS!D183="","",OCS!D183)</f>
        <v/>
      </c>
      <c r="E183" s="229" t="str">
        <f>IF(OCS!E183="","",OCS!E183)</f>
        <v/>
      </c>
      <c r="F183" s="287" t="str">
        <f>IF(OCS!F183="","",OCS!F183)</f>
        <v/>
      </c>
      <c r="G183" s="287" t="str">
        <f>IF(OCS!G183="","",OCS!G183)</f>
        <v/>
      </c>
      <c r="H183" s="201" t="str">
        <f>IF(OCS!H183="","",OCS!H183)</f>
        <v/>
      </c>
      <c r="I183" s="201" t="str">
        <f>IF(OCS!I183="","",OCS!I183)</f>
        <v/>
      </c>
      <c r="J183" s="88"/>
      <c r="K183" s="69"/>
      <c r="L183" s="69"/>
      <c r="M183" s="69"/>
      <c r="N183" s="69"/>
      <c r="O183" s="84" t="str">
        <f t="shared" si="9"/>
        <v/>
      </c>
      <c r="P183" s="84" t="str">
        <f t="shared" si="8"/>
        <v/>
      </c>
      <c r="Q183" s="182" t="str">
        <f t="shared" si="10"/>
        <v/>
      </c>
      <c r="R183" s="185"/>
      <c r="S183" s="266"/>
      <c r="T183" s="90"/>
      <c r="U183" s="158">
        <f t="shared" si="11"/>
        <v>0</v>
      </c>
    </row>
    <row r="184" spans="1:21" ht="20.100000000000001" customHeight="1" x14ac:dyDescent="0.25">
      <c r="A184" s="173">
        <v>178</v>
      </c>
      <c r="B184" s="201" t="str">
        <f>IF(OCS!B184="","",OCS!B184)</f>
        <v/>
      </c>
      <c r="C184" s="201" t="str">
        <f>IF(OCS!C184="","",OCS!C184)</f>
        <v/>
      </c>
      <c r="D184" s="229" t="str">
        <f>IF(OCS!D184="","",OCS!D184)</f>
        <v/>
      </c>
      <c r="E184" s="229" t="str">
        <f>IF(OCS!E184="","",OCS!E184)</f>
        <v/>
      </c>
      <c r="F184" s="287" t="str">
        <f>IF(OCS!F184="","",OCS!F184)</f>
        <v/>
      </c>
      <c r="G184" s="287" t="str">
        <f>IF(OCS!G184="","",OCS!G184)</f>
        <v/>
      </c>
      <c r="H184" s="201" t="str">
        <f>IF(OCS!H184="","",OCS!H184)</f>
        <v/>
      </c>
      <c r="I184" s="201" t="str">
        <f>IF(OCS!I184="","",OCS!I184)</f>
        <v/>
      </c>
      <c r="J184" s="88"/>
      <c r="K184" s="69"/>
      <c r="L184" s="69"/>
      <c r="M184" s="69"/>
      <c r="N184" s="69"/>
      <c r="O184" s="84" t="str">
        <f t="shared" si="9"/>
        <v/>
      </c>
      <c r="P184" s="84" t="str">
        <f t="shared" si="8"/>
        <v/>
      </c>
      <c r="Q184" s="182" t="str">
        <f t="shared" si="10"/>
        <v/>
      </c>
      <c r="R184" s="185"/>
      <c r="S184" s="266"/>
      <c r="T184" s="90"/>
      <c r="U184" s="158">
        <f t="shared" si="11"/>
        <v>0</v>
      </c>
    </row>
    <row r="185" spans="1:21" ht="20.100000000000001" customHeight="1" x14ac:dyDescent="0.25">
      <c r="A185" s="173">
        <v>179</v>
      </c>
      <c r="B185" s="201" t="str">
        <f>IF(OCS!B185="","",OCS!B185)</f>
        <v/>
      </c>
      <c r="C185" s="201" t="str">
        <f>IF(OCS!C185="","",OCS!C185)</f>
        <v/>
      </c>
      <c r="D185" s="229" t="str">
        <f>IF(OCS!D185="","",OCS!D185)</f>
        <v/>
      </c>
      <c r="E185" s="229" t="str">
        <f>IF(OCS!E185="","",OCS!E185)</f>
        <v/>
      </c>
      <c r="F185" s="287" t="str">
        <f>IF(OCS!F185="","",OCS!F185)</f>
        <v/>
      </c>
      <c r="G185" s="287" t="str">
        <f>IF(OCS!G185="","",OCS!G185)</f>
        <v/>
      </c>
      <c r="H185" s="201" t="str">
        <f>IF(OCS!H185="","",OCS!H185)</f>
        <v/>
      </c>
      <c r="I185" s="201" t="str">
        <f>IF(OCS!I185="","",OCS!I185)</f>
        <v/>
      </c>
      <c r="J185" s="88"/>
      <c r="K185" s="69"/>
      <c r="L185" s="69"/>
      <c r="M185" s="69"/>
      <c r="N185" s="69"/>
      <c r="O185" s="84" t="str">
        <f t="shared" si="9"/>
        <v/>
      </c>
      <c r="P185" s="84" t="str">
        <f t="shared" si="8"/>
        <v/>
      </c>
      <c r="Q185" s="182" t="str">
        <f t="shared" si="10"/>
        <v/>
      </c>
      <c r="R185" s="185"/>
      <c r="S185" s="266"/>
      <c r="T185" s="90"/>
      <c r="U185" s="158">
        <f t="shared" si="11"/>
        <v>0</v>
      </c>
    </row>
    <row r="186" spans="1:21" ht="20.100000000000001" customHeight="1" x14ac:dyDescent="0.25">
      <c r="A186" s="173">
        <v>180</v>
      </c>
      <c r="B186" s="201" t="str">
        <f>IF(OCS!B186="","",OCS!B186)</f>
        <v/>
      </c>
      <c r="C186" s="201" t="str">
        <f>IF(OCS!C186="","",OCS!C186)</f>
        <v/>
      </c>
      <c r="D186" s="229" t="str">
        <f>IF(OCS!D186="","",OCS!D186)</f>
        <v/>
      </c>
      <c r="E186" s="229" t="str">
        <f>IF(OCS!E186="","",OCS!E186)</f>
        <v/>
      </c>
      <c r="F186" s="287" t="str">
        <f>IF(OCS!F186="","",OCS!F186)</f>
        <v/>
      </c>
      <c r="G186" s="287" t="str">
        <f>IF(OCS!G186="","",OCS!G186)</f>
        <v/>
      </c>
      <c r="H186" s="201" t="str">
        <f>IF(OCS!H186="","",OCS!H186)</f>
        <v/>
      </c>
      <c r="I186" s="201" t="str">
        <f>IF(OCS!I186="","",OCS!I186)</f>
        <v/>
      </c>
      <c r="J186" s="88"/>
      <c r="K186" s="69"/>
      <c r="L186" s="69"/>
      <c r="M186" s="69"/>
      <c r="N186" s="69"/>
      <c r="O186" s="84" t="str">
        <f t="shared" si="9"/>
        <v/>
      </c>
      <c r="P186" s="84" t="str">
        <f t="shared" si="8"/>
        <v/>
      </c>
      <c r="Q186" s="182" t="str">
        <f t="shared" si="10"/>
        <v/>
      </c>
      <c r="R186" s="185"/>
      <c r="S186" s="266"/>
      <c r="T186" s="90"/>
      <c r="U186" s="158">
        <f t="shared" si="11"/>
        <v>0</v>
      </c>
    </row>
    <row r="187" spans="1:21" ht="20.100000000000001" customHeight="1" x14ac:dyDescent="0.25">
      <c r="A187" s="173">
        <v>181</v>
      </c>
      <c r="B187" s="201" t="str">
        <f>IF(OCS!B187="","",OCS!B187)</f>
        <v/>
      </c>
      <c r="C187" s="201" t="str">
        <f>IF(OCS!C187="","",OCS!C187)</f>
        <v/>
      </c>
      <c r="D187" s="229" t="str">
        <f>IF(OCS!D187="","",OCS!D187)</f>
        <v/>
      </c>
      <c r="E187" s="229" t="str">
        <f>IF(OCS!E187="","",OCS!E187)</f>
        <v/>
      </c>
      <c r="F187" s="287" t="str">
        <f>IF(OCS!F187="","",OCS!F187)</f>
        <v/>
      </c>
      <c r="G187" s="287" t="str">
        <f>IF(OCS!G187="","",OCS!G187)</f>
        <v/>
      </c>
      <c r="H187" s="201" t="str">
        <f>IF(OCS!H187="","",OCS!H187)</f>
        <v/>
      </c>
      <c r="I187" s="201" t="str">
        <f>IF(OCS!I187="","",OCS!I187)</f>
        <v/>
      </c>
      <c r="J187" s="88"/>
      <c r="K187" s="69"/>
      <c r="L187" s="69"/>
      <c r="M187" s="69"/>
      <c r="N187" s="69"/>
      <c r="O187" s="84" t="str">
        <f t="shared" si="9"/>
        <v/>
      </c>
      <c r="P187" s="84" t="str">
        <f t="shared" si="8"/>
        <v/>
      </c>
      <c r="Q187" s="182" t="str">
        <f t="shared" si="10"/>
        <v/>
      </c>
      <c r="R187" s="185"/>
      <c r="S187" s="266"/>
      <c r="T187" s="90"/>
      <c r="U187" s="158">
        <f t="shared" si="11"/>
        <v>0</v>
      </c>
    </row>
    <row r="188" spans="1:21" ht="20.100000000000001" customHeight="1" x14ac:dyDescent="0.25">
      <c r="A188" s="173">
        <v>182</v>
      </c>
      <c r="B188" s="201" t="str">
        <f>IF(OCS!B188="","",OCS!B188)</f>
        <v/>
      </c>
      <c r="C188" s="201" t="str">
        <f>IF(OCS!C188="","",OCS!C188)</f>
        <v/>
      </c>
      <c r="D188" s="229" t="str">
        <f>IF(OCS!D188="","",OCS!D188)</f>
        <v/>
      </c>
      <c r="E188" s="229" t="str">
        <f>IF(OCS!E188="","",OCS!E188)</f>
        <v/>
      </c>
      <c r="F188" s="287" t="str">
        <f>IF(OCS!F188="","",OCS!F188)</f>
        <v/>
      </c>
      <c r="G188" s="287" t="str">
        <f>IF(OCS!G188="","",OCS!G188)</f>
        <v/>
      </c>
      <c r="H188" s="201" t="str">
        <f>IF(OCS!H188="","",OCS!H188)</f>
        <v/>
      </c>
      <c r="I188" s="201" t="str">
        <f>IF(OCS!I188="","",OCS!I188)</f>
        <v/>
      </c>
      <c r="J188" s="88"/>
      <c r="K188" s="69"/>
      <c r="L188" s="69"/>
      <c r="M188" s="69"/>
      <c r="N188" s="69"/>
      <c r="O188" s="84" t="str">
        <f t="shared" si="9"/>
        <v/>
      </c>
      <c r="P188" s="84" t="str">
        <f t="shared" si="8"/>
        <v/>
      </c>
      <c r="Q188" s="182" t="str">
        <f t="shared" si="10"/>
        <v/>
      </c>
      <c r="R188" s="185"/>
      <c r="S188" s="266"/>
      <c r="T188" s="90"/>
      <c r="U188" s="158">
        <f t="shared" si="11"/>
        <v>0</v>
      </c>
    </row>
    <row r="189" spans="1:21" ht="20.100000000000001" customHeight="1" x14ac:dyDescent="0.25">
      <c r="A189" s="173">
        <v>183</v>
      </c>
      <c r="B189" s="201" t="str">
        <f>IF(OCS!B189="","",OCS!B189)</f>
        <v/>
      </c>
      <c r="C189" s="201" t="str">
        <f>IF(OCS!C189="","",OCS!C189)</f>
        <v/>
      </c>
      <c r="D189" s="229" t="str">
        <f>IF(OCS!D189="","",OCS!D189)</f>
        <v/>
      </c>
      <c r="E189" s="229" t="str">
        <f>IF(OCS!E189="","",OCS!E189)</f>
        <v/>
      </c>
      <c r="F189" s="287" t="str">
        <f>IF(OCS!F189="","",OCS!F189)</f>
        <v/>
      </c>
      <c r="G189" s="287" t="str">
        <f>IF(OCS!G189="","",OCS!G189)</f>
        <v/>
      </c>
      <c r="H189" s="201" t="str">
        <f>IF(OCS!H189="","",OCS!H189)</f>
        <v/>
      </c>
      <c r="I189" s="201" t="str">
        <f>IF(OCS!I189="","",OCS!I189)</f>
        <v/>
      </c>
      <c r="J189" s="88"/>
      <c r="K189" s="69"/>
      <c r="L189" s="69"/>
      <c r="M189" s="69"/>
      <c r="N189" s="69"/>
      <c r="O189" s="84" t="str">
        <f t="shared" si="9"/>
        <v/>
      </c>
      <c r="P189" s="84" t="str">
        <f t="shared" si="8"/>
        <v/>
      </c>
      <c r="Q189" s="182" t="str">
        <f t="shared" si="10"/>
        <v/>
      </c>
      <c r="R189" s="185"/>
      <c r="S189" s="266"/>
      <c r="T189" s="90"/>
      <c r="U189" s="158">
        <f t="shared" si="11"/>
        <v>0</v>
      </c>
    </row>
    <row r="190" spans="1:21" ht="20.100000000000001" customHeight="1" x14ac:dyDescent="0.25">
      <c r="A190" s="173">
        <v>184</v>
      </c>
      <c r="B190" s="201" t="str">
        <f>IF(OCS!B190="","",OCS!B190)</f>
        <v/>
      </c>
      <c r="C190" s="201" t="str">
        <f>IF(OCS!C190="","",OCS!C190)</f>
        <v/>
      </c>
      <c r="D190" s="229" t="str">
        <f>IF(OCS!D190="","",OCS!D190)</f>
        <v/>
      </c>
      <c r="E190" s="229" t="str">
        <f>IF(OCS!E190="","",OCS!E190)</f>
        <v/>
      </c>
      <c r="F190" s="287" t="str">
        <f>IF(OCS!F190="","",OCS!F190)</f>
        <v/>
      </c>
      <c r="G190" s="287" t="str">
        <f>IF(OCS!G190="","",OCS!G190)</f>
        <v/>
      </c>
      <c r="H190" s="201" t="str">
        <f>IF(OCS!H190="","",OCS!H190)</f>
        <v/>
      </c>
      <c r="I190" s="201" t="str">
        <f>IF(OCS!I190="","",OCS!I190)</f>
        <v/>
      </c>
      <c r="J190" s="88"/>
      <c r="K190" s="69"/>
      <c r="L190" s="69"/>
      <c r="M190" s="69"/>
      <c r="N190" s="69"/>
      <c r="O190" s="84" t="str">
        <f t="shared" si="9"/>
        <v/>
      </c>
      <c r="P190" s="84" t="str">
        <f t="shared" si="8"/>
        <v/>
      </c>
      <c r="Q190" s="182" t="str">
        <f t="shared" si="10"/>
        <v/>
      </c>
      <c r="R190" s="185"/>
      <c r="S190" s="266"/>
      <c r="T190" s="90"/>
      <c r="U190" s="158">
        <f t="shared" si="11"/>
        <v>0</v>
      </c>
    </row>
    <row r="191" spans="1:21" ht="20.100000000000001" customHeight="1" x14ac:dyDescent="0.25">
      <c r="A191" s="173">
        <v>185</v>
      </c>
      <c r="B191" s="201" t="str">
        <f>IF(OCS!B191="","",OCS!B191)</f>
        <v/>
      </c>
      <c r="C191" s="201" t="str">
        <f>IF(OCS!C191="","",OCS!C191)</f>
        <v/>
      </c>
      <c r="D191" s="229" t="str">
        <f>IF(OCS!D191="","",OCS!D191)</f>
        <v/>
      </c>
      <c r="E191" s="229" t="str">
        <f>IF(OCS!E191="","",OCS!E191)</f>
        <v/>
      </c>
      <c r="F191" s="287" t="str">
        <f>IF(OCS!F191="","",OCS!F191)</f>
        <v/>
      </c>
      <c r="G191" s="287" t="str">
        <f>IF(OCS!G191="","",OCS!G191)</f>
        <v/>
      </c>
      <c r="H191" s="201" t="str">
        <f>IF(OCS!H191="","",OCS!H191)</f>
        <v/>
      </c>
      <c r="I191" s="201" t="str">
        <f>IF(OCS!I191="","",OCS!I191)</f>
        <v/>
      </c>
      <c r="J191" s="88"/>
      <c r="K191" s="69"/>
      <c r="L191" s="69"/>
      <c r="M191" s="69"/>
      <c r="N191" s="69"/>
      <c r="O191" s="84" t="str">
        <f t="shared" si="9"/>
        <v/>
      </c>
      <c r="P191" s="84" t="str">
        <f t="shared" si="8"/>
        <v/>
      </c>
      <c r="Q191" s="182" t="str">
        <f t="shared" si="10"/>
        <v/>
      </c>
      <c r="R191" s="185"/>
      <c r="S191" s="266"/>
      <c r="T191" s="90"/>
      <c r="U191" s="158">
        <f t="shared" si="11"/>
        <v>0</v>
      </c>
    </row>
    <row r="192" spans="1:21" ht="20.100000000000001" customHeight="1" x14ac:dyDescent="0.25">
      <c r="A192" s="173">
        <v>186</v>
      </c>
      <c r="B192" s="201" t="str">
        <f>IF(OCS!B192="","",OCS!B192)</f>
        <v/>
      </c>
      <c r="C192" s="201" t="str">
        <f>IF(OCS!C192="","",OCS!C192)</f>
        <v/>
      </c>
      <c r="D192" s="229" t="str">
        <f>IF(OCS!D192="","",OCS!D192)</f>
        <v/>
      </c>
      <c r="E192" s="229" t="str">
        <f>IF(OCS!E192="","",OCS!E192)</f>
        <v/>
      </c>
      <c r="F192" s="287" t="str">
        <f>IF(OCS!F192="","",OCS!F192)</f>
        <v/>
      </c>
      <c r="G192" s="287" t="str">
        <f>IF(OCS!G192="","",OCS!G192)</f>
        <v/>
      </c>
      <c r="H192" s="201" t="str">
        <f>IF(OCS!H192="","",OCS!H192)</f>
        <v/>
      </c>
      <c r="I192" s="201" t="str">
        <f>IF(OCS!I192="","",OCS!I192)</f>
        <v/>
      </c>
      <c r="J192" s="88"/>
      <c r="K192" s="69"/>
      <c r="L192" s="69"/>
      <c r="M192" s="69"/>
      <c r="N192" s="69"/>
      <c r="O192" s="84" t="str">
        <f t="shared" si="9"/>
        <v/>
      </c>
      <c r="P192" s="84" t="str">
        <f t="shared" si="8"/>
        <v/>
      </c>
      <c r="Q192" s="182" t="str">
        <f t="shared" si="10"/>
        <v/>
      </c>
      <c r="R192" s="185"/>
      <c r="S192" s="266"/>
      <c r="T192" s="90"/>
      <c r="U192" s="158">
        <f t="shared" si="11"/>
        <v>0</v>
      </c>
    </row>
    <row r="193" spans="1:21" ht="20.100000000000001" customHeight="1" x14ac:dyDescent="0.25">
      <c r="A193" s="173">
        <v>187</v>
      </c>
      <c r="B193" s="201" t="str">
        <f>IF(OCS!B193="","",OCS!B193)</f>
        <v/>
      </c>
      <c r="C193" s="201" t="str">
        <f>IF(OCS!C193="","",OCS!C193)</f>
        <v/>
      </c>
      <c r="D193" s="229" t="str">
        <f>IF(OCS!D193="","",OCS!D193)</f>
        <v/>
      </c>
      <c r="E193" s="229" t="str">
        <f>IF(OCS!E193="","",OCS!E193)</f>
        <v/>
      </c>
      <c r="F193" s="287" t="str">
        <f>IF(OCS!F193="","",OCS!F193)</f>
        <v/>
      </c>
      <c r="G193" s="287" t="str">
        <f>IF(OCS!G193="","",OCS!G193)</f>
        <v/>
      </c>
      <c r="H193" s="201" t="str">
        <f>IF(OCS!H193="","",OCS!H193)</f>
        <v/>
      </c>
      <c r="I193" s="201" t="str">
        <f>IF(OCS!I193="","",OCS!I193)</f>
        <v/>
      </c>
      <c r="J193" s="88"/>
      <c r="K193" s="69"/>
      <c r="L193" s="69"/>
      <c r="M193" s="69"/>
      <c r="N193" s="69"/>
      <c r="O193" s="84" t="str">
        <f t="shared" si="9"/>
        <v/>
      </c>
      <c r="P193" s="84" t="str">
        <f t="shared" si="8"/>
        <v/>
      </c>
      <c r="Q193" s="182" t="str">
        <f t="shared" si="10"/>
        <v/>
      </c>
      <c r="R193" s="185"/>
      <c r="S193" s="266"/>
      <c r="T193" s="90"/>
      <c r="U193" s="158">
        <f t="shared" si="11"/>
        <v>0</v>
      </c>
    </row>
    <row r="194" spans="1:21" ht="20.100000000000001" customHeight="1" x14ac:dyDescent="0.25">
      <c r="A194" s="173">
        <v>188</v>
      </c>
      <c r="B194" s="201" t="str">
        <f>IF(OCS!B194="","",OCS!B194)</f>
        <v/>
      </c>
      <c r="C194" s="201" t="str">
        <f>IF(OCS!C194="","",OCS!C194)</f>
        <v/>
      </c>
      <c r="D194" s="229" t="str">
        <f>IF(OCS!D194="","",OCS!D194)</f>
        <v/>
      </c>
      <c r="E194" s="229" t="str">
        <f>IF(OCS!E194="","",OCS!E194)</f>
        <v/>
      </c>
      <c r="F194" s="287" t="str">
        <f>IF(OCS!F194="","",OCS!F194)</f>
        <v/>
      </c>
      <c r="G194" s="287" t="str">
        <f>IF(OCS!G194="","",OCS!G194)</f>
        <v/>
      </c>
      <c r="H194" s="201" t="str">
        <f>IF(OCS!H194="","",OCS!H194)</f>
        <v/>
      </c>
      <c r="I194" s="201" t="str">
        <f>IF(OCS!I194="","",OCS!I194)</f>
        <v/>
      </c>
      <c r="J194" s="88"/>
      <c r="K194" s="69"/>
      <c r="L194" s="69"/>
      <c r="M194" s="69"/>
      <c r="N194" s="69"/>
      <c r="O194" s="84" t="str">
        <f t="shared" si="9"/>
        <v/>
      </c>
      <c r="P194" s="84" t="str">
        <f t="shared" si="8"/>
        <v/>
      </c>
      <c r="Q194" s="182" t="str">
        <f t="shared" si="10"/>
        <v/>
      </c>
      <c r="R194" s="185"/>
      <c r="S194" s="266"/>
      <c r="T194" s="90"/>
      <c r="U194" s="158">
        <f t="shared" si="11"/>
        <v>0</v>
      </c>
    </row>
    <row r="195" spans="1:21" ht="20.100000000000001" customHeight="1" x14ac:dyDescent="0.25">
      <c r="A195" s="173">
        <v>189</v>
      </c>
      <c r="B195" s="201" t="str">
        <f>IF(OCS!B195="","",OCS!B195)</f>
        <v/>
      </c>
      <c r="C195" s="201" t="str">
        <f>IF(OCS!C195="","",OCS!C195)</f>
        <v/>
      </c>
      <c r="D195" s="229" t="str">
        <f>IF(OCS!D195="","",OCS!D195)</f>
        <v/>
      </c>
      <c r="E195" s="229" t="str">
        <f>IF(OCS!E195="","",OCS!E195)</f>
        <v/>
      </c>
      <c r="F195" s="287" t="str">
        <f>IF(OCS!F195="","",OCS!F195)</f>
        <v/>
      </c>
      <c r="G195" s="287" t="str">
        <f>IF(OCS!G195="","",OCS!G195)</f>
        <v/>
      </c>
      <c r="H195" s="201" t="str">
        <f>IF(OCS!H195="","",OCS!H195)</f>
        <v/>
      </c>
      <c r="I195" s="201" t="str">
        <f>IF(OCS!I195="","",OCS!I195)</f>
        <v/>
      </c>
      <c r="J195" s="88"/>
      <c r="K195" s="69"/>
      <c r="L195" s="69"/>
      <c r="M195" s="69"/>
      <c r="N195" s="69"/>
      <c r="O195" s="84" t="str">
        <f t="shared" si="9"/>
        <v/>
      </c>
      <c r="P195" s="84" t="str">
        <f t="shared" si="8"/>
        <v/>
      </c>
      <c r="Q195" s="182" t="str">
        <f t="shared" si="10"/>
        <v/>
      </c>
      <c r="R195" s="185"/>
      <c r="S195" s="266"/>
      <c r="T195" s="90"/>
      <c r="U195" s="158">
        <f t="shared" si="11"/>
        <v>0</v>
      </c>
    </row>
    <row r="196" spans="1:21" ht="20.100000000000001" customHeight="1" x14ac:dyDescent="0.25">
      <c r="A196" s="173">
        <v>190</v>
      </c>
      <c r="B196" s="201" t="str">
        <f>IF(OCS!B196="","",OCS!B196)</f>
        <v/>
      </c>
      <c r="C196" s="201" t="str">
        <f>IF(OCS!C196="","",OCS!C196)</f>
        <v/>
      </c>
      <c r="D196" s="229" t="str">
        <f>IF(OCS!D196="","",OCS!D196)</f>
        <v/>
      </c>
      <c r="E196" s="229" t="str">
        <f>IF(OCS!E196="","",OCS!E196)</f>
        <v/>
      </c>
      <c r="F196" s="287" t="str">
        <f>IF(OCS!F196="","",OCS!F196)</f>
        <v/>
      </c>
      <c r="G196" s="287" t="str">
        <f>IF(OCS!G196="","",OCS!G196)</f>
        <v/>
      </c>
      <c r="H196" s="201" t="str">
        <f>IF(OCS!H196="","",OCS!H196)</f>
        <v/>
      </c>
      <c r="I196" s="201" t="str">
        <f>IF(OCS!I196="","",OCS!I196)</f>
        <v/>
      </c>
      <c r="J196" s="88"/>
      <c r="K196" s="69"/>
      <c r="L196" s="69"/>
      <c r="M196" s="69"/>
      <c r="N196" s="69"/>
      <c r="O196" s="84" t="str">
        <f t="shared" si="9"/>
        <v/>
      </c>
      <c r="P196" s="84" t="str">
        <f t="shared" si="8"/>
        <v/>
      </c>
      <c r="Q196" s="182" t="str">
        <f t="shared" si="10"/>
        <v/>
      </c>
      <c r="R196" s="185"/>
      <c r="S196" s="266"/>
      <c r="T196" s="90"/>
      <c r="U196" s="158">
        <f t="shared" si="11"/>
        <v>0</v>
      </c>
    </row>
    <row r="197" spans="1:21" ht="20.100000000000001" customHeight="1" x14ac:dyDescent="0.25">
      <c r="A197" s="173">
        <v>191</v>
      </c>
      <c r="B197" s="201" t="str">
        <f>IF(OCS!B197="","",OCS!B197)</f>
        <v/>
      </c>
      <c r="C197" s="201" t="str">
        <f>IF(OCS!C197="","",OCS!C197)</f>
        <v/>
      </c>
      <c r="D197" s="229" t="str">
        <f>IF(OCS!D197="","",OCS!D197)</f>
        <v/>
      </c>
      <c r="E197" s="229" t="str">
        <f>IF(OCS!E197="","",OCS!E197)</f>
        <v/>
      </c>
      <c r="F197" s="287" t="str">
        <f>IF(OCS!F197="","",OCS!F197)</f>
        <v/>
      </c>
      <c r="G197" s="287" t="str">
        <f>IF(OCS!G197="","",OCS!G197)</f>
        <v/>
      </c>
      <c r="H197" s="201" t="str">
        <f>IF(OCS!H197="","",OCS!H197)</f>
        <v/>
      </c>
      <c r="I197" s="201" t="str">
        <f>IF(OCS!I197="","",OCS!I197)</f>
        <v/>
      </c>
      <c r="J197" s="88"/>
      <c r="K197" s="69"/>
      <c r="L197" s="69"/>
      <c r="M197" s="69"/>
      <c r="N197" s="69"/>
      <c r="O197" s="84" t="str">
        <f t="shared" si="9"/>
        <v/>
      </c>
      <c r="P197" s="84" t="str">
        <f t="shared" si="8"/>
        <v/>
      </c>
      <c r="Q197" s="182" t="str">
        <f t="shared" si="10"/>
        <v/>
      </c>
      <c r="R197" s="185"/>
      <c r="S197" s="266"/>
      <c r="T197" s="90"/>
      <c r="U197" s="158">
        <f t="shared" si="11"/>
        <v>0</v>
      </c>
    </row>
    <row r="198" spans="1:21" ht="20.100000000000001" customHeight="1" x14ac:dyDescent="0.25">
      <c r="A198" s="173">
        <v>192</v>
      </c>
      <c r="B198" s="201" t="str">
        <f>IF(OCS!B198="","",OCS!B198)</f>
        <v/>
      </c>
      <c r="C198" s="201" t="str">
        <f>IF(OCS!C198="","",OCS!C198)</f>
        <v/>
      </c>
      <c r="D198" s="229" t="str">
        <f>IF(OCS!D198="","",OCS!D198)</f>
        <v/>
      </c>
      <c r="E198" s="229" t="str">
        <f>IF(OCS!E198="","",OCS!E198)</f>
        <v/>
      </c>
      <c r="F198" s="287" t="str">
        <f>IF(OCS!F198="","",OCS!F198)</f>
        <v/>
      </c>
      <c r="G198" s="287" t="str">
        <f>IF(OCS!G198="","",OCS!G198)</f>
        <v/>
      </c>
      <c r="H198" s="201" t="str">
        <f>IF(OCS!H198="","",OCS!H198)</f>
        <v/>
      </c>
      <c r="I198" s="201" t="str">
        <f>IF(OCS!I198="","",OCS!I198)</f>
        <v/>
      </c>
      <c r="J198" s="88"/>
      <c r="K198" s="69"/>
      <c r="L198" s="69"/>
      <c r="M198" s="69"/>
      <c r="N198" s="69"/>
      <c r="O198" s="84" t="str">
        <f t="shared" si="9"/>
        <v/>
      </c>
      <c r="P198" s="84" t="str">
        <f t="shared" si="8"/>
        <v/>
      </c>
      <c r="Q198" s="182" t="str">
        <f t="shared" si="10"/>
        <v/>
      </c>
      <c r="R198" s="185"/>
      <c r="S198" s="266"/>
      <c r="T198" s="90"/>
      <c r="U198" s="158">
        <f t="shared" si="11"/>
        <v>0</v>
      </c>
    </row>
    <row r="199" spans="1:21" ht="20.100000000000001" customHeight="1" x14ac:dyDescent="0.25">
      <c r="A199" s="173">
        <v>193</v>
      </c>
      <c r="B199" s="201" t="str">
        <f>IF(OCS!B199="","",OCS!B199)</f>
        <v/>
      </c>
      <c r="C199" s="201" t="str">
        <f>IF(OCS!C199="","",OCS!C199)</f>
        <v/>
      </c>
      <c r="D199" s="229" t="str">
        <f>IF(OCS!D199="","",OCS!D199)</f>
        <v/>
      </c>
      <c r="E199" s="229" t="str">
        <f>IF(OCS!E199="","",OCS!E199)</f>
        <v/>
      </c>
      <c r="F199" s="287" t="str">
        <f>IF(OCS!F199="","",OCS!F199)</f>
        <v/>
      </c>
      <c r="G199" s="287" t="str">
        <f>IF(OCS!G199="","",OCS!G199)</f>
        <v/>
      </c>
      <c r="H199" s="201" t="str">
        <f>IF(OCS!H199="","",OCS!H199)</f>
        <v/>
      </c>
      <c r="I199" s="201" t="str">
        <f>IF(OCS!I199="","",OCS!I199)</f>
        <v/>
      </c>
      <c r="J199" s="88"/>
      <c r="K199" s="69"/>
      <c r="L199" s="69"/>
      <c r="M199" s="69"/>
      <c r="N199" s="69"/>
      <c r="O199" s="84" t="str">
        <f t="shared" si="9"/>
        <v/>
      </c>
      <c r="P199" s="84" t="str">
        <f t="shared" ref="P199:P262" si="12">IF(J199="","",IF(AND(J199="Internes",K199&gt;=12),5.19*L199*K199,IF(AND(J199="Internes",K199&lt;12),11.42*L199*K199,IF(AND(J199="Mayotte",K199&gt;=12),12*L199*K199,IF(AND(J199="Mayotte",K199&lt;12),21.53*L199*K199,IF(AND(J199="Hors territoire",K199&gt;=12),23.73*L199*K199,IF(AND(J199="Hors territoire",K199&lt;12),39.97*L199*K199,"")))))))</f>
        <v/>
      </c>
      <c r="Q199" s="182" t="str">
        <f t="shared" si="10"/>
        <v/>
      </c>
      <c r="R199" s="185"/>
      <c r="S199" s="266"/>
      <c r="T199" s="90"/>
      <c r="U199" s="158">
        <f t="shared" si="11"/>
        <v>0</v>
      </c>
    </row>
    <row r="200" spans="1:21" ht="20.100000000000001" customHeight="1" x14ac:dyDescent="0.25">
      <c r="A200" s="173">
        <v>194</v>
      </c>
      <c r="B200" s="201" t="str">
        <f>IF(OCS!B200="","",OCS!B200)</f>
        <v/>
      </c>
      <c r="C200" s="201" t="str">
        <f>IF(OCS!C200="","",OCS!C200)</f>
        <v/>
      </c>
      <c r="D200" s="229" t="str">
        <f>IF(OCS!D200="","",OCS!D200)</f>
        <v/>
      </c>
      <c r="E200" s="229" t="str">
        <f>IF(OCS!E200="","",OCS!E200)</f>
        <v/>
      </c>
      <c r="F200" s="287" t="str">
        <f>IF(OCS!F200="","",OCS!F200)</f>
        <v/>
      </c>
      <c r="G200" s="287" t="str">
        <f>IF(OCS!G200="","",OCS!G200)</f>
        <v/>
      </c>
      <c r="H200" s="201" t="str">
        <f>IF(OCS!H200="","",OCS!H200)</f>
        <v/>
      </c>
      <c r="I200" s="201" t="str">
        <f>IF(OCS!I200="","",OCS!I200)</f>
        <v/>
      </c>
      <c r="J200" s="88"/>
      <c r="K200" s="69"/>
      <c r="L200" s="69"/>
      <c r="M200" s="69"/>
      <c r="N200" s="69"/>
      <c r="O200" s="84" t="str">
        <f t="shared" ref="O200:O263" si="13">IF(J200="","",IF(AND(J200="Internes",K200&gt;=12),5.19,IF(AND(J200="Internes",K200&lt;12),11.42,IF(AND(J200="Mayotte",K200&gt;=12),12,IF(AND(J200="Mayotte",K200&lt;12),21.53,IF(AND(J200="Hors territoire",K200&gt;=12),23.73,IF(AND(J200="Hors territoire",K200&lt;12),39.97,"")))))))</f>
        <v/>
      </c>
      <c r="P200" s="84" t="str">
        <f t="shared" si="12"/>
        <v/>
      </c>
      <c r="Q200" s="182" t="str">
        <f t="shared" ref="Q200:Q263" si="14">IF(OR(I200="",P200=""),"",IF($P200&gt;I200,"Le montant éligible ne peut être supérieur au montant présenté",""))</f>
        <v/>
      </c>
      <c r="R200" s="185"/>
      <c r="S200" s="266"/>
      <c r="T200" s="90"/>
      <c r="U200" s="158">
        <f t="shared" ref="U200:U263" si="15">IF(AND(B200&lt;&gt;"",T200&lt;&gt;"Oui"),1,0)</f>
        <v>0</v>
      </c>
    </row>
    <row r="201" spans="1:21" ht="20.100000000000001" customHeight="1" x14ac:dyDescent="0.25">
      <c r="A201" s="173">
        <v>195</v>
      </c>
      <c r="B201" s="201" t="str">
        <f>IF(OCS!B201="","",OCS!B201)</f>
        <v/>
      </c>
      <c r="C201" s="201" t="str">
        <f>IF(OCS!C201="","",OCS!C201)</f>
        <v/>
      </c>
      <c r="D201" s="229" t="str">
        <f>IF(OCS!D201="","",OCS!D201)</f>
        <v/>
      </c>
      <c r="E201" s="229" t="str">
        <f>IF(OCS!E201="","",OCS!E201)</f>
        <v/>
      </c>
      <c r="F201" s="287" t="str">
        <f>IF(OCS!F201="","",OCS!F201)</f>
        <v/>
      </c>
      <c r="G201" s="287" t="str">
        <f>IF(OCS!G201="","",OCS!G201)</f>
        <v/>
      </c>
      <c r="H201" s="201" t="str">
        <f>IF(OCS!H201="","",OCS!H201)</f>
        <v/>
      </c>
      <c r="I201" s="201" t="str">
        <f>IF(OCS!I201="","",OCS!I201)</f>
        <v/>
      </c>
      <c r="J201" s="88"/>
      <c r="K201" s="69"/>
      <c r="L201" s="69"/>
      <c r="M201" s="69"/>
      <c r="N201" s="69"/>
      <c r="O201" s="84" t="str">
        <f t="shared" si="13"/>
        <v/>
      </c>
      <c r="P201" s="84" t="str">
        <f t="shared" si="12"/>
        <v/>
      </c>
      <c r="Q201" s="182" t="str">
        <f t="shared" si="14"/>
        <v/>
      </c>
      <c r="R201" s="185"/>
      <c r="S201" s="266"/>
      <c r="T201" s="90"/>
      <c r="U201" s="158">
        <f t="shared" si="15"/>
        <v>0</v>
      </c>
    </row>
    <row r="202" spans="1:21" ht="20.100000000000001" customHeight="1" x14ac:dyDescent="0.25">
      <c r="A202" s="173">
        <v>196</v>
      </c>
      <c r="B202" s="201" t="str">
        <f>IF(OCS!B202="","",OCS!B202)</f>
        <v/>
      </c>
      <c r="C202" s="201" t="str">
        <f>IF(OCS!C202="","",OCS!C202)</f>
        <v/>
      </c>
      <c r="D202" s="229" t="str">
        <f>IF(OCS!D202="","",OCS!D202)</f>
        <v/>
      </c>
      <c r="E202" s="229" t="str">
        <f>IF(OCS!E202="","",OCS!E202)</f>
        <v/>
      </c>
      <c r="F202" s="287" t="str">
        <f>IF(OCS!F202="","",OCS!F202)</f>
        <v/>
      </c>
      <c r="G202" s="287" t="str">
        <f>IF(OCS!G202="","",OCS!G202)</f>
        <v/>
      </c>
      <c r="H202" s="201" t="str">
        <f>IF(OCS!H202="","",OCS!H202)</f>
        <v/>
      </c>
      <c r="I202" s="201" t="str">
        <f>IF(OCS!I202="","",OCS!I202)</f>
        <v/>
      </c>
      <c r="J202" s="88"/>
      <c r="K202" s="69"/>
      <c r="L202" s="69"/>
      <c r="M202" s="69"/>
      <c r="N202" s="69"/>
      <c r="O202" s="84" t="str">
        <f t="shared" si="13"/>
        <v/>
      </c>
      <c r="P202" s="84" t="str">
        <f t="shared" si="12"/>
        <v/>
      </c>
      <c r="Q202" s="182" t="str">
        <f t="shared" si="14"/>
        <v/>
      </c>
      <c r="R202" s="185"/>
      <c r="S202" s="266"/>
      <c r="T202" s="90"/>
      <c r="U202" s="158">
        <f t="shared" si="15"/>
        <v>0</v>
      </c>
    </row>
    <row r="203" spans="1:21" ht="20.100000000000001" customHeight="1" x14ac:dyDescent="0.25">
      <c r="A203" s="173">
        <v>197</v>
      </c>
      <c r="B203" s="201" t="str">
        <f>IF(OCS!B203="","",OCS!B203)</f>
        <v/>
      </c>
      <c r="C203" s="201" t="str">
        <f>IF(OCS!C203="","",OCS!C203)</f>
        <v/>
      </c>
      <c r="D203" s="229" t="str">
        <f>IF(OCS!D203="","",OCS!D203)</f>
        <v/>
      </c>
      <c r="E203" s="229" t="str">
        <f>IF(OCS!E203="","",OCS!E203)</f>
        <v/>
      </c>
      <c r="F203" s="287" t="str">
        <f>IF(OCS!F203="","",OCS!F203)</f>
        <v/>
      </c>
      <c r="G203" s="287" t="str">
        <f>IF(OCS!G203="","",OCS!G203)</f>
        <v/>
      </c>
      <c r="H203" s="201" t="str">
        <f>IF(OCS!H203="","",OCS!H203)</f>
        <v/>
      </c>
      <c r="I203" s="201" t="str">
        <f>IF(OCS!I203="","",OCS!I203)</f>
        <v/>
      </c>
      <c r="J203" s="88"/>
      <c r="K203" s="69"/>
      <c r="L203" s="69"/>
      <c r="M203" s="69"/>
      <c r="N203" s="69"/>
      <c r="O203" s="84" t="str">
        <f t="shared" si="13"/>
        <v/>
      </c>
      <c r="P203" s="84" t="str">
        <f t="shared" si="12"/>
        <v/>
      </c>
      <c r="Q203" s="182" t="str">
        <f t="shared" si="14"/>
        <v/>
      </c>
      <c r="R203" s="185"/>
      <c r="S203" s="266"/>
      <c r="T203" s="90"/>
      <c r="U203" s="158">
        <f t="shared" si="15"/>
        <v>0</v>
      </c>
    </row>
    <row r="204" spans="1:21" ht="20.100000000000001" customHeight="1" x14ac:dyDescent="0.25">
      <c r="A204" s="173">
        <v>198</v>
      </c>
      <c r="B204" s="201" t="str">
        <f>IF(OCS!B204="","",OCS!B204)</f>
        <v/>
      </c>
      <c r="C204" s="201" t="str">
        <f>IF(OCS!C204="","",OCS!C204)</f>
        <v/>
      </c>
      <c r="D204" s="229" t="str">
        <f>IF(OCS!D204="","",OCS!D204)</f>
        <v/>
      </c>
      <c r="E204" s="229" t="str">
        <f>IF(OCS!E204="","",OCS!E204)</f>
        <v/>
      </c>
      <c r="F204" s="287" t="str">
        <f>IF(OCS!F204="","",OCS!F204)</f>
        <v/>
      </c>
      <c r="G204" s="287" t="str">
        <f>IF(OCS!G204="","",OCS!G204)</f>
        <v/>
      </c>
      <c r="H204" s="201" t="str">
        <f>IF(OCS!H204="","",OCS!H204)</f>
        <v/>
      </c>
      <c r="I204" s="201" t="str">
        <f>IF(OCS!I204="","",OCS!I204)</f>
        <v/>
      </c>
      <c r="J204" s="88"/>
      <c r="K204" s="69"/>
      <c r="L204" s="69"/>
      <c r="M204" s="69"/>
      <c r="N204" s="69"/>
      <c r="O204" s="84" t="str">
        <f t="shared" si="13"/>
        <v/>
      </c>
      <c r="P204" s="84" t="str">
        <f t="shared" si="12"/>
        <v/>
      </c>
      <c r="Q204" s="182" t="str">
        <f t="shared" si="14"/>
        <v/>
      </c>
      <c r="R204" s="185"/>
      <c r="S204" s="266"/>
      <c r="T204" s="90"/>
      <c r="U204" s="158">
        <f t="shared" si="15"/>
        <v>0</v>
      </c>
    </row>
    <row r="205" spans="1:21" ht="20.100000000000001" customHeight="1" x14ac:dyDescent="0.25">
      <c r="A205" s="173">
        <v>199</v>
      </c>
      <c r="B205" s="201" t="str">
        <f>IF(OCS!B205="","",OCS!B205)</f>
        <v/>
      </c>
      <c r="C205" s="201" t="str">
        <f>IF(OCS!C205="","",OCS!C205)</f>
        <v/>
      </c>
      <c r="D205" s="229" t="str">
        <f>IF(OCS!D205="","",OCS!D205)</f>
        <v/>
      </c>
      <c r="E205" s="229" t="str">
        <f>IF(OCS!E205="","",OCS!E205)</f>
        <v/>
      </c>
      <c r="F205" s="287" t="str">
        <f>IF(OCS!F205="","",OCS!F205)</f>
        <v/>
      </c>
      <c r="G205" s="287" t="str">
        <f>IF(OCS!G205="","",OCS!G205)</f>
        <v/>
      </c>
      <c r="H205" s="201" t="str">
        <f>IF(OCS!H205="","",OCS!H205)</f>
        <v/>
      </c>
      <c r="I205" s="201" t="str">
        <f>IF(OCS!I205="","",OCS!I205)</f>
        <v/>
      </c>
      <c r="J205" s="88"/>
      <c r="K205" s="69"/>
      <c r="L205" s="69"/>
      <c r="M205" s="69"/>
      <c r="N205" s="69"/>
      <c r="O205" s="84" t="str">
        <f t="shared" si="13"/>
        <v/>
      </c>
      <c r="P205" s="84" t="str">
        <f t="shared" si="12"/>
        <v/>
      </c>
      <c r="Q205" s="182" t="str">
        <f t="shared" si="14"/>
        <v/>
      </c>
      <c r="R205" s="185"/>
      <c r="S205" s="266"/>
      <c r="T205" s="90"/>
      <c r="U205" s="158">
        <f t="shared" si="15"/>
        <v>0</v>
      </c>
    </row>
    <row r="206" spans="1:21" ht="20.100000000000001" customHeight="1" x14ac:dyDescent="0.25">
      <c r="A206" s="173">
        <v>200</v>
      </c>
      <c r="B206" s="201" t="str">
        <f>IF(OCS!B206="","",OCS!B206)</f>
        <v/>
      </c>
      <c r="C206" s="201" t="str">
        <f>IF(OCS!C206="","",OCS!C206)</f>
        <v/>
      </c>
      <c r="D206" s="229" t="str">
        <f>IF(OCS!D206="","",OCS!D206)</f>
        <v/>
      </c>
      <c r="E206" s="229" t="str">
        <f>IF(OCS!E206="","",OCS!E206)</f>
        <v/>
      </c>
      <c r="F206" s="287" t="str">
        <f>IF(OCS!F206="","",OCS!F206)</f>
        <v/>
      </c>
      <c r="G206" s="287" t="str">
        <f>IF(OCS!G206="","",OCS!G206)</f>
        <v/>
      </c>
      <c r="H206" s="201" t="str">
        <f>IF(OCS!H206="","",OCS!H206)</f>
        <v/>
      </c>
      <c r="I206" s="201" t="str">
        <f>IF(OCS!I206="","",OCS!I206)</f>
        <v/>
      </c>
      <c r="J206" s="88"/>
      <c r="K206" s="69"/>
      <c r="L206" s="69"/>
      <c r="M206" s="69"/>
      <c r="N206" s="69"/>
      <c r="O206" s="84" t="str">
        <f t="shared" si="13"/>
        <v/>
      </c>
      <c r="P206" s="84" t="str">
        <f t="shared" si="12"/>
        <v/>
      </c>
      <c r="Q206" s="182" t="str">
        <f t="shared" si="14"/>
        <v/>
      </c>
      <c r="R206" s="185"/>
      <c r="S206" s="266"/>
      <c r="T206" s="90"/>
      <c r="U206" s="158">
        <f t="shared" si="15"/>
        <v>0</v>
      </c>
    </row>
    <row r="207" spans="1:21" ht="20.100000000000001" customHeight="1" x14ac:dyDescent="0.25">
      <c r="A207" s="173">
        <v>201</v>
      </c>
      <c r="B207" s="201" t="str">
        <f>IF(OCS!B207="","",OCS!B207)</f>
        <v/>
      </c>
      <c r="C207" s="201" t="str">
        <f>IF(OCS!C207="","",OCS!C207)</f>
        <v/>
      </c>
      <c r="D207" s="229" t="str">
        <f>IF(OCS!D207="","",OCS!D207)</f>
        <v/>
      </c>
      <c r="E207" s="229" t="str">
        <f>IF(OCS!E207="","",OCS!E207)</f>
        <v/>
      </c>
      <c r="F207" s="287" t="str">
        <f>IF(OCS!F207="","",OCS!F207)</f>
        <v/>
      </c>
      <c r="G207" s="287" t="str">
        <f>IF(OCS!G207="","",OCS!G207)</f>
        <v/>
      </c>
      <c r="H207" s="201" t="str">
        <f>IF(OCS!H207="","",OCS!H207)</f>
        <v/>
      </c>
      <c r="I207" s="201" t="str">
        <f>IF(OCS!I207="","",OCS!I207)</f>
        <v/>
      </c>
      <c r="J207" s="88"/>
      <c r="K207" s="69"/>
      <c r="L207" s="69"/>
      <c r="M207" s="69"/>
      <c r="N207" s="69"/>
      <c r="O207" s="84" t="str">
        <f t="shared" si="13"/>
        <v/>
      </c>
      <c r="P207" s="84" t="str">
        <f t="shared" si="12"/>
        <v/>
      </c>
      <c r="Q207" s="182" t="str">
        <f t="shared" si="14"/>
        <v/>
      </c>
      <c r="R207" s="185"/>
      <c r="S207" s="266"/>
      <c r="T207" s="90"/>
      <c r="U207" s="158">
        <f t="shared" si="15"/>
        <v>0</v>
      </c>
    </row>
    <row r="208" spans="1:21" ht="20.100000000000001" customHeight="1" x14ac:dyDescent="0.25">
      <c r="A208" s="173">
        <v>202</v>
      </c>
      <c r="B208" s="201" t="str">
        <f>IF(OCS!B208="","",OCS!B208)</f>
        <v/>
      </c>
      <c r="C208" s="201" t="str">
        <f>IF(OCS!C208="","",OCS!C208)</f>
        <v/>
      </c>
      <c r="D208" s="229" t="str">
        <f>IF(OCS!D208="","",OCS!D208)</f>
        <v/>
      </c>
      <c r="E208" s="229" t="str">
        <f>IF(OCS!E208="","",OCS!E208)</f>
        <v/>
      </c>
      <c r="F208" s="287" t="str">
        <f>IF(OCS!F208="","",OCS!F208)</f>
        <v/>
      </c>
      <c r="G208" s="287" t="str">
        <f>IF(OCS!G208="","",OCS!G208)</f>
        <v/>
      </c>
      <c r="H208" s="201" t="str">
        <f>IF(OCS!H208="","",OCS!H208)</f>
        <v/>
      </c>
      <c r="I208" s="201" t="str">
        <f>IF(OCS!I208="","",OCS!I208)</f>
        <v/>
      </c>
      <c r="J208" s="88"/>
      <c r="K208" s="69"/>
      <c r="L208" s="69"/>
      <c r="M208" s="69"/>
      <c r="N208" s="69"/>
      <c r="O208" s="84" t="str">
        <f t="shared" si="13"/>
        <v/>
      </c>
      <c r="P208" s="84" t="str">
        <f t="shared" si="12"/>
        <v/>
      </c>
      <c r="Q208" s="182" t="str">
        <f t="shared" si="14"/>
        <v/>
      </c>
      <c r="R208" s="185"/>
      <c r="S208" s="266"/>
      <c r="T208" s="90"/>
      <c r="U208" s="158">
        <f t="shared" si="15"/>
        <v>0</v>
      </c>
    </row>
    <row r="209" spans="1:21" ht="20.100000000000001" customHeight="1" x14ac:dyDescent="0.25">
      <c r="A209" s="173">
        <v>203</v>
      </c>
      <c r="B209" s="201" t="str">
        <f>IF(OCS!B209="","",OCS!B209)</f>
        <v/>
      </c>
      <c r="C209" s="201" t="str">
        <f>IF(OCS!C209="","",OCS!C209)</f>
        <v/>
      </c>
      <c r="D209" s="229" t="str">
        <f>IF(OCS!D209="","",OCS!D209)</f>
        <v/>
      </c>
      <c r="E209" s="229" t="str">
        <f>IF(OCS!E209="","",OCS!E209)</f>
        <v/>
      </c>
      <c r="F209" s="287" t="str">
        <f>IF(OCS!F209="","",OCS!F209)</f>
        <v/>
      </c>
      <c r="G209" s="287" t="str">
        <f>IF(OCS!G209="","",OCS!G209)</f>
        <v/>
      </c>
      <c r="H209" s="201" t="str">
        <f>IF(OCS!H209="","",OCS!H209)</f>
        <v/>
      </c>
      <c r="I209" s="201" t="str">
        <f>IF(OCS!I209="","",OCS!I209)</f>
        <v/>
      </c>
      <c r="J209" s="88"/>
      <c r="K209" s="69"/>
      <c r="L209" s="69"/>
      <c r="M209" s="69"/>
      <c r="N209" s="69"/>
      <c r="O209" s="84" t="str">
        <f t="shared" si="13"/>
        <v/>
      </c>
      <c r="P209" s="84" t="str">
        <f t="shared" si="12"/>
        <v/>
      </c>
      <c r="Q209" s="182" t="str">
        <f t="shared" si="14"/>
        <v/>
      </c>
      <c r="R209" s="185"/>
      <c r="S209" s="266"/>
      <c r="T209" s="90"/>
      <c r="U209" s="158">
        <f t="shared" si="15"/>
        <v>0</v>
      </c>
    </row>
    <row r="210" spans="1:21" ht="20.100000000000001" customHeight="1" x14ac:dyDescent="0.25">
      <c r="A210" s="173">
        <v>204</v>
      </c>
      <c r="B210" s="201" t="str">
        <f>IF(OCS!B210="","",OCS!B210)</f>
        <v/>
      </c>
      <c r="C210" s="201" t="str">
        <f>IF(OCS!C210="","",OCS!C210)</f>
        <v/>
      </c>
      <c r="D210" s="229" t="str">
        <f>IF(OCS!D210="","",OCS!D210)</f>
        <v/>
      </c>
      <c r="E210" s="229" t="str">
        <f>IF(OCS!E210="","",OCS!E210)</f>
        <v/>
      </c>
      <c r="F210" s="287" t="str">
        <f>IF(OCS!F210="","",OCS!F210)</f>
        <v/>
      </c>
      <c r="G210" s="287" t="str">
        <f>IF(OCS!G210="","",OCS!G210)</f>
        <v/>
      </c>
      <c r="H210" s="201" t="str">
        <f>IF(OCS!H210="","",OCS!H210)</f>
        <v/>
      </c>
      <c r="I210" s="201" t="str">
        <f>IF(OCS!I210="","",OCS!I210)</f>
        <v/>
      </c>
      <c r="J210" s="88"/>
      <c r="K210" s="69"/>
      <c r="L210" s="69"/>
      <c r="M210" s="69"/>
      <c r="N210" s="69"/>
      <c r="O210" s="84" t="str">
        <f t="shared" si="13"/>
        <v/>
      </c>
      <c r="P210" s="84" t="str">
        <f t="shared" si="12"/>
        <v/>
      </c>
      <c r="Q210" s="182" t="str">
        <f t="shared" si="14"/>
        <v/>
      </c>
      <c r="R210" s="185"/>
      <c r="S210" s="266"/>
      <c r="T210" s="90"/>
      <c r="U210" s="158">
        <f t="shared" si="15"/>
        <v>0</v>
      </c>
    </row>
    <row r="211" spans="1:21" ht="20.100000000000001" customHeight="1" x14ac:dyDescent="0.25">
      <c r="A211" s="173">
        <v>205</v>
      </c>
      <c r="B211" s="201" t="str">
        <f>IF(OCS!B211="","",OCS!B211)</f>
        <v/>
      </c>
      <c r="C211" s="201" t="str">
        <f>IF(OCS!C211="","",OCS!C211)</f>
        <v/>
      </c>
      <c r="D211" s="229" t="str">
        <f>IF(OCS!D211="","",OCS!D211)</f>
        <v/>
      </c>
      <c r="E211" s="229" t="str">
        <f>IF(OCS!E211="","",OCS!E211)</f>
        <v/>
      </c>
      <c r="F211" s="287" t="str">
        <f>IF(OCS!F211="","",OCS!F211)</f>
        <v/>
      </c>
      <c r="G211" s="287" t="str">
        <f>IF(OCS!G211="","",OCS!G211)</f>
        <v/>
      </c>
      <c r="H211" s="201" t="str">
        <f>IF(OCS!H211="","",OCS!H211)</f>
        <v/>
      </c>
      <c r="I211" s="201" t="str">
        <f>IF(OCS!I211="","",OCS!I211)</f>
        <v/>
      </c>
      <c r="J211" s="88"/>
      <c r="K211" s="69"/>
      <c r="L211" s="69"/>
      <c r="M211" s="69"/>
      <c r="N211" s="69"/>
      <c r="O211" s="84" t="str">
        <f t="shared" si="13"/>
        <v/>
      </c>
      <c r="P211" s="84" t="str">
        <f t="shared" si="12"/>
        <v/>
      </c>
      <c r="Q211" s="182" t="str">
        <f t="shared" si="14"/>
        <v/>
      </c>
      <c r="R211" s="185"/>
      <c r="S211" s="266"/>
      <c r="T211" s="90"/>
      <c r="U211" s="158">
        <f t="shared" si="15"/>
        <v>0</v>
      </c>
    </row>
    <row r="212" spans="1:21" ht="20.100000000000001" customHeight="1" x14ac:dyDescent="0.25">
      <c r="A212" s="173">
        <v>206</v>
      </c>
      <c r="B212" s="201" t="str">
        <f>IF(OCS!B212="","",OCS!B212)</f>
        <v/>
      </c>
      <c r="C212" s="201" t="str">
        <f>IF(OCS!C212="","",OCS!C212)</f>
        <v/>
      </c>
      <c r="D212" s="229" t="str">
        <f>IF(OCS!D212="","",OCS!D212)</f>
        <v/>
      </c>
      <c r="E212" s="229" t="str">
        <f>IF(OCS!E212="","",OCS!E212)</f>
        <v/>
      </c>
      <c r="F212" s="287" t="str">
        <f>IF(OCS!F212="","",OCS!F212)</f>
        <v/>
      </c>
      <c r="G212" s="287" t="str">
        <f>IF(OCS!G212="","",OCS!G212)</f>
        <v/>
      </c>
      <c r="H212" s="201" t="str">
        <f>IF(OCS!H212="","",OCS!H212)</f>
        <v/>
      </c>
      <c r="I212" s="201" t="str">
        <f>IF(OCS!I212="","",OCS!I212)</f>
        <v/>
      </c>
      <c r="J212" s="88"/>
      <c r="K212" s="69"/>
      <c r="L212" s="69"/>
      <c r="M212" s="69"/>
      <c r="N212" s="69"/>
      <c r="O212" s="84" t="str">
        <f t="shared" si="13"/>
        <v/>
      </c>
      <c r="P212" s="84" t="str">
        <f t="shared" si="12"/>
        <v/>
      </c>
      <c r="Q212" s="182" t="str">
        <f t="shared" si="14"/>
        <v/>
      </c>
      <c r="R212" s="185"/>
      <c r="S212" s="266"/>
      <c r="T212" s="90"/>
      <c r="U212" s="158">
        <f t="shared" si="15"/>
        <v>0</v>
      </c>
    </row>
    <row r="213" spans="1:21" ht="20.100000000000001" customHeight="1" x14ac:dyDescent="0.25">
      <c r="A213" s="173">
        <v>207</v>
      </c>
      <c r="B213" s="201" t="str">
        <f>IF(OCS!B213="","",OCS!B213)</f>
        <v/>
      </c>
      <c r="C213" s="201" t="str">
        <f>IF(OCS!C213="","",OCS!C213)</f>
        <v/>
      </c>
      <c r="D213" s="229" t="str">
        <f>IF(OCS!D213="","",OCS!D213)</f>
        <v/>
      </c>
      <c r="E213" s="229" t="str">
        <f>IF(OCS!E213="","",OCS!E213)</f>
        <v/>
      </c>
      <c r="F213" s="287" t="str">
        <f>IF(OCS!F213="","",OCS!F213)</f>
        <v/>
      </c>
      <c r="G213" s="287" t="str">
        <f>IF(OCS!G213="","",OCS!G213)</f>
        <v/>
      </c>
      <c r="H213" s="201" t="str">
        <f>IF(OCS!H213="","",OCS!H213)</f>
        <v/>
      </c>
      <c r="I213" s="201" t="str">
        <f>IF(OCS!I213="","",OCS!I213)</f>
        <v/>
      </c>
      <c r="J213" s="88"/>
      <c r="K213" s="69"/>
      <c r="L213" s="69"/>
      <c r="M213" s="69"/>
      <c r="N213" s="69"/>
      <c r="O213" s="84" t="str">
        <f t="shared" si="13"/>
        <v/>
      </c>
      <c r="P213" s="84" t="str">
        <f t="shared" si="12"/>
        <v/>
      </c>
      <c r="Q213" s="182" t="str">
        <f t="shared" si="14"/>
        <v/>
      </c>
      <c r="R213" s="185"/>
      <c r="S213" s="266"/>
      <c r="T213" s="90"/>
      <c r="U213" s="158">
        <f t="shared" si="15"/>
        <v>0</v>
      </c>
    </row>
    <row r="214" spans="1:21" ht="20.100000000000001" customHeight="1" x14ac:dyDescent="0.25">
      <c r="A214" s="173">
        <v>208</v>
      </c>
      <c r="B214" s="201" t="str">
        <f>IF(OCS!B214="","",OCS!B214)</f>
        <v/>
      </c>
      <c r="C214" s="201" t="str">
        <f>IF(OCS!C214="","",OCS!C214)</f>
        <v/>
      </c>
      <c r="D214" s="229" t="str">
        <f>IF(OCS!D214="","",OCS!D214)</f>
        <v/>
      </c>
      <c r="E214" s="229" t="str">
        <f>IF(OCS!E214="","",OCS!E214)</f>
        <v/>
      </c>
      <c r="F214" s="287" t="str">
        <f>IF(OCS!F214="","",OCS!F214)</f>
        <v/>
      </c>
      <c r="G214" s="287" t="str">
        <f>IF(OCS!G214="","",OCS!G214)</f>
        <v/>
      </c>
      <c r="H214" s="201" t="str">
        <f>IF(OCS!H214="","",OCS!H214)</f>
        <v/>
      </c>
      <c r="I214" s="201" t="str">
        <f>IF(OCS!I214="","",OCS!I214)</f>
        <v/>
      </c>
      <c r="J214" s="88"/>
      <c r="K214" s="69"/>
      <c r="L214" s="69"/>
      <c r="M214" s="69"/>
      <c r="N214" s="69"/>
      <c r="O214" s="84" t="str">
        <f t="shared" si="13"/>
        <v/>
      </c>
      <c r="P214" s="84" t="str">
        <f t="shared" si="12"/>
        <v/>
      </c>
      <c r="Q214" s="182" t="str">
        <f t="shared" si="14"/>
        <v/>
      </c>
      <c r="R214" s="185"/>
      <c r="S214" s="266"/>
      <c r="T214" s="90"/>
      <c r="U214" s="158">
        <f t="shared" si="15"/>
        <v>0</v>
      </c>
    </row>
    <row r="215" spans="1:21" ht="20.100000000000001" customHeight="1" x14ac:dyDescent="0.25">
      <c r="A215" s="173">
        <v>209</v>
      </c>
      <c r="B215" s="201" t="str">
        <f>IF(OCS!B215="","",OCS!B215)</f>
        <v/>
      </c>
      <c r="C215" s="201" t="str">
        <f>IF(OCS!C215="","",OCS!C215)</f>
        <v/>
      </c>
      <c r="D215" s="229" t="str">
        <f>IF(OCS!D215="","",OCS!D215)</f>
        <v/>
      </c>
      <c r="E215" s="229" t="str">
        <f>IF(OCS!E215="","",OCS!E215)</f>
        <v/>
      </c>
      <c r="F215" s="287" t="str">
        <f>IF(OCS!F215="","",OCS!F215)</f>
        <v/>
      </c>
      <c r="G215" s="287" t="str">
        <f>IF(OCS!G215="","",OCS!G215)</f>
        <v/>
      </c>
      <c r="H215" s="201" t="str">
        <f>IF(OCS!H215="","",OCS!H215)</f>
        <v/>
      </c>
      <c r="I215" s="201" t="str">
        <f>IF(OCS!I215="","",OCS!I215)</f>
        <v/>
      </c>
      <c r="J215" s="88"/>
      <c r="K215" s="69"/>
      <c r="L215" s="69"/>
      <c r="M215" s="69"/>
      <c r="N215" s="69"/>
      <c r="O215" s="84" t="str">
        <f t="shared" si="13"/>
        <v/>
      </c>
      <c r="P215" s="84" t="str">
        <f t="shared" si="12"/>
        <v/>
      </c>
      <c r="Q215" s="182" t="str">
        <f t="shared" si="14"/>
        <v/>
      </c>
      <c r="R215" s="185"/>
      <c r="S215" s="266"/>
      <c r="T215" s="90"/>
      <c r="U215" s="158">
        <f t="shared" si="15"/>
        <v>0</v>
      </c>
    </row>
    <row r="216" spans="1:21" ht="20.100000000000001" customHeight="1" x14ac:dyDescent="0.25">
      <c r="A216" s="173">
        <v>210</v>
      </c>
      <c r="B216" s="201" t="str">
        <f>IF(OCS!B216="","",OCS!B216)</f>
        <v/>
      </c>
      <c r="C216" s="201" t="str">
        <f>IF(OCS!C216="","",OCS!C216)</f>
        <v/>
      </c>
      <c r="D216" s="229" t="str">
        <f>IF(OCS!D216="","",OCS!D216)</f>
        <v/>
      </c>
      <c r="E216" s="229" t="str">
        <f>IF(OCS!E216="","",OCS!E216)</f>
        <v/>
      </c>
      <c r="F216" s="287" t="str">
        <f>IF(OCS!F216="","",OCS!F216)</f>
        <v/>
      </c>
      <c r="G216" s="287" t="str">
        <f>IF(OCS!G216="","",OCS!G216)</f>
        <v/>
      </c>
      <c r="H216" s="201" t="str">
        <f>IF(OCS!H216="","",OCS!H216)</f>
        <v/>
      </c>
      <c r="I216" s="201" t="str">
        <f>IF(OCS!I216="","",OCS!I216)</f>
        <v/>
      </c>
      <c r="J216" s="88"/>
      <c r="K216" s="69"/>
      <c r="L216" s="69"/>
      <c r="M216" s="69"/>
      <c r="N216" s="69"/>
      <c r="O216" s="84" t="str">
        <f t="shared" si="13"/>
        <v/>
      </c>
      <c r="P216" s="84" t="str">
        <f t="shared" si="12"/>
        <v/>
      </c>
      <c r="Q216" s="182" t="str">
        <f t="shared" si="14"/>
        <v/>
      </c>
      <c r="R216" s="185"/>
      <c r="S216" s="266"/>
      <c r="T216" s="90"/>
      <c r="U216" s="158">
        <f t="shared" si="15"/>
        <v>0</v>
      </c>
    </row>
    <row r="217" spans="1:21" ht="20.100000000000001" customHeight="1" x14ac:dyDescent="0.25">
      <c r="A217" s="173">
        <v>211</v>
      </c>
      <c r="B217" s="201" t="str">
        <f>IF(OCS!B217="","",OCS!B217)</f>
        <v/>
      </c>
      <c r="C217" s="201" t="str">
        <f>IF(OCS!C217="","",OCS!C217)</f>
        <v/>
      </c>
      <c r="D217" s="229" t="str">
        <f>IF(OCS!D217="","",OCS!D217)</f>
        <v/>
      </c>
      <c r="E217" s="229" t="str">
        <f>IF(OCS!E217="","",OCS!E217)</f>
        <v/>
      </c>
      <c r="F217" s="287" t="str">
        <f>IF(OCS!F217="","",OCS!F217)</f>
        <v/>
      </c>
      <c r="G217" s="287" t="str">
        <f>IF(OCS!G217="","",OCS!G217)</f>
        <v/>
      </c>
      <c r="H217" s="201" t="str">
        <f>IF(OCS!H217="","",OCS!H217)</f>
        <v/>
      </c>
      <c r="I217" s="201" t="str">
        <f>IF(OCS!I217="","",OCS!I217)</f>
        <v/>
      </c>
      <c r="J217" s="88"/>
      <c r="K217" s="69"/>
      <c r="L217" s="69"/>
      <c r="M217" s="69"/>
      <c r="N217" s="69"/>
      <c r="O217" s="84" t="str">
        <f t="shared" si="13"/>
        <v/>
      </c>
      <c r="P217" s="84" t="str">
        <f t="shared" si="12"/>
        <v/>
      </c>
      <c r="Q217" s="182" t="str">
        <f t="shared" si="14"/>
        <v/>
      </c>
      <c r="R217" s="185"/>
      <c r="S217" s="266"/>
      <c r="T217" s="90"/>
      <c r="U217" s="158">
        <f t="shared" si="15"/>
        <v>0</v>
      </c>
    </row>
    <row r="218" spans="1:21" ht="20.100000000000001" customHeight="1" x14ac:dyDescent="0.25">
      <c r="A218" s="173">
        <v>212</v>
      </c>
      <c r="B218" s="201" t="str">
        <f>IF(OCS!B218="","",OCS!B218)</f>
        <v/>
      </c>
      <c r="C218" s="201" t="str">
        <f>IF(OCS!C218="","",OCS!C218)</f>
        <v/>
      </c>
      <c r="D218" s="229" t="str">
        <f>IF(OCS!D218="","",OCS!D218)</f>
        <v/>
      </c>
      <c r="E218" s="229" t="str">
        <f>IF(OCS!E218="","",OCS!E218)</f>
        <v/>
      </c>
      <c r="F218" s="287" t="str">
        <f>IF(OCS!F218="","",OCS!F218)</f>
        <v/>
      </c>
      <c r="G218" s="287" t="str">
        <f>IF(OCS!G218="","",OCS!G218)</f>
        <v/>
      </c>
      <c r="H218" s="201" t="str">
        <f>IF(OCS!H218="","",OCS!H218)</f>
        <v/>
      </c>
      <c r="I218" s="201" t="str">
        <f>IF(OCS!I218="","",OCS!I218)</f>
        <v/>
      </c>
      <c r="J218" s="88"/>
      <c r="K218" s="69"/>
      <c r="L218" s="69"/>
      <c r="M218" s="69"/>
      <c r="N218" s="69"/>
      <c r="O218" s="84" t="str">
        <f t="shared" si="13"/>
        <v/>
      </c>
      <c r="P218" s="84" t="str">
        <f t="shared" si="12"/>
        <v/>
      </c>
      <c r="Q218" s="182" t="str">
        <f t="shared" si="14"/>
        <v/>
      </c>
      <c r="R218" s="185"/>
      <c r="S218" s="266"/>
      <c r="T218" s="90"/>
      <c r="U218" s="158">
        <f t="shared" si="15"/>
        <v>0</v>
      </c>
    </row>
    <row r="219" spans="1:21" ht="20.100000000000001" customHeight="1" x14ac:dyDescent="0.25">
      <c r="A219" s="173">
        <v>213</v>
      </c>
      <c r="B219" s="201" t="str">
        <f>IF(OCS!B219="","",OCS!B219)</f>
        <v/>
      </c>
      <c r="C219" s="201" t="str">
        <f>IF(OCS!C219="","",OCS!C219)</f>
        <v/>
      </c>
      <c r="D219" s="229" t="str">
        <f>IF(OCS!D219="","",OCS!D219)</f>
        <v/>
      </c>
      <c r="E219" s="229" t="str">
        <f>IF(OCS!E219="","",OCS!E219)</f>
        <v/>
      </c>
      <c r="F219" s="287" t="str">
        <f>IF(OCS!F219="","",OCS!F219)</f>
        <v/>
      </c>
      <c r="G219" s="287" t="str">
        <f>IF(OCS!G219="","",OCS!G219)</f>
        <v/>
      </c>
      <c r="H219" s="201" t="str">
        <f>IF(OCS!H219="","",OCS!H219)</f>
        <v/>
      </c>
      <c r="I219" s="201" t="str">
        <f>IF(OCS!I219="","",OCS!I219)</f>
        <v/>
      </c>
      <c r="J219" s="88"/>
      <c r="K219" s="69"/>
      <c r="L219" s="69"/>
      <c r="M219" s="69"/>
      <c r="N219" s="69"/>
      <c r="O219" s="84" t="str">
        <f t="shared" si="13"/>
        <v/>
      </c>
      <c r="P219" s="84" t="str">
        <f t="shared" si="12"/>
        <v/>
      </c>
      <c r="Q219" s="182" t="str">
        <f t="shared" si="14"/>
        <v/>
      </c>
      <c r="R219" s="185"/>
      <c r="S219" s="266"/>
      <c r="T219" s="90"/>
      <c r="U219" s="158">
        <f t="shared" si="15"/>
        <v>0</v>
      </c>
    </row>
    <row r="220" spans="1:21" ht="20.100000000000001" customHeight="1" x14ac:dyDescent="0.25">
      <c r="A220" s="173">
        <v>214</v>
      </c>
      <c r="B220" s="201" t="str">
        <f>IF(OCS!B220="","",OCS!B220)</f>
        <v/>
      </c>
      <c r="C220" s="201" t="str">
        <f>IF(OCS!C220="","",OCS!C220)</f>
        <v/>
      </c>
      <c r="D220" s="229" t="str">
        <f>IF(OCS!D220="","",OCS!D220)</f>
        <v/>
      </c>
      <c r="E220" s="229" t="str">
        <f>IF(OCS!E220="","",OCS!E220)</f>
        <v/>
      </c>
      <c r="F220" s="287" t="str">
        <f>IF(OCS!F220="","",OCS!F220)</f>
        <v/>
      </c>
      <c r="G220" s="287" t="str">
        <f>IF(OCS!G220="","",OCS!G220)</f>
        <v/>
      </c>
      <c r="H220" s="201" t="str">
        <f>IF(OCS!H220="","",OCS!H220)</f>
        <v/>
      </c>
      <c r="I220" s="201" t="str">
        <f>IF(OCS!I220="","",OCS!I220)</f>
        <v/>
      </c>
      <c r="J220" s="88"/>
      <c r="K220" s="69"/>
      <c r="L220" s="69"/>
      <c r="M220" s="69"/>
      <c r="N220" s="69"/>
      <c r="O220" s="84" t="str">
        <f t="shared" si="13"/>
        <v/>
      </c>
      <c r="P220" s="84" t="str">
        <f t="shared" si="12"/>
        <v/>
      </c>
      <c r="Q220" s="182" t="str">
        <f t="shared" si="14"/>
        <v/>
      </c>
      <c r="R220" s="185"/>
      <c r="S220" s="266"/>
      <c r="T220" s="90"/>
      <c r="U220" s="158">
        <f t="shared" si="15"/>
        <v>0</v>
      </c>
    </row>
    <row r="221" spans="1:21" ht="20.100000000000001" customHeight="1" x14ac:dyDescent="0.25">
      <c r="A221" s="173">
        <v>215</v>
      </c>
      <c r="B221" s="201" t="str">
        <f>IF(OCS!B221="","",OCS!B221)</f>
        <v/>
      </c>
      <c r="C221" s="201" t="str">
        <f>IF(OCS!C221="","",OCS!C221)</f>
        <v/>
      </c>
      <c r="D221" s="229" t="str">
        <f>IF(OCS!D221="","",OCS!D221)</f>
        <v/>
      </c>
      <c r="E221" s="229" t="str">
        <f>IF(OCS!E221="","",OCS!E221)</f>
        <v/>
      </c>
      <c r="F221" s="287" t="str">
        <f>IF(OCS!F221="","",OCS!F221)</f>
        <v/>
      </c>
      <c r="G221" s="287" t="str">
        <f>IF(OCS!G221="","",OCS!G221)</f>
        <v/>
      </c>
      <c r="H221" s="201" t="str">
        <f>IF(OCS!H221="","",OCS!H221)</f>
        <v/>
      </c>
      <c r="I221" s="201" t="str">
        <f>IF(OCS!I221="","",OCS!I221)</f>
        <v/>
      </c>
      <c r="J221" s="88"/>
      <c r="K221" s="69"/>
      <c r="L221" s="69"/>
      <c r="M221" s="69"/>
      <c r="N221" s="69"/>
      <c r="O221" s="84" t="str">
        <f t="shared" si="13"/>
        <v/>
      </c>
      <c r="P221" s="84" t="str">
        <f t="shared" si="12"/>
        <v/>
      </c>
      <c r="Q221" s="182" t="str">
        <f t="shared" si="14"/>
        <v/>
      </c>
      <c r="R221" s="185"/>
      <c r="S221" s="266"/>
      <c r="T221" s="90"/>
      <c r="U221" s="158">
        <f t="shared" si="15"/>
        <v>0</v>
      </c>
    </row>
    <row r="222" spans="1:21" ht="20.100000000000001" customHeight="1" x14ac:dyDescent="0.25">
      <c r="A222" s="173">
        <v>216</v>
      </c>
      <c r="B222" s="201" t="str">
        <f>IF(OCS!B222="","",OCS!B222)</f>
        <v/>
      </c>
      <c r="C222" s="201" t="str">
        <f>IF(OCS!C222="","",OCS!C222)</f>
        <v/>
      </c>
      <c r="D222" s="229" t="str">
        <f>IF(OCS!D222="","",OCS!D222)</f>
        <v/>
      </c>
      <c r="E222" s="229" t="str">
        <f>IF(OCS!E222="","",OCS!E222)</f>
        <v/>
      </c>
      <c r="F222" s="287" t="str">
        <f>IF(OCS!F222="","",OCS!F222)</f>
        <v/>
      </c>
      <c r="G222" s="287" t="str">
        <f>IF(OCS!G222="","",OCS!G222)</f>
        <v/>
      </c>
      <c r="H222" s="201" t="str">
        <f>IF(OCS!H222="","",OCS!H222)</f>
        <v/>
      </c>
      <c r="I222" s="201" t="str">
        <f>IF(OCS!I222="","",OCS!I222)</f>
        <v/>
      </c>
      <c r="J222" s="88"/>
      <c r="K222" s="69"/>
      <c r="L222" s="69"/>
      <c r="M222" s="69"/>
      <c r="N222" s="69"/>
      <c r="O222" s="84" t="str">
        <f t="shared" si="13"/>
        <v/>
      </c>
      <c r="P222" s="84" t="str">
        <f t="shared" si="12"/>
        <v/>
      </c>
      <c r="Q222" s="182" t="str">
        <f t="shared" si="14"/>
        <v/>
      </c>
      <c r="R222" s="185"/>
      <c r="S222" s="266"/>
      <c r="T222" s="90"/>
      <c r="U222" s="158">
        <f t="shared" si="15"/>
        <v>0</v>
      </c>
    </row>
    <row r="223" spans="1:21" ht="20.100000000000001" customHeight="1" x14ac:dyDescent="0.25">
      <c r="A223" s="173">
        <v>217</v>
      </c>
      <c r="B223" s="201" t="str">
        <f>IF(OCS!B223="","",OCS!B223)</f>
        <v/>
      </c>
      <c r="C223" s="201" t="str">
        <f>IF(OCS!C223="","",OCS!C223)</f>
        <v/>
      </c>
      <c r="D223" s="229" t="str">
        <f>IF(OCS!D223="","",OCS!D223)</f>
        <v/>
      </c>
      <c r="E223" s="229" t="str">
        <f>IF(OCS!E223="","",OCS!E223)</f>
        <v/>
      </c>
      <c r="F223" s="287" t="str">
        <f>IF(OCS!F223="","",OCS!F223)</f>
        <v/>
      </c>
      <c r="G223" s="287" t="str">
        <f>IF(OCS!G223="","",OCS!G223)</f>
        <v/>
      </c>
      <c r="H223" s="201" t="str">
        <f>IF(OCS!H223="","",OCS!H223)</f>
        <v/>
      </c>
      <c r="I223" s="201" t="str">
        <f>IF(OCS!I223="","",OCS!I223)</f>
        <v/>
      </c>
      <c r="J223" s="88"/>
      <c r="K223" s="69"/>
      <c r="L223" s="69"/>
      <c r="M223" s="69"/>
      <c r="N223" s="69"/>
      <c r="O223" s="84" t="str">
        <f t="shared" si="13"/>
        <v/>
      </c>
      <c r="P223" s="84" t="str">
        <f t="shared" si="12"/>
        <v/>
      </c>
      <c r="Q223" s="182" t="str">
        <f t="shared" si="14"/>
        <v/>
      </c>
      <c r="R223" s="185"/>
      <c r="S223" s="266"/>
      <c r="T223" s="90"/>
      <c r="U223" s="158">
        <f t="shared" si="15"/>
        <v>0</v>
      </c>
    </row>
    <row r="224" spans="1:21" ht="20.100000000000001" customHeight="1" x14ac:dyDescent="0.25">
      <c r="A224" s="173">
        <v>218</v>
      </c>
      <c r="B224" s="201" t="str">
        <f>IF(OCS!B224="","",OCS!B224)</f>
        <v/>
      </c>
      <c r="C224" s="201" t="str">
        <f>IF(OCS!C224="","",OCS!C224)</f>
        <v/>
      </c>
      <c r="D224" s="229" t="str">
        <f>IF(OCS!D224="","",OCS!D224)</f>
        <v/>
      </c>
      <c r="E224" s="229" t="str">
        <f>IF(OCS!E224="","",OCS!E224)</f>
        <v/>
      </c>
      <c r="F224" s="287" t="str">
        <f>IF(OCS!F224="","",OCS!F224)</f>
        <v/>
      </c>
      <c r="G224" s="287" t="str">
        <f>IF(OCS!G224="","",OCS!G224)</f>
        <v/>
      </c>
      <c r="H224" s="201" t="str">
        <f>IF(OCS!H224="","",OCS!H224)</f>
        <v/>
      </c>
      <c r="I224" s="201" t="str">
        <f>IF(OCS!I224="","",OCS!I224)</f>
        <v/>
      </c>
      <c r="J224" s="88"/>
      <c r="K224" s="69"/>
      <c r="L224" s="69"/>
      <c r="M224" s="69"/>
      <c r="N224" s="69"/>
      <c r="O224" s="84" t="str">
        <f t="shared" si="13"/>
        <v/>
      </c>
      <c r="P224" s="84" t="str">
        <f t="shared" si="12"/>
        <v/>
      </c>
      <c r="Q224" s="182" t="str">
        <f t="shared" si="14"/>
        <v/>
      </c>
      <c r="R224" s="185"/>
      <c r="S224" s="266"/>
      <c r="T224" s="90"/>
      <c r="U224" s="158">
        <f t="shared" si="15"/>
        <v>0</v>
      </c>
    </row>
    <row r="225" spans="1:21" ht="20.100000000000001" customHeight="1" x14ac:dyDescent="0.25">
      <c r="A225" s="173">
        <v>219</v>
      </c>
      <c r="B225" s="201" t="str">
        <f>IF(OCS!B225="","",OCS!B225)</f>
        <v/>
      </c>
      <c r="C225" s="201" t="str">
        <f>IF(OCS!C225="","",OCS!C225)</f>
        <v/>
      </c>
      <c r="D225" s="229" t="str">
        <f>IF(OCS!D225="","",OCS!D225)</f>
        <v/>
      </c>
      <c r="E225" s="229" t="str">
        <f>IF(OCS!E225="","",OCS!E225)</f>
        <v/>
      </c>
      <c r="F225" s="287" t="str">
        <f>IF(OCS!F225="","",OCS!F225)</f>
        <v/>
      </c>
      <c r="G225" s="287" t="str">
        <f>IF(OCS!G225="","",OCS!G225)</f>
        <v/>
      </c>
      <c r="H225" s="201" t="str">
        <f>IF(OCS!H225="","",OCS!H225)</f>
        <v/>
      </c>
      <c r="I225" s="201" t="str">
        <f>IF(OCS!I225="","",OCS!I225)</f>
        <v/>
      </c>
      <c r="J225" s="88"/>
      <c r="K225" s="69"/>
      <c r="L225" s="69"/>
      <c r="M225" s="69"/>
      <c r="N225" s="69"/>
      <c r="O225" s="84" t="str">
        <f t="shared" si="13"/>
        <v/>
      </c>
      <c r="P225" s="84" t="str">
        <f t="shared" si="12"/>
        <v/>
      </c>
      <c r="Q225" s="182" t="str">
        <f t="shared" si="14"/>
        <v/>
      </c>
      <c r="R225" s="185"/>
      <c r="S225" s="266"/>
      <c r="T225" s="90"/>
      <c r="U225" s="158">
        <f t="shared" si="15"/>
        <v>0</v>
      </c>
    </row>
    <row r="226" spans="1:21" ht="20.100000000000001" customHeight="1" x14ac:dyDescent="0.25">
      <c r="A226" s="173">
        <v>220</v>
      </c>
      <c r="B226" s="201" t="str">
        <f>IF(OCS!B226="","",OCS!B226)</f>
        <v/>
      </c>
      <c r="C226" s="201" t="str">
        <f>IF(OCS!C226="","",OCS!C226)</f>
        <v/>
      </c>
      <c r="D226" s="229" t="str">
        <f>IF(OCS!D226="","",OCS!D226)</f>
        <v/>
      </c>
      <c r="E226" s="229" t="str">
        <f>IF(OCS!E226="","",OCS!E226)</f>
        <v/>
      </c>
      <c r="F226" s="287" t="str">
        <f>IF(OCS!F226="","",OCS!F226)</f>
        <v/>
      </c>
      <c r="G226" s="287" t="str">
        <f>IF(OCS!G226="","",OCS!G226)</f>
        <v/>
      </c>
      <c r="H226" s="201" t="str">
        <f>IF(OCS!H226="","",OCS!H226)</f>
        <v/>
      </c>
      <c r="I226" s="201" t="str">
        <f>IF(OCS!I226="","",OCS!I226)</f>
        <v/>
      </c>
      <c r="J226" s="88"/>
      <c r="K226" s="69"/>
      <c r="L226" s="69"/>
      <c r="M226" s="69"/>
      <c r="N226" s="69"/>
      <c r="O226" s="84" t="str">
        <f t="shared" si="13"/>
        <v/>
      </c>
      <c r="P226" s="84" t="str">
        <f t="shared" si="12"/>
        <v/>
      </c>
      <c r="Q226" s="182" t="str">
        <f t="shared" si="14"/>
        <v/>
      </c>
      <c r="R226" s="185"/>
      <c r="S226" s="266"/>
      <c r="T226" s="90"/>
      <c r="U226" s="158">
        <f t="shared" si="15"/>
        <v>0</v>
      </c>
    </row>
    <row r="227" spans="1:21" ht="20.100000000000001" customHeight="1" x14ac:dyDescent="0.25">
      <c r="A227" s="173">
        <v>221</v>
      </c>
      <c r="B227" s="201" t="str">
        <f>IF(OCS!B227="","",OCS!B227)</f>
        <v/>
      </c>
      <c r="C227" s="201" t="str">
        <f>IF(OCS!C227="","",OCS!C227)</f>
        <v/>
      </c>
      <c r="D227" s="229" t="str">
        <f>IF(OCS!D227="","",OCS!D227)</f>
        <v/>
      </c>
      <c r="E227" s="229" t="str">
        <f>IF(OCS!E227="","",OCS!E227)</f>
        <v/>
      </c>
      <c r="F227" s="287" t="str">
        <f>IF(OCS!F227="","",OCS!F227)</f>
        <v/>
      </c>
      <c r="G227" s="287" t="str">
        <f>IF(OCS!G227="","",OCS!G227)</f>
        <v/>
      </c>
      <c r="H227" s="201" t="str">
        <f>IF(OCS!H227="","",OCS!H227)</f>
        <v/>
      </c>
      <c r="I227" s="201" t="str">
        <f>IF(OCS!I227="","",OCS!I227)</f>
        <v/>
      </c>
      <c r="J227" s="88"/>
      <c r="K227" s="69"/>
      <c r="L227" s="69"/>
      <c r="M227" s="69"/>
      <c r="N227" s="69"/>
      <c r="O227" s="84" t="str">
        <f t="shared" si="13"/>
        <v/>
      </c>
      <c r="P227" s="84" t="str">
        <f t="shared" si="12"/>
        <v/>
      </c>
      <c r="Q227" s="182" t="str">
        <f t="shared" si="14"/>
        <v/>
      </c>
      <c r="R227" s="185"/>
      <c r="S227" s="266"/>
      <c r="T227" s="90"/>
      <c r="U227" s="158">
        <f t="shared" si="15"/>
        <v>0</v>
      </c>
    </row>
    <row r="228" spans="1:21" ht="20.100000000000001" customHeight="1" x14ac:dyDescent="0.25">
      <c r="A228" s="173">
        <v>222</v>
      </c>
      <c r="B228" s="201" t="str">
        <f>IF(OCS!B228="","",OCS!B228)</f>
        <v/>
      </c>
      <c r="C228" s="201" t="str">
        <f>IF(OCS!C228="","",OCS!C228)</f>
        <v/>
      </c>
      <c r="D228" s="229" t="str">
        <f>IF(OCS!D228="","",OCS!D228)</f>
        <v/>
      </c>
      <c r="E228" s="229" t="str">
        <f>IF(OCS!E228="","",OCS!E228)</f>
        <v/>
      </c>
      <c r="F228" s="287" t="str">
        <f>IF(OCS!F228="","",OCS!F228)</f>
        <v/>
      </c>
      <c r="G228" s="287" t="str">
        <f>IF(OCS!G228="","",OCS!G228)</f>
        <v/>
      </c>
      <c r="H228" s="201" t="str">
        <f>IF(OCS!H228="","",OCS!H228)</f>
        <v/>
      </c>
      <c r="I228" s="201" t="str">
        <f>IF(OCS!I228="","",OCS!I228)</f>
        <v/>
      </c>
      <c r="J228" s="88"/>
      <c r="K228" s="69"/>
      <c r="L228" s="69"/>
      <c r="M228" s="69"/>
      <c r="N228" s="69"/>
      <c r="O228" s="84" t="str">
        <f t="shared" si="13"/>
        <v/>
      </c>
      <c r="P228" s="84" t="str">
        <f t="shared" si="12"/>
        <v/>
      </c>
      <c r="Q228" s="182" t="str">
        <f t="shared" si="14"/>
        <v/>
      </c>
      <c r="R228" s="185"/>
      <c r="S228" s="266"/>
      <c r="T228" s="90"/>
      <c r="U228" s="158">
        <f t="shared" si="15"/>
        <v>0</v>
      </c>
    </row>
    <row r="229" spans="1:21" ht="20.100000000000001" customHeight="1" x14ac:dyDescent="0.25">
      <c r="A229" s="173">
        <v>223</v>
      </c>
      <c r="B229" s="201" t="str">
        <f>IF(OCS!B229="","",OCS!B229)</f>
        <v/>
      </c>
      <c r="C229" s="201" t="str">
        <f>IF(OCS!C229="","",OCS!C229)</f>
        <v/>
      </c>
      <c r="D229" s="229" t="str">
        <f>IF(OCS!D229="","",OCS!D229)</f>
        <v/>
      </c>
      <c r="E229" s="229" t="str">
        <f>IF(OCS!E229="","",OCS!E229)</f>
        <v/>
      </c>
      <c r="F229" s="287" t="str">
        <f>IF(OCS!F229="","",OCS!F229)</f>
        <v/>
      </c>
      <c r="G229" s="287" t="str">
        <f>IF(OCS!G229="","",OCS!G229)</f>
        <v/>
      </c>
      <c r="H229" s="201" t="str">
        <f>IF(OCS!H229="","",OCS!H229)</f>
        <v/>
      </c>
      <c r="I229" s="201" t="str">
        <f>IF(OCS!I229="","",OCS!I229)</f>
        <v/>
      </c>
      <c r="J229" s="88"/>
      <c r="K229" s="69"/>
      <c r="L229" s="69"/>
      <c r="M229" s="69"/>
      <c r="N229" s="69"/>
      <c r="O229" s="84" t="str">
        <f t="shared" si="13"/>
        <v/>
      </c>
      <c r="P229" s="84" t="str">
        <f t="shared" si="12"/>
        <v/>
      </c>
      <c r="Q229" s="182" t="str">
        <f t="shared" si="14"/>
        <v/>
      </c>
      <c r="R229" s="185"/>
      <c r="S229" s="266"/>
      <c r="T229" s="90"/>
      <c r="U229" s="158">
        <f t="shared" si="15"/>
        <v>0</v>
      </c>
    </row>
    <row r="230" spans="1:21" ht="20.100000000000001" customHeight="1" x14ac:dyDescent="0.25">
      <c r="A230" s="173">
        <v>224</v>
      </c>
      <c r="B230" s="201" t="str">
        <f>IF(OCS!B230="","",OCS!B230)</f>
        <v/>
      </c>
      <c r="C230" s="201" t="str">
        <f>IF(OCS!C230="","",OCS!C230)</f>
        <v/>
      </c>
      <c r="D230" s="229" t="str">
        <f>IF(OCS!D230="","",OCS!D230)</f>
        <v/>
      </c>
      <c r="E230" s="229" t="str">
        <f>IF(OCS!E230="","",OCS!E230)</f>
        <v/>
      </c>
      <c r="F230" s="287" t="str">
        <f>IF(OCS!F230="","",OCS!F230)</f>
        <v/>
      </c>
      <c r="G230" s="287" t="str">
        <f>IF(OCS!G230="","",OCS!G230)</f>
        <v/>
      </c>
      <c r="H230" s="201" t="str">
        <f>IF(OCS!H230="","",OCS!H230)</f>
        <v/>
      </c>
      <c r="I230" s="201" t="str">
        <f>IF(OCS!I230="","",OCS!I230)</f>
        <v/>
      </c>
      <c r="J230" s="88"/>
      <c r="K230" s="69"/>
      <c r="L230" s="69"/>
      <c r="M230" s="69"/>
      <c r="N230" s="69"/>
      <c r="O230" s="84" t="str">
        <f t="shared" si="13"/>
        <v/>
      </c>
      <c r="P230" s="84" t="str">
        <f t="shared" si="12"/>
        <v/>
      </c>
      <c r="Q230" s="182" t="str">
        <f t="shared" si="14"/>
        <v/>
      </c>
      <c r="R230" s="185"/>
      <c r="S230" s="266"/>
      <c r="T230" s="90"/>
      <c r="U230" s="158">
        <f t="shared" si="15"/>
        <v>0</v>
      </c>
    </row>
    <row r="231" spans="1:21" ht="20.100000000000001" customHeight="1" x14ac:dyDescent="0.25">
      <c r="A231" s="173">
        <v>225</v>
      </c>
      <c r="B231" s="201" t="str">
        <f>IF(OCS!B231="","",OCS!B231)</f>
        <v/>
      </c>
      <c r="C231" s="201" t="str">
        <f>IF(OCS!C231="","",OCS!C231)</f>
        <v/>
      </c>
      <c r="D231" s="229" t="str">
        <f>IF(OCS!D231="","",OCS!D231)</f>
        <v/>
      </c>
      <c r="E231" s="229" t="str">
        <f>IF(OCS!E231="","",OCS!E231)</f>
        <v/>
      </c>
      <c r="F231" s="287" t="str">
        <f>IF(OCS!F231="","",OCS!F231)</f>
        <v/>
      </c>
      <c r="G231" s="287" t="str">
        <f>IF(OCS!G231="","",OCS!G231)</f>
        <v/>
      </c>
      <c r="H231" s="201" t="str">
        <f>IF(OCS!H231="","",OCS!H231)</f>
        <v/>
      </c>
      <c r="I231" s="201" t="str">
        <f>IF(OCS!I231="","",OCS!I231)</f>
        <v/>
      </c>
      <c r="J231" s="88"/>
      <c r="K231" s="69"/>
      <c r="L231" s="69"/>
      <c r="M231" s="69"/>
      <c r="N231" s="69"/>
      <c r="O231" s="84" t="str">
        <f t="shared" si="13"/>
        <v/>
      </c>
      <c r="P231" s="84" t="str">
        <f t="shared" si="12"/>
        <v/>
      </c>
      <c r="Q231" s="182" t="str">
        <f t="shared" si="14"/>
        <v/>
      </c>
      <c r="R231" s="185"/>
      <c r="S231" s="266"/>
      <c r="T231" s="90"/>
      <c r="U231" s="158">
        <f t="shared" si="15"/>
        <v>0</v>
      </c>
    </row>
    <row r="232" spans="1:21" ht="20.100000000000001" customHeight="1" x14ac:dyDescent="0.25">
      <c r="A232" s="173">
        <v>226</v>
      </c>
      <c r="B232" s="201" t="str">
        <f>IF(OCS!B232="","",OCS!B232)</f>
        <v/>
      </c>
      <c r="C232" s="201" t="str">
        <f>IF(OCS!C232="","",OCS!C232)</f>
        <v/>
      </c>
      <c r="D232" s="229" t="str">
        <f>IF(OCS!D232="","",OCS!D232)</f>
        <v/>
      </c>
      <c r="E232" s="229" t="str">
        <f>IF(OCS!E232="","",OCS!E232)</f>
        <v/>
      </c>
      <c r="F232" s="287" t="str">
        <f>IF(OCS!F232="","",OCS!F232)</f>
        <v/>
      </c>
      <c r="G232" s="287" t="str">
        <f>IF(OCS!G232="","",OCS!G232)</f>
        <v/>
      </c>
      <c r="H232" s="201" t="str">
        <f>IF(OCS!H232="","",OCS!H232)</f>
        <v/>
      </c>
      <c r="I232" s="201" t="str">
        <f>IF(OCS!I232="","",OCS!I232)</f>
        <v/>
      </c>
      <c r="J232" s="88"/>
      <c r="K232" s="69"/>
      <c r="L232" s="69"/>
      <c r="M232" s="69"/>
      <c r="N232" s="69"/>
      <c r="O232" s="84" t="str">
        <f t="shared" si="13"/>
        <v/>
      </c>
      <c r="P232" s="84" t="str">
        <f t="shared" si="12"/>
        <v/>
      </c>
      <c r="Q232" s="182" t="str">
        <f t="shared" si="14"/>
        <v/>
      </c>
      <c r="R232" s="185"/>
      <c r="S232" s="266"/>
      <c r="T232" s="90"/>
      <c r="U232" s="158">
        <f t="shared" si="15"/>
        <v>0</v>
      </c>
    </row>
    <row r="233" spans="1:21" ht="20.100000000000001" customHeight="1" x14ac:dyDescent="0.25">
      <c r="A233" s="173">
        <v>227</v>
      </c>
      <c r="B233" s="201" t="str">
        <f>IF(OCS!B233="","",OCS!B233)</f>
        <v/>
      </c>
      <c r="C233" s="201" t="str">
        <f>IF(OCS!C233="","",OCS!C233)</f>
        <v/>
      </c>
      <c r="D233" s="229" t="str">
        <f>IF(OCS!D233="","",OCS!D233)</f>
        <v/>
      </c>
      <c r="E233" s="229" t="str">
        <f>IF(OCS!E233="","",OCS!E233)</f>
        <v/>
      </c>
      <c r="F233" s="287" t="str">
        <f>IF(OCS!F233="","",OCS!F233)</f>
        <v/>
      </c>
      <c r="G233" s="287" t="str">
        <f>IF(OCS!G233="","",OCS!G233)</f>
        <v/>
      </c>
      <c r="H233" s="201" t="str">
        <f>IF(OCS!H233="","",OCS!H233)</f>
        <v/>
      </c>
      <c r="I233" s="201" t="str">
        <f>IF(OCS!I233="","",OCS!I233)</f>
        <v/>
      </c>
      <c r="J233" s="88"/>
      <c r="K233" s="69"/>
      <c r="L233" s="69"/>
      <c r="M233" s="69"/>
      <c r="N233" s="69"/>
      <c r="O233" s="84" t="str">
        <f t="shared" si="13"/>
        <v/>
      </c>
      <c r="P233" s="84" t="str">
        <f t="shared" si="12"/>
        <v/>
      </c>
      <c r="Q233" s="182" t="str">
        <f t="shared" si="14"/>
        <v/>
      </c>
      <c r="R233" s="185"/>
      <c r="S233" s="266"/>
      <c r="T233" s="90"/>
      <c r="U233" s="158">
        <f t="shared" si="15"/>
        <v>0</v>
      </c>
    </row>
    <row r="234" spans="1:21" ht="20.100000000000001" customHeight="1" x14ac:dyDescent="0.25">
      <c r="A234" s="173">
        <v>228</v>
      </c>
      <c r="B234" s="201" t="str">
        <f>IF(OCS!B234="","",OCS!B234)</f>
        <v/>
      </c>
      <c r="C234" s="201" t="str">
        <f>IF(OCS!C234="","",OCS!C234)</f>
        <v/>
      </c>
      <c r="D234" s="229" t="str">
        <f>IF(OCS!D234="","",OCS!D234)</f>
        <v/>
      </c>
      <c r="E234" s="229" t="str">
        <f>IF(OCS!E234="","",OCS!E234)</f>
        <v/>
      </c>
      <c r="F234" s="287" t="str">
        <f>IF(OCS!F234="","",OCS!F234)</f>
        <v/>
      </c>
      <c r="G234" s="287" t="str">
        <f>IF(OCS!G234="","",OCS!G234)</f>
        <v/>
      </c>
      <c r="H234" s="201" t="str">
        <f>IF(OCS!H234="","",OCS!H234)</f>
        <v/>
      </c>
      <c r="I234" s="201" t="str">
        <f>IF(OCS!I234="","",OCS!I234)</f>
        <v/>
      </c>
      <c r="J234" s="88"/>
      <c r="K234" s="69"/>
      <c r="L234" s="69"/>
      <c r="M234" s="69"/>
      <c r="N234" s="69"/>
      <c r="O234" s="84" t="str">
        <f t="shared" si="13"/>
        <v/>
      </c>
      <c r="P234" s="84" t="str">
        <f t="shared" si="12"/>
        <v/>
      </c>
      <c r="Q234" s="182" t="str">
        <f t="shared" si="14"/>
        <v/>
      </c>
      <c r="R234" s="185"/>
      <c r="S234" s="266"/>
      <c r="T234" s="90"/>
      <c r="U234" s="158">
        <f t="shared" si="15"/>
        <v>0</v>
      </c>
    </row>
    <row r="235" spans="1:21" ht="20.100000000000001" customHeight="1" x14ac:dyDescent="0.25">
      <c r="A235" s="173">
        <v>229</v>
      </c>
      <c r="B235" s="201" t="str">
        <f>IF(OCS!B235="","",OCS!B235)</f>
        <v/>
      </c>
      <c r="C235" s="201" t="str">
        <f>IF(OCS!C235="","",OCS!C235)</f>
        <v/>
      </c>
      <c r="D235" s="229" t="str">
        <f>IF(OCS!D235="","",OCS!D235)</f>
        <v/>
      </c>
      <c r="E235" s="229" t="str">
        <f>IF(OCS!E235="","",OCS!E235)</f>
        <v/>
      </c>
      <c r="F235" s="287" t="str">
        <f>IF(OCS!F235="","",OCS!F235)</f>
        <v/>
      </c>
      <c r="G235" s="287" t="str">
        <f>IF(OCS!G235="","",OCS!G235)</f>
        <v/>
      </c>
      <c r="H235" s="201" t="str">
        <f>IF(OCS!H235="","",OCS!H235)</f>
        <v/>
      </c>
      <c r="I235" s="201" t="str">
        <f>IF(OCS!I235="","",OCS!I235)</f>
        <v/>
      </c>
      <c r="J235" s="88"/>
      <c r="K235" s="69"/>
      <c r="L235" s="69"/>
      <c r="M235" s="69"/>
      <c r="N235" s="69"/>
      <c r="O235" s="84" t="str">
        <f t="shared" si="13"/>
        <v/>
      </c>
      <c r="P235" s="84" t="str">
        <f t="shared" si="12"/>
        <v/>
      </c>
      <c r="Q235" s="182" t="str">
        <f t="shared" si="14"/>
        <v/>
      </c>
      <c r="R235" s="185"/>
      <c r="S235" s="266"/>
      <c r="T235" s="90"/>
      <c r="U235" s="158">
        <f t="shared" si="15"/>
        <v>0</v>
      </c>
    </row>
    <row r="236" spans="1:21" ht="20.100000000000001" customHeight="1" x14ac:dyDescent="0.25">
      <c r="A236" s="173">
        <v>230</v>
      </c>
      <c r="B236" s="201" t="str">
        <f>IF(OCS!B236="","",OCS!B236)</f>
        <v/>
      </c>
      <c r="C236" s="201" t="str">
        <f>IF(OCS!C236="","",OCS!C236)</f>
        <v/>
      </c>
      <c r="D236" s="229" t="str">
        <f>IF(OCS!D236="","",OCS!D236)</f>
        <v/>
      </c>
      <c r="E236" s="229" t="str">
        <f>IF(OCS!E236="","",OCS!E236)</f>
        <v/>
      </c>
      <c r="F236" s="287" t="str">
        <f>IF(OCS!F236="","",OCS!F236)</f>
        <v/>
      </c>
      <c r="G236" s="287" t="str">
        <f>IF(OCS!G236="","",OCS!G236)</f>
        <v/>
      </c>
      <c r="H236" s="201" t="str">
        <f>IF(OCS!H236="","",OCS!H236)</f>
        <v/>
      </c>
      <c r="I236" s="201" t="str">
        <f>IF(OCS!I236="","",OCS!I236)</f>
        <v/>
      </c>
      <c r="J236" s="88"/>
      <c r="K236" s="69"/>
      <c r="L236" s="69"/>
      <c r="M236" s="69"/>
      <c r="N236" s="69"/>
      <c r="O236" s="84" t="str">
        <f t="shared" si="13"/>
        <v/>
      </c>
      <c r="P236" s="84" t="str">
        <f t="shared" si="12"/>
        <v/>
      </c>
      <c r="Q236" s="182" t="str">
        <f t="shared" si="14"/>
        <v/>
      </c>
      <c r="R236" s="185"/>
      <c r="S236" s="266"/>
      <c r="T236" s="90"/>
      <c r="U236" s="158">
        <f t="shared" si="15"/>
        <v>0</v>
      </c>
    </row>
    <row r="237" spans="1:21" ht="20.100000000000001" customHeight="1" x14ac:dyDescent="0.25">
      <c r="A237" s="173">
        <v>231</v>
      </c>
      <c r="B237" s="201" t="str">
        <f>IF(OCS!B237="","",OCS!B237)</f>
        <v/>
      </c>
      <c r="C237" s="201" t="str">
        <f>IF(OCS!C237="","",OCS!C237)</f>
        <v/>
      </c>
      <c r="D237" s="229" t="str">
        <f>IF(OCS!D237="","",OCS!D237)</f>
        <v/>
      </c>
      <c r="E237" s="229" t="str">
        <f>IF(OCS!E237="","",OCS!E237)</f>
        <v/>
      </c>
      <c r="F237" s="287" t="str">
        <f>IF(OCS!F237="","",OCS!F237)</f>
        <v/>
      </c>
      <c r="G237" s="287" t="str">
        <f>IF(OCS!G237="","",OCS!G237)</f>
        <v/>
      </c>
      <c r="H237" s="201" t="str">
        <f>IF(OCS!H237="","",OCS!H237)</f>
        <v/>
      </c>
      <c r="I237" s="201" t="str">
        <f>IF(OCS!I237="","",OCS!I237)</f>
        <v/>
      </c>
      <c r="J237" s="88"/>
      <c r="K237" s="69"/>
      <c r="L237" s="69"/>
      <c r="M237" s="69"/>
      <c r="N237" s="69"/>
      <c r="O237" s="84" t="str">
        <f t="shared" si="13"/>
        <v/>
      </c>
      <c r="P237" s="84" t="str">
        <f t="shared" si="12"/>
        <v/>
      </c>
      <c r="Q237" s="182" t="str">
        <f t="shared" si="14"/>
        <v/>
      </c>
      <c r="R237" s="185"/>
      <c r="S237" s="266"/>
      <c r="T237" s="90"/>
      <c r="U237" s="158">
        <f t="shared" si="15"/>
        <v>0</v>
      </c>
    </row>
    <row r="238" spans="1:21" ht="20.100000000000001" customHeight="1" x14ac:dyDescent="0.25">
      <c r="A238" s="173">
        <v>232</v>
      </c>
      <c r="B238" s="201" t="str">
        <f>IF(OCS!B238="","",OCS!B238)</f>
        <v/>
      </c>
      <c r="C238" s="201" t="str">
        <f>IF(OCS!C238="","",OCS!C238)</f>
        <v/>
      </c>
      <c r="D238" s="229" t="str">
        <f>IF(OCS!D238="","",OCS!D238)</f>
        <v/>
      </c>
      <c r="E238" s="229" t="str">
        <f>IF(OCS!E238="","",OCS!E238)</f>
        <v/>
      </c>
      <c r="F238" s="287" t="str">
        <f>IF(OCS!F238="","",OCS!F238)</f>
        <v/>
      </c>
      <c r="G238" s="287" t="str">
        <f>IF(OCS!G238="","",OCS!G238)</f>
        <v/>
      </c>
      <c r="H238" s="201" t="str">
        <f>IF(OCS!H238="","",OCS!H238)</f>
        <v/>
      </c>
      <c r="I238" s="201" t="str">
        <f>IF(OCS!I238="","",OCS!I238)</f>
        <v/>
      </c>
      <c r="J238" s="88"/>
      <c r="K238" s="69"/>
      <c r="L238" s="69"/>
      <c r="M238" s="69"/>
      <c r="N238" s="69"/>
      <c r="O238" s="84" t="str">
        <f t="shared" si="13"/>
        <v/>
      </c>
      <c r="P238" s="84" t="str">
        <f t="shared" si="12"/>
        <v/>
      </c>
      <c r="Q238" s="182" t="str">
        <f t="shared" si="14"/>
        <v/>
      </c>
      <c r="R238" s="185"/>
      <c r="S238" s="266"/>
      <c r="T238" s="90"/>
      <c r="U238" s="158">
        <f t="shared" si="15"/>
        <v>0</v>
      </c>
    </row>
    <row r="239" spans="1:21" ht="20.100000000000001" customHeight="1" x14ac:dyDescent="0.25">
      <c r="A239" s="173">
        <v>233</v>
      </c>
      <c r="B239" s="201" t="str">
        <f>IF(OCS!B239="","",OCS!B239)</f>
        <v/>
      </c>
      <c r="C239" s="201" t="str">
        <f>IF(OCS!C239="","",OCS!C239)</f>
        <v/>
      </c>
      <c r="D239" s="229" t="str">
        <f>IF(OCS!D239="","",OCS!D239)</f>
        <v/>
      </c>
      <c r="E239" s="229" t="str">
        <f>IF(OCS!E239="","",OCS!E239)</f>
        <v/>
      </c>
      <c r="F239" s="287" t="str">
        <f>IF(OCS!F239="","",OCS!F239)</f>
        <v/>
      </c>
      <c r="G239" s="287" t="str">
        <f>IF(OCS!G239="","",OCS!G239)</f>
        <v/>
      </c>
      <c r="H239" s="201" t="str">
        <f>IF(OCS!H239="","",OCS!H239)</f>
        <v/>
      </c>
      <c r="I239" s="201" t="str">
        <f>IF(OCS!I239="","",OCS!I239)</f>
        <v/>
      </c>
      <c r="J239" s="88"/>
      <c r="K239" s="69"/>
      <c r="L239" s="69"/>
      <c r="M239" s="69"/>
      <c r="N239" s="69"/>
      <c r="O239" s="84" t="str">
        <f t="shared" si="13"/>
        <v/>
      </c>
      <c r="P239" s="84" t="str">
        <f t="shared" si="12"/>
        <v/>
      </c>
      <c r="Q239" s="182" t="str">
        <f t="shared" si="14"/>
        <v/>
      </c>
      <c r="R239" s="185"/>
      <c r="S239" s="266"/>
      <c r="T239" s="90"/>
      <c r="U239" s="158">
        <f t="shared" si="15"/>
        <v>0</v>
      </c>
    </row>
    <row r="240" spans="1:21" ht="20.100000000000001" customHeight="1" x14ac:dyDescent="0.25">
      <c r="A240" s="173">
        <v>234</v>
      </c>
      <c r="B240" s="201" t="str">
        <f>IF(OCS!B240="","",OCS!B240)</f>
        <v/>
      </c>
      <c r="C240" s="201" t="str">
        <f>IF(OCS!C240="","",OCS!C240)</f>
        <v/>
      </c>
      <c r="D240" s="229" t="str">
        <f>IF(OCS!D240="","",OCS!D240)</f>
        <v/>
      </c>
      <c r="E240" s="229" t="str">
        <f>IF(OCS!E240="","",OCS!E240)</f>
        <v/>
      </c>
      <c r="F240" s="287" t="str">
        <f>IF(OCS!F240="","",OCS!F240)</f>
        <v/>
      </c>
      <c r="G240" s="287" t="str">
        <f>IF(OCS!G240="","",OCS!G240)</f>
        <v/>
      </c>
      <c r="H240" s="201" t="str">
        <f>IF(OCS!H240="","",OCS!H240)</f>
        <v/>
      </c>
      <c r="I240" s="201" t="str">
        <f>IF(OCS!I240="","",OCS!I240)</f>
        <v/>
      </c>
      <c r="J240" s="88"/>
      <c r="K240" s="69"/>
      <c r="L240" s="69"/>
      <c r="M240" s="69"/>
      <c r="N240" s="69"/>
      <c r="O240" s="84" t="str">
        <f t="shared" si="13"/>
        <v/>
      </c>
      <c r="P240" s="84" t="str">
        <f t="shared" si="12"/>
        <v/>
      </c>
      <c r="Q240" s="182" t="str">
        <f t="shared" si="14"/>
        <v/>
      </c>
      <c r="R240" s="185"/>
      <c r="S240" s="266"/>
      <c r="T240" s="90"/>
      <c r="U240" s="158">
        <f t="shared" si="15"/>
        <v>0</v>
      </c>
    </row>
    <row r="241" spans="1:21" ht="20.100000000000001" customHeight="1" x14ac:dyDescent="0.25">
      <c r="A241" s="173">
        <v>235</v>
      </c>
      <c r="B241" s="201" t="str">
        <f>IF(OCS!B241="","",OCS!B241)</f>
        <v/>
      </c>
      <c r="C241" s="201" t="str">
        <f>IF(OCS!C241="","",OCS!C241)</f>
        <v/>
      </c>
      <c r="D241" s="229" t="str">
        <f>IF(OCS!D241="","",OCS!D241)</f>
        <v/>
      </c>
      <c r="E241" s="229" t="str">
        <f>IF(OCS!E241="","",OCS!E241)</f>
        <v/>
      </c>
      <c r="F241" s="287" t="str">
        <f>IF(OCS!F241="","",OCS!F241)</f>
        <v/>
      </c>
      <c r="G241" s="287" t="str">
        <f>IF(OCS!G241="","",OCS!G241)</f>
        <v/>
      </c>
      <c r="H241" s="201" t="str">
        <f>IF(OCS!H241="","",OCS!H241)</f>
        <v/>
      </c>
      <c r="I241" s="201" t="str">
        <f>IF(OCS!I241="","",OCS!I241)</f>
        <v/>
      </c>
      <c r="J241" s="88"/>
      <c r="K241" s="69"/>
      <c r="L241" s="69"/>
      <c r="M241" s="69"/>
      <c r="N241" s="69"/>
      <c r="O241" s="84" t="str">
        <f t="shared" si="13"/>
        <v/>
      </c>
      <c r="P241" s="84" t="str">
        <f t="shared" si="12"/>
        <v/>
      </c>
      <c r="Q241" s="182" t="str">
        <f t="shared" si="14"/>
        <v/>
      </c>
      <c r="R241" s="185"/>
      <c r="S241" s="266"/>
      <c r="T241" s="90"/>
      <c r="U241" s="158">
        <f t="shared" si="15"/>
        <v>0</v>
      </c>
    </row>
    <row r="242" spans="1:21" ht="20.100000000000001" customHeight="1" x14ac:dyDescent="0.25">
      <c r="A242" s="173">
        <v>236</v>
      </c>
      <c r="B242" s="201" t="str">
        <f>IF(OCS!B242="","",OCS!B242)</f>
        <v/>
      </c>
      <c r="C242" s="201" t="str">
        <f>IF(OCS!C242="","",OCS!C242)</f>
        <v/>
      </c>
      <c r="D242" s="229" t="str">
        <f>IF(OCS!D242="","",OCS!D242)</f>
        <v/>
      </c>
      <c r="E242" s="229" t="str">
        <f>IF(OCS!E242="","",OCS!E242)</f>
        <v/>
      </c>
      <c r="F242" s="287" t="str">
        <f>IF(OCS!F242="","",OCS!F242)</f>
        <v/>
      </c>
      <c r="G242" s="287" t="str">
        <f>IF(OCS!G242="","",OCS!G242)</f>
        <v/>
      </c>
      <c r="H242" s="201" t="str">
        <f>IF(OCS!H242="","",OCS!H242)</f>
        <v/>
      </c>
      <c r="I242" s="201" t="str">
        <f>IF(OCS!I242="","",OCS!I242)</f>
        <v/>
      </c>
      <c r="J242" s="88"/>
      <c r="K242" s="69"/>
      <c r="L242" s="69"/>
      <c r="M242" s="69"/>
      <c r="N242" s="69"/>
      <c r="O242" s="84" t="str">
        <f t="shared" si="13"/>
        <v/>
      </c>
      <c r="P242" s="84" t="str">
        <f t="shared" si="12"/>
        <v/>
      </c>
      <c r="Q242" s="182" t="str">
        <f t="shared" si="14"/>
        <v/>
      </c>
      <c r="R242" s="185"/>
      <c r="S242" s="266"/>
      <c r="T242" s="90"/>
      <c r="U242" s="158">
        <f t="shared" si="15"/>
        <v>0</v>
      </c>
    </row>
    <row r="243" spans="1:21" ht="20.100000000000001" customHeight="1" x14ac:dyDescent="0.25">
      <c r="A243" s="173">
        <v>237</v>
      </c>
      <c r="B243" s="201" t="str">
        <f>IF(OCS!B243="","",OCS!B243)</f>
        <v/>
      </c>
      <c r="C243" s="201" t="str">
        <f>IF(OCS!C243="","",OCS!C243)</f>
        <v/>
      </c>
      <c r="D243" s="229" t="str">
        <f>IF(OCS!D243="","",OCS!D243)</f>
        <v/>
      </c>
      <c r="E243" s="229" t="str">
        <f>IF(OCS!E243="","",OCS!E243)</f>
        <v/>
      </c>
      <c r="F243" s="287" t="str">
        <f>IF(OCS!F243="","",OCS!F243)</f>
        <v/>
      </c>
      <c r="G243" s="287" t="str">
        <f>IF(OCS!G243="","",OCS!G243)</f>
        <v/>
      </c>
      <c r="H243" s="201" t="str">
        <f>IF(OCS!H243="","",OCS!H243)</f>
        <v/>
      </c>
      <c r="I243" s="201" t="str">
        <f>IF(OCS!I243="","",OCS!I243)</f>
        <v/>
      </c>
      <c r="J243" s="88"/>
      <c r="K243" s="69"/>
      <c r="L243" s="69"/>
      <c r="M243" s="69"/>
      <c r="N243" s="69"/>
      <c r="O243" s="84" t="str">
        <f t="shared" si="13"/>
        <v/>
      </c>
      <c r="P243" s="84" t="str">
        <f t="shared" si="12"/>
        <v/>
      </c>
      <c r="Q243" s="182" t="str">
        <f t="shared" si="14"/>
        <v/>
      </c>
      <c r="R243" s="185"/>
      <c r="S243" s="266"/>
      <c r="T243" s="90"/>
      <c r="U243" s="158">
        <f t="shared" si="15"/>
        <v>0</v>
      </c>
    </row>
    <row r="244" spans="1:21" ht="20.100000000000001" customHeight="1" x14ac:dyDescent="0.25">
      <c r="A244" s="173">
        <v>238</v>
      </c>
      <c r="B244" s="201" t="str">
        <f>IF(OCS!B244="","",OCS!B244)</f>
        <v/>
      </c>
      <c r="C244" s="201" t="str">
        <f>IF(OCS!C244="","",OCS!C244)</f>
        <v/>
      </c>
      <c r="D244" s="229" t="str">
        <f>IF(OCS!D244="","",OCS!D244)</f>
        <v/>
      </c>
      <c r="E244" s="229" t="str">
        <f>IF(OCS!E244="","",OCS!E244)</f>
        <v/>
      </c>
      <c r="F244" s="287" t="str">
        <f>IF(OCS!F244="","",OCS!F244)</f>
        <v/>
      </c>
      <c r="G244" s="287" t="str">
        <f>IF(OCS!G244="","",OCS!G244)</f>
        <v/>
      </c>
      <c r="H244" s="201" t="str">
        <f>IF(OCS!H244="","",OCS!H244)</f>
        <v/>
      </c>
      <c r="I244" s="201" t="str">
        <f>IF(OCS!I244="","",OCS!I244)</f>
        <v/>
      </c>
      <c r="J244" s="88"/>
      <c r="K244" s="69"/>
      <c r="L244" s="69"/>
      <c r="M244" s="69"/>
      <c r="N244" s="69"/>
      <c r="O244" s="84" t="str">
        <f t="shared" si="13"/>
        <v/>
      </c>
      <c r="P244" s="84" t="str">
        <f t="shared" si="12"/>
        <v/>
      </c>
      <c r="Q244" s="182" t="str">
        <f t="shared" si="14"/>
        <v/>
      </c>
      <c r="R244" s="185"/>
      <c r="S244" s="266"/>
      <c r="T244" s="90"/>
      <c r="U244" s="158">
        <f t="shared" si="15"/>
        <v>0</v>
      </c>
    </row>
    <row r="245" spans="1:21" ht="20.100000000000001" customHeight="1" x14ac:dyDescent="0.25">
      <c r="A245" s="173">
        <v>239</v>
      </c>
      <c r="B245" s="201" t="str">
        <f>IF(OCS!B245="","",OCS!B245)</f>
        <v/>
      </c>
      <c r="C245" s="201" t="str">
        <f>IF(OCS!C245="","",OCS!C245)</f>
        <v/>
      </c>
      <c r="D245" s="229" t="str">
        <f>IF(OCS!D245="","",OCS!D245)</f>
        <v/>
      </c>
      <c r="E245" s="229" t="str">
        <f>IF(OCS!E245="","",OCS!E245)</f>
        <v/>
      </c>
      <c r="F245" s="287" t="str">
        <f>IF(OCS!F245="","",OCS!F245)</f>
        <v/>
      </c>
      <c r="G245" s="287" t="str">
        <f>IF(OCS!G245="","",OCS!G245)</f>
        <v/>
      </c>
      <c r="H245" s="201" t="str">
        <f>IF(OCS!H245="","",OCS!H245)</f>
        <v/>
      </c>
      <c r="I245" s="201" t="str">
        <f>IF(OCS!I245="","",OCS!I245)</f>
        <v/>
      </c>
      <c r="J245" s="88"/>
      <c r="K245" s="69"/>
      <c r="L245" s="69"/>
      <c r="M245" s="69"/>
      <c r="N245" s="69"/>
      <c r="O245" s="84" t="str">
        <f t="shared" si="13"/>
        <v/>
      </c>
      <c r="P245" s="84" t="str">
        <f t="shared" si="12"/>
        <v/>
      </c>
      <c r="Q245" s="182" t="str">
        <f t="shared" si="14"/>
        <v/>
      </c>
      <c r="R245" s="185"/>
      <c r="S245" s="266"/>
      <c r="T245" s="90"/>
      <c r="U245" s="158">
        <f t="shared" si="15"/>
        <v>0</v>
      </c>
    </row>
    <row r="246" spans="1:21" ht="20.100000000000001" customHeight="1" x14ac:dyDescent="0.25">
      <c r="A246" s="173">
        <v>240</v>
      </c>
      <c r="B246" s="201" t="str">
        <f>IF(OCS!B246="","",OCS!B246)</f>
        <v/>
      </c>
      <c r="C246" s="201" t="str">
        <f>IF(OCS!C246="","",OCS!C246)</f>
        <v/>
      </c>
      <c r="D246" s="229" t="str">
        <f>IF(OCS!D246="","",OCS!D246)</f>
        <v/>
      </c>
      <c r="E246" s="229" t="str">
        <f>IF(OCS!E246="","",OCS!E246)</f>
        <v/>
      </c>
      <c r="F246" s="287" t="str">
        <f>IF(OCS!F246="","",OCS!F246)</f>
        <v/>
      </c>
      <c r="G246" s="287" t="str">
        <f>IF(OCS!G246="","",OCS!G246)</f>
        <v/>
      </c>
      <c r="H246" s="201" t="str">
        <f>IF(OCS!H246="","",OCS!H246)</f>
        <v/>
      </c>
      <c r="I246" s="201" t="str">
        <f>IF(OCS!I246="","",OCS!I246)</f>
        <v/>
      </c>
      <c r="J246" s="88"/>
      <c r="K246" s="69"/>
      <c r="L246" s="69"/>
      <c r="M246" s="69"/>
      <c r="N246" s="69"/>
      <c r="O246" s="84" t="str">
        <f t="shared" si="13"/>
        <v/>
      </c>
      <c r="P246" s="84" t="str">
        <f t="shared" si="12"/>
        <v/>
      </c>
      <c r="Q246" s="182" t="str">
        <f t="shared" si="14"/>
        <v/>
      </c>
      <c r="R246" s="185"/>
      <c r="S246" s="266"/>
      <c r="T246" s="90"/>
      <c r="U246" s="158">
        <f t="shared" si="15"/>
        <v>0</v>
      </c>
    </row>
    <row r="247" spans="1:21" ht="20.100000000000001" customHeight="1" x14ac:dyDescent="0.25">
      <c r="A247" s="173">
        <v>241</v>
      </c>
      <c r="B247" s="201" t="str">
        <f>IF(OCS!B247="","",OCS!B247)</f>
        <v/>
      </c>
      <c r="C247" s="201" t="str">
        <f>IF(OCS!C247="","",OCS!C247)</f>
        <v/>
      </c>
      <c r="D247" s="229" t="str">
        <f>IF(OCS!D247="","",OCS!D247)</f>
        <v/>
      </c>
      <c r="E247" s="229" t="str">
        <f>IF(OCS!E247="","",OCS!E247)</f>
        <v/>
      </c>
      <c r="F247" s="287" t="str">
        <f>IF(OCS!F247="","",OCS!F247)</f>
        <v/>
      </c>
      <c r="G247" s="287" t="str">
        <f>IF(OCS!G247="","",OCS!G247)</f>
        <v/>
      </c>
      <c r="H247" s="201" t="str">
        <f>IF(OCS!H247="","",OCS!H247)</f>
        <v/>
      </c>
      <c r="I247" s="201" t="str">
        <f>IF(OCS!I247="","",OCS!I247)</f>
        <v/>
      </c>
      <c r="J247" s="88"/>
      <c r="K247" s="69"/>
      <c r="L247" s="69"/>
      <c r="M247" s="69"/>
      <c r="N247" s="69"/>
      <c r="O247" s="84" t="str">
        <f t="shared" si="13"/>
        <v/>
      </c>
      <c r="P247" s="84" t="str">
        <f t="shared" si="12"/>
        <v/>
      </c>
      <c r="Q247" s="182" t="str">
        <f t="shared" si="14"/>
        <v/>
      </c>
      <c r="R247" s="185"/>
      <c r="S247" s="266"/>
      <c r="T247" s="90"/>
      <c r="U247" s="158">
        <f t="shared" si="15"/>
        <v>0</v>
      </c>
    </row>
    <row r="248" spans="1:21" ht="20.100000000000001" customHeight="1" x14ac:dyDescent="0.25">
      <c r="A248" s="173">
        <v>242</v>
      </c>
      <c r="B248" s="201" t="str">
        <f>IF(OCS!B248="","",OCS!B248)</f>
        <v/>
      </c>
      <c r="C248" s="201" t="str">
        <f>IF(OCS!C248="","",OCS!C248)</f>
        <v/>
      </c>
      <c r="D248" s="229" t="str">
        <f>IF(OCS!D248="","",OCS!D248)</f>
        <v/>
      </c>
      <c r="E248" s="229" t="str">
        <f>IF(OCS!E248="","",OCS!E248)</f>
        <v/>
      </c>
      <c r="F248" s="287" t="str">
        <f>IF(OCS!F248="","",OCS!F248)</f>
        <v/>
      </c>
      <c r="G248" s="287" t="str">
        <f>IF(OCS!G248="","",OCS!G248)</f>
        <v/>
      </c>
      <c r="H248" s="201" t="str">
        <f>IF(OCS!H248="","",OCS!H248)</f>
        <v/>
      </c>
      <c r="I248" s="201" t="str">
        <f>IF(OCS!I248="","",OCS!I248)</f>
        <v/>
      </c>
      <c r="J248" s="88"/>
      <c r="K248" s="69"/>
      <c r="L248" s="69"/>
      <c r="M248" s="69"/>
      <c r="N248" s="69"/>
      <c r="O248" s="84" t="str">
        <f t="shared" si="13"/>
        <v/>
      </c>
      <c r="P248" s="84" t="str">
        <f t="shared" si="12"/>
        <v/>
      </c>
      <c r="Q248" s="182" t="str">
        <f t="shared" si="14"/>
        <v/>
      </c>
      <c r="R248" s="185"/>
      <c r="S248" s="266"/>
      <c r="T248" s="90"/>
      <c r="U248" s="158">
        <f t="shared" si="15"/>
        <v>0</v>
      </c>
    </row>
    <row r="249" spans="1:21" ht="20.100000000000001" customHeight="1" x14ac:dyDescent="0.25">
      <c r="A249" s="173">
        <v>243</v>
      </c>
      <c r="B249" s="201" t="str">
        <f>IF(OCS!B249="","",OCS!B249)</f>
        <v/>
      </c>
      <c r="C249" s="201" t="str">
        <f>IF(OCS!C249="","",OCS!C249)</f>
        <v/>
      </c>
      <c r="D249" s="229" t="str">
        <f>IF(OCS!D249="","",OCS!D249)</f>
        <v/>
      </c>
      <c r="E249" s="229" t="str">
        <f>IF(OCS!E249="","",OCS!E249)</f>
        <v/>
      </c>
      <c r="F249" s="287" t="str">
        <f>IF(OCS!F249="","",OCS!F249)</f>
        <v/>
      </c>
      <c r="G249" s="287" t="str">
        <f>IF(OCS!G249="","",OCS!G249)</f>
        <v/>
      </c>
      <c r="H249" s="201" t="str">
        <f>IF(OCS!H249="","",OCS!H249)</f>
        <v/>
      </c>
      <c r="I249" s="201" t="str">
        <f>IF(OCS!I249="","",OCS!I249)</f>
        <v/>
      </c>
      <c r="J249" s="88"/>
      <c r="K249" s="69"/>
      <c r="L249" s="69"/>
      <c r="M249" s="69"/>
      <c r="N249" s="69"/>
      <c r="O249" s="84" t="str">
        <f t="shared" si="13"/>
        <v/>
      </c>
      <c r="P249" s="84" t="str">
        <f t="shared" si="12"/>
        <v/>
      </c>
      <c r="Q249" s="182" t="str">
        <f t="shared" si="14"/>
        <v/>
      </c>
      <c r="R249" s="185"/>
      <c r="S249" s="266"/>
      <c r="T249" s="90"/>
      <c r="U249" s="158">
        <f t="shared" si="15"/>
        <v>0</v>
      </c>
    </row>
    <row r="250" spans="1:21" ht="20.100000000000001" customHeight="1" x14ac:dyDescent="0.25">
      <c r="A250" s="173">
        <v>244</v>
      </c>
      <c r="B250" s="201" t="str">
        <f>IF(OCS!B250="","",OCS!B250)</f>
        <v/>
      </c>
      <c r="C250" s="201" t="str">
        <f>IF(OCS!C250="","",OCS!C250)</f>
        <v/>
      </c>
      <c r="D250" s="229" t="str">
        <f>IF(OCS!D250="","",OCS!D250)</f>
        <v/>
      </c>
      <c r="E250" s="229" t="str">
        <f>IF(OCS!E250="","",OCS!E250)</f>
        <v/>
      </c>
      <c r="F250" s="287" t="str">
        <f>IF(OCS!F250="","",OCS!F250)</f>
        <v/>
      </c>
      <c r="G250" s="287" t="str">
        <f>IF(OCS!G250="","",OCS!G250)</f>
        <v/>
      </c>
      <c r="H250" s="201" t="str">
        <f>IF(OCS!H250="","",OCS!H250)</f>
        <v/>
      </c>
      <c r="I250" s="201" t="str">
        <f>IF(OCS!I250="","",OCS!I250)</f>
        <v/>
      </c>
      <c r="J250" s="88"/>
      <c r="K250" s="69"/>
      <c r="L250" s="69"/>
      <c r="M250" s="69"/>
      <c r="N250" s="69"/>
      <c r="O250" s="84" t="str">
        <f t="shared" si="13"/>
        <v/>
      </c>
      <c r="P250" s="84" t="str">
        <f t="shared" si="12"/>
        <v/>
      </c>
      <c r="Q250" s="182" t="str">
        <f t="shared" si="14"/>
        <v/>
      </c>
      <c r="R250" s="185"/>
      <c r="S250" s="266"/>
      <c r="T250" s="90"/>
      <c r="U250" s="158">
        <f t="shared" si="15"/>
        <v>0</v>
      </c>
    </row>
    <row r="251" spans="1:21" ht="20.100000000000001" customHeight="1" x14ac:dyDescent="0.25">
      <c r="A251" s="173">
        <v>245</v>
      </c>
      <c r="B251" s="201" t="str">
        <f>IF(OCS!B251="","",OCS!B251)</f>
        <v/>
      </c>
      <c r="C251" s="201" t="str">
        <f>IF(OCS!C251="","",OCS!C251)</f>
        <v/>
      </c>
      <c r="D251" s="229" t="str">
        <f>IF(OCS!D251="","",OCS!D251)</f>
        <v/>
      </c>
      <c r="E251" s="229" t="str">
        <f>IF(OCS!E251="","",OCS!E251)</f>
        <v/>
      </c>
      <c r="F251" s="287" t="str">
        <f>IF(OCS!F251="","",OCS!F251)</f>
        <v/>
      </c>
      <c r="G251" s="287" t="str">
        <f>IF(OCS!G251="","",OCS!G251)</f>
        <v/>
      </c>
      <c r="H251" s="201" t="str">
        <f>IF(OCS!H251="","",OCS!H251)</f>
        <v/>
      </c>
      <c r="I251" s="201" t="str">
        <f>IF(OCS!I251="","",OCS!I251)</f>
        <v/>
      </c>
      <c r="J251" s="88"/>
      <c r="K251" s="69"/>
      <c r="L251" s="69"/>
      <c r="M251" s="69"/>
      <c r="N251" s="69"/>
      <c r="O251" s="84" t="str">
        <f t="shared" si="13"/>
        <v/>
      </c>
      <c r="P251" s="84" t="str">
        <f t="shared" si="12"/>
        <v/>
      </c>
      <c r="Q251" s="182" t="str">
        <f t="shared" si="14"/>
        <v/>
      </c>
      <c r="R251" s="185"/>
      <c r="S251" s="266"/>
      <c r="T251" s="90"/>
      <c r="U251" s="158">
        <f t="shared" si="15"/>
        <v>0</v>
      </c>
    </row>
    <row r="252" spans="1:21" ht="20.100000000000001" customHeight="1" x14ac:dyDescent="0.25">
      <c r="A252" s="173">
        <v>246</v>
      </c>
      <c r="B252" s="201" t="str">
        <f>IF(OCS!B252="","",OCS!B252)</f>
        <v/>
      </c>
      <c r="C252" s="201" t="str">
        <f>IF(OCS!C252="","",OCS!C252)</f>
        <v/>
      </c>
      <c r="D252" s="229" t="str">
        <f>IF(OCS!D252="","",OCS!D252)</f>
        <v/>
      </c>
      <c r="E252" s="229" t="str">
        <f>IF(OCS!E252="","",OCS!E252)</f>
        <v/>
      </c>
      <c r="F252" s="287" t="str">
        <f>IF(OCS!F252="","",OCS!F252)</f>
        <v/>
      </c>
      <c r="G252" s="287" t="str">
        <f>IF(OCS!G252="","",OCS!G252)</f>
        <v/>
      </c>
      <c r="H252" s="201" t="str">
        <f>IF(OCS!H252="","",OCS!H252)</f>
        <v/>
      </c>
      <c r="I252" s="201" t="str">
        <f>IF(OCS!I252="","",OCS!I252)</f>
        <v/>
      </c>
      <c r="J252" s="88"/>
      <c r="K252" s="69"/>
      <c r="L252" s="69"/>
      <c r="M252" s="69"/>
      <c r="N252" s="69"/>
      <c r="O252" s="84" t="str">
        <f t="shared" si="13"/>
        <v/>
      </c>
      <c r="P252" s="84" t="str">
        <f t="shared" si="12"/>
        <v/>
      </c>
      <c r="Q252" s="182" t="str">
        <f t="shared" si="14"/>
        <v/>
      </c>
      <c r="R252" s="185"/>
      <c r="S252" s="266"/>
      <c r="T252" s="90"/>
      <c r="U252" s="158">
        <f t="shared" si="15"/>
        <v>0</v>
      </c>
    </row>
    <row r="253" spans="1:21" ht="20.100000000000001" customHeight="1" x14ac:dyDescent="0.25">
      <c r="A253" s="173">
        <v>247</v>
      </c>
      <c r="B253" s="201" t="str">
        <f>IF(OCS!B253="","",OCS!B253)</f>
        <v/>
      </c>
      <c r="C253" s="201" t="str">
        <f>IF(OCS!C253="","",OCS!C253)</f>
        <v/>
      </c>
      <c r="D253" s="229" t="str">
        <f>IF(OCS!D253="","",OCS!D253)</f>
        <v/>
      </c>
      <c r="E253" s="229" t="str">
        <f>IF(OCS!E253="","",OCS!E253)</f>
        <v/>
      </c>
      <c r="F253" s="287" t="str">
        <f>IF(OCS!F253="","",OCS!F253)</f>
        <v/>
      </c>
      <c r="G253" s="287" t="str">
        <f>IF(OCS!G253="","",OCS!G253)</f>
        <v/>
      </c>
      <c r="H253" s="201" t="str">
        <f>IF(OCS!H253="","",OCS!H253)</f>
        <v/>
      </c>
      <c r="I253" s="201" t="str">
        <f>IF(OCS!I253="","",OCS!I253)</f>
        <v/>
      </c>
      <c r="J253" s="88"/>
      <c r="K253" s="69"/>
      <c r="L253" s="69"/>
      <c r="M253" s="69"/>
      <c r="N253" s="69"/>
      <c r="O253" s="84" t="str">
        <f t="shared" si="13"/>
        <v/>
      </c>
      <c r="P253" s="84" t="str">
        <f t="shared" si="12"/>
        <v/>
      </c>
      <c r="Q253" s="182" t="str">
        <f t="shared" si="14"/>
        <v/>
      </c>
      <c r="R253" s="185"/>
      <c r="S253" s="266"/>
      <c r="T253" s="90"/>
      <c r="U253" s="158">
        <f t="shared" si="15"/>
        <v>0</v>
      </c>
    </row>
    <row r="254" spans="1:21" ht="20.100000000000001" customHeight="1" x14ac:dyDescent="0.25">
      <c r="A254" s="173">
        <v>248</v>
      </c>
      <c r="B254" s="201" t="str">
        <f>IF(OCS!B254="","",OCS!B254)</f>
        <v/>
      </c>
      <c r="C254" s="201" t="str">
        <f>IF(OCS!C254="","",OCS!C254)</f>
        <v/>
      </c>
      <c r="D254" s="229" t="str">
        <f>IF(OCS!D254="","",OCS!D254)</f>
        <v/>
      </c>
      <c r="E254" s="229" t="str">
        <f>IF(OCS!E254="","",OCS!E254)</f>
        <v/>
      </c>
      <c r="F254" s="287" t="str">
        <f>IF(OCS!F254="","",OCS!F254)</f>
        <v/>
      </c>
      <c r="G254" s="287" t="str">
        <f>IF(OCS!G254="","",OCS!G254)</f>
        <v/>
      </c>
      <c r="H254" s="201" t="str">
        <f>IF(OCS!H254="","",OCS!H254)</f>
        <v/>
      </c>
      <c r="I254" s="201" t="str">
        <f>IF(OCS!I254="","",OCS!I254)</f>
        <v/>
      </c>
      <c r="J254" s="88"/>
      <c r="K254" s="69"/>
      <c r="L254" s="69"/>
      <c r="M254" s="69"/>
      <c r="N254" s="69"/>
      <c r="O254" s="84" t="str">
        <f t="shared" si="13"/>
        <v/>
      </c>
      <c r="P254" s="84" t="str">
        <f t="shared" si="12"/>
        <v/>
      </c>
      <c r="Q254" s="182" t="str">
        <f t="shared" si="14"/>
        <v/>
      </c>
      <c r="R254" s="185"/>
      <c r="S254" s="266"/>
      <c r="T254" s="90"/>
      <c r="U254" s="158">
        <f t="shared" si="15"/>
        <v>0</v>
      </c>
    </row>
    <row r="255" spans="1:21" ht="20.100000000000001" customHeight="1" x14ac:dyDescent="0.25">
      <c r="A255" s="173">
        <v>249</v>
      </c>
      <c r="B255" s="201" t="str">
        <f>IF(OCS!B255="","",OCS!B255)</f>
        <v/>
      </c>
      <c r="C255" s="201" t="str">
        <f>IF(OCS!C255="","",OCS!C255)</f>
        <v/>
      </c>
      <c r="D255" s="229" t="str">
        <f>IF(OCS!D255="","",OCS!D255)</f>
        <v/>
      </c>
      <c r="E255" s="229" t="str">
        <f>IF(OCS!E255="","",OCS!E255)</f>
        <v/>
      </c>
      <c r="F255" s="287" t="str">
        <f>IF(OCS!F255="","",OCS!F255)</f>
        <v/>
      </c>
      <c r="G255" s="287" t="str">
        <f>IF(OCS!G255="","",OCS!G255)</f>
        <v/>
      </c>
      <c r="H255" s="201" t="str">
        <f>IF(OCS!H255="","",OCS!H255)</f>
        <v/>
      </c>
      <c r="I255" s="201" t="str">
        <f>IF(OCS!I255="","",OCS!I255)</f>
        <v/>
      </c>
      <c r="J255" s="88"/>
      <c r="K255" s="69"/>
      <c r="L255" s="69"/>
      <c r="M255" s="69"/>
      <c r="N255" s="69"/>
      <c r="O255" s="84" t="str">
        <f t="shared" si="13"/>
        <v/>
      </c>
      <c r="P255" s="84" t="str">
        <f t="shared" si="12"/>
        <v/>
      </c>
      <c r="Q255" s="182" t="str">
        <f t="shared" si="14"/>
        <v/>
      </c>
      <c r="R255" s="185"/>
      <c r="S255" s="266"/>
      <c r="T255" s="90"/>
      <c r="U255" s="158">
        <f t="shared" si="15"/>
        <v>0</v>
      </c>
    </row>
    <row r="256" spans="1:21" ht="20.100000000000001" customHeight="1" x14ac:dyDescent="0.25">
      <c r="A256" s="173">
        <v>250</v>
      </c>
      <c r="B256" s="201" t="str">
        <f>IF(OCS!B256="","",OCS!B256)</f>
        <v/>
      </c>
      <c r="C256" s="201" t="str">
        <f>IF(OCS!C256="","",OCS!C256)</f>
        <v/>
      </c>
      <c r="D256" s="229" t="str">
        <f>IF(OCS!D256="","",OCS!D256)</f>
        <v/>
      </c>
      <c r="E256" s="229" t="str">
        <f>IF(OCS!E256="","",OCS!E256)</f>
        <v/>
      </c>
      <c r="F256" s="287" t="str">
        <f>IF(OCS!F256="","",OCS!F256)</f>
        <v/>
      </c>
      <c r="G256" s="287" t="str">
        <f>IF(OCS!G256="","",OCS!G256)</f>
        <v/>
      </c>
      <c r="H256" s="201" t="str">
        <f>IF(OCS!H256="","",OCS!H256)</f>
        <v/>
      </c>
      <c r="I256" s="201" t="str">
        <f>IF(OCS!I256="","",OCS!I256)</f>
        <v/>
      </c>
      <c r="J256" s="88"/>
      <c r="K256" s="69"/>
      <c r="L256" s="69"/>
      <c r="M256" s="69"/>
      <c r="N256" s="69"/>
      <c r="O256" s="84" t="str">
        <f t="shared" si="13"/>
        <v/>
      </c>
      <c r="P256" s="84" t="str">
        <f t="shared" si="12"/>
        <v/>
      </c>
      <c r="Q256" s="182" t="str">
        <f t="shared" si="14"/>
        <v/>
      </c>
      <c r="R256" s="185"/>
      <c r="S256" s="266"/>
      <c r="T256" s="90"/>
      <c r="U256" s="158">
        <f t="shared" si="15"/>
        <v>0</v>
      </c>
    </row>
    <row r="257" spans="1:21" ht="20.100000000000001" customHeight="1" x14ac:dyDescent="0.25">
      <c r="A257" s="173">
        <v>251</v>
      </c>
      <c r="B257" s="201" t="str">
        <f>IF(OCS!B257="","",OCS!B257)</f>
        <v/>
      </c>
      <c r="C257" s="201" t="str">
        <f>IF(OCS!C257="","",OCS!C257)</f>
        <v/>
      </c>
      <c r="D257" s="229" t="str">
        <f>IF(OCS!D257="","",OCS!D257)</f>
        <v/>
      </c>
      <c r="E257" s="229" t="str">
        <f>IF(OCS!E257="","",OCS!E257)</f>
        <v/>
      </c>
      <c r="F257" s="287" t="str">
        <f>IF(OCS!F257="","",OCS!F257)</f>
        <v/>
      </c>
      <c r="G257" s="287" t="str">
        <f>IF(OCS!G257="","",OCS!G257)</f>
        <v/>
      </c>
      <c r="H257" s="201" t="str">
        <f>IF(OCS!H257="","",OCS!H257)</f>
        <v/>
      </c>
      <c r="I257" s="201" t="str">
        <f>IF(OCS!I257="","",OCS!I257)</f>
        <v/>
      </c>
      <c r="J257" s="88"/>
      <c r="K257" s="69"/>
      <c r="L257" s="69"/>
      <c r="M257" s="69"/>
      <c r="N257" s="69"/>
      <c r="O257" s="84" t="str">
        <f t="shared" si="13"/>
        <v/>
      </c>
      <c r="P257" s="84" t="str">
        <f t="shared" si="12"/>
        <v/>
      </c>
      <c r="Q257" s="182" t="str">
        <f t="shared" si="14"/>
        <v/>
      </c>
      <c r="R257" s="185"/>
      <c r="S257" s="266"/>
      <c r="T257" s="90"/>
      <c r="U257" s="158">
        <f t="shared" si="15"/>
        <v>0</v>
      </c>
    </row>
    <row r="258" spans="1:21" ht="20.100000000000001" customHeight="1" x14ac:dyDescent="0.25">
      <c r="A258" s="173">
        <v>252</v>
      </c>
      <c r="B258" s="201" t="str">
        <f>IF(OCS!B258="","",OCS!B258)</f>
        <v/>
      </c>
      <c r="C258" s="201" t="str">
        <f>IF(OCS!C258="","",OCS!C258)</f>
        <v/>
      </c>
      <c r="D258" s="229" t="str">
        <f>IF(OCS!D258="","",OCS!D258)</f>
        <v/>
      </c>
      <c r="E258" s="229" t="str">
        <f>IF(OCS!E258="","",OCS!E258)</f>
        <v/>
      </c>
      <c r="F258" s="287" t="str">
        <f>IF(OCS!F258="","",OCS!F258)</f>
        <v/>
      </c>
      <c r="G258" s="287" t="str">
        <f>IF(OCS!G258="","",OCS!G258)</f>
        <v/>
      </c>
      <c r="H258" s="201" t="str">
        <f>IF(OCS!H258="","",OCS!H258)</f>
        <v/>
      </c>
      <c r="I258" s="201" t="str">
        <f>IF(OCS!I258="","",OCS!I258)</f>
        <v/>
      </c>
      <c r="J258" s="88"/>
      <c r="K258" s="69"/>
      <c r="L258" s="69"/>
      <c r="M258" s="69"/>
      <c r="N258" s="69"/>
      <c r="O258" s="84" t="str">
        <f t="shared" si="13"/>
        <v/>
      </c>
      <c r="P258" s="84" t="str">
        <f t="shared" si="12"/>
        <v/>
      </c>
      <c r="Q258" s="182" t="str">
        <f t="shared" si="14"/>
        <v/>
      </c>
      <c r="R258" s="185"/>
      <c r="S258" s="266"/>
      <c r="T258" s="90"/>
      <c r="U258" s="158">
        <f t="shared" si="15"/>
        <v>0</v>
      </c>
    </row>
    <row r="259" spans="1:21" ht="20.100000000000001" customHeight="1" x14ac:dyDescent="0.25">
      <c r="A259" s="173">
        <v>253</v>
      </c>
      <c r="B259" s="201" t="str">
        <f>IF(OCS!B259="","",OCS!B259)</f>
        <v/>
      </c>
      <c r="C259" s="201" t="str">
        <f>IF(OCS!C259="","",OCS!C259)</f>
        <v/>
      </c>
      <c r="D259" s="229" t="str">
        <f>IF(OCS!D259="","",OCS!D259)</f>
        <v/>
      </c>
      <c r="E259" s="229" t="str">
        <f>IF(OCS!E259="","",OCS!E259)</f>
        <v/>
      </c>
      <c r="F259" s="287" t="str">
        <f>IF(OCS!F259="","",OCS!F259)</f>
        <v/>
      </c>
      <c r="G259" s="287" t="str">
        <f>IF(OCS!G259="","",OCS!G259)</f>
        <v/>
      </c>
      <c r="H259" s="201" t="str">
        <f>IF(OCS!H259="","",OCS!H259)</f>
        <v/>
      </c>
      <c r="I259" s="201" t="str">
        <f>IF(OCS!I259="","",OCS!I259)</f>
        <v/>
      </c>
      <c r="J259" s="88"/>
      <c r="K259" s="69"/>
      <c r="L259" s="69"/>
      <c r="M259" s="69"/>
      <c r="N259" s="69"/>
      <c r="O259" s="84" t="str">
        <f t="shared" si="13"/>
        <v/>
      </c>
      <c r="P259" s="84" t="str">
        <f t="shared" si="12"/>
        <v/>
      </c>
      <c r="Q259" s="182" t="str">
        <f t="shared" si="14"/>
        <v/>
      </c>
      <c r="R259" s="185"/>
      <c r="S259" s="266"/>
      <c r="T259" s="90"/>
      <c r="U259" s="158">
        <f t="shared" si="15"/>
        <v>0</v>
      </c>
    </row>
    <row r="260" spans="1:21" ht="20.100000000000001" customHeight="1" x14ac:dyDescent="0.25">
      <c r="A260" s="173">
        <v>254</v>
      </c>
      <c r="B260" s="201" t="str">
        <f>IF(OCS!B260="","",OCS!B260)</f>
        <v/>
      </c>
      <c r="C260" s="201" t="str">
        <f>IF(OCS!C260="","",OCS!C260)</f>
        <v/>
      </c>
      <c r="D260" s="229" t="str">
        <f>IF(OCS!D260="","",OCS!D260)</f>
        <v/>
      </c>
      <c r="E260" s="229" t="str">
        <f>IF(OCS!E260="","",OCS!E260)</f>
        <v/>
      </c>
      <c r="F260" s="287" t="str">
        <f>IF(OCS!F260="","",OCS!F260)</f>
        <v/>
      </c>
      <c r="G260" s="287" t="str">
        <f>IF(OCS!G260="","",OCS!G260)</f>
        <v/>
      </c>
      <c r="H260" s="201" t="str">
        <f>IF(OCS!H260="","",OCS!H260)</f>
        <v/>
      </c>
      <c r="I260" s="201" t="str">
        <f>IF(OCS!I260="","",OCS!I260)</f>
        <v/>
      </c>
      <c r="J260" s="88"/>
      <c r="K260" s="69"/>
      <c r="L260" s="69"/>
      <c r="M260" s="69"/>
      <c r="N260" s="69"/>
      <c r="O260" s="84" t="str">
        <f t="shared" si="13"/>
        <v/>
      </c>
      <c r="P260" s="84" t="str">
        <f t="shared" si="12"/>
        <v/>
      </c>
      <c r="Q260" s="182" t="str">
        <f t="shared" si="14"/>
        <v/>
      </c>
      <c r="R260" s="185"/>
      <c r="S260" s="266"/>
      <c r="T260" s="90"/>
      <c r="U260" s="158">
        <f t="shared" si="15"/>
        <v>0</v>
      </c>
    </row>
    <row r="261" spans="1:21" ht="20.100000000000001" customHeight="1" x14ac:dyDescent="0.25">
      <c r="A261" s="173">
        <v>255</v>
      </c>
      <c r="B261" s="201" t="str">
        <f>IF(OCS!B261="","",OCS!B261)</f>
        <v/>
      </c>
      <c r="C261" s="201" t="str">
        <f>IF(OCS!C261="","",OCS!C261)</f>
        <v/>
      </c>
      <c r="D261" s="229" t="str">
        <f>IF(OCS!D261="","",OCS!D261)</f>
        <v/>
      </c>
      <c r="E261" s="229" t="str">
        <f>IF(OCS!E261="","",OCS!E261)</f>
        <v/>
      </c>
      <c r="F261" s="287" t="str">
        <f>IF(OCS!F261="","",OCS!F261)</f>
        <v/>
      </c>
      <c r="G261" s="287" t="str">
        <f>IF(OCS!G261="","",OCS!G261)</f>
        <v/>
      </c>
      <c r="H261" s="201" t="str">
        <f>IF(OCS!H261="","",OCS!H261)</f>
        <v/>
      </c>
      <c r="I261" s="201" t="str">
        <f>IF(OCS!I261="","",OCS!I261)</f>
        <v/>
      </c>
      <c r="J261" s="88"/>
      <c r="K261" s="69"/>
      <c r="L261" s="69"/>
      <c r="M261" s="69"/>
      <c r="N261" s="69"/>
      <c r="O261" s="84" t="str">
        <f t="shared" si="13"/>
        <v/>
      </c>
      <c r="P261" s="84" t="str">
        <f t="shared" si="12"/>
        <v/>
      </c>
      <c r="Q261" s="182" t="str">
        <f t="shared" si="14"/>
        <v/>
      </c>
      <c r="R261" s="185"/>
      <c r="S261" s="266"/>
      <c r="T261" s="90"/>
      <c r="U261" s="158">
        <f t="shared" si="15"/>
        <v>0</v>
      </c>
    </row>
    <row r="262" spans="1:21" ht="20.100000000000001" customHeight="1" x14ac:dyDescent="0.25">
      <c r="A262" s="173">
        <v>256</v>
      </c>
      <c r="B262" s="201" t="str">
        <f>IF(OCS!B262="","",OCS!B262)</f>
        <v/>
      </c>
      <c r="C262" s="201" t="str">
        <f>IF(OCS!C262="","",OCS!C262)</f>
        <v/>
      </c>
      <c r="D262" s="229" t="str">
        <f>IF(OCS!D262="","",OCS!D262)</f>
        <v/>
      </c>
      <c r="E262" s="229" t="str">
        <f>IF(OCS!E262="","",OCS!E262)</f>
        <v/>
      </c>
      <c r="F262" s="287" t="str">
        <f>IF(OCS!F262="","",OCS!F262)</f>
        <v/>
      </c>
      <c r="G262" s="287" t="str">
        <f>IF(OCS!G262="","",OCS!G262)</f>
        <v/>
      </c>
      <c r="H262" s="201" t="str">
        <f>IF(OCS!H262="","",OCS!H262)</f>
        <v/>
      </c>
      <c r="I262" s="201" t="str">
        <f>IF(OCS!I262="","",OCS!I262)</f>
        <v/>
      </c>
      <c r="J262" s="88"/>
      <c r="K262" s="69"/>
      <c r="L262" s="69"/>
      <c r="M262" s="69"/>
      <c r="N262" s="69"/>
      <c r="O262" s="84" t="str">
        <f t="shared" si="13"/>
        <v/>
      </c>
      <c r="P262" s="84" t="str">
        <f t="shared" si="12"/>
        <v/>
      </c>
      <c r="Q262" s="182" t="str">
        <f t="shared" si="14"/>
        <v/>
      </c>
      <c r="R262" s="185"/>
      <c r="S262" s="266"/>
      <c r="T262" s="90"/>
      <c r="U262" s="158">
        <f t="shared" si="15"/>
        <v>0</v>
      </c>
    </row>
    <row r="263" spans="1:21" ht="20.100000000000001" customHeight="1" x14ac:dyDescent="0.25">
      <c r="A263" s="173">
        <v>257</v>
      </c>
      <c r="B263" s="201" t="str">
        <f>IF(OCS!B263="","",OCS!B263)</f>
        <v/>
      </c>
      <c r="C263" s="201" t="str">
        <f>IF(OCS!C263="","",OCS!C263)</f>
        <v/>
      </c>
      <c r="D263" s="229" t="str">
        <f>IF(OCS!D263="","",OCS!D263)</f>
        <v/>
      </c>
      <c r="E263" s="229" t="str">
        <f>IF(OCS!E263="","",OCS!E263)</f>
        <v/>
      </c>
      <c r="F263" s="287" t="str">
        <f>IF(OCS!F263="","",OCS!F263)</f>
        <v/>
      </c>
      <c r="G263" s="287" t="str">
        <f>IF(OCS!G263="","",OCS!G263)</f>
        <v/>
      </c>
      <c r="H263" s="201" t="str">
        <f>IF(OCS!H263="","",OCS!H263)</f>
        <v/>
      </c>
      <c r="I263" s="201" t="str">
        <f>IF(OCS!I263="","",OCS!I263)</f>
        <v/>
      </c>
      <c r="J263" s="88"/>
      <c r="K263" s="69"/>
      <c r="L263" s="69"/>
      <c r="M263" s="69"/>
      <c r="N263" s="69"/>
      <c r="O263" s="84" t="str">
        <f t="shared" si="13"/>
        <v/>
      </c>
      <c r="P263" s="84" t="str">
        <f t="shared" ref="P263:P326" si="16">IF(J263="","",IF(AND(J263="Internes",K263&gt;=12),5.19*L263*K263,IF(AND(J263="Internes",K263&lt;12),11.42*L263*K263,IF(AND(J263="Mayotte",K263&gt;=12),12*L263*K263,IF(AND(J263="Mayotte",K263&lt;12),21.53*L263*K263,IF(AND(J263="Hors territoire",K263&gt;=12),23.73*L263*K263,IF(AND(J263="Hors territoire",K263&lt;12),39.97*L263*K263,"")))))))</f>
        <v/>
      </c>
      <c r="Q263" s="182" t="str">
        <f t="shared" si="14"/>
        <v/>
      </c>
      <c r="R263" s="185"/>
      <c r="S263" s="266"/>
      <c r="T263" s="90"/>
      <c r="U263" s="158">
        <f t="shared" si="15"/>
        <v>0</v>
      </c>
    </row>
    <row r="264" spans="1:21" ht="20.100000000000001" customHeight="1" x14ac:dyDescent="0.25">
      <c r="A264" s="173">
        <v>258</v>
      </c>
      <c r="B264" s="201" t="str">
        <f>IF(OCS!B264="","",OCS!B264)</f>
        <v/>
      </c>
      <c r="C264" s="201" t="str">
        <f>IF(OCS!C264="","",OCS!C264)</f>
        <v/>
      </c>
      <c r="D264" s="229" t="str">
        <f>IF(OCS!D264="","",OCS!D264)</f>
        <v/>
      </c>
      <c r="E264" s="229" t="str">
        <f>IF(OCS!E264="","",OCS!E264)</f>
        <v/>
      </c>
      <c r="F264" s="287" t="str">
        <f>IF(OCS!F264="","",OCS!F264)</f>
        <v/>
      </c>
      <c r="G264" s="287" t="str">
        <f>IF(OCS!G264="","",OCS!G264)</f>
        <v/>
      </c>
      <c r="H264" s="201" t="str">
        <f>IF(OCS!H264="","",OCS!H264)</f>
        <v/>
      </c>
      <c r="I264" s="201" t="str">
        <f>IF(OCS!I264="","",OCS!I264)</f>
        <v/>
      </c>
      <c r="J264" s="88"/>
      <c r="K264" s="69"/>
      <c r="L264" s="69"/>
      <c r="M264" s="69"/>
      <c r="N264" s="69"/>
      <c r="O264" s="84" t="str">
        <f t="shared" ref="O264:O327" si="17">IF(J264="","",IF(AND(J264="Internes",K264&gt;=12),5.19,IF(AND(J264="Internes",K264&lt;12),11.42,IF(AND(J264="Mayotte",K264&gt;=12),12,IF(AND(J264="Mayotte",K264&lt;12),21.53,IF(AND(J264="Hors territoire",K264&gt;=12),23.73,IF(AND(J264="Hors territoire",K264&lt;12),39.97,"")))))))</f>
        <v/>
      </c>
      <c r="P264" s="84" t="str">
        <f t="shared" si="16"/>
        <v/>
      </c>
      <c r="Q264" s="182" t="str">
        <f t="shared" ref="Q264:Q327" si="18">IF(OR(I264="",P264=""),"",IF($P264&gt;I264,"Le montant éligible ne peut être supérieur au montant présenté",""))</f>
        <v/>
      </c>
      <c r="R264" s="185"/>
      <c r="S264" s="266"/>
      <c r="T264" s="90"/>
      <c r="U264" s="158">
        <f t="shared" ref="U264:U327" si="19">IF(AND(B264&lt;&gt;"",T264&lt;&gt;"Oui"),1,0)</f>
        <v>0</v>
      </c>
    </row>
    <row r="265" spans="1:21" ht="20.100000000000001" customHeight="1" x14ac:dyDescent="0.25">
      <c r="A265" s="173">
        <v>259</v>
      </c>
      <c r="B265" s="201" t="str">
        <f>IF(OCS!B265="","",OCS!B265)</f>
        <v/>
      </c>
      <c r="C265" s="201" t="str">
        <f>IF(OCS!C265="","",OCS!C265)</f>
        <v/>
      </c>
      <c r="D265" s="229" t="str">
        <f>IF(OCS!D265="","",OCS!D265)</f>
        <v/>
      </c>
      <c r="E265" s="229" t="str">
        <f>IF(OCS!E265="","",OCS!E265)</f>
        <v/>
      </c>
      <c r="F265" s="287" t="str">
        <f>IF(OCS!F265="","",OCS!F265)</f>
        <v/>
      </c>
      <c r="G265" s="287" t="str">
        <f>IF(OCS!G265="","",OCS!G265)</f>
        <v/>
      </c>
      <c r="H265" s="201" t="str">
        <f>IF(OCS!H265="","",OCS!H265)</f>
        <v/>
      </c>
      <c r="I265" s="201" t="str">
        <f>IF(OCS!I265="","",OCS!I265)</f>
        <v/>
      </c>
      <c r="J265" s="88"/>
      <c r="K265" s="69"/>
      <c r="L265" s="69"/>
      <c r="M265" s="69"/>
      <c r="N265" s="69"/>
      <c r="O265" s="84" t="str">
        <f t="shared" si="17"/>
        <v/>
      </c>
      <c r="P265" s="84" t="str">
        <f t="shared" si="16"/>
        <v/>
      </c>
      <c r="Q265" s="182" t="str">
        <f t="shared" si="18"/>
        <v/>
      </c>
      <c r="R265" s="185"/>
      <c r="S265" s="266"/>
      <c r="T265" s="90"/>
      <c r="U265" s="158">
        <f t="shared" si="19"/>
        <v>0</v>
      </c>
    </row>
    <row r="266" spans="1:21" ht="20.100000000000001" customHeight="1" x14ac:dyDescent="0.25">
      <c r="A266" s="173">
        <v>260</v>
      </c>
      <c r="B266" s="201" t="str">
        <f>IF(OCS!B266="","",OCS!B266)</f>
        <v/>
      </c>
      <c r="C266" s="201" t="str">
        <f>IF(OCS!C266="","",OCS!C266)</f>
        <v/>
      </c>
      <c r="D266" s="229" t="str">
        <f>IF(OCS!D266="","",OCS!D266)</f>
        <v/>
      </c>
      <c r="E266" s="229" t="str">
        <f>IF(OCS!E266="","",OCS!E266)</f>
        <v/>
      </c>
      <c r="F266" s="287" t="str">
        <f>IF(OCS!F266="","",OCS!F266)</f>
        <v/>
      </c>
      <c r="G266" s="287" t="str">
        <f>IF(OCS!G266="","",OCS!G266)</f>
        <v/>
      </c>
      <c r="H266" s="201" t="str">
        <f>IF(OCS!H266="","",OCS!H266)</f>
        <v/>
      </c>
      <c r="I266" s="201" t="str">
        <f>IF(OCS!I266="","",OCS!I266)</f>
        <v/>
      </c>
      <c r="J266" s="88"/>
      <c r="K266" s="69"/>
      <c r="L266" s="69"/>
      <c r="M266" s="69"/>
      <c r="N266" s="69"/>
      <c r="O266" s="84" t="str">
        <f t="shared" si="17"/>
        <v/>
      </c>
      <c r="P266" s="84" t="str">
        <f t="shared" si="16"/>
        <v/>
      </c>
      <c r="Q266" s="182" t="str">
        <f t="shared" si="18"/>
        <v/>
      </c>
      <c r="R266" s="185"/>
      <c r="S266" s="266"/>
      <c r="T266" s="90"/>
      <c r="U266" s="158">
        <f t="shared" si="19"/>
        <v>0</v>
      </c>
    </row>
    <row r="267" spans="1:21" ht="20.100000000000001" customHeight="1" x14ac:dyDescent="0.25">
      <c r="A267" s="173">
        <v>261</v>
      </c>
      <c r="B267" s="201" t="str">
        <f>IF(OCS!B267="","",OCS!B267)</f>
        <v/>
      </c>
      <c r="C267" s="201" t="str">
        <f>IF(OCS!C267="","",OCS!C267)</f>
        <v/>
      </c>
      <c r="D267" s="229" t="str">
        <f>IF(OCS!D267="","",OCS!D267)</f>
        <v/>
      </c>
      <c r="E267" s="229" t="str">
        <f>IF(OCS!E267="","",OCS!E267)</f>
        <v/>
      </c>
      <c r="F267" s="287" t="str">
        <f>IF(OCS!F267="","",OCS!F267)</f>
        <v/>
      </c>
      <c r="G267" s="287" t="str">
        <f>IF(OCS!G267="","",OCS!G267)</f>
        <v/>
      </c>
      <c r="H267" s="201" t="str">
        <f>IF(OCS!H267="","",OCS!H267)</f>
        <v/>
      </c>
      <c r="I267" s="201" t="str">
        <f>IF(OCS!I267="","",OCS!I267)</f>
        <v/>
      </c>
      <c r="J267" s="88"/>
      <c r="K267" s="69"/>
      <c r="L267" s="69"/>
      <c r="M267" s="69"/>
      <c r="N267" s="69"/>
      <c r="O267" s="84" t="str">
        <f t="shared" si="17"/>
        <v/>
      </c>
      <c r="P267" s="84" t="str">
        <f t="shared" si="16"/>
        <v/>
      </c>
      <c r="Q267" s="182" t="str">
        <f t="shared" si="18"/>
        <v/>
      </c>
      <c r="R267" s="185"/>
      <c r="S267" s="266"/>
      <c r="T267" s="90"/>
      <c r="U267" s="158">
        <f t="shared" si="19"/>
        <v>0</v>
      </c>
    </row>
    <row r="268" spans="1:21" ht="20.100000000000001" customHeight="1" x14ac:dyDescent="0.25">
      <c r="A268" s="173">
        <v>262</v>
      </c>
      <c r="B268" s="201" t="str">
        <f>IF(OCS!B268="","",OCS!B268)</f>
        <v/>
      </c>
      <c r="C268" s="201" t="str">
        <f>IF(OCS!C268="","",OCS!C268)</f>
        <v/>
      </c>
      <c r="D268" s="229" t="str">
        <f>IF(OCS!D268="","",OCS!D268)</f>
        <v/>
      </c>
      <c r="E268" s="229" t="str">
        <f>IF(OCS!E268="","",OCS!E268)</f>
        <v/>
      </c>
      <c r="F268" s="287" t="str">
        <f>IF(OCS!F268="","",OCS!F268)</f>
        <v/>
      </c>
      <c r="G268" s="287" t="str">
        <f>IF(OCS!G268="","",OCS!G268)</f>
        <v/>
      </c>
      <c r="H268" s="201" t="str">
        <f>IF(OCS!H268="","",OCS!H268)</f>
        <v/>
      </c>
      <c r="I268" s="201" t="str">
        <f>IF(OCS!I268="","",OCS!I268)</f>
        <v/>
      </c>
      <c r="J268" s="88"/>
      <c r="K268" s="69"/>
      <c r="L268" s="69"/>
      <c r="M268" s="69"/>
      <c r="N268" s="69"/>
      <c r="O268" s="84" t="str">
        <f t="shared" si="17"/>
        <v/>
      </c>
      <c r="P268" s="84" t="str">
        <f t="shared" si="16"/>
        <v/>
      </c>
      <c r="Q268" s="182" t="str">
        <f t="shared" si="18"/>
        <v/>
      </c>
      <c r="R268" s="185"/>
      <c r="S268" s="266"/>
      <c r="T268" s="90"/>
      <c r="U268" s="158">
        <f t="shared" si="19"/>
        <v>0</v>
      </c>
    </row>
    <row r="269" spans="1:21" ht="20.100000000000001" customHeight="1" x14ac:dyDescent="0.25">
      <c r="A269" s="173">
        <v>263</v>
      </c>
      <c r="B269" s="201" t="str">
        <f>IF(OCS!B269="","",OCS!B269)</f>
        <v/>
      </c>
      <c r="C269" s="201" t="str">
        <f>IF(OCS!C269="","",OCS!C269)</f>
        <v/>
      </c>
      <c r="D269" s="229" t="str">
        <f>IF(OCS!D269="","",OCS!D269)</f>
        <v/>
      </c>
      <c r="E269" s="229" t="str">
        <f>IF(OCS!E269="","",OCS!E269)</f>
        <v/>
      </c>
      <c r="F269" s="287" t="str">
        <f>IF(OCS!F269="","",OCS!F269)</f>
        <v/>
      </c>
      <c r="G269" s="287" t="str">
        <f>IF(OCS!G269="","",OCS!G269)</f>
        <v/>
      </c>
      <c r="H269" s="201" t="str">
        <f>IF(OCS!H269="","",OCS!H269)</f>
        <v/>
      </c>
      <c r="I269" s="201" t="str">
        <f>IF(OCS!I269="","",OCS!I269)</f>
        <v/>
      </c>
      <c r="J269" s="88"/>
      <c r="K269" s="69"/>
      <c r="L269" s="69"/>
      <c r="M269" s="69"/>
      <c r="N269" s="69"/>
      <c r="O269" s="84" t="str">
        <f t="shared" si="17"/>
        <v/>
      </c>
      <c r="P269" s="84" t="str">
        <f t="shared" si="16"/>
        <v/>
      </c>
      <c r="Q269" s="182" t="str">
        <f t="shared" si="18"/>
        <v/>
      </c>
      <c r="R269" s="185"/>
      <c r="S269" s="266"/>
      <c r="T269" s="90"/>
      <c r="U269" s="158">
        <f t="shared" si="19"/>
        <v>0</v>
      </c>
    </row>
    <row r="270" spans="1:21" ht="20.100000000000001" customHeight="1" x14ac:dyDescent="0.25">
      <c r="A270" s="173">
        <v>264</v>
      </c>
      <c r="B270" s="201" t="str">
        <f>IF(OCS!B270="","",OCS!B270)</f>
        <v/>
      </c>
      <c r="C270" s="201" t="str">
        <f>IF(OCS!C270="","",OCS!C270)</f>
        <v/>
      </c>
      <c r="D270" s="229" t="str">
        <f>IF(OCS!D270="","",OCS!D270)</f>
        <v/>
      </c>
      <c r="E270" s="229" t="str">
        <f>IF(OCS!E270="","",OCS!E270)</f>
        <v/>
      </c>
      <c r="F270" s="287" t="str">
        <f>IF(OCS!F270="","",OCS!F270)</f>
        <v/>
      </c>
      <c r="G270" s="287" t="str">
        <f>IF(OCS!G270="","",OCS!G270)</f>
        <v/>
      </c>
      <c r="H270" s="201" t="str">
        <f>IF(OCS!H270="","",OCS!H270)</f>
        <v/>
      </c>
      <c r="I270" s="201" t="str">
        <f>IF(OCS!I270="","",OCS!I270)</f>
        <v/>
      </c>
      <c r="J270" s="88"/>
      <c r="K270" s="69"/>
      <c r="L270" s="69"/>
      <c r="M270" s="69"/>
      <c r="N270" s="69"/>
      <c r="O270" s="84" t="str">
        <f t="shared" si="17"/>
        <v/>
      </c>
      <c r="P270" s="84" t="str">
        <f t="shared" si="16"/>
        <v/>
      </c>
      <c r="Q270" s="182" t="str">
        <f t="shared" si="18"/>
        <v/>
      </c>
      <c r="R270" s="185"/>
      <c r="S270" s="266"/>
      <c r="T270" s="90"/>
      <c r="U270" s="158">
        <f t="shared" si="19"/>
        <v>0</v>
      </c>
    </row>
    <row r="271" spans="1:21" ht="20.100000000000001" customHeight="1" x14ac:dyDescent="0.25">
      <c r="A271" s="173">
        <v>265</v>
      </c>
      <c r="B271" s="201" t="str">
        <f>IF(OCS!B271="","",OCS!B271)</f>
        <v/>
      </c>
      <c r="C271" s="201" t="str">
        <f>IF(OCS!C271="","",OCS!C271)</f>
        <v/>
      </c>
      <c r="D271" s="229" t="str">
        <f>IF(OCS!D271="","",OCS!D271)</f>
        <v/>
      </c>
      <c r="E271" s="229" t="str">
        <f>IF(OCS!E271="","",OCS!E271)</f>
        <v/>
      </c>
      <c r="F271" s="287" t="str">
        <f>IF(OCS!F271="","",OCS!F271)</f>
        <v/>
      </c>
      <c r="G271" s="287" t="str">
        <f>IF(OCS!G271="","",OCS!G271)</f>
        <v/>
      </c>
      <c r="H271" s="201" t="str">
        <f>IF(OCS!H271="","",OCS!H271)</f>
        <v/>
      </c>
      <c r="I271" s="201" t="str">
        <f>IF(OCS!I271="","",OCS!I271)</f>
        <v/>
      </c>
      <c r="J271" s="88"/>
      <c r="K271" s="69"/>
      <c r="L271" s="69"/>
      <c r="M271" s="69"/>
      <c r="N271" s="69"/>
      <c r="O271" s="84" t="str">
        <f t="shared" si="17"/>
        <v/>
      </c>
      <c r="P271" s="84" t="str">
        <f t="shared" si="16"/>
        <v/>
      </c>
      <c r="Q271" s="182" t="str">
        <f t="shared" si="18"/>
        <v/>
      </c>
      <c r="R271" s="185"/>
      <c r="S271" s="266"/>
      <c r="T271" s="90"/>
      <c r="U271" s="158">
        <f t="shared" si="19"/>
        <v>0</v>
      </c>
    </row>
    <row r="272" spans="1:21" ht="20.100000000000001" customHeight="1" x14ac:dyDescent="0.25">
      <c r="A272" s="173">
        <v>266</v>
      </c>
      <c r="B272" s="201" t="str">
        <f>IF(OCS!B272="","",OCS!B272)</f>
        <v/>
      </c>
      <c r="C272" s="201" t="str">
        <f>IF(OCS!C272="","",OCS!C272)</f>
        <v/>
      </c>
      <c r="D272" s="229" t="str">
        <f>IF(OCS!D272="","",OCS!D272)</f>
        <v/>
      </c>
      <c r="E272" s="229" t="str">
        <f>IF(OCS!E272="","",OCS!E272)</f>
        <v/>
      </c>
      <c r="F272" s="287" t="str">
        <f>IF(OCS!F272="","",OCS!F272)</f>
        <v/>
      </c>
      <c r="G272" s="287" t="str">
        <f>IF(OCS!G272="","",OCS!G272)</f>
        <v/>
      </c>
      <c r="H272" s="201" t="str">
        <f>IF(OCS!H272="","",OCS!H272)</f>
        <v/>
      </c>
      <c r="I272" s="201" t="str">
        <f>IF(OCS!I272="","",OCS!I272)</f>
        <v/>
      </c>
      <c r="J272" s="88"/>
      <c r="K272" s="69"/>
      <c r="L272" s="69"/>
      <c r="M272" s="69"/>
      <c r="N272" s="69"/>
      <c r="O272" s="84" t="str">
        <f t="shared" si="17"/>
        <v/>
      </c>
      <c r="P272" s="84" t="str">
        <f t="shared" si="16"/>
        <v/>
      </c>
      <c r="Q272" s="182" t="str">
        <f t="shared" si="18"/>
        <v/>
      </c>
      <c r="R272" s="185"/>
      <c r="S272" s="266"/>
      <c r="T272" s="90"/>
      <c r="U272" s="158">
        <f t="shared" si="19"/>
        <v>0</v>
      </c>
    </row>
    <row r="273" spans="1:21" ht="20.100000000000001" customHeight="1" x14ac:dyDescent="0.25">
      <c r="A273" s="173">
        <v>267</v>
      </c>
      <c r="B273" s="201" t="str">
        <f>IF(OCS!B273="","",OCS!B273)</f>
        <v/>
      </c>
      <c r="C273" s="201" t="str">
        <f>IF(OCS!C273="","",OCS!C273)</f>
        <v/>
      </c>
      <c r="D273" s="229" t="str">
        <f>IF(OCS!D273="","",OCS!D273)</f>
        <v/>
      </c>
      <c r="E273" s="229" t="str">
        <f>IF(OCS!E273="","",OCS!E273)</f>
        <v/>
      </c>
      <c r="F273" s="287" t="str">
        <f>IF(OCS!F273="","",OCS!F273)</f>
        <v/>
      </c>
      <c r="G273" s="287" t="str">
        <f>IF(OCS!G273="","",OCS!G273)</f>
        <v/>
      </c>
      <c r="H273" s="201" t="str">
        <f>IF(OCS!H273="","",OCS!H273)</f>
        <v/>
      </c>
      <c r="I273" s="201" t="str">
        <f>IF(OCS!I273="","",OCS!I273)</f>
        <v/>
      </c>
      <c r="J273" s="88"/>
      <c r="K273" s="69"/>
      <c r="L273" s="69"/>
      <c r="M273" s="69"/>
      <c r="N273" s="69"/>
      <c r="O273" s="84" t="str">
        <f t="shared" si="17"/>
        <v/>
      </c>
      <c r="P273" s="84" t="str">
        <f t="shared" si="16"/>
        <v/>
      </c>
      <c r="Q273" s="182" t="str">
        <f t="shared" si="18"/>
        <v/>
      </c>
      <c r="R273" s="185"/>
      <c r="S273" s="266"/>
      <c r="T273" s="90"/>
      <c r="U273" s="158">
        <f t="shared" si="19"/>
        <v>0</v>
      </c>
    </row>
    <row r="274" spans="1:21" ht="20.100000000000001" customHeight="1" x14ac:dyDescent="0.25">
      <c r="A274" s="173">
        <v>268</v>
      </c>
      <c r="B274" s="201" t="str">
        <f>IF(OCS!B274="","",OCS!B274)</f>
        <v/>
      </c>
      <c r="C274" s="201" t="str">
        <f>IF(OCS!C274="","",OCS!C274)</f>
        <v/>
      </c>
      <c r="D274" s="229" t="str">
        <f>IF(OCS!D274="","",OCS!D274)</f>
        <v/>
      </c>
      <c r="E274" s="229" t="str">
        <f>IF(OCS!E274="","",OCS!E274)</f>
        <v/>
      </c>
      <c r="F274" s="287" t="str">
        <f>IF(OCS!F274="","",OCS!F274)</f>
        <v/>
      </c>
      <c r="G274" s="287" t="str">
        <f>IF(OCS!G274="","",OCS!G274)</f>
        <v/>
      </c>
      <c r="H274" s="201" t="str">
        <f>IF(OCS!H274="","",OCS!H274)</f>
        <v/>
      </c>
      <c r="I274" s="201" t="str">
        <f>IF(OCS!I274="","",OCS!I274)</f>
        <v/>
      </c>
      <c r="J274" s="88"/>
      <c r="K274" s="69"/>
      <c r="L274" s="69"/>
      <c r="M274" s="69"/>
      <c r="N274" s="69"/>
      <c r="O274" s="84" t="str">
        <f t="shared" si="17"/>
        <v/>
      </c>
      <c r="P274" s="84" t="str">
        <f t="shared" si="16"/>
        <v/>
      </c>
      <c r="Q274" s="182" t="str">
        <f t="shared" si="18"/>
        <v/>
      </c>
      <c r="R274" s="185"/>
      <c r="S274" s="266"/>
      <c r="T274" s="90"/>
      <c r="U274" s="158">
        <f t="shared" si="19"/>
        <v>0</v>
      </c>
    </row>
    <row r="275" spans="1:21" ht="20.100000000000001" customHeight="1" x14ac:dyDescent="0.25">
      <c r="A275" s="173">
        <v>269</v>
      </c>
      <c r="B275" s="201" t="str">
        <f>IF(OCS!B275="","",OCS!B275)</f>
        <v/>
      </c>
      <c r="C275" s="201" t="str">
        <f>IF(OCS!C275="","",OCS!C275)</f>
        <v/>
      </c>
      <c r="D275" s="229" t="str">
        <f>IF(OCS!D275="","",OCS!D275)</f>
        <v/>
      </c>
      <c r="E275" s="229" t="str">
        <f>IF(OCS!E275="","",OCS!E275)</f>
        <v/>
      </c>
      <c r="F275" s="287" t="str">
        <f>IF(OCS!F275="","",OCS!F275)</f>
        <v/>
      </c>
      <c r="G275" s="287" t="str">
        <f>IF(OCS!G275="","",OCS!G275)</f>
        <v/>
      </c>
      <c r="H275" s="201" t="str">
        <f>IF(OCS!H275="","",OCS!H275)</f>
        <v/>
      </c>
      <c r="I275" s="201" t="str">
        <f>IF(OCS!I275="","",OCS!I275)</f>
        <v/>
      </c>
      <c r="J275" s="88"/>
      <c r="K275" s="69"/>
      <c r="L275" s="69"/>
      <c r="M275" s="69"/>
      <c r="N275" s="69"/>
      <c r="O275" s="84" t="str">
        <f t="shared" si="17"/>
        <v/>
      </c>
      <c r="P275" s="84" t="str">
        <f t="shared" si="16"/>
        <v/>
      </c>
      <c r="Q275" s="182" t="str">
        <f t="shared" si="18"/>
        <v/>
      </c>
      <c r="R275" s="185"/>
      <c r="S275" s="266"/>
      <c r="T275" s="90"/>
      <c r="U275" s="158">
        <f t="shared" si="19"/>
        <v>0</v>
      </c>
    </row>
    <row r="276" spans="1:21" ht="20.100000000000001" customHeight="1" x14ac:dyDescent="0.25">
      <c r="A276" s="173">
        <v>270</v>
      </c>
      <c r="B276" s="201" t="str">
        <f>IF(OCS!B276="","",OCS!B276)</f>
        <v/>
      </c>
      <c r="C276" s="201" t="str">
        <f>IF(OCS!C276="","",OCS!C276)</f>
        <v/>
      </c>
      <c r="D276" s="229" t="str">
        <f>IF(OCS!D276="","",OCS!D276)</f>
        <v/>
      </c>
      <c r="E276" s="229" t="str">
        <f>IF(OCS!E276="","",OCS!E276)</f>
        <v/>
      </c>
      <c r="F276" s="287" t="str">
        <f>IF(OCS!F276="","",OCS!F276)</f>
        <v/>
      </c>
      <c r="G276" s="287" t="str">
        <f>IF(OCS!G276="","",OCS!G276)</f>
        <v/>
      </c>
      <c r="H276" s="201" t="str">
        <f>IF(OCS!H276="","",OCS!H276)</f>
        <v/>
      </c>
      <c r="I276" s="201" t="str">
        <f>IF(OCS!I276="","",OCS!I276)</f>
        <v/>
      </c>
      <c r="J276" s="88"/>
      <c r="K276" s="69"/>
      <c r="L276" s="69"/>
      <c r="M276" s="69"/>
      <c r="N276" s="69"/>
      <c r="O276" s="84" t="str">
        <f t="shared" si="17"/>
        <v/>
      </c>
      <c r="P276" s="84" t="str">
        <f t="shared" si="16"/>
        <v/>
      </c>
      <c r="Q276" s="182" t="str">
        <f t="shared" si="18"/>
        <v/>
      </c>
      <c r="R276" s="185"/>
      <c r="S276" s="266"/>
      <c r="T276" s="90"/>
      <c r="U276" s="158">
        <f t="shared" si="19"/>
        <v>0</v>
      </c>
    </row>
    <row r="277" spans="1:21" ht="20.100000000000001" customHeight="1" x14ac:dyDescent="0.25">
      <c r="A277" s="173">
        <v>271</v>
      </c>
      <c r="B277" s="201" t="str">
        <f>IF(OCS!B277="","",OCS!B277)</f>
        <v/>
      </c>
      <c r="C277" s="201" t="str">
        <f>IF(OCS!C277="","",OCS!C277)</f>
        <v/>
      </c>
      <c r="D277" s="229" t="str">
        <f>IF(OCS!D277="","",OCS!D277)</f>
        <v/>
      </c>
      <c r="E277" s="229" t="str">
        <f>IF(OCS!E277="","",OCS!E277)</f>
        <v/>
      </c>
      <c r="F277" s="287" t="str">
        <f>IF(OCS!F277="","",OCS!F277)</f>
        <v/>
      </c>
      <c r="G277" s="287" t="str">
        <f>IF(OCS!G277="","",OCS!G277)</f>
        <v/>
      </c>
      <c r="H277" s="201" t="str">
        <f>IF(OCS!H277="","",OCS!H277)</f>
        <v/>
      </c>
      <c r="I277" s="201" t="str">
        <f>IF(OCS!I277="","",OCS!I277)</f>
        <v/>
      </c>
      <c r="J277" s="88"/>
      <c r="K277" s="69"/>
      <c r="L277" s="69"/>
      <c r="M277" s="69"/>
      <c r="N277" s="69"/>
      <c r="O277" s="84" t="str">
        <f t="shared" si="17"/>
        <v/>
      </c>
      <c r="P277" s="84" t="str">
        <f t="shared" si="16"/>
        <v/>
      </c>
      <c r="Q277" s="182" t="str">
        <f t="shared" si="18"/>
        <v/>
      </c>
      <c r="R277" s="185"/>
      <c r="S277" s="266"/>
      <c r="T277" s="90"/>
      <c r="U277" s="158">
        <f t="shared" si="19"/>
        <v>0</v>
      </c>
    </row>
    <row r="278" spans="1:21" ht="20.100000000000001" customHeight="1" x14ac:dyDescent="0.25">
      <c r="A278" s="173">
        <v>272</v>
      </c>
      <c r="B278" s="201" t="str">
        <f>IF(OCS!B278="","",OCS!B278)</f>
        <v/>
      </c>
      <c r="C278" s="201" t="str">
        <f>IF(OCS!C278="","",OCS!C278)</f>
        <v/>
      </c>
      <c r="D278" s="229" t="str">
        <f>IF(OCS!D278="","",OCS!D278)</f>
        <v/>
      </c>
      <c r="E278" s="229" t="str">
        <f>IF(OCS!E278="","",OCS!E278)</f>
        <v/>
      </c>
      <c r="F278" s="287" t="str">
        <f>IF(OCS!F278="","",OCS!F278)</f>
        <v/>
      </c>
      <c r="G278" s="287" t="str">
        <f>IF(OCS!G278="","",OCS!G278)</f>
        <v/>
      </c>
      <c r="H278" s="201" t="str">
        <f>IF(OCS!H278="","",OCS!H278)</f>
        <v/>
      </c>
      <c r="I278" s="201" t="str">
        <f>IF(OCS!I278="","",OCS!I278)</f>
        <v/>
      </c>
      <c r="J278" s="88"/>
      <c r="K278" s="69"/>
      <c r="L278" s="69"/>
      <c r="M278" s="69"/>
      <c r="N278" s="69"/>
      <c r="O278" s="84" t="str">
        <f t="shared" si="17"/>
        <v/>
      </c>
      <c r="P278" s="84" t="str">
        <f t="shared" si="16"/>
        <v/>
      </c>
      <c r="Q278" s="182" t="str">
        <f t="shared" si="18"/>
        <v/>
      </c>
      <c r="R278" s="185"/>
      <c r="S278" s="266"/>
      <c r="T278" s="90"/>
      <c r="U278" s="158">
        <f t="shared" si="19"/>
        <v>0</v>
      </c>
    </row>
    <row r="279" spans="1:21" ht="20.100000000000001" customHeight="1" x14ac:dyDescent="0.25">
      <c r="A279" s="173">
        <v>273</v>
      </c>
      <c r="B279" s="201" t="str">
        <f>IF(OCS!B279="","",OCS!B279)</f>
        <v/>
      </c>
      <c r="C279" s="201" t="str">
        <f>IF(OCS!C279="","",OCS!C279)</f>
        <v/>
      </c>
      <c r="D279" s="229" t="str">
        <f>IF(OCS!D279="","",OCS!D279)</f>
        <v/>
      </c>
      <c r="E279" s="229" t="str">
        <f>IF(OCS!E279="","",OCS!E279)</f>
        <v/>
      </c>
      <c r="F279" s="287" t="str">
        <f>IF(OCS!F279="","",OCS!F279)</f>
        <v/>
      </c>
      <c r="G279" s="287" t="str">
        <f>IF(OCS!G279="","",OCS!G279)</f>
        <v/>
      </c>
      <c r="H279" s="201" t="str">
        <f>IF(OCS!H279="","",OCS!H279)</f>
        <v/>
      </c>
      <c r="I279" s="201" t="str">
        <f>IF(OCS!I279="","",OCS!I279)</f>
        <v/>
      </c>
      <c r="J279" s="88"/>
      <c r="K279" s="69"/>
      <c r="L279" s="69"/>
      <c r="M279" s="69"/>
      <c r="N279" s="69"/>
      <c r="O279" s="84" t="str">
        <f t="shared" si="17"/>
        <v/>
      </c>
      <c r="P279" s="84" t="str">
        <f t="shared" si="16"/>
        <v/>
      </c>
      <c r="Q279" s="182" t="str">
        <f t="shared" si="18"/>
        <v/>
      </c>
      <c r="R279" s="185"/>
      <c r="S279" s="266"/>
      <c r="T279" s="90"/>
      <c r="U279" s="158">
        <f t="shared" si="19"/>
        <v>0</v>
      </c>
    </row>
    <row r="280" spans="1:21" ht="20.100000000000001" customHeight="1" x14ac:dyDescent="0.25">
      <c r="A280" s="173">
        <v>274</v>
      </c>
      <c r="B280" s="201" t="str">
        <f>IF(OCS!B280="","",OCS!B280)</f>
        <v/>
      </c>
      <c r="C280" s="201" t="str">
        <f>IF(OCS!C280="","",OCS!C280)</f>
        <v/>
      </c>
      <c r="D280" s="229" t="str">
        <f>IF(OCS!D280="","",OCS!D280)</f>
        <v/>
      </c>
      <c r="E280" s="229" t="str">
        <f>IF(OCS!E280="","",OCS!E280)</f>
        <v/>
      </c>
      <c r="F280" s="287" t="str">
        <f>IF(OCS!F280="","",OCS!F280)</f>
        <v/>
      </c>
      <c r="G280" s="287" t="str">
        <f>IF(OCS!G280="","",OCS!G280)</f>
        <v/>
      </c>
      <c r="H280" s="201" t="str">
        <f>IF(OCS!H280="","",OCS!H280)</f>
        <v/>
      </c>
      <c r="I280" s="201" t="str">
        <f>IF(OCS!I280="","",OCS!I280)</f>
        <v/>
      </c>
      <c r="J280" s="88"/>
      <c r="K280" s="69"/>
      <c r="L280" s="69"/>
      <c r="M280" s="69"/>
      <c r="N280" s="69"/>
      <c r="O280" s="84" t="str">
        <f t="shared" si="17"/>
        <v/>
      </c>
      <c r="P280" s="84" t="str">
        <f t="shared" si="16"/>
        <v/>
      </c>
      <c r="Q280" s="182" t="str">
        <f t="shared" si="18"/>
        <v/>
      </c>
      <c r="R280" s="185"/>
      <c r="S280" s="266"/>
      <c r="T280" s="90"/>
      <c r="U280" s="158">
        <f t="shared" si="19"/>
        <v>0</v>
      </c>
    </row>
    <row r="281" spans="1:21" ht="20.100000000000001" customHeight="1" x14ac:dyDescent="0.25">
      <c r="A281" s="173">
        <v>275</v>
      </c>
      <c r="B281" s="201" t="str">
        <f>IF(OCS!B281="","",OCS!B281)</f>
        <v/>
      </c>
      <c r="C281" s="201" t="str">
        <f>IF(OCS!C281="","",OCS!C281)</f>
        <v/>
      </c>
      <c r="D281" s="229" t="str">
        <f>IF(OCS!D281="","",OCS!D281)</f>
        <v/>
      </c>
      <c r="E281" s="229" t="str">
        <f>IF(OCS!E281="","",OCS!E281)</f>
        <v/>
      </c>
      <c r="F281" s="287" t="str">
        <f>IF(OCS!F281="","",OCS!F281)</f>
        <v/>
      </c>
      <c r="G281" s="287" t="str">
        <f>IF(OCS!G281="","",OCS!G281)</f>
        <v/>
      </c>
      <c r="H281" s="201" t="str">
        <f>IF(OCS!H281="","",OCS!H281)</f>
        <v/>
      </c>
      <c r="I281" s="201" t="str">
        <f>IF(OCS!I281="","",OCS!I281)</f>
        <v/>
      </c>
      <c r="J281" s="88"/>
      <c r="K281" s="69"/>
      <c r="L281" s="69"/>
      <c r="M281" s="69"/>
      <c r="N281" s="69"/>
      <c r="O281" s="84" t="str">
        <f t="shared" si="17"/>
        <v/>
      </c>
      <c r="P281" s="84" t="str">
        <f t="shared" si="16"/>
        <v/>
      </c>
      <c r="Q281" s="182" t="str">
        <f t="shared" si="18"/>
        <v/>
      </c>
      <c r="R281" s="185"/>
      <c r="S281" s="266"/>
      <c r="T281" s="90"/>
      <c r="U281" s="158">
        <f t="shared" si="19"/>
        <v>0</v>
      </c>
    </row>
    <row r="282" spans="1:21" ht="20.100000000000001" customHeight="1" x14ac:dyDescent="0.25">
      <c r="A282" s="173">
        <v>276</v>
      </c>
      <c r="B282" s="201" t="str">
        <f>IF(OCS!B282="","",OCS!B282)</f>
        <v/>
      </c>
      <c r="C282" s="201" t="str">
        <f>IF(OCS!C282="","",OCS!C282)</f>
        <v/>
      </c>
      <c r="D282" s="229" t="str">
        <f>IF(OCS!D282="","",OCS!D282)</f>
        <v/>
      </c>
      <c r="E282" s="229" t="str">
        <f>IF(OCS!E282="","",OCS!E282)</f>
        <v/>
      </c>
      <c r="F282" s="287" t="str">
        <f>IF(OCS!F282="","",OCS!F282)</f>
        <v/>
      </c>
      <c r="G282" s="287" t="str">
        <f>IF(OCS!G282="","",OCS!G282)</f>
        <v/>
      </c>
      <c r="H282" s="201" t="str">
        <f>IF(OCS!H282="","",OCS!H282)</f>
        <v/>
      </c>
      <c r="I282" s="201" t="str">
        <f>IF(OCS!I282="","",OCS!I282)</f>
        <v/>
      </c>
      <c r="J282" s="88"/>
      <c r="K282" s="69"/>
      <c r="L282" s="69"/>
      <c r="M282" s="69"/>
      <c r="N282" s="69"/>
      <c r="O282" s="84" t="str">
        <f t="shared" si="17"/>
        <v/>
      </c>
      <c r="P282" s="84" t="str">
        <f t="shared" si="16"/>
        <v/>
      </c>
      <c r="Q282" s="182" t="str">
        <f t="shared" si="18"/>
        <v/>
      </c>
      <c r="R282" s="185"/>
      <c r="S282" s="266"/>
      <c r="T282" s="90"/>
      <c r="U282" s="158">
        <f t="shared" si="19"/>
        <v>0</v>
      </c>
    </row>
    <row r="283" spans="1:21" ht="20.100000000000001" customHeight="1" x14ac:dyDescent="0.25">
      <c r="A283" s="173">
        <v>277</v>
      </c>
      <c r="B283" s="201" t="str">
        <f>IF(OCS!B283="","",OCS!B283)</f>
        <v/>
      </c>
      <c r="C283" s="201" t="str">
        <f>IF(OCS!C283="","",OCS!C283)</f>
        <v/>
      </c>
      <c r="D283" s="229" t="str">
        <f>IF(OCS!D283="","",OCS!D283)</f>
        <v/>
      </c>
      <c r="E283" s="229" t="str">
        <f>IF(OCS!E283="","",OCS!E283)</f>
        <v/>
      </c>
      <c r="F283" s="287" t="str">
        <f>IF(OCS!F283="","",OCS!F283)</f>
        <v/>
      </c>
      <c r="G283" s="287" t="str">
        <f>IF(OCS!G283="","",OCS!G283)</f>
        <v/>
      </c>
      <c r="H283" s="201" t="str">
        <f>IF(OCS!H283="","",OCS!H283)</f>
        <v/>
      </c>
      <c r="I283" s="201" t="str">
        <f>IF(OCS!I283="","",OCS!I283)</f>
        <v/>
      </c>
      <c r="J283" s="88"/>
      <c r="K283" s="69"/>
      <c r="L283" s="69"/>
      <c r="M283" s="69"/>
      <c r="N283" s="69"/>
      <c r="O283" s="84" t="str">
        <f t="shared" si="17"/>
        <v/>
      </c>
      <c r="P283" s="84" t="str">
        <f t="shared" si="16"/>
        <v/>
      </c>
      <c r="Q283" s="182" t="str">
        <f t="shared" si="18"/>
        <v/>
      </c>
      <c r="R283" s="185"/>
      <c r="S283" s="266"/>
      <c r="T283" s="90"/>
      <c r="U283" s="158">
        <f t="shared" si="19"/>
        <v>0</v>
      </c>
    </row>
    <row r="284" spans="1:21" ht="20.100000000000001" customHeight="1" x14ac:dyDescent="0.25">
      <c r="A284" s="173">
        <v>278</v>
      </c>
      <c r="B284" s="201" t="str">
        <f>IF(OCS!B284="","",OCS!B284)</f>
        <v/>
      </c>
      <c r="C284" s="201" t="str">
        <f>IF(OCS!C284="","",OCS!C284)</f>
        <v/>
      </c>
      <c r="D284" s="229" t="str">
        <f>IF(OCS!D284="","",OCS!D284)</f>
        <v/>
      </c>
      <c r="E284" s="229" t="str">
        <f>IF(OCS!E284="","",OCS!E284)</f>
        <v/>
      </c>
      <c r="F284" s="287" t="str">
        <f>IF(OCS!F284="","",OCS!F284)</f>
        <v/>
      </c>
      <c r="G284" s="287" t="str">
        <f>IF(OCS!G284="","",OCS!G284)</f>
        <v/>
      </c>
      <c r="H284" s="201" t="str">
        <f>IF(OCS!H284="","",OCS!H284)</f>
        <v/>
      </c>
      <c r="I284" s="201" t="str">
        <f>IF(OCS!I284="","",OCS!I284)</f>
        <v/>
      </c>
      <c r="J284" s="88"/>
      <c r="K284" s="69"/>
      <c r="L284" s="69"/>
      <c r="M284" s="69"/>
      <c r="N284" s="69"/>
      <c r="O284" s="84" t="str">
        <f t="shared" si="17"/>
        <v/>
      </c>
      <c r="P284" s="84" t="str">
        <f t="shared" si="16"/>
        <v/>
      </c>
      <c r="Q284" s="182" t="str">
        <f t="shared" si="18"/>
        <v/>
      </c>
      <c r="R284" s="185"/>
      <c r="S284" s="266"/>
      <c r="T284" s="90"/>
      <c r="U284" s="158">
        <f t="shared" si="19"/>
        <v>0</v>
      </c>
    </row>
    <row r="285" spans="1:21" ht="20.100000000000001" customHeight="1" x14ac:dyDescent="0.25">
      <c r="A285" s="173">
        <v>279</v>
      </c>
      <c r="B285" s="201" t="str">
        <f>IF(OCS!B285="","",OCS!B285)</f>
        <v/>
      </c>
      <c r="C285" s="201" t="str">
        <f>IF(OCS!C285="","",OCS!C285)</f>
        <v/>
      </c>
      <c r="D285" s="229" t="str">
        <f>IF(OCS!D285="","",OCS!D285)</f>
        <v/>
      </c>
      <c r="E285" s="229" t="str">
        <f>IF(OCS!E285="","",OCS!E285)</f>
        <v/>
      </c>
      <c r="F285" s="287" t="str">
        <f>IF(OCS!F285="","",OCS!F285)</f>
        <v/>
      </c>
      <c r="G285" s="287" t="str">
        <f>IF(OCS!G285="","",OCS!G285)</f>
        <v/>
      </c>
      <c r="H285" s="201" t="str">
        <f>IF(OCS!H285="","",OCS!H285)</f>
        <v/>
      </c>
      <c r="I285" s="201" t="str">
        <f>IF(OCS!I285="","",OCS!I285)</f>
        <v/>
      </c>
      <c r="J285" s="88"/>
      <c r="K285" s="69"/>
      <c r="L285" s="69"/>
      <c r="M285" s="69"/>
      <c r="N285" s="69"/>
      <c r="O285" s="84" t="str">
        <f t="shared" si="17"/>
        <v/>
      </c>
      <c r="P285" s="84" t="str">
        <f t="shared" si="16"/>
        <v/>
      </c>
      <c r="Q285" s="182" t="str">
        <f t="shared" si="18"/>
        <v/>
      </c>
      <c r="R285" s="185"/>
      <c r="S285" s="266"/>
      <c r="T285" s="90"/>
      <c r="U285" s="158">
        <f t="shared" si="19"/>
        <v>0</v>
      </c>
    </row>
    <row r="286" spans="1:21" ht="20.100000000000001" customHeight="1" x14ac:dyDescent="0.25">
      <c r="A286" s="173">
        <v>280</v>
      </c>
      <c r="B286" s="201" t="str">
        <f>IF(OCS!B286="","",OCS!B286)</f>
        <v/>
      </c>
      <c r="C286" s="201" t="str">
        <f>IF(OCS!C286="","",OCS!C286)</f>
        <v/>
      </c>
      <c r="D286" s="229" t="str">
        <f>IF(OCS!D286="","",OCS!D286)</f>
        <v/>
      </c>
      <c r="E286" s="229" t="str">
        <f>IF(OCS!E286="","",OCS!E286)</f>
        <v/>
      </c>
      <c r="F286" s="287" t="str">
        <f>IF(OCS!F286="","",OCS!F286)</f>
        <v/>
      </c>
      <c r="G286" s="287" t="str">
        <f>IF(OCS!G286="","",OCS!G286)</f>
        <v/>
      </c>
      <c r="H286" s="201" t="str">
        <f>IF(OCS!H286="","",OCS!H286)</f>
        <v/>
      </c>
      <c r="I286" s="201" t="str">
        <f>IF(OCS!I286="","",OCS!I286)</f>
        <v/>
      </c>
      <c r="J286" s="88"/>
      <c r="K286" s="69"/>
      <c r="L286" s="69"/>
      <c r="M286" s="69"/>
      <c r="N286" s="69"/>
      <c r="O286" s="84" t="str">
        <f t="shared" si="17"/>
        <v/>
      </c>
      <c r="P286" s="84" t="str">
        <f t="shared" si="16"/>
        <v/>
      </c>
      <c r="Q286" s="182" t="str">
        <f t="shared" si="18"/>
        <v/>
      </c>
      <c r="R286" s="185"/>
      <c r="S286" s="266"/>
      <c r="T286" s="90"/>
      <c r="U286" s="158">
        <f t="shared" si="19"/>
        <v>0</v>
      </c>
    </row>
    <row r="287" spans="1:21" ht="20.100000000000001" customHeight="1" x14ac:dyDescent="0.25">
      <c r="A287" s="173">
        <v>281</v>
      </c>
      <c r="B287" s="201" t="str">
        <f>IF(OCS!B287="","",OCS!B287)</f>
        <v/>
      </c>
      <c r="C287" s="201" t="str">
        <f>IF(OCS!C287="","",OCS!C287)</f>
        <v/>
      </c>
      <c r="D287" s="229" t="str">
        <f>IF(OCS!D287="","",OCS!D287)</f>
        <v/>
      </c>
      <c r="E287" s="229" t="str">
        <f>IF(OCS!E287="","",OCS!E287)</f>
        <v/>
      </c>
      <c r="F287" s="287" t="str">
        <f>IF(OCS!F287="","",OCS!F287)</f>
        <v/>
      </c>
      <c r="G287" s="287" t="str">
        <f>IF(OCS!G287="","",OCS!G287)</f>
        <v/>
      </c>
      <c r="H287" s="201" t="str">
        <f>IF(OCS!H287="","",OCS!H287)</f>
        <v/>
      </c>
      <c r="I287" s="201" t="str">
        <f>IF(OCS!I287="","",OCS!I287)</f>
        <v/>
      </c>
      <c r="J287" s="88"/>
      <c r="K287" s="69"/>
      <c r="L287" s="69"/>
      <c r="M287" s="69"/>
      <c r="N287" s="69"/>
      <c r="O287" s="84" t="str">
        <f t="shared" si="17"/>
        <v/>
      </c>
      <c r="P287" s="84" t="str">
        <f t="shared" si="16"/>
        <v/>
      </c>
      <c r="Q287" s="182" t="str">
        <f t="shared" si="18"/>
        <v/>
      </c>
      <c r="R287" s="185"/>
      <c r="S287" s="266"/>
      <c r="T287" s="90"/>
      <c r="U287" s="158">
        <f t="shared" si="19"/>
        <v>0</v>
      </c>
    </row>
    <row r="288" spans="1:21" ht="20.100000000000001" customHeight="1" x14ac:dyDescent="0.25">
      <c r="A288" s="173">
        <v>282</v>
      </c>
      <c r="B288" s="201" t="str">
        <f>IF(OCS!B288="","",OCS!B288)</f>
        <v/>
      </c>
      <c r="C288" s="201" t="str">
        <f>IF(OCS!C288="","",OCS!C288)</f>
        <v/>
      </c>
      <c r="D288" s="229" t="str">
        <f>IF(OCS!D288="","",OCS!D288)</f>
        <v/>
      </c>
      <c r="E288" s="229" t="str">
        <f>IF(OCS!E288="","",OCS!E288)</f>
        <v/>
      </c>
      <c r="F288" s="287" t="str">
        <f>IF(OCS!F288="","",OCS!F288)</f>
        <v/>
      </c>
      <c r="G288" s="287" t="str">
        <f>IF(OCS!G288="","",OCS!G288)</f>
        <v/>
      </c>
      <c r="H288" s="201" t="str">
        <f>IF(OCS!H288="","",OCS!H288)</f>
        <v/>
      </c>
      <c r="I288" s="201" t="str">
        <f>IF(OCS!I288="","",OCS!I288)</f>
        <v/>
      </c>
      <c r="J288" s="88"/>
      <c r="K288" s="69"/>
      <c r="L288" s="69"/>
      <c r="M288" s="69"/>
      <c r="N288" s="69"/>
      <c r="O288" s="84" t="str">
        <f t="shared" si="17"/>
        <v/>
      </c>
      <c r="P288" s="84" t="str">
        <f t="shared" si="16"/>
        <v/>
      </c>
      <c r="Q288" s="182" t="str">
        <f t="shared" si="18"/>
        <v/>
      </c>
      <c r="R288" s="185"/>
      <c r="S288" s="266"/>
      <c r="T288" s="90"/>
      <c r="U288" s="158">
        <f t="shared" si="19"/>
        <v>0</v>
      </c>
    </row>
    <row r="289" spans="1:21" ht="20.100000000000001" customHeight="1" x14ac:dyDescent="0.25">
      <c r="A289" s="173">
        <v>283</v>
      </c>
      <c r="B289" s="201" t="str">
        <f>IF(OCS!B289="","",OCS!B289)</f>
        <v/>
      </c>
      <c r="C289" s="201" t="str">
        <f>IF(OCS!C289="","",OCS!C289)</f>
        <v/>
      </c>
      <c r="D289" s="229" t="str">
        <f>IF(OCS!D289="","",OCS!D289)</f>
        <v/>
      </c>
      <c r="E289" s="229" t="str">
        <f>IF(OCS!E289="","",OCS!E289)</f>
        <v/>
      </c>
      <c r="F289" s="287" t="str">
        <f>IF(OCS!F289="","",OCS!F289)</f>
        <v/>
      </c>
      <c r="G289" s="287" t="str">
        <f>IF(OCS!G289="","",OCS!G289)</f>
        <v/>
      </c>
      <c r="H289" s="201" t="str">
        <f>IF(OCS!H289="","",OCS!H289)</f>
        <v/>
      </c>
      <c r="I289" s="201" t="str">
        <f>IF(OCS!I289="","",OCS!I289)</f>
        <v/>
      </c>
      <c r="J289" s="88"/>
      <c r="K289" s="69"/>
      <c r="L289" s="69"/>
      <c r="M289" s="69"/>
      <c r="N289" s="69"/>
      <c r="O289" s="84" t="str">
        <f t="shared" si="17"/>
        <v/>
      </c>
      <c r="P289" s="84" t="str">
        <f t="shared" si="16"/>
        <v/>
      </c>
      <c r="Q289" s="182" t="str">
        <f t="shared" si="18"/>
        <v/>
      </c>
      <c r="R289" s="185"/>
      <c r="S289" s="266"/>
      <c r="T289" s="90"/>
      <c r="U289" s="158">
        <f t="shared" si="19"/>
        <v>0</v>
      </c>
    </row>
    <row r="290" spans="1:21" ht="20.100000000000001" customHeight="1" x14ac:dyDescent="0.25">
      <c r="A290" s="173">
        <v>284</v>
      </c>
      <c r="B290" s="201" t="str">
        <f>IF(OCS!B290="","",OCS!B290)</f>
        <v/>
      </c>
      <c r="C290" s="201" t="str">
        <f>IF(OCS!C290="","",OCS!C290)</f>
        <v/>
      </c>
      <c r="D290" s="229" t="str">
        <f>IF(OCS!D290="","",OCS!D290)</f>
        <v/>
      </c>
      <c r="E290" s="229" t="str">
        <f>IF(OCS!E290="","",OCS!E290)</f>
        <v/>
      </c>
      <c r="F290" s="287" t="str">
        <f>IF(OCS!F290="","",OCS!F290)</f>
        <v/>
      </c>
      <c r="G290" s="287" t="str">
        <f>IF(OCS!G290="","",OCS!G290)</f>
        <v/>
      </c>
      <c r="H290" s="201" t="str">
        <f>IF(OCS!H290="","",OCS!H290)</f>
        <v/>
      </c>
      <c r="I290" s="201" t="str">
        <f>IF(OCS!I290="","",OCS!I290)</f>
        <v/>
      </c>
      <c r="J290" s="88"/>
      <c r="K290" s="69"/>
      <c r="L290" s="69"/>
      <c r="M290" s="69"/>
      <c r="N290" s="69"/>
      <c r="O290" s="84" t="str">
        <f t="shared" si="17"/>
        <v/>
      </c>
      <c r="P290" s="84" t="str">
        <f t="shared" si="16"/>
        <v/>
      </c>
      <c r="Q290" s="182" t="str">
        <f t="shared" si="18"/>
        <v/>
      </c>
      <c r="R290" s="185"/>
      <c r="S290" s="266"/>
      <c r="T290" s="90"/>
      <c r="U290" s="158">
        <f t="shared" si="19"/>
        <v>0</v>
      </c>
    </row>
    <row r="291" spans="1:21" ht="20.100000000000001" customHeight="1" x14ac:dyDescent="0.25">
      <c r="A291" s="173">
        <v>285</v>
      </c>
      <c r="B291" s="201" t="str">
        <f>IF(OCS!B291="","",OCS!B291)</f>
        <v/>
      </c>
      <c r="C291" s="201" t="str">
        <f>IF(OCS!C291="","",OCS!C291)</f>
        <v/>
      </c>
      <c r="D291" s="229" t="str">
        <f>IF(OCS!D291="","",OCS!D291)</f>
        <v/>
      </c>
      <c r="E291" s="229" t="str">
        <f>IF(OCS!E291="","",OCS!E291)</f>
        <v/>
      </c>
      <c r="F291" s="287" t="str">
        <f>IF(OCS!F291="","",OCS!F291)</f>
        <v/>
      </c>
      <c r="G291" s="287" t="str">
        <f>IF(OCS!G291="","",OCS!G291)</f>
        <v/>
      </c>
      <c r="H291" s="201" t="str">
        <f>IF(OCS!H291="","",OCS!H291)</f>
        <v/>
      </c>
      <c r="I291" s="201" t="str">
        <f>IF(OCS!I291="","",OCS!I291)</f>
        <v/>
      </c>
      <c r="J291" s="88"/>
      <c r="K291" s="69"/>
      <c r="L291" s="69"/>
      <c r="M291" s="69"/>
      <c r="N291" s="69"/>
      <c r="O291" s="84" t="str">
        <f t="shared" si="17"/>
        <v/>
      </c>
      <c r="P291" s="84" t="str">
        <f t="shared" si="16"/>
        <v/>
      </c>
      <c r="Q291" s="182" t="str">
        <f t="shared" si="18"/>
        <v/>
      </c>
      <c r="R291" s="185"/>
      <c r="S291" s="266"/>
      <c r="T291" s="90"/>
      <c r="U291" s="158">
        <f t="shared" si="19"/>
        <v>0</v>
      </c>
    </row>
    <row r="292" spans="1:21" ht="20.100000000000001" customHeight="1" x14ac:dyDescent="0.25">
      <c r="A292" s="173">
        <v>286</v>
      </c>
      <c r="B292" s="201" t="str">
        <f>IF(OCS!B292="","",OCS!B292)</f>
        <v/>
      </c>
      <c r="C292" s="201" t="str">
        <f>IF(OCS!C292="","",OCS!C292)</f>
        <v/>
      </c>
      <c r="D292" s="229" t="str">
        <f>IF(OCS!D292="","",OCS!D292)</f>
        <v/>
      </c>
      <c r="E292" s="229" t="str">
        <f>IF(OCS!E292="","",OCS!E292)</f>
        <v/>
      </c>
      <c r="F292" s="287" t="str">
        <f>IF(OCS!F292="","",OCS!F292)</f>
        <v/>
      </c>
      <c r="G292" s="287" t="str">
        <f>IF(OCS!G292="","",OCS!G292)</f>
        <v/>
      </c>
      <c r="H292" s="201" t="str">
        <f>IF(OCS!H292="","",OCS!H292)</f>
        <v/>
      </c>
      <c r="I292" s="201" t="str">
        <f>IF(OCS!I292="","",OCS!I292)</f>
        <v/>
      </c>
      <c r="J292" s="88"/>
      <c r="K292" s="69"/>
      <c r="L292" s="69"/>
      <c r="M292" s="69"/>
      <c r="N292" s="69"/>
      <c r="O292" s="84" t="str">
        <f t="shared" si="17"/>
        <v/>
      </c>
      <c r="P292" s="84" t="str">
        <f t="shared" si="16"/>
        <v/>
      </c>
      <c r="Q292" s="182" t="str">
        <f t="shared" si="18"/>
        <v/>
      </c>
      <c r="R292" s="185"/>
      <c r="S292" s="266"/>
      <c r="T292" s="90"/>
      <c r="U292" s="158">
        <f t="shared" si="19"/>
        <v>0</v>
      </c>
    </row>
    <row r="293" spans="1:21" ht="20.100000000000001" customHeight="1" x14ac:dyDescent="0.25">
      <c r="A293" s="173">
        <v>287</v>
      </c>
      <c r="B293" s="201" t="str">
        <f>IF(OCS!B293="","",OCS!B293)</f>
        <v/>
      </c>
      <c r="C293" s="201" t="str">
        <f>IF(OCS!C293="","",OCS!C293)</f>
        <v/>
      </c>
      <c r="D293" s="229" t="str">
        <f>IF(OCS!D293="","",OCS!D293)</f>
        <v/>
      </c>
      <c r="E293" s="229" t="str">
        <f>IF(OCS!E293="","",OCS!E293)</f>
        <v/>
      </c>
      <c r="F293" s="287" t="str">
        <f>IF(OCS!F293="","",OCS!F293)</f>
        <v/>
      </c>
      <c r="G293" s="287" t="str">
        <f>IF(OCS!G293="","",OCS!G293)</f>
        <v/>
      </c>
      <c r="H293" s="201" t="str">
        <f>IF(OCS!H293="","",OCS!H293)</f>
        <v/>
      </c>
      <c r="I293" s="201" t="str">
        <f>IF(OCS!I293="","",OCS!I293)</f>
        <v/>
      </c>
      <c r="J293" s="88"/>
      <c r="K293" s="69"/>
      <c r="L293" s="69"/>
      <c r="M293" s="69"/>
      <c r="N293" s="69"/>
      <c r="O293" s="84" t="str">
        <f t="shared" si="17"/>
        <v/>
      </c>
      <c r="P293" s="84" t="str">
        <f t="shared" si="16"/>
        <v/>
      </c>
      <c r="Q293" s="182" t="str">
        <f t="shared" si="18"/>
        <v/>
      </c>
      <c r="R293" s="185"/>
      <c r="S293" s="266"/>
      <c r="T293" s="90"/>
      <c r="U293" s="158">
        <f t="shared" si="19"/>
        <v>0</v>
      </c>
    </row>
    <row r="294" spans="1:21" ht="20.100000000000001" customHeight="1" x14ac:dyDescent="0.25">
      <c r="A294" s="173">
        <v>288</v>
      </c>
      <c r="B294" s="201" t="str">
        <f>IF(OCS!B294="","",OCS!B294)</f>
        <v/>
      </c>
      <c r="C294" s="201" t="str">
        <f>IF(OCS!C294="","",OCS!C294)</f>
        <v/>
      </c>
      <c r="D294" s="229" t="str">
        <f>IF(OCS!D294="","",OCS!D294)</f>
        <v/>
      </c>
      <c r="E294" s="229" t="str">
        <f>IF(OCS!E294="","",OCS!E294)</f>
        <v/>
      </c>
      <c r="F294" s="287" t="str">
        <f>IF(OCS!F294="","",OCS!F294)</f>
        <v/>
      </c>
      <c r="G294" s="287" t="str">
        <f>IF(OCS!G294="","",OCS!G294)</f>
        <v/>
      </c>
      <c r="H294" s="201" t="str">
        <f>IF(OCS!H294="","",OCS!H294)</f>
        <v/>
      </c>
      <c r="I294" s="201" t="str">
        <f>IF(OCS!I294="","",OCS!I294)</f>
        <v/>
      </c>
      <c r="J294" s="88"/>
      <c r="K294" s="69"/>
      <c r="L294" s="69"/>
      <c r="M294" s="69"/>
      <c r="N294" s="69"/>
      <c r="O294" s="84" t="str">
        <f t="shared" si="17"/>
        <v/>
      </c>
      <c r="P294" s="84" t="str">
        <f t="shared" si="16"/>
        <v/>
      </c>
      <c r="Q294" s="182" t="str">
        <f t="shared" si="18"/>
        <v/>
      </c>
      <c r="R294" s="185"/>
      <c r="S294" s="266"/>
      <c r="T294" s="90"/>
      <c r="U294" s="158">
        <f t="shared" si="19"/>
        <v>0</v>
      </c>
    </row>
    <row r="295" spans="1:21" ht="20.100000000000001" customHeight="1" x14ac:dyDescent="0.25">
      <c r="A295" s="173">
        <v>289</v>
      </c>
      <c r="B295" s="201" t="str">
        <f>IF(OCS!B295="","",OCS!B295)</f>
        <v/>
      </c>
      <c r="C295" s="201" t="str">
        <f>IF(OCS!C295="","",OCS!C295)</f>
        <v/>
      </c>
      <c r="D295" s="229" t="str">
        <f>IF(OCS!D295="","",OCS!D295)</f>
        <v/>
      </c>
      <c r="E295" s="229" t="str">
        <f>IF(OCS!E295="","",OCS!E295)</f>
        <v/>
      </c>
      <c r="F295" s="287" t="str">
        <f>IF(OCS!F295="","",OCS!F295)</f>
        <v/>
      </c>
      <c r="G295" s="287" t="str">
        <f>IF(OCS!G295="","",OCS!G295)</f>
        <v/>
      </c>
      <c r="H295" s="201" t="str">
        <f>IF(OCS!H295="","",OCS!H295)</f>
        <v/>
      </c>
      <c r="I295" s="201" t="str">
        <f>IF(OCS!I295="","",OCS!I295)</f>
        <v/>
      </c>
      <c r="J295" s="88"/>
      <c r="K295" s="69"/>
      <c r="L295" s="69"/>
      <c r="M295" s="69"/>
      <c r="N295" s="69"/>
      <c r="O295" s="84" t="str">
        <f t="shared" si="17"/>
        <v/>
      </c>
      <c r="P295" s="84" t="str">
        <f t="shared" si="16"/>
        <v/>
      </c>
      <c r="Q295" s="182" t="str">
        <f t="shared" si="18"/>
        <v/>
      </c>
      <c r="R295" s="185"/>
      <c r="S295" s="266"/>
      <c r="T295" s="90"/>
      <c r="U295" s="158">
        <f t="shared" si="19"/>
        <v>0</v>
      </c>
    </row>
    <row r="296" spans="1:21" ht="20.100000000000001" customHeight="1" x14ac:dyDescent="0.25">
      <c r="A296" s="173">
        <v>290</v>
      </c>
      <c r="B296" s="201" t="str">
        <f>IF(OCS!B296="","",OCS!B296)</f>
        <v/>
      </c>
      <c r="C296" s="201" t="str">
        <f>IF(OCS!C296="","",OCS!C296)</f>
        <v/>
      </c>
      <c r="D296" s="229" t="str">
        <f>IF(OCS!D296="","",OCS!D296)</f>
        <v/>
      </c>
      <c r="E296" s="229" t="str">
        <f>IF(OCS!E296="","",OCS!E296)</f>
        <v/>
      </c>
      <c r="F296" s="287" t="str">
        <f>IF(OCS!F296="","",OCS!F296)</f>
        <v/>
      </c>
      <c r="G296" s="287" t="str">
        <f>IF(OCS!G296="","",OCS!G296)</f>
        <v/>
      </c>
      <c r="H296" s="201" t="str">
        <f>IF(OCS!H296="","",OCS!H296)</f>
        <v/>
      </c>
      <c r="I296" s="201" t="str">
        <f>IF(OCS!I296="","",OCS!I296)</f>
        <v/>
      </c>
      <c r="J296" s="88"/>
      <c r="K296" s="69"/>
      <c r="L296" s="69"/>
      <c r="M296" s="69"/>
      <c r="N296" s="69"/>
      <c r="O296" s="84" t="str">
        <f t="shared" si="17"/>
        <v/>
      </c>
      <c r="P296" s="84" t="str">
        <f t="shared" si="16"/>
        <v/>
      </c>
      <c r="Q296" s="182" t="str">
        <f t="shared" si="18"/>
        <v/>
      </c>
      <c r="R296" s="185"/>
      <c r="S296" s="266"/>
      <c r="T296" s="90"/>
      <c r="U296" s="158">
        <f t="shared" si="19"/>
        <v>0</v>
      </c>
    </row>
    <row r="297" spans="1:21" ht="20.100000000000001" customHeight="1" x14ac:dyDescent="0.25">
      <c r="A297" s="173">
        <v>291</v>
      </c>
      <c r="B297" s="201" t="str">
        <f>IF(OCS!B297="","",OCS!B297)</f>
        <v/>
      </c>
      <c r="C297" s="201" t="str">
        <f>IF(OCS!C297="","",OCS!C297)</f>
        <v/>
      </c>
      <c r="D297" s="229" t="str">
        <f>IF(OCS!D297="","",OCS!D297)</f>
        <v/>
      </c>
      <c r="E297" s="229" t="str">
        <f>IF(OCS!E297="","",OCS!E297)</f>
        <v/>
      </c>
      <c r="F297" s="287" t="str">
        <f>IF(OCS!F297="","",OCS!F297)</f>
        <v/>
      </c>
      <c r="G297" s="287" t="str">
        <f>IF(OCS!G297="","",OCS!G297)</f>
        <v/>
      </c>
      <c r="H297" s="201" t="str">
        <f>IF(OCS!H297="","",OCS!H297)</f>
        <v/>
      </c>
      <c r="I297" s="201" t="str">
        <f>IF(OCS!I297="","",OCS!I297)</f>
        <v/>
      </c>
      <c r="J297" s="88"/>
      <c r="K297" s="69"/>
      <c r="L297" s="69"/>
      <c r="M297" s="69"/>
      <c r="N297" s="69"/>
      <c r="O297" s="84" t="str">
        <f t="shared" si="17"/>
        <v/>
      </c>
      <c r="P297" s="84" t="str">
        <f t="shared" si="16"/>
        <v/>
      </c>
      <c r="Q297" s="182" t="str">
        <f t="shared" si="18"/>
        <v/>
      </c>
      <c r="R297" s="185"/>
      <c r="S297" s="266"/>
      <c r="T297" s="90"/>
      <c r="U297" s="158">
        <f t="shared" si="19"/>
        <v>0</v>
      </c>
    </row>
    <row r="298" spans="1:21" ht="20.100000000000001" customHeight="1" x14ac:dyDescent="0.25">
      <c r="A298" s="173">
        <v>292</v>
      </c>
      <c r="B298" s="201" t="str">
        <f>IF(OCS!B298="","",OCS!B298)</f>
        <v/>
      </c>
      <c r="C298" s="201" t="str">
        <f>IF(OCS!C298="","",OCS!C298)</f>
        <v/>
      </c>
      <c r="D298" s="229" t="str">
        <f>IF(OCS!D298="","",OCS!D298)</f>
        <v/>
      </c>
      <c r="E298" s="229" t="str">
        <f>IF(OCS!E298="","",OCS!E298)</f>
        <v/>
      </c>
      <c r="F298" s="287" t="str">
        <f>IF(OCS!F298="","",OCS!F298)</f>
        <v/>
      </c>
      <c r="G298" s="287" t="str">
        <f>IF(OCS!G298="","",OCS!G298)</f>
        <v/>
      </c>
      <c r="H298" s="201" t="str">
        <f>IF(OCS!H298="","",OCS!H298)</f>
        <v/>
      </c>
      <c r="I298" s="201" t="str">
        <f>IF(OCS!I298="","",OCS!I298)</f>
        <v/>
      </c>
      <c r="J298" s="88"/>
      <c r="K298" s="69"/>
      <c r="L298" s="69"/>
      <c r="M298" s="69"/>
      <c r="N298" s="69"/>
      <c r="O298" s="84" t="str">
        <f t="shared" si="17"/>
        <v/>
      </c>
      <c r="P298" s="84" t="str">
        <f t="shared" si="16"/>
        <v/>
      </c>
      <c r="Q298" s="182" t="str">
        <f t="shared" si="18"/>
        <v/>
      </c>
      <c r="R298" s="185"/>
      <c r="S298" s="266"/>
      <c r="T298" s="90"/>
      <c r="U298" s="158">
        <f t="shared" si="19"/>
        <v>0</v>
      </c>
    </row>
    <row r="299" spans="1:21" ht="20.100000000000001" customHeight="1" x14ac:dyDescent="0.25">
      <c r="A299" s="173">
        <v>293</v>
      </c>
      <c r="B299" s="201" t="str">
        <f>IF(OCS!B299="","",OCS!B299)</f>
        <v/>
      </c>
      <c r="C299" s="201" t="str">
        <f>IF(OCS!C299="","",OCS!C299)</f>
        <v/>
      </c>
      <c r="D299" s="229" t="str">
        <f>IF(OCS!D299="","",OCS!D299)</f>
        <v/>
      </c>
      <c r="E299" s="229" t="str">
        <f>IF(OCS!E299="","",OCS!E299)</f>
        <v/>
      </c>
      <c r="F299" s="287" t="str">
        <f>IF(OCS!F299="","",OCS!F299)</f>
        <v/>
      </c>
      <c r="G299" s="287" t="str">
        <f>IF(OCS!G299="","",OCS!G299)</f>
        <v/>
      </c>
      <c r="H299" s="201" t="str">
        <f>IF(OCS!H299="","",OCS!H299)</f>
        <v/>
      </c>
      <c r="I299" s="201" t="str">
        <f>IF(OCS!I299="","",OCS!I299)</f>
        <v/>
      </c>
      <c r="J299" s="88"/>
      <c r="K299" s="69"/>
      <c r="L299" s="69"/>
      <c r="M299" s="69"/>
      <c r="N299" s="69"/>
      <c r="O299" s="84" t="str">
        <f t="shared" si="17"/>
        <v/>
      </c>
      <c r="P299" s="84" t="str">
        <f t="shared" si="16"/>
        <v/>
      </c>
      <c r="Q299" s="182" t="str">
        <f t="shared" si="18"/>
        <v/>
      </c>
      <c r="R299" s="185"/>
      <c r="S299" s="266"/>
      <c r="T299" s="90"/>
      <c r="U299" s="158">
        <f t="shared" si="19"/>
        <v>0</v>
      </c>
    </row>
    <row r="300" spans="1:21" ht="20.100000000000001" customHeight="1" x14ac:dyDescent="0.25">
      <c r="A300" s="173">
        <v>294</v>
      </c>
      <c r="B300" s="201" t="str">
        <f>IF(OCS!B300="","",OCS!B300)</f>
        <v/>
      </c>
      <c r="C300" s="201" t="str">
        <f>IF(OCS!C300="","",OCS!C300)</f>
        <v/>
      </c>
      <c r="D300" s="229" t="str">
        <f>IF(OCS!D300="","",OCS!D300)</f>
        <v/>
      </c>
      <c r="E300" s="229" t="str">
        <f>IF(OCS!E300="","",OCS!E300)</f>
        <v/>
      </c>
      <c r="F300" s="287" t="str">
        <f>IF(OCS!F300="","",OCS!F300)</f>
        <v/>
      </c>
      <c r="G300" s="287" t="str">
        <f>IF(OCS!G300="","",OCS!G300)</f>
        <v/>
      </c>
      <c r="H300" s="201" t="str">
        <f>IF(OCS!H300="","",OCS!H300)</f>
        <v/>
      </c>
      <c r="I300" s="201" t="str">
        <f>IF(OCS!I300="","",OCS!I300)</f>
        <v/>
      </c>
      <c r="J300" s="88"/>
      <c r="K300" s="69"/>
      <c r="L300" s="69"/>
      <c r="M300" s="69"/>
      <c r="N300" s="69"/>
      <c r="O300" s="84" t="str">
        <f t="shared" si="17"/>
        <v/>
      </c>
      <c r="P300" s="84" t="str">
        <f t="shared" si="16"/>
        <v/>
      </c>
      <c r="Q300" s="182" t="str">
        <f t="shared" si="18"/>
        <v/>
      </c>
      <c r="R300" s="185"/>
      <c r="S300" s="266"/>
      <c r="T300" s="90"/>
      <c r="U300" s="158">
        <f t="shared" si="19"/>
        <v>0</v>
      </c>
    </row>
    <row r="301" spans="1:21" ht="20.100000000000001" customHeight="1" x14ac:dyDescent="0.25">
      <c r="A301" s="173">
        <v>295</v>
      </c>
      <c r="B301" s="201" t="str">
        <f>IF(OCS!B301="","",OCS!B301)</f>
        <v/>
      </c>
      <c r="C301" s="201" t="str">
        <f>IF(OCS!C301="","",OCS!C301)</f>
        <v/>
      </c>
      <c r="D301" s="229" t="str">
        <f>IF(OCS!D301="","",OCS!D301)</f>
        <v/>
      </c>
      <c r="E301" s="229" t="str">
        <f>IF(OCS!E301="","",OCS!E301)</f>
        <v/>
      </c>
      <c r="F301" s="287" t="str">
        <f>IF(OCS!F301="","",OCS!F301)</f>
        <v/>
      </c>
      <c r="G301" s="287" t="str">
        <f>IF(OCS!G301="","",OCS!G301)</f>
        <v/>
      </c>
      <c r="H301" s="201" t="str">
        <f>IF(OCS!H301="","",OCS!H301)</f>
        <v/>
      </c>
      <c r="I301" s="201" t="str">
        <f>IF(OCS!I301="","",OCS!I301)</f>
        <v/>
      </c>
      <c r="J301" s="88"/>
      <c r="K301" s="69"/>
      <c r="L301" s="69"/>
      <c r="M301" s="69"/>
      <c r="N301" s="69"/>
      <c r="O301" s="84" t="str">
        <f t="shared" si="17"/>
        <v/>
      </c>
      <c r="P301" s="84" t="str">
        <f t="shared" si="16"/>
        <v/>
      </c>
      <c r="Q301" s="182" t="str">
        <f t="shared" si="18"/>
        <v/>
      </c>
      <c r="R301" s="185"/>
      <c r="S301" s="266"/>
      <c r="T301" s="90"/>
      <c r="U301" s="158">
        <f t="shared" si="19"/>
        <v>0</v>
      </c>
    </row>
    <row r="302" spans="1:21" ht="20.100000000000001" customHeight="1" x14ac:dyDescent="0.25">
      <c r="A302" s="173">
        <v>296</v>
      </c>
      <c r="B302" s="201" t="str">
        <f>IF(OCS!B302="","",OCS!B302)</f>
        <v/>
      </c>
      <c r="C302" s="201" t="str">
        <f>IF(OCS!C302="","",OCS!C302)</f>
        <v/>
      </c>
      <c r="D302" s="229" t="str">
        <f>IF(OCS!D302="","",OCS!D302)</f>
        <v/>
      </c>
      <c r="E302" s="229" t="str">
        <f>IF(OCS!E302="","",OCS!E302)</f>
        <v/>
      </c>
      <c r="F302" s="287" t="str">
        <f>IF(OCS!F302="","",OCS!F302)</f>
        <v/>
      </c>
      <c r="G302" s="287" t="str">
        <f>IF(OCS!G302="","",OCS!G302)</f>
        <v/>
      </c>
      <c r="H302" s="201" t="str">
        <f>IF(OCS!H302="","",OCS!H302)</f>
        <v/>
      </c>
      <c r="I302" s="201" t="str">
        <f>IF(OCS!I302="","",OCS!I302)</f>
        <v/>
      </c>
      <c r="J302" s="88"/>
      <c r="K302" s="69"/>
      <c r="L302" s="69"/>
      <c r="M302" s="69"/>
      <c r="N302" s="69"/>
      <c r="O302" s="84" t="str">
        <f t="shared" si="17"/>
        <v/>
      </c>
      <c r="P302" s="84" t="str">
        <f t="shared" si="16"/>
        <v/>
      </c>
      <c r="Q302" s="182" t="str">
        <f t="shared" si="18"/>
        <v/>
      </c>
      <c r="R302" s="185"/>
      <c r="S302" s="266"/>
      <c r="T302" s="90"/>
      <c r="U302" s="158">
        <f t="shared" si="19"/>
        <v>0</v>
      </c>
    </row>
    <row r="303" spans="1:21" ht="20.100000000000001" customHeight="1" x14ac:dyDescent="0.25">
      <c r="A303" s="173">
        <v>297</v>
      </c>
      <c r="B303" s="201" t="str">
        <f>IF(OCS!B303="","",OCS!B303)</f>
        <v/>
      </c>
      <c r="C303" s="201" t="str">
        <f>IF(OCS!C303="","",OCS!C303)</f>
        <v/>
      </c>
      <c r="D303" s="229" t="str">
        <f>IF(OCS!D303="","",OCS!D303)</f>
        <v/>
      </c>
      <c r="E303" s="229" t="str">
        <f>IF(OCS!E303="","",OCS!E303)</f>
        <v/>
      </c>
      <c r="F303" s="287" t="str">
        <f>IF(OCS!F303="","",OCS!F303)</f>
        <v/>
      </c>
      <c r="G303" s="287" t="str">
        <f>IF(OCS!G303="","",OCS!G303)</f>
        <v/>
      </c>
      <c r="H303" s="201" t="str">
        <f>IF(OCS!H303="","",OCS!H303)</f>
        <v/>
      </c>
      <c r="I303" s="201" t="str">
        <f>IF(OCS!I303="","",OCS!I303)</f>
        <v/>
      </c>
      <c r="J303" s="88"/>
      <c r="K303" s="69"/>
      <c r="L303" s="69"/>
      <c r="M303" s="69"/>
      <c r="N303" s="69"/>
      <c r="O303" s="84" t="str">
        <f t="shared" si="17"/>
        <v/>
      </c>
      <c r="P303" s="84" t="str">
        <f t="shared" si="16"/>
        <v/>
      </c>
      <c r="Q303" s="182" t="str">
        <f t="shared" si="18"/>
        <v/>
      </c>
      <c r="R303" s="185"/>
      <c r="S303" s="266"/>
      <c r="T303" s="90"/>
      <c r="U303" s="158">
        <f t="shared" si="19"/>
        <v>0</v>
      </c>
    </row>
    <row r="304" spans="1:21" ht="20.100000000000001" customHeight="1" x14ac:dyDescent="0.25">
      <c r="A304" s="173">
        <v>298</v>
      </c>
      <c r="B304" s="201" t="str">
        <f>IF(OCS!B304="","",OCS!B304)</f>
        <v/>
      </c>
      <c r="C304" s="201" t="str">
        <f>IF(OCS!C304="","",OCS!C304)</f>
        <v/>
      </c>
      <c r="D304" s="229" t="str">
        <f>IF(OCS!D304="","",OCS!D304)</f>
        <v/>
      </c>
      <c r="E304" s="229" t="str">
        <f>IF(OCS!E304="","",OCS!E304)</f>
        <v/>
      </c>
      <c r="F304" s="287" t="str">
        <f>IF(OCS!F304="","",OCS!F304)</f>
        <v/>
      </c>
      <c r="G304" s="287" t="str">
        <f>IF(OCS!G304="","",OCS!G304)</f>
        <v/>
      </c>
      <c r="H304" s="201" t="str">
        <f>IF(OCS!H304="","",OCS!H304)</f>
        <v/>
      </c>
      <c r="I304" s="201" t="str">
        <f>IF(OCS!I304="","",OCS!I304)</f>
        <v/>
      </c>
      <c r="J304" s="88"/>
      <c r="K304" s="69"/>
      <c r="L304" s="69"/>
      <c r="M304" s="69"/>
      <c r="N304" s="69"/>
      <c r="O304" s="84" t="str">
        <f t="shared" si="17"/>
        <v/>
      </c>
      <c r="P304" s="84" t="str">
        <f t="shared" si="16"/>
        <v/>
      </c>
      <c r="Q304" s="182" t="str">
        <f t="shared" si="18"/>
        <v/>
      </c>
      <c r="R304" s="185"/>
      <c r="S304" s="266"/>
      <c r="T304" s="90"/>
      <c r="U304" s="158">
        <f t="shared" si="19"/>
        <v>0</v>
      </c>
    </row>
    <row r="305" spans="1:21" ht="20.100000000000001" customHeight="1" x14ac:dyDescent="0.25">
      <c r="A305" s="173">
        <v>299</v>
      </c>
      <c r="B305" s="201" t="str">
        <f>IF(OCS!B305="","",OCS!B305)</f>
        <v/>
      </c>
      <c r="C305" s="201" t="str">
        <f>IF(OCS!C305="","",OCS!C305)</f>
        <v/>
      </c>
      <c r="D305" s="229" t="str">
        <f>IF(OCS!D305="","",OCS!D305)</f>
        <v/>
      </c>
      <c r="E305" s="229" t="str">
        <f>IF(OCS!E305="","",OCS!E305)</f>
        <v/>
      </c>
      <c r="F305" s="287" t="str">
        <f>IF(OCS!F305="","",OCS!F305)</f>
        <v/>
      </c>
      <c r="G305" s="287" t="str">
        <f>IF(OCS!G305="","",OCS!G305)</f>
        <v/>
      </c>
      <c r="H305" s="201" t="str">
        <f>IF(OCS!H305="","",OCS!H305)</f>
        <v/>
      </c>
      <c r="I305" s="201" t="str">
        <f>IF(OCS!I305="","",OCS!I305)</f>
        <v/>
      </c>
      <c r="J305" s="88"/>
      <c r="K305" s="69"/>
      <c r="L305" s="69"/>
      <c r="M305" s="69"/>
      <c r="N305" s="69"/>
      <c r="O305" s="84" t="str">
        <f t="shared" si="17"/>
        <v/>
      </c>
      <c r="P305" s="84" t="str">
        <f t="shared" si="16"/>
        <v/>
      </c>
      <c r="Q305" s="182" t="str">
        <f t="shared" si="18"/>
        <v/>
      </c>
      <c r="R305" s="185"/>
      <c r="S305" s="266"/>
      <c r="T305" s="90"/>
      <c r="U305" s="158">
        <f t="shared" si="19"/>
        <v>0</v>
      </c>
    </row>
    <row r="306" spans="1:21" ht="20.100000000000001" customHeight="1" x14ac:dyDescent="0.25">
      <c r="A306" s="173">
        <v>300</v>
      </c>
      <c r="B306" s="201" t="str">
        <f>IF(OCS!B306="","",OCS!B306)</f>
        <v/>
      </c>
      <c r="C306" s="201" t="str">
        <f>IF(OCS!C306="","",OCS!C306)</f>
        <v/>
      </c>
      <c r="D306" s="229" t="str">
        <f>IF(OCS!D306="","",OCS!D306)</f>
        <v/>
      </c>
      <c r="E306" s="229" t="str">
        <f>IF(OCS!E306="","",OCS!E306)</f>
        <v/>
      </c>
      <c r="F306" s="287" t="str">
        <f>IF(OCS!F306="","",OCS!F306)</f>
        <v/>
      </c>
      <c r="G306" s="287" t="str">
        <f>IF(OCS!G306="","",OCS!G306)</f>
        <v/>
      </c>
      <c r="H306" s="201" t="str">
        <f>IF(OCS!H306="","",OCS!H306)</f>
        <v/>
      </c>
      <c r="I306" s="201" t="str">
        <f>IF(OCS!I306="","",OCS!I306)</f>
        <v/>
      </c>
      <c r="J306" s="88"/>
      <c r="K306" s="69"/>
      <c r="L306" s="69"/>
      <c r="M306" s="69"/>
      <c r="N306" s="69"/>
      <c r="O306" s="84" t="str">
        <f t="shared" si="17"/>
        <v/>
      </c>
      <c r="P306" s="84" t="str">
        <f t="shared" si="16"/>
        <v/>
      </c>
      <c r="Q306" s="182" t="str">
        <f t="shared" si="18"/>
        <v/>
      </c>
      <c r="R306" s="185"/>
      <c r="S306" s="266"/>
      <c r="T306" s="90"/>
      <c r="U306" s="158">
        <f t="shared" si="19"/>
        <v>0</v>
      </c>
    </row>
    <row r="307" spans="1:21" ht="20.100000000000001" customHeight="1" x14ac:dyDescent="0.25">
      <c r="A307" s="173">
        <v>301</v>
      </c>
      <c r="B307" s="201" t="str">
        <f>IF(OCS!B307="","",OCS!B307)</f>
        <v/>
      </c>
      <c r="C307" s="201" t="str">
        <f>IF(OCS!C307="","",OCS!C307)</f>
        <v/>
      </c>
      <c r="D307" s="229" t="str">
        <f>IF(OCS!D307="","",OCS!D307)</f>
        <v/>
      </c>
      <c r="E307" s="229" t="str">
        <f>IF(OCS!E307="","",OCS!E307)</f>
        <v/>
      </c>
      <c r="F307" s="287" t="str">
        <f>IF(OCS!F307="","",OCS!F307)</f>
        <v/>
      </c>
      <c r="G307" s="287" t="str">
        <f>IF(OCS!G307="","",OCS!G307)</f>
        <v/>
      </c>
      <c r="H307" s="201" t="str">
        <f>IF(OCS!H307="","",OCS!H307)</f>
        <v/>
      </c>
      <c r="I307" s="201" t="str">
        <f>IF(OCS!I307="","",OCS!I307)</f>
        <v/>
      </c>
      <c r="J307" s="88"/>
      <c r="K307" s="69"/>
      <c r="L307" s="69"/>
      <c r="M307" s="69"/>
      <c r="N307" s="69"/>
      <c r="O307" s="84" t="str">
        <f t="shared" si="17"/>
        <v/>
      </c>
      <c r="P307" s="84" t="str">
        <f t="shared" si="16"/>
        <v/>
      </c>
      <c r="Q307" s="182" t="str">
        <f t="shared" si="18"/>
        <v/>
      </c>
      <c r="R307" s="185"/>
      <c r="S307" s="266"/>
      <c r="T307" s="90"/>
      <c r="U307" s="158">
        <f t="shared" si="19"/>
        <v>0</v>
      </c>
    </row>
    <row r="308" spans="1:21" ht="20.100000000000001" customHeight="1" x14ac:dyDescent="0.25">
      <c r="A308" s="173">
        <v>302</v>
      </c>
      <c r="B308" s="201" t="str">
        <f>IF(OCS!B308="","",OCS!B308)</f>
        <v/>
      </c>
      <c r="C308" s="201" t="str">
        <f>IF(OCS!C308="","",OCS!C308)</f>
        <v/>
      </c>
      <c r="D308" s="229" t="str">
        <f>IF(OCS!D308="","",OCS!D308)</f>
        <v/>
      </c>
      <c r="E308" s="229" t="str">
        <f>IF(OCS!E308="","",OCS!E308)</f>
        <v/>
      </c>
      <c r="F308" s="287" t="str">
        <f>IF(OCS!F308="","",OCS!F308)</f>
        <v/>
      </c>
      <c r="G308" s="287" t="str">
        <f>IF(OCS!G308="","",OCS!G308)</f>
        <v/>
      </c>
      <c r="H308" s="201" t="str">
        <f>IF(OCS!H308="","",OCS!H308)</f>
        <v/>
      </c>
      <c r="I308" s="201" t="str">
        <f>IF(OCS!I308="","",OCS!I308)</f>
        <v/>
      </c>
      <c r="J308" s="88"/>
      <c r="K308" s="69"/>
      <c r="L308" s="69"/>
      <c r="M308" s="69"/>
      <c r="N308" s="69"/>
      <c r="O308" s="84" t="str">
        <f t="shared" si="17"/>
        <v/>
      </c>
      <c r="P308" s="84" t="str">
        <f t="shared" si="16"/>
        <v/>
      </c>
      <c r="Q308" s="182" t="str">
        <f t="shared" si="18"/>
        <v/>
      </c>
      <c r="R308" s="185"/>
      <c r="S308" s="266"/>
      <c r="T308" s="90"/>
      <c r="U308" s="158">
        <f t="shared" si="19"/>
        <v>0</v>
      </c>
    </row>
    <row r="309" spans="1:21" ht="20.100000000000001" customHeight="1" x14ac:dyDescent="0.25">
      <c r="A309" s="173">
        <v>303</v>
      </c>
      <c r="B309" s="201" t="str">
        <f>IF(OCS!B309="","",OCS!B309)</f>
        <v/>
      </c>
      <c r="C309" s="201" t="str">
        <f>IF(OCS!C309="","",OCS!C309)</f>
        <v/>
      </c>
      <c r="D309" s="229" t="str">
        <f>IF(OCS!D309="","",OCS!D309)</f>
        <v/>
      </c>
      <c r="E309" s="229" t="str">
        <f>IF(OCS!E309="","",OCS!E309)</f>
        <v/>
      </c>
      <c r="F309" s="287" t="str">
        <f>IF(OCS!F309="","",OCS!F309)</f>
        <v/>
      </c>
      <c r="G309" s="287" t="str">
        <f>IF(OCS!G309="","",OCS!G309)</f>
        <v/>
      </c>
      <c r="H309" s="201" t="str">
        <f>IF(OCS!H309="","",OCS!H309)</f>
        <v/>
      </c>
      <c r="I309" s="201" t="str">
        <f>IF(OCS!I309="","",OCS!I309)</f>
        <v/>
      </c>
      <c r="J309" s="88"/>
      <c r="K309" s="69"/>
      <c r="L309" s="69"/>
      <c r="M309" s="69"/>
      <c r="N309" s="69"/>
      <c r="O309" s="84" t="str">
        <f t="shared" si="17"/>
        <v/>
      </c>
      <c r="P309" s="84" t="str">
        <f t="shared" si="16"/>
        <v/>
      </c>
      <c r="Q309" s="182" t="str">
        <f t="shared" si="18"/>
        <v/>
      </c>
      <c r="R309" s="185"/>
      <c r="S309" s="266"/>
      <c r="T309" s="90"/>
      <c r="U309" s="158">
        <f t="shared" si="19"/>
        <v>0</v>
      </c>
    </row>
    <row r="310" spans="1:21" ht="20.100000000000001" customHeight="1" x14ac:dyDescent="0.25">
      <c r="A310" s="173">
        <v>304</v>
      </c>
      <c r="B310" s="201" t="str">
        <f>IF(OCS!B310="","",OCS!B310)</f>
        <v/>
      </c>
      <c r="C310" s="201" t="str">
        <f>IF(OCS!C310="","",OCS!C310)</f>
        <v/>
      </c>
      <c r="D310" s="229" t="str">
        <f>IF(OCS!D310="","",OCS!D310)</f>
        <v/>
      </c>
      <c r="E310" s="229" t="str">
        <f>IF(OCS!E310="","",OCS!E310)</f>
        <v/>
      </c>
      <c r="F310" s="287" t="str">
        <f>IF(OCS!F310="","",OCS!F310)</f>
        <v/>
      </c>
      <c r="G310" s="287" t="str">
        <f>IF(OCS!G310="","",OCS!G310)</f>
        <v/>
      </c>
      <c r="H310" s="201" t="str">
        <f>IF(OCS!H310="","",OCS!H310)</f>
        <v/>
      </c>
      <c r="I310" s="201" t="str">
        <f>IF(OCS!I310="","",OCS!I310)</f>
        <v/>
      </c>
      <c r="J310" s="88"/>
      <c r="K310" s="69"/>
      <c r="L310" s="69"/>
      <c r="M310" s="69"/>
      <c r="N310" s="69"/>
      <c r="O310" s="84" t="str">
        <f t="shared" si="17"/>
        <v/>
      </c>
      <c r="P310" s="84" t="str">
        <f t="shared" si="16"/>
        <v/>
      </c>
      <c r="Q310" s="182" t="str">
        <f t="shared" si="18"/>
        <v/>
      </c>
      <c r="R310" s="185"/>
      <c r="S310" s="266"/>
      <c r="T310" s="90"/>
      <c r="U310" s="158">
        <f t="shared" si="19"/>
        <v>0</v>
      </c>
    </row>
    <row r="311" spans="1:21" ht="20.100000000000001" customHeight="1" x14ac:dyDescent="0.25">
      <c r="A311" s="173">
        <v>305</v>
      </c>
      <c r="B311" s="201" t="str">
        <f>IF(OCS!B311="","",OCS!B311)</f>
        <v/>
      </c>
      <c r="C311" s="201" t="str">
        <f>IF(OCS!C311="","",OCS!C311)</f>
        <v/>
      </c>
      <c r="D311" s="229" t="str">
        <f>IF(OCS!D311="","",OCS!D311)</f>
        <v/>
      </c>
      <c r="E311" s="229" t="str">
        <f>IF(OCS!E311="","",OCS!E311)</f>
        <v/>
      </c>
      <c r="F311" s="287" t="str">
        <f>IF(OCS!F311="","",OCS!F311)</f>
        <v/>
      </c>
      <c r="G311" s="287" t="str">
        <f>IF(OCS!G311="","",OCS!G311)</f>
        <v/>
      </c>
      <c r="H311" s="201" t="str">
        <f>IF(OCS!H311="","",OCS!H311)</f>
        <v/>
      </c>
      <c r="I311" s="201" t="str">
        <f>IF(OCS!I311="","",OCS!I311)</f>
        <v/>
      </c>
      <c r="J311" s="88"/>
      <c r="K311" s="69"/>
      <c r="L311" s="69"/>
      <c r="M311" s="69"/>
      <c r="N311" s="69"/>
      <c r="O311" s="84" t="str">
        <f t="shared" si="17"/>
        <v/>
      </c>
      <c r="P311" s="84" t="str">
        <f t="shared" si="16"/>
        <v/>
      </c>
      <c r="Q311" s="182" t="str">
        <f t="shared" si="18"/>
        <v/>
      </c>
      <c r="R311" s="185"/>
      <c r="S311" s="266"/>
      <c r="T311" s="90"/>
      <c r="U311" s="158">
        <f t="shared" si="19"/>
        <v>0</v>
      </c>
    </row>
    <row r="312" spans="1:21" ht="20.100000000000001" customHeight="1" x14ac:dyDescent="0.25">
      <c r="A312" s="173">
        <v>306</v>
      </c>
      <c r="B312" s="201" t="str">
        <f>IF(OCS!B312="","",OCS!B312)</f>
        <v/>
      </c>
      <c r="C312" s="201" t="str">
        <f>IF(OCS!C312="","",OCS!C312)</f>
        <v/>
      </c>
      <c r="D312" s="229" t="str">
        <f>IF(OCS!D312="","",OCS!D312)</f>
        <v/>
      </c>
      <c r="E312" s="229" t="str">
        <f>IF(OCS!E312="","",OCS!E312)</f>
        <v/>
      </c>
      <c r="F312" s="287" t="str">
        <f>IF(OCS!F312="","",OCS!F312)</f>
        <v/>
      </c>
      <c r="G312" s="287" t="str">
        <f>IF(OCS!G312="","",OCS!G312)</f>
        <v/>
      </c>
      <c r="H312" s="201" t="str">
        <f>IF(OCS!H312="","",OCS!H312)</f>
        <v/>
      </c>
      <c r="I312" s="201" t="str">
        <f>IF(OCS!I312="","",OCS!I312)</f>
        <v/>
      </c>
      <c r="J312" s="88"/>
      <c r="K312" s="69"/>
      <c r="L312" s="69"/>
      <c r="M312" s="69"/>
      <c r="N312" s="69"/>
      <c r="O312" s="84" t="str">
        <f t="shared" si="17"/>
        <v/>
      </c>
      <c r="P312" s="84" t="str">
        <f t="shared" si="16"/>
        <v/>
      </c>
      <c r="Q312" s="182" t="str">
        <f t="shared" si="18"/>
        <v/>
      </c>
      <c r="R312" s="185"/>
      <c r="S312" s="266"/>
      <c r="T312" s="90"/>
      <c r="U312" s="158">
        <f t="shared" si="19"/>
        <v>0</v>
      </c>
    </row>
    <row r="313" spans="1:21" ht="20.100000000000001" customHeight="1" x14ac:dyDescent="0.25">
      <c r="A313" s="173">
        <v>307</v>
      </c>
      <c r="B313" s="201" t="str">
        <f>IF(OCS!B313="","",OCS!B313)</f>
        <v/>
      </c>
      <c r="C313" s="201" t="str">
        <f>IF(OCS!C313="","",OCS!C313)</f>
        <v/>
      </c>
      <c r="D313" s="229" t="str">
        <f>IF(OCS!D313="","",OCS!D313)</f>
        <v/>
      </c>
      <c r="E313" s="229" t="str">
        <f>IF(OCS!E313="","",OCS!E313)</f>
        <v/>
      </c>
      <c r="F313" s="287" t="str">
        <f>IF(OCS!F313="","",OCS!F313)</f>
        <v/>
      </c>
      <c r="G313" s="287" t="str">
        <f>IF(OCS!G313="","",OCS!G313)</f>
        <v/>
      </c>
      <c r="H313" s="201" t="str">
        <f>IF(OCS!H313="","",OCS!H313)</f>
        <v/>
      </c>
      <c r="I313" s="201" t="str">
        <f>IF(OCS!I313="","",OCS!I313)</f>
        <v/>
      </c>
      <c r="J313" s="88"/>
      <c r="K313" s="69"/>
      <c r="L313" s="69"/>
      <c r="M313" s="69"/>
      <c r="N313" s="69"/>
      <c r="O313" s="84" t="str">
        <f t="shared" si="17"/>
        <v/>
      </c>
      <c r="P313" s="84" t="str">
        <f t="shared" si="16"/>
        <v/>
      </c>
      <c r="Q313" s="182" t="str">
        <f t="shared" si="18"/>
        <v/>
      </c>
      <c r="R313" s="185"/>
      <c r="S313" s="266"/>
      <c r="T313" s="90"/>
      <c r="U313" s="158">
        <f t="shared" si="19"/>
        <v>0</v>
      </c>
    </row>
    <row r="314" spans="1:21" ht="20.100000000000001" customHeight="1" x14ac:dyDescent="0.25">
      <c r="A314" s="173">
        <v>308</v>
      </c>
      <c r="B314" s="201" t="str">
        <f>IF(OCS!B314="","",OCS!B314)</f>
        <v/>
      </c>
      <c r="C314" s="201" t="str">
        <f>IF(OCS!C314="","",OCS!C314)</f>
        <v/>
      </c>
      <c r="D314" s="229" t="str">
        <f>IF(OCS!D314="","",OCS!D314)</f>
        <v/>
      </c>
      <c r="E314" s="229" t="str">
        <f>IF(OCS!E314="","",OCS!E314)</f>
        <v/>
      </c>
      <c r="F314" s="287" t="str">
        <f>IF(OCS!F314="","",OCS!F314)</f>
        <v/>
      </c>
      <c r="G314" s="287" t="str">
        <f>IF(OCS!G314="","",OCS!G314)</f>
        <v/>
      </c>
      <c r="H314" s="201" t="str">
        <f>IF(OCS!H314="","",OCS!H314)</f>
        <v/>
      </c>
      <c r="I314" s="201" t="str">
        <f>IF(OCS!I314="","",OCS!I314)</f>
        <v/>
      </c>
      <c r="J314" s="88"/>
      <c r="K314" s="69"/>
      <c r="L314" s="69"/>
      <c r="M314" s="69"/>
      <c r="N314" s="69"/>
      <c r="O314" s="84" t="str">
        <f t="shared" si="17"/>
        <v/>
      </c>
      <c r="P314" s="84" t="str">
        <f t="shared" si="16"/>
        <v/>
      </c>
      <c r="Q314" s="182" t="str">
        <f t="shared" si="18"/>
        <v/>
      </c>
      <c r="R314" s="185"/>
      <c r="S314" s="266"/>
      <c r="T314" s="90"/>
      <c r="U314" s="158">
        <f t="shared" si="19"/>
        <v>0</v>
      </c>
    </row>
    <row r="315" spans="1:21" ht="20.100000000000001" customHeight="1" x14ac:dyDescent="0.25">
      <c r="A315" s="173">
        <v>309</v>
      </c>
      <c r="B315" s="201" t="str">
        <f>IF(OCS!B315="","",OCS!B315)</f>
        <v/>
      </c>
      <c r="C315" s="201" t="str">
        <f>IF(OCS!C315="","",OCS!C315)</f>
        <v/>
      </c>
      <c r="D315" s="229" t="str">
        <f>IF(OCS!D315="","",OCS!D315)</f>
        <v/>
      </c>
      <c r="E315" s="229" t="str">
        <f>IF(OCS!E315="","",OCS!E315)</f>
        <v/>
      </c>
      <c r="F315" s="287" t="str">
        <f>IF(OCS!F315="","",OCS!F315)</f>
        <v/>
      </c>
      <c r="G315" s="287" t="str">
        <f>IF(OCS!G315="","",OCS!G315)</f>
        <v/>
      </c>
      <c r="H315" s="201" t="str">
        <f>IF(OCS!H315="","",OCS!H315)</f>
        <v/>
      </c>
      <c r="I315" s="201" t="str">
        <f>IF(OCS!I315="","",OCS!I315)</f>
        <v/>
      </c>
      <c r="J315" s="88"/>
      <c r="K315" s="69"/>
      <c r="L315" s="69"/>
      <c r="M315" s="69"/>
      <c r="N315" s="69"/>
      <c r="O315" s="84" t="str">
        <f t="shared" si="17"/>
        <v/>
      </c>
      <c r="P315" s="84" t="str">
        <f t="shared" si="16"/>
        <v/>
      </c>
      <c r="Q315" s="182" t="str">
        <f t="shared" si="18"/>
        <v/>
      </c>
      <c r="R315" s="185"/>
      <c r="S315" s="266"/>
      <c r="T315" s="90"/>
      <c r="U315" s="158">
        <f t="shared" si="19"/>
        <v>0</v>
      </c>
    </row>
    <row r="316" spans="1:21" ht="20.100000000000001" customHeight="1" x14ac:dyDescent="0.25">
      <c r="A316" s="173">
        <v>310</v>
      </c>
      <c r="B316" s="201" t="str">
        <f>IF(OCS!B316="","",OCS!B316)</f>
        <v/>
      </c>
      <c r="C316" s="201" t="str">
        <f>IF(OCS!C316="","",OCS!C316)</f>
        <v/>
      </c>
      <c r="D316" s="229" t="str">
        <f>IF(OCS!D316="","",OCS!D316)</f>
        <v/>
      </c>
      <c r="E316" s="229" t="str">
        <f>IF(OCS!E316="","",OCS!E316)</f>
        <v/>
      </c>
      <c r="F316" s="287" t="str">
        <f>IF(OCS!F316="","",OCS!F316)</f>
        <v/>
      </c>
      <c r="G316" s="287" t="str">
        <f>IF(OCS!G316="","",OCS!G316)</f>
        <v/>
      </c>
      <c r="H316" s="201" t="str">
        <f>IF(OCS!H316="","",OCS!H316)</f>
        <v/>
      </c>
      <c r="I316" s="201" t="str">
        <f>IF(OCS!I316="","",OCS!I316)</f>
        <v/>
      </c>
      <c r="J316" s="88"/>
      <c r="K316" s="69"/>
      <c r="L316" s="69"/>
      <c r="M316" s="69"/>
      <c r="N316" s="69"/>
      <c r="O316" s="84" t="str">
        <f t="shared" si="17"/>
        <v/>
      </c>
      <c r="P316" s="84" t="str">
        <f t="shared" si="16"/>
        <v/>
      </c>
      <c r="Q316" s="182" t="str">
        <f t="shared" si="18"/>
        <v/>
      </c>
      <c r="R316" s="185"/>
      <c r="S316" s="266"/>
      <c r="T316" s="90"/>
      <c r="U316" s="158">
        <f t="shared" si="19"/>
        <v>0</v>
      </c>
    </row>
    <row r="317" spans="1:21" ht="20.100000000000001" customHeight="1" x14ac:dyDescent="0.25">
      <c r="A317" s="173">
        <v>311</v>
      </c>
      <c r="B317" s="201" t="str">
        <f>IF(OCS!B317="","",OCS!B317)</f>
        <v/>
      </c>
      <c r="C317" s="201" t="str">
        <f>IF(OCS!C317="","",OCS!C317)</f>
        <v/>
      </c>
      <c r="D317" s="229" t="str">
        <f>IF(OCS!D317="","",OCS!D317)</f>
        <v/>
      </c>
      <c r="E317" s="229" t="str">
        <f>IF(OCS!E317="","",OCS!E317)</f>
        <v/>
      </c>
      <c r="F317" s="287" t="str">
        <f>IF(OCS!F317="","",OCS!F317)</f>
        <v/>
      </c>
      <c r="G317" s="287" t="str">
        <f>IF(OCS!G317="","",OCS!G317)</f>
        <v/>
      </c>
      <c r="H317" s="201" t="str">
        <f>IF(OCS!H317="","",OCS!H317)</f>
        <v/>
      </c>
      <c r="I317" s="201" t="str">
        <f>IF(OCS!I317="","",OCS!I317)</f>
        <v/>
      </c>
      <c r="J317" s="88"/>
      <c r="K317" s="69"/>
      <c r="L317" s="69"/>
      <c r="M317" s="69"/>
      <c r="N317" s="69"/>
      <c r="O317" s="84" t="str">
        <f t="shared" si="17"/>
        <v/>
      </c>
      <c r="P317" s="84" t="str">
        <f t="shared" si="16"/>
        <v/>
      </c>
      <c r="Q317" s="182" t="str">
        <f t="shared" si="18"/>
        <v/>
      </c>
      <c r="R317" s="185"/>
      <c r="S317" s="266"/>
      <c r="T317" s="90"/>
      <c r="U317" s="158">
        <f t="shared" si="19"/>
        <v>0</v>
      </c>
    </row>
    <row r="318" spans="1:21" ht="20.100000000000001" customHeight="1" x14ac:dyDescent="0.25">
      <c r="A318" s="173">
        <v>312</v>
      </c>
      <c r="B318" s="201" t="str">
        <f>IF(OCS!B318="","",OCS!B318)</f>
        <v/>
      </c>
      <c r="C318" s="201" t="str">
        <f>IF(OCS!C318="","",OCS!C318)</f>
        <v/>
      </c>
      <c r="D318" s="229" t="str">
        <f>IF(OCS!D318="","",OCS!D318)</f>
        <v/>
      </c>
      <c r="E318" s="229" t="str">
        <f>IF(OCS!E318="","",OCS!E318)</f>
        <v/>
      </c>
      <c r="F318" s="287" t="str">
        <f>IF(OCS!F318="","",OCS!F318)</f>
        <v/>
      </c>
      <c r="G318" s="287" t="str">
        <f>IF(OCS!G318="","",OCS!G318)</f>
        <v/>
      </c>
      <c r="H318" s="201" t="str">
        <f>IF(OCS!H318="","",OCS!H318)</f>
        <v/>
      </c>
      <c r="I318" s="201" t="str">
        <f>IF(OCS!I318="","",OCS!I318)</f>
        <v/>
      </c>
      <c r="J318" s="88"/>
      <c r="K318" s="69"/>
      <c r="L318" s="69"/>
      <c r="M318" s="69"/>
      <c r="N318" s="69"/>
      <c r="O318" s="84" t="str">
        <f t="shared" si="17"/>
        <v/>
      </c>
      <c r="P318" s="84" t="str">
        <f t="shared" si="16"/>
        <v/>
      </c>
      <c r="Q318" s="182" t="str">
        <f t="shared" si="18"/>
        <v/>
      </c>
      <c r="R318" s="185"/>
      <c r="S318" s="266"/>
      <c r="T318" s="90"/>
      <c r="U318" s="158">
        <f t="shared" si="19"/>
        <v>0</v>
      </c>
    </row>
    <row r="319" spans="1:21" ht="20.100000000000001" customHeight="1" x14ac:dyDescent="0.25">
      <c r="A319" s="173">
        <v>313</v>
      </c>
      <c r="B319" s="201" t="str">
        <f>IF(OCS!B319="","",OCS!B319)</f>
        <v/>
      </c>
      <c r="C319" s="201" t="str">
        <f>IF(OCS!C319="","",OCS!C319)</f>
        <v/>
      </c>
      <c r="D319" s="229" t="str">
        <f>IF(OCS!D319="","",OCS!D319)</f>
        <v/>
      </c>
      <c r="E319" s="229" t="str">
        <f>IF(OCS!E319="","",OCS!E319)</f>
        <v/>
      </c>
      <c r="F319" s="287" t="str">
        <f>IF(OCS!F319="","",OCS!F319)</f>
        <v/>
      </c>
      <c r="G319" s="287" t="str">
        <f>IF(OCS!G319="","",OCS!G319)</f>
        <v/>
      </c>
      <c r="H319" s="201" t="str">
        <f>IF(OCS!H319="","",OCS!H319)</f>
        <v/>
      </c>
      <c r="I319" s="201" t="str">
        <f>IF(OCS!I319="","",OCS!I319)</f>
        <v/>
      </c>
      <c r="J319" s="88"/>
      <c r="K319" s="69"/>
      <c r="L319" s="69"/>
      <c r="M319" s="69"/>
      <c r="N319" s="69"/>
      <c r="O319" s="84" t="str">
        <f t="shared" si="17"/>
        <v/>
      </c>
      <c r="P319" s="84" t="str">
        <f t="shared" si="16"/>
        <v/>
      </c>
      <c r="Q319" s="182" t="str">
        <f t="shared" si="18"/>
        <v/>
      </c>
      <c r="R319" s="185"/>
      <c r="S319" s="266"/>
      <c r="T319" s="90"/>
      <c r="U319" s="158">
        <f t="shared" si="19"/>
        <v>0</v>
      </c>
    </row>
    <row r="320" spans="1:21" ht="20.100000000000001" customHeight="1" x14ac:dyDescent="0.25">
      <c r="A320" s="173">
        <v>314</v>
      </c>
      <c r="B320" s="201" t="str">
        <f>IF(OCS!B320="","",OCS!B320)</f>
        <v/>
      </c>
      <c r="C320" s="201" t="str">
        <f>IF(OCS!C320="","",OCS!C320)</f>
        <v/>
      </c>
      <c r="D320" s="229" t="str">
        <f>IF(OCS!D320="","",OCS!D320)</f>
        <v/>
      </c>
      <c r="E320" s="229" t="str">
        <f>IF(OCS!E320="","",OCS!E320)</f>
        <v/>
      </c>
      <c r="F320" s="287" t="str">
        <f>IF(OCS!F320="","",OCS!F320)</f>
        <v/>
      </c>
      <c r="G320" s="287" t="str">
        <f>IF(OCS!G320="","",OCS!G320)</f>
        <v/>
      </c>
      <c r="H320" s="201" t="str">
        <f>IF(OCS!H320="","",OCS!H320)</f>
        <v/>
      </c>
      <c r="I320" s="201" t="str">
        <f>IF(OCS!I320="","",OCS!I320)</f>
        <v/>
      </c>
      <c r="J320" s="88"/>
      <c r="K320" s="69"/>
      <c r="L320" s="69"/>
      <c r="M320" s="69"/>
      <c r="N320" s="69"/>
      <c r="O320" s="84" t="str">
        <f t="shared" si="17"/>
        <v/>
      </c>
      <c r="P320" s="84" t="str">
        <f t="shared" si="16"/>
        <v/>
      </c>
      <c r="Q320" s="182" t="str">
        <f t="shared" si="18"/>
        <v/>
      </c>
      <c r="R320" s="185"/>
      <c r="S320" s="266"/>
      <c r="T320" s="90"/>
      <c r="U320" s="158">
        <f t="shared" si="19"/>
        <v>0</v>
      </c>
    </row>
    <row r="321" spans="1:21" ht="20.100000000000001" customHeight="1" x14ac:dyDescent="0.25">
      <c r="A321" s="173">
        <v>315</v>
      </c>
      <c r="B321" s="201" t="str">
        <f>IF(OCS!B321="","",OCS!B321)</f>
        <v/>
      </c>
      <c r="C321" s="201" t="str">
        <f>IF(OCS!C321="","",OCS!C321)</f>
        <v/>
      </c>
      <c r="D321" s="229" t="str">
        <f>IF(OCS!D321="","",OCS!D321)</f>
        <v/>
      </c>
      <c r="E321" s="229" t="str">
        <f>IF(OCS!E321="","",OCS!E321)</f>
        <v/>
      </c>
      <c r="F321" s="287" t="str">
        <f>IF(OCS!F321="","",OCS!F321)</f>
        <v/>
      </c>
      <c r="G321" s="287" t="str">
        <f>IF(OCS!G321="","",OCS!G321)</f>
        <v/>
      </c>
      <c r="H321" s="201" t="str">
        <f>IF(OCS!H321="","",OCS!H321)</f>
        <v/>
      </c>
      <c r="I321" s="201" t="str">
        <f>IF(OCS!I321="","",OCS!I321)</f>
        <v/>
      </c>
      <c r="J321" s="88"/>
      <c r="K321" s="69"/>
      <c r="L321" s="69"/>
      <c r="M321" s="69"/>
      <c r="N321" s="69"/>
      <c r="O321" s="84" t="str">
        <f t="shared" si="17"/>
        <v/>
      </c>
      <c r="P321" s="84" t="str">
        <f t="shared" si="16"/>
        <v/>
      </c>
      <c r="Q321" s="182" t="str">
        <f t="shared" si="18"/>
        <v/>
      </c>
      <c r="R321" s="185"/>
      <c r="S321" s="266"/>
      <c r="T321" s="90"/>
      <c r="U321" s="158">
        <f t="shared" si="19"/>
        <v>0</v>
      </c>
    </row>
    <row r="322" spans="1:21" ht="20.100000000000001" customHeight="1" x14ac:dyDescent="0.25">
      <c r="A322" s="173">
        <v>316</v>
      </c>
      <c r="B322" s="201" t="str">
        <f>IF(OCS!B322="","",OCS!B322)</f>
        <v/>
      </c>
      <c r="C322" s="201" t="str">
        <f>IF(OCS!C322="","",OCS!C322)</f>
        <v/>
      </c>
      <c r="D322" s="229" t="str">
        <f>IF(OCS!D322="","",OCS!D322)</f>
        <v/>
      </c>
      <c r="E322" s="229" t="str">
        <f>IF(OCS!E322="","",OCS!E322)</f>
        <v/>
      </c>
      <c r="F322" s="287" t="str">
        <f>IF(OCS!F322="","",OCS!F322)</f>
        <v/>
      </c>
      <c r="G322" s="287" t="str">
        <f>IF(OCS!G322="","",OCS!G322)</f>
        <v/>
      </c>
      <c r="H322" s="201" t="str">
        <f>IF(OCS!H322="","",OCS!H322)</f>
        <v/>
      </c>
      <c r="I322" s="201" t="str">
        <f>IF(OCS!I322="","",OCS!I322)</f>
        <v/>
      </c>
      <c r="J322" s="88"/>
      <c r="K322" s="69"/>
      <c r="L322" s="69"/>
      <c r="M322" s="69"/>
      <c r="N322" s="69"/>
      <c r="O322" s="84" t="str">
        <f t="shared" si="17"/>
        <v/>
      </c>
      <c r="P322" s="84" t="str">
        <f t="shared" si="16"/>
        <v/>
      </c>
      <c r="Q322" s="182" t="str">
        <f t="shared" si="18"/>
        <v/>
      </c>
      <c r="R322" s="185"/>
      <c r="S322" s="266"/>
      <c r="T322" s="90"/>
      <c r="U322" s="158">
        <f t="shared" si="19"/>
        <v>0</v>
      </c>
    </row>
    <row r="323" spans="1:21" ht="20.100000000000001" customHeight="1" x14ac:dyDescent="0.25">
      <c r="A323" s="173">
        <v>317</v>
      </c>
      <c r="B323" s="201" t="str">
        <f>IF(OCS!B323="","",OCS!B323)</f>
        <v/>
      </c>
      <c r="C323" s="201" t="str">
        <f>IF(OCS!C323="","",OCS!C323)</f>
        <v/>
      </c>
      <c r="D323" s="229" t="str">
        <f>IF(OCS!D323="","",OCS!D323)</f>
        <v/>
      </c>
      <c r="E323" s="229" t="str">
        <f>IF(OCS!E323="","",OCS!E323)</f>
        <v/>
      </c>
      <c r="F323" s="287" t="str">
        <f>IF(OCS!F323="","",OCS!F323)</f>
        <v/>
      </c>
      <c r="G323" s="287" t="str">
        <f>IF(OCS!G323="","",OCS!G323)</f>
        <v/>
      </c>
      <c r="H323" s="201" t="str">
        <f>IF(OCS!H323="","",OCS!H323)</f>
        <v/>
      </c>
      <c r="I323" s="201" t="str">
        <f>IF(OCS!I323="","",OCS!I323)</f>
        <v/>
      </c>
      <c r="J323" s="88"/>
      <c r="K323" s="69"/>
      <c r="L323" s="69"/>
      <c r="M323" s="69"/>
      <c r="N323" s="69"/>
      <c r="O323" s="84" t="str">
        <f t="shared" si="17"/>
        <v/>
      </c>
      <c r="P323" s="84" t="str">
        <f t="shared" si="16"/>
        <v/>
      </c>
      <c r="Q323" s="182" t="str">
        <f t="shared" si="18"/>
        <v/>
      </c>
      <c r="R323" s="185"/>
      <c r="S323" s="266"/>
      <c r="T323" s="90"/>
      <c r="U323" s="158">
        <f t="shared" si="19"/>
        <v>0</v>
      </c>
    </row>
    <row r="324" spans="1:21" ht="20.100000000000001" customHeight="1" x14ac:dyDescent="0.25">
      <c r="A324" s="173">
        <v>318</v>
      </c>
      <c r="B324" s="201" t="str">
        <f>IF(OCS!B324="","",OCS!B324)</f>
        <v/>
      </c>
      <c r="C324" s="201" t="str">
        <f>IF(OCS!C324="","",OCS!C324)</f>
        <v/>
      </c>
      <c r="D324" s="229" t="str">
        <f>IF(OCS!D324="","",OCS!D324)</f>
        <v/>
      </c>
      <c r="E324" s="229" t="str">
        <f>IF(OCS!E324="","",OCS!E324)</f>
        <v/>
      </c>
      <c r="F324" s="287" t="str">
        <f>IF(OCS!F324="","",OCS!F324)</f>
        <v/>
      </c>
      <c r="G324" s="287" t="str">
        <f>IF(OCS!G324="","",OCS!G324)</f>
        <v/>
      </c>
      <c r="H324" s="201" t="str">
        <f>IF(OCS!H324="","",OCS!H324)</f>
        <v/>
      </c>
      <c r="I324" s="201" t="str">
        <f>IF(OCS!I324="","",OCS!I324)</f>
        <v/>
      </c>
      <c r="J324" s="88"/>
      <c r="K324" s="69"/>
      <c r="L324" s="69"/>
      <c r="M324" s="69"/>
      <c r="N324" s="69"/>
      <c r="O324" s="84" t="str">
        <f t="shared" si="17"/>
        <v/>
      </c>
      <c r="P324" s="84" t="str">
        <f t="shared" si="16"/>
        <v/>
      </c>
      <c r="Q324" s="182" t="str">
        <f t="shared" si="18"/>
        <v/>
      </c>
      <c r="R324" s="185"/>
      <c r="S324" s="266"/>
      <c r="T324" s="90"/>
      <c r="U324" s="158">
        <f t="shared" si="19"/>
        <v>0</v>
      </c>
    </row>
    <row r="325" spans="1:21" ht="20.100000000000001" customHeight="1" x14ac:dyDescent="0.25">
      <c r="A325" s="173">
        <v>319</v>
      </c>
      <c r="B325" s="201" t="str">
        <f>IF(OCS!B325="","",OCS!B325)</f>
        <v/>
      </c>
      <c r="C325" s="201" t="str">
        <f>IF(OCS!C325="","",OCS!C325)</f>
        <v/>
      </c>
      <c r="D325" s="229" t="str">
        <f>IF(OCS!D325="","",OCS!D325)</f>
        <v/>
      </c>
      <c r="E325" s="229" t="str">
        <f>IF(OCS!E325="","",OCS!E325)</f>
        <v/>
      </c>
      <c r="F325" s="287" t="str">
        <f>IF(OCS!F325="","",OCS!F325)</f>
        <v/>
      </c>
      <c r="G325" s="287" t="str">
        <f>IF(OCS!G325="","",OCS!G325)</f>
        <v/>
      </c>
      <c r="H325" s="201" t="str">
        <f>IF(OCS!H325="","",OCS!H325)</f>
        <v/>
      </c>
      <c r="I325" s="201" t="str">
        <f>IF(OCS!I325="","",OCS!I325)</f>
        <v/>
      </c>
      <c r="J325" s="88"/>
      <c r="K325" s="69"/>
      <c r="L325" s="69"/>
      <c r="M325" s="69"/>
      <c r="N325" s="69"/>
      <c r="O325" s="84" t="str">
        <f t="shared" si="17"/>
        <v/>
      </c>
      <c r="P325" s="84" t="str">
        <f t="shared" si="16"/>
        <v/>
      </c>
      <c r="Q325" s="182" t="str">
        <f t="shared" si="18"/>
        <v/>
      </c>
      <c r="R325" s="185"/>
      <c r="S325" s="266"/>
      <c r="T325" s="90"/>
      <c r="U325" s="158">
        <f t="shared" si="19"/>
        <v>0</v>
      </c>
    </row>
    <row r="326" spans="1:21" ht="20.100000000000001" customHeight="1" x14ac:dyDescent="0.25">
      <c r="A326" s="173">
        <v>320</v>
      </c>
      <c r="B326" s="201" t="str">
        <f>IF(OCS!B326="","",OCS!B326)</f>
        <v/>
      </c>
      <c r="C326" s="201" t="str">
        <f>IF(OCS!C326="","",OCS!C326)</f>
        <v/>
      </c>
      <c r="D326" s="229" t="str">
        <f>IF(OCS!D326="","",OCS!D326)</f>
        <v/>
      </c>
      <c r="E326" s="229" t="str">
        <f>IF(OCS!E326="","",OCS!E326)</f>
        <v/>
      </c>
      <c r="F326" s="287" t="str">
        <f>IF(OCS!F326="","",OCS!F326)</f>
        <v/>
      </c>
      <c r="G326" s="287" t="str">
        <f>IF(OCS!G326="","",OCS!G326)</f>
        <v/>
      </c>
      <c r="H326" s="201" t="str">
        <f>IF(OCS!H326="","",OCS!H326)</f>
        <v/>
      </c>
      <c r="I326" s="201" t="str">
        <f>IF(OCS!I326="","",OCS!I326)</f>
        <v/>
      </c>
      <c r="J326" s="88"/>
      <c r="K326" s="69"/>
      <c r="L326" s="69"/>
      <c r="M326" s="69"/>
      <c r="N326" s="69"/>
      <c r="O326" s="84" t="str">
        <f t="shared" si="17"/>
        <v/>
      </c>
      <c r="P326" s="84" t="str">
        <f t="shared" si="16"/>
        <v/>
      </c>
      <c r="Q326" s="182" t="str">
        <f t="shared" si="18"/>
        <v/>
      </c>
      <c r="R326" s="185"/>
      <c r="S326" s="266"/>
      <c r="T326" s="90"/>
      <c r="U326" s="158">
        <f t="shared" si="19"/>
        <v>0</v>
      </c>
    </row>
    <row r="327" spans="1:21" ht="20.100000000000001" customHeight="1" x14ac:dyDescent="0.25">
      <c r="A327" s="173">
        <v>321</v>
      </c>
      <c r="B327" s="201" t="str">
        <f>IF(OCS!B327="","",OCS!B327)</f>
        <v/>
      </c>
      <c r="C327" s="201" t="str">
        <f>IF(OCS!C327="","",OCS!C327)</f>
        <v/>
      </c>
      <c r="D327" s="229" t="str">
        <f>IF(OCS!D327="","",OCS!D327)</f>
        <v/>
      </c>
      <c r="E327" s="229" t="str">
        <f>IF(OCS!E327="","",OCS!E327)</f>
        <v/>
      </c>
      <c r="F327" s="287" t="str">
        <f>IF(OCS!F327="","",OCS!F327)</f>
        <v/>
      </c>
      <c r="G327" s="287" t="str">
        <f>IF(OCS!G327="","",OCS!G327)</f>
        <v/>
      </c>
      <c r="H327" s="201" t="str">
        <f>IF(OCS!H327="","",OCS!H327)</f>
        <v/>
      </c>
      <c r="I327" s="201" t="str">
        <f>IF(OCS!I327="","",OCS!I327)</f>
        <v/>
      </c>
      <c r="J327" s="88"/>
      <c r="K327" s="69"/>
      <c r="L327" s="69"/>
      <c r="M327" s="69"/>
      <c r="N327" s="69"/>
      <c r="O327" s="84" t="str">
        <f t="shared" si="17"/>
        <v/>
      </c>
      <c r="P327" s="84" t="str">
        <f t="shared" ref="P327:P390" si="20">IF(J327="","",IF(AND(J327="Internes",K327&gt;=12),5.19*L327*K327,IF(AND(J327="Internes",K327&lt;12),11.42*L327*K327,IF(AND(J327="Mayotte",K327&gt;=12),12*L327*K327,IF(AND(J327="Mayotte",K327&lt;12),21.53*L327*K327,IF(AND(J327="Hors territoire",K327&gt;=12),23.73*L327*K327,IF(AND(J327="Hors territoire",K327&lt;12),39.97*L327*K327,"")))))))</f>
        <v/>
      </c>
      <c r="Q327" s="182" t="str">
        <f t="shared" si="18"/>
        <v/>
      </c>
      <c r="R327" s="185"/>
      <c r="S327" s="266"/>
      <c r="T327" s="90"/>
      <c r="U327" s="158">
        <f t="shared" si="19"/>
        <v>0</v>
      </c>
    </row>
    <row r="328" spans="1:21" ht="20.100000000000001" customHeight="1" x14ac:dyDescent="0.25">
      <c r="A328" s="173">
        <v>322</v>
      </c>
      <c r="B328" s="201" t="str">
        <f>IF(OCS!B328="","",OCS!B328)</f>
        <v/>
      </c>
      <c r="C328" s="201" t="str">
        <f>IF(OCS!C328="","",OCS!C328)</f>
        <v/>
      </c>
      <c r="D328" s="229" t="str">
        <f>IF(OCS!D328="","",OCS!D328)</f>
        <v/>
      </c>
      <c r="E328" s="229" t="str">
        <f>IF(OCS!E328="","",OCS!E328)</f>
        <v/>
      </c>
      <c r="F328" s="287" t="str">
        <f>IF(OCS!F328="","",OCS!F328)</f>
        <v/>
      </c>
      <c r="G328" s="287" t="str">
        <f>IF(OCS!G328="","",OCS!G328)</f>
        <v/>
      </c>
      <c r="H328" s="201" t="str">
        <f>IF(OCS!H328="","",OCS!H328)</f>
        <v/>
      </c>
      <c r="I328" s="201" t="str">
        <f>IF(OCS!I328="","",OCS!I328)</f>
        <v/>
      </c>
      <c r="J328" s="88"/>
      <c r="K328" s="69"/>
      <c r="L328" s="69"/>
      <c r="M328" s="69"/>
      <c r="N328" s="69"/>
      <c r="O328" s="84" t="str">
        <f t="shared" ref="O328:O391" si="21">IF(J328="","",IF(AND(J328="Internes",K328&gt;=12),5.19,IF(AND(J328="Internes",K328&lt;12),11.42,IF(AND(J328="Mayotte",K328&gt;=12),12,IF(AND(J328="Mayotte",K328&lt;12),21.53,IF(AND(J328="Hors territoire",K328&gt;=12),23.73,IF(AND(J328="Hors territoire",K328&lt;12),39.97,"")))))))</f>
        <v/>
      </c>
      <c r="P328" s="84" t="str">
        <f t="shared" si="20"/>
        <v/>
      </c>
      <c r="Q328" s="182" t="str">
        <f t="shared" ref="Q328:Q391" si="22">IF(OR(I328="",P328=""),"",IF($P328&gt;I328,"Le montant éligible ne peut être supérieur au montant présenté",""))</f>
        <v/>
      </c>
      <c r="R328" s="185"/>
      <c r="S328" s="266"/>
      <c r="T328" s="90"/>
      <c r="U328" s="158">
        <f t="shared" ref="U328:U391" si="23">IF(AND(B328&lt;&gt;"",T328&lt;&gt;"Oui"),1,0)</f>
        <v>0</v>
      </c>
    </row>
    <row r="329" spans="1:21" ht="20.100000000000001" customHeight="1" x14ac:dyDescent="0.25">
      <c r="A329" s="173">
        <v>323</v>
      </c>
      <c r="B329" s="201" t="str">
        <f>IF(OCS!B329="","",OCS!B329)</f>
        <v/>
      </c>
      <c r="C329" s="201" t="str">
        <f>IF(OCS!C329="","",OCS!C329)</f>
        <v/>
      </c>
      <c r="D329" s="229" t="str">
        <f>IF(OCS!D329="","",OCS!D329)</f>
        <v/>
      </c>
      <c r="E329" s="229" t="str">
        <f>IF(OCS!E329="","",OCS!E329)</f>
        <v/>
      </c>
      <c r="F329" s="287" t="str">
        <f>IF(OCS!F329="","",OCS!F329)</f>
        <v/>
      </c>
      <c r="G329" s="287" t="str">
        <f>IF(OCS!G329="","",OCS!G329)</f>
        <v/>
      </c>
      <c r="H329" s="201" t="str">
        <f>IF(OCS!H329="","",OCS!H329)</f>
        <v/>
      </c>
      <c r="I329" s="201" t="str">
        <f>IF(OCS!I329="","",OCS!I329)</f>
        <v/>
      </c>
      <c r="J329" s="88"/>
      <c r="K329" s="69"/>
      <c r="L329" s="69"/>
      <c r="M329" s="69"/>
      <c r="N329" s="69"/>
      <c r="O329" s="84" t="str">
        <f t="shared" si="21"/>
        <v/>
      </c>
      <c r="P329" s="84" t="str">
        <f t="shared" si="20"/>
        <v/>
      </c>
      <c r="Q329" s="182" t="str">
        <f t="shared" si="22"/>
        <v/>
      </c>
      <c r="R329" s="185"/>
      <c r="S329" s="266"/>
      <c r="T329" s="90"/>
      <c r="U329" s="158">
        <f t="shared" si="23"/>
        <v>0</v>
      </c>
    </row>
    <row r="330" spans="1:21" ht="20.100000000000001" customHeight="1" x14ac:dyDescent="0.25">
      <c r="A330" s="173">
        <v>324</v>
      </c>
      <c r="B330" s="201" t="str">
        <f>IF(OCS!B330="","",OCS!B330)</f>
        <v/>
      </c>
      <c r="C330" s="201" t="str">
        <f>IF(OCS!C330="","",OCS!C330)</f>
        <v/>
      </c>
      <c r="D330" s="229" t="str">
        <f>IF(OCS!D330="","",OCS!D330)</f>
        <v/>
      </c>
      <c r="E330" s="229" t="str">
        <f>IF(OCS!E330="","",OCS!E330)</f>
        <v/>
      </c>
      <c r="F330" s="287" t="str">
        <f>IF(OCS!F330="","",OCS!F330)</f>
        <v/>
      </c>
      <c r="G330" s="287" t="str">
        <f>IF(OCS!G330="","",OCS!G330)</f>
        <v/>
      </c>
      <c r="H330" s="201" t="str">
        <f>IF(OCS!H330="","",OCS!H330)</f>
        <v/>
      </c>
      <c r="I330" s="201" t="str">
        <f>IF(OCS!I330="","",OCS!I330)</f>
        <v/>
      </c>
      <c r="J330" s="88"/>
      <c r="K330" s="69"/>
      <c r="L330" s="69"/>
      <c r="M330" s="69"/>
      <c r="N330" s="69"/>
      <c r="O330" s="84" t="str">
        <f t="shared" si="21"/>
        <v/>
      </c>
      <c r="P330" s="84" t="str">
        <f t="shared" si="20"/>
        <v/>
      </c>
      <c r="Q330" s="182" t="str">
        <f t="shared" si="22"/>
        <v/>
      </c>
      <c r="R330" s="185"/>
      <c r="S330" s="266"/>
      <c r="T330" s="90"/>
      <c r="U330" s="158">
        <f t="shared" si="23"/>
        <v>0</v>
      </c>
    </row>
    <row r="331" spans="1:21" ht="20.100000000000001" customHeight="1" x14ac:dyDescent="0.25">
      <c r="A331" s="173">
        <v>325</v>
      </c>
      <c r="B331" s="201" t="str">
        <f>IF(OCS!B331="","",OCS!B331)</f>
        <v/>
      </c>
      <c r="C331" s="201" t="str">
        <f>IF(OCS!C331="","",OCS!C331)</f>
        <v/>
      </c>
      <c r="D331" s="229" t="str">
        <f>IF(OCS!D331="","",OCS!D331)</f>
        <v/>
      </c>
      <c r="E331" s="229" t="str">
        <f>IF(OCS!E331="","",OCS!E331)</f>
        <v/>
      </c>
      <c r="F331" s="287" t="str">
        <f>IF(OCS!F331="","",OCS!F331)</f>
        <v/>
      </c>
      <c r="G331" s="287" t="str">
        <f>IF(OCS!G331="","",OCS!G331)</f>
        <v/>
      </c>
      <c r="H331" s="201" t="str">
        <f>IF(OCS!H331="","",OCS!H331)</f>
        <v/>
      </c>
      <c r="I331" s="201" t="str">
        <f>IF(OCS!I331="","",OCS!I331)</f>
        <v/>
      </c>
      <c r="J331" s="88"/>
      <c r="K331" s="69"/>
      <c r="L331" s="69"/>
      <c r="M331" s="69"/>
      <c r="N331" s="69"/>
      <c r="O331" s="84" t="str">
        <f t="shared" si="21"/>
        <v/>
      </c>
      <c r="P331" s="84" t="str">
        <f t="shared" si="20"/>
        <v/>
      </c>
      <c r="Q331" s="182" t="str">
        <f t="shared" si="22"/>
        <v/>
      </c>
      <c r="R331" s="185"/>
      <c r="S331" s="266"/>
      <c r="T331" s="90"/>
      <c r="U331" s="158">
        <f t="shared" si="23"/>
        <v>0</v>
      </c>
    </row>
    <row r="332" spans="1:21" ht="20.100000000000001" customHeight="1" x14ac:dyDescent="0.25">
      <c r="A332" s="173">
        <v>326</v>
      </c>
      <c r="B332" s="201" t="str">
        <f>IF(OCS!B332="","",OCS!B332)</f>
        <v/>
      </c>
      <c r="C332" s="201" t="str">
        <f>IF(OCS!C332="","",OCS!C332)</f>
        <v/>
      </c>
      <c r="D332" s="229" t="str">
        <f>IF(OCS!D332="","",OCS!D332)</f>
        <v/>
      </c>
      <c r="E332" s="229" t="str">
        <f>IF(OCS!E332="","",OCS!E332)</f>
        <v/>
      </c>
      <c r="F332" s="287" t="str">
        <f>IF(OCS!F332="","",OCS!F332)</f>
        <v/>
      </c>
      <c r="G332" s="287" t="str">
        <f>IF(OCS!G332="","",OCS!G332)</f>
        <v/>
      </c>
      <c r="H332" s="201" t="str">
        <f>IF(OCS!H332="","",OCS!H332)</f>
        <v/>
      </c>
      <c r="I332" s="201" t="str">
        <f>IF(OCS!I332="","",OCS!I332)</f>
        <v/>
      </c>
      <c r="J332" s="88"/>
      <c r="K332" s="69"/>
      <c r="L332" s="69"/>
      <c r="M332" s="69"/>
      <c r="N332" s="69"/>
      <c r="O332" s="84" t="str">
        <f t="shared" si="21"/>
        <v/>
      </c>
      <c r="P332" s="84" t="str">
        <f t="shared" si="20"/>
        <v/>
      </c>
      <c r="Q332" s="182" t="str">
        <f t="shared" si="22"/>
        <v/>
      </c>
      <c r="R332" s="185"/>
      <c r="S332" s="266"/>
      <c r="T332" s="90"/>
      <c r="U332" s="158">
        <f t="shared" si="23"/>
        <v>0</v>
      </c>
    </row>
    <row r="333" spans="1:21" ht="20.100000000000001" customHeight="1" x14ac:dyDescent="0.25">
      <c r="A333" s="173">
        <v>327</v>
      </c>
      <c r="B333" s="201" t="str">
        <f>IF(OCS!B333="","",OCS!B333)</f>
        <v/>
      </c>
      <c r="C333" s="201" t="str">
        <f>IF(OCS!C333="","",OCS!C333)</f>
        <v/>
      </c>
      <c r="D333" s="229" t="str">
        <f>IF(OCS!D333="","",OCS!D333)</f>
        <v/>
      </c>
      <c r="E333" s="229" t="str">
        <f>IF(OCS!E333="","",OCS!E333)</f>
        <v/>
      </c>
      <c r="F333" s="287" t="str">
        <f>IF(OCS!F333="","",OCS!F333)</f>
        <v/>
      </c>
      <c r="G333" s="287" t="str">
        <f>IF(OCS!G333="","",OCS!G333)</f>
        <v/>
      </c>
      <c r="H333" s="201" t="str">
        <f>IF(OCS!H333="","",OCS!H333)</f>
        <v/>
      </c>
      <c r="I333" s="201" t="str">
        <f>IF(OCS!I333="","",OCS!I333)</f>
        <v/>
      </c>
      <c r="J333" s="88"/>
      <c r="K333" s="69"/>
      <c r="L333" s="69"/>
      <c r="M333" s="69"/>
      <c r="N333" s="69"/>
      <c r="O333" s="84" t="str">
        <f t="shared" si="21"/>
        <v/>
      </c>
      <c r="P333" s="84" t="str">
        <f t="shared" si="20"/>
        <v/>
      </c>
      <c r="Q333" s="182" t="str">
        <f t="shared" si="22"/>
        <v/>
      </c>
      <c r="R333" s="185"/>
      <c r="S333" s="266"/>
      <c r="T333" s="90"/>
      <c r="U333" s="158">
        <f t="shared" si="23"/>
        <v>0</v>
      </c>
    </row>
    <row r="334" spans="1:21" ht="20.100000000000001" customHeight="1" x14ac:dyDescent="0.25">
      <c r="A334" s="173">
        <v>328</v>
      </c>
      <c r="B334" s="201" t="str">
        <f>IF(OCS!B334="","",OCS!B334)</f>
        <v/>
      </c>
      <c r="C334" s="201" t="str">
        <f>IF(OCS!C334="","",OCS!C334)</f>
        <v/>
      </c>
      <c r="D334" s="229" t="str">
        <f>IF(OCS!D334="","",OCS!D334)</f>
        <v/>
      </c>
      <c r="E334" s="229" t="str">
        <f>IF(OCS!E334="","",OCS!E334)</f>
        <v/>
      </c>
      <c r="F334" s="287" t="str">
        <f>IF(OCS!F334="","",OCS!F334)</f>
        <v/>
      </c>
      <c r="G334" s="287" t="str">
        <f>IF(OCS!G334="","",OCS!G334)</f>
        <v/>
      </c>
      <c r="H334" s="201" t="str">
        <f>IF(OCS!H334="","",OCS!H334)</f>
        <v/>
      </c>
      <c r="I334" s="201" t="str">
        <f>IF(OCS!I334="","",OCS!I334)</f>
        <v/>
      </c>
      <c r="J334" s="88"/>
      <c r="K334" s="69"/>
      <c r="L334" s="69"/>
      <c r="M334" s="69"/>
      <c r="N334" s="69"/>
      <c r="O334" s="84" t="str">
        <f t="shared" si="21"/>
        <v/>
      </c>
      <c r="P334" s="84" t="str">
        <f t="shared" si="20"/>
        <v/>
      </c>
      <c r="Q334" s="182" t="str">
        <f t="shared" si="22"/>
        <v/>
      </c>
      <c r="R334" s="185"/>
      <c r="S334" s="266"/>
      <c r="T334" s="90"/>
      <c r="U334" s="158">
        <f t="shared" si="23"/>
        <v>0</v>
      </c>
    </row>
    <row r="335" spans="1:21" ht="20.100000000000001" customHeight="1" x14ac:dyDescent="0.25">
      <c r="A335" s="173">
        <v>329</v>
      </c>
      <c r="B335" s="201" t="str">
        <f>IF(OCS!B335="","",OCS!B335)</f>
        <v/>
      </c>
      <c r="C335" s="201" t="str">
        <f>IF(OCS!C335="","",OCS!C335)</f>
        <v/>
      </c>
      <c r="D335" s="229" t="str">
        <f>IF(OCS!D335="","",OCS!D335)</f>
        <v/>
      </c>
      <c r="E335" s="229" t="str">
        <f>IF(OCS!E335="","",OCS!E335)</f>
        <v/>
      </c>
      <c r="F335" s="287" t="str">
        <f>IF(OCS!F335="","",OCS!F335)</f>
        <v/>
      </c>
      <c r="G335" s="287" t="str">
        <f>IF(OCS!G335="","",OCS!G335)</f>
        <v/>
      </c>
      <c r="H335" s="201" t="str">
        <f>IF(OCS!H335="","",OCS!H335)</f>
        <v/>
      </c>
      <c r="I335" s="201" t="str">
        <f>IF(OCS!I335="","",OCS!I335)</f>
        <v/>
      </c>
      <c r="J335" s="88"/>
      <c r="K335" s="69"/>
      <c r="L335" s="69"/>
      <c r="M335" s="69"/>
      <c r="N335" s="69"/>
      <c r="O335" s="84" t="str">
        <f t="shared" si="21"/>
        <v/>
      </c>
      <c r="P335" s="84" t="str">
        <f t="shared" si="20"/>
        <v/>
      </c>
      <c r="Q335" s="182" t="str">
        <f t="shared" si="22"/>
        <v/>
      </c>
      <c r="R335" s="185"/>
      <c r="S335" s="266"/>
      <c r="T335" s="90"/>
      <c r="U335" s="158">
        <f t="shared" si="23"/>
        <v>0</v>
      </c>
    </row>
    <row r="336" spans="1:21" ht="20.100000000000001" customHeight="1" x14ac:dyDescent="0.25">
      <c r="A336" s="173">
        <v>330</v>
      </c>
      <c r="B336" s="201" t="str">
        <f>IF(OCS!B336="","",OCS!B336)</f>
        <v/>
      </c>
      <c r="C336" s="201" t="str">
        <f>IF(OCS!C336="","",OCS!C336)</f>
        <v/>
      </c>
      <c r="D336" s="229" t="str">
        <f>IF(OCS!D336="","",OCS!D336)</f>
        <v/>
      </c>
      <c r="E336" s="229" t="str">
        <f>IF(OCS!E336="","",OCS!E336)</f>
        <v/>
      </c>
      <c r="F336" s="287" t="str">
        <f>IF(OCS!F336="","",OCS!F336)</f>
        <v/>
      </c>
      <c r="G336" s="287" t="str">
        <f>IF(OCS!G336="","",OCS!G336)</f>
        <v/>
      </c>
      <c r="H336" s="201" t="str">
        <f>IF(OCS!H336="","",OCS!H336)</f>
        <v/>
      </c>
      <c r="I336" s="201" t="str">
        <f>IF(OCS!I336="","",OCS!I336)</f>
        <v/>
      </c>
      <c r="J336" s="88"/>
      <c r="K336" s="69"/>
      <c r="L336" s="69"/>
      <c r="M336" s="69"/>
      <c r="N336" s="69"/>
      <c r="O336" s="84" t="str">
        <f t="shared" si="21"/>
        <v/>
      </c>
      <c r="P336" s="84" t="str">
        <f t="shared" si="20"/>
        <v/>
      </c>
      <c r="Q336" s="182" t="str">
        <f t="shared" si="22"/>
        <v/>
      </c>
      <c r="R336" s="185"/>
      <c r="S336" s="266"/>
      <c r="T336" s="90"/>
      <c r="U336" s="158">
        <f t="shared" si="23"/>
        <v>0</v>
      </c>
    </row>
    <row r="337" spans="1:21" ht="20.100000000000001" customHeight="1" x14ac:dyDescent="0.25">
      <c r="A337" s="173">
        <v>331</v>
      </c>
      <c r="B337" s="201" t="str">
        <f>IF(OCS!B337="","",OCS!B337)</f>
        <v/>
      </c>
      <c r="C337" s="201" t="str">
        <f>IF(OCS!C337="","",OCS!C337)</f>
        <v/>
      </c>
      <c r="D337" s="229" t="str">
        <f>IF(OCS!D337="","",OCS!D337)</f>
        <v/>
      </c>
      <c r="E337" s="229" t="str">
        <f>IF(OCS!E337="","",OCS!E337)</f>
        <v/>
      </c>
      <c r="F337" s="287" t="str">
        <f>IF(OCS!F337="","",OCS!F337)</f>
        <v/>
      </c>
      <c r="G337" s="287" t="str">
        <f>IF(OCS!G337="","",OCS!G337)</f>
        <v/>
      </c>
      <c r="H337" s="201" t="str">
        <f>IF(OCS!H337="","",OCS!H337)</f>
        <v/>
      </c>
      <c r="I337" s="201" t="str">
        <f>IF(OCS!I337="","",OCS!I337)</f>
        <v/>
      </c>
      <c r="J337" s="88"/>
      <c r="K337" s="69"/>
      <c r="L337" s="69"/>
      <c r="M337" s="69"/>
      <c r="N337" s="69"/>
      <c r="O337" s="84" t="str">
        <f t="shared" si="21"/>
        <v/>
      </c>
      <c r="P337" s="84" t="str">
        <f t="shared" si="20"/>
        <v/>
      </c>
      <c r="Q337" s="182" t="str">
        <f t="shared" si="22"/>
        <v/>
      </c>
      <c r="R337" s="185"/>
      <c r="S337" s="266"/>
      <c r="T337" s="90"/>
      <c r="U337" s="158">
        <f t="shared" si="23"/>
        <v>0</v>
      </c>
    </row>
    <row r="338" spans="1:21" ht="20.100000000000001" customHeight="1" x14ac:dyDescent="0.25">
      <c r="A338" s="173">
        <v>332</v>
      </c>
      <c r="B338" s="201" t="str">
        <f>IF(OCS!B338="","",OCS!B338)</f>
        <v/>
      </c>
      <c r="C338" s="201" t="str">
        <f>IF(OCS!C338="","",OCS!C338)</f>
        <v/>
      </c>
      <c r="D338" s="229" t="str">
        <f>IF(OCS!D338="","",OCS!D338)</f>
        <v/>
      </c>
      <c r="E338" s="229" t="str">
        <f>IF(OCS!E338="","",OCS!E338)</f>
        <v/>
      </c>
      <c r="F338" s="287" t="str">
        <f>IF(OCS!F338="","",OCS!F338)</f>
        <v/>
      </c>
      <c r="G338" s="287" t="str">
        <f>IF(OCS!G338="","",OCS!G338)</f>
        <v/>
      </c>
      <c r="H338" s="201" t="str">
        <f>IF(OCS!H338="","",OCS!H338)</f>
        <v/>
      </c>
      <c r="I338" s="201" t="str">
        <f>IF(OCS!I338="","",OCS!I338)</f>
        <v/>
      </c>
      <c r="J338" s="88"/>
      <c r="K338" s="69"/>
      <c r="L338" s="69"/>
      <c r="M338" s="69"/>
      <c r="N338" s="69"/>
      <c r="O338" s="84" t="str">
        <f t="shared" si="21"/>
        <v/>
      </c>
      <c r="P338" s="84" t="str">
        <f t="shared" si="20"/>
        <v/>
      </c>
      <c r="Q338" s="182" t="str">
        <f t="shared" si="22"/>
        <v/>
      </c>
      <c r="R338" s="185"/>
      <c r="S338" s="266"/>
      <c r="T338" s="90"/>
      <c r="U338" s="158">
        <f t="shared" si="23"/>
        <v>0</v>
      </c>
    </row>
    <row r="339" spans="1:21" ht="20.100000000000001" customHeight="1" x14ac:dyDescent="0.25">
      <c r="A339" s="173">
        <v>333</v>
      </c>
      <c r="B339" s="201" t="str">
        <f>IF(OCS!B339="","",OCS!B339)</f>
        <v/>
      </c>
      <c r="C339" s="201" t="str">
        <f>IF(OCS!C339="","",OCS!C339)</f>
        <v/>
      </c>
      <c r="D339" s="229" t="str">
        <f>IF(OCS!D339="","",OCS!D339)</f>
        <v/>
      </c>
      <c r="E339" s="229" t="str">
        <f>IF(OCS!E339="","",OCS!E339)</f>
        <v/>
      </c>
      <c r="F339" s="287" t="str">
        <f>IF(OCS!F339="","",OCS!F339)</f>
        <v/>
      </c>
      <c r="G339" s="287" t="str">
        <f>IF(OCS!G339="","",OCS!G339)</f>
        <v/>
      </c>
      <c r="H339" s="201" t="str">
        <f>IF(OCS!H339="","",OCS!H339)</f>
        <v/>
      </c>
      <c r="I339" s="201" t="str">
        <f>IF(OCS!I339="","",OCS!I339)</f>
        <v/>
      </c>
      <c r="J339" s="88"/>
      <c r="K339" s="69"/>
      <c r="L339" s="69"/>
      <c r="M339" s="69"/>
      <c r="N339" s="69"/>
      <c r="O339" s="84" t="str">
        <f t="shared" si="21"/>
        <v/>
      </c>
      <c r="P339" s="84" t="str">
        <f t="shared" si="20"/>
        <v/>
      </c>
      <c r="Q339" s="182" t="str">
        <f t="shared" si="22"/>
        <v/>
      </c>
      <c r="R339" s="185"/>
      <c r="S339" s="266"/>
      <c r="T339" s="90"/>
      <c r="U339" s="158">
        <f t="shared" si="23"/>
        <v>0</v>
      </c>
    </row>
    <row r="340" spans="1:21" ht="20.100000000000001" customHeight="1" x14ac:dyDescent="0.25">
      <c r="A340" s="173">
        <v>334</v>
      </c>
      <c r="B340" s="201" t="str">
        <f>IF(OCS!B340="","",OCS!B340)</f>
        <v/>
      </c>
      <c r="C340" s="201" t="str">
        <f>IF(OCS!C340="","",OCS!C340)</f>
        <v/>
      </c>
      <c r="D340" s="229" t="str">
        <f>IF(OCS!D340="","",OCS!D340)</f>
        <v/>
      </c>
      <c r="E340" s="229" t="str">
        <f>IF(OCS!E340="","",OCS!E340)</f>
        <v/>
      </c>
      <c r="F340" s="287" t="str">
        <f>IF(OCS!F340="","",OCS!F340)</f>
        <v/>
      </c>
      <c r="G340" s="287" t="str">
        <f>IF(OCS!G340="","",OCS!G340)</f>
        <v/>
      </c>
      <c r="H340" s="201" t="str">
        <f>IF(OCS!H340="","",OCS!H340)</f>
        <v/>
      </c>
      <c r="I340" s="201" t="str">
        <f>IF(OCS!I340="","",OCS!I340)</f>
        <v/>
      </c>
      <c r="J340" s="88"/>
      <c r="K340" s="69"/>
      <c r="L340" s="69"/>
      <c r="M340" s="69"/>
      <c r="N340" s="69"/>
      <c r="O340" s="84" t="str">
        <f t="shared" si="21"/>
        <v/>
      </c>
      <c r="P340" s="84" t="str">
        <f t="shared" si="20"/>
        <v/>
      </c>
      <c r="Q340" s="182" t="str">
        <f t="shared" si="22"/>
        <v/>
      </c>
      <c r="R340" s="185"/>
      <c r="S340" s="266"/>
      <c r="T340" s="90"/>
      <c r="U340" s="158">
        <f t="shared" si="23"/>
        <v>0</v>
      </c>
    </row>
    <row r="341" spans="1:21" ht="20.100000000000001" customHeight="1" x14ac:dyDescent="0.25">
      <c r="A341" s="173">
        <v>335</v>
      </c>
      <c r="B341" s="201" t="str">
        <f>IF(OCS!B341="","",OCS!B341)</f>
        <v/>
      </c>
      <c r="C341" s="201" t="str">
        <f>IF(OCS!C341="","",OCS!C341)</f>
        <v/>
      </c>
      <c r="D341" s="229" t="str">
        <f>IF(OCS!D341="","",OCS!D341)</f>
        <v/>
      </c>
      <c r="E341" s="229" t="str">
        <f>IF(OCS!E341="","",OCS!E341)</f>
        <v/>
      </c>
      <c r="F341" s="287" t="str">
        <f>IF(OCS!F341="","",OCS!F341)</f>
        <v/>
      </c>
      <c r="G341" s="287" t="str">
        <f>IF(OCS!G341="","",OCS!G341)</f>
        <v/>
      </c>
      <c r="H341" s="201" t="str">
        <f>IF(OCS!H341="","",OCS!H341)</f>
        <v/>
      </c>
      <c r="I341" s="201" t="str">
        <f>IF(OCS!I341="","",OCS!I341)</f>
        <v/>
      </c>
      <c r="J341" s="88"/>
      <c r="K341" s="69"/>
      <c r="L341" s="69"/>
      <c r="M341" s="69"/>
      <c r="N341" s="69"/>
      <c r="O341" s="84" t="str">
        <f t="shared" si="21"/>
        <v/>
      </c>
      <c r="P341" s="84" t="str">
        <f t="shared" si="20"/>
        <v/>
      </c>
      <c r="Q341" s="182" t="str">
        <f t="shared" si="22"/>
        <v/>
      </c>
      <c r="R341" s="185"/>
      <c r="S341" s="266"/>
      <c r="T341" s="90"/>
      <c r="U341" s="158">
        <f t="shared" si="23"/>
        <v>0</v>
      </c>
    </row>
    <row r="342" spans="1:21" ht="20.100000000000001" customHeight="1" x14ac:dyDescent="0.25">
      <c r="A342" s="173">
        <v>336</v>
      </c>
      <c r="B342" s="201" t="str">
        <f>IF(OCS!B342="","",OCS!B342)</f>
        <v/>
      </c>
      <c r="C342" s="201" t="str">
        <f>IF(OCS!C342="","",OCS!C342)</f>
        <v/>
      </c>
      <c r="D342" s="229" t="str">
        <f>IF(OCS!D342="","",OCS!D342)</f>
        <v/>
      </c>
      <c r="E342" s="229" t="str">
        <f>IF(OCS!E342="","",OCS!E342)</f>
        <v/>
      </c>
      <c r="F342" s="287" t="str">
        <f>IF(OCS!F342="","",OCS!F342)</f>
        <v/>
      </c>
      <c r="G342" s="287" t="str">
        <f>IF(OCS!G342="","",OCS!G342)</f>
        <v/>
      </c>
      <c r="H342" s="201" t="str">
        <f>IF(OCS!H342="","",OCS!H342)</f>
        <v/>
      </c>
      <c r="I342" s="201" t="str">
        <f>IF(OCS!I342="","",OCS!I342)</f>
        <v/>
      </c>
      <c r="J342" s="88"/>
      <c r="K342" s="69"/>
      <c r="L342" s="69"/>
      <c r="M342" s="69"/>
      <c r="N342" s="69"/>
      <c r="O342" s="84" t="str">
        <f t="shared" si="21"/>
        <v/>
      </c>
      <c r="P342" s="84" t="str">
        <f t="shared" si="20"/>
        <v/>
      </c>
      <c r="Q342" s="182" t="str">
        <f t="shared" si="22"/>
        <v/>
      </c>
      <c r="R342" s="185"/>
      <c r="S342" s="266"/>
      <c r="T342" s="90"/>
      <c r="U342" s="158">
        <f t="shared" si="23"/>
        <v>0</v>
      </c>
    </row>
    <row r="343" spans="1:21" ht="20.100000000000001" customHeight="1" x14ac:dyDescent="0.25">
      <c r="A343" s="173">
        <v>337</v>
      </c>
      <c r="B343" s="201" t="str">
        <f>IF(OCS!B343="","",OCS!B343)</f>
        <v/>
      </c>
      <c r="C343" s="201" t="str">
        <f>IF(OCS!C343="","",OCS!C343)</f>
        <v/>
      </c>
      <c r="D343" s="229" t="str">
        <f>IF(OCS!D343="","",OCS!D343)</f>
        <v/>
      </c>
      <c r="E343" s="229" t="str">
        <f>IF(OCS!E343="","",OCS!E343)</f>
        <v/>
      </c>
      <c r="F343" s="287" t="str">
        <f>IF(OCS!F343="","",OCS!F343)</f>
        <v/>
      </c>
      <c r="G343" s="287" t="str">
        <f>IF(OCS!G343="","",OCS!G343)</f>
        <v/>
      </c>
      <c r="H343" s="201" t="str">
        <f>IF(OCS!H343="","",OCS!H343)</f>
        <v/>
      </c>
      <c r="I343" s="201" t="str">
        <f>IF(OCS!I343="","",OCS!I343)</f>
        <v/>
      </c>
      <c r="J343" s="88"/>
      <c r="K343" s="69"/>
      <c r="L343" s="69"/>
      <c r="M343" s="69"/>
      <c r="N343" s="69"/>
      <c r="O343" s="84" t="str">
        <f t="shared" si="21"/>
        <v/>
      </c>
      <c r="P343" s="84" t="str">
        <f t="shared" si="20"/>
        <v/>
      </c>
      <c r="Q343" s="182" t="str">
        <f t="shared" si="22"/>
        <v/>
      </c>
      <c r="R343" s="185"/>
      <c r="S343" s="266"/>
      <c r="T343" s="90"/>
      <c r="U343" s="158">
        <f t="shared" si="23"/>
        <v>0</v>
      </c>
    </row>
    <row r="344" spans="1:21" ht="20.100000000000001" customHeight="1" x14ac:dyDescent="0.25">
      <c r="A344" s="173">
        <v>338</v>
      </c>
      <c r="B344" s="201" t="str">
        <f>IF(OCS!B344="","",OCS!B344)</f>
        <v/>
      </c>
      <c r="C344" s="201" t="str">
        <f>IF(OCS!C344="","",OCS!C344)</f>
        <v/>
      </c>
      <c r="D344" s="229" t="str">
        <f>IF(OCS!D344="","",OCS!D344)</f>
        <v/>
      </c>
      <c r="E344" s="229" t="str">
        <f>IF(OCS!E344="","",OCS!E344)</f>
        <v/>
      </c>
      <c r="F344" s="287" t="str">
        <f>IF(OCS!F344="","",OCS!F344)</f>
        <v/>
      </c>
      <c r="G344" s="287" t="str">
        <f>IF(OCS!G344="","",OCS!G344)</f>
        <v/>
      </c>
      <c r="H344" s="201" t="str">
        <f>IF(OCS!H344="","",OCS!H344)</f>
        <v/>
      </c>
      <c r="I344" s="201" t="str">
        <f>IF(OCS!I344="","",OCS!I344)</f>
        <v/>
      </c>
      <c r="J344" s="88"/>
      <c r="K344" s="69"/>
      <c r="L344" s="69"/>
      <c r="M344" s="69"/>
      <c r="N344" s="69"/>
      <c r="O344" s="84" t="str">
        <f t="shared" si="21"/>
        <v/>
      </c>
      <c r="P344" s="84" t="str">
        <f t="shared" si="20"/>
        <v/>
      </c>
      <c r="Q344" s="182" t="str">
        <f t="shared" si="22"/>
        <v/>
      </c>
      <c r="R344" s="185"/>
      <c r="S344" s="266"/>
      <c r="T344" s="90"/>
      <c r="U344" s="158">
        <f t="shared" si="23"/>
        <v>0</v>
      </c>
    </row>
    <row r="345" spans="1:21" ht="20.100000000000001" customHeight="1" x14ac:dyDescent="0.25">
      <c r="A345" s="173">
        <v>339</v>
      </c>
      <c r="B345" s="201" t="str">
        <f>IF(OCS!B345="","",OCS!B345)</f>
        <v/>
      </c>
      <c r="C345" s="201" t="str">
        <f>IF(OCS!C345="","",OCS!C345)</f>
        <v/>
      </c>
      <c r="D345" s="229" t="str">
        <f>IF(OCS!D345="","",OCS!D345)</f>
        <v/>
      </c>
      <c r="E345" s="229" t="str">
        <f>IF(OCS!E345="","",OCS!E345)</f>
        <v/>
      </c>
      <c r="F345" s="287" t="str">
        <f>IF(OCS!F345="","",OCS!F345)</f>
        <v/>
      </c>
      <c r="G345" s="287" t="str">
        <f>IF(OCS!G345="","",OCS!G345)</f>
        <v/>
      </c>
      <c r="H345" s="201" t="str">
        <f>IF(OCS!H345="","",OCS!H345)</f>
        <v/>
      </c>
      <c r="I345" s="201" t="str">
        <f>IF(OCS!I345="","",OCS!I345)</f>
        <v/>
      </c>
      <c r="J345" s="88"/>
      <c r="K345" s="69"/>
      <c r="L345" s="69"/>
      <c r="M345" s="69"/>
      <c r="N345" s="69"/>
      <c r="O345" s="84" t="str">
        <f t="shared" si="21"/>
        <v/>
      </c>
      <c r="P345" s="84" t="str">
        <f t="shared" si="20"/>
        <v/>
      </c>
      <c r="Q345" s="182" t="str">
        <f t="shared" si="22"/>
        <v/>
      </c>
      <c r="R345" s="185"/>
      <c r="S345" s="266"/>
      <c r="T345" s="90"/>
      <c r="U345" s="158">
        <f t="shared" si="23"/>
        <v>0</v>
      </c>
    </row>
    <row r="346" spans="1:21" ht="20.100000000000001" customHeight="1" x14ac:dyDescent="0.25">
      <c r="A346" s="173">
        <v>340</v>
      </c>
      <c r="B346" s="201" t="str">
        <f>IF(OCS!B346="","",OCS!B346)</f>
        <v/>
      </c>
      <c r="C346" s="201" t="str">
        <f>IF(OCS!C346="","",OCS!C346)</f>
        <v/>
      </c>
      <c r="D346" s="229" t="str">
        <f>IF(OCS!D346="","",OCS!D346)</f>
        <v/>
      </c>
      <c r="E346" s="229" t="str">
        <f>IF(OCS!E346="","",OCS!E346)</f>
        <v/>
      </c>
      <c r="F346" s="287" t="str">
        <f>IF(OCS!F346="","",OCS!F346)</f>
        <v/>
      </c>
      <c r="G346" s="287" t="str">
        <f>IF(OCS!G346="","",OCS!G346)</f>
        <v/>
      </c>
      <c r="H346" s="201" t="str">
        <f>IF(OCS!H346="","",OCS!H346)</f>
        <v/>
      </c>
      <c r="I346" s="201" t="str">
        <f>IF(OCS!I346="","",OCS!I346)</f>
        <v/>
      </c>
      <c r="J346" s="88"/>
      <c r="K346" s="69"/>
      <c r="L346" s="69"/>
      <c r="M346" s="69"/>
      <c r="N346" s="69"/>
      <c r="O346" s="84" t="str">
        <f t="shared" si="21"/>
        <v/>
      </c>
      <c r="P346" s="84" t="str">
        <f t="shared" si="20"/>
        <v/>
      </c>
      <c r="Q346" s="182" t="str">
        <f t="shared" si="22"/>
        <v/>
      </c>
      <c r="R346" s="185"/>
      <c r="S346" s="266"/>
      <c r="T346" s="90"/>
      <c r="U346" s="158">
        <f t="shared" si="23"/>
        <v>0</v>
      </c>
    </row>
    <row r="347" spans="1:21" ht="20.100000000000001" customHeight="1" x14ac:dyDescent="0.25">
      <c r="A347" s="173">
        <v>341</v>
      </c>
      <c r="B347" s="201" t="str">
        <f>IF(OCS!B347="","",OCS!B347)</f>
        <v/>
      </c>
      <c r="C347" s="201" t="str">
        <f>IF(OCS!C347="","",OCS!C347)</f>
        <v/>
      </c>
      <c r="D347" s="229" t="str">
        <f>IF(OCS!D347="","",OCS!D347)</f>
        <v/>
      </c>
      <c r="E347" s="229" t="str">
        <f>IF(OCS!E347="","",OCS!E347)</f>
        <v/>
      </c>
      <c r="F347" s="287" t="str">
        <f>IF(OCS!F347="","",OCS!F347)</f>
        <v/>
      </c>
      <c r="G347" s="287" t="str">
        <f>IF(OCS!G347="","",OCS!G347)</f>
        <v/>
      </c>
      <c r="H347" s="201" t="str">
        <f>IF(OCS!H347="","",OCS!H347)</f>
        <v/>
      </c>
      <c r="I347" s="201" t="str">
        <f>IF(OCS!I347="","",OCS!I347)</f>
        <v/>
      </c>
      <c r="J347" s="88"/>
      <c r="K347" s="69"/>
      <c r="L347" s="69"/>
      <c r="M347" s="69"/>
      <c r="N347" s="69"/>
      <c r="O347" s="84" t="str">
        <f t="shared" si="21"/>
        <v/>
      </c>
      <c r="P347" s="84" t="str">
        <f t="shared" si="20"/>
        <v/>
      </c>
      <c r="Q347" s="182" t="str">
        <f t="shared" si="22"/>
        <v/>
      </c>
      <c r="R347" s="185"/>
      <c r="S347" s="266"/>
      <c r="T347" s="90"/>
      <c r="U347" s="158">
        <f t="shared" si="23"/>
        <v>0</v>
      </c>
    </row>
    <row r="348" spans="1:21" ht="20.100000000000001" customHeight="1" x14ac:dyDescent="0.25">
      <c r="A348" s="173">
        <v>342</v>
      </c>
      <c r="B348" s="201" t="str">
        <f>IF(OCS!B348="","",OCS!B348)</f>
        <v/>
      </c>
      <c r="C348" s="201" t="str">
        <f>IF(OCS!C348="","",OCS!C348)</f>
        <v/>
      </c>
      <c r="D348" s="229" t="str">
        <f>IF(OCS!D348="","",OCS!D348)</f>
        <v/>
      </c>
      <c r="E348" s="229" t="str">
        <f>IF(OCS!E348="","",OCS!E348)</f>
        <v/>
      </c>
      <c r="F348" s="287" t="str">
        <f>IF(OCS!F348="","",OCS!F348)</f>
        <v/>
      </c>
      <c r="G348" s="287" t="str">
        <f>IF(OCS!G348="","",OCS!G348)</f>
        <v/>
      </c>
      <c r="H348" s="201" t="str">
        <f>IF(OCS!H348="","",OCS!H348)</f>
        <v/>
      </c>
      <c r="I348" s="201" t="str">
        <f>IF(OCS!I348="","",OCS!I348)</f>
        <v/>
      </c>
      <c r="J348" s="88"/>
      <c r="K348" s="69"/>
      <c r="L348" s="69"/>
      <c r="M348" s="69"/>
      <c r="N348" s="69"/>
      <c r="O348" s="84" t="str">
        <f t="shared" si="21"/>
        <v/>
      </c>
      <c r="P348" s="84" t="str">
        <f t="shared" si="20"/>
        <v/>
      </c>
      <c r="Q348" s="182" t="str">
        <f t="shared" si="22"/>
        <v/>
      </c>
      <c r="R348" s="185"/>
      <c r="S348" s="266"/>
      <c r="T348" s="90"/>
      <c r="U348" s="158">
        <f t="shared" si="23"/>
        <v>0</v>
      </c>
    </row>
    <row r="349" spans="1:21" ht="20.100000000000001" customHeight="1" x14ac:dyDescent="0.25">
      <c r="A349" s="173">
        <v>343</v>
      </c>
      <c r="B349" s="201" t="str">
        <f>IF(OCS!B349="","",OCS!B349)</f>
        <v/>
      </c>
      <c r="C349" s="201" t="str">
        <f>IF(OCS!C349="","",OCS!C349)</f>
        <v/>
      </c>
      <c r="D349" s="229" t="str">
        <f>IF(OCS!D349="","",OCS!D349)</f>
        <v/>
      </c>
      <c r="E349" s="229" t="str">
        <f>IF(OCS!E349="","",OCS!E349)</f>
        <v/>
      </c>
      <c r="F349" s="287" t="str">
        <f>IF(OCS!F349="","",OCS!F349)</f>
        <v/>
      </c>
      <c r="G349" s="287" t="str">
        <f>IF(OCS!G349="","",OCS!G349)</f>
        <v/>
      </c>
      <c r="H349" s="201" t="str">
        <f>IF(OCS!H349="","",OCS!H349)</f>
        <v/>
      </c>
      <c r="I349" s="201" t="str">
        <f>IF(OCS!I349="","",OCS!I349)</f>
        <v/>
      </c>
      <c r="J349" s="88"/>
      <c r="K349" s="69"/>
      <c r="L349" s="69"/>
      <c r="M349" s="69"/>
      <c r="N349" s="69"/>
      <c r="O349" s="84" t="str">
        <f t="shared" si="21"/>
        <v/>
      </c>
      <c r="P349" s="84" t="str">
        <f t="shared" si="20"/>
        <v/>
      </c>
      <c r="Q349" s="182" t="str">
        <f t="shared" si="22"/>
        <v/>
      </c>
      <c r="R349" s="185"/>
      <c r="S349" s="266"/>
      <c r="T349" s="90"/>
      <c r="U349" s="158">
        <f t="shared" si="23"/>
        <v>0</v>
      </c>
    </row>
    <row r="350" spans="1:21" ht="20.100000000000001" customHeight="1" x14ac:dyDescent="0.25">
      <c r="A350" s="173">
        <v>344</v>
      </c>
      <c r="B350" s="201" t="str">
        <f>IF(OCS!B350="","",OCS!B350)</f>
        <v/>
      </c>
      <c r="C350" s="201" t="str">
        <f>IF(OCS!C350="","",OCS!C350)</f>
        <v/>
      </c>
      <c r="D350" s="229" t="str">
        <f>IF(OCS!D350="","",OCS!D350)</f>
        <v/>
      </c>
      <c r="E350" s="229" t="str">
        <f>IF(OCS!E350="","",OCS!E350)</f>
        <v/>
      </c>
      <c r="F350" s="287" t="str">
        <f>IF(OCS!F350="","",OCS!F350)</f>
        <v/>
      </c>
      <c r="G350" s="287" t="str">
        <f>IF(OCS!G350="","",OCS!G350)</f>
        <v/>
      </c>
      <c r="H350" s="201" t="str">
        <f>IF(OCS!H350="","",OCS!H350)</f>
        <v/>
      </c>
      <c r="I350" s="201" t="str">
        <f>IF(OCS!I350="","",OCS!I350)</f>
        <v/>
      </c>
      <c r="J350" s="88"/>
      <c r="K350" s="69"/>
      <c r="L350" s="69"/>
      <c r="M350" s="69"/>
      <c r="N350" s="69"/>
      <c r="O350" s="84" t="str">
        <f t="shared" si="21"/>
        <v/>
      </c>
      <c r="P350" s="84" t="str">
        <f t="shared" si="20"/>
        <v/>
      </c>
      <c r="Q350" s="182" t="str">
        <f t="shared" si="22"/>
        <v/>
      </c>
      <c r="R350" s="185"/>
      <c r="S350" s="266"/>
      <c r="T350" s="90"/>
      <c r="U350" s="158">
        <f t="shared" si="23"/>
        <v>0</v>
      </c>
    </row>
    <row r="351" spans="1:21" ht="20.100000000000001" customHeight="1" x14ac:dyDescent="0.25">
      <c r="A351" s="173">
        <v>345</v>
      </c>
      <c r="B351" s="201" t="str">
        <f>IF(OCS!B351="","",OCS!B351)</f>
        <v/>
      </c>
      <c r="C351" s="201" t="str">
        <f>IF(OCS!C351="","",OCS!C351)</f>
        <v/>
      </c>
      <c r="D351" s="229" t="str">
        <f>IF(OCS!D351="","",OCS!D351)</f>
        <v/>
      </c>
      <c r="E351" s="229" t="str">
        <f>IF(OCS!E351="","",OCS!E351)</f>
        <v/>
      </c>
      <c r="F351" s="287" t="str">
        <f>IF(OCS!F351="","",OCS!F351)</f>
        <v/>
      </c>
      <c r="G351" s="287" t="str">
        <f>IF(OCS!G351="","",OCS!G351)</f>
        <v/>
      </c>
      <c r="H351" s="201" t="str">
        <f>IF(OCS!H351="","",OCS!H351)</f>
        <v/>
      </c>
      <c r="I351" s="201" t="str">
        <f>IF(OCS!I351="","",OCS!I351)</f>
        <v/>
      </c>
      <c r="J351" s="88"/>
      <c r="K351" s="69"/>
      <c r="L351" s="69"/>
      <c r="M351" s="69"/>
      <c r="N351" s="69"/>
      <c r="O351" s="84" t="str">
        <f t="shared" si="21"/>
        <v/>
      </c>
      <c r="P351" s="84" t="str">
        <f t="shared" si="20"/>
        <v/>
      </c>
      <c r="Q351" s="182" t="str">
        <f t="shared" si="22"/>
        <v/>
      </c>
      <c r="R351" s="185"/>
      <c r="S351" s="266"/>
      <c r="T351" s="90"/>
      <c r="U351" s="158">
        <f t="shared" si="23"/>
        <v>0</v>
      </c>
    </row>
    <row r="352" spans="1:21" ht="20.100000000000001" customHeight="1" x14ac:dyDescent="0.25">
      <c r="A352" s="173">
        <v>346</v>
      </c>
      <c r="B352" s="201" t="str">
        <f>IF(OCS!B352="","",OCS!B352)</f>
        <v/>
      </c>
      <c r="C352" s="201" t="str">
        <f>IF(OCS!C352="","",OCS!C352)</f>
        <v/>
      </c>
      <c r="D352" s="229" t="str">
        <f>IF(OCS!D352="","",OCS!D352)</f>
        <v/>
      </c>
      <c r="E352" s="229" t="str">
        <f>IF(OCS!E352="","",OCS!E352)</f>
        <v/>
      </c>
      <c r="F352" s="287" t="str">
        <f>IF(OCS!F352="","",OCS!F352)</f>
        <v/>
      </c>
      <c r="G352" s="287" t="str">
        <f>IF(OCS!G352="","",OCS!G352)</f>
        <v/>
      </c>
      <c r="H352" s="201" t="str">
        <f>IF(OCS!H352="","",OCS!H352)</f>
        <v/>
      </c>
      <c r="I352" s="201" t="str">
        <f>IF(OCS!I352="","",OCS!I352)</f>
        <v/>
      </c>
      <c r="J352" s="88"/>
      <c r="K352" s="69"/>
      <c r="L352" s="69"/>
      <c r="M352" s="69"/>
      <c r="N352" s="69"/>
      <c r="O352" s="84" t="str">
        <f t="shared" si="21"/>
        <v/>
      </c>
      <c r="P352" s="84" t="str">
        <f t="shared" si="20"/>
        <v/>
      </c>
      <c r="Q352" s="182" t="str">
        <f t="shared" si="22"/>
        <v/>
      </c>
      <c r="R352" s="185"/>
      <c r="S352" s="266"/>
      <c r="T352" s="90"/>
      <c r="U352" s="158">
        <f t="shared" si="23"/>
        <v>0</v>
      </c>
    </row>
    <row r="353" spans="1:21" ht="20.100000000000001" customHeight="1" x14ac:dyDescent="0.25">
      <c r="A353" s="173">
        <v>347</v>
      </c>
      <c r="B353" s="201" t="str">
        <f>IF(OCS!B353="","",OCS!B353)</f>
        <v/>
      </c>
      <c r="C353" s="201" t="str">
        <f>IF(OCS!C353="","",OCS!C353)</f>
        <v/>
      </c>
      <c r="D353" s="229" t="str">
        <f>IF(OCS!D353="","",OCS!D353)</f>
        <v/>
      </c>
      <c r="E353" s="229" t="str">
        <f>IF(OCS!E353="","",OCS!E353)</f>
        <v/>
      </c>
      <c r="F353" s="287" t="str">
        <f>IF(OCS!F353="","",OCS!F353)</f>
        <v/>
      </c>
      <c r="G353" s="287" t="str">
        <f>IF(OCS!G353="","",OCS!G353)</f>
        <v/>
      </c>
      <c r="H353" s="201" t="str">
        <f>IF(OCS!H353="","",OCS!H353)</f>
        <v/>
      </c>
      <c r="I353" s="201" t="str">
        <f>IF(OCS!I353="","",OCS!I353)</f>
        <v/>
      </c>
      <c r="J353" s="88"/>
      <c r="K353" s="69"/>
      <c r="L353" s="69"/>
      <c r="M353" s="69"/>
      <c r="N353" s="69"/>
      <c r="O353" s="84" t="str">
        <f t="shared" si="21"/>
        <v/>
      </c>
      <c r="P353" s="84" t="str">
        <f t="shared" si="20"/>
        <v/>
      </c>
      <c r="Q353" s="182" t="str">
        <f t="shared" si="22"/>
        <v/>
      </c>
      <c r="R353" s="185"/>
      <c r="S353" s="266"/>
      <c r="T353" s="90"/>
      <c r="U353" s="158">
        <f t="shared" si="23"/>
        <v>0</v>
      </c>
    </row>
    <row r="354" spans="1:21" ht="20.100000000000001" customHeight="1" x14ac:dyDescent="0.25">
      <c r="A354" s="173">
        <v>348</v>
      </c>
      <c r="B354" s="201" t="str">
        <f>IF(OCS!B354="","",OCS!B354)</f>
        <v/>
      </c>
      <c r="C354" s="201" t="str">
        <f>IF(OCS!C354="","",OCS!C354)</f>
        <v/>
      </c>
      <c r="D354" s="229" t="str">
        <f>IF(OCS!D354="","",OCS!D354)</f>
        <v/>
      </c>
      <c r="E354" s="229" t="str">
        <f>IF(OCS!E354="","",OCS!E354)</f>
        <v/>
      </c>
      <c r="F354" s="287" t="str">
        <f>IF(OCS!F354="","",OCS!F354)</f>
        <v/>
      </c>
      <c r="G354" s="287" t="str">
        <f>IF(OCS!G354="","",OCS!G354)</f>
        <v/>
      </c>
      <c r="H354" s="201" t="str">
        <f>IF(OCS!H354="","",OCS!H354)</f>
        <v/>
      </c>
      <c r="I354" s="201" t="str">
        <f>IF(OCS!I354="","",OCS!I354)</f>
        <v/>
      </c>
      <c r="J354" s="88"/>
      <c r="K354" s="69"/>
      <c r="L354" s="69"/>
      <c r="M354" s="69"/>
      <c r="N354" s="69"/>
      <c r="O354" s="84" t="str">
        <f t="shared" si="21"/>
        <v/>
      </c>
      <c r="P354" s="84" t="str">
        <f t="shared" si="20"/>
        <v/>
      </c>
      <c r="Q354" s="182" t="str">
        <f t="shared" si="22"/>
        <v/>
      </c>
      <c r="R354" s="185"/>
      <c r="S354" s="266"/>
      <c r="T354" s="90"/>
      <c r="U354" s="158">
        <f t="shared" si="23"/>
        <v>0</v>
      </c>
    </row>
    <row r="355" spans="1:21" ht="20.100000000000001" customHeight="1" x14ac:dyDescent="0.25">
      <c r="A355" s="173">
        <v>349</v>
      </c>
      <c r="B355" s="201" t="str">
        <f>IF(OCS!B355="","",OCS!B355)</f>
        <v/>
      </c>
      <c r="C355" s="201" t="str">
        <f>IF(OCS!C355="","",OCS!C355)</f>
        <v/>
      </c>
      <c r="D355" s="229" t="str">
        <f>IF(OCS!D355="","",OCS!D355)</f>
        <v/>
      </c>
      <c r="E355" s="229" t="str">
        <f>IF(OCS!E355="","",OCS!E355)</f>
        <v/>
      </c>
      <c r="F355" s="287" t="str">
        <f>IF(OCS!F355="","",OCS!F355)</f>
        <v/>
      </c>
      <c r="G355" s="287" t="str">
        <f>IF(OCS!G355="","",OCS!G355)</f>
        <v/>
      </c>
      <c r="H355" s="201" t="str">
        <f>IF(OCS!H355="","",OCS!H355)</f>
        <v/>
      </c>
      <c r="I355" s="201" t="str">
        <f>IF(OCS!I355="","",OCS!I355)</f>
        <v/>
      </c>
      <c r="J355" s="88"/>
      <c r="K355" s="69"/>
      <c r="L355" s="69"/>
      <c r="M355" s="69"/>
      <c r="N355" s="69"/>
      <c r="O355" s="84" t="str">
        <f t="shared" si="21"/>
        <v/>
      </c>
      <c r="P355" s="84" t="str">
        <f t="shared" si="20"/>
        <v/>
      </c>
      <c r="Q355" s="182" t="str">
        <f t="shared" si="22"/>
        <v/>
      </c>
      <c r="R355" s="185"/>
      <c r="S355" s="266"/>
      <c r="T355" s="90"/>
      <c r="U355" s="158">
        <f t="shared" si="23"/>
        <v>0</v>
      </c>
    </row>
    <row r="356" spans="1:21" ht="20.100000000000001" customHeight="1" x14ac:dyDescent="0.25">
      <c r="A356" s="173">
        <v>350</v>
      </c>
      <c r="B356" s="201" t="str">
        <f>IF(OCS!B356="","",OCS!B356)</f>
        <v/>
      </c>
      <c r="C356" s="201" t="str">
        <f>IF(OCS!C356="","",OCS!C356)</f>
        <v/>
      </c>
      <c r="D356" s="229" t="str">
        <f>IF(OCS!D356="","",OCS!D356)</f>
        <v/>
      </c>
      <c r="E356" s="229" t="str">
        <f>IF(OCS!E356="","",OCS!E356)</f>
        <v/>
      </c>
      <c r="F356" s="287" t="str">
        <f>IF(OCS!F356="","",OCS!F356)</f>
        <v/>
      </c>
      <c r="G356" s="287" t="str">
        <f>IF(OCS!G356="","",OCS!G356)</f>
        <v/>
      </c>
      <c r="H356" s="201" t="str">
        <f>IF(OCS!H356="","",OCS!H356)</f>
        <v/>
      </c>
      <c r="I356" s="201" t="str">
        <f>IF(OCS!I356="","",OCS!I356)</f>
        <v/>
      </c>
      <c r="J356" s="88"/>
      <c r="K356" s="69"/>
      <c r="L356" s="69"/>
      <c r="M356" s="69"/>
      <c r="N356" s="69"/>
      <c r="O356" s="84" t="str">
        <f t="shared" si="21"/>
        <v/>
      </c>
      <c r="P356" s="84" t="str">
        <f t="shared" si="20"/>
        <v/>
      </c>
      <c r="Q356" s="182" t="str">
        <f t="shared" si="22"/>
        <v/>
      </c>
      <c r="R356" s="185"/>
      <c r="S356" s="266"/>
      <c r="T356" s="90"/>
      <c r="U356" s="158">
        <f t="shared" si="23"/>
        <v>0</v>
      </c>
    </row>
    <row r="357" spans="1:21" ht="20.100000000000001" customHeight="1" x14ac:dyDescent="0.25">
      <c r="A357" s="173">
        <v>351</v>
      </c>
      <c r="B357" s="201" t="str">
        <f>IF(OCS!B357="","",OCS!B357)</f>
        <v/>
      </c>
      <c r="C357" s="201" t="str">
        <f>IF(OCS!C357="","",OCS!C357)</f>
        <v/>
      </c>
      <c r="D357" s="229" t="str">
        <f>IF(OCS!D357="","",OCS!D357)</f>
        <v/>
      </c>
      <c r="E357" s="229" t="str">
        <f>IF(OCS!E357="","",OCS!E357)</f>
        <v/>
      </c>
      <c r="F357" s="287" t="str">
        <f>IF(OCS!F357="","",OCS!F357)</f>
        <v/>
      </c>
      <c r="G357" s="287" t="str">
        <f>IF(OCS!G357="","",OCS!G357)</f>
        <v/>
      </c>
      <c r="H357" s="201" t="str">
        <f>IF(OCS!H357="","",OCS!H357)</f>
        <v/>
      </c>
      <c r="I357" s="201" t="str">
        <f>IF(OCS!I357="","",OCS!I357)</f>
        <v/>
      </c>
      <c r="J357" s="88"/>
      <c r="K357" s="69"/>
      <c r="L357" s="69"/>
      <c r="M357" s="69"/>
      <c r="N357" s="69"/>
      <c r="O357" s="84" t="str">
        <f t="shared" si="21"/>
        <v/>
      </c>
      <c r="P357" s="84" t="str">
        <f t="shared" si="20"/>
        <v/>
      </c>
      <c r="Q357" s="182" t="str">
        <f t="shared" si="22"/>
        <v/>
      </c>
      <c r="R357" s="185"/>
      <c r="S357" s="266"/>
      <c r="T357" s="90"/>
      <c r="U357" s="158">
        <f t="shared" si="23"/>
        <v>0</v>
      </c>
    </row>
    <row r="358" spans="1:21" ht="20.100000000000001" customHeight="1" x14ac:dyDescent="0.25">
      <c r="A358" s="173">
        <v>352</v>
      </c>
      <c r="B358" s="201" t="str">
        <f>IF(OCS!B358="","",OCS!B358)</f>
        <v/>
      </c>
      <c r="C358" s="201" t="str">
        <f>IF(OCS!C358="","",OCS!C358)</f>
        <v/>
      </c>
      <c r="D358" s="229" t="str">
        <f>IF(OCS!D358="","",OCS!D358)</f>
        <v/>
      </c>
      <c r="E358" s="229" t="str">
        <f>IF(OCS!E358="","",OCS!E358)</f>
        <v/>
      </c>
      <c r="F358" s="287" t="str">
        <f>IF(OCS!F358="","",OCS!F358)</f>
        <v/>
      </c>
      <c r="G358" s="287" t="str">
        <f>IF(OCS!G358="","",OCS!G358)</f>
        <v/>
      </c>
      <c r="H358" s="201" t="str">
        <f>IF(OCS!H358="","",OCS!H358)</f>
        <v/>
      </c>
      <c r="I358" s="201" t="str">
        <f>IF(OCS!I358="","",OCS!I358)</f>
        <v/>
      </c>
      <c r="J358" s="88"/>
      <c r="K358" s="69"/>
      <c r="L358" s="69"/>
      <c r="M358" s="69"/>
      <c r="N358" s="69"/>
      <c r="O358" s="84" t="str">
        <f t="shared" si="21"/>
        <v/>
      </c>
      <c r="P358" s="84" t="str">
        <f t="shared" si="20"/>
        <v/>
      </c>
      <c r="Q358" s="182" t="str">
        <f t="shared" si="22"/>
        <v/>
      </c>
      <c r="R358" s="185"/>
      <c r="S358" s="266"/>
      <c r="T358" s="90"/>
      <c r="U358" s="158">
        <f t="shared" si="23"/>
        <v>0</v>
      </c>
    </row>
    <row r="359" spans="1:21" ht="20.100000000000001" customHeight="1" x14ac:dyDescent="0.25">
      <c r="A359" s="173">
        <v>353</v>
      </c>
      <c r="B359" s="201" t="str">
        <f>IF(OCS!B359="","",OCS!B359)</f>
        <v/>
      </c>
      <c r="C359" s="201" t="str">
        <f>IF(OCS!C359="","",OCS!C359)</f>
        <v/>
      </c>
      <c r="D359" s="229" t="str">
        <f>IF(OCS!D359="","",OCS!D359)</f>
        <v/>
      </c>
      <c r="E359" s="229" t="str">
        <f>IF(OCS!E359="","",OCS!E359)</f>
        <v/>
      </c>
      <c r="F359" s="287" t="str">
        <f>IF(OCS!F359="","",OCS!F359)</f>
        <v/>
      </c>
      <c r="G359" s="287" t="str">
        <f>IF(OCS!G359="","",OCS!G359)</f>
        <v/>
      </c>
      <c r="H359" s="201" t="str">
        <f>IF(OCS!H359="","",OCS!H359)</f>
        <v/>
      </c>
      <c r="I359" s="201" t="str">
        <f>IF(OCS!I359="","",OCS!I359)</f>
        <v/>
      </c>
      <c r="J359" s="88"/>
      <c r="K359" s="69"/>
      <c r="L359" s="69"/>
      <c r="M359" s="69"/>
      <c r="N359" s="69"/>
      <c r="O359" s="84" t="str">
        <f t="shared" si="21"/>
        <v/>
      </c>
      <c r="P359" s="84" t="str">
        <f t="shared" si="20"/>
        <v/>
      </c>
      <c r="Q359" s="182" t="str">
        <f t="shared" si="22"/>
        <v/>
      </c>
      <c r="R359" s="185"/>
      <c r="S359" s="266"/>
      <c r="T359" s="90"/>
      <c r="U359" s="158">
        <f t="shared" si="23"/>
        <v>0</v>
      </c>
    </row>
    <row r="360" spans="1:21" ht="20.100000000000001" customHeight="1" x14ac:dyDescent="0.25">
      <c r="A360" s="173">
        <v>354</v>
      </c>
      <c r="B360" s="201" t="str">
        <f>IF(OCS!B360="","",OCS!B360)</f>
        <v/>
      </c>
      <c r="C360" s="201" t="str">
        <f>IF(OCS!C360="","",OCS!C360)</f>
        <v/>
      </c>
      <c r="D360" s="229" t="str">
        <f>IF(OCS!D360="","",OCS!D360)</f>
        <v/>
      </c>
      <c r="E360" s="229" t="str">
        <f>IF(OCS!E360="","",OCS!E360)</f>
        <v/>
      </c>
      <c r="F360" s="287" t="str">
        <f>IF(OCS!F360="","",OCS!F360)</f>
        <v/>
      </c>
      <c r="G360" s="287" t="str">
        <f>IF(OCS!G360="","",OCS!G360)</f>
        <v/>
      </c>
      <c r="H360" s="201" t="str">
        <f>IF(OCS!H360="","",OCS!H360)</f>
        <v/>
      </c>
      <c r="I360" s="201" t="str">
        <f>IF(OCS!I360="","",OCS!I360)</f>
        <v/>
      </c>
      <c r="J360" s="88"/>
      <c r="K360" s="69"/>
      <c r="L360" s="69"/>
      <c r="M360" s="69"/>
      <c r="N360" s="69"/>
      <c r="O360" s="84" t="str">
        <f t="shared" si="21"/>
        <v/>
      </c>
      <c r="P360" s="84" t="str">
        <f t="shared" si="20"/>
        <v/>
      </c>
      <c r="Q360" s="182" t="str">
        <f t="shared" si="22"/>
        <v/>
      </c>
      <c r="R360" s="185"/>
      <c r="S360" s="266"/>
      <c r="T360" s="90"/>
      <c r="U360" s="158">
        <f t="shared" si="23"/>
        <v>0</v>
      </c>
    </row>
    <row r="361" spans="1:21" ht="20.100000000000001" customHeight="1" x14ac:dyDescent="0.25">
      <c r="A361" s="173">
        <v>355</v>
      </c>
      <c r="B361" s="201" t="str">
        <f>IF(OCS!B361="","",OCS!B361)</f>
        <v/>
      </c>
      <c r="C361" s="201" t="str">
        <f>IF(OCS!C361="","",OCS!C361)</f>
        <v/>
      </c>
      <c r="D361" s="229" t="str">
        <f>IF(OCS!D361="","",OCS!D361)</f>
        <v/>
      </c>
      <c r="E361" s="229" t="str">
        <f>IF(OCS!E361="","",OCS!E361)</f>
        <v/>
      </c>
      <c r="F361" s="287" t="str">
        <f>IF(OCS!F361="","",OCS!F361)</f>
        <v/>
      </c>
      <c r="G361" s="287" t="str">
        <f>IF(OCS!G361="","",OCS!G361)</f>
        <v/>
      </c>
      <c r="H361" s="201" t="str">
        <f>IF(OCS!H361="","",OCS!H361)</f>
        <v/>
      </c>
      <c r="I361" s="201" t="str">
        <f>IF(OCS!I361="","",OCS!I361)</f>
        <v/>
      </c>
      <c r="J361" s="88"/>
      <c r="K361" s="69"/>
      <c r="L361" s="69"/>
      <c r="M361" s="69"/>
      <c r="N361" s="69"/>
      <c r="O361" s="84" t="str">
        <f t="shared" si="21"/>
        <v/>
      </c>
      <c r="P361" s="84" t="str">
        <f t="shared" si="20"/>
        <v/>
      </c>
      <c r="Q361" s="182" t="str">
        <f t="shared" si="22"/>
        <v/>
      </c>
      <c r="R361" s="185"/>
      <c r="S361" s="266"/>
      <c r="T361" s="90"/>
      <c r="U361" s="158">
        <f t="shared" si="23"/>
        <v>0</v>
      </c>
    </row>
    <row r="362" spans="1:21" ht="20.100000000000001" customHeight="1" x14ac:dyDescent="0.25">
      <c r="A362" s="173">
        <v>356</v>
      </c>
      <c r="B362" s="201" t="str">
        <f>IF(OCS!B362="","",OCS!B362)</f>
        <v/>
      </c>
      <c r="C362" s="201" t="str">
        <f>IF(OCS!C362="","",OCS!C362)</f>
        <v/>
      </c>
      <c r="D362" s="229" t="str">
        <f>IF(OCS!D362="","",OCS!D362)</f>
        <v/>
      </c>
      <c r="E362" s="229" t="str">
        <f>IF(OCS!E362="","",OCS!E362)</f>
        <v/>
      </c>
      <c r="F362" s="287" t="str">
        <f>IF(OCS!F362="","",OCS!F362)</f>
        <v/>
      </c>
      <c r="G362" s="287" t="str">
        <f>IF(OCS!G362="","",OCS!G362)</f>
        <v/>
      </c>
      <c r="H362" s="201" t="str">
        <f>IF(OCS!H362="","",OCS!H362)</f>
        <v/>
      </c>
      <c r="I362" s="201" t="str">
        <f>IF(OCS!I362="","",OCS!I362)</f>
        <v/>
      </c>
      <c r="J362" s="88"/>
      <c r="K362" s="69"/>
      <c r="L362" s="69"/>
      <c r="M362" s="69"/>
      <c r="N362" s="69"/>
      <c r="O362" s="84" t="str">
        <f t="shared" si="21"/>
        <v/>
      </c>
      <c r="P362" s="84" t="str">
        <f t="shared" si="20"/>
        <v/>
      </c>
      <c r="Q362" s="182" t="str">
        <f t="shared" si="22"/>
        <v/>
      </c>
      <c r="R362" s="185"/>
      <c r="S362" s="266"/>
      <c r="T362" s="90"/>
      <c r="U362" s="158">
        <f t="shared" si="23"/>
        <v>0</v>
      </c>
    </row>
    <row r="363" spans="1:21" ht="20.100000000000001" customHeight="1" x14ac:dyDescent="0.25">
      <c r="A363" s="173">
        <v>357</v>
      </c>
      <c r="B363" s="201" t="str">
        <f>IF(OCS!B363="","",OCS!B363)</f>
        <v/>
      </c>
      <c r="C363" s="201" t="str">
        <f>IF(OCS!C363="","",OCS!C363)</f>
        <v/>
      </c>
      <c r="D363" s="229" t="str">
        <f>IF(OCS!D363="","",OCS!D363)</f>
        <v/>
      </c>
      <c r="E363" s="229" t="str">
        <f>IF(OCS!E363="","",OCS!E363)</f>
        <v/>
      </c>
      <c r="F363" s="287" t="str">
        <f>IF(OCS!F363="","",OCS!F363)</f>
        <v/>
      </c>
      <c r="G363" s="287" t="str">
        <f>IF(OCS!G363="","",OCS!G363)</f>
        <v/>
      </c>
      <c r="H363" s="201" t="str">
        <f>IF(OCS!H363="","",OCS!H363)</f>
        <v/>
      </c>
      <c r="I363" s="201" t="str">
        <f>IF(OCS!I363="","",OCS!I363)</f>
        <v/>
      </c>
      <c r="J363" s="88"/>
      <c r="K363" s="69"/>
      <c r="L363" s="69"/>
      <c r="M363" s="69"/>
      <c r="N363" s="69"/>
      <c r="O363" s="84" t="str">
        <f t="shared" si="21"/>
        <v/>
      </c>
      <c r="P363" s="84" t="str">
        <f t="shared" si="20"/>
        <v/>
      </c>
      <c r="Q363" s="182" t="str">
        <f t="shared" si="22"/>
        <v/>
      </c>
      <c r="R363" s="185"/>
      <c r="S363" s="266"/>
      <c r="T363" s="90"/>
      <c r="U363" s="158">
        <f t="shared" si="23"/>
        <v>0</v>
      </c>
    </row>
    <row r="364" spans="1:21" ht="20.100000000000001" customHeight="1" x14ac:dyDescent="0.25">
      <c r="A364" s="173">
        <v>358</v>
      </c>
      <c r="B364" s="201" t="str">
        <f>IF(OCS!B364="","",OCS!B364)</f>
        <v/>
      </c>
      <c r="C364" s="201" t="str">
        <f>IF(OCS!C364="","",OCS!C364)</f>
        <v/>
      </c>
      <c r="D364" s="229" t="str">
        <f>IF(OCS!D364="","",OCS!D364)</f>
        <v/>
      </c>
      <c r="E364" s="229" t="str">
        <f>IF(OCS!E364="","",OCS!E364)</f>
        <v/>
      </c>
      <c r="F364" s="287" t="str">
        <f>IF(OCS!F364="","",OCS!F364)</f>
        <v/>
      </c>
      <c r="G364" s="287" t="str">
        <f>IF(OCS!G364="","",OCS!G364)</f>
        <v/>
      </c>
      <c r="H364" s="201" t="str">
        <f>IF(OCS!H364="","",OCS!H364)</f>
        <v/>
      </c>
      <c r="I364" s="201" t="str">
        <f>IF(OCS!I364="","",OCS!I364)</f>
        <v/>
      </c>
      <c r="J364" s="88"/>
      <c r="K364" s="69"/>
      <c r="L364" s="69"/>
      <c r="M364" s="69"/>
      <c r="N364" s="69"/>
      <c r="O364" s="84" t="str">
        <f t="shared" si="21"/>
        <v/>
      </c>
      <c r="P364" s="84" t="str">
        <f t="shared" si="20"/>
        <v/>
      </c>
      <c r="Q364" s="182" t="str">
        <f t="shared" si="22"/>
        <v/>
      </c>
      <c r="R364" s="185"/>
      <c r="S364" s="266"/>
      <c r="T364" s="90"/>
      <c r="U364" s="158">
        <f t="shared" si="23"/>
        <v>0</v>
      </c>
    </row>
    <row r="365" spans="1:21" ht="20.100000000000001" customHeight="1" x14ac:dyDescent="0.25">
      <c r="A365" s="173">
        <v>359</v>
      </c>
      <c r="B365" s="201" t="str">
        <f>IF(OCS!B365="","",OCS!B365)</f>
        <v/>
      </c>
      <c r="C365" s="201" t="str">
        <f>IF(OCS!C365="","",OCS!C365)</f>
        <v/>
      </c>
      <c r="D365" s="229" t="str">
        <f>IF(OCS!D365="","",OCS!D365)</f>
        <v/>
      </c>
      <c r="E365" s="229" t="str">
        <f>IF(OCS!E365="","",OCS!E365)</f>
        <v/>
      </c>
      <c r="F365" s="287" t="str">
        <f>IF(OCS!F365="","",OCS!F365)</f>
        <v/>
      </c>
      <c r="G365" s="287" t="str">
        <f>IF(OCS!G365="","",OCS!G365)</f>
        <v/>
      </c>
      <c r="H365" s="201" t="str">
        <f>IF(OCS!H365="","",OCS!H365)</f>
        <v/>
      </c>
      <c r="I365" s="201" t="str">
        <f>IF(OCS!I365="","",OCS!I365)</f>
        <v/>
      </c>
      <c r="J365" s="88"/>
      <c r="K365" s="69"/>
      <c r="L365" s="69"/>
      <c r="M365" s="69"/>
      <c r="N365" s="69"/>
      <c r="O365" s="84" t="str">
        <f t="shared" si="21"/>
        <v/>
      </c>
      <c r="P365" s="84" t="str">
        <f t="shared" si="20"/>
        <v/>
      </c>
      <c r="Q365" s="182" t="str">
        <f t="shared" si="22"/>
        <v/>
      </c>
      <c r="R365" s="185"/>
      <c r="S365" s="266"/>
      <c r="T365" s="90"/>
      <c r="U365" s="158">
        <f t="shared" si="23"/>
        <v>0</v>
      </c>
    </row>
    <row r="366" spans="1:21" ht="20.100000000000001" customHeight="1" x14ac:dyDescent="0.25">
      <c r="A366" s="173">
        <v>360</v>
      </c>
      <c r="B366" s="201" t="str">
        <f>IF(OCS!B366="","",OCS!B366)</f>
        <v/>
      </c>
      <c r="C366" s="201" t="str">
        <f>IF(OCS!C366="","",OCS!C366)</f>
        <v/>
      </c>
      <c r="D366" s="229" t="str">
        <f>IF(OCS!D366="","",OCS!D366)</f>
        <v/>
      </c>
      <c r="E366" s="229" t="str">
        <f>IF(OCS!E366="","",OCS!E366)</f>
        <v/>
      </c>
      <c r="F366" s="287" t="str">
        <f>IF(OCS!F366="","",OCS!F366)</f>
        <v/>
      </c>
      <c r="G366" s="287" t="str">
        <f>IF(OCS!G366="","",OCS!G366)</f>
        <v/>
      </c>
      <c r="H366" s="201" t="str">
        <f>IF(OCS!H366="","",OCS!H366)</f>
        <v/>
      </c>
      <c r="I366" s="201" t="str">
        <f>IF(OCS!I366="","",OCS!I366)</f>
        <v/>
      </c>
      <c r="J366" s="88"/>
      <c r="K366" s="69"/>
      <c r="L366" s="69"/>
      <c r="M366" s="69"/>
      <c r="N366" s="69"/>
      <c r="O366" s="84" t="str">
        <f t="shared" si="21"/>
        <v/>
      </c>
      <c r="P366" s="84" t="str">
        <f t="shared" si="20"/>
        <v/>
      </c>
      <c r="Q366" s="182" t="str">
        <f t="shared" si="22"/>
        <v/>
      </c>
      <c r="R366" s="185"/>
      <c r="S366" s="266"/>
      <c r="T366" s="90"/>
      <c r="U366" s="158">
        <f t="shared" si="23"/>
        <v>0</v>
      </c>
    </row>
    <row r="367" spans="1:21" ht="20.100000000000001" customHeight="1" x14ac:dyDescent="0.25">
      <c r="A367" s="173">
        <v>361</v>
      </c>
      <c r="B367" s="201" t="str">
        <f>IF(OCS!B367="","",OCS!B367)</f>
        <v/>
      </c>
      <c r="C367" s="201" t="str">
        <f>IF(OCS!C367="","",OCS!C367)</f>
        <v/>
      </c>
      <c r="D367" s="229" t="str">
        <f>IF(OCS!D367="","",OCS!D367)</f>
        <v/>
      </c>
      <c r="E367" s="229" t="str">
        <f>IF(OCS!E367="","",OCS!E367)</f>
        <v/>
      </c>
      <c r="F367" s="287" t="str">
        <f>IF(OCS!F367="","",OCS!F367)</f>
        <v/>
      </c>
      <c r="G367" s="287" t="str">
        <f>IF(OCS!G367="","",OCS!G367)</f>
        <v/>
      </c>
      <c r="H367" s="201" t="str">
        <f>IF(OCS!H367="","",OCS!H367)</f>
        <v/>
      </c>
      <c r="I367" s="201" t="str">
        <f>IF(OCS!I367="","",OCS!I367)</f>
        <v/>
      </c>
      <c r="J367" s="88"/>
      <c r="K367" s="69"/>
      <c r="L367" s="69"/>
      <c r="M367" s="69"/>
      <c r="N367" s="69"/>
      <c r="O367" s="84" t="str">
        <f t="shared" si="21"/>
        <v/>
      </c>
      <c r="P367" s="84" t="str">
        <f t="shared" si="20"/>
        <v/>
      </c>
      <c r="Q367" s="182" t="str">
        <f t="shared" si="22"/>
        <v/>
      </c>
      <c r="R367" s="185"/>
      <c r="S367" s="266"/>
      <c r="T367" s="90"/>
      <c r="U367" s="158">
        <f t="shared" si="23"/>
        <v>0</v>
      </c>
    </row>
    <row r="368" spans="1:21" ht="20.100000000000001" customHeight="1" x14ac:dyDescent="0.25">
      <c r="A368" s="173">
        <v>362</v>
      </c>
      <c r="B368" s="201" t="str">
        <f>IF(OCS!B368="","",OCS!B368)</f>
        <v/>
      </c>
      <c r="C368" s="201" t="str">
        <f>IF(OCS!C368="","",OCS!C368)</f>
        <v/>
      </c>
      <c r="D368" s="229" t="str">
        <f>IF(OCS!D368="","",OCS!D368)</f>
        <v/>
      </c>
      <c r="E368" s="229" t="str">
        <f>IF(OCS!E368="","",OCS!E368)</f>
        <v/>
      </c>
      <c r="F368" s="287" t="str">
        <f>IF(OCS!F368="","",OCS!F368)</f>
        <v/>
      </c>
      <c r="G368" s="287" t="str">
        <f>IF(OCS!G368="","",OCS!G368)</f>
        <v/>
      </c>
      <c r="H368" s="201" t="str">
        <f>IF(OCS!H368="","",OCS!H368)</f>
        <v/>
      </c>
      <c r="I368" s="201" t="str">
        <f>IF(OCS!I368="","",OCS!I368)</f>
        <v/>
      </c>
      <c r="J368" s="88"/>
      <c r="K368" s="69"/>
      <c r="L368" s="69"/>
      <c r="M368" s="69"/>
      <c r="N368" s="69"/>
      <c r="O368" s="84" t="str">
        <f t="shared" si="21"/>
        <v/>
      </c>
      <c r="P368" s="84" t="str">
        <f t="shared" si="20"/>
        <v/>
      </c>
      <c r="Q368" s="182" t="str">
        <f t="shared" si="22"/>
        <v/>
      </c>
      <c r="R368" s="185"/>
      <c r="S368" s="266"/>
      <c r="T368" s="90"/>
      <c r="U368" s="158">
        <f t="shared" si="23"/>
        <v>0</v>
      </c>
    </row>
    <row r="369" spans="1:21" ht="20.100000000000001" customHeight="1" x14ac:dyDescent="0.25">
      <c r="A369" s="173">
        <v>363</v>
      </c>
      <c r="B369" s="201" t="str">
        <f>IF(OCS!B369="","",OCS!B369)</f>
        <v/>
      </c>
      <c r="C369" s="201" t="str">
        <f>IF(OCS!C369="","",OCS!C369)</f>
        <v/>
      </c>
      <c r="D369" s="229" t="str">
        <f>IF(OCS!D369="","",OCS!D369)</f>
        <v/>
      </c>
      <c r="E369" s="229" t="str">
        <f>IF(OCS!E369="","",OCS!E369)</f>
        <v/>
      </c>
      <c r="F369" s="287" t="str">
        <f>IF(OCS!F369="","",OCS!F369)</f>
        <v/>
      </c>
      <c r="G369" s="287" t="str">
        <f>IF(OCS!G369="","",OCS!G369)</f>
        <v/>
      </c>
      <c r="H369" s="201" t="str">
        <f>IF(OCS!H369="","",OCS!H369)</f>
        <v/>
      </c>
      <c r="I369" s="201" t="str">
        <f>IF(OCS!I369="","",OCS!I369)</f>
        <v/>
      </c>
      <c r="J369" s="88"/>
      <c r="K369" s="69"/>
      <c r="L369" s="69"/>
      <c r="M369" s="69"/>
      <c r="N369" s="69"/>
      <c r="O369" s="84" t="str">
        <f t="shared" si="21"/>
        <v/>
      </c>
      <c r="P369" s="84" t="str">
        <f t="shared" si="20"/>
        <v/>
      </c>
      <c r="Q369" s="182" t="str">
        <f t="shared" si="22"/>
        <v/>
      </c>
      <c r="R369" s="185"/>
      <c r="S369" s="266"/>
      <c r="T369" s="90"/>
      <c r="U369" s="158">
        <f t="shared" si="23"/>
        <v>0</v>
      </c>
    </row>
    <row r="370" spans="1:21" ht="20.100000000000001" customHeight="1" x14ac:dyDescent="0.25">
      <c r="A370" s="173">
        <v>364</v>
      </c>
      <c r="B370" s="201" t="str">
        <f>IF(OCS!B370="","",OCS!B370)</f>
        <v/>
      </c>
      <c r="C370" s="201" t="str">
        <f>IF(OCS!C370="","",OCS!C370)</f>
        <v/>
      </c>
      <c r="D370" s="229" t="str">
        <f>IF(OCS!D370="","",OCS!D370)</f>
        <v/>
      </c>
      <c r="E370" s="229" t="str">
        <f>IF(OCS!E370="","",OCS!E370)</f>
        <v/>
      </c>
      <c r="F370" s="287" t="str">
        <f>IF(OCS!F370="","",OCS!F370)</f>
        <v/>
      </c>
      <c r="G370" s="287" t="str">
        <f>IF(OCS!G370="","",OCS!G370)</f>
        <v/>
      </c>
      <c r="H370" s="201" t="str">
        <f>IF(OCS!H370="","",OCS!H370)</f>
        <v/>
      </c>
      <c r="I370" s="201" t="str">
        <f>IF(OCS!I370="","",OCS!I370)</f>
        <v/>
      </c>
      <c r="J370" s="88"/>
      <c r="K370" s="69"/>
      <c r="L370" s="69"/>
      <c r="M370" s="69"/>
      <c r="N370" s="69"/>
      <c r="O370" s="84" t="str">
        <f t="shared" si="21"/>
        <v/>
      </c>
      <c r="P370" s="84" t="str">
        <f t="shared" si="20"/>
        <v/>
      </c>
      <c r="Q370" s="182" t="str">
        <f t="shared" si="22"/>
        <v/>
      </c>
      <c r="R370" s="185"/>
      <c r="S370" s="266"/>
      <c r="T370" s="90"/>
      <c r="U370" s="158">
        <f t="shared" si="23"/>
        <v>0</v>
      </c>
    </row>
    <row r="371" spans="1:21" ht="20.100000000000001" customHeight="1" x14ac:dyDescent="0.25">
      <c r="A371" s="173">
        <v>365</v>
      </c>
      <c r="B371" s="201" t="str">
        <f>IF(OCS!B371="","",OCS!B371)</f>
        <v/>
      </c>
      <c r="C371" s="201" t="str">
        <f>IF(OCS!C371="","",OCS!C371)</f>
        <v/>
      </c>
      <c r="D371" s="229" t="str">
        <f>IF(OCS!D371="","",OCS!D371)</f>
        <v/>
      </c>
      <c r="E371" s="229" t="str">
        <f>IF(OCS!E371="","",OCS!E371)</f>
        <v/>
      </c>
      <c r="F371" s="287" t="str">
        <f>IF(OCS!F371="","",OCS!F371)</f>
        <v/>
      </c>
      <c r="G371" s="287" t="str">
        <f>IF(OCS!G371="","",OCS!G371)</f>
        <v/>
      </c>
      <c r="H371" s="201" t="str">
        <f>IF(OCS!H371="","",OCS!H371)</f>
        <v/>
      </c>
      <c r="I371" s="201" t="str">
        <f>IF(OCS!I371="","",OCS!I371)</f>
        <v/>
      </c>
      <c r="J371" s="88"/>
      <c r="K371" s="69"/>
      <c r="L371" s="69"/>
      <c r="M371" s="69"/>
      <c r="N371" s="69"/>
      <c r="O371" s="84" t="str">
        <f t="shared" si="21"/>
        <v/>
      </c>
      <c r="P371" s="84" t="str">
        <f t="shared" si="20"/>
        <v/>
      </c>
      <c r="Q371" s="182" t="str">
        <f t="shared" si="22"/>
        <v/>
      </c>
      <c r="R371" s="185"/>
      <c r="S371" s="266"/>
      <c r="T371" s="90"/>
      <c r="U371" s="158">
        <f t="shared" si="23"/>
        <v>0</v>
      </c>
    </row>
    <row r="372" spans="1:21" ht="20.100000000000001" customHeight="1" x14ac:dyDescent="0.25">
      <c r="A372" s="173">
        <v>366</v>
      </c>
      <c r="B372" s="201" t="str">
        <f>IF(OCS!B372="","",OCS!B372)</f>
        <v/>
      </c>
      <c r="C372" s="201" t="str">
        <f>IF(OCS!C372="","",OCS!C372)</f>
        <v/>
      </c>
      <c r="D372" s="229" t="str">
        <f>IF(OCS!D372="","",OCS!D372)</f>
        <v/>
      </c>
      <c r="E372" s="229" t="str">
        <f>IF(OCS!E372="","",OCS!E372)</f>
        <v/>
      </c>
      <c r="F372" s="287" t="str">
        <f>IF(OCS!F372="","",OCS!F372)</f>
        <v/>
      </c>
      <c r="G372" s="287" t="str">
        <f>IF(OCS!G372="","",OCS!G372)</f>
        <v/>
      </c>
      <c r="H372" s="201" t="str">
        <f>IF(OCS!H372="","",OCS!H372)</f>
        <v/>
      </c>
      <c r="I372" s="201" t="str">
        <f>IF(OCS!I372="","",OCS!I372)</f>
        <v/>
      </c>
      <c r="J372" s="88"/>
      <c r="K372" s="69"/>
      <c r="L372" s="69"/>
      <c r="M372" s="69"/>
      <c r="N372" s="69"/>
      <c r="O372" s="84" t="str">
        <f t="shared" si="21"/>
        <v/>
      </c>
      <c r="P372" s="84" t="str">
        <f t="shared" si="20"/>
        <v/>
      </c>
      <c r="Q372" s="182" t="str">
        <f t="shared" si="22"/>
        <v/>
      </c>
      <c r="R372" s="185"/>
      <c r="S372" s="266"/>
      <c r="T372" s="90"/>
      <c r="U372" s="158">
        <f t="shared" si="23"/>
        <v>0</v>
      </c>
    </row>
    <row r="373" spans="1:21" ht="20.100000000000001" customHeight="1" x14ac:dyDescent="0.25">
      <c r="A373" s="173">
        <v>367</v>
      </c>
      <c r="B373" s="201" t="str">
        <f>IF(OCS!B373="","",OCS!B373)</f>
        <v/>
      </c>
      <c r="C373" s="201" t="str">
        <f>IF(OCS!C373="","",OCS!C373)</f>
        <v/>
      </c>
      <c r="D373" s="229" t="str">
        <f>IF(OCS!D373="","",OCS!D373)</f>
        <v/>
      </c>
      <c r="E373" s="229" t="str">
        <f>IF(OCS!E373="","",OCS!E373)</f>
        <v/>
      </c>
      <c r="F373" s="287" t="str">
        <f>IF(OCS!F373="","",OCS!F373)</f>
        <v/>
      </c>
      <c r="G373" s="287" t="str">
        <f>IF(OCS!G373="","",OCS!G373)</f>
        <v/>
      </c>
      <c r="H373" s="201" t="str">
        <f>IF(OCS!H373="","",OCS!H373)</f>
        <v/>
      </c>
      <c r="I373" s="201" t="str">
        <f>IF(OCS!I373="","",OCS!I373)</f>
        <v/>
      </c>
      <c r="J373" s="88"/>
      <c r="K373" s="69"/>
      <c r="L373" s="69"/>
      <c r="M373" s="69"/>
      <c r="N373" s="69"/>
      <c r="O373" s="84" t="str">
        <f t="shared" si="21"/>
        <v/>
      </c>
      <c r="P373" s="84" t="str">
        <f t="shared" si="20"/>
        <v/>
      </c>
      <c r="Q373" s="182" t="str">
        <f t="shared" si="22"/>
        <v/>
      </c>
      <c r="R373" s="185"/>
      <c r="S373" s="266"/>
      <c r="T373" s="90"/>
      <c r="U373" s="158">
        <f t="shared" si="23"/>
        <v>0</v>
      </c>
    </row>
    <row r="374" spans="1:21" ht="20.100000000000001" customHeight="1" x14ac:dyDescent="0.25">
      <c r="A374" s="173">
        <v>368</v>
      </c>
      <c r="B374" s="201" t="str">
        <f>IF(OCS!B374="","",OCS!B374)</f>
        <v/>
      </c>
      <c r="C374" s="201" t="str">
        <f>IF(OCS!C374="","",OCS!C374)</f>
        <v/>
      </c>
      <c r="D374" s="229" t="str">
        <f>IF(OCS!D374="","",OCS!D374)</f>
        <v/>
      </c>
      <c r="E374" s="229" t="str">
        <f>IF(OCS!E374="","",OCS!E374)</f>
        <v/>
      </c>
      <c r="F374" s="287" t="str">
        <f>IF(OCS!F374="","",OCS!F374)</f>
        <v/>
      </c>
      <c r="G374" s="287" t="str">
        <f>IF(OCS!G374="","",OCS!G374)</f>
        <v/>
      </c>
      <c r="H374" s="201" t="str">
        <f>IF(OCS!H374="","",OCS!H374)</f>
        <v/>
      </c>
      <c r="I374" s="201" t="str">
        <f>IF(OCS!I374="","",OCS!I374)</f>
        <v/>
      </c>
      <c r="J374" s="88"/>
      <c r="K374" s="69"/>
      <c r="L374" s="69"/>
      <c r="M374" s="69"/>
      <c r="N374" s="69"/>
      <c r="O374" s="84" t="str">
        <f t="shared" si="21"/>
        <v/>
      </c>
      <c r="P374" s="84" t="str">
        <f t="shared" si="20"/>
        <v/>
      </c>
      <c r="Q374" s="182" t="str">
        <f t="shared" si="22"/>
        <v/>
      </c>
      <c r="R374" s="185"/>
      <c r="S374" s="266"/>
      <c r="T374" s="90"/>
      <c r="U374" s="158">
        <f t="shared" si="23"/>
        <v>0</v>
      </c>
    </row>
    <row r="375" spans="1:21" ht="20.100000000000001" customHeight="1" x14ac:dyDescent="0.25">
      <c r="A375" s="173">
        <v>369</v>
      </c>
      <c r="B375" s="201" t="str">
        <f>IF(OCS!B375="","",OCS!B375)</f>
        <v/>
      </c>
      <c r="C375" s="201" t="str">
        <f>IF(OCS!C375="","",OCS!C375)</f>
        <v/>
      </c>
      <c r="D375" s="229" t="str">
        <f>IF(OCS!D375="","",OCS!D375)</f>
        <v/>
      </c>
      <c r="E375" s="229" t="str">
        <f>IF(OCS!E375="","",OCS!E375)</f>
        <v/>
      </c>
      <c r="F375" s="287" t="str">
        <f>IF(OCS!F375="","",OCS!F375)</f>
        <v/>
      </c>
      <c r="G375" s="287" t="str">
        <f>IF(OCS!G375="","",OCS!G375)</f>
        <v/>
      </c>
      <c r="H375" s="201" t="str">
        <f>IF(OCS!H375="","",OCS!H375)</f>
        <v/>
      </c>
      <c r="I375" s="201" t="str">
        <f>IF(OCS!I375="","",OCS!I375)</f>
        <v/>
      </c>
      <c r="J375" s="88"/>
      <c r="K375" s="69"/>
      <c r="L375" s="69"/>
      <c r="M375" s="69"/>
      <c r="N375" s="69"/>
      <c r="O375" s="84" t="str">
        <f t="shared" si="21"/>
        <v/>
      </c>
      <c r="P375" s="84" t="str">
        <f t="shared" si="20"/>
        <v/>
      </c>
      <c r="Q375" s="182" t="str">
        <f t="shared" si="22"/>
        <v/>
      </c>
      <c r="R375" s="185"/>
      <c r="S375" s="266"/>
      <c r="T375" s="90"/>
      <c r="U375" s="158">
        <f t="shared" si="23"/>
        <v>0</v>
      </c>
    </row>
    <row r="376" spans="1:21" ht="20.100000000000001" customHeight="1" x14ac:dyDescent="0.25">
      <c r="A376" s="173">
        <v>370</v>
      </c>
      <c r="B376" s="201" t="str">
        <f>IF(OCS!B376="","",OCS!B376)</f>
        <v/>
      </c>
      <c r="C376" s="201" t="str">
        <f>IF(OCS!C376="","",OCS!C376)</f>
        <v/>
      </c>
      <c r="D376" s="229" t="str">
        <f>IF(OCS!D376="","",OCS!D376)</f>
        <v/>
      </c>
      <c r="E376" s="229" t="str">
        <f>IF(OCS!E376="","",OCS!E376)</f>
        <v/>
      </c>
      <c r="F376" s="287" t="str">
        <f>IF(OCS!F376="","",OCS!F376)</f>
        <v/>
      </c>
      <c r="G376" s="287" t="str">
        <f>IF(OCS!G376="","",OCS!G376)</f>
        <v/>
      </c>
      <c r="H376" s="201" t="str">
        <f>IF(OCS!H376="","",OCS!H376)</f>
        <v/>
      </c>
      <c r="I376" s="201" t="str">
        <f>IF(OCS!I376="","",OCS!I376)</f>
        <v/>
      </c>
      <c r="J376" s="88"/>
      <c r="K376" s="69"/>
      <c r="L376" s="69"/>
      <c r="M376" s="69"/>
      <c r="N376" s="69"/>
      <c r="O376" s="84" t="str">
        <f t="shared" si="21"/>
        <v/>
      </c>
      <c r="P376" s="84" t="str">
        <f t="shared" si="20"/>
        <v/>
      </c>
      <c r="Q376" s="182" t="str">
        <f t="shared" si="22"/>
        <v/>
      </c>
      <c r="R376" s="185"/>
      <c r="S376" s="266"/>
      <c r="T376" s="90"/>
      <c r="U376" s="158">
        <f t="shared" si="23"/>
        <v>0</v>
      </c>
    </row>
    <row r="377" spans="1:21" ht="20.100000000000001" customHeight="1" x14ac:dyDescent="0.25">
      <c r="A377" s="173">
        <v>371</v>
      </c>
      <c r="B377" s="201" t="str">
        <f>IF(OCS!B377="","",OCS!B377)</f>
        <v/>
      </c>
      <c r="C377" s="201" t="str">
        <f>IF(OCS!C377="","",OCS!C377)</f>
        <v/>
      </c>
      <c r="D377" s="229" t="str">
        <f>IF(OCS!D377="","",OCS!D377)</f>
        <v/>
      </c>
      <c r="E377" s="229" t="str">
        <f>IF(OCS!E377="","",OCS!E377)</f>
        <v/>
      </c>
      <c r="F377" s="287" t="str">
        <f>IF(OCS!F377="","",OCS!F377)</f>
        <v/>
      </c>
      <c r="G377" s="287" t="str">
        <f>IF(OCS!G377="","",OCS!G377)</f>
        <v/>
      </c>
      <c r="H377" s="201" t="str">
        <f>IF(OCS!H377="","",OCS!H377)</f>
        <v/>
      </c>
      <c r="I377" s="201" t="str">
        <f>IF(OCS!I377="","",OCS!I377)</f>
        <v/>
      </c>
      <c r="J377" s="88"/>
      <c r="K377" s="69"/>
      <c r="L377" s="69"/>
      <c r="M377" s="69"/>
      <c r="N377" s="69"/>
      <c r="O377" s="84" t="str">
        <f t="shared" si="21"/>
        <v/>
      </c>
      <c r="P377" s="84" t="str">
        <f t="shared" si="20"/>
        <v/>
      </c>
      <c r="Q377" s="182" t="str">
        <f t="shared" si="22"/>
        <v/>
      </c>
      <c r="R377" s="185"/>
      <c r="S377" s="266"/>
      <c r="T377" s="90"/>
      <c r="U377" s="158">
        <f t="shared" si="23"/>
        <v>0</v>
      </c>
    </row>
    <row r="378" spans="1:21" ht="20.100000000000001" customHeight="1" x14ac:dyDescent="0.25">
      <c r="A378" s="173">
        <v>372</v>
      </c>
      <c r="B378" s="201" t="str">
        <f>IF(OCS!B378="","",OCS!B378)</f>
        <v/>
      </c>
      <c r="C378" s="201" t="str">
        <f>IF(OCS!C378="","",OCS!C378)</f>
        <v/>
      </c>
      <c r="D378" s="229" t="str">
        <f>IF(OCS!D378="","",OCS!D378)</f>
        <v/>
      </c>
      <c r="E378" s="229" t="str">
        <f>IF(OCS!E378="","",OCS!E378)</f>
        <v/>
      </c>
      <c r="F378" s="287" t="str">
        <f>IF(OCS!F378="","",OCS!F378)</f>
        <v/>
      </c>
      <c r="G378" s="287" t="str">
        <f>IF(OCS!G378="","",OCS!G378)</f>
        <v/>
      </c>
      <c r="H378" s="201" t="str">
        <f>IF(OCS!H378="","",OCS!H378)</f>
        <v/>
      </c>
      <c r="I378" s="201" t="str">
        <f>IF(OCS!I378="","",OCS!I378)</f>
        <v/>
      </c>
      <c r="J378" s="88"/>
      <c r="K378" s="69"/>
      <c r="L378" s="69"/>
      <c r="M378" s="69"/>
      <c r="N378" s="69"/>
      <c r="O378" s="84" t="str">
        <f t="shared" si="21"/>
        <v/>
      </c>
      <c r="P378" s="84" t="str">
        <f t="shared" si="20"/>
        <v/>
      </c>
      <c r="Q378" s="182" t="str">
        <f t="shared" si="22"/>
        <v/>
      </c>
      <c r="R378" s="185"/>
      <c r="S378" s="266"/>
      <c r="T378" s="90"/>
      <c r="U378" s="158">
        <f t="shared" si="23"/>
        <v>0</v>
      </c>
    </row>
    <row r="379" spans="1:21" ht="20.100000000000001" customHeight="1" x14ac:dyDescent="0.25">
      <c r="A379" s="173">
        <v>373</v>
      </c>
      <c r="B379" s="201" t="str">
        <f>IF(OCS!B379="","",OCS!B379)</f>
        <v/>
      </c>
      <c r="C379" s="201" t="str">
        <f>IF(OCS!C379="","",OCS!C379)</f>
        <v/>
      </c>
      <c r="D379" s="229" t="str">
        <f>IF(OCS!D379="","",OCS!D379)</f>
        <v/>
      </c>
      <c r="E379" s="229" t="str">
        <f>IF(OCS!E379="","",OCS!E379)</f>
        <v/>
      </c>
      <c r="F379" s="287" t="str">
        <f>IF(OCS!F379="","",OCS!F379)</f>
        <v/>
      </c>
      <c r="G379" s="287" t="str">
        <f>IF(OCS!G379="","",OCS!G379)</f>
        <v/>
      </c>
      <c r="H379" s="201" t="str">
        <f>IF(OCS!H379="","",OCS!H379)</f>
        <v/>
      </c>
      <c r="I379" s="201" t="str">
        <f>IF(OCS!I379="","",OCS!I379)</f>
        <v/>
      </c>
      <c r="J379" s="88"/>
      <c r="K379" s="69"/>
      <c r="L379" s="69"/>
      <c r="M379" s="69"/>
      <c r="N379" s="69"/>
      <c r="O379" s="84" t="str">
        <f t="shared" si="21"/>
        <v/>
      </c>
      <c r="P379" s="84" t="str">
        <f t="shared" si="20"/>
        <v/>
      </c>
      <c r="Q379" s="182" t="str">
        <f t="shared" si="22"/>
        <v/>
      </c>
      <c r="R379" s="185"/>
      <c r="S379" s="266"/>
      <c r="T379" s="90"/>
      <c r="U379" s="158">
        <f t="shared" si="23"/>
        <v>0</v>
      </c>
    </row>
    <row r="380" spans="1:21" ht="20.100000000000001" customHeight="1" x14ac:dyDescent="0.25">
      <c r="A380" s="173">
        <v>374</v>
      </c>
      <c r="B380" s="201" t="str">
        <f>IF(OCS!B380="","",OCS!B380)</f>
        <v/>
      </c>
      <c r="C380" s="201" t="str">
        <f>IF(OCS!C380="","",OCS!C380)</f>
        <v/>
      </c>
      <c r="D380" s="229" t="str">
        <f>IF(OCS!D380="","",OCS!D380)</f>
        <v/>
      </c>
      <c r="E380" s="229" t="str">
        <f>IF(OCS!E380="","",OCS!E380)</f>
        <v/>
      </c>
      <c r="F380" s="287" t="str">
        <f>IF(OCS!F380="","",OCS!F380)</f>
        <v/>
      </c>
      <c r="G380" s="287" t="str">
        <f>IF(OCS!G380="","",OCS!G380)</f>
        <v/>
      </c>
      <c r="H380" s="201" t="str">
        <f>IF(OCS!H380="","",OCS!H380)</f>
        <v/>
      </c>
      <c r="I380" s="201" t="str">
        <f>IF(OCS!I380="","",OCS!I380)</f>
        <v/>
      </c>
      <c r="J380" s="88"/>
      <c r="K380" s="69"/>
      <c r="L380" s="69"/>
      <c r="M380" s="69"/>
      <c r="N380" s="69"/>
      <c r="O380" s="84" t="str">
        <f t="shared" si="21"/>
        <v/>
      </c>
      <c r="P380" s="84" t="str">
        <f t="shared" si="20"/>
        <v/>
      </c>
      <c r="Q380" s="182" t="str">
        <f t="shared" si="22"/>
        <v/>
      </c>
      <c r="R380" s="185"/>
      <c r="S380" s="266"/>
      <c r="T380" s="90"/>
      <c r="U380" s="158">
        <f t="shared" si="23"/>
        <v>0</v>
      </c>
    </row>
    <row r="381" spans="1:21" ht="20.100000000000001" customHeight="1" x14ac:dyDescent="0.25">
      <c r="A381" s="173">
        <v>375</v>
      </c>
      <c r="B381" s="201" t="str">
        <f>IF(OCS!B381="","",OCS!B381)</f>
        <v/>
      </c>
      <c r="C381" s="201" t="str">
        <f>IF(OCS!C381="","",OCS!C381)</f>
        <v/>
      </c>
      <c r="D381" s="229" t="str">
        <f>IF(OCS!D381="","",OCS!D381)</f>
        <v/>
      </c>
      <c r="E381" s="229" t="str">
        <f>IF(OCS!E381="","",OCS!E381)</f>
        <v/>
      </c>
      <c r="F381" s="287" t="str">
        <f>IF(OCS!F381="","",OCS!F381)</f>
        <v/>
      </c>
      <c r="G381" s="287" t="str">
        <f>IF(OCS!G381="","",OCS!G381)</f>
        <v/>
      </c>
      <c r="H381" s="201" t="str">
        <f>IF(OCS!H381="","",OCS!H381)</f>
        <v/>
      </c>
      <c r="I381" s="201" t="str">
        <f>IF(OCS!I381="","",OCS!I381)</f>
        <v/>
      </c>
      <c r="J381" s="88"/>
      <c r="K381" s="69"/>
      <c r="L381" s="69"/>
      <c r="M381" s="69"/>
      <c r="N381" s="69"/>
      <c r="O381" s="84" t="str">
        <f t="shared" si="21"/>
        <v/>
      </c>
      <c r="P381" s="84" t="str">
        <f t="shared" si="20"/>
        <v/>
      </c>
      <c r="Q381" s="182" t="str">
        <f t="shared" si="22"/>
        <v/>
      </c>
      <c r="R381" s="185"/>
      <c r="S381" s="266"/>
      <c r="T381" s="90"/>
      <c r="U381" s="158">
        <f t="shared" si="23"/>
        <v>0</v>
      </c>
    </row>
    <row r="382" spans="1:21" ht="20.100000000000001" customHeight="1" x14ac:dyDescent="0.25">
      <c r="A382" s="173">
        <v>376</v>
      </c>
      <c r="B382" s="201" t="str">
        <f>IF(OCS!B382="","",OCS!B382)</f>
        <v/>
      </c>
      <c r="C382" s="201" t="str">
        <f>IF(OCS!C382="","",OCS!C382)</f>
        <v/>
      </c>
      <c r="D382" s="229" t="str">
        <f>IF(OCS!D382="","",OCS!D382)</f>
        <v/>
      </c>
      <c r="E382" s="229" t="str">
        <f>IF(OCS!E382="","",OCS!E382)</f>
        <v/>
      </c>
      <c r="F382" s="287" t="str">
        <f>IF(OCS!F382="","",OCS!F382)</f>
        <v/>
      </c>
      <c r="G382" s="287" t="str">
        <f>IF(OCS!G382="","",OCS!G382)</f>
        <v/>
      </c>
      <c r="H382" s="201" t="str">
        <f>IF(OCS!H382="","",OCS!H382)</f>
        <v/>
      </c>
      <c r="I382" s="201" t="str">
        <f>IF(OCS!I382="","",OCS!I382)</f>
        <v/>
      </c>
      <c r="J382" s="88"/>
      <c r="K382" s="69"/>
      <c r="L382" s="69"/>
      <c r="M382" s="69"/>
      <c r="N382" s="69"/>
      <c r="O382" s="84" t="str">
        <f t="shared" si="21"/>
        <v/>
      </c>
      <c r="P382" s="84" t="str">
        <f t="shared" si="20"/>
        <v/>
      </c>
      <c r="Q382" s="182" t="str">
        <f t="shared" si="22"/>
        <v/>
      </c>
      <c r="R382" s="185"/>
      <c r="S382" s="266"/>
      <c r="T382" s="90"/>
      <c r="U382" s="158">
        <f t="shared" si="23"/>
        <v>0</v>
      </c>
    </row>
    <row r="383" spans="1:21" ht="20.100000000000001" customHeight="1" x14ac:dyDescent="0.25">
      <c r="A383" s="173">
        <v>377</v>
      </c>
      <c r="B383" s="201" t="str">
        <f>IF(OCS!B383="","",OCS!B383)</f>
        <v/>
      </c>
      <c r="C383" s="201" t="str">
        <f>IF(OCS!C383="","",OCS!C383)</f>
        <v/>
      </c>
      <c r="D383" s="229" t="str">
        <f>IF(OCS!D383="","",OCS!D383)</f>
        <v/>
      </c>
      <c r="E383" s="229" t="str">
        <f>IF(OCS!E383="","",OCS!E383)</f>
        <v/>
      </c>
      <c r="F383" s="287" t="str">
        <f>IF(OCS!F383="","",OCS!F383)</f>
        <v/>
      </c>
      <c r="G383" s="287" t="str">
        <f>IF(OCS!G383="","",OCS!G383)</f>
        <v/>
      </c>
      <c r="H383" s="201" t="str">
        <f>IF(OCS!H383="","",OCS!H383)</f>
        <v/>
      </c>
      <c r="I383" s="201" t="str">
        <f>IF(OCS!I383="","",OCS!I383)</f>
        <v/>
      </c>
      <c r="J383" s="88"/>
      <c r="K383" s="69"/>
      <c r="L383" s="69"/>
      <c r="M383" s="69"/>
      <c r="N383" s="69"/>
      <c r="O383" s="84" t="str">
        <f t="shared" si="21"/>
        <v/>
      </c>
      <c r="P383" s="84" t="str">
        <f t="shared" si="20"/>
        <v/>
      </c>
      <c r="Q383" s="182" t="str">
        <f t="shared" si="22"/>
        <v/>
      </c>
      <c r="R383" s="185"/>
      <c r="S383" s="266"/>
      <c r="T383" s="90"/>
      <c r="U383" s="158">
        <f t="shared" si="23"/>
        <v>0</v>
      </c>
    </row>
    <row r="384" spans="1:21" ht="20.100000000000001" customHeight="1" x14ac:dyDescent="0.25">
      <c r="A384" s="173">
        <v>378</v>
      </c>
      <c r="B384" s="201" t="str">
        <f>IF(OCS!B384="","",OCS!B384)</f>
        <v/>
      </c>
      <c r="C384" s="201" t="str">
        <f>IF(OCS!C384="","",OCS!C384)</f>
        <v/>
      </c>
      <c r="D384" s="229" t="str">
        <f>IF(OCS!D384="","",OCS!D384)</f>
        <v/>
      </c>
      <c r="E384" s="229" t="str">
        <f>IF(OCS!E384="","",OCS!E384)</f>
        <v/>
      </c>
      <c r="F384" s="287" t="str">
        <f>IF(OCS!F384="","",OCS!F384)</f>
        <v/>
      </c>
      <c r="G384" s="287" t="str">
        <f>IF(OCS!G384="","",OCS!G384)</f>
        <v/>
      </c>
      <c r="H384" s="201" t="str">
        <f>IF(OCS!H384="","",OCS!H384)</f>
        <v/>
      </c>
      <c r="I384" s="201" t="str">
        <f>IF(OCS!I384="","",OCS!I384)</f>
        <v/>
      </c>
      <c r="J384" s="88"/>
      <c r="K384" s="69"/>
      <c r="L384" s="69"/>
      <c r="M384" s="69"/>
      <c r="N384" s="69"/>
      <c r="O384" s="84" t="str">
        <f t="shared" si="21"/>
        <v/>
      </c>
      <c r="P384" s="84" t="str">
        <f t="shared" si="20"/>
        <v/>
      </c>
      <c r="Q384" s="182" t="str">
        <f t="shared" si="22"/>
        <v/>
      </c>
      <c r="R384" s="185"/>
      <c r="S384" s="266"/>
      <c r="T384" s="90"/>
      <c r="U384" s="158">
        <f t="shared" si="23"/>
        <v>0</v>
      </c>
    </row>
    <row r="385" spans="1:21" ht="20.100000000000001" customHeight="1" x14ac:dyDescent="0.25">
      <c r="A385" s="173">
        <v>379</v>
      </c>
      <c r="B385" s="201" t="str">
        <f>IF(OCS!B385="","",OCS!B385)</f>
        <v/>
      </c>
      <c r="C385" s="201" t="str">
        <f>IF(OCS!C385="","",OCS!C385)</f>
        <v/>
      </c>
      <c r="D385" s="229" t="str">
        <f>IF(OCS!D385="","",OCS!D385)</f>
        <v/>
      </c>
      <c r="E385" s="229" t="str">
        <f>IF(OCS!E385="","",OCS!E385)</f>
        <v/>
      </c>
      <c r="F385" s="287" t="str">
        <f>IF(OCS!F385="","",OCS!F385)</f>
        <v/>
      </c>
      <c r="G385" s="287" t="str">
        <f>IF(OCS!G385="","",OCS!G385)</f>
        <v/>
      </c>
      <c r="H385" s="201" t="str">
        <f>IF(OCS!H385="","",OCS!H385)</f>
        <v/>
      </c>
      <c r="I385" s="201" t="str">
        <f>IF(OCS!I385="","",OCS!I385)</f>
        <v/>
      </c>
      <c r="J385" s="88"/>
      <c r="K385" s="69"/>
      <c r="L385" s="69"/>
      <c r="M385" s="69"/>
      <c r="N385" s="69"/>
      <c r="O385" s="84" t="str">
        <f t="shared" si="21"/>
        <v/>
      </c>
      <c r="P385" s="84" t="str">
        <f t="shared" si="20"/>
        <v/>
      </c>
      <c r="Q385" s="182" t="str">
        <f t="shared" si="22"/>
        <v/>
      </c>
      <c r="R385" s="185"/>
      <c r="S385" s="266"/>
      <c r="T385" s="90"/>
      <c r="U385" s="158">
        <f t="shared" si="23"/>
        <v>0</v>
      </c>
    </row>
    <row r="386" spans="1:21" ht="20.100000000000001" customHeight="1" x14ac:dyDescent="0.25">
      <c r="A386" s="173">
        <v>380</v>
      </c>
      <c r="B386" s="201" t="str">
        <f>IF(OCS!B386="","",OCS!B386)</f>
        <v/>
      </c>
      <c r="C386" s="201" t="str">
        <f>IF(OCS!C386="","",OCS!C386)</f>
        <v/>
      </c>
      <c r="D386" s="229" t="str">
        <f>IF(OCS!D386="","",OCS!D386)</f>
        <v/>
      </c>
      <c r="E386" s="229" t="str">
        <f>IF(OCS!E386="","",OCS!E386)</f>
        <v/>
      </c>
      <c r="F386" s="287" t="str">
        <f>IF(OCS!F386="","",OCS!F386)</f>
        <v/>
      </c>
      <c r="G386" s="287" t="str">
        <f>IF(OCS!G386="","",OCS!G386)</f>
        <v/>
      </c>
      <c r="H386" s="201" t="str">
        <f>IF(OCS!H386="","",OCS!H386)</f>
        <v/>
      </c>
      <c r="I386" s="201" t="str">
        <f>IF(OCS!I386="","",OCS!I386)</f>
        <v/>
      </c>
      <c r="J386" s="88"/>
      <c r="K386" s="69"/>
      <c r="L386" s="69"/>
      <c r="M386" s="69"/>
      <c r="N386" s="69"/>
      <c r="O386" s="84" t="str">
        <f t="shared" si="21"/>
        <v/>
      </c>
      <c r="P386" s="84" t="str">
        <f t="shared" si="20"/>
        <v/>
      </c>
      <c r="Q386" s="182" t="str">
        <f t="shared" si="22"/>
        <v/>
      </c>
      <c r="R386" s="185"/>
      <c r="S386" s="266"/>
      <c r="T386" s="90"/>
      <c r="U386" s="158">
        <f t="shared" si="23"/>
        <v>0</v>
      </c>
    </row>
    <row r="387" spans="1:21" ht="20.100000000000001" customHeight="1" x14ac:dyDescent="0.25">
      <c r="A387" s="173">
        <v>381</v>
      </c>
      <c r="B387" s="201" t="str">
        <f>IF(OCS!B387="","",OCS!B387)</f>
        <v/>
      </c>
      <c r="C387" s="201" t="str">
        <f>IF(OCS!C387="","",OCS!C387)</f>
        <v/>
      </c>
      <c r="D387" s="229" t="str">
        <f>IF(OCS!D387="","",OCS!D387)</f>
        <v/>
      </c>
      <c r="E387" s="229" t="str">
        <f>IF(OCS!E387="","",OCS!E387)</f>
        <v/>
      </c>
      <c r="F387" s="287" t="str">
        <f>IF(OCS!F387="","",OCS!F387)</f>
        <v/>
      </c>
      <c r="G387" s="287" t="str">
        <f>IF(OCS!G387="","",OCS!G387)</f>
        <v/>
      </c>
      <c r="H387" s="201" t="str">
        <f>IF(OCS!H387="","",OCS!H387)</f>
        <v/>
      </c>
      <c r="I387" s="201" t="str">
        <f>IF(OCS!I387="","",OCS!I387)</f>
        <v/>
      </c>
      <c r="J387" s="88"/>
      <c r="K387" s="69"/>
      <c r="L387" s="69"/>
      <c r="M387" s="69"/>
      <c r="N387" s="69"/>
      <c r="O387" s="84" t="str">
        <f t="shared" si="21"/>
        <v/>
      </c>
      <c r="P387" s="84" t="str">
        <f t="shared" si="20"/>
        <v/>
      </c>
      <c r="Q387" s="182" t="str">
        <f t="shared" si="22"/>
        <v/>
      </c>
      <c r="R387" s="185"/>
      <c r="S387" s="266"/>
      <c r="T387" s="90"/>
      <c r="U387" s="158">
        <f t="shared" si="23"/>
        <v>0</v>
      </c>
    </row>
    <row r="388" spans="1:21" ht="20.100000000000001" customHeight="1" x14ac:dyDescent="0.25">
      <c r="A388" s="173">
        <v>382</v>
      </c>
      <c r="B388" s="201" t="str">
        <f>IF(OCS!B388="","",OCS!B388)</f>
        <v/>
      </c>
      <c r="C388" s="201" t="str">
        <f>IF(OCS!C388="","",OCS!C388)</f>
        <v/>
      </c>
      <c r="D388" s="229" t="str">
        <f>IF(OCS!D388="","",OCS!D388)</f>
        <v/>
      </c>
      <c r="E388" s="229" t="str">
        <f>IF(OCS!E388="","",OCS!E388)</f>
        <v/>
      </c>
      <c r="F388" s="287" t="str">
        <f>IF(OCS!F388="","",OCS!F388)</f>
        <v/>
      </c>
      <c r="G388" s="287" t="str">
        <f>IF(OCS!G388="","",OCS!G388)</f>
        <v/>
      </c>
      <c r="H388" s="201" t="str">
        <f>IF(OCS!H388="","",OCS!H388)</f>
        <v/>
      </c>
      <c r="I388" s="201" t="str">
        <f>IF(OCS!I388="","",OCS!I388)</f>
        <v/>
      </c>
      <c r="J388" s="88"/>
      <c r="K388" s="69"/>
      <c r="L388" s="69"/>
      <c r="M388" s="69"/>
      <c r="N388" s="69"/>
      <c r="O388" s="84" t="str">
        <f t="shared" si="21"/>
        <v/>
      </c>
      <c r="P388" s="84" t="str">
        <f t="shared" si="20"/>
        <v/>
      </c>
      <c r="Q388" s="182" t="str">
        <f t="shared" si="22"/>
        <v/>
      </c>
      <c r="R388" s="185"/>
      <c r="S388" s="266"/>
      <c r="T388" s="90"/>
      <c r="U388" s="158">
        <f t="shared" si="23"/>
        <v>0</v>
      </c>
    </row>
    <row r="389" spans="1:21" ht="20.100000000000001" customHeight="1" x14ac:dyDescent="0.25">
      <c r="A389" s="173">
        <v>383</v>
      </c>
      <c r="B389" s="201" t="str">
        <f>IF(OCS!B389="","",OCS!B389)</f>
        <v/>
      </c>
      <c r="C389" s="201" t="str">
        <f>IF(OCS!C389="","",OCS!C389)</f>
        <v/>
      </c>
      <c r="D389" s="229" t="str">
        <f>IF(OCS!D389="","",OCS!D389)</f>
        <v/>
      </c>
      <c r="E389" s="229" t="str">
        <f>IF(OCS!E389="","",OCS!E389)</f>
        <v/>
      </c>
      <c r="F389" s="287" t="str">
        <f>IF(OCS!F389="","",OCS!F389)</f>
        <v/>
      </c>
      <c r="G389" s="287" t="str">
        <f>IF(OCS!G389="","",OCS!G389)</f>
        <v/>
      </c>
      <c r="H389" s="201" t="str">
        <f>IF(OCS!H389="","",OCS!H389)</f>
        <v/>
      </c>
      <c r="I389" s="201" t="str">
        <f>IF(OCS!I389="","",OCS!I389)</f>
        <v/>
      </c>
      <c r="J389" s="88"/>
      <c r="K389" s="69"/>
      <c r="L389" s="69"/>
      <c r="M389" s="69"/>
      <c r="N389" s="69"/>
      <c r="O389" s="84" t="str">
        <f t="shared" si="21"/>
        <v/>
      </c>
      <c r="P389" s="84" t="str">
        <f t="shared" si="20"/>
        <v/>
      </c>
      <c r="Q389" s="182" t="str">
        <f t="shared" si="22"/>
        <v/>
      </c>
      <c r="R389" s="185"/>
      <c r="S389" s="266"/>
      <c r="T389" s="90"/>
      <c r="U389" s="158">
        <f t="shared" si="23"/>
        <v>0</v>
      </c>
    </row>
    <row r="390" spans="1:21" ht="20.100000000000001" customHeight="1" x14ac:dyDescent="0.25">
      <c r="A390" s="173">
        <v>384</v>
      </c>
      <c r="B390" s="201" t="str">
        <f>IF(OCS!B390="","",OCS!B390)</f>
        <v/>
      </c>
      <c r="C390" s="201" t="str">
        <f>IF(OCS!C390="","",OCS!C390)</f>
        <v/>
      </c>
      <c r="D390" s="229" t="str">
        <f>IF(OCS!D390="","",OCS!D390)</f>
        <v/>
      </c>
      <c r="E390" s="229" t="str">
        <f>IF(OCS!E390="","",OCS!E390)</f>
        <v/>
      </c>
      <c r="F390" s="287" t="str">
        <f>IF(OCS!F390="","",OCS!F390)</f>
        <v/>
      </c>
      <c r="G390" s="287" t="str">
        <f>IF(OCS!G390="","",OCS!G390)</f>
        <v/>
      </c>
      <c r="H390" s="201" t="str">
        <f>IF(OCS!H390="","",OCS!H390)</f>
        <v/>
      </c>
      <c r="I390" s="201" t="str">
        <f>IF(OCS!I390="","",OCS!I390)</f>
        <v/>
      </c>
      <c r="J390" s="88"/>
      <c r="K390" s="69"/>
      <c r="L390" s="69"/>
      <c r="M390" s="69"/>
      <c r="N390" s="69"/>
      <c r="O390" s="84" t="str">
        <f t="shared" si="21"/>
        <v/>
      </c>
      <c r="P390" s="84" t="str">
        <f t="shared" si="20"/>
        <v/>
      </c>
      <c r="Q390" s="182" t="str">
        <f t="shared" si="22"/>
        <v/>
      </c>
      <c r="R390" s="185"/>
      <c r="S390" s="266"/>
      <c r="T390" s="90"/>
      <c r="U390" s="158">
        <f t="shared" si="23"/>
        <v>0</v>
      </c>
    </row>
    <row r="391" spans="1:21" ht="20.100000000000001" customHeight="1" x14ac:dyDescent="0.25">
      <c r="A391" s="173">
        <v>385</v>
      </c>
      <c r="B391" s="201" t="str">
        <f>IF(OCS!B391="","",OCS!B391)</f>
        <v/>
      </c>
      <c r="C391" s="201" t="str">
        <f>IF(OCS!C391="","",OCS!C391)</f>
        <v/>
      </c>
      <c r="D391" s="229" t="str">
        <f>IF(OCS!D391="","",OCS!D391)</f>
        <v/>
      </c>
      <c r="E391" s="229" t="str">
        <f>IF(OCS!E391="","",OCS!E391)</f>
        <v/>
      </c>
      <c r="F391" s="287" t="str">
        <f>IF(OCS!F391="","",OCS!F391)</f>
        <v/>
      </c>
      <c r="G391" s="287" t="str">
        <f>IF(OCS!G391="","",OCS!G391)</f>
        <v/>
      </c>
      <c r="H391" s="201" t="str">
        <f>IF(OCS!H391="","",OCS!H391)</f>
        <v/>
      </c>
      <c r="I391" s="201" t="str">
        <f>IF(OCS!I391="","",OCS!I391)</f>
        <v/>
      </c>
      <c r="J391" s="88"/>
      <c r="K391" s="69"/>
      <c r="L391" s="69"/>
      <c r="M391" s="69"/>
      <c r="N391" s="69"/>
      <c r="O391" s="84" t="str">
        <f t="shared" si="21"/>
        <v/>
      </c>
      <c r="P391" s="84" t="str">
        <f t="shared" ref="P391:P454" si="24">IF(J391="","",IF(AND(J391="Internes",K391&gt;=12),5.19*L391*K391,IF(AND(J391="Internes",K391&lt;12),11.42*L391*K391,IF(AND(J391="Mayotte",K391&gt;=12),12*L391*K391,IF(AND(J391="Mayotte",K391&lt;12),21.53*L391*K391,IF(AND(J391="Hors territoire",K391&gt;=12),23.73*L391*K391,IF(AND(J391="Hors territoire",K391&lt;12),39.97*L391*K391,"")))))))</f>
        <v/>
      </c>
      <c r="Q391" s="182" t="str">
        <f t="shared" si="22"/>
        <v/>
      </c>
      <c r="R391" s="185"/>
      <c r="S391" s="266"/>
      <c r="T391" s="90"/>
      <c r="U391" s="158">
        <f t="shared" si="23"/>
        <v>0</v>
      </c>
    </row>
    <row r="392" spans="1:21" ht="20.100000000000001" customHeight="1" x14ac:dyDescent="0.25">
      <c r="A392" s="173">
        <v>386</v>
      </c>
      <c r="B392" s="201" t="str">
        <f>IF(OCS!B392="","",OCS!B392)</f>
        <v/>
      </c>
      <c r="C392" s="201" t="str">
        <f>IF(OCS!C392="","",OCS!C392)</f>
        <v/>
      </c>
      <c r="D392" s="229" t="str">
        <f>IF(OCS!D392="","",OCS!D392)</f>
        <v/>
      </c>
      <c r="E392" s="229" t="str">
        <f>IF(OCS!E392="","",OCS!E392)</f>
        <v/>
      </c>
      <c r="F392" s="287" t="str">
        <f>IF(OCS!F392="","",OCS!F392)</f>
        <v/>
      </c>
      <c r="G392" s="287" t="str">
        <f>IF(OCS!G392="","",OCS!G392)</f>
        <v/>
      </c>
      <c r="H392" s="201" t="str">
        <f>IF(OCS!H392="","",OCS!H392)</f>
        <v/>
      </c>
      <c r="I392" s="201" t="str">
        <f>IF(OCS!I392="","",OCS!I392)</f>
        <v/>
      </c>
      <c r="J392" s="88"/>
      <c r="K392" s="69"/>
      <c r="L392" s="69"/>
      <c r="M392" s="69"/>
      <c r="N392" s="69"/>
      <c r="O392" s="84" t="str">
        <f t="shared" ref="O392:O455" si="25">IF(J392="","",IF(AND(J392="Internes",K392&gt;=12),5.19,IF(AND(J392="Internes",K392&lt;12),11.42,IF(AND(J392="Mayotte",K392&gt;=12),12,IF(AND(J392="Mayotte",K392&lt;12),21.53,IF(AND(J392="Hors territoire",K392&gt;=12),23.73,IF(AND(J392="Hors territoire",K392&lt;12),39.97,"")))))))</f>
        <v/>
      </c>
      <c r="P392" s="84" t="str">
        <f t="shared" si="24"/>
        <v/>
      </c>
      <c r="Q392" s="182" t="str">
        <f t="shared" ref="Q392:Q455" si="26">IF(OR(I392="",P392=""),"",IF($P392&gt;I392,"Le montant éligible ne peut être supérieur au montant présenté",""))</f>
        <v/>
      </c>
      <c r="R392" s="185"/>
      <c r="S392" s="266"/>
      <c r="T392" s="90"/>
      <c r="U392" s="158">
        <f t="shared" ref="U392:U455" si="27">IF(AND(B392&lt;&gt;"",T392&lt;&gt;"Oui"),1,0)</f>
        <v>0</v>
      </c>
    </row>
    <row r="393" spans="1:21" ht="20.100000000000001" customHeight="1" x14ac:dyDescent="0.25">
      <c r="A393" s="173">
        <v>387</v>
      </c>
      <c r="B393" s="201" t="str">
        <f>IF(OCS!B393="","",OCS!B393)</f>
        <v/>
      </c>
      <c r="C393" s="201" t="str">
        <f>IF(OCS!C393="","",OCS!C393)</f>
        <v/>
      </c>
      <c r="D393" s="229" t="str">
        <f>IF(OCS!D393="","",OCS!D393)</f>
        <v/>
      </c>
      <c r="E393" s="229" t="str">
        <f>IF(OCS!E393="","",OCS!E393)</f>
        <v/>
      </c>
      <c r="F393" s="287" t="str">
        <f>IF(OCS!F393="","",OCS!F393)</f>
        <v/>
      </c>
      <c r="G393" s="287" t="str">
        <f>IF(OCS!G393="","",OCS!G393)</f>
        <v/>
      </c>
      <c r="H393" s="201" t="str">
        <f>IF(OCS!H393="","",OCS!H393)</f>
        <v/>
      </c>
      <c r="I393" s="201" t="str">
        <f>IF(OCS!I393="","",OCS!I393)</f>
        <v/>
      </c>
      <c r="J393" s="88"/>
      <c r="K393" s="69"/>
      <c r="L393" s="69"/>
      <c r="M393" s="69"/>
      <c r="N393" s="69"/>
      <c r="O393" s="84" t="str">
        <f t="shared" si="25"/>
        <v/>
      </c>
      <c r="P393" s="84" t="str">
        <f t="shared" si="24"/>
        <v/>
      </c>
      <c r="Q393" s="182" t="str">
        <f t="shared" si="26"/>
        <v/>
      </c>
      <c r="R393" s="185"/>
      <c r="S393" s="266"/>
      <c r="T393" s="90"/>
      <c r="U393" s="158">
        <f t="shared" si="27"/>
        <v>0</v>
      </c>
    </row>
    <row r="394" spans="1:21" ht="20.100000000000001" customHeight="1" x14ac:dyDescent="0.25">
      <c r="A394" s="173">
        <v>388</v>
      </c>
      <c r="B394" s="201" t="str">
        <f>IF(OCS!B394="","",OCS!B394)</f>
        <v/>
      </c>
      <c r="C394" s="201" t="str">
        <f>IF(OCS!C394="","",OCS!C394)</f>
        <v/>
      </c>
      <c r="D394" s="229" t="str">
        <f>IF(OCS!D394="","",OCS!D394)</f>
        <v/>
      </c>
      <c r="E394" s="229" t="str">
        <f>IF(OCS!E394="","",OCS!E394)</f>
        <v/>
      </c>
      <c r="F394" s="287" t="str">
        <f>IF(OCS!F394="","",OCS!F394)</f>
        <v/>
      </c>
      <c r="G394" s="287" t="str">
        <f>IF(OCS!G394="","",OCS!G394)</f>
        <v/>
      </c>
      <c r="H394" s="201" t="str">
        <f>IF(OCS!H394="","",OCS!H394)</f>
        <v/>
      </c>
      <c r="I394" s="201" t="str">
        <f>IF(OCS!I394="","",OCS!I394)</f>
        <v/>
      </c>
      <c r="J394" s="88"/>
      <c r="K394" s="69"/>
      <c r="L394" s="69"/>
      <c r="M394" s="69"/>
      <c r="N394" s="69"/>
      <c r="O394" s="84" t="str">
        <f t="shared" si="25"/>
        <v/>
      </c>
      <c r="P394" s="84" t="str">
        <f t="shared" si="24"/>
        <v/>
      </c>
      <c r="Q394" s="182" t="str">
        <f t="shared" si="26"/>
        <v/>
      </c>
      <c r="R394" s="185"/>
      <c r="S394" s="266"/>
      <c r="T394" s="90"/>
      <c r="U394" s="158">
        <f t="shared" si="27"/>
        <v>0</v>
      </c>
    </row>
    <row r="395" spans="1:21" ht="20.100000000000001" customHeight="1" x14ac:dyDescent="0.25">
      <c r="A395" s="173">
        <v>389</v>
      </c>
      <c r="B395" s="201" t="str">
        <f>IF(OCS!B395="","",OCS!B395)</f>
        <v/>
      </c>
      <c r="C395" s="201" t="str">
        <f>IF(OCS!C395="","",OCS!C395)</f>
        <v/>
      </c>
      <c r="D395" s="229" t="str">
        <f>IF(OCS!D395="","",OCS!D395)</f>
        <v/>
      </c>
      <c r="E395" s="229" t="str">
        <f>IF(OCS!E395="","",OCS!E395)</f>
        <v/>
      </c>
      <c r="F395" s="287" t="str">
        <f>IF(OCS!F395="","",OCS!F395)</f>
        <v/>
      </c>
      <c r="G395" s="287" t="str">
        <f>IF(OCS!G395="","",OCS!G395)</f>
        <v/>
      </c>
      <c r="H395" s="201" t="str">
        <f>IF(OCS!H395="","",OCS!H395)</f>
        <v/>
      </c>
      <c r="I395" s="201" t="str">
        <f>IF(OCS!I395="","",OCS!I395)</f>
        <v/>
      </c>
      <c r="J395" s="88"/>
      <c r="K395" s="69"/>
      <c r="L395" s="69"/>
      <c r="M395" s="69"/>
      <c r="N395" s="69"/>
      <c r="O395" s="84" t="str">
        <f t="shared" si="25"/>
        <v/>
      </c>
      <c r="P395" s="84" t="str">
        <f t="shared" si="24"/>
        <v/>
      </c>
      <c r="Q395" s="182" t="str">
        <f t="shared" si="26"/>
        <v/>
      </c>
      <c r="R395" s="185"/>
      <c r="S395" s="266"/>
      <c r="T395" s="90"/>
      <c r="U395" s="158">
        <f t="shared" si="27"/>
        <v>0</v>
      </c>
    </row>
    <row r="396" spans="1:21" ht="20.100000000000001" customHeight="1" x14ac:dyDescent="0.25">
      <c r="A396" s="173">
        <v>390</v>
      </c>
      <c r="B396" s="201" t="str">
        <f>IF(OCS!B396="","",OCS!B396)</f>
        <v/>
      </c>
      <c r="C396" s="201" t="str">
        <f>IF(OCS!C396="","",OCS!C396)</f>
        <v/>
      </c>
      <c r="D396" s="229" t="str">
        <f>IF(OCS!D396="","",OCS!D396)</f>
        <v/>
      </c>
      <c r="E396" s="229" t="str">
        <f>IF(OCS!E396="","",OCS!E396)</f>
        <v/>
      </c>
      <c r="F396" s="287" t="str">
        <f>IF(OCS!F396="","",OCS!F396)</f>
        <v/>
      </c>
      <c r="G396" s="287" t="str">
        <f>IF(OCS!G396="","",OCS!G396)</f>
        <v/>
      </c>
      <c r="H396" s="201" t="str">
        <f>IF(OCS!H396="","",OCS!H396)</f>
        <v/>
      </c>
      <c r="I396" s="201" t="str">
        <f>IF(OCS!I396="","",OCS!I396)</f>
        <v/>
      </c>
      <c r="J396" s="88"/>
      <c r="K396" s="69"/>
      <c r="L396" s="69"/>
      <c r="M396" s="69"/>
      <c r="N396" s="69"/>
      <c r="O396" s="84" t="str">
        <f t="shared" si="25"/>
        <v/>
      </c>
      <c r="P396" s="84" t="str">
        <f t="shared" si="24"/>
        <v/>
      </c>
      <c r="Q396" s="182" t="str">
        <f t="shared" si="26"/>
        <v/>
      </c>
      <c r="R396" s="185"/>
      <c r="S396" s="266"/>
      <c r="T396" s="90"/>
      <c r="U396" s="158">
        <f t="shared" si="27"/>
        <v>0</v>
      </c>
    </row>
    <row r="397" spans="1:21" ht="20.100000000000001" customHeight="1" x14ac:dyDescent="0.25">
      <c r="A397" s="173">
        <v>391</v>
      </c>
      <c r="B397" s="201" t="str">
        <f>IF(OCS!B397="","",OCS!B397)</f>
        <v/>
      </c>
      <c r="C397" s="201" t="str">
        <f>IF(OCS!C397="","",OCS!C397)</f>
        <v/>
      </c>
      <c r="D397" s="229" t="str">
        <f>IF(OCS!D397="","",OCS!D397)</f>
        <v/>
      </c>
      <c r="E397" s="229" t="str">
        <f>IF(OCS!E397="","",OCS!E397)</f>
        <v/>
      </c>
      <c r="F397" s="287" t="str">
        <f>IF(OCS!F397="","",OCS!F397)</f>
        <v/>
      </c>
      <c r="G397" s="287" t="str">
        <f>IF(OCS!G397="","",OCS!G397)</f>
        <v/>
      </c>
      <c r="H397" s="201" t="str">
        <f>IF(OCS!H397="","",OCS!H397)</f>
        <v/>
      </c>
      <c r="I397" s="201" t="str">
        <f>IF(OCS!I397="","",OCS!I397)</f>
        <v/>
      </c>
      <c r="J397" s="88"/>
      <c r="K397" s="69"/>
      <c r="L397" s="69"/>
      <c r="M397" s="69"/>
      <c r="N397" s="69"/>
      <c r="O397" s="84" t="str">
        <f t="shared" si="25"/>
        <v/>
      </c>
      <c r="P397" s="84" t="str">
        <f t="shared" si="24"/>
        <v/>
      </c>
      <c r="Q397" s="182" t="str">
        <f t="shared" si="26"/>
        <v/>
      </c>
      <c r="R397" s="185"/>
      <c r="S397" s="266"/>
      <c r="T397" s="90"/>
      <c r="U397" s="158">
        <f t="shared" si="27"/>
        <v>0</v>
      </c>
    </row>
    <row r="398" spans="1:21" ht="20.100000000000001" customHeight="1" x14ac:dyDescent="0.25">
      <c r="A398" s="173">
        <v>392</v>
      </c>
      <c r="B398" s="201" t="str">
        <f>IF(OCS!B398="","",OCS!B398)</f>
        <v/>
      </c>
      <c r="C398" s="201" t="str">
        <f>IF(OCS!C398="","",OCS!C398)</f>
        <v/>
      </c>
      <c r="D398" s="229" t="str">
        <f>IF(OCS!D398="","",OCS!D398)</f>
        <v/>
      </c>
      <c r="E398" s="229" t="str">
        <f>IF(OCS!E398="","",OCS!E398)</f>
        <v/>
      </c>
      <c r="F398" s="287" t="str">
        <f>IF(OCS!F398="","",OCS!F398)</f>
        <v/>
      </c>
      <c r="G398" s="287" t="str">
        <f>IF(OCS!G398="","",OCS!G398)</f>
        <v/>
      </c>
      <c r="H398" s="201" t="str">
        <f>IF(OCS!H398="","",OCS!H398)</f>
        <v/>
      </c>
      <c r="I398" s="201" t="str">
        <f>IF(OCS!I398="","",OCS!I398)</f>
        <v/>
      </c>
      <c r="J398" s="88"/>
      <c r="K398" s="69"/>
      <c r="L398" s="69"/>
      <c r="M398" s="69"/>
      <c r="N398" s="69"/>
      <c r="O398" s="84" t="str">
        <f t="shared" si="25"/>
        <v/>
      </c>
      <c r="P398" s="84" t="str">
        <f t="shared" si="24"/>
        <v/>
      </c>
      <c r="Q398" s="182" t="str">
        <f t="shared" si="26"/>
        <v/>
      </c>
      <c r="R398" s="185"/>
      <c r="S398" s="266"/>
      <c r="T398" s="90"/>
      <c r="U398" s="158">
        <f t="shared" si="27"/>
        <v>0</v>
      </c>
    </row>
    <row r="399" spans="1:21" ht="20.100000000000001" customHeight="1" x14ac:dyDescent="0.25">
      <c r="A399" s="173">
        <v>393</v>
      </c>
      <c r="B399" s="201" t="str">
        <f>IF(OCS!B399="","",OCS!B399)</f>
        <v/>
      </c>
      <c r="C399" s="201" t="str">
        <f>IF(OCS!C399="","",OCS!C399)</f>
        <v/>
      </c>
      <c r="D399" s="229" t="str">
        <f>IF(OCS!D399="","",OCS!D399)</f>
        <v/>
      </c>
      <c r="E399" s="229" t="str">
        <f>IF(OCS!E399="","",OCS!E399)</f>
        <v/>
      </c>
      <c r="F399" s="287" t="str">
        <f>IF(OCS!F399="","",OCS!F399)</f>
        <v/>
      </c>
      <c r="G399" s="287" t="str">
        <f>IF(OCS!G399="","",OCS!G399)</f>
        <v/>
      </c>
      <c r="H399" s="201" t="str">
        <f>IF(OCS!H399="","",OCS!H399)</f>
        <v/>
      </c>
      <c r="I399" s="201" t="str">
        <f>IF(OCS!I399="","",OCS!I399)</f>
        <v/>
      </c>
      <c r="J399" s="88"/>
      <c r="K399" s="69"/>
      <c r="L399" s="69"/>
      <c r="M399" s="69"/>
      <c r="N399" s="69"/>
      <c r="O399" s="84" t="str">
        <f t="shared" si="25"/>
        <v/>
      </c>
      <c r="P399" s="84" t="str">
        <f t="shared" si="24"/>
        <v/>
      </c>
      <c r="Q399" s="182" t="str">
        <f t="shared" si="26"/>
        <v/>
      </c>
      <c r="R399" s="185"/>
      <c r="S399" s="266"/>
      <c r="T399" s="90"/>
      <c r="U399" s="158">
        <f t="shared" si="27"/>
        <v>0</v>
      </c>
    </row>
    <row r="400" spans="1:21" ht="20.100000000000001" customHeight="1" x14ac:dyDescent="0.25">
      <c r="A400" s="173">
        <v>394</v>
      </c>
      <c r="B400" s="201" t="str">
        <f>IF(OCS!B400="","",OCS!B400)</f>
        <v/>
      </c>
      <c r="C400" s="201" t="str">
        <f>IF(OCS!C400="","",OCS!C400)</f>
        <v/>
      </c>
      <c r="D400" s="229" t="str">
        <f>IF(OCS!D400="","",OCS!D400)</f>
        <v/>
      </c>
      <c r="E400" s="229" t="str">
        <f>IF(OCS!E400="","",OCS!E400)</f>
        <v/>
      </c>
      <c r="F400" s="287" t="str">
        <f>IF(OCS!F400="","",OCS!F400)</f>
        <v/>
      </c>
      <c r="G400" s="287" t="str">
        <f>IF(OCS!G400="","",OCS!G400)</f>
        <v/>
      </c>
      <c r="H400" s="201" t="str">
        <f>IF(OCS!H400="","",OCS!H400)</f>
        <v/>
      </c>
      <c r="I400" s="201" t="str">
        <f>IF(OCS!I400="","",OCS!I400)</f>
        <v/>
      </c>
      <c r="J400" s="88"/>
      <c r="K400" s="69"/>
      <c r="L400" s="69"/>
      <c r="M400" s="69"/>
      <c r="N400" s="69"/>
      <c r="O400" s="84" t="str">
        <f t="shared" si="25"/>
        <v/>
      </c>
      <c r="P400" s="84" t="str">
        <f t="shared" si="24"/>
        <v/>
      </c>
      <c r="Q400" s="182" t="str">
        <f t="shared" si="26"/>
        <v/>
      </c>
      <c r="R400" s="185"/>
      <c r="S400" s="266"/>
      <c r="T400" s="90"/>
      <c r="U400" s="158">
        <f t="shared" si="27"/>
        <v>0</v>
      </c>
    </row>
    <row r="401" spans="1:21" ht="20.100000000000001" customHeight="1" x14ac:dyDescent="0.25">
      <c r="A401" s="173">
        <v>395</v>
      </c>
      <c r="B401" s="201" t="str">
        <f>IF(OCS!B401="","",OCS!B401)</f>
        <v/>
      </c>
      <c r="C401" s="201" t="str">
        <f>IF(OCS!C401="","",OCS!C401)</f>
        <v/>
      </c>
      <c r="D401" s="229" t="str">
        <f>IF(OCS!D401="","",OCS!D401)</f>
        <v/>
      </c>
      <c r="E401" s="229" t="str">
        <f>IF(OCS!E401="","",OCS!E401)</f>
        <v/>
      </c>
      <c r="F401" s="287" t="str">
        <f>IF(OCS!F401="","",OCS!F401)</f>
        <v/>
      </c>
      <c r="G401" s="287" t="str">
        <f>IF(OCS!G401="","",OCS!G401)</f>
        <v/>
      </c>
      <c r="H401" s="201" t="str">
        <f>IF(OCS!H401="","",OCS!H401)</f>
        <v/>
      </c>
      <c r="I401" s="201" t="str">
        <f>IF(OCS!I401="","",OCS!I401)</f>
        <v/>
      </c>
      <c r="J401" s="88"/>
      <c r="K401" s="69"/>
      <c r="L401" s="69"/>
      <c r="M401" s="69"/>
      <c r="N401" s="69"/>
      <c r="O401" s="84" t="str">
        <f t="shared" si="25"/>
        <v/>
      </c>
      <c r="P401" s="84" t="str">
        <f t="shared" si="24"/>
        <v/>
      </c>
      <c r="Q401" s="182" t="str">
        <f t="shared" si="26"/>
        <v/>
      </c>
      <c r="R401" s="185"/>
      <c r="S401" s="266"/>
      <c r="T401" s="90"/>
      <c r="U401" s="158">
        <f t="shared" si="27"/>
        <v>0</v>
      </c>
    </row>
    <row r="402" spans="1:21" ht="20.100000000000001" customHeight="1" x14ac:dyDescent="0.25">
      <c r="A402" s="173">
        <v>396</v>
      </c>
      <c r="B402" s="201" t="str">
        <f>IF(OCS!B402="","",OCS!B402)</f>
        <v/>
      </c>
      <c r="C402" s="201" t="str">
        <f>IF(OCS!C402="","",OCS!C402)</f>
        <v/>
      </c>
      <c r="D402" s="229" t="str">
        <f>IF(OCS!D402="","",OCS!D402)</f>
        <v/>
      </c>
      <c r="E402" s="229" t="str">
        <f>IF(OCS!E402="","",OCS!E402)</f>
        <v/>
      </c>
      <c r="F402" s="287" t="str">
        <f>IF(OCS!F402="","",OCS!F402)</f>
        <v/>
      </c>
      <c r="G402" s="287" t="str">
        <f>IF(OCS!G402="","",OCS!G402)</f>
        <v/>
      </c>
      <c r="H402" s="201" t="str">
        <f>IF(OCS!H402="","",OCS!H402)</f>
        <v/>
      </c>
      <c r="I402" s="201" t="str">
        <f>IF(OCS!I402="","",OCS!I402)</f>
        <v/>
      </c>
      <c r="J402" s="88"/>
      <c r="K402" s="69"/>
      <c r="L402" s="69"/>
      <c r="M402" s="69"/>
      <c r="N402" s="69"/>
      <c r="O402" s="84" t="str">
        <f t="shared" si="25"/>
        <v/>
      </c>
      <c r="P402" s="84" t="str">
        <f t="shared" si="24"/>
        <v/>
      </c>
      <c r="Q402" s="182" t="str">
        <f t="shared" si="26"/>
        <v/>
      </c>
      <c r="R402" s="185"/>
      <c r="S402" s="266"/>
      <c r="T402" s="90"/>
      <c r="U402" s="158">
        <f t="shared" si="27"/>
        <v>0</v>
      </c>
    </row>
    <row r="403" spans="1:21" ht="20.100000000000001" customHeight="1" x14ac:dyDescent="0.25">
      <c r="A403" s="173">
        <v>397</v>
      </c>
      <c r="B403" s="201" t="str">
        <f>IF(OCS!B403="","",OCS!B403)</f>
        <v/>
      </c>
      <c r="C403" s="201" t="str">
        <f>IF(OCS!C403="","",OCS!C403)</f>
        <v/>
      </c>
      <c r="D403" s="229" t="str">
        <f>IF(OCS!D403="","",OCS!D403)</f>
        <v/>
      </c>
      <c r="E403" s="229" t="str">
        <f>IF(OCS!E403="","",OCS!E403)</f>
        <v/>
      </c>
      <c r="F403" s="287" t="str">
        <f>IF(OCS!F403="","",OCS!F403)</f>
        <v/>
      </c>
      <c r="G403" s="287" t="str">
        <f>IF(OCS!G403="","",OCS!G403)</f>
        <v/>
      </c>
      <c r="H403" s="201" t="str">
        <f>IF(OCS!H403="","",OCS!H403)</f>
        <v/>
      </c>
      <c r="I403" s="201" t="str">
        <f>IF(OCS!I403="","",OCS!I403)</f>
        <v/>
      </c>
      <c r="J403" s="88"/>
      <c r="K403" s="69"/>
      <c r="L403" s="69"/>
      <c r="M403" s="69"/>
      <c r="N403" s="69"/>
      <c r="O403" s="84" t="str">
        <f t="shared" si="25"/>
        <v/>
      </c>
      <c r="P403" s="84" t="str">
        <f t="shared" si="24"/>
        <v/>
      </c>
      <c r="Q403" s="182" t="str">
        <f t="shared" si="26"/>
        <v/>
      </c>
      <c r="R403" s="185"/>
      <c r="S403" s="266"/>
      <c r="T403" s="90"/>
      <c r="U403" s="158">
        <f t="shared" si="27"/>
        <v>0</v>
      </c>
    </row>
    <row r="404" spans="1:21" ht="20.100000000000001" customHeight="1" x14ac:dyDescent="0.25">
      <c r="A404" s="173">
        <v>398</v>
      </c>
      <c r="B404" s="201" t="str">
        <f>IF(OCS!B404="","",OCS!B404)</f>
        <v/>
      </c>
      <c r="C404" s="201" t="str">
        <f>IF(OCS!C404="","",OCS!C404)</f>
        <v/>
      </c>
      <c r="D404" s="229" t="str">
        <f>IF(OCS!D404="","",OCS!D404)</f>
        <v/>
      </c>
      <c r="E404" s="229" t="str">
        <f>IF(OCS!E404="","",OCS!E404)</f>
        <v/>
      </c>
      <c r="F404" s="287" t="str">
        <f>IF(OCS!F404="","",OCS!F404)</f>
        <v/>
      </c>
      <c r="G404" s="287" t="str">
        <f>IF(OCS!G404="","",OCS!G404)</f>
        <v/>
      </c>
      <c r="H404" s="201" t="str">
        <f>IF(OCS!H404="","",OCS!H404)</f>
        <v/>
      </c>
      <c r="I404" s="201" t="str">
        <f>IF(OCS!I404="","",OCS!I404)</f>
        <v/>
      </c>
      <c r="J404" s="88"/>
      <c r="K404" s="69"/>
      <c r="L404" s="69"/>
      <c r="M404" s="69"/>
      <c r="N404" s="69"/>
      <c r="O404" s="84" t="str">
        <f t="shared" si="25"/>
        <v/>
      </c>
      <c r="P404" s="84" t="str">
        <f t="shared" si="24"/>
        <v/>
      </c>
      <c r="Q404" s="182" t="str">
        <f t="shared" si="26"/>
        <v/>
      </c>
      <c r="R404" s="185"/>
      <c r="S404" s="266"/>
      <c r="T404" s="90"/>
      <c r="U404" s="158">
        <f t="shared" si="27"/>
        <v>0</v>
      </c>
    </row>
    <row r="405" spans="1:21" ht="20.100000000000001" customHeight="1" x14ac:dyDescent="0.25">
      <c r="A405" s="173">
        <v>399</v>
      </c>
      <c r="B405" s="201" t="str">
        <f>IF(OCS!B405="","",OCS!B405)</f>
        <v/>
      </c>
      <c r="C405" s="201" t="str">
        <f>IF(OCS!C405="","",OCS!C405)</f>
        <v/>
      </c>
      <c r="D405" s="229" t="str">
        <f>IF(OCS!D405="","",OCS!D405)</f>
        <v/>
      </c>
      <c r="E405" s="229" t="str">
        <f>IF(OCS!E405="","",OCS!E405)</f>
        <v/>
      </c>
      <c r="F405" s="287" t="str">
        <f>IF(OCS!F405="","",OCS!F405)</f>
        <v/>
      </c>
      <c r="G405" s="287" t="str">
        <f>IF(OCS!G405="","",OCS!G405)</f>
        <v/>
      </c>
      <c r="H405" s="201" t="str">
        <f>IF(OCS!H405="","",OCS!H405)</f>
        <v/>
      </c>
      <c r="I405" s="201" t="str">
        <f>IF(OCS!I405="","",OCS!I405)</f>
        <v/>
      </c>
      <c r="J405" s="88"/>
      <c r="K405" s="69"/>
      <c r="L405" s="69"/>
      <c r="M405" s="69"/>
      <c r="N405" s="69"/>
      <c r="O405" s="84" t="str">
        <f t="shared" si="25"/>
        <v/>
      </c>
      <c r="P405" s="84" t="str">
        <f t="shared" si="24"/>
        <v/>
      </c>
      <c r="Q405" s="182" t="str">
        <f t="shared" si="26"/>
        <v/>
      </c>
      <c r="R405" s="185"/>
      <c r="S405" s="266"/>
      <c r="T405" s="90"/>
      <c r="U405" s="158">
        <f t="shared" si="27"/>
        <v>0</v>
      </c>
    </row>
    <row r="406" spans="1:21" ht="20.100000000000001" customHeight="1" x14ac:dyDescent="0.25">
      <c r="A406" s="173">
        <v>400</v>
      </c>
      <c r="B406" s="201" t="str">
        <f>IF(OCS!B406="","",OCS!B406)</f>
        <v/>
      </c>
      <c r="C406" s="201" t="str">
        <f>IF(OCS!C406="","",OCS!C406)</f>
        <v/>
      </c>
      <c r="D406" s="229" t="str">
        <f>IF(OCS!D406="","",OCS!D406)</f>
        <v/>
      </c>
      <c r="E406" s="229" t="str">
        <f>IF(OCS!E406="","",OCS!E406)</f>
        <v/>
      </c>
      <c r="F406" s="287" t="str">
        <f>IF(OCS!F406="","",OCS!F406)</f>
        <v/>
      </c>
      <c r="G406" s="287" t="str">
        <f>IF(OCS!G406="","",OCS!G406)</f>
        <v/>
      </c>
      <c r="H406" s="201" t="str">
        <f>IF(OCS!H406="","",OCS!H406)</f>
        <v/>
      </c>
      <c r="I406" s="201" t="str">
        <f>IF(OCS!I406="","",OCS!I406)</f>
        <v/>
      </c>
      <c r="J406" s="88"/>
      <c r="K406" s="69"/>
      <c r="L406" s="69"/>
      <c r="M406" s="69"/>
      <c r="N406" s="69"/>
      <c r="O406" s="84" t="str">
        <f t="shared" si="25"/>
        <v/>
      </c>
      <c r="P406" s="84" t="str">
        <f t="shared" si="24"/>
        <v/>
      </c>
      <c r="Q406" s="182" t="str">
        <f t="shared" si="26"/>
        <v/>
      </c>
      <c r="R406" s="185"/>
      <c r="S406" s="266"/>
      <c r="T406" s="90"/>
      <c r="U406" s="158">
        <f t="shared" si="27"/>
        <v>0</v>
      </c>
    </row>
    <row r="407" spans="1:21" ht="20.100000000000001" customHeight="1" x14ac:dyDescent="0.25">
      <c r="A407" s="173">
        <v>401</v>
      </c>
      <c r="B407" s="201" t="str">
        <f>IF(OCS!B407="","",OCS!B407)</f>
        <v/>
      </c>
      <c r="C407" s="201" t="str">
        <f>IF(OCS!C407="","",OCS!C407)</f>
        <v/>
      </c>
      <c r="D407" s="229" t="str">
        <f>IF(OCS!D407="","",OCS!D407)</f>
        <v/>
      </c>
      <c r="E407" s="229" t="str">
        <f>IF(OCS!E407="","",OCS!E407)</f>
        <v/>
      </c>
      <c r="F407" s="287" t="str">
        <f>IF(OCS!F407="","",OCS!F407)</f>
        <v/>
      </c>
      <c r="G407" s="287" t="str">
        <f>IF(OCS!G407="","",OCS!G407)</f>
        <v/>
      </c>
      <c r="H407" s="201" t="str">
        <f>IF(OCS!H407="","",OCS!H407)</f>
        <v/>
      </c>
      <c r="I407" s="201" t="str">
        <f>IF(OCS!I407="","",OCS!I407)</f>
        <v/>
      </c>
      <c r="J407" s="88"/>
      <c r="K407" s="69"/>
      <c r="L407" s="69"/>
      <c r="M407" s="69"/>
      <c r="N407" s="69"/>
      <c r="O407" s="84" t="str">
        <f t="shared" si="25"/>
        <v/>
      </c>
      <c r="P407" s="84" t="str">
        <f t="shared" si="24"/>
        <v/>
      </c>
      <c r="Q407" s="182" t="str">
        <f t="shared" si="26"/>
        <v/>
      </c>
      <c r="R407" s="185"/>
      <c r="S407" s="266"/>
      <c r="T407" s="90"/>
      <c r="U407" s="158">
        <f t="shared" si="27"/>
        <v>0</v>
      </c>
    </row>
    <row r="408" spans="1:21" ht="20.100000000000001" customHeight="1" x14ac:dyDescent="0.25">
      <c r="A408" s="173">
        <v>402</v>
      </c>
      <c r="B408" s="201" t="str">
        <f>IF(OCS!B408="","",OCS!B408)</f>
        <v/>
      </c>
      <c r="C408" s="201" t="str">
        <f>IF(OCS!C408="","",OCS!C408)</f>
        <v/>
      </c>
      <c r="D408" s="229" t="str">
        <f>IF(OCS!D408="","",OCS!D408)</f>
        <v/>
      </c>
      <c r="E408" s="229" t="str">
        <f>IF(OCS!E408="","",OCS!E408)</f>
        <v/>
      </c>
      <c r="F408" s="287" t="str">
        <f>IF(OCS!F408="","",OCS!F408)</f>
        <v/>
      </c>
      <c r="G408" s="287" t="str">
        <f>IF(OCS!G408="","",OCS!G408)</f>
        <v/>
      </c>
      <c r="H408" s="201" t="str">
        <f>IF(OCS!H408="","",OCS!H408)</f>
        <v/>
      </c>
      <c r="I408" s="201" t="str">
        <f>IF(OCS!I408="","",OCS!I408)</f>
        <v/>
      </c>
      <c r="J408" s="88"/>
      <c r="K408" s="69"/>
      <c r="L408" s="69"/>
      <c r="M408" s="69"/>
      <c r="N408" s="69"/>
      <c r="O408" s="84" t="str">
        <f t="shared" si="25"/>
        <v/>
      </c>
      <c r="P408" s="84" t="str">
        <f t="shared" si="24"/>
        <v/>
      </c>
      <c r="Q408" s="182" t="str">
        <f t="shared" si="26"/>
        <v/>
      </c>
      <c r="R408" s="185"/>
      <c r="S408" s="266"/>
      <c r="T408" s="90"/>
      <c r="U408" s="158">
        <f t="shared" si="27"/>
        <v>0</v>
      </c>
    </row>
    <row r="409" spans="1:21" ht="20.100000000000001" customHeight="1" x14ac:dyDescent="0.25">
      <c r="A409" s="173">
        <v>403</v>
      </c>
      <c r="B409" s="201" t="str">
        <f>IF(OCS!B409="","",OCS!B409)</f>
        <v/>
      </c>
      <c r="C409" s="201" t="str">
        <f>IF(OCS!C409="","",OCS!C409)</f>
        <v/>
      </c>
      <c r="D409" s="229" t="str">
        <f>IF(OCS!D409="","",OCS!D409)</f>
        <v/>
      </c>
      <c r="E409" s="229" t="str">
        <f>IF(OCS!E409="","",OCS!E409)</f>
        <v/>
      </c>
      <c r="F409" s="287" t="str">
        <f>IF(OCS!F409="","",OCS!F409)</f>
        <v/>
      </c>
      <c r="G409" s="287" t="str">
        <f>IF(OCS!G409="","",OCS!G409)</f>
        <v/>
      </c>
      <c r="H409" s="201" t="str">
        <f>IF(OCS!H409="","",OCS!H409)</f>
        <v/>
      </c>
      <c r="I409" s="201" t="str">
        <f>IF(OCS!I409="","",OCS!I409)</f>
        <v/>
      </c>
      <c r="J409" s="88"/>
      <c r="K409" s="69"/>
      <c r="L409" s="69"/>
      <c r="M409" s="69"/>
      <c r="N409" s="69"/>
      <c r="O409" s="84" t="str">
        <f t="shared" si="25"/>
        <v/>
      </c>
      <c r="P409" s="84" t="str">
        <f t="shared" si="24"/>
        <v/>
      </c>
      <c r="Q409" s="182" t="str">
        <f t="shared" si="26"/>
        <v/>
      </c>
      <c r="R409" s="185"/>
      <c r="S409" s="266"/>
      <c r="T409" s="90"/>
      <c r="U409" s="158">
        <f t="shared" si="27"/>
        <v>0</v>
      </c>
    </row>
    <row r="410" spans="1:21" ht="20.100000000000001" customHeight="1" x14ac:dyDescent="0.25">
      <c r="A410" s="173">
        <v>404</v>
      </c>
      <c r="B410" s="201" t="str">
        <f>IF(OCS!B410="","",OCS!B410)</f>
        <v/>
      </c>
      <c r="C410" s="201" t="str">
        <f>IF(OCS!C410="","",OCS!C410)</f>
        <v/>
      </c>
      <c r="D410" s="229" t="str">
        <f>IF(OCS!D410="","",OCS!D410)</f>
        <v/>
      </c>
      <c r="E410" s="229" t="str">
        <f>IF(OCS!E410="","",OCS!E410)</f>
        <v/>
      </c>
      <c r="F410" s="287" t="str">
        <f>IF(OCS!F410="","",OCS!F410)</f>
        <v/>
      </c>
      <c r="G410" s="287" t="str">
        <f>IF(OCS!G410="","",OCS!G410)</f>
        <v/>
      </c>
      <c r="H410" s="201" t="str">
        <f>IF(OCS!H410="","",OCS!H410)</f>
        <v/>
      </c>
      <c r="I410" s="201" t="str">
        <f>IF(OCS!I410="","",OCS!I410)</f>
        <v/>
      </c>
      <c r="J410" s="88"/>
      <c r="K410" s="69"/>
      <c r="L410" s="69"/>
      <c r="M410" s="69"/>
      <c r="N410" s="69"/>
      <c r="O410" s="84" t="str">
        <f t="shared" si="25"/>
        <v/>
      </c>
      <c r="P410" s="84" t="str">
        <f t="shared" si="24"/>
        <v/>
      </c>
      <c r="Q410" s="182" t="str">
        <f t="shared" si="26"/>
        <v/>
      </c>
      <c r="R410" s="185"/>
      <c r="S410" s="266"/>
      <c r="T410" s="90"/>
      <c r="U410" s="158">
        <f t="shared" si="27"/>
        <v>0</v>
      </c>
    </row>
    <row r="411" spans="1:21" ht="20.100000000000001" customHeight="1" x14ac:dyDescent="0.25">
      <c r="A411" s="173">
        <v>405</v>
      </c>
      <c r="B411" s="201" t="str">
        <f>IF(OCS!B411="","",OCS!B411)</f>
        <v/>
      </c>
      <c r="C411" s="201" t="str">
        <f>IF(OCS!C411="","",OCS!C411)</f>
        <v/>
      </c>
      <c r="D411" s="229" t="str">
        <f>IF(OCS!D411="","",OCS!D411)</f>
        <v/>
      </c>
      <c r="E411" s="229" t="str">
        <f>IF(OCS!E411="","",OCS!E411)</f>
        <v/>
      </c>
      <c r="F411" s="287" t="str">
        <f>IF(OCS!F411="","",OCS!F411)</f>
        <v/>
      </c>
      <c r="G411" s="287" t="str">
        <f>IF(OCS!G411="","",OCS!G411)</f>
        <v/>
      </c>
      <c r="H411" s="201" t="str">
        <f>IF(OCS!H411="","",OCS!H411)</f>
        <v/>
      </c>
      <c r="I411" s="201" t="str">
        <f>IF(OCS!I411="","",OCS!I411)</f>
        <v/>
      </c>
      <c r="J411" s="88"/>
      <c r="K411" s="69"/>
      <c r="L411" s="69"/>
      <c r="M411" s="69"/>
      <c r="N411" s="69"/>
      <c r="O411" s="84" t="str">
        <f t="shared" si="25"/>
        <v/>
      </c>
      <c r="P411" s="84" t="str">
        <f t="shared" si="24"/>
        <v/>
      </c>
      <c r="Q411" s="182" t="str">
        <f t="shared" si="26"/>
        <v/>
      </c>
      <c r="R411" s="185"/>
      <c r="S411" s="266"/>
      <c r="T411" s="90"/>
      <c r="U411" s="158">
        <f t="shared" si="27"/>
        <v>0</v>
      </c>
    </row>
    <row r="412" spans="1:21" ht="20.100000000000001" customHeight="1" x14ac:dyDescent="0.25">
      <c r="A412" s="173">
        <v>406</v>
      </c>
      <c r="B412" s="201" t="str">
        <f>IF(OCS!B412="","",OCS!B412)</f>
        <v/>
      </c>
      <c r="C412" s="201" t="str">
        <f>IF(OCS!C412="","",OCS!C412)</f>
        <v/>
      </c>
      <c r="D412" s="229" t="str">
        <f>IF(OCS!D412="","",OCS!D412)</f>
        <v/>
      </c>
      <c r="E412" s="229" t="str">
        <f>IF(OCS!E412="","",OCS!E412)</f>
        <v/>
      </c>
      <c r="F412" s="287" t="str">
        <f>IF(OCS!F412="","",OCS!F412)</f>
        <v/>
      </c>
      <c r="G412" s="287" t="str">
        <f>IF(OCS!G412="","",OCS!G412)</f>
        <v/>
      </c>
      <c r="H412" s="201" t="str">
        <f>IF(OCS!H412="","",OCS!H412)</f>
        <v/>
      </c>
      <c r="I412" s="201" t="str">
        <f>IF(OCS!I412="","",OCS!I412)</f>
        <v/>
      </c>
      <c r="J412" s="88"/>
      <c r="K412" s="69"/>
      <c r="L412" s="69"/>
      <c r="M412" s="69"/>
      <c r="N412" s="69"/>
      <c r="O412" s="84" t="str">
        <f t="shared" si="25"/>
        <v/>
      </c>
      <c r="P412" s="84" t="str">
        <f t="shared" si="24"/>
        <v/>
      </c>
      <c r="Q412" s="182" t="str">
        <f t="shared" si="26"/>
        <v/>
      </c>
      <c r="R412" s="185"/>
      <c r="S412" s="266"/>
      <c r="T412" s="90"/>
      <c r="U412" s="158">
        <f t="shared" si="27"/>
        <v>0</v>
      </c>
    </row>
    <row r="413" spans="1:21" ht="20.100000000000001" customHeight="1" x14ac:dyDescent="0.25">
      <c r="A413" s="173">
        <v>407</v>
      </c>
      <c r="B413" s="201" t="str">
        <f>IF(OCS!B413="","",OCS!B413)</f>
        <v/>
      </c>
      <c r="C413" s="201" t="str">
        <f>IF(OCS!C413="","",OCS!C413)</f>
        <v/>
      </c>
      <c r="D413" s="229" t="str">
        <f>IF(OCS!D413="","",OCS!D413)</f>
        <v/>
      </c>
      <c r="E413" s="229" t="str">
        <f>IF(OCS!E413="","",OCS!E413)</f>
        <v/>
      </c>
      <c r="F413" s="287" t="str">
        <f>IF(OCS!F413="","",OCS!F413)</f>
        <v/>
      </c>
      <c r="G413" s="287" t="str">
        <f>IF(OCS!G413="","",OCS!G413)</f>
        <v/>
      </c>
      <c r="H413" s="201" t="str">
        <f>IF(OCS!H413="","",OCS!H413)</f>
        <v/>
      </c>
      <c r="I413" s="201" t="str">
        <f>IF(OCS!I413="","",OCS!I413)</f>
        <v/>
      </c>
      <c r="J413" s="88"/>
      <c r="K413" s="69"/>
      <c r="L413" s="69"/>
      <c r="M413" s="69"/>
      <c r="N413" s="69"/>
      <c r="O413" s="84" t="str">
        <f t="shared" si="25"/>
        <v/>
      </c>
      <c r="P413" s="84" t="str">
        <f t="shared" si="24"/>
        <v/>
      </c>
      <c r="Q413" s="182" t="str">
        <f t="shared" si="26"/>
        <v/>
      </c>
      <c r="R413" s="185"/>
      <c r="S413" s="266"/>
      <c r="T413" s="90"/>
      <c r="U413" s="158">
        <f t="shared" si="27"/>
        <v>0</v>
      </c>
    </row>
    <row r="414" spans="1:21" ht="20.100000000000001" customHeight="1" x14ac:dyDescent="0.25">
      <c r="A414" s="173">
        <v>408</v>
      </c>
      <c r="B414" s="201" t="str">
        <f>IF(OCS!B414="","",OCS!B414)</f>
        <v/>
      </c>
      <c r="C414" s="201" t="str">
        <f>IF(OCS!C414="","",OCS!C414)</f>
        <v/>
      </c>
      <c r="D414" s="229" t="str">
        <f>IF(OCS!D414="","",OCS!D414)</f>
        <v/>
      </c>
      <c r="E414" s="229" t="str">
        <f>IF(OCS!E414="","",OCS!E414)</f>
        <v/>
      </c>
      <c r="F414" s="287" t="str">
        <f>IF(OCS!F414="","",OCS!F414)</f>
        <v/>
      </c>
      <c r="G414" s="287" t="str">
        <f>IF(OCS!G414="","",OCS!G414)</f>
        <v/>
      </c>
      <c r="H414" s="201" t="str">
        <f>IF(OCS!H414="","",OCS!H414)</f>
        <v/>
      </c>
      <c r="I414" s="201" t="str">
        <f>IF(OCS!I414="","",OCS!I414)</f>
        <v/>
      </c>
      <c r="J414" s="88"/>
      <c r="K414" s="69"/>
      <c r="L414" s="69"/>
      <c r="M414" s="69"/>
      <c r="N414" s="69"/>
      <c r="O414" s="84" t="str">
        <f t="shared" si="25"/>
        <v/>
      </c>
      <c r="P414" s="84" t="str">
        <f t="shared" si="24"/>
        <v/>
      </c>
      <c r="Q414" s="182" t="str">
        <f t="shared" si="26"/>
        <v/>
      </c>
      <c r="R414" s="185"/>
      <c r="S414" s="266"/>
      <c r="T414" s="90"/>
      <c r="U414" s="158">
        <f t="shared" si="27"/>
        <v>0</v>
      </c>
    </row>
    <row r="415" spans="1:21" ht="20.100000000000001" customHeight="1" x14ac:dyDescent="0.25">
      <c r="A415" s="173">
        <v>409</v>
      </c>
      <c r="B415" s="201" t="str">
        <f>IF(OCS!B415="","",OCS!B415)</f>
        <v/>
      </c>
      <c r="C415" s="201" t="str">
        <f>IF(OCS!C415="","",OCS!C415)</f>
        <v/>
      </c>
      <c r="D415" s="229" t="str">
        <f>IF(OCS!D415="","",OCS!D415)</f>
        <v/>
      </c>
      <c r="E415" s="229" t="str">
        <f>IF(OCS!E415="","",OCS!E415)</f>
        <v/>
      </c>
      <c r="F415" s="287" t="str">
        <f>IF(OCS!F415="","",OCS!F415)</f>
        <v/>
      </c>
      <c r="G415" s="287" t="str">
        <f>IF(OCS!G415="","",OCS!G415)</f>
        <v/>
      </c>
      <c r="H415" s="201" t="str">
        <f>IF(OCS!H415="","",OCS!H415)</f>
        <v/>
      </c>
      <c r="I415" s="201" t="str">
        <f>IF(OCS!I415="","",OCS!I415)</f>
        <v/>
      </c>
      <c r="J415" s="88"/>
      <c r="K415" s="69"/>
      <c r="L415" s="69"/>
      <c r="M415" s="69"/>
      <c r="N415" s="69"/>
      <c r="O415" s="84" t="str">
        <f t="shared" si="25"/>
        <v/>
      </c>
      <c r="P415" s="84" t="str">
        <f t="shared" si="24"/>
        <v/>
      </c>
      <c r="Q415" s="182" t="str">
        <f t="shared" si="26"/>
        <v/>
      </c>
      <c r="R415" s="185"/>
      <c r="S415" s="266"/>
      <c r="T415" s="90"/>
      <c r="U415" s="158">
        <f t="shared" si="27"/>
        <v>0</v>
      </c>
    </row>
    <row r="416" spans="1:21" ht="20.100000000000001" customHeight="1" x14ac:dyDescent="0.25">
      <c r="A416" s="173">
        <v>410</v>
      </c>
      <c r="B416" s="201" t="str">
        <f>IF(OCS!B416="","",OCS!B416)</f>
        <v/>
      </c>
      <c r="C416" s="201" t="str">
        <f>IF(OCS!C416="","",OCS!C416)</f>
        <v/>
      </c>
      <c r="D416" s="229" t="str">
        <f>IF(OCS!D416="","",OCS!D416)</f>
        <v/>
      </c>
      <c r="E416" s="229" t="str">
        <f>IF(OCS!E416="","",OCS!E416)</f>
        <v/>
      </c>
      <c r="F416" s="287" t="str">
        <f>IF(OCS!F416="","",OCS!F416)</f>
        <v/>
      </c>
      <c r="G416" s="287" t="str">
        <f>IF(OCS!G416="","",OCS!G416)</f>
        <v/>
      </c>
      <c r="H416" s="201" t="str">
        <f>IF(OCS!H416="","",OCS!H416)</f>
        <v/>
      </c>
      <c r="I416" s="201" t="str">
        <f>IF(OCS!I416="","",OCS!I416)</f>
        <v/>
      </c>
      <c r="J416" s="88"/>
      <c r="K416" s="69"/>
      <c r="L416" s="69"/>
      <c r="M416" s="69"/>
      <c r="N416" s="69"/>
      <c r="O416" s="84" t="str">
        <f t="shared" si="25"/>
        <v/>
      </c>
      <c r="P416" s="84" t="str">
        <f t="shared" si="24"/>
        <v/>
      </c>
      <c r="Q416" s="182" t="str">
        <f t="shared" si="26"/>
        <v/>
      </c>
      <c r="R416" s="185"/>
      <c r="S416" s="266"/>
      <c r="T416" s="90"/>
      <c r="U416" s="158">
        <f t="shared" si="27"/>
        <v>0</v>
      </c>
    </row>
    <row r="417" spans="1:21" ht="20.100000000000001" customHeight="1" x14ac:dyDescent="0.25">
      <c r="A417" s="173">
        <v>411</v>
      </c>
      <c r="B417" s="201" t="str">
        <f>IF(OCS!B417="","",OCS!B417)</f>
        <v/>
      </c>
      <c r="C417" s="201" t="str">
        <f>IF(OCS!C417="","",OCS!C417)</f>
        <v/>
      </c>
      <c r="D417" s="229" t="str">
        <f>IF(OCS!D417="","",OCS!D417)</f>
        <v/>
      </c>
      <c r="E417" s="229" t="str">
        <f>IF(OCS!E417="","",OCS!E417)</f>
        <v/>
      </c>
      <c r="F417" s="287" t="str">
        <f>IF(OCS!F417="","",OCS!F417)</f>
        <v/>
      </c>
      <c r="G417" s="287" t="str">
        <f>IF(OCS!G417="","",OCS!G417)</f>
        <v/>
      </c>
      <c r="H417" s="201" t="str">
        <f>IF(OCS!H417="","",OCS!H417)</f>
        <v/>
      </c>
      <c r="I417" s="201" t="str">
        <f>IF(OCS!I417="","",OCS!I417)</f>
        <v/>
      </c>
      <c r="J417" s="88"/>
      <c r="K417" s="69"/>
      <c r="L417" s="69"/>
      <c r="M417" s="69"/>
      <c r="N417" s="69"/>
      <c r="O417" s="84" t="str">
        <f t="shared" si="25"/>
        <v/>
      </c>
      <c r="P417" s="84" t="str">
        <f t="shared" si="24"/>
        <v/>
      </c>
      <c r="Q417" s="182" t="str">
        <f t="shared" si="26"/>
        <v/>
      </c>
      <c r="R417" s="185"/>
      <c r="S417" s="266"/>
      <c r="T417" s="90"/>
      <c r="U417" s="158">
        <f t="shared" si="27"/>
        <v>0</v>
      </c>
    </row>
    <row r="418" spans="1:21" ht="20.100000000000001" customHeight="1" x14ac:dyDescent="0.25">
      <c r="A418" s="173">
        <v>412</v>
      </c>
      <c r="B418" s="201" t="str">
        <f>IF(OCS!B418="","",OCS!B418)</f>
        <v/>
      </c>
      <c r="C418" s="201" t="str">
        <f>IF(OCS!C418="","",OCS!C418)</f>
        <v/>
      </c>
      <c r="D418" s="229" t="str">
        <f>IF(OCS!D418="","",OCS!D418)</f>
        <v/>
      </c>
      <c r="E418" s="229" t="str">
        <f>IF(OCS!E418="","",OCS!E418)</f>
        <v/>
      </c>
      <c r="F418" s="287" t="str">
        <f>IF(OCS!F418="","",OCS!F418)</f>
        <v/>
      </c>
      <c r="G418" s="287" t="str">
        <f>IF(OCS!G418="","",OCS!G418)</f>
        <v/>
      </c>
      <c r="H418" s="201" t="str">
        <f>IF(OCS!H418="","",OCS!H418)</f>
        <v/>
      </c>
      <c r="I418" s="201" t="str">
        <f>IF(OCS!I418="","",OCS!I418)</f>
        <v/>
      </c>
      <c r="J418" s="88"/>
      <c r="K418" s="69"/>
      <c r="L418" s="69"/>
      <c r="M418" s="69"/>
      <c r="N418" s="69"/>
      <c r="O418" s="84" t="str">
        <f t="shared" si="25"/>
        <v/>
      </c>
      <c r="P418" s="84" t="str">
        <f t="shared" si="24"/>
        <v/>
      </c>
      <c r="Q418" s="182" t="str">
        <f t="shared" si="26"/>
        <v/>
      </c>
      <c r="R418" s="185"/>
      <c r="S418" s="266"/>
      <c r="T418" s="90"/>
      <c r="U418" s="158">
        <f t="shared" si="27"/>
        <v>0</v>
      </c>
    </row>
    <row r="419" spans="1:21" ht="20.100000000000001" customHeight="1" x14ac:dyDescent="0.25">
      <c r="A419" s="173">
        <v>413</v>
      </c>
      <c r="B419" s="201" t="str">
        <f>IF(OCS!B419="","",OCS!B419)</f>
        <v/>
      </c>
      <c r="C419" s="201" t="str">
        <f>IF(OCS!C419="","",OCS!C419)</f>
        <v/>
      </c>
      <c r="D419" s="229" t="str">
        <f>IF(OCS!D419="","",OCS!D419)</f>
        <v/>
      </c>
      <c r="E419" s="229" t="str">
        <f>IF(OCS!E419="","",OCS!E419)</f>
        <v/>
      </c>
      <c r="F419" s="287" t="str">
        <f>IF(OCS!F419="","",OCS!F419)</f>
        <v/>
      </c>
      <c r="G419" s="287" t="str">
        <f>IF(OCS!G419="","",OCS!G419)</f>
        <v/>
      </c>
      <c r="H419" s="201" t="str">
        <f>IF(OCS!H419="","",OCS!H419)</f>
        <v/>
      </c>
      <c r="I419" s="201" t="str">
        <f>IF(OCS!I419="","",OCS!I419)</f>
        <v/>
      </c>
      <c r="J419" s="88"/>
      <c r="K419" s="69"/>
      <c r="L419" s="69"/>
      <c r="M419" s="69"/>
      <c r="N419" s="69"/>
      <c r="O419" s="84" t="str">
        <f t="shared" si="25"/>
        <v/>
      </c>
      <c r="P419" s="84" t="str">
        <f t="shared" si="24"/>
        <v/>
      </c>
      <c r="Q419" s="182" t="str">
        <f t="shared" si="26"/>
        <v/>
      </c>
      <c r="R419" s="185"/>
      <c r="S419" s="266"/>
      <c r="T419" s="90"/>
      <c r="U419" s="158">
        <f t="shared" si="27"/>
        <v>0</v>
      </c>
    </row>
    <row r="420" spans="1:21" ht="20.100000000000001" customHeight="1" x14ac:dyDescent="0.25">
      <c r="A420" s="173">
        <v>414</v>
      </c>
      <c r="B420" s="201" t="str">
        <f>IF(OCS!B420="","",OCS!B420)</f>
        <v/>
      </c>
      <c r="C420" s="201" t="str">
        <f>IF(OCS!C420="","",OCS!C420)</f>
        <v/>
      </c>
      <c r="D420" s="229" t="str">
        <f>IF(OCS!D420="","",OCS!D420)</f>
        <v/>
      </c>
      <c r="E420" s="229" t="str">
        <f>IF(OCS!E420="","",OCS!E420)</f>
        <v/>
      </c>
      <c r="F420" s="287" t="str">
        <f>IF(OCS!F420="","",OCS!F420)</f>
        <v/>
      </c>
      <c r="G420" s="287" t="str">
        <f>IF(OCS!G420="","",OCS!G420)</f>
        <v/>
      </c>
      <c r="H420" s="201" t="str">
        <f>IF(OCS!H420="","",OCS!H420)</f>
        <v/>
      </c>
      <c r="I420" s="201" t="str">
        <f>IF(OCS!I420="","",OCS!I420)</f>
        <v/>
      </c>
      <c r="J420" s="88"/>
      <c r="K420" s="69"/>
      <c r="L420" s="69"/>
      <c r="M420" s="69"/>
      <c r="N420" s="69"/>
      <c r="O420" s="84" t="str">
        <f t="shared" si="25"/>
        <v/>
      </c>
      <c r="P420" s="84" t="str">
        <f t="shared" si="24"/>
        <v/>
      </c>
      <c r="Q420" s="182" t="str">
        <f t="shared" si="26"/>
        <v/>
      </c>
      <c r="R420" s="185"/>
      <c r="S420" s="266"/>
      <c r="T420" s="90"/>
      <c r="U420" s="158">
        <f t="shared" si="27"/>
        <v>0</v>
      </c>
    </row>
    <row r="421" spans="1:21" ht="20.100000000000001" customHeight="1" x14ac:dyDescent="0.25">
      <c r="A421" s="173">
        <v>415</v>
      </c>
      <c r="B421" s="201" t="str">
        <f>IF(OCS!B421="","",OCS!B421)</f>
        <v/>
      </c>
      <c r="C421" s="201" t="str">
        <f>IF(OCS!C421="","",OCS!C421)</f>
        <v/>
      </c>
      <c r="D421" s="229" t="str">
        <f>IF(OCS!D421="","",OCS!D421)</f>
        <v/>
      </c>
      <c r="E421" s="229" t="str">
        <f>IF(OCS!E421="","",OCS!E421)</f>
        <v/>
      </c>
      <c r="F421" s="287" t="str">
        <f>IF(OCS!F421="","",OCS!F421)</f>
        <v/>
      </c>
      <c r="G421" s="287" t="str">
        <f>IF(OCS!G421="","",OCS!G421)</f>
        <v/>
      </c>
      <c r="H421" s="201" t="str">
        <f>IF(OCS!H421="","",OCS!H421)</f>
        <v/>
      </c>
      <c r="I421" s="201" t="str">
        <f>IF(OCS!I421="","",OCS!I421)</f>
        <v/>
      </c>
      <c r="J421" s="88"/>
      <c r="K421" s="69"/>
      <c r="L421" s="69"/>
      <c r="M421" s="69"/>
      <c r="N421" s="69"/>
      <c r="O421" s="84" t="str">
        <f t="shared" si="25"/>
        <v/>
      </c>
      <c r="P421" s="84" t="str">
        <f t="shared" si="24"/>
        <v/>
      </c>
      <c r="Q421" s="182" t="str">
        <f t="shared" si="26"/>
        <v/>
      </c>
      <c r="R421" s="185"/>
      <c r="S421" s="266"/>
      <c r="T421" s="90"/>
      <c r="U421" s="158">
        <f t="shared" si="27"/>
        <v>0</v>
      </c>
    </row>
    <row r="422" spans="1:21" ht="20.100000000000001" customHeight="1" x14ac:dyDescent="0.25">
      <c r="A422" s="173">
        <v>416</v>
      </c>
      <c r="B422" s="201" t="str">
        <f>IF(OCS!B422="","",OCS!B422)</f>
        <v/>
      </c>
      <c r="C422" s="201" t="str">
        <f>IF(OCS!C422="","",OCS!C422)</f>
        <v/>
      </c>
      <c r="D422" s="229" t="str">
        <f>IF(OCS!D422="","",OCS!D422)</f>
        <v/>
      </c>
      <c r="E422" s="229" t="str">
        <f>IF(OCS!E422="","",OCS!E422)</f>
        <v/>
      </c>
      <c r="F422" s="287" t="str">
        <f>IF(OCS!F422="","",OCS!F422)</f>
        <v/>
      </c>
      <c r="G422" s="287" t="str">
        <f>IF(OCS!G422="","",OCS!G422)</f>
        <v/>
      </c>
      <c r="H422" s="201" t="str">
        <f>IF(OCS!H422="","",OCS!H422)</f>
        <v/>
      </c>
      <c r="I422" s="201" t="str">
        <f>IF(OCS!I422="","",OCS!I422)</f>
        <v/>
      </c>
      <c r="J422" s="88"/>
      <c r="K422" s="69"/>
      <c r="L422" s="69"/>
      <c r="M422" s="69"/>
      <c r="N422" s="69"/>
      <c r="O422" s="84" t="str">
        <f t="shared" si="25"/>
        <v/>
      </c>
      <c r="P422" s="84" t="str">
        <f t="shared" si="24"/>
        <v/>
      </c>
      <c r="Q422" s="182" t="str">
        <f t="shared" si="26"/>
        <v/>
      </c>
      <c r="R422" s="185"/>
      <c r="S422" s="266"/>
      <c r="T422" s="90"/>
      <c r="U422" s="158">
        <f t="shared" si="27"/>
        <v>0</v>
      </c>
    </row>
    <row r="423" spans="1:21" ht="20.100000000000001" customHeight="1" x14ac:dyDescent="0.25">
      <c r="A423" s="173">
        <v>417</v>
      </c>
      <c r="B423" s="201" t="str">
        <f>IF(OCS!B423="","",OCS!B423)</f>
        <v/>
      </c>
      <c r="C423" s="201" t="str">
        <f>IF(OCS!C423="","",OCS!C423)</f>
        <v/>
      </c>
      <c r="D423" s="229" t="str">
        <f>IF(OCS!D423="","",OCS!D423)</f>
        <v/>
      </c>
      <c r="E423" s="229" t="str">
        <f>IF(OCS!E423="","",OCS!E423)</f>
        <v/>
      </c>
      <c r="F423" s="287" t="str">
        <f>IF(OCS!F423="","",OCS!F423)</f>
        <v/>
      </c>
      <c r="G423" s="287" t="str">
        <f>IF(OCS!G423="","",OCS!G423)</f>
        <v/>
      </c>
      <c r="H423" s="201" t="str">
        <f>IF(OCS!H423="","",OCS!H423)</f>
        <v/>
      </c>
      <c r="I423" s="201" t="str">
        <f>IF(OCS!I423="","",OCS!I423)</f>
        <v/>
      </c>
      <c r="J423" s="88"/>
      <c r="K423" s="69"/>
      <c r="L423" s="69"/>
      <c r="M423" s="69"/>
      <c r="N423" s="69"/>
      <c r="O423" s="84" t="str">
        <f t="shared" si="25"/>
        <v/>
      </c>
      <c r="P423" s="84" t="str">
        <f t="shared" si="24"/>
        <v/>
      </c>
      <c r="Q423" s="182" t="str">
        <f t="shared" si="26"/>
        <v/>
      </c>
      <c r="R423" s="185"/>
      <c r="S423" s="266"/>
      <c r="T423" s="90"/>
      <c r="U423" s="158">
        <f t="shared" si="27"/>
        <v>0</v>
      </c>
    </row>
    <row r="424" spans="1:21" ht="20.100000000000001" customHeight="1" x14ac:dyDescent="0.25">
      <c r="A424" s="173">
        <v>418</v>
      </c>
      <c r="B424" s="201" t="str">
        <f>IF(OCS!B424="","",OCS!B424)</f>
        <v/>
      </c>
      <c r="C424" s="201" t="str">
        <f>IF(OCS!C424="","",OCS!C424)</f>
        <v/>
      </c>
      <c r="D424" s="229" t="str">
        <f>IF(OCS!D424="","",OCS!D424)</f>
        <v/>
      </c>
      <c r="E424" s="229" t="str">
        <f>IF(OCS!E424="","",OCS!E424)</f>
        <v/>
      </c>
      <c r="F424" s="287" t="str">
        <f>IF(OCS!F424="","",OCS!F424)</f>
        <v/>
      </c>
      <c r="G424" s="287" t="str">
        <f>IF(OCS!G424="","",OCS!G424)</f>
        <v/>
      </c>
      <c r="H424" s="201" t="str">
        <f>IF(OCS!H424="","",OCS!H424)</f>
        <v/>
      </c>
      <c r="I424" s="201" t="str">
        <f>IF(OCS!I424="","",OCS!I424)</f>
        <v/>
      </c>
      <c r="J424" s="88"/>
      <c r="K424" s="69"/>
      <c r="L424" s="69"/>
      <c r="M424" s="69"/>
      <c r="N424" s="69"/>
      <c r="O424" s="84" t="str">
        <f t="shared" si="25"/>
        <v/>
      </c>
      <c r="P424" s="84" t="str">
        <f t="shared" si="24"/>
        <v/>
      </c>
      <c r="Q424" s="182" t="str">
        <f t="shared" si="26"/>
        <v/>
      </c>
      <c r="R424" s="185"/>
      <c r="S424" s="266"/>
      <c r="T424" s="90"/>
      <c r="U424" s="158">
        <f t="shared" si="27"/>
        <v>0</v>
      </c>
    </row>
    <row r="425" spans="1:21" ht="20.100000000000001" customHeight="1" x14ac:dyDescent="0.25">
      <c r="A425" s="173">
        <v>419</v>
      </c>
      <c r="B425" s="201" t="str">
        <f>IF(OCS!B425="","",OCS!B425)</f>
        <v/>
      </c>
      <c r="C425" s="201" t="str">
        <f>IF(OCS!C425="","",OCS!C425)</f>
        <v/>
      </c>
      <c r="D425" s="229" t="str">
        <f>IF(OCS!D425="","",OCS!D425)</f>
        <v/>
      </c>
      <c r="E425" s="229" t="str">
        <f>IF(OCS!E425="","",OCS!E425)</f>
        <v/>
      </c>
      <c r="F425" s="287" t="str">
        <f>IF(OCS!F425="","",OCS!F425)</f>
        <v/>
      </c>
      <c r="G425" s="287" t="str">
        <f>IF(OCS!G425="","",OCS!G425)</f>
        <v/>
      </c>
      <c r="H425" s="201" t="str">
        <f>IF(OCS!H425="","",OCS!H425)</f>
        <v/>
      </c>
      <c r="I425" s="201" t="str">
        <f>IF(OCS!I425="","",OCS!I425)</f>
        <v/>
      </c>
      <c r="J425" s="88"/>
      <c r="K425" s="69"/>
      <c r="L425" s="69"/>
      <c r="M425" s="69"/>
      <c r="N425" s="69"/>
      <c r="O425" s="84" t="str">
        <f t="shared" si="25"/>
        <v/>
      </c>
      <c r="P425" s="84" t="str">
        <f t="shared" si="24"/>
        <v/>
      </c>
      <c r="Q425" s="182" t="str">
        <f t="shared" si="26"/>
        <v/>
      </c>
      <c r="R425" s="185"/>
      <c r="S425" s="266"/>
      <c r="T425" s="90"/>
      <c r="U425" s="158">
        <f t="shared" si="27"/>
        <v>0</v>
      </c>
    </row>
    <row r="426" spans="1:21" ht="20.100000000000001" customHeight="1" x14ac:dyDescent="0.25">
      <c r="A426" s="173">
        <v>420</v>
      </c>
      <c r="B426" s="201" t="str">
        <f>IF(OCS!B426="","",OCS!B426)</f>
        <v/>
      </c>
      <c r="C426" s="201" t="str">
        <f>IF(OCS!C426="","",OCS!C426)</f>
        <v/>
      </c>
      <c r="D426" s="229" t="str">
        <f>IF(OCS!D426="","",OCS!D426)</f>
        <v/>
      </c>
      <c r="E426" s="229" t="str">
        <f>IF(OCS!E426="","",OCS!E426)</f>
        <v/>
      </c>
      <c r="F426" s="287" t="str">
        <f>IF(OCS!F426="","",OCS!F426)</f>
        <v/>
      </c>
      <c r="G426" s="287" t="str">
        <f>IF(OCS!G426="","",OCS!G426)</f>
        <v/>
      </c>
      <c r="H426" s="201" t="str">
        <f>IF(OCS!H426="","",OCS!H426)</f>
        <v/>
      </c>
      <c r="I426" s="201" t="str">
        <f>IF(OCS!I426="","",OCS!I426)</f>
        <v/>
      </c>
      <c r="J426" s="88"/>
      <c r="K426" s="69"/>
      <c r="L426" s="69"/>
      <c r="M426" s="69"/>
      <c r="N426" s="69"/>
      <c r="O426" s="84" t="str">
        <f t="shared" si="25"/>
        <v/>
      </c>
      <c r="P426" s="84" t="str">
        <f t="shared" si="24"/>
        <v/>
      </c>
      <c r="Q426" s="182" t="str">
        <f t="shared" si="26"/>
        <v/>
      </c>
      <c r="R426" s="185"/>
      <c r="S426" s="266"/>
      <c r="T426" s="90"/>
      <c r="U426" s="158">
        <f t="shared" si="27"/>
        <v>0</v>
      </c>
    </row>
    <row r="427" spans="1:21" ht="20.100000000000001" customHeight="1" x14ac:dyDescent="0.25">
      <c r="A427" s="173">
        <v>421</v>
      </c>
      <c r="B427" s="201" t="str">
        <f>IF(OCS!B427="","",OCS!B427)</f>
        <v/>
      </c>
      <c r="C427" s="201" t="str">
        <f>IF(OCS!C427="","",OCS!C427)</f>
        <v/>
      </c>
      <c r="D427" s="229" t="str">
        <f>IF(OCS!D427="","",OCS!D427)</f>
        <v/>
      </c>
      <c r="E427" s="229" t="str">
        <f>IF(OCS!E427="","",OCS!E427)</f>
        <v/>
      </c>
      <c r="F427" s="287" t="str">
        <f>IF(OCS!F427="","",OCS!F427)</f>
        <v/>
      </c>
      <c r="G427" s="287" t="str">
        <f>IF(OCS!G427="","",OCS!G427)</f>
        <v/>
      </c>
      <c r="H427" s="201" t="str">
        <f>IF(OCS!H427="","",OCS!H427)</f>
        <v/>
      </c>
      <c r="I427" s="201" t="str">
        <f>IF(OCS!I427="","",OCS!I427)</f>
        <v/>
      </c>
      <c r="J427" s="88"/>
      <c r="K427" s="69"/>
      <c r="L427" s="69"/>
      <c r="M427" s="69"/>
      <c r="N427" s="69"/>
      <c r="O427" s="84" t="str">
        <f t="shared" si="25"/>
        <v/>
      </c>
      <c r="P427" s="84" t="str">
        <f t="shared" si="24"/>
        <v/>
      </c>
      <c r="Q427" s="182" t="str">
        <f t="shared" si="26"/>
        <v/>
      </c>
      <c r="R427" s="185"/>
      <c r="S427" s="266"/>
      <c r="T427" s="90"/>
      <c r="U427" s="158">
        <f t="shared" si="27"/>
        <v>0</v>
      </c>
    </row>
    <row r="428" spans="1:21" ht="20.100000000000001" customHeight="1" x14ac:dyDescent="0.25">
      <c r="A428" s="173">
        <v>422</v>
      </c>
      <c r="B428" s="201" t="str">
        <f>IF(OCS!B428="","",OCS!B428)</f>
        <v/>
      </c>
      <c r="C428" s="201" t="str">
        <f>IF(OCS!C428="","",OCS!C428)</f>
        <v/>
      </c>
      <c r="D428" s="229" t="str">
        <f>IF(OCS!D428="","",OCS!D428)</f>
        <v/>
      </c>
      <c r="E428" s="229" t="str">
        <f>IF(OCS!E428="","",OCS!E428)</f>
        <v/>
      </c>
      <c r="F428" s="287" t="str">
        <f>IF(OCS!F428="","",OCS!F428)</f>
        <v/>
      </c>
      <c r="G428" s="287" t="str">
        <f>IF(OCS!G428="","",OCS!G428)</f>
        <v/>
      </c>
      <c r="H428" s="201" t="str">
        <f>IF(OCS!H428="","",OCS!H428)</f>
        <v/>
      </c>
      <c r="I428" s="201" t="str">
        <f>IF(OCS!I428="","",OCS!I428)</f>
        <v/>
      </c>
      <c r="J428" s="88"/>
      <c r="K428" s="69"/>
      <c r="L428" s="69"/>
      <c r="M428" s="69"/>
      <c r="N428" s="69"/>
      <c r="O428" s="84" t="str">
        <f t="shared" si="25"/>
        <v/>
      </c>
      <c r="P428" s="84" t="str">
        <f t="shared" si="24"/>
        <v/>
      </c>
      <c r="Q428" s="182" t="str">
        <f t="shared" si="26"/>
        <v/>
      </c>
      <c r="R428" s="185"/>
      <c r="S428" s="266"/>
      <c r="T428" s="90"/>
      <c r="U428" s="158">
        <f t="shared" si="27"/>
        <v>0</v>
      </c>
    </row>
    <row r="429" spans="1:21" ht="20.100000000000001" customHeight="1" x14ac:dyDescent="0.25">
      <c r="A429" s="173">
        <v>423</v>
      </c>
      <c r="B429" s="201" t="str">
        <f>IF(OCS!B429="","",OCS!B429)</f>
        <v/>
      </c>
      <c r="C429" s="201" t="str">
        <f>IF(OCS!C429="","",OCS!C429)</f>
        <v/>
      </c>
      <c r="D429" s="229" t="str">
        <f>IF(OCS!D429="","",OCS!D429)</f>
        <v/>
      </c>
      <c r="E429" s="229" t="str">
        <f>IF(OCS!E429="","",OCS!E429)</f>
        <v/>
      </c>
      <c r="F429" s="287" t="str">
        <f>IF(OCS!F429="","",OCS!F429)</f>
        <v/>
      </c>
      <c r="G429" s="287" t="str">
        <f>IF(OCS!G429="","",OCS!G429)</f>
        <v/>
      </c>
      <c r="H429" s="201" t="str">
        <f>IF(OCS!H429="","",OCS!H429)</f>
        <v/>
      </c>
      <c r="I429" s="201" t="str">
        <f>IF(OCS!I429="","",OCS!I429)</f>
        <v/>
      </c>
      <c r="J429" s="88"/>
      <c r="K429" s="69"/>
      <c r="L429" s="69"/>
      <c r="M429" s="69"/>
      <c r="N429" s="69"/>
      <c r="O429" s="84" t="str">
        <f t="shared" si="25"/>
        <v/>
      </c>
      <c r="P429" s="84" t="str">
        <f t="shared" si="24"/>
        <v/>
      </c>
      <c r="Q429" s="182" t="str">
        <f t="shared" si="26"/>
        <v/>
      </c>
      <c r="R429" s="185"/>
      <c r="S429" s="266"/>
      <c r="T429" s="90"/>
      <c r="U429" s="158">
        <f t="shared" si="27"/>
        <v>0</v>
      </c>
    </row>
    <row r="430" spans="1:21" ht="20.100000000000001" customHeight="1" x14ac:dyDescent="0.25">
      <c r="A430" s="173">
        <v>424</v>
      </c>
      <c r="B430" s="201" t="str">
        <f>IF(OCS!B430="","",OCS!B430)</f>
        <v/>
      </c>
      <c r="C430" s="201" t="str">
        <f>IF(OCS!C430="","",OCS!C430)</f>
        <v/>
      </c>
      <c r="D430" s="229" t="str">
        <f>IF(OCS!D430="","",OCS!D430)</f>
        <v/>
      </c>
      <c r="E430" s="229" t="str">
        <f>IF(OCS!E430="","",OCS!E430)</f>
        <v/>
      </c>
      <c r="F430" s="287" t="str">
        <f>IF(OCS!F430="","",OCS!F430)</f>
        <v/>
      </c>
      <c r="G430" s="287" t="str">
        <f>IF(OCS!G430="","",OCS!G430)</f>
        <v/>
      </c>
      <c r="H430" s="201" t="str">
        <f>IF(OCS!H430="","",OCS!H430)</f>
        <v/>
      </c>
      <c r="I430" s="201" t="str">
        <f>IF(OCS!I430="","",OCS!I430)</f>
        <v/>
      </c>
      <c r="J430" s="88"/>
      <c r="K430" s="69"/>
      <c r="L430" s="69"/>
      <c r="M430" s="69"/>
      <c r="N430" s="69"/>
      <c r="O430" s="84" t="str">
        <f t="shared" si="25"/>
        <v/>
      </c>
      <c r="P430" s="84" t="str">
        <f t="shared" si="24"/>
        <v/>
      </c>
      <c r="Q430" s="182" t="str">
        <f t="shared" si="26"/>
        <v/>
      </c>
      <c r="R430" s="185"/>
      <c r="S430" s="266"/>
      <c r="T430" s="90"/>
      <c r="U430" s="158">
        <f t="shared" si="27"/>
        <v>0</v>
      </c>
    </row>
    <row r="431" spans="1:21" ht="20.100000000000001" customHeight="1" x14ac:dyDescent="0.25">
      <c r="A431" s="173">
        <v>425</v>
      </c>
      <c r="B431" s="201" t="str">
        <f>IF(OCS!B431="","",OCS!B431)</f>
        <v/>
      </c>
      <c r="C431" s="201" t="str">
        <f>IF(OCS!C431="","",OCS!C431)</f>
        <v/>
      </c>
      <c r="D431" s="229" t="str">
        <f>IF(OCS!D431="","",OCS!D431)</f>
        <v/>
      </c>
      <c r="E431" s="229" t="str">
        <f>IF(OCS!E431="","",OCS!E431)</f>
        <v/>
      </c>
      <c r="F431" s="287" t="str">
        <f>IF(OCS!F431="","",OCS!F431)</f>
        <v/>
      </c>
      <c r="G431" s="287" t="str">
        <f>IF(OCS!G431="","",OCS!G431)</f>
        <v/>
      </c>
      <c r="H431" s="201" t="str">
        <f>IF(OCS!H431="","",OCS!H431)</f>
        <v/>
      </c>
      <c r="I431" s="201" t="str">
        <f>IF(OCS!I431="","",OCS!I431)</f>
        <v/>
      </c>
      <c r="J431" s="88"/>
      <c r="K431" s="69"/>
      <c r="L431" s="69"/>
      <c r="M431" s="69"/>
      <c r="N431" s="69"/>
      <c r="O431" s="84" t="str">
        <f t="shared" si="25"/>
        <v/>
      </c>
      <c r="P431" s="84" t="str">
        <f t="shared" si="24"/>
        <v/>
      </c>
      <c r="Q431" s="182" t="str">
        <f t="shared" si="26"/>
        <v/>
      </c>
      <c r="R431" s="185"/>
      <c r="S431" s="266"/>
      <c r="T431" s="90"/>
      <c r="U431" s="158">
        <f t="shared" si="27"/>
        <v>0</v>
      </c>
    </row>
    <row r="432" spans="1:21" ht="20.100000000000001" customHeight="1" x14ac:dyDescent="0.25">
      <c r="A432" s="173">
        <v>426</v>
      </c>
      <c r="B432" s="201" t="str">
        <f>IF(OCS!B432="","",OCS!B432)</f>
        <v/>
      </c>
      <c r="C432" s="201" t="str">
        <f>IF(OCS!C432="","",OCS!C432)</f>
        <v/>
      </c>
      <c r="D432" s="229" t="str">
        <f>IF(OCS!D432="","",OCS!D432)</f>
        <v/>
      </c>
      <c r="E432" s="229" t="str">
        <f>IF(OCS!E432="","",OCS!E432)</f>
        <v/>
      </c>
      <c r="F432" s="287" t="str">
        <f>IF(OCS!F432="","",OCS!F432)</f>
        <v/>
      </c>
      <c r="G432" s="287" t="str">
        <f>IF(OCS!G432="","",OCS!G432)</f>
        <v/>
      </c>
      <c r="H432" s="201" t="str">
        <f>IF(OCS!H432="","",OCS!H432)</f>
        <v/>
      </c>
      <c r="I432" s="201" t="str">
        <f>IF(OCS!I432="","",OCS!I432)</f>
        <v/>
      </c>
      <c r="J432" s="88"/>
      <c r="K432" s="69"/>
      <c r="L432" s="69"/>
      <c r="M432" s="69"/>
      <c r="N432" s="69"/>
      <c r="O432" s="84" t="str">
        <f t="shared" si="25"/>
        <v/>
      </c>
      <c r="P432" s="84" t="str">
        <f t="shared" si="24"/>
        <v/>
      </c>
      <c r="Q432" s="182" t="str">
        <f t="shared" si="26"/>
        <v/>
      </c>
      <c r="R432" s="185"/>
      <c r="S432" s="266"/>
      <c r="T432" s="90"/>
      <c r="U432" s="158">
        <f t="shared" si="27"/>
        <v>0</v>
      </c>
    </row>
    <row r="433" spans="1:21" ht="20.100000000000001" customHeight="1" x14ac:dyDescent="0.25">
      <c r="A433" s="173">
        <v>427</v>
      </c>
      <c r="B433" s="201" t="str">
        <f>IF(OCS!B433="","",OCS!B433)</f>
        <v/>
      </c>
      <c r="C433" s="201" t="str">
        <f>IF(OCS!C433="","",OCS!C433)</f>
        <v/>
      </c>
      <c r="D433" s="229" t="str">
        <f>IF(OCS!D433="","",OCS!D433)</f>
        <v/>
      </c>
      <c r="E433" s="229" t="str">
        <f>IF(OCS!E433="","",OCS!E433)</f>
        <v/>
      </c>
      <c r="F433" s="287" t="str">
        <f>IF(OCS!F433="","",OCS!F433)</f>
        <v/>
      </c>
      <c r="G433" s="287" t="str">
        <f>IF(OCS!G433="","",OCS!G433)</f>
        <v/>
      </c>
      <c r="H433" s="201" t="str">
        <f>IF(OCS!H433="","",OCS!H433)</f>
        <v/>
      </c>
      <c r="I433" s="201" t="str">
        <f>IF(OCS!I433="","",OCS!I433)</f>
        <v/>
      </c>
      <c r="J433" s="88"/>
      <c r="K433" s="69"/>
      <c r="L433" s="69"/>
      <c r="M433" s="69"/>
      <c r="N433" s="69"/>
      <c r="O433" s="84" t="str">
        <f t="shared" si="25"/>
        <v/>
      </c>
      <c r="P433" s="84" t="str">
        <f t="shared" si="24"/>
        <v/>
      </c>
      <c r="Q433" s="182" t="str">
        <f t="shared" si="26"/>
        <v/>
      </c>
      <c r="R433" s="185"/>
      <c r="S433" s="266"/>
      <c r="T433" s="90"/>
      <c r="U433" s="158">
        <f t="shared" si="27"/>
        <v>0</v>
      </c>
    </row>
    <row r="434" spans="1:21" ht="20.100000000000001" customHeight="1" x14ac:dyDescent="0.25">
      <c r="A434" s="173">
        <v>428</v>
      </c>
      <c r="B434" s="201" t="str">
        <f>IF(OCS!B434="","",OCS!B434)</f>
        <v/>
      </c>
      <c r="C434" s="201" t="str">
        <f>IF(OCS!C434="","",OCS!C434)</f>
        <v/>
      </c>
      <c r="D434" s="229" t="str">
        <f>IF(OCS!D434="","",OCS!D434)</f>
        <v/>
      </c>
      <c r="E434" s="229" t="str">
        <f>IF(OCS!E434="","",OCS!E434)</f>
        <v/>
      </c>
      <c r="F434" s="287" t="str">
        <f>IF(OCS!F434="","",OCS!F434)</f>
        <v/>
      </c>
      <c r="G434" s="287" t="str">
        <f>IF(OCS!G434="","",OCS!G434)</f>
        <v/>
      </c>
      <c r="H434" s="201" t="str">
        <f>IF(OCS!H434="","",OCS!H434)</f>
        <v/>
      </c>
      <c r="I434" s="201" t="str">
        <f>IF(OCS!I434="","",OCS!I434)</f>
        <v/>
      </c>
      <c r="J434" s="88"/>
      <c r="K434" s="69"/>
      <c r="L434" s="69"/>
      <c r="M434" s="69"/>
      <c r="N434" s="69"/>
      <c r="O434" s="84" t="str">
        <f t="shared" si="25"/>
        <v/>
      </c>
      <c r="P434" s="84" t="str">
        <f t="shared" si="24"/>
        <v/>
      </c>
      <c r="Q434" s="182" t="str">
        <f t="shared" si="26"/>
        <v/>
      </c>
      <c r="R434" s="185"/>
      <c r="S434" s="266"/>
      <c r="T434" s="90"/>
      <c r="U434" s="158">
        <f t="shared" si="27"/>
        <v>0</v>
      </c>
    </row>
    <row r="435" spans="1:21" ht="20.100000000000001" customHeight="1" x14ac:dyDescent="0.25">
      <c r="A435" s="173">
        <v>429</v>
      </c>
      <c r="B435" s="201" t="str">
        <f>IF(OCS!B435="","",OCS!B435)</f>
        <v/>
      </c>
      <c r="C435" s="201" t="str">
        <f>IF(OCS!C435="","",OCS!C435)</f>
        <v/>
      </c>
      <c r="D435" s="229" t="str">
        <f>IF(OCS!D435="","",OCS!D435)</f>
        <v/>
      </c>
      <c r="E435" s="229" t="str">
        <f>IF(OCS!E435="","",OCS!E435)</f>
        <v/>
      </c>
      <c r="F435" s="287" t="str">
        <f>IF(OCS!F435="","",OCS!F435)</f>
        <v/>
      </c>
      <c r="G435" s="287" t="str">
        <f>IF(OCS!G435="","",OCS!G435)</f>
        <v/>
      </c>
      <c r="H435" s="201" t="str">
        <f>IF(OCS!H435="","",OCS!H435)</f>
        <v/>
      </c>
      <c r="I435" s="201" t="str">
        <f>IF(OCS!I435="","",OCS!I435)</f>
        <v/>
      </c>
      <c r="J435" s="88"/>
      <c r="K435" s="69"/>
      <c r="L435" s="69"/>
      <c r="M435" s="69"/>
      <c r="N435" s="69"/>
      <c r="O435" s="84" t="str">
        <f t="shared" si="25"/>
        <v/>
      </c>
      <c r="P435" s="84" t="str">
        <f t="shared" si="24"/>
        <v/>
      </c>
      <c r="Q435" s="182" t="str">
        <f t="shared" si="26"/>
        <v/>
      </c>
      <c r="R435" s="185"/>
      <c r="S435" s="266"/>
      <c r="T435" s="90"/>
      <c r="U435" s="158">
        <f t="shared" si="27"/>
        <v>0</v>
      </c>
    </row>
    <row r="436" spans="1:21" ht="20.100000000000001" customHeight="1" x14ac:dyDescent="0.25">
      <c r="A436" s="173">
        <v>430</v>
      </c>
      <c r="B436" s="201" t="str">
        <f>IF(OCS!B436="","",OCS!B436)</f>
        <v/>
      </c>
      <c r="C436" s="201" t="str">
        <f>IF(OCS!C436="","",OCS!C436)</f>
        <v/>
      </c>
      <c r="D436" s="229" t="str">
        <f>IF(OCS!D436="","",OCS!D436)</f>
        <v/>
      </c>
      <c r="E436" s="229" t="str">
        <f>IF(OCS!E436="","",OCS!E436)</f>
        <v/>
      </c>
      <c r="F436" s="287" t="str">
        <f>IF(OCS!F436="","",OCS!F436)</f>
        <v/>
      </c>
      <c r="G436" s="287" t="str">
        <f>IF(OCS!G436="","",OCS!G436)</f>
        <v/>
      </c>
      <c r="H436" s="201" t="str">
        <f>IF(OCS!H436="","",OCS!H436)</f>
        <v/>
      </c>
      <c r="I436" s="201" t="str">
        <f>IF(OCS!I436="","",OCS!I436)</f>
        <v/>
      </c>
      <c r="J436" s="88"/>
      <c r="K436" s="69"/>
      <c r="L436" s="69"/>
      <c r="M436" s="69"/>
      <c r="N436" s="69"/>
      <c r="O436" s="84" t="str">
        <f t="shared" si="25"/>
        <v/>
      </c>
      <c r="P436" s="84" t="str">
        <f t="shared" si="24"/>
        <v/>
      </c>
      <c r="Q436" s="182" t="str">
        <f t="shared" si="26"/>
        <v/>
      </c>
      <c r="R436" s="185"/>
      <c r="S436" s="266"/>
      <c r="T436" s="90"/>
      <c r="U436" s="158">
        <f t="shared" si="27"/>
        <v>0</v>
      </c>
    </row>
    <row r="437" spans="1:21" ht="20.100000000000001" customHeight="1" x14ac:dyDescent="0.25">
      <c r="A437" s="173">
        <v>431</v>
      </c>
      <c r="B437" s="201" t="str">
        <f>IF(OCS!B437="","",OCS!B437)</f>
        <v/>
      </c>
      <c r="C437" s="201" t="str">
        <f>IF(OCS!C437="","",OCS!C437)</f>
        <v/>
      </c>
      <c r="D437" s="229" t="str">
        <f>IF(OCS!D437="","",OCS!D437)</f>
        <v/>
      </c>
      <c r="E437" s="229" t="str">
        <f>IF(OCS!E437="","",OCS!E437)</f>
        <v/>
      </c>
      <c r="F437" s="287" t="str">
        <f>IF(OCS!F437="","",OCS!F437)</f>
        <v/>
      </c>
      <c r="G437" s="287" t="str">
        <f>IF(OCS!G437="","",OCS!G437)</f>
        <v/>
      </c>
      <c r="H437" s="201" t="str">
        <f>IF(OCS!H437="","",OCS!H437)</f>
        <v/>
      </c>
      <c r="I437" s="201" t="str">
        <f>IF(OCS!I437="","",OCS!I437)</f>
        <v/>
      </c>
      <c r="J437" s="88"/>
      <c r="K437" s="69"/>
      <c r="L437" s="69"/>
      <c r="M437" s="69"/>
      <c r="N437" s="69"/>
      <c r="O437" s="84" t="str">
        <f t="shared" si="25"/>
        <v/>
      </c>
      <c r="P437" s="84" t="str">
        <f t="shared" si="24"/>
        <v/>
      </c>
      <c r="Q437" s="182" t="str">
        <f t="shared" si="26"/>
        <v/>
      </c>
      <c r="R437" s="185"/>
      <c r="S437" s="266"/>
      <c r="T437" s="90"/>
      <c r="U437" s="158">
        <f t="shared" si="27"/>
        <v>0</v>
      </c>
    </row>
    <row r="438" spans="1:21" ht="20.100000000000001" customHeight="1" x14ac:dyDescent="0.25">
      <c r="A438" s="173">
        <v>432</v>
      </c>
      <c r="B438" s="201" t="str">
        <f>IF(OCS!B438="","",OCS!B438)</f>
        <v/>
      </c>
      <c r="C438" s="201" t="str">
        <f>IF(OCS!C438="","",OCS!C438)</f>
        <v/>
      </c>
      <c r="D438" s="229" t="str">
        <f>IF(OCS!D438="","",OCS!D438)</f>
        <v/>
      </c>
      <c r="E438" s="229" t="str">
        <f>IF(OCS!E438="","",OCS!E438)</f>
        <v/>
      </c>
      <c r="F438" s="287" t="str">
        <f>IF(OCS!F438="","",OCS!F438)</f>
        <v/>
      </c>
      <c r="G438" s="287" t="str">
        <f>IF(OCS!G438="","",OCS!G438)</f>
        <v/>
      </c>
      <c r="H438" s="201" t="str">
        <f>IF(OCS!H438="","",OCS!H438)</f>
        <v/>
      </c>
      <c r="I438" s="201" t="str">
        <f>IF(OCS!I438="","",OCS!I438)</f>
        <v/>
      </c>
      <c r="J438" s="88"/>
      <c r="K438" s="69"/>
      <c r="L438" s="69"/>
      <c r="M438" s="69"/>
      <c r="N438" s="69"/>
      <c r="O438" s="84" t="str">
        <f t="shared" si="25"/>
        <v/>
      </c>
      <c r="P438" s="84" t="str">
        <f t="shared" si="24"/>
        <v/>
      </c>
      <c r="Q438" s="182" t="str">
        <f t="shared" si="26"/>
        <v/>
      </c>
      <c r="R438" s="185"/>
      <c r="S438" s="266"/>
      <c r="T438" s="90"/>
      <c r="U438" s="158">
        <f t="shared" si="27"/>
        <v>0</v>
      </c>
    </row>
    <row r="439" spans="1:21" ht="20.100000000000001" customHeight="1" x14ac:dyDescent="0.25">
      <c r="A439" s="173">
        <v>433</v>
      </c>
      <c r="B439" s="201" t="str">
        <f>IF(OCS!B439="","",OCS!B439)</f>
        <v/>
      </c>
      <c r="C439" s="201" t="str">
        <f>IF(OCS!C439="","",OCS!C439)</f>
        <v/>
      </c>
      <c r="D439" s="229" t="str">
        <f>IF(OCS!D439="","",OCS!D439)</f>
        <v/>
      </c>
      <c r="E439" s="229" t="str">
        <f>IF(OCS!E439="","",OCS!E439)</f>
        <v/>
      </c>
      <c r="F439" s="287" t="str">
        <f>IF(OCS!F439="","",OCS!F439)</f>
        <v/>
      </c>
      <c r="G439" s="287" t="str">
        <f>IF(OCS!G439="","",OCS!G439)</f>
        <v/>
      </c>
      <c r="H439" s="201" t="str">
        <f>IF(OCS!H439="","",OCS!H439)</f>
        <v/>
      </c>
      <c r="I439" s="201" t="str">
        <f>IF(OCS!I439="","",OCS!I439)</f>
        <v/>
      </c>
      <c r="J439" s="88"/>
      <c r="K439" s="69"/>
      <c r="L439" s="69"/>
      <c r="M439" s="69"/>
      <c r="N439" s="69"/>
      <c r="O439" s="84" t="str">
        <f t="shared" si="25"/>
        <v/>
      </c>
      <c r="P439" s="84" t="str">
        <f t="shared" si="24"/>
        <v/>
      </c>
      <c r="Q439" s="182" t="str">
        <f t="shared" si="26"/>
        <v/>
      </c>
      <c r="R439" s="185"/>
      <c r="S439" s="266"/>
      <c r="T439" s="90"/>
      <c r="U439" s="158">
        <f t="shared" si="27"/>
        <v>0</v>
      </c>
    </row>
    <row r="440" spans="1:21" ht="20.100000000000001" customHeight="1" x14ac:dyDescent="0.25">
      <c r="A440" s="173">
        <v>434</v>
      </c>
      <c r="B440" s="201" t="str">
        <f>IF(OCS!B440="","",OCS!B440)</f>
        <v/>
      </c>
      <c r="C440" s="201" t="str">
        <f>IF(OCS!C440="","",OCS!C440)</f>
        <v/>
      </c>
      <c r="D440" s="229" t="str">
        <f>IF(OCS!D440="","",OCS!D440)</f>
        <v/>
      </c>
      <c r="E440" s="229" t="str">
        <f>IF(OCS!E440="","",OCS!E440)</f>
        <v/>
      </c>
      <c r="F440" s="287" t="str">
        <f>IF(OCS!F440="","",OCS!F440)</f>
        <v/>
      </c>
      <c r="G440" s="287" t="str">
        <f>IF(OCS!G440="","",OCS!G440)</f>
        <v/>
      </c>
      <c r="H440" s="201" t="str">
        <f>IF(OCS!H440="","",OCS!H440)</f>
        <v/>
      </c>
      <c r="I440" s="201" t="str">
        <f>IF(OCS!I440="","",OCS!I440)</f>
        <v/>
      </c>
      <c r="J440" s="88"/>
      <c r="K440" s="69"/>
      <c r="L440" s="69"/>
      <c r="M440" s="69"/>
      <c r="N440" s="69"/>
      <c r="O440" s="84" t="str">
        <f t="shared" si="25"/>
        <v/>
      </c>
      <c r="P440" s="84" t="str">
        <f t="shared" si="24"/>
        <v/>
      </c>
      <c r="Q440" s="182" t="str">
        <f t="shared" si="26"/>
        <v/>
      </c>
      <c r="R440" s="185"/>
      <c r="S440" s="266"/>
      <c r="T440" s="90"/>
      <c r="U440" s="158">
        <f t="shared" si="27"/>
        <v>0</v>
      </c>
    </row>
    <row r="441" spans="1:21" ht="20.100000000000001" customHeight="1" x14ac:dyDescent="0.25">
      <c r="A441" s="173">
        <v>435</v>
      </c>
      <c r="B441" s="201" t="str">
        <f>IF(OCS!B441="","",OCS!B441)</f>
        <v/>
      </c>
      <c r="C441" s="201" t="str">
        <f>IF(OCS!C441="","",OCS!C441)</f>
        <v/>
      </c>
      <c r="D441" s="229" t="str">
        <f>IF(OCS!D441="","",OCS!D441)</f>
        <v/>
      </c>
      <c r="E441" s="229" t="str">
        <f>IF(OCS!E441="","",OCS!E441)</f>
        <v/>
      </c>
      <c r="F441" s="287" t="str">
        <f>IF(OCS!F441="","",OCS!F441)</f>
        <v/>
      </c>
      <c r="G441" s="287" t="str">
        <f>IF(OCS!G441="","",OCS!G441)</f>
        <v/>
      </c>
      <c r="H441" s="201" t="str">
        <f>IF(OCS!H441="","",OCS!H441)</f>
        <v/>
      </c>
      <c r="I441" s="201" t="str">
        <f>IF(OCS!I441="","",OCS!I441)</f>
        <v/>
      </c>
      <c r="J441" s="88"/>
      <c r="K441" s="69"/>
      <c r="L441" s="69"/>
      <c r="M441" s="69"/>
      <c r="N441" s="69"/>
      <c r="O441" s="84" t="str">
        <f t="shared" si="25"/>
        <v/>
      </c>
      <c r="P441" s="84" t="str">
        <f t="shared" si="24"/>
        <v/>
      </c>
      <c r="Q441" s="182" t="str">
        <f t="shared" si="26"/>
        <v/>
      </c>
      <c r="R441" s="185"/>
      <c r="S441" s="266"/>
      <c r="T441" s="90"/>
      <c r="U441" s="158">
        <f t="shared" si="27"/>
        <v>0</v>
      </c>
    </row>
    <row r="442" spans="1:21" ht="20.100000000000001" customHeight="1" x14ac:dyDescent="0.25">
      <c r="A442" s="173">
        <v>436</v>
      </c>
      <c r="B442" s="201" t="str">
        <f>IF(OCS!B442="","",OCS!B442)</f>
        <v/>
      </c>
      <c r="C442" s="201" t="str">
        <f>IF(OCS!C442="","",OCS!C442)</f>
        <v/>
      </c>
      <c r="D442" s="229" t="str">
        <f>IF(OCS!D442="","",OCS!D442)</f>
        <v/>
      </c>
      <c r="E442" s="229" t="str">
        <f>IF(OCS!E442="","",OCS!E442)</f>
        <v/>
      </c>
      <c r="F442" s="287" t="str">
        <f>IF(OCS!F442="","",OCS!F442)</f>
        <v/>
      </c>
      <c r="G442" s="287" t="str">
        <f>IF(OCS!G442="","",OCS!G442)</f>
        <v/>
      </c>
      <c r="H442" s="201" t="str">
        <f>IF(OCS!H442="","",OCS!H442)</f>
        <v/>
      </c>
      <c r="I442" s="201" t="str">
        <f>IF(OCS!I442="","",OCS!I442)</f>
        <v/>
      </c>
      <c r="J442" s="88"/>
      <c r="K442" s="69"/>
      <c r="L442" s="69"/>
      <c r="M442" s="69"/>
      <c r="N442" s="69"/>
      <c r="O442" s="84" t="str">
        <f t="shared" si="25"/>
        <v/>
      </c>
      <c r="P442" s="84" t="str">
        <f t="shared" si="24"/>
        <v/>
      </c>
      <c r="Q442" s="182" t="str">
        <f t="shared" si="26"/>
        <v/>
      </c>
      <c r="R442" s="185"/>
      <c r="S442" s="266"/>
      <c r="T442" s="90"/>
      <c r="U442" s="158">
        <f t="shared" si="27"/>
        <v>0</v>
      </c>
    </row>
    <row r="443" spans="1:21" ht="20.100000000000001" customHeight="1" x14ac:dyDescent="0.25">
      <c r="A443" s="173">
        <v>437</v>
      </c>
      <c r="B443" s="201" t="str">
        <f>IF(OCS!B443="","",OCS!B443)</f>
        <v/>
      </c>
      <c r="C443" s="201" t="str">
        <f>IF(OCS!C443="","",OCS!C443)</f>
        <v/>
      </c>
      <c r="D443" s="229" t="str">
        <f>IF(OCS!D443="","",OCS!D443)</f>
        <v/>
      </c>
      <c r="E443" s="229" t="str">
        <f>IF(OCS!E443="","",OCS!E443)</f>
        <v/>
      </c>
      <c r="F443" s="287" t="str">
        <f>IF(OCS!F443="","",OCS!F443)</f>
        <v/>
      </c>
      <c r="G443" s="287" t="str">
        <f>IF(OCS!G443="","",OCS!G443)</f>
        <v/>
      </c>
      <c r="H443" s="201" t="str">
        <f>IF(OCS!H443="","",OCS!H443)</f>
        <v/>
      </c>
      <c r="I443" s="201" t="str">
        <f>IF(OCS!I443="","",OCS!I443)</f>
        <v/>
      </c>
      <c r="J443" s="88"/>
      <c r="K443" s="69"/>
      <c r="L443" s="69"/>
      <c r="M443" s="69"/>
      <c r="N443" s="69"/>
      <c r="O443" s="84" t="str">
        <f t="shared" si="25"/>
        <v/>
      </c>
      <c r="P443" s="84" t="str">
        <f t="shared" si="24"/>
        <v/>
      </c>
      <c r="Q443" s="182" t="str">
        <f t="shared" si="26"/>
        <v/>
      </c>
      <c r="R443" s="185"/>
      <c r="S443" s="266"/>
      <c r="T443" s="90"/>
      <c r="U443" s="158">
        <f t="shared" si="27"/>
        <v>0</v>
      </c>
    </row>
    <row r="444" spans="1:21" ht="20.100000000000001" customHeight="1" x14ac:dyDescent="0.25">
      <c r="A444" s="173">
        <v>438</v>
      </c>
      <c r="B444" s="201" t="str">
        <f>IF(OCS!B444="","",OCS!B444)</f>
        <v/>
      </c>
      <c r="C444" s="201" t="str">
        <f>IF(OCS!C444="","",OCS!C444)</f>
        <v/>
      </c>
      <c r="D444" s="229" t="str">
        <f>IF(OCS!D444="","",OCS!D444)</f>
        <v/>
      </c>
      <c r="E444" s="229" t="str">
        <f>IF(OCS!E444="","",OCS!E444)</f>
        <v/>
      </c>
      <c r="F444" s="287" t="str">
        <f>IF(OCS!F444="","",OCS!F444)</f>
        <v/>
      </c>
      <c r="G444" s="287" t="str">
        <f>IF(OCS!G444="","",OCS!G444)</f>
        <v/>
      </c>
      <c r="H444" s="201" t="str">
        <f>IF(OCS!H444="","",OCS!H444)</f>
        <v/>
      </c>
      <c r="I444" s="201" t="str">
        <f>IF(OCS!I444="","",OCS!I444)</f>
        <v/>
      </c>
      <c r="J444" s="88"/>
      <c r="K444" s="69"/>
      <c r="L444" s="69"/>
      <c r="M444" s="69"/>
      <c r="N444" s="69"/>
      <c r="O444" s="84" t="str">
        <f t="shared" si="25"/>
        <v/>
      </c>
      <c r="P444" s="84" t="str">
        <f t="shared" si="24"/>
        <v/>
      </c>
      <c r="Q444" s="182" t="str">
        <f t="shared" si="26"/>
        <v/>
      </c>
      <c r="R444" s="185"/>
      <c r="S444" s="266"/>
      <c r="T444" s="90"/>
      <c r="U444" s="158">
        <f t="shared" si="27"/>
        <v>0</v>
      </c>
    </row>
    <row r="445" spans="1:21" ht="20.100000000000001" customHeight="1" x14ac:dyDescent="0.25">
      <c r="A445" s="173">
        <v>439</v>
      </c>
      <c r="B445" s="201" t="str">
        <f>IF(OCS!B445="","",OCS!B445)</f>
        <v/>
      </c>
      <c r="C445" s="201" t="str">
        <f>IF(OCS!C445="","",OCS!C445)</f>
        <v/>
      </c>
      <c r="D445" s="229" t="str">
        <f>IF(OCS!D445="","",OCS!D445)</f>
        <v/>
      </c>
      <c r="E445" s="229" t="str">
        <f>IF(OCS!E445="","",OCS!E445)</f>
        <v/>
      </c>
      <c r="F445" s="287" t="str">
        <f>IF(OCS!F445="","",OCS!F445)</f>
        <v/>
      </c>
      <c r="G445" s="287" t="str">
        <f>IF(OCS!G445="","",OCS!G445)</f>
        <v/>
      </c>
      <c r="H445" s="201" t="str">
        <f>IF(OCS!H445="","",OCS!H445)</f>
        <v/>
      </c>
      <c r="I445" s="201" t="str">
        <f>IF(OCS!I445="","",OCS!I445)</f>
        <v/>
      </c>
      <c r="J445" s="88"/>
      <c r="K445" s="69"/>
      <c r="L445" s="69"/>
      <c r="M445" s="69"/>
      <c r="N445" s="69"/>
      <c r="O445" s="84" t="str">
        <f t="shared" si="25"/>
        <v/>
      </c>
      <c r="P445" s="84" t="str">
        <f t="shared" si="24"/>
        <v/>
      </c>
      <c r="Q445" s="182" t="str">
        <f t="shared" si="26"/>
        <v/>
      </c>
      <c r="R445" s="185"/>
      <c r="S445" s="266"/>
      <c r="T445" s="90"/>
      <c r="U445" s="158">
        <f t="shared" si="27"/>
        <v>0</v>
      </c>
    </row>
    <row r="446" spans="1:21" ht="20.100000000000001" customHeight="1" x14ac:dyDescent="0.25">
      <c r="A446" s="173">
        <v>440</v>
      </c>
      <c r="B446" s="201" t="str">
        <f>IF(OCS!B446="","",OCS!B446)</f>
        <v/>
      </c>
      <c r="C446" s="201" t="str">
        <f>IF(OCS!C446="","",OCS!C446)</f>
        <v/>
      </c>
      <c r="D446" s="229" t="str">
        <f>IF(OCS!D446="","",OCS!D446)</f>
        <v/>
      </c>
      <c r="E446" s="229" t="str">
        <f>IF(OCS!E446="","",OCS!E446)</f>
        <v/>
      </c>
      <c r="F446" s="287" t="str">
        <f>IF(OCS!F446="","",OCS!F446)</f>
        <v/>
      </c>
      <c r="G446" s="287" t="str">
        <f>IF(OCS!G446="","",OCS!G446)</f>
        <v/>
      </c>
      <c r="H446" s="201" t="str">
        <f>IF(OCS!H446="","",OCS!H446)</f>
        <v/>
      </c>
      <c r="I446" s="201" t="str">
        <f>IF(OCS!I446="","",OCS!I446)</f>
        <v/>
      </c>
      <c r="J446" s="88"/>
      <c r="K446" s="69"/>
      <c r="L446" s="69"/>
      <c r="M446" s="69"/>
      <c r="N446" s="69"/>
      <c r="O446" s="84" t="str">
        <f t="shared" si="25"/>
        <v/>
      </c>
      <c r="P446" s="84" t="str">
        <f t="shared" si="24"/>
        <v/>
      </c>
      <c r="Q446" s="182" t="str">
        <f t="shared" si="26"/>
        <v/>
      </c>
      <c r="R446" s="185"/>
      <c r="S446" s="266"/>
      <c r="T446" s="90"/>
      <c r="U446" s="158">
        <f t="shared" si="27"/>
        <v>0</v>
      </c>
    </row>
    <row r="447" spans="1:21" ht="20.100000000000001" customHeight="1" x14ac:dyDescent="0.25">
      <c r="A447" s="173">
        <v>441</v>
      </c>
      <c r="B447" s="201" t="str">
        <f>IF(OCS!B447="","",OCS!B447)</f>
        <v/>
      </c>
      <c r="C447" s="201" t="str">
        <f>IF(OCS!C447="","",OCS!C447)</f>
        <v/>
      </c>
      <c r="D447" s="229" t="str">
        <f>IF(OCS!D447="","",OCS!D447)</f>
        <v/>
      </c>
      <c r="E447" s="229" t="str">
        <f>IF(OCS!E447="","",OCS!E447)</f>
        <v/>
      </c>
      <c r="F447" s="287" t="str">
        <f>IF(OCS!F447="","",OCS!F447)</f>
        <v/>
      </c>
      <c r="G447" s="287" t="str">
        <f>IF(OCS!G447="","",OCS!G447)</f>
        <v/>
      </c>
      <c r="H447" s="201" t="str">
        <f>IF(OCS!H447="","",OCS!H447)</f>
        <v/>
      </c>
      <c r="I447" s="201" t="str">
        <f>IF(OCS!I447="","",OCS!I447)</f>
        <v/>
      </c>
      <c r="J447" s="88"/>
      <c r="K447" s="69"/>
      <c r="L447" s="69"/>
      <c r="M447" s="69"/>
      <c r="N447" s="69"/>
      <c r="O447" s="84" t="str">
        <f t="shared" si="25"/>
        <v/>
      </c>
      <c r="P447" s="84" t="str">
        <f t="shared" si="24"/>
        <v/>
      </c>
      <c r="Q447" s="182" t="str">
        <f t="shared" si="26"/>
        <v/>
      </c>
      <c r="R447" s="185"/>
      <c r="S447" s="266"/>
      <c r="T447" s="90"/>
      <c r="U447" s="158">
        <f t="shared" si="27"/>
        <v>0</v>
      </c>
    </row>
    <row r="448" spans="1:21" ht="20.100000000000001" customHeight="1" x14ac:dyDescent="0.25">
      <c r="A448" s="173">
        <v>442</v>
      </c>
      <c r="B448" s="201" t="str">
        <f>IF(OCS!B448="","",OCS!B448)</f>
        <v/>
      </c>
      <c r="C448" s="201" t="str">
        <f>IF(OCS!C448="","",OCS!C448)</f>
        <v/>
      </c>
      <c r="D448" s="229" t="str">
        <f>IF(OCS!D448="","",OCS!D448)</f>
        <v/>
      </c>
      <c r="E448" s="229" t="str">
        <f>IF(OCS!E448="","",OCS!E448)</f>
        <v/>
      </c>
      <c r="F448" s="287" t="str">
        <f>IF(OCS!F448="","",OCS!F448)</f>
        <v/>
      </c>
      <c r="G448" s="287" t="str">
        <f>IF(OCS!G448="","",OCS!G448)</f>
        <v/>
      </c>
      <c r="H448" s="201" t="str">
        <f>IF(OCS!H448="","",OCS!H448)</f>
        <v/>
      </c>
      <c r="I448" s="201" t="str">
        <f>IF(OCS!I448="","",OCS!I448)</f>
        <v/>
      </c>
      <c r="J448" s="88"/>
      <c r="K448" s="69"/>
      <c r="L448" s="69"/>
      <c r="M448" s="69"/>
      <c r="N448" s="69"/>
      <c r="O448" s="84" t="str">
        <f t="shared" si="25"/>
        <v/>
      </c>
      <c r="P448" s="84" t="str">
        <f t="shared" si="24"/>
        <v/>
      </c>
      <c r="Q448" s="182" t="str">
        <f t="shared" si="26"/>
        <v/>
      </c>
      <c r="R448" s="185"/>
      <c r="S448" s="266"/>
      <c r="T448" s="90"/>
      <c r="U448" s="158">
        <f t="shared" si="27"/>
        <v>0</v>
      </c>
    </row>
    <row r="449" spans="1:28" ht="20.100000000000001" customHeight="1" x14ac:dyDescent="0.25">
      <c r="A449" s="173">
        <v>443</v>
      </c>
      <c r="B449" s="201" t="str">
        <f>IF(OCS!B449="","",OCS!B449)</f>
        <v/>
      </c>
      <c r="C449" s="201" t="str">
        <f>IF(OCS!C449="","",OCS!C449)</f>
        <v/>
      </c>
      <c r="D449" s="229" t="str">
        <f>IF(OCS!D449="","",OCS!D449)</f>
        <v/>
      </c>
      <c r="E449" s="229" t="str">
        <f>IF(OCS!E449="","",OCS!E449)</f>
        <v/>
      </c>
      <c r="F449" s="287" t="str">
        <f>IF(OCS!F449="","",OCS!F449)</f>
        <v/>
      </c>
      <c r="G449" s="287" t="str">
        <f>IF(OCS!G449="","",OCS!G449)</f>
        <v/>
      </c>
      <c r="H449" s="201" t="str">
        <f>IF(OCS!H449="","",OCS!H449)</f>
        <v/>
      </c>
      <c r="I449" s="201" t="str">
        <f>IF(OCS!I449="","",OCS!I449)</f>
        <v/>
      </c>
      <c r="J449" s="88"/>
      <c r="K449" s="69"/>
      <c r="L449" s="69"/>
      <c r="M449" s="69"/>
      <c r="N449" s="69"/>
      <c r="O449" s="84" t="str">
        <f t="shared" si="25"/>
        <v/>
      </c>
      <c r="P449" s="84" t="str">
        <f t="shared" si="24"/>
        <v/>
      </c>
      <c r="Q449" s="182" t="str">
        <f t="shared" si="26"/>
        <v/>
      </c>
      <c r="R449" s="185"/>
      <c r="S449" s="266"/>
      <c r="T449" s="90"/>
      <c r="U449" s="158">
        <f t="shared" si="27"/>
        <v>0</v>
      </c>
    </row>
    <row r="450" spans="1:28" ht="20.100000000000001" customHeight="1" x14ac:dyDescent="0.25">
      <c r="A450" s="173">
        <v>444</v>
      </c>
      <c r="B450" s="201" t="str">
        <f>IF(OCS!B450="","",OCS!B450)</f>
        <v/>
      </c>
      <c r="C450" s="201" t="str">
        <f>IF(OCS!C450="","",OCS!C450)</f>
        <v/>
      </c>
      <c r="D450" s="229" t="str">
        <f>IF(OCS!D450="","",OCS!D450)</f>
        <v/>
      </c>
      <c r="E450" s="229" t="str">
        <f>IF(OCS!E450="","",OCS!E450)</f>
        <v/>
      </c>
      <c r="F450" s="287" t="str">
        <f>IF(OCS!F450="","",OCS!F450)</f>
        <v/>
      </c>
      <c r="G450" s="287" t="str">
        <f>IF(OCS!G450="","",OCS!G450)</f>
        <v/>
      </c>
      <c r="H450" s="201" t="str">
        <f>IF(OCS!H450="","",OCS!H450)</f>
        <v/>
      </c>
      <c r="I450" s="201" t="str">
        <f>IF(OCS!I450="","",OCS!I450)</f>
        <v/>
      </c>
      <c r="J450" s="88"/>
      <c r="K450" s="69"/>
      <c r="L450" s="69"/>
      <c r="M450" s="69"/>
      <c r="N450" s="69"/>
      <c r="O450" s="84" t="str">
        <f t="shared" si="25"/>
        <v/>
      </c>
      <c r="P450" s="84" t="str">
        <f t="shared" si="24"/>
        <v/>
      </c>
      <c r="Q450" s="182" t="str">
        <f t="shared" si="26"/>
        <v/>
      </c>
      <c r="R450" s="185"/>
      <c r="S450" s="266"/>
      <c r="T450" s="90"/>
      <c r="U450" s="158">
        <f t="shared" si="27"/>
        <v>0</v>
      </c>
    </row>
    <row r="451" spans="1:28" ht="20.100000000000001" customHeight="1" x14ac:dyDescent="0.25">
      <c r="A451" s="173">
        <v>445</v>
      </c>
      <c r="B451" s="201" t="str">
        <f>IF(OCS!B451="","",OCS!B451)</f>
        <v/>
      </c>
      <c r="C451" s="201" t="str">
        <f>IF(OCS!C451="","",OCS!C451)</f>
        <v/>
      </c>
      <c r="D451" s="229" t="str">
        <f>IF(OCS!D451="","",OCS!D451)</f>
        <v/>
      </c>
      <c r="E451" s="229" t="str">
        <f>IF(OCS!E451="","",OCS!E451)</f>
        <v/>
      </c>
      <c r="F451" s="287" t="str">
        <f>IF(OCS!F451="","",OCS!F451)</f>
        <v/>
      </c>
      <c r="G451" s="287" t="str">
        <f>IF(OCS!G451="","",OCS!G451)</f>
        <v/>
      </c>
      <c r="H451" s="201" t="str">
        <f>IF(OCS!H451="","",OCS!H451)</f>
        <v/>
      </c>
      <c r="I451" s="201" t="str">
        <f>IF(OCS!I451="","",OCS!I451)</f>
        <v/>
      </c>
      <c r="J451" s="88"/>
      <c r="K451" s="69"/>
      <c r="L451" s="69"/>
      <c r="M451" s="69"/>
      <c r="N451" s="69"/>
      <c r="O451" s="84" t="str">
        <f t="shared" si="25"/>
        <v/>
      </c>
      <c r="P451" s="84" t="str">
        <f t="shared" si="24"/>
        <v/>
      </c>
      <c r="Q451" s="182" t="str">
        <f t="shared" si="26"/>
        <v/>
      </c>
      <c r="R451" s="185"/>
      <c r="S451" s="266"/>
      <c r="T451" s="90"/>
      <c r="U451" s="158">
        <f t="shared" si="27"/>
        <v>0</v>
      </c>
    </row>
    <row r="452" spans="1:28" ht="20.100000000000001" customHeight="1" x14ac:dyDescent="0.25">
      <c r="A452" s="173">
        <v>446</v>
      </c>
      <c r="B452" s="201" t="str">
        <f>IF(OCS!B452="","",OCS!B452)</f>
        <v/>
      </c>
      <c r="C452" s="201" t="str">
        <f>IF(OCS!C452="","",OCS!C452)</f>
        <v/>
      </c>
      <c r="D452" s="229" t="str">
        <f>IF(OCS!D452="","",OCS!D452)</f>
        <v/>
      </c>
      <c r="E452" s="229" t="str">
        <f>IF(OCS!E452="","",OCS!E452)</f>
        <v/>
      </c>
      <c r="F452" s="287" t="str">
        <f>IF(OCS!F452="","",OCS!F452)</f>
        <v/>
      </c>
      <c r="G452" s="287" t="str">
        <f>IF(OCS!G452="","",OCS!G452)</f>
        <v/>
      </c>
      <c r="H452" s="201" t="str">
        <f>IF(OCS!H452="","",OCS!H452)</f>
        <v/>
      </c>
      <c r="I452" s="201" t="str">
        <f>IF(OCS!I452="","",OCS!I452)</f>
        <v/>
      </c>
      <c r="J452" s="88"/>
      <c r="K452" s="69"/>
      <c r="L452" s="69"/>
      <c r="M452" s="69"/>
      <c r="N452" s="69"/>
      <c r="O452" s="84" t="str">
        <f t="shared" si="25"/>
        <v/>
      </c>
      <c r="P452" s="84" t="str">
        <f t="shared" si="24"/>
        <v/>
      </c>
      <c r="Q452" s="182" t="str">
        <f t="shared" si="26"/>
        <v/>
      </c>
      <c r="R452" s="185"/>
      <c r="S452" s="266"/>
      <c r="T452" s="90"/>
      <c r="U452" s="158">
        <f t="shared" si="27"/>
        <v>0</v>
      </c>
    </row>
    <row r="453" spans="1:28" ht="20.100000000000001" customHeight="1" x14ac:dyDescent="0.25">
      <c r="A453" s="173">
        <v>447</v>
      </c>
      <c r="B453" s="201" t="str">
        <f>IF(OCS!B453="","",OCS!B453)</f>
        <v/>
      </c>
      <c r="C453" s="201" t="str">
        <f>IF(OCS!C453="","",OCS!C453)</f>
        <v/>
      </c>
      <c r="D453" s="229" t="str">
        <f>IF(OCS!D453="","",OCS!D453)</f>
        <v/>
      </c>
      <c r="E453" s="229" t="str">
        <f>IF(OCS!E453="","",OCS!E453)</f>
        <v/>
      </c>
      <c r="F453" s="287" t="str">
        <f>IF(OCS!F453="","",OCS!F453)</f>
        <v/>
      </c>
      <c r="G453" s="287" t="str">
        <f>IF(OCS!G453="","",OCS!G453)</f>
        <v/>
      </c>
      <c r="H453" s="201" t="str">
        <f>IF(OCS!H453="","",OCS!H453)</f>
        <v/>
      </c>
      <c r="I453" s="201" t="str">
        <f>IF(OCS!I453="","",OCS!I453)</f>
        <v/>
      </c>
      <c r="J453" s="88"/>
      <c r="K453" s="69"/>
      <c r="L453" s="69"/>
      <c r="M453" s="69"/>
      <c r="N453" s="69"/>
      <c r="O453" s="84" t="str">
        <f t="shared" si="25"/>
        <v/>
      </c>
      <c r="P453" s="84" t="str">
        <f t="shared" si="24"/>
        <v/>
      </c>
      <c r="Q453" s="182" t="str">
        <f t="shared" si="26"/>
        <v/>
      </c>
      <c r="R453" s="185"/>
      <c r="S453" s="266"/>
      <c r="T453" s="90"/>
      <c r="U453" s="158">
        <f t="shared" si="27"/>
        <v>0</v>
      </c>
    </row>
    <row r="454" spans="1:28" ht="20.100000000000001" customHeight="1" x14ac:dyDescent="0.25">
      <c r="A454" s="173">
        <v>448</v>
      </c>
      <c r="B454" s="201" t="str">
        <f>IF(OCS!B454="","",OCS!B454)</f>
        <v/>
      </c>
      <c r="C454" s="201" t="str">
        <f>IF(OCS!C454="","",OCS!C454)</f>
        <v/>
      </c>
      <c r="D454" s="229" t="str">
        <f>IF(OCS!D454="","",OCS!D454)</f>
        <v/>
      </c>
      <c r="E454" s="229" t="str">
        <f>IF(OCS!E454="","",OCS!E454)</f>
        <v/>
      </c>
      <c r="F454" s="287" t="str">
        <f>IF(OCS!F454="","",OCS!F454)</f>
        <v/>
      </c>
      <c r="G454" s="287" t="str">
        <f>IF(OCS!G454="","",OCS!G454)</f>
        <v/>
      </c>
      <c r="H454" s="201" t="str">
        <f>IF(OCS!H454="","",OCS!H454)</f>
        <v/>
      </c>
      <c r="I454" s="201" t="str">
        <f>IF(OCS!I454="","",OCS!I454)</f>
        <v/>
      </c>
      <c r="J454" s="88"/>
      <c r="K454" s="69"/>
      <c r="L454" s="69"/>
      <c r="M454" s="69"/>
      <c r="N454" s="69"/>
      <c r="O454" s="84" t="str">
        <f t="shared" si="25"/>
        <v/>
      </c>
      <c r="P454" s="84" t="str">
        <f t="shared" si="24"/>
        <v/>
      </c>
      <c r="Q454" s="182" t="str">
        <f t="shared" si="26"/>
        <v/>
      </c>
      <c r="R454" s="185"/>
      <c r="S454" s="266"/>
      <c r="T454" s="90"/>
      <c r="U454" s="158">
        <f t="shared" si="27"/>
        <v>0</v>
      </c>
    </row>
    <row r="455" spans="1:28" ht="20.100000000000001" customHeight="1" x14ac:dyDescent="0.25">
      <c r="A455" s="173">
        <v>449</v>
      </c>
      <c r="B455" s="201" t="str">
        <f>IF(OCS!B455="","",OCS!B455)</f>
        <v/>
      </c>
      <c r="C455" s="201" t="str">
        <f>IF(OCS!C455="","",OCS!C455)</f>
        <v/>
      </c>
      <c r="D455" s="229" t="str">
        <f>IF(OCS!D455="","",OCS!D455)</f>
        <v/>
      </c>
      <c r="E455" s="229" t="str">
        <f>IF(OCS!E455="","",OCS!E455)</f>
        <v/>
      </c>
      <c r="F455" s="287" t="str">
        <f>IF(OCS!F455="","",OCS!F455)</f>
        <v/>
      </c>
      <c r="G455" s="287" t="str">
        <f>IF(OCS!G455="","",OCS!G455)</f>
        <v/>
      </c>
      <c r="H455" s="201" t="str">
        <f>IF(OCS!H455="","",OCS!H455)</f>
        <v/>
      </c>
      <c r="I455" s="201" t="str">
        <f>IF(OCS!I455="","",OCS!I455)</f>
        <v/>
      </c>
      <c r="J455" s="88"/>
      <c r="K455" s="69"/>
      <c r="L455" s="69"/>
      <c r="M455" s="69"/>
      <c r="N455" s="69"/>
      <c r="O455" s="84" t="str">
        <f t="shared" si="25"/>
        <v/>
      </c>
      <c r="P455" s="84" t="str">
        <f t="shared" ref="P455:P506" si="28">IF(J455="","",IF(AND(J455="Internes",K455&gt;=12),5.19*L455*K455,IF(AND(J455="Internes",K455&lt;12),11.42*L455*K455,IF(AND(J455="Mayotte",K455&gt;=12),12*L455*K455,IF(AND(J455="Mayotte",K455&lt;12),21.53*L455*K455,IF(AND(J455="Hors territoire",K455&gt;=12),23.73*L455*K455,IF(AND(J455="Hors territoire",K455&lt;12),39.97*L455*K455,"")))))))</f>
        <v/>
      </c>
      <c r="Q455" s="182" t="str">
        <f t="shared" si="26"/>
        <v/>
      </c>
      <c r="R455" s="185"/>
      <c r="S455" s="266"/>
      <c r="T455" s="90"/>
      <c r="U455" s="158">
        <f t="shared" si="27"/>
        <v>0</v>
      </c>
    </row>
    <row r="456" spans="1:28" ht="20.100000000000001" customHeight="1" x14ac:dyDescent="0.25">
      <c r="A456" s="173">
        <v>450</v>
      </c>
      <c r="B456" s="201" t="str">
        <f>IF(OCS!B456="","",OCS!B456)</f>
        <v/>
      </c>
      <c r="C456" s="201" t="str">
        <f>IF(OCS!C456="","",OCS!C456)</f>
        <v/>
      </c>
      <c r="D456" s="229" t="str">
        <f>IF(OCS!D456="","",OCS!D456)</f>
        <v/>
      </c>
      <c r="E456" s="229" t="str">
        <f>IF(OCS!E456="","",OCS!E456)</f>
        <v/>
      </c>
      <c r="F456" s="287" t="str">
        <f>IF(OCS!F456="","",OCS!F456)</f>
        <v/>
      </c>
      <c r="G456" s="287" t="str">
        <f>IF(OCS!G456="","",OCS!G456)</f>
        <v/>
      </c>
      <c r="H456" s="201" t="str">
        <f>IF(OCS!H456="","",OCS!H456)</f>
        <v/>
      </c>
      <c r="I456" s="201" t="str">
        <f>IF(OCS!I456="","",OCS!I456)</f>
        <v/>
      </c>
      <c r="J456" s="88"/>
      <c r="K456" s="69"/>
      <c r="L456" s="69"/>
      <c r="M456" s="69"/>
      <c r="N456" s="69"/>
      <c r="O456" s="84" t="str">
        <f t="shared" ref="O456:O506" si="29">IF(J456="","",IF(AND(J456="Internes",K456&gt;=12),5.19,IF(AND(J456="Internes",K456&lt;12),11.42,IF(AND(J456="Mayotte",K456&gt;=12),12,IF(AND(J456="Mayotte",K456&lt;12),21.53,IF(AND(J456="Hors territoire",K456&gt;=12),23.73,IF(AND(J456="Hors territoire",K456&lt;12),39.97,"")))))))</f>
        <v/>
      </c>
      <c r="P456" s="84" t="str">
        <f t="shared" si="28"/>
        <v/>
      </c>
      <c r="Q456" s="182" t="str">
        <f t="shared" ref="Q456:Q506" si="30">IF(OR(I456="",P456=""),"",IF($P456&gt;I456,"Le montant éligible ne peut être supérieur au montant présenté",""))</f>
        <v/>
      </c>
      <c r="R456" s="185"/>
      <c r="S456" s="266"/>
      <c r="T456" s="90"/>
      <c r="U456" s="158">
        <f t="shared" ref="U456:U506" si="31">IF(AND(B456&lt;&gt;"",T456&lt;&gt;"Oui"),1,0)</f>
        <v>0</v>
      </c>
    </row>
    <row r="457" spans="1:28" ht="20.100000000000001" customHeight="1" x14ac:dyDescent="0.25">
      <c r="A457" s="173">
        <v>451</v>
      </c>
      <c r="B457" s="201" t="str">
        <f>IF(OCS!B457="","",OCS!B457)</f>
        <v/>
      </c>
      <c r="C457" s="201" t="str">
        <f>IF(OCS!C457="","",OCS!C457)</f>
        <v/>
      </c>
      <c r="D457" s="229" t="str">
        <f>IF(OCS!D457="","",OCS!D457)</f>
        <v/>
      </c>
      <c r="E457" s="229" t="str">
        <f>IF(OCS!E457="","",OCS!E457)</f>
        <v/>
      </c>
      <c r="F457" s="287" t="str">
        <f>IF(OCS!F457="","",OCS!F457)</f>
        <v/>
      </c>
      <c r="G457" s="287" t="str">
        <f>IF(OCS!G457="","",OCS!G457)</f>
        <v/>
      </c>
      <c r="H457" s="201" t="str">
        <f>IF(OCS!H457="","",OCS!H457)</f>
        <v/>
      </c>
      <c r="I457" s="201" t="str">
        <f>IF(OCS!I457="","",OCS!I457)</f>
        <v/>
      </c>
      <c r="J457" s="88"/>
      <c r="K457" s="69"/>
      <c r="L457" s="69"/>
      <c r="M457" s="69"/>
      <c r="N457" s="69"/>
      <c r="O457" s="84" t="str">
        <f t="shared" si="29"/>
        <v/>
      </c>
      <c r="P457" s="84" t="str">
        <f t="shared" si="28"/>
        <v/>
      </c>
      <c r="Q457" s="182" t="str">
        <f t="shared" si="30"/>
        <v/>
      </c>
      <c r="R457" s="185"/>
      <c r="S457" s="266"/>
      <c r="T457" s="90"/>
      <c r="U457" s="158">
        <f t="shared" si="31"/>
        <v>0</v>
      </c>
    </row>
    <row r="458" spans="1:28" ht="20.100000000000001" customHeight="1" x14ac:dyDescent="0.3">
      <c r="A458" s="173">
        <v>452</v>
      </c>
      <c r="B458" s="201" t="str">
        <f>IF(OCS!B458="","",OCS!B458)</f>
        <v/>
      </c>
      <c r="C458" s="201" t="str">
        <f>IF(OCS!C458="","",OCS!C458)</f>
        <v/>
      </c>
      <c r="D458" s="229" t="str">
        <f>IF(OCS!D458="","",OCS!D458)</f>
        <v/>
      </c>
      <c r="E458" s="229" t="str">
        <f>IF(OCS!E458="","",OCS!E458)</f>
        <v/>
      </c>
      <c r="F458" s="287" t="str">
        <f>IF(OCS!F458="","",OCS!F458)</f>
        <v/>
      </c>
      <c r="G458" s="287" t="str">
        <f>IF(OCS!G458="","",OCS!G458)</f>
        <v/>
      </c>
      <c r="H458" s="201" t="str">
        <f>IF(OCS!H458="","",OCS!H458)</f>
        <v/>
      </c>
      <c r="I458" s="201" t="str">
        <f>IF(OCS!I458="","",OCS!I458)</f>
        <v/>
      </c>
      <c r="J458" s="88"/>
      <c r="K458" s="69"/>
      <c r="L458" s="69"/>
      <c r="M458" s="69"/>
      <c r="N458" s="69"/>
      <c r="O458" s="84" t="str">
        <f t="shared" si="29"/>
        <v/>
      </c>
      <c r="P458" s="84" t="str">
        <f t="shared" si="28"/>
        <v/>
      </c>
      <c r="Q458" s="182" t="str">
        <f t="shared" si="30"/>
        <v/>
      </c>
      <c r="R458" s="185"/>
      <c r="S458" s="266"/>
      <c r="T458" s="90"/>
      <c r="U458" s="158">
        <f t="shared" si="31"/>
        <v>0</v>
      </c>
      <c r="W458" s="177"/>
      <c r="X458" s="177"/>
      <c r="Y458" s="177"/>
      <c r="Z458" s="177"/>
      <c r="AA458" s="177"/>
      <c r="AB458" s="177"/>
    </row>
    <row r="459" spans="1:28" ht="20.100000000000001" customHeight="1" x14ac:dyDescent="0.25">
      <c r="A459" s="173">
        <v>453</v>
      </c>
      <c r="B459" s="201" t="str">
        <f>IF(OCS!B459="","",OCS!B459)</f>
        <v/>
      </c>
      <c r="C459" s="201" t="str">
        <f>IF(OCS!C459="","",OCS!C459)</f>
        <v/>
      </c>
      <c r="D459" s="229" t="str">
        <f>IF(OCS!D459="","",OCS!D459)</f>
        <v/>
      </c>
      <c r="E459" s="229" t="str">
        <f>IF(OCS!E459="","",OCS!E459)</f>
        <v/>
      </c>
      <c r="F459" s="287" t="str">
        <f>IF(OCS!F459="","",OCS!F459)</f>
        <v/>
      </c>
      <c r="G459" s="287" t="str">
        <f>IF(OCS!G459="","",OCS!G459)</f>
        <v/>
      </c>
      <c r="H459" s="201" t="str">
        <f>IF(OCS!H459="","",OCS!H459)</f>
        <v/>
      </c>
      <c r="I459" s="201" t="str">
        <f>IF(OCS!I459="","",OCS!I459)</f>
        <v/>
      </c>
      <c r="J459" s="88"/>
      <c r="K459" s="69"/>
      <c r="L459" s="69"/>
      <c r="M459" s="69"/>
      <c r="N459" s="69"/>
      <c r="O459" s="84" t="str">
        <f t="shared" si="29"/>
        <v/>
      </c>
      <c r="P459" s="84" t="str">
        <f t="shared" si="28"/>
        <v/>
      </c>
      <c r="Q459" s="182" t="str">
        <f t="shared" si="30"/>
        <v/>
      </c>
      <c r="R459" s="185"/>
      <c r="S459" s="266"/>
      <c r="T459" s="90"/>
      <c r="U459" s="158">
        <f t="shared" si="31"/>
        <v>0</v>
      </c>
    </row>
    <row r="460" spans="1:28" ht="20.100000000000001" customHeight="1" x14ac:dyDescent="0.25">
      <c r="A460" s="173">
        <v>454</v>
      </c>
      <c r="B460" s="201" t="str">
        <f>IF(OCS!B460="","",OCS!B460)</f>
        <v/>
      </c>
      <c r="C460" s="201" t="str">
        <f>IF(OCS!C460="","",OCS!C460)</f>
        <v/>
      </c>
      <c r="D460" s="229" t="str">
        <f>IF(OCS!D460="","",OCS!D460)</f>
        <v/>
      </c>
      <c r="E460" s="229" t="str">
        <f>IF(OCS!E460="","",OCS!E460)</f>
        <v/>
      </c>
      <c r="F460" s="287" t="str">
        <f>IF(OCS!F460="","",OCS!F460)</f>
        <v/>
      </c>
      <c r="G460" s="287" t="str">
        <f>IF(OCS!G460="","",OCS!G460)</f>
        <v/>
      </c>
      <c r="H460" s="201" t="str">
        <f>IF(OCS!H460="","",OCS!H460)</f>
        <v/>
      </c>
      <c r="I460" s="201" t="str">
        <f>IF(OCS!I460="","",OCS!I460)</f>
        <v/>
      </c>
      <c r="J460" s="88"/>
      <c r="K460" s="69"/>
      <c r="L460" s="69"/>
      <c r="M460" s="69"/>
      <c r="N460" s="69"/>
      <c r="O460" s="84" t="str">
        <f t="shared" si="29"/>
        <v/>
      </c>
      <c r="P460" s="84" t="str">
        <f t="shared" si="28"/>
        <v/>
      </c>
      <c r="Q460" s="182" t="str">
        <f t="shared" si="30"/>
        <v/>
      </c>
      <c r="R460" s="185"/>
      <c r="S460" s="266"/>
      <c r="T460" s="90"/>
      <c r="U460" s="158">
        <f t="shared" si="31"/>
        <v>0</v>
      </c>
    </row>
    <row r="461" spans="1:28" ht="20.100000000000001" customHeight="1" x14ac:dyDescent="0.25">
      <c r="A461" s="173">
        <v>455</v>
      </c>
      <c r="B461" s="201" t="str">
        <f>IF(OCS!B461="","",OCS!B461)</f>
        <v/>
      </c>
      <c r="C461" s="201" t="str">
        <f>IF(OCS!C461="","",OCS!C461)</f>
        <v/>
      </c>
      <c r="D461" s="229" t="str">
        <f>IF(OCS!D461="","",OCS!D461)</f>
        <v/>
      </c>
      <c r="E461" s="229" t="str">
        <f>IF(OCS!E461="","",OCS!E461)</f>
        <v/>
      </c>
      <c r="F461" s="287" t="str">
        <f>IF(OCS!F461="","",OCS!F461)</f>
        <v/>
      </c>
      <c r="G461" s="287" t="str">
        <f>IF(OCS!G461="","",OCS!G461)</f>
        <v/>
      </c>
      <c r="H461" s="201" t="str">
        <f>IF(OCS!H461="","",OCS!H461)</f>
        <v/>
      </c>
      <c r="I461" s="201" t="str">
        <f>IF(OCS!I461="","",OCS!I461)</f>
        <v/>
      </c>
      <c r="J461" s="88"/>
      <c r="K461" s="69"/>
      <c r="L461" s="69"/>
      <c r="M461" s="69"/>
      <c r="N461" s="69"/>
      <c r="O461" s="84" t="str">
        <f t="shared" si="29"/>
        <v/>
      </c>
      <c r="P461" s="84" t="str">
        <f t="shared" si="28"/>
        <v/>
      </c>
      <c r="Q461" s="182" t="str">
        <f t="shared" si="30"/>
        <v/>
      </c>
      <c r="R461" s="185"/>
      <c r="S461" s="266"/>
      <c r="T461" s="90"/>
      <c r="U461" s="158">
        <f t="shared" si="31"/>
        <v>0</v>
      </c>
    </row>
    <row r="462" spans="1:28" ht="20.100000000000001" customHeight="1" x14ac:dyDescent="0.25">
      <c r="A462" s="173">
        <v>456</v>
      </c>
      <c r="B462" s="201" t="str">
        <f>IF(OCS!B462="","",OCS!B462)</f>
        <v/>
      </c>
      <c r="C462" s="201" t="str">
        <f>IF(OCS!C462="","",OCS!C462)</f>
        <v/>
      </c>
      <c r="D462" s="229" t="str">
        <f>IF(OCS!D462="","",OCS!D462)</f>
        <v/>
      </c>
      <c r="E462" s="229" t="str">
        <f>IF(OCS!E462="","",OCS!E462)</f>
        <v/>
      </c>
      <c r="F462" s="287" t="str">
        <f>IF(OCS!F462="","",OCS!F462)</f>
        <v/>
      </c>
      <c r="G462" s="287" t="str">
        <f>IF(OCS!G462="","",OCS!G462)</f>
        <v/>
      </c>
      <c r="H462" s="201" t="str">
        <f>IF(OCS!H462="","",OCS!H462)</f>
        <v/>
      </c>
      <c r="I462" s="201" t="str">
        <f>IF(OCS!I462="","",OCS!I462)</f>
        <v/>
      </c>
      <c r="J462" s="88"/>
      <c r="K462" s="69"/>
      <c r="L462" s="69"/>
      <c r="M462" s="69"/>
      <c r="N462" s="69"/>
      <c r="O462" s="84" t="str">
        <f t="shared" si="29"/>
        <v/>
      </c>
      <c r="P462" s="84" t="str">
        <f t="shared" si="28"/>
        <v/>
      </c>
      <c r="Q462" s="182" t="str">
        <f t="shared" si="30"/>
        <v/>
      </c>
      <c r="R462" s="185"/>
      <c r="S462" s="266"/>
      <c r="T462" s="90"/>
      <c r="U462" s="158">
        <f t="shared" si="31"/>
        <v>0</v>
      </c>
    </row>
    <row r="463" spans="1:28" ht="20.100000000000001" customHeight="1" x14ac:dyDescent="0.25">
      <c r="A463" s="173">
        <v>457</v>
      </c>
      <c r="B463" s="201" t="str">
        <f>IF(OCS!B463="","",OCS!B463)</f>
        <v/>
      </c>
      <c r="C463" s="201" t="str">
        <f>IF(OCS!C463="","",OCS!C463)</f>
        <v/>
      </c>
      <c r="D463" s="229" t="str">
        <f>IF(OCS!D463="","",OCS!D463)</f>
        <v/>
      </c>
      <c r="E463" s="229" t="str">
        <f>IF(OCS!E463="","",OCS!E463)</f>
        <v/>
      </c>
      <c r="F463" s="287" t="str">
        <f>IF(OCS!F463="","",OCS!F463)</f>
        <v/>
      </c>
      <c r="G463" s="287" t="str">
        <f>IF(OCS!G463="","",OCS!G463)</f>
        <v/>
      </c>
      <c r="H463" s="201" t="str">
        <f>IF(OCS!H463="","",OCS!H463)</f>
        <v/>
      </c>
      <c r="I463" s="201" t="str">
        <f>IF(OCS!I463="","",OCS!I463)</f>
        <v/>
      </c>
      <c r="J463" s="88"/>
      <c r="K463" s="69"/>
      <c r="L463" s="69"/>
      <c r="M463" s="69"/>
      <c r="N463" s="69"/>
      <c r="O463" s="84" t="str">
        <f t="shared" si="29"/>
        <v/>
      </c>
      <c r="P463" s="84" t="str">
        <f t="shared" si="28"/>
        <v/>
      </c>
      <c r="Q463" s="182" t="str">
        <f t="shared" si="30"/>
        <v/>
      </c>
      <c r="R463" s="185"/>
      <c r="S463" s="266"/>
      <c r="T463" s="90"/>
      <c r="U463" s="158">
        <f t="shared" si="31"/>
        <v>0</v>
      </c>
    </row>
    <row r="464" spans="1:28" ht="20.100000000000001" customHeight="1" x14ac:dyDescent="0.25">
      <c r="A464" s="173">
        <v>458</v>
      </c>
      <c r="B464" s="201" t="str">
        <f>IF(OCS!B464="","",OCS!B464)</f>
        <v/>
      </c>
      <c r="C464" s="201" t="str">
        <f>IF(OCS!C464="","",OCS!C464)</f>
        <v/>
      </c>
      <c r="D464" s="229" t="str">
        <f>IF(OCS!D464="","",OCS!D464)</f>
        <v/>
      </c>
      <c r="E464" s="229" t="str">
        <f>IF(OCS!E464="","",OCS!E464)</f>
        <v/>
      </c>
      <c r="F464" s="287" t="str">
        <f>IF(OCS!F464="","",OCS!F464)</f>
        <v/>
      </c>
      <c r="G464" s="287" t="str">
        <f>IF(OCS!G464="","",OCS!G464)</f>
        <v/>
      </c>
      <c r="H464" s="201" t="str">
        <f>IF(OCS!H464="","",OCS!H464)</f>
        <v/>
      </c>
      <c r="I464" s="201" t="str">
        <f>IF(OCS!I464="","",OCS!I464)</f>
        <v/>
      </c>
      <c r="J464" s="88"/>
      <c r="K464" s="69"/>
      <c r="L464" s="69"/>
      <c r="M464" s="69"/>
      <c r="N464" s="69"/>
      <c r="O464" s="84" t="str">
        <f t="shared" si="29"/>
        <v/>
      </c>
      <c r="P464" s="84" t="str">
        <f t="shared" si="28"/>
        <v/>
      </c>
      <c r="Q464" s="182" t="str">
        <f t="shared" si="30"/>
        <v/>
      </c>
      <c r="R464" s="185"/>
      <c r="S464" s="266"/>
      <c r="T464" s="90"/>
      <c r="U464" s="158">
        <f t="shared" si="31"/>
        <v>0</v>
      </c>
    </row>
    <row r="465" spans="1:21" ht="20.100000000000001" customHeight="1" x14ac:dyDescent="0.25">
      <c r="A465" s="173">
        <v>459</v>
      </c>
      <c r="B465" s="201" t="str">
        <f>IF(OCS!B465="","",OCS!B465)</f>
        <v/>
      </c>
      <c r="C465" s="201" t="str">
        <f>IF(OCS!C465="","",OCS!C465)</f>
        <v/>
      </c>
      <c r="D465" s="229" t="str">
        <f>IF(OCS!D465="","",OCS!D465)</f>
        <v/>
      </c>
      <c r="E465" s="229" t="str">
        <f>IF(OCS!E465="","",OCS!E465)</f>
        <v/>
      </c>
      <c r="F465" s="287" t="str">
        <f>IF(OCS!F465="","",OCS!F465)</f>
        <v/>
      </c>
      <c r="G465" s="287" t="str">
        <f>IF(OCS!G465="","",OCS!G465)</f>
        <v/>
      </c>
      <c r="H465" s="201" t="str">
        <f>IF(OCS!H465="","",OCS!H465)</f>
        <v/>
      </c>
      <c r="I465" s="201" t="str">
        <f>IF(OCS!I465="","",OCS!I465)</f>
        <v/>
      </c>
      <c r="J465" s="88"/>
      <c r="K465" s="69"/>
      <c r="L465" s="69"/>
      <c r="M465" s="69"/>
      <c r="N465" s="69"/>
      <c r="O465" s="84" t="str">
        <f t="shared" si="29"/>
        <v/>
      </c>
      <c r="P465" s="84" t="str">
        <f t="shared" si="28"/>
        <v/>
      </c>
      <c r="Q465" s="182" t="str">
        <f t="shared" si="30"/>
        <v/>
      </c>
      <c r="R465" s="185"/>
      <c r="S465" s="266"/>
      <c r="T465" s="90"/>
      <c r="U465" s="158">
        <f t="shared" si="31"/>
        <v>0</v>
      </c>
    </row>
    <row r="466" spans="1:21" ht="20.100000000000001" customHeight="1" x14ac:dyDescent="0.25">
      <c r="A466" s="173">
        <v>460</v>
      </c>
      <c r="B466" s="201" t="str">
        <f>IF(OCS!B466="","",OCS!B466)</f>
        <v/>
      </c>
      <c r="C466" s="201" t="str">
        <f>IF(OCS!C466="","",OCS!C466)</f>
        <v/>
      </c>
      <c r="D466" s="229" t="str">
        <f>IF(OCS!D466="","",OCS!D466)</f>
        <v/>
      </c>
      <c r="E466" s="229" t="str">
        <f>IF(OCS!E466="","",OCS!E466)</f>
        <v/>
      </c>
      <c r="F466" s="287" t="str">
        <f>IF(OCS!F466="","",OCS!F466)</f>
        <v/>
      </c>
      <c r="G466" s="287" t="str">
        <f>IF(OCS!G466="","",OCS!G466)</f>
        <v/>
      </c>
      <c r="H466" s="201" t="str">
        <f>IF(OCS!H466="","",OCS!H466)</f>
        <v/>
      </c>
      <c r="I466" s="201" t="str">
        <f>IF(OCS!I466="","",OCS!I466)</f>
        <v/>
      </c>
      <c r="J466" s="88"/>
      <c r="K466" s="69"/>
      <c r="L466" s="69"/>
      <c r="M466" s="69"/>
      <c r="N466" s="69"/>
      <c r="O466" s="84" t="str">
        <f t="shared" si="29"/>
        <v/>
      </c>
      <c r="P466" s="84" t="str">
        <f t="shared" si="28"/>
        <v/>
      </c>
      <c r="Q466" s="182" t="str">
        <f t="shared" si="30"/>
        <v/>
      </c>
      <c r="R466" s="185"/>
      <c r="S466" s="266"/>
      <c r="T466" s="90"/>
      <c r="U466" s="158">
        <f t="shared" si="31"/>
        <v>0</v>
      </c>
    </row>
    <row r="467" spans="1:21" ht="20.100000000000001" customHeight="1" x14ac:dyDescent="0.25">
      <c r="A467" s="173">
        <v>461</v>
      </c>
      <c r="B467" s="201" t="str">
        <f>IF(OCS!B467="","",OCS!B467)</f>
        <v/>
      </c>
      <c r="C467" s="201" t="str">
        <f>IF(OCS!C467="","",OCS!C467)</f>
        <v/>
      </c>
      <c r="D467" s="229" t="str">
        <f>IF(OCS!D467="","",OCS!D467)</f>
        <v/>
      </c>
      <c r="E467" s="229" t="str">
        <f>IF(OCS!E467="","",OCS!E467)</f>
        <v/>
      </c>
      <c r="F467" s="287" t="str">
        <f>IF(OCS!F467="","",OCS!F467)</f>
        <v/>
      </c>
      <c r="G467" s="287" t="str">
        <f>IF(OCS!G467="","",OCS!G467)</f>
        <v/>
      </c>
      <c r="H467" s="201" t="str">
        <f>IF(OCS!H467="","",OCS!H467)</f>
        <v/>
      </c>
      <c r="I467" s="201" t="str">
        <f>IF(OCS!I467="","",OCS!I467)</f>
        <v/>
      </c>
      <c r="J467" s="88"/>
      <c r="K467" s="69"/>
      <c r="L467" s="69"/>
      <c r="M467" s="69"/>
      <c r="N467" s="69"/>
      <c r="O467" s="84" t="str">
        <f t="shared" si="29"/>
        <v/>
      </c>
      <c r="P467" s="84" t="str">
        <f t="shared" si="28"/>
        <v/>
      </c>
      <c r="Q467" s="182" t="str">
        <f t="shared" si="30"/>
        <v/>
      </c>
      <c r="R467" s="185"/>
      <c r="S467" s="266"/>
      <c r="T467" s="90"/>
      <c r="U467" s="158">
        <f t="shared" si="31"/>
        <v>0</v>
      </c>
    </row>
    <row r="468" spans="1:21" ht="20.100000000000001" customHeight="1" x14ac:dyDescent="0.25">
      <c r="A468" s="173">
        <v>462</v>
      </c>
      <c r="B468" s="201" t="str">
        <f>IF(OCS!B468="","",OCS!B468)</f>
        <v/>
      </c>
      <c r="C468" s="201" t="str">
        <f>IF(OCS!C468="","",OCS!C468)</f>
        <v/>
      </c>
      <c r="D468" s="229" t="str">
        <f>IF(OCS!D468="","",OCS!D468)</f>
        <v/>
      </c>
      <c r="E468" s="229" t="str">
        <f>IF(OCS!E468="","",OCS!E468)</f>
        <v/>
      </c>
      <c r="F468" s="287" t="str">
        <f>IF(OCS!F468="","",OCS!F468)</f>
        <v/>
      </c>
      <c r="G468" s="287" t="str">
        <f>IF(OCS!G468="","",OCS!G468)</f>
        <v/>
      </c>
      <c r="H468" s="201" t="str">
        <f>IF(OCS!H468="","",OCS!H468)</f>
        <v/>
      </c>
      <c r="I468" s="201" t="str">
        <f>IF(OCS!I468="","",OCS!I468)</f>
        <v/>
      </c>
      <c r="J468" s="88"/>
      <c r="K468" s="69"/>
      <c r="L468" s="69"/>
      <c r="M468" s="69"/>
      <c r="N468" s="69"/>
      <c r="O468" s="84" t="str">
        <f t="shared" si="29"/>
        <v/>
      </c>
      <c r="P468" s="84" t="str">
        <f t="shared" si="28"/>
        <v/>
      </c>
      <c r="Q468" s="182" t="str">
        <f t="shared" si="30"/>
        <v/>
      </c>
      <c r="R468" s="185"/>
      <c r="S468" s="266"/>
      <c r="T468" s="90"/>
      <c r="U468" s="158">
        <f t="shared" si="31"/>
        <v>0</v>
      </c>
    </row>
    <row r="469" spans="1:21" ht="20.100000000000001" customHeight="1" x14ac:dyDescent="0.25">
      <c r="A469" s="173">
        <v>463</v>
      </c>
      <c r="B469" s="201" t="str">
        <f>IF(OCS!B469="","",OCS!B469)</f>
        <v/>
      </c>
      <c r="C469" s="201" t="str">
        <f>IF(OCS!C469="","",OCS!C469)</f>
        <v/>
      </c>
      <c r="D469" s="229" t="str">
        <f>IF(OCS!D469="","",OCS!D469)</f>
        <v/>
      </c>
      <c r="E469" s="229" t="str">
        <f>IF(OCS!E469="","",OCS!E469)</f>
        <v/>
      </c>
      <c r="F469" s="287" t="str">
        <f>IF(OCS!F469="","",OCS!F469)</f>
        <v/>
      </c>
      <c r="G469" s="287" t="str">
        <f>IF(OCS!G469="","",OCS!G469)</f>
        <v/>
      </c>
      <c r="H469" s="201" t="str">
        <f>IF(OCS!H469="","",OCS!H469)</f>
        <v/>
      </c>
      <c r="I469" s="201" t="str">
        <f>IF(OCS!I469="","",OCS!I469)</f>
        <v/>
      </c>
      <c r="J469" s="88"/>
      <c r="K469" s="69"/>
      <c r="L469" s="69"/>
      <c r="M469" s="69"/>
      <c r="N469" s="69"/>
      <c r="O469" s="84" t="str">
        <f t="shared" si="29"/>
        <v/>
      </c>
      <c r="P469" s="84" t="str">
        <f t="shared" si="28"/>
        <v/>
      </c>
      <c r="Q469" s="182" t="str">
        <f t="shared" si="30"/>
        <v/>
      </c>
      <c r="R469" s="185"/>
      <c r="S469" s="266"/>
      <c r="T469" s="90"/>
      <c r="U469" s="158">
        <f t="shared" si="31"/>
        <v>0</v>
      </c>
    </row>
    <row r="470" spans="1:21" ht="20.100000000000001" customHeight="1" x14ac:dyDescent="0.25">
      <c r="A470" s="173">
        <v>464</v>
      </c>
      <c r="B470" s="201" t="str">
        <f>IF(OCS!B470="","",OCS!B470)</f>
        <v/>
      </c>
      <c r="C470" s="201" t="str">
        <f>IF(OCS!C470="","",OCS!C470)</f>
        <v/>
      </c>
      <c r="D470" s="229" t="str">
        <f>IF(OCS!D470="","",OCS!D470)</f>
        <v/>
      </c>
      <c r="E470" s="229" t="str">
        <f>IF(OCS!E470="","",OCS!E470)</f>
        <v/>
      </c>
      <c r="F470" s="287" t="str">
        <f>IF(OCS!F470="","",OCS!F470)</f>
        <v/>
      </c>
      <c r="G470" s="287" t="str">
        <f>IF(OCS!G470="","",OCS!G470)</f>
        <v/>
      </c>
      <c r="H470" s="201" t="str">
        <f>IF(OCS!H470="","",OCS!H470)</f>
        <v/>
      </c>
      <c r="I470" s="201" t="str">
        <f>IF(OCS!I470="","",OCS!I470)</f>
        <v/>
      </c>
      <c r="J470" s="88"/>
      <c r="K470" s="69"/>
      <c r="L470" s="69"/>
      <c r="M470" s="69"/>
      <c r="N470" s="69"/>
      <c r="O470" s="84" t="str">
        <f t="shared" si="29"/>
        <v/>
      </c>
      <c r="P470" s="84" t="str">
        <f t="shared" si="28"/>
        <v/>
      </c>
      <c r="Q470" s="182" t="str">
        <f t="shared" si="30"/>
        <v/>
      </c>
      <c r="R470" s="185"/>
      <c r="S470" s="266"/>
      <c r="T470" s="90"/>
      <c r="U470" s="158">
        <f t="shared" si="31"/>
        <v>0</v>
      </c>
    </row>
    <row r="471" spans="1:21" ht="20.100000000000001" customHeight="1" x14ac:dyDescent="0.25">
      <c r="A471" s="173">
        <v>465</v>
      </c>
      <c r="B471" s="201" t="str">
        <f>IF(OCS!B471="","",OCS!B471)</f>
        <v/>
      </c>
      <c r="C471" s="201" t="str">
        <f>IF(OCS!C471="","",OCS!C471)</f>
        <v/>
      </c>
      <c r="D471" s="229" t="str">
        <f>IF(OCS!D471="","",OCS!D471)</f>
        <v/>
      </c>
      <c r="E471" s="229" t="str">
        <f>IF(OCS!E471="","",OCS!E471)</f>
        <v/>
      </c>
      <c r="F471" s="287" t="str">
        <f>IF(OCS!F471="","",OCS!F471)</f>
        <v/>
      </c>
      <c r="G471" s="287" t="str">
        <f>IF(OCS!G471="","",OCS!G471)</f>
        <v/>
      </c>
      <c r="H471" s="201" t="str">
        <f>IF(OCS!H471="","",OCS!H471)</f>
        <v/>
      </c>
      <c r="I471" s="201" t="str">
        <f>IF(OCS!I471="","",OCS!I471)</f>
        <v/>
      </c>
      <c r="J471" s="88"/>
      <c r="K471" s="69"/>
      <c r="L471" s="69"/>
      <c r="M471" s="69"/>
      <c r="N471" s="69"/>
      <c r="O471" s="84" t="str">
        <f t="shared" si="29"/>
        <v/>
      </c>
      <c r="P471" s="84" t="str">
        <f t="shared" si="28"/>
        <v/>
      </c>
      <c r="Q471" s="182" t="str">
        <f t="shared" si="30"/>
        <v/>
      </c>
      <c r="R471" s="185"/>
      <c r="S471" s="266"/>
      <c r="T471" s="90"/>
      <c r="U471" s="158">
        <f t="shared" si="31"/>
        <v>0</v>
      </c>
    </row>
    <row r="472" spans="1:21" ht="20.100000000000001" customHeight="1" x14ac:dyDescent="0.25">
      <c r="A472" s="173">
        <v>466</v>
      </c>
      <c r="B472" s="201" t="str">
        <f>IF(OCS!B472="","",OCS!B472)</f>
        <v/>
      </c>
      <c r="C472" s="201" t="str">
        <f>IF(OCS!C472="","",OCS!C472)</f>
        <v/>
      </c>
      <c r="D472" s="229" t="str">
        <f>IF(OCS!D472="","",OCS!D472)</f>
        <v/>
      </c>
      <c r="E472" s="229" t="str">
        <f>IF(OCS!E472="","",OCS!E472)</f>
        <v/>
      </c>
      <c r="F472" s="287" t="str">
        <f>IF(OCS!F472="","",OCS!F472)</f>
        <v/>
      </c>
      <c r="G472" s="287" t="str">
        <f>IF(OCS!G472="","",OCS!G472)</f>
        <v/>
      </c>
      <c r="H472" s="201" t="str">
        <f>IF(OCS!H472="","",OCS!H472)</f>
        <v/>
      </c>
      <c r="I472" s="201" t="str">
        <f>IF(OCS!I472="","",OCS!I472)</f>
        <v/>
      </c>
      <c r="J472" s="88"/>
      <c r="K472" s="69"/>
      <c r="L472" s="69"/>
      <c r="M472" s="69"/>
      <c r="N472" s="69"/>
      <c r="O472" s="84" t="str">
        <f t="shared" si="29"/>
        <v/>
      </c>
      <c r="P472" s="84" t="str">
        <f t="shared" si="28"/>
        <v/>
      </c>
      <c r="Q472" s="182" t="str">
        <f t="shared" si="30"/>
        <v/>
      </c>
      <c r="R472" s="185"/>
      <c r="S472" s="266"/>
      <c r="T472" s="90"/>
      <c r="U472" s="158">
        <f t="shared" si="31"/>
        <v>0</v>
      </c>
    </row>
    <row r="473" spans="1:21" ht="20.100000000000001" customHeight="1" x14ac:dyDescent="0.25">
      <c r="A473" s="173">
        <v>467</v>
      </c>
      <c r="B473" s="201" t="str">
        <f>IF(OCS!B473="","",OCS!B473)</f>
        <v/>
      </c>
      <c r="C473" s="201" t="str">
        <f>IF(OCS!C473="","",OCS!C473)</f>
        <v/>
      </c>
      <c r="D473" s="229" t="str">
        <f>IF(OCS!D473="","",OCS!D473)</f>
        <v/>
      </c>
      <c r="E473" s="229" t="str">
        <f>IF(OCS!E473="","",OCS!E473)</f>
        <v/>
      </c>
      <c r="F473" s="287" t="str">
        <f>IF(OCS!F473="","",OCS!F473)</f>
        <v/>
      </c>
      <c r="G473" s="287" t="str">
        <f>IF(OCS!G473="","",OCS!G473)</f>
        <v/>
      </c>
      <c r="H473" s="201" t="str">
        <f>IF(OCS!H473="","",OCS!H473)</f>
        <v/>
      </c>
      <c r="I473" s="201" t="str">
        <f>IF(OCS!I473="","",OCS!I473)</f>
        <v/>
      </c>
      <c r="J473" s="88"/>
      <c r="K473" s="69"/>
      <c r="L473" s="69"/>
      <c r="M473" s="69"/>
      <c r="N473" s="69"/>
      <c r="O473" s="84" t="str">
        <f t="shared" si="29"/>
        <v/>
      </c>
      <c r="P473" s="84" t="str">
        <f t="shared" si="28"/>
        <v/>
      </c>
      <c r="Q473" s="182" t="str">
        <f t="shared" si="30"/>
        <v/>
      </c>
      <c r="R473" s="185"/>
      <c r="S473" s="266"/>
      <c r="T473" s="90"/>
      <c r="U473" s="158">
        <f t="shared" si="31"/>
        <v>0</v>
      </c>
    </row>
    <row r="474" spans="1:21" ht="20.100000000000001" customHeight="1" x14ac:dyDescent="0.25">
      <c r="A474" s="173">
        <v>468</v>
      </c>
      <c r="B474" s="201" t="str">
        <f>IF(OCS!B474="","",OCS!B474)</f>
        <v/>
      </c>
      <c r="C474" s="201" t="str">
        <f>IF(OCS!C474="","",OCS!C474)</f>
        <v/>
      </c>
      <c r="D474" s="229" t="str">
        <f>IF(OCS!D474="","",OCS!D474)</f>
        <v/>
      </c>
      <c r="E474" s="229" t="str">
        <f>IF(OCS!E474="","",OCS!E474)</f>
        <v/>
      </c>
      <c r="F474" s="287" t="str">
        <f>IF(OCS!F474="","",OCS!F474)</f>
        <v/>
      </c>
      <c r="G474" s="287" t="str">
        <f>IF(OCS!G474="","",OCS!G474)</f>
        <v/>
      </c>
      <c r="H474" s="201" t="str">
        <f>IF(OCS!H474="","",OCS!H474)</f>
        <v/>
      </c>
      <c r="I474" s="201" t="str">
        <f>IF(OCS!I474="","",OCS!I474)</f>
        <v/>
      </c>
      <c r="J474" s="88"/>
      <c r="K474" s="69"/>
      <c r="L474" s="69"/>
      <c r="M474" s="69"/>
      <c r="N474" s="69"/>
      <c r="O474" s="84" t="str">
        <f t="shared" si="29"/>
        <v/>
      </c>
      <c r="P474" s="84" t="str">
        <f t="shared" si="28"/>
        <v/>
      </c>
      <c r="Q474" s="182" t="str">
        <f t="shared" si="30"/>
        <v/>
      </c>
      <c r="R474" s="185"/>
      <c r="S474" s="266"/>
      <c r="T474" s="90"/>
      <c r="U474" s="158">
        <f t="shared" si="31"/>
        <v>0</v>
      </c>
    </row>
    <row r="475" spans="1:21" ht="20.100000000000001" customHeight="1" x14ac:dyDescent="0.25">
      <c r="A475" s="173">
        <v>469</v>
      </c>
      <c r="B475" s="201" t="str">
        <f>IF(OCS!B475="","",OCS!B475)</f>
        <v/>
      </c>
      <c r="C475" s="201" t="str">
        <f>IF(OCS!C475="","",OCS!C475)</f>
        <v/>
      </c>
      <c r="D475" s="229" t="str">
        <f>IF(OCS!D475="","",OCS!D475)</f>
        <v/>
      </c>
      <c r="E475" s="229" t="str">
        <f>IF(OCS!E475="","",OCS!E475)</f>
        <v/>
      </c>
      <c r="F475" s="287" t="str">
        <f>IF(OCS!F475="","",OCS!F475)</f>
        <v/>
      </c>
      <c r="G475" s="287" t="str">
        <f>IF(OCS!G475="","",OCS!G475)</f>
        <v/>
      </c>
      <c r="H475" s="201" t="str">
        <f>IF(OCS!H475="","",OCS!H475)</f>
        <v/>
      </c>
      <c r="I475" s="201" t="str">
        <f>IF(OCS!I475="","",OCS!I475)</f>
        <v/>
      </c>
      <c r="J475" s="88"/>
      <c r="K475" s="69"/>
      <c r="L475" s="69"/>
      <c r="M475" s="69"/>
      <c r="N475" s="69"/>
      <c r="O475" s="84" t="str">
        <f t="shared" si="29"/>
        <v/>
      </c>
      <c r="P475" s="84" t="str">
        <f t="shared" si="28"/>
        <v/>
      </c>
      <c r="Q475" s="182" t="str">
        <f t="shared" si="30"/>
        <v/>
      </c>
      <c r="R475" s="185"/>
      <c r="S475" s="266"/>
      <c r="T475" s="90"/>
      <c r="U475" s="158">
        <f t="shared" si="31"/>
        <v>0</v>
      </c>
    </row>
    <row r="476" spans="1:21" ht="20.100000000000001" customHeight="1" x14ac:dyDescent="0.25">
      <c r="A476" s="173">
        <v>470</v>
      </c>
      <c r="B476" s="201" t="str">
        <f>IF(OCS!B476="","",OCS!B476)</f>
        <v/>
      </c>
      <c r="C476" s="201" t="str">
        <f>IF(OCS!C476="","",OCS!C476)</f>
        <v/>
      </c>
      <c r="D476" s="229" t="str">
        <f>IF(OCS!D476="","",OCS!D476)</f>
        <v/>
      </c>
      <c r="E476" s="229" t="str">
        <f>IF(OCS!E476="","",OCS!E476)</f>
        <v/>
      </c>
      <c r="F476" s="287" t="str">
        <f>IF(OCS!F476="","",OCS!F476)</f>
        <v/>
      </c>
      <c r="G476" s="287" t="str">
        <f>IF(OCS!G476="","",OCS!G476)</f>
        <v/>
      </c>
      <c r="H476" s="201" t="str">
        <f>IF(OCS!H476="","",OCS!H476)</f>
        <v/>
      </c>
      <c r="I476" s="201" t="str">
        <f>IF(OCS!I476="","",OCS!I476)</f>
        <v/>
      </c>
      <c r="J476" s="88"/>
      <c r="K476" s="69"/>
      <c r="L476" s="69"/>
      <c r="M476" s="69"/>
      <c r="N476" s="69"/>
      <c r="O476" s="84" t="str">
        <f t="shared" si="29"/>
        <v/>
      </c>
      <c r="P476" s="84" t="str">
        <f t="shared" si="28"/>
        <v/>
      </c>
      <c r="Q476" s="182" t="str">
        <f t="shared" si="30"/>
        <v/>
      </c>
      <c r="R476" s="185"/>
      <c r="S476" s="266"/>
      <c r="T476" s="90"/>
      <c r="U476" s="158">
        <f t="shared" si="31"/>
        <v>0</v>
      </c>
    </row>
    <row r="477" spans="1:21" ht="20.100000000000001" customHeight="1" x14ac:dyDescent="0.25">
      <c r="A477" s="173">
        <v>471</v>
      </c>
      <c r="B477" s="201" t="str">
        <f>IF(OCS!B477="","",OCS!B477)</f>
        <v/>
      </c>
      <c r="C477" s="201" t="str">
        <f>IF(OCS!C477="","",OCS!C477)</f>
        <v/>
      </c>
      <c r="D477" s="229" t="str">
        <f>IF(OCS!D477="","",OCS!D477)</f>
        <v/>
      </c>
      <c r="E477" s="229" t="str">
        <f>IF(OCS!E477="","",OCS!E477)</f>
        <v/>
      </c>
      <c r="F477" s="287" t="str">
        <f>IF(OCS!F477="","",OCS!F477)</f>
        <v/>
      </c>
      <c r="G477" s="287" t="str">
        <f>IF(OCS!G477="","",OCS!G477)</f>
        <v/>
      </c>
      <c r="H477" s="201" t="str">
        <f>IF(OCS!H477="","",OCS!H477)</f>
        <v/>
      </c>
      <c r="I477" s="201" t="str">
        <f>IF(OCS!I477="","",OCS!I477)</f>
        <v/>
      </c>
      <c r="J477" s="88"/>
      <c r="K477" s="69"/>
      <c r="L477" s="69"/>
      <c r="M477" s="69"/>
      <c r="N477" s="69"/>
      <c r="O477" s="84" t="str">
        <f t="shared" si="29"/>
        <v/>
      </c>
      <c r="P477" s="84" t="str">
        <f t="shared" si="28"/>
        <v/>
      </c>
      <c r="Q477" s="182" t="str">
        <f t="shared" si="30"/>
        <v/>
      </c>
      <c r="R477" s="185"/>
      <c r="S477" s="266"/>
      <c r="T477" s="90"/>
      <c r="U477" s="158">
        <f t="shared" si="31"/>
        <v>0</v>
      </c>
    </row>
    <row r="478" spans="1:21" ht="20.100000000000001" customHeight="1" x14ac:dyDescent="0.25">
      <c r="A478" s="173">
        <v>472</v>
      </c>
      <c r="B478" s="201" t="str">
        <f>IF(OCS!B478="","",OCS!B478)</f>
        <v/>
      </c>
      <c r="C478" s="201" t="str">
        <f>IF(OCS!C478="","",OCS!C478)</f>
        <v/>
      </c>
      <c r="D478" s="229" t="str">
        <f>IF(OCS!D478="","",OCS!D478)</f>
        <v/>
      </c>
      <c r="E478" s="229" t="str">
        <f>IF(OCS!E478="","",OCS!E478)</f>
        <v/>
      </c>
      <c r="F478" s="287" t="str">
        <f>IF(OCS!F478="","",OCS!F478)</f>
        <v/>
      </c>
      <c r="G478" s="287" t="str">
        <f>IF(OCS!G478="","",OCS!G478)</f>
        <v/>
      </c>
      <c r="H478" s="201" t="str">
        <f>IF(OCS!H478="","",OCS!H478)</f>
        <v/>
      </c>
      <c r="I478" s="201" t="str">
        <f>IF(OCS!I478="","",OCS!I478)</f>
        <v/>
      </c>
      <c r="J478" s="88"/>
      <c r="K478" s="69"/>
      <c r="L478" s="69"/>
      <c r="M478" s="69"/>
      <c r="N478" s="69"/>
      <c r="O478" s="84" t="str">
        <f t="shared" si="29"/>
        <v/>
      </c>
      <c r="P478" s="84" t="str">
        <f t="shared" si="28"/>
        <v/>
      </c>
      <c r="Q478" s="182" t="str">
        <f t="shared" si="30"/>
        <v/>
      </c>
      <c r="R478" s="185"/>
      <c r="S478" s="266"/>
      <c r="T478" s="90"/>
      <c r="U478" s="158">
        <f t="shared" si="31"/>
        <v>0</v>
      </c>
    </row>
    <row r="479" spans="1:21" ht="20.100000000000001" customHeight="1" x14ac:dyDescent="0.25">
      <c r="A479" s="173">
        <v>473</v>
      </c>
      <c r="B479" s="201" t="str">
        <f>IF(OCS!B479="","",OCS!B479)</f>
        <v/>
      </c>
      <c r="C479" s="201" t="str">
        <f>IF(OCS!C479="","",OCS!C479)</f>
        <v/>
      </c>
      <c r="D479" s="229" t="str">
        <f>IF(OCS!D479="","",OCS!D479)</f>
        <v/>
      </c>
      <c r="E479" s="229" t="str">
        <f>IF(OCS!E479="","",OCS!E479)</f>
        <v/>
      </c>
      <c r="F479" s="287" t="str">
        <f>IF(OCS!F479="","",OCS!F479)</f>
        <v/>
      </c>
      <c r="G479" s="287" t="str">
        <f>IF(OCS!G479="","",OCS!G479)</f>
        <v/>
      </c>
      <c r="H479" s="201" t="str">
        <f>IF(OCS!H479="","",OCS!H479)</f>
        <v/>
      </c>
      <c r="I479" s="201" t="str">
        <f>IF(OCS!I479="","",OCS!I479)</f>
        <v/>
      </c>
      <c r="J479" s="88"/>
      <c r="K479" s="69"/>
      <c r="L479" s="69"/>
      <c r="M479" s="69"/>
      <c r="N479" s="69"/>
      <c r="O479" s="84" t="str">
        <f t="shared" si="29"/>
        <v/>
      </c>
      <c r="P479" s="84" t="str">
        <f t="shared" si="28"/>
        <v/>
      </c>
      <c r="Q479" s="182" t="str">
        <f t="shared" si="30"/>
        <v/>
      </c>
      <c r="R479" s="185"/>
      <c r="S479" s="266"/>
      <c r="T479" s="90"/>
      <c r="U479" s="158">
        <f t="shared" si="31"/>
        <v>0</v>
      </c>
    </row>
    <row r="480" spans="1:21" ht="20.100000000000001" customHeight="1" x14ac:dyDescent="0.25">
      <c r="A480" s="173">
        <v>474</v>
      </c>
      <c r="B480" s="201" t="str">
        <f>IF(OCS!B480="","",OCS!B480)</f>
        <v/>
      </c>
      <c r="C480" s="201" t="str">
        <f>IF(OCS!C480="","",OCS!C480)</f>
        <v/>
      </c>
      <c r="D480" s="229" t="str">
        <f>IF(OCS!D480="","",OCS!D480)</f>
        <v/>
      </c>
      <c r="E480" s="229" t="str">
        <f>IF(OCS!E480="","",OCS!E480)</f>
        <v/>
      </c>
      <c r="F480" s="287" t="str">
        <f>IF(OCS!F480="","",OCS!F480)</f>
        <v/>
      </c>
      <c r="G480" s="287" t="str">
        <f>IF(OCS!G480="","",OCS!G480)</f>
        <v/>
      </c>
      <c r="H480" s="201" t="str">
        <f>IF(OCS!H480="","",OCS!H480)</f>
        <v/>
      </c>
      <c r="I480" s="201" t="str">
        <f>IF(OCS!I480="","",OCS!I480)</f>
        <v/>
      </c>
      <c r="J480" s="88"/>
      <c r="K480" s="69"/>
      <c r="L480" s="69"/>
      <c r="M480" s="69"/>
      <c r="N480" s="69"/>
      <c r="O480" s="84" t="str">
        <f t="shared" si="29"/>
        <v/>
      </c>
      <c r="P480" s="84" t="str">
        <f t="shared" si="28"/>
        <v/>
      </c>
      <c r="Q480" s="182" t="str">
        <f t="shared" si="30"/>
        <v/>
      </c>
      <c r="R480" s="185"/>
      <c r="S480" s="266"/>
      <c r="T480" s="90"/>
      <c r="U480" s="158">
        <f t="shared" si="31"/>
        <v>0</v>
      </c>
    </row>
    <row r="481" spans="1:21" ht="20.100000000000001" customHeight="1" x14ac:dyDescent="0.25">
      <c r="A481" s="173">
        <v>475</v>
      </c>
      <c r="B481" s="201" t="str">
        <f>IF(OCS!B481="","",OCS!B481)</f>
        <v/>
      </c>
      <c r="C481" s="201" t="str">
        <f>IF(OCS!C481="","",OCS!C481)</f>
        <v/>
      </c>
      <c r="D481" s="229" t="str">
        <f>IF(OCS!D481="","",OCS!D481)</f>
        <v/>
      </c>
      <c r="E481" s="229" t="str">
        <f>IF(OCS!E481="","",OCS!E481)</f>
        <v/>
      </c>
      <c r="F481" s="287" t="str">
        <f>IF(OCS!F481="","",OCS!F481)</f>
        <v/>
      </c>
      <c r="G481" s="287" t="str">
        <f>IF(OCS!G481="","",OCS!G481)</f>
        <v/>
      </c>
      <c r="H481" s="201" t="str">
        <f>IF(OCS!H481="","",OCS!H481)</f>
        <v/>
      </c>
      <c r="I481" s="201" t="str">
        <f>IF(OCS!I481="","",OCS!I481)</f>
        <v/>
      </c>
      <c r="J481" s="88"/>
      <c r="K481" s="69"/>
      <c r="L481" s="69"/>
      <c r="M481" s="69"/>
      <c r="N481" s="69"/>
      <c r="O481" s="84" t="str">
        <f t="shared" si="29"/>
        <v/>
      </c>
      <c r="P481" s="84" t="str">
        <f t="shared" si="28"/>
        <v/>
      </c>
      <c r="Q481" s="182" t="str">
        <f t="shared" si="30"/>
        <v/>
      </c>
      <c r="R481" s="185"/>
      <c r="S481" s="266"/>
      <c r="T481" s="90"/>
      <c r="U481" s="158">
        <f t="shared" si="31"/>
        <v>0</v>
      </c>
    </row>
    <row r="482" spans="1:21" ht="20.100000000000001" customHeight="1" x14ac:dyDescent="0.25">
      <c r="A482" s="173">
        <v>476</v>
      </c>
      <c r="B482" s="201" t="str">
        <f>IF(OCS!B482="","",OCS!B482)</f>
        <v/>
      </c>
      <c r="C482" s="201" t="str">
        <f>IF(OCS!C482="","",OCS!C482)</f>
        <v/>
      </c>
      <c r="D482" s="229" t="str">
        <f>IF(OCS!D482="","",OCS!D482)</f>
        <v/>
      </c>
      <c r="E482" s="229" t="str">
        <f>IF(OCS!E482="","",OCS!E482)</f>
        <v/>
      </c>
      <c r="F482" s="287" t="str">
        <f>IF(OCS!F482="","",OCS!F482)</f>
        <v/>
      </c>
      <c r="G482" s="287" t="str">
        <f>IF(OCS!G482="","",OCS!G482)</f>
        <v/>
      </c>
      <c r="H482" s="201" t="str">
        <f>IF(OCS!H482="","",OCS!H482)</f>
        <v/>
      </c>
      <c r="I482" s="201" t="str">
        <f>IF(OCS!I482="","",OCS!I482)</f>
        <v/>
      </c>
      <c r="J482" s="88"/>
      <c r="K482" s="69"/>
      <c r="L482" s="69"/>
      <c r="M482" s="69"/>
      <c r="N482" s="69"/>
      <c r="O482" s="84" t="str">
        <f t="shared" si="29"/>
        <v/>
      </c>
      <c r="P482" s="84" t="str">
        <f t="shared" si="28"/>
        <v/>
      </c>
      <c r="Q482" s="182" t="str">
        <f t="shared" si="30"/>
        <v/>
      </c>
      <c r="R482" s="185"/>
      <c r="S482" s="266"/>
      <c r="T482" s="90"/>
      <c r="U482" s="158">
        <f t="shared" si="31"/>
        <v>0</v>
      </c>
    </row>
    <row r="483" spans="1:21" ht="20.100000000000001" customHeight="1" x14ac:dyDescent="0.25">
      <c r="A483" s="173">
        <v>477</v>
      </c>
      <c r="B483" s="201" t="str">
        <f>IF(OCS!B483="","",OCS!B483)</f>
        <v/>
      </c>
      <c r="C483" s="201" t="str">
        <f>IF(OCS!C483="","",OCS!C483)</f>
        <v/>
      </c>
      <c r="D483" s="229" t="str">
        <f>IF(OCS!D483="","",OCS!D483)</f>
        <v/>
      </c>
      <c r="E483" s="229" t="str">
        <f>IF(OCS!E483="","",OCS!E483)</f>
        <v/>
      </c>
      <c r="F483" s="287" t="str">
        <f>IF(OCS!F483="","",OCS!F483)</f>
        <v/>
      </c>
      <c r="G483" s="287" t="str">
        <f>IF(OCS!G483="","",OCS!G483)</f>
        <v/>
      </c>
      <c r="H483" s="201" t="str">
        <f>IF(OCS!H483="","",OCS!H483)</f>
        <v/>
      </c>
      <c r="I483" s="201" t="str">
        <f>IF(OCS!I483="","",OCS!I483)</f>
        <v/>
      </c>
      <c r="J483" s="88"/>
      <c r="K483" s="69"/>
      <c r="L483" s="69"/>
      <c r="M483" s="69"/>
      <c r="N483" s="69"/>
      <c r="O483" s="84" t="str">
        <f t="shared" si="29"/>
        <v/>
      </c>
      <c r="P483" s="84" t="str">
        <f t="shared" si="28"/>
        <v/>
      </c>
      <c r="Q483" s="182" t="str">
        <f t="shared" si="30"/>
        <v/>
      </c>
      <c r="R483" s="185"/>
      <c r="S483" s="266"/>
      <c r="T483" s="90"/>
      <c r="U483" s="158">
        <f t="shared" si="31"/>
        <v>0</v>
      </c>
    </row>
    <row r="484" spans="1:21" ht="20.100000000000001" customHeight="1" x14ac:dyDescent="0.25">
      <c r="A484" s="173">
        <v>478</v>
      </c>
      <c r="B484" s="201" t="str">
        <f>IF(OCS!B484="","",OCS!B484)</f>
        <v/>
      </c>
      <c r="C484" s="201" t="str">
        <f>IF(OCS!C484="","",OCS!C484)</f>
        <v/>
      </c>
      <c r="D484" s="229" t="str">
        <f>IF(OCS!D484="","",OCS!D484)</f>
        <v/>
      </c>
      <c r="E484" s="229" t="str">
        <f>IF(OCS!E484="","",OCS!E484)</f>
        <v/>
      </c>
      <c r="F484" s="287" t="str">
        <f>IF(OCS!F484="","",OCS!F484)</f>
        <v/>
      </c>
      <c r="G484" s="287" t="str">
        <f>IF(OCS!G484="","",OCS!G484)</f>
        <v/>
      </c>
      <c r="H484" s="201" t="str">
        <f>IF(OCS!H484="","",OCS!H484)</f>
        <v/>
      </c>
      <c r="I484" s="201" t="str">
        <f>IF(OCS!I484="","",OCS!I484)</f>
        <v/>
      </c>
      <c r="J484" s="88"/>
      <c r="K484" s="69"/>
      <c r="L484" s="69"/>
      <c r="M484" s="69"/>
      <c r="N484" s="69"/>
      <c r="O484" s="84" t="str">
        <f t="shared" si="29"/>
        <v/>
      </c>
      <c r="P484" s="84" t="str">
        <f t="shared" si="28"/>
        <v/>
      </c>
      <c r="Q484" s="182" t="str">
        <f t="shared" si="30"/>
        <v/>
      </c>
      <c r="R484" s="185"/>
      <c r="S484" s="266"/>
      <c r="T484" s="90"/>
      <c r="U484" s="158">
        <f t="shared" si="31"/>
        <v>0</v>
      </c>
    </row>
    <row r="485" spans="1:21" ht="20.100000000000001" customHeight="1" x14ac:dyDescent="0.25">
      <c r="A485" s="173">
        <v>479</v>
      </c>
      <c r="B485" s="201" t="str">
        <f>IF(OCS!B485="","",OCS!B485)</f>
        <v/>
      </c>
      <c r="C485" s="201" t="str">
        <f>IF(OCS!C485="","",OCS!C485)</f>
        <v/>
      </c>
      <c r="D485" s="229" t="str">
        <f>IF(OCS!D485="","",OCS!D485)</f>
        <v/>
      </c>
      <c r="E485" s="229" t="str">
        <f>IF(OCS!E485="","",OCS!E485)</f>
        <v/>
      </c>
      <c r="F485" s="287" t="str">
        <f>IF(OCS!F485="","",OCS!F485)</f>
        <v/>
      </c>
      <c r="G485" s="287" t="str">
        <f>IF(OCS!G485="","",OCS!G485)</f>
        <v/>
      </c>
      <c r="H485" s="201" t="str">
        <f>IF(OCS!H485="","",OCS!H485)</f>
        <v/>
      </c>
      <c r="I485" s="201" t="str">
        <f>IF(OCS!I485="","",OCS!I485)</f>
        <v/>
      </c>
      <c r="J485" s="88"/>
      <c r="K485" s="69"/>
      <c r="L485" s="69"/>
      <c r="M485" s="69"/>
      <c r="N485" s="69"/>
      <c r="O485" s="84" t="str">
        <f t="shared" si="29"/>
        <v/>
      </c>
      <c r="P485" s="84" t="str">
        <f t="shared" si="28"/>
        <v/>
      </c>
      <c r="Q485" s="182" t="str">
        <f t="shared" si="30"/>
        <v/>
      </c>
      <c r="R485" s="185"/>
      <c r="S485" s="266"/>
      <c r="T485" s="90"/>
      <c r="U485" s="158">
        <f t="shared" si="31"/>
        <v>0</v>
      </c>
    </row>
    <row r="486" spans="1:21" ht="20.100000000000001" customHeight="1" x14ac:dyDescent="0.25">
      <c r="A486" s="173">
        <v>480</v>
      </c>
      <c r="B486" s="201" t="str">
        <f>IF(OCS!B486="","",OCS!B486)</f>
        <v/>
      </c>
      <c r="C486" s="201" t="str">
        <f>IF(OCS!C486="","",OCS!C486)</f>
        <v/>
      </c>
      <c r="D486" s="229" t="str">
        <f>IF(OCS!D486="","",OCS!D486)</f>
        <v/>
      </c>
      <c r="E486" s="229" t="str">
        <f>IF(OCS!E486="","",OCS!E486)</f>
        <v/>
      </c>
      <c r="F486" s="287" t="str">
        <f>IF(OCS!F486="","",OCS!F486)</f>
        <v/>
      </c>
      <c r="G486" s="287" t="str">
        <f>IF(OCS!G486="","",OCS!G486)</f>
        <v/>
      </c>
      <c r="H486" s="201" t="str">
        <f>IF(OCS!H486="","",OCS!H486)</f>
        <v/>
      </c>
      <c r="I486" s="201" t="str">
        <f>IF(OCS!I486="","",OCS!I486)</f>
        <v/>
      </c>
      <c r="J486" s="88"/>
      <c r="K486" s="69"/>
      <c r="L486" s="69"/>
      <c r="M486" s="69"/>
      <c r="N486" s="69"/>
      <c r="O486" s="84" t="str">
        <f t="shared" si="29"/>
        <v/>
      </c>
      <c r="P486" s="84" t="str">
        <f t="shared" si="28"/>
        <v/>
      </c>
      <c r="Q486" s="182" t="str">
        <f t="shared" si="30"/>
        <v/>
      </c>
      <c r="R486" s="185"/>
      <c r="S486" s="266"/>
      <c r="T486" s="90"/>
      <c r="U486" s="158">
        <f t="shared" si="31"/>
        <v>0</v>
      </c>
    </row>
    <row r="487" spans="1:21" ht="20.100000000000001" customHeight="1" x14ac:dyDescent="0.25">
      <c r="A487" s="173">
        <v>481</v>
      </c>
      <c r="B487" s="201" t="str">
        <f>IF(OCS!B487="","",OCS!B487)</f>
        <v/>
      </c>
      <c r="C487" s="201" t="str">
        <f>IF(OCS!C487="","",OCS!C487)</f>
        <v/>
      </c>
      <c r="D487" s="229" t="str">
        <f>IF(OCS!D487="","",OCS!D487)</f>
        <v/>
      </c>
      <c r="E487" s="229" t="str">
        <f>IF(OCS!E487="","",OCS!E487)</f>
        <v/>
      </c>
      <c r="F487" s="287" t="str">
        <f>IF(OCS!F487="","",OCS!F487)</f>
        <v/>
      </c>
      <c r="G487" s="287" t="str">
        <f>IF(OCS!G487="","",OCS!G487)</f>
        <v/>
      </c>
      <c r="H487" s="201" t="str">
        <f>IF(OCS!H487="","",OCS!H487)</f>
        <v/>
      </c>
      <c r="I487" s="201" t="str">
        <f>IF(OCS!I487="","",OCS!I487)</f>
        <v/>
      </c>
      <c r="J487" s="88"/>
      <c r="K487" s="69"/>
      <c r="L487" s="69"/>
      <c r="M487" s="69"/>
      <c r="N487" s="69"/>
      <c r="O487" s="84" t="str">
        <f t="shared" si="29"/>
        <v/>
      </c>
      <c r="P487" s="84" t="str">
        <f t="shared" si="28"/>
        <v/>
      </c>
      <c r="Q487" s="182" t="str">
        <f t="shared" si="30"/>
        <v/>
      </c>
      <c r="R487" s="185"/>
      <c r="S487" s="266"/>
      <c r="T487" s="90"/>
      <c r="U487" s="158">
        <f t="shared" si="31"/>
        <v>0</v>
      </c>
    </row>
    <row r="488" spans="1:21" ht="20.100000000000001" customHeight="1" x14ac:dyDescent="0.25">
      <c r="A488" s="173">
        <v>482</v>
      </c>
      <c r="B488" s="201" t="str">
        <f>IF(OCS!B488="","",OCS!B488)</f>
        <v/>
      </c>
      <c r="C488" s="201" t="str">
        <f>IF(OCS!C488="","",OCS!C488)</f>
        <v/>
      </c>
      <c r="D488" s="229" t="str">
        <f>IF(OCS!D488="","",OCS!D488)</f>
        <v/>
      </c>
      <c r="E488" s="229" t="str">
        <f>IF(OCS!E488="","",OCS!E488)</f>
        <v/>
      </c>
      <c r="F488" s="287" t="str">
        <f>IF(OCS!F488="","",OCS!F488)</f>
        <v/>
      </c>
      <c r="G488" s="287" t="str">
        <f>IF(OCS!G488="","",OCS!G488)</f>
        <v/>
      </c>
      <c r="H488" s="201" t="str">
        <f>IF(OCS!H488="","",OCS!H488)</f>
        <v/>
      </c>
      <c r="I488" s="201" t="str">
        <f>IF(OCS!I488="","",OCS!I488)</f>
        <v/>
      </c>
      <c r="J488" s="88"/>
      <c r="K488" s="69"/>
      <c r="L488" s="69"/>
      <c r="M488" s="69"/>
      <c r="N488" s="69"/>
      <c r="O488" s="84" t="str">
        <f t="shared" si="29"/>
        <v/>
      </c>
      <c r="P488" s="84" t="str">
        <f t="shared" si="28"/>
        <v/>
      </c>
      <c r="Q488" s="182" t="str">
        <f t="shared" si="30"/>
        <v/>
      </c>
      <c r="R488" s="185"/>
      <c r="S488" s="266"/>
      <c r="T488" s="90"/>
      <c r="U488" s="158">
        <f t="shared" si="31"/>
        <v>0</v>
      </c>
    </row>
    <row r="489" spans="1:21" ht="20.100000000000001" customHeight="1" x14ac:dyDescent="0.25">
      <c r="A489" s="173">
        <v>483</v>
      </c>
      <c r="B489" s="201" t="str">
        <f>IF(OCS!B489="","",OCS!B489)</f>
        <v/>
      </c>
      <c r="C489" s="201" t="str">
        <f>IF(OCS!C489="","",OCS!C489)</f>
        <v/>
      </c>
      <c r="D489" s="229" t="str">
        <f>IF(OCS!D489="","",OCS!D489)</f>
        <v/>
      </c>
      <c r="E489" s="229" t="str">
        <f>IF(OCS!E489="","",OCS!E489)</f>
        <v/>
      </c>
      <c r="F489" s="287" t="str">
        <f>IF(OCS!F489="","",OCS!F489)</f>
        <v/>
      </c>
      <c r="G489" s="287" t="str">
        <f>IF(OCS!G489="","",OCS!G489)</f>
        <v/>
      </c>
      <c r="H489" s="201" t="str">
        <f>IF(OCS!H489="","",OCS!H489)</f>
        <v/>
      </c>
      <c r="I489" s="201" t="str">
        <f>IF(OCS!I489="","",OCS!I489)</f>
        <v/>
      </c>
      <c r="J489" s="88"/>
      <c r="K489" s="69"/>
      <c r="L489" s="69"/>
      <c r="M489" s="69"/>
      <c r="N489" s="69"/>
      <c r="O489" s="84" t="str">
        <f t="shared" si="29"/>
        <v/>
      </c>
      <c r="P489" s="84" t="str">
        <f t="shared" si="28"/>
        <v/>
      </c>
      <c r="Q489" s="182" t="str">
        <f t="shared" si="30"/>
        <v/>
      </c>
      <c r="R489" s="185"/>
      <c r="S489" s="266"/>
      <c r="T489" s="90"/>
      <c r="U489" s="158">
        <f t="shared" si="31"/>
        <v>0</v>
      </c>
    </row>
    <row r="490" spans="1:21" ht="20.100000000000001" customHeight="1" x14ac:dyDescent="0.25">
      <c r="A490" s="173">
        <v>484</v>
      </c>
      <c r="B490" s="201" t="str">
        <f>IF(OCS!B490="","",OCS!B490)</f>
        <v/>
      </c>
      <c r="C490" s="201" t="str">
        <f>IF(OCS!C490="","",OCS!C490)</f>
        <v/>
      </c>
      <c r="D490" s="229" t="str">
        <f>IF(OCS!D490="","",OCS!D490)</f>
        <v/>
      </c>
      <c r="E490" s="229" t="str">
        <f>IF(OCS!E490="","",OCS!E490)</f>
        <v/>
      </c>
      <c r="F490" s="287" t="str">
        <f>IF(OCS!F490="","",OCS!F490)</f>
        <v/>
      </c>
      <c r="G490" s="287" t="str">
        <f>IF(OCS!G490="","",OCS!G490)</f>
        <v/>
      </c>
      <c r="H490" s="201" t="str">
        <f>IF(OCS!H490="","",OCS!H490)</f>
        <v/>
      </c>
      <c r="I490" s="201" t="str">
        <f>IF(OCS!I490="","",OCS!I490)</f>
        <v/>
      </c>
      <c r="J490" s="88"/>
      <c r="K490" s="69"/>
      <c r="L490" s="69"/>
      <c r="M490" s="69"/>
      <c r="N490" s="69"/>
      <c r="O490" s="84" t="str">
        <f t="shared" si="29"/>
        <v/>
      </c>
      <c r="P490" s="84" t="str">
        <f t="shared" si="28"/>
        <v/>
      </c>
      <c r="Q490" s="182" t="str">
        <f t="shared" si="30"/>
        <v/>
      </c>
      <c r="R490" s="185"/>
      <c r="S490" s="266"/>
      <c r="T490" s="90"/>
      <c r="U490" s="158">
        <f t="shared" si="31"/>
        <v>0</v>
      </c>
    </row>
    <row r="491" spans="1:21" ht="20.100000000000001" customHeight="1" x14ac:dyDescent="0.25">
      <c r="A491" s="173">
        <v>485</v>
      </c>
      <c r="B491" s="201" t="str">
        <f>IF(OCS!B491="","",OCS!B491)</f>
        <v/>
      </c>
      <c r="C491" s="201" t="str">
        <f>IF(OCS!C491="","",OCS!C491)</f>
        <v/>
      </c>
      <c r="D491" s="229" t="str">
        <f>IF(OCS!D491="","",OCS!D491)</f>
        <v/>
      </c>
      <c r="E491" s="229" t="str">
        <f>IF(OCS!E491="","",OCS!E491)</f>
        <v/>
      </c>
      <c r="F491" s="287" t="str">
        <f>IF(OCS!F491="","",OCS!F491)</f>
        <v/>
      </c>
      <c r="G491" s="287" t="str">
        <f>IF(OCS!G491="","",OCS!G491)</f>
        <v/>
      </c>
      <c r="H491" s="201" t="str">
        <f>IF(OCS!H491="","",OCS!H491)</f>
        <v/>
      </c>
      <c r="I491" s="201" t="str">
        <f>IF(OCS!I491="","",OCS!I491)</f>
        <v/>
      </c>
      <c r="J491" s="88"/>
      <c r="K491" s="69"/>
      <c r="L491" s="69"/>
      <c r="M491" s="69"/>
      <c r="N491" s="69"/>
      <c r="O491" s="84" t="str">
        <f t="shared" si="29"/>
        <v/>
      </c>
      <c r="P491" s="84" t="str">
        <f t="shared" si="28"/>
        <v/>
      </c>
      <c r="Q491" s="182" t="str">
        <f t="shared" si="30"/>
        <v/>
      </c>
      <c r="R491" s="185"/>
      <c r="S491" s="266"/>
      <c r="T491" s="90"/>
      <c r="U491" s="158">
        <f t="shared" si="31"/>
        <v>0</v>
      </c>
    </row>
    <row r="492" spans="1:21" ht="20.100000000000001" customHeight="1" x14ac:dyDescent="0.25">
      <c r="A492" s="173">
        <v>486</v>
      </c>
      <c r="B492" s="201" t="str">
        <f>IF(OCS!B492="","",OCS!B492)</f>
        <v/>
      </c>
      <c r="C492" s="201" t="str">
        <f>IF(OCS!C492="","",OCS!C492)</f>
        <v/>
      </c>
      <c r="D492" s="229" t="str">
        <f>IF(OCS!D492="","",OCS!D492)</f>
        <v/>
      </c>
      <c r="E492" s="229" t="str">
        <f>IF(OCS!E492="","",OCS!E492)</f>
        <v/>
      </c>
      <c r="F492" s="287" t="str">
        <f>IF(OCS!F492="","",OCS!F492)</f>
        <v/>
      </c>
      <c r="G492" s="287" t="str">
        <f>IF(OCS!G492="","",OCS!G492)</f>
        <v/>
      </c>
      <c r="H492" s="201" t="str">
        <f>IF(OCS!H492="","",OCS!H492)</f>
        <v/>
      </c>
      <c r="I492" s="201" t="str">
        <f>IF(OCS!I492="","",OCS!I492)</f>
        <v/>
      </c>
      <c r="J492" s="88"/>
      <c r="K492" s="69"/>
      <c r="L492" s="69"/>
      <c r="M492" s="69"/>
      <c r="N492" s="69"/>
      <c r="O492" s="84" t="str">
        <f t="shared" si="29"/>
        <v/>
      </c>
      <c r="P492" s="84" t="str">
        <f t="shared" si="28"/>
        <v/>
      </c>
      <c r="Q492" s="182" t="str">
        <f t="shared" si="30"/>
        <v/>
      </c>
      <c r="R492" s="185"/>
      <c r="S492" s="266"/>
      <c r="T492" s="90"/>
      <c r="U492" s="158">
        <f t="shared" si="31"/>
        <v>0</v>
      </c>
    </row>
    <row r="493" spans="1:21" ht="20.100000000000001" customHeight="1" x14ac:dyDescent="0.25">
      <c r="A493" s="173">
        <v>487</v>
      </c>
      <c r="B493" s="201" t="str">
        <f>IF(OCS!B493="","",OCS!B493)</f>
        <v/>
      </c>
      <c r="C493" s="201" t="str">
        <f>IF(OCS!C493="","",OCS!C493)</f>
        <v/>
      </c>
      <c r="D493" s="229" t="str">
        <f>IF(OCS!D493="","",OCS!D493)</f>
        <v/>
      </c>
      <c r="E493" s="229" t="str">
        <f>IF(OCS!E493="","",OCS!E493)</f>
        <v/>
      </c>
      <c r="F493" s="287" t="str">
        <f>IF(OCS!F493="","",OCS!F493)</f>
        <v/>
      </c>
      <c r="G493" s="287" t="str">
        <f>IF(OCS!G493="","",OCS!G493)</f>
        <v/>
      </c>
      <c r="H493" s="201" t="str">
        <f>IF(OCS!H493="","",OCS!H493)</f>
        <v/>
      </c>
      <c r="I493" s="201" t="str">
        <f>IF(OCS!I493="","",OCS!I493)</f>
        <v/>
      </c>
      <c r="J493" s="88"/>
      <c r="K493" s="69"/>
      <c r="L493" s="69"/>
      <c r="M493" s="69"/>
      <c r="N493" s="69"/>
      <c r="O493" s="84" t="str">
        <f t="shared" si="29"/>
        <v/>
      </c>
      <c r="P493" s="84" t="str">
        <f t="shared" si="28"/>
        <v/>
      </c>
      <c r="Q493" s="182" t="str">
        <f t="shared" si="30"/>
        <v/>
      </c>
      <c r="R493" s="185"/>
      <c r="S493" s="266"/>
      <c r="T493" s="90"/>
      <c r="U493" s="158">
        <f t="shared" si="31"/>
        <v>0</v>
      </c>
    </row>
    <row r="494" spans="1:21" ht="20.100000000000001" customHeight="1" x14ac:dyDescent="0.25">
      <c r="A494" s="173">
        <v>488</v>
      </c>
      <c r="B494" s="201" t="str">
        <f>IF(OCS!B494="","",OCS!B494)</f>
        <v/>
      </c>
      <c r="C494" s="201" t="str">
        <f>IF(OCS!C494="","",OCS!C494)</f>
        <v/>
      </c>
      <c r="D494" s="229" t="str">
        <f>IF(OCS!D494="","",OCS!D494)</f>
        <v/>
      </c>
      <c r="E494" s="229" t="str">
        <f>IF(OCS!E494="","",OCS!E494)</f>
        <v/>
      </c>
      <c r="F494" s="287" t="str">
        <f>IF(OCS!F494="","",OCS!F494)</f>
        <v/>
      </c>
      <c r="G494" s="287" t="str">
        <f>IF(OCS!G494="","",OCS!G494)</f>
        <v/>
      </c>
      <c r="H494" s="201" t="str">
        <f>IF(OCS!H494="","",OCS!H494)</f>
        <v/>
      </c>
      <c r="I494" s="201" t="str">
        <f>IF(OCS!I494="","",OCS!I494)</f>
        <v/>
      </c>
      <c r="J494" s="88"/>
      <c r="K494" s="69"/>
      <c r="L494" s="69"/>
      <c r="M494" s="69"/>
      <c r="N494" s="69"/>
      <c r="O494" s="84" t="str">
        <f t="shared" si="29"/>
        <v/>
      </c>
      <c r="P494" s="84" t="str">
        <f t="shared" si="28"/>
        <v/>
      </c>
      <c r="Q494" s="182" t="str">
        <f t="shared" si="30"/>
        <v/>
      </c>
      <c r="R494" s="185"/>
      <c r="S494" s="266"/>
      <c r="T494" s="90"/>
      <c r="U494" s="158">
        <f t="shared" si="31"/>
        <v>0</v>
      </c>
    </row>
    <row r="495" spans="1:21" ht="20.100000000000001" customHeight="1" x14ac:dyDescent="0.25">
      <c r="A495" s="173">
        <v>489</v>
      </c>
      <c r="B495" s="201" t="str">
        <f>IF(OCS!B495="","",OCS!B495)</f>
        <v/>
      </c>
      <c r="C495" s="201" t="str">
        <f>IF(OCS!C495="","",OCS!C495)</f>
        <v/>
      </c>
      <c r="D495" s="229" t="str">
        <f>IF(OCS!D495="","",OCS!D495)</f>
        <v/>
      </c>
      <c r="E495" s="229" t="str">
        <f>IF(OCS!E495="","",OCS!E495)</f>
        <v/>
      </c>
      <c r="F495" s="287" t="str">
        <f>IF(OCS!F495="","",OCS!F495)</f>
        <v/>
      </c>
      <c r="G495" s="287" t="str">
        <f>IF(OCS!G495="","",OCS!G495)</f>
        <v/>
      </c>
      <c r="H495" s="201" t="str">
        <f>IF(OCS!H495="","",OCS!H495)</f>
        <v/>
      </c>
      <c r="I495" s="201" t="str">
        <f>IF(OCS!I495="","",OCS!I495)</f>
        <v/>
      </c>
      <c r="J495" s="88"/>
      <c r="K495" s="69"/>
      <c r="L495" s="69"/>
      <c r="M495" s="69"/>
      <c r="N495" s="69"/>
      <c r="O495" s="84" t="str">
        <f t="shared" si="29"/>
        <v/>
      </c>
      <c r="P495" s="84" t="str">
        <f t="shared" si="28"/>
        <v/>
      </c>
      <c r="Q495" s="182" t="str">
        <f t="shared" si="30"/>
        <v/>
      </c>
      <c r="R495" s="185"/>
      <c r="S495" s="266"/>
      <c r="T495" s="90"/>
      <c r="U495" s="158">
        <f t="shared" si="31"/>
        <v>0</v>
      </c>
    </row>
    <row r="496" spans="1:21" ht="20.100000000000001" customHeight="1" x14ac:dyDescent="0.25">
      <c r="A496" s="173">
        <v>490</v>
      </c>
      <c r="B496" s="201" t="str">
        <f>IF(OCS!B496="","",OCS!B496)</f>
        <v/>
      </c>
      <c r="C496" s="201" t="str">
        <f>IF(OCS!C496="","",OCS!C496)</f>
        <v/>
      </c>
      <c r="D496" s="229" t="str">
        <f>IF(OCS!D496="","",OCS!D496)</f>
        <v/>
      </c>
      <c r="E496" s="229" t="str">
        <f>IF(OCS!E496="","",OCS!E496)</f>
        <v/>
      </c>
      <c r="F496" s="287" t="str">
        <f>IF(OCS!F496="","",OCS!F496)</f>
        <v/>
      </c>
      <c r="G496" s="287" t="str">
        <f>IF(OCS!G496="","",OCS!G496)</f>
        <v/>
      </c>
      <c r="H496" s="201" t="str">
        <f>IF(OCS!H496="","",OCS!H496)</f>
        <v/>
      </c>
      <c r="I496" s="201" t="str">
        <f>IF(OCS!I496="","",OCS!I496)</f>
        <v/>
      </c>
      <c r="J496" s="88"/>
      <c r="K496" s="69"/>
      <c r="L496" s="69"/>
      <c r="M496" s="69"/>
      <c r="N496" s="69"/>
      <c r="O496" s="84" t="str">
        <f t="shared" si="29"/>
        <v/>
      </c>
      <c r="P496" s="84" t="str">
        <f t="shared" si="28"/>
        <v/>
      </c>
      <c r="Q496" s="182" t="str">
        <f t="shared" si="30"/>
        <v/>
      </c>
      <c r="R496" s="185"/>
      <c r="S496" s="266"/>
      <c r="T496" s="90"/>
      <c r="U496" s="158">
        <f t="shared" si="31"/>
        <v>0</v>
      </c>
    </row>
    <row r="497" spans="1:28" ht="20.100000000000001" customHeight="1" x14ac:dyDescent="0.25">
      <c r="A497" s="173">
        <v>491</v>
      </c>
      <c r="B497" s="201" t="str">
        <f>IF(OCS!B497="","",OCS!B497)</f>
        <v/>
      </c>
      <c r="C497" s="201" t="str">
        <f>IF(OCS!C497="","",OCS!C497)</f>
        <v/>
      </c>
      <c r="D497" s="229" t="str">
        <f>IF(OCS!D497="","",OCS!D497)</f>
        <v/>
      </c>
      <c r="E497" s="229" t="str">
        <f>IF(OCS!E497="","",OCS!E497)</f>
        <v/>
      </c>
      <c r="F497" s="287" t="str">
        <f>IF(OCS!F497="","",OCS!F497)</f>
        <v/>
      </c>
      <c r="G497" s="287" t="str">
        <f>IF(OCS!G497="","",OCS!G497)</f>
        <v/>
      </c>
      <c r="H497" s="201" t="str">
        <f>IF(OCS!H497="","",OCS!H497)</f>
        <v/>
      </c>
      <c r="I497" s="201" t="str">
        <f>IF(OCS!I497="","",OCS!I497)</f>
        <v/>
      </c>
      <c r="J497" s="88"/>
      <c r="K497" s="69"/>
      <c r="L497" s="69"/>
      <c r="M497" s="69"/>
      <c r="N497" s="69"/>
      <c r="O497" s="84" t="str">
        <f t="shared" si="29"/>
        <v/>
      </c>
      <c r="P497" s="84" t="str">
        <f t="shared" si="28"/>
        <v/>
      </c>
      <c r="Q497" s="182" t="str">
        <f t="shared" si="30"/>
        <v/>
      </c>
      <c r="R497" s="185"/>
      <c r="S497" s="266"/>
      <c r="T497" s="90"/>
      <c r="U497" s="158">
        <f t="shared" si="31"/>
        <v>0</v>
      </c>
    </row>
    <row r="498" spans="1:28" ht="20.100000000000001" customHeight="1" x14ac:dyDescent="0.25">
      <c r="A498" s="173">
        <v>492</v>
      </c>
      <c r="B498" s="201" t="str">
        <f>IF(OCS!B498="","",OCS!B498)</f>
        <v/>
      </c>
      <c r="C498" s="201" t="str">
        <f>IF(OCS!C498="","",OCS!C498)</f>
        <v/>
      </c>
      <c r="D498" s="229" t="str">
        <f>IF(OCS!D498="","",OCS!D498)</f>
        <v/>
      </c>
      <c r="E498" s="229" t="str">
        <f>IF(OCS!E498="","",OCS!E498)</f>
        <v/>
      </c>
      <c r="F498" s="287" t="str">
        <f>IF(OCS!F498="","",OCS!F498)</f>
        <v/>
      </c>
      <c r="G498" s="287" t="str">
        <f>IF(OCS!G498="","",OCS!G498)</f>
        <v/>
      </c>
      <c r="H498" s="201" t="str">
        <f>IF(OCS!H498="","",OCS!H498)</f>
        <v/>
      </c>
      <c r="I498" s="201" t="str">
        <f>IF(OCS!I498="","",OCS!I498)</f>
        <v/>
      </c>
      <c r="J498" s="88"/>
      <c r="K498" s="69"/>
      <c r="L498" s="69"/>
      <c r="M498" s="69"/>
      <c r="N498" s="69"/>
      <c r="O498" s="84" t="str">
        <f t="shared" si="29"/>
        <v/>
      </c>
      <c r="P498" s="84" t="str">
        <f t="shared" si="28"/>
        <v/>
      </c>
      <c r="Q498" s="182" t="str">
        <f t="shared" si="30"/>
        <v/>
      </c>
      <c r="R498" s="185"/>
      <c r="S498" s="266"/>
      <c r="T498" s="90"/>
      <c r="U498" s="158">
        <f t="shared" si="31"/>
        <v>0</v>
      </c>
    </row>
    <row r="499" spans="1:28" ht="20.100000000000001" customHeight="1" x14ac:dyDescent="0.25">
      <c r="A499" s="173">
        <v>493</v>
      </c>
      <c r="B499" s="201" t="str">
        <f>IF(OCS!B499="","",OCS!B499)</f>
        <v/>
      </c>
      <c r="C499" s="201" t="str">
        <f>IF(OCS!C499="","",OCS!C499)</f>
        <v/>
      </c>
      <c r="D499" s="229" t="str">
        <f>IF(OCS!D499="","",OCS!D499)</f>
        <v/>
      </c>
      <c r="E499" s="229" t="str">
        <f>IF(OCS!E499="","",OCS!E499)</f>
        <v/>
      </c>
      <c r="F499" s="287" t="str">
        <f>IF(OCS!F499="","",OCS!F499)</f>
        <v/>
      </c>
      <c r="G499" s="287" t="str">
        <f>IF(OCS!G499="","",OCS!G499)</f>
        <v/>
      </c>
      <c r="H499" s="201" t="str">
        <f>IF(OCS!H499="","",OCS!H499)</f>
        <v/>
      </c>
      <c r="I499" s="201" t="str">
        <f>IF(OCS!I499="","",OCS!I499)</f>
        <v/>
      </c>
      <c r="J499" s="88"/>
      <c r="K499" s="69"/>
      <c r="L499" s="69"/>
      <c r="M499" s="69"/>
      <c r="N499" s="69"/>
      <c r="O499" s="84" t="str">
        <f t="shared" si="29"/>
        <v/>
      </c>
      <c r="P499" s="84" t="str">
        <f t="shared" si="28"/>
        <v/>
      </c>
      <c r="Q499" s="182" t="str">
        <f t="shared" si="30"/>
        <v/>
      </c>
      <c r="R499" s="185"/>
      <c r="S499" s="266"/>
      <c r="T499" s="90"/>
      <c r="U499" s="158">
        <f t="shared" si="31"/>
        <v>0</v>
      </c>
    </row>
    <row r="500" spans="1:28" ht="20.100000000000001" customHeight="1" x14ac:dyDescent="0.25">
      <c r="A500" s="173">
        <v>494</v>
      </c>
      <c r="B500" s="201" t="str">
        <f>IF(OCS!B500="","",OCS!B500)</f>
        <v/>
      </c>
      <c r="C500" s="201" t="str">
        <f>IF(OCS!C500="","",OCS!C500)</f>
        <v/>
      </c>
      <c r="D500" s="229" t="str">
        <f>IF(OCS!D500="","",OCS!D500)</f>
        <v/>
      </c>
      <c r="E500" s="229" t="str">
        <f>IF(OCS!E500="","",OCS!E500)</f>
        <v/>
      </c>
      <c r="F500" s="287" t="str">
        <f>IF(OCS!F500="","",OCS!F500)</f>
        <v/>
      </c>
      <c r="G500" s="287" t="str">
        <f>IF(OCS!G500="","",OCS!G500)</f>
        <v/>
      </c>
      <c r="H500" s="201" t="str">
        <f>IF(OCS!H500="","",OCS!H500)</f>
        <v/>
      </c>
      <c r="I500" s="201" t="str">
        <f>IF(OCS!I500="","",OCS!I500)</f>
        <v/>
      </c>
      <c r="J500" s="88"/>
      <c r="K500" s="69"/>
      <c r="L500" s="69"/>
      <c r="M500" s="69"/>
      <c r="N500" s="69"/>
      <c r="O500" s="84" t="str">
        <f t="shared" si="29"/>
        <v/>
      </c>
      <c r="P500" s="84" t="str">
        <f t="shared" si="28"/>
        <v/>
      </c>
      <c r="Q500" s="182" t="str">
        <f t="shared" si="30"/>
        <v/>
      </c>
      <c r="R500" s="185"/>
      <c r="S500" s="266"/>
      <c r="T500" s="90"/>
      <c r="U500" s="158">
        <f t="shared" si="31"/>
        <v>0</v>
      </c>
    </row>
    <row r="501" spans="1:28" ht="20.100000000000001" customHeight="1" x14ac:dyDescent="0.25">
      <c r="A501" s="173">
        <v>495</v>
      </c>
      <c r="B501" s="201" t="str">
        <f>IF(OCS!B501="","",OCS!B501)</f>
        <v/>
      </c>
      <c r="C501" s="201" t="str">
        <f>IF(OCS!C501="","",OCS!C501)</f>
        <v/>
      </c>
      <c r="D501" s="229" t="str">
        <f>IF(OCS!D501="","",OCS!D501)</f>
        <v/>
      </c>
      <c r="E501" s="229" t="str">
        <f>IF(OCS!E501="","",OCS!E501)</f>
        <v/>
      </c>
      <c r="F501" s="287" t="str">
        <f>IF(OCS!F501="","",OCS!F501)</f>
        <v/>
      </c>
      <c r="G501" s="287" t="str">
        <f>IF(OCS!G501="","",OCS!G501)</f>
        <v/>
      </c>
      <c r="H501" s="201" t="str">
        <f>IF(OCS!H501="","",OCS!H501)</f>
        <v/>
      </c>
      <c r="I501" s="201" t="str">
        <f>IF(OCS!I501="","",OCS!I501)</f>
        <v/>
      </c>
      <c r="J501" s="88"/>
      <c r="K501" s="69"/>
      <c r="L501" s="69"/>
      <c r="M501" s="69"/>
      <c r="N501" s="69"/>
      <c r="O501" s="84" t="str">
        <f t="shared" si="29"/>
        <v/>
      </c>
      <c r="P501" s="84" t="str">
        <f t="shared" si="28"/>
        <v/>
      </c>
      <c r="Q501" s="182" t="str">
        <f t="shared" si="30"/>
        <v/>
      </c>
      <c r="R501" s="185"/>
      <c r="S501" s="266"/>
      <c r="T501" s="90"/>
      <c r="U501" s="158">
        <f t="shared" si="31"/>
        <v>0</v>
      </c>
    </row>
    <row r="502" spans="1:28" ht="20.100000000000001" customHeight="1" x14ac:dyDescent="0.25">
      <c r="A502" s="173">
        <v>496</v>
      </c>
      <c r="B502" s="201" t="str">
        <f>IF(OCS!B502="","",OCS!B502)</f>
        <v/>
      </c>
      <c r="C502" s="201" t="str">
        <f>IF(OCS!C502="","",OCS!C502)</f>
        <v/>
      </c>
      <c r="D502" s="229" t="str">
        <f>IF(OCS!D502="","",OCS!D502)</f>
        <v/>
      </c>
      <c r="E502" s="229" t="str">
        <f>IF(OCS!E502="","",OCS!E502)</f>
        <v/>
      </c>
      <c r="F502" s="287" t="str">
        <f>IF(OCS!F502="","",OCS!F502)</f>
        <v/>
      </c>
      <c r="G502" s="287" t="str">
        <f>IF(OCS!G502="","",OCS!G502)</f>
        <v/>
      </c>
      <c r="H502" s="201" t="str">
        <f>IF(OCS!H502="","",OCS!H502)</f>
        <v/>
      </c>
      <c r="I502" s="201" t="str">
        <f>IF(OCS!I502="","",OCS!I502)</f>
        <v/>
      </c>
      <c r="J502" s="88"/>
      <c r="K502" s="69"/>
      <c r="L502" s="69"/>
      <c r="M502" s="69"/>
      <c r="N502" s="69"/>
      <c r="O502" s="84" t="str">
        <f t="shared" si="29"/>
        <v/>
      </c>
      <c r="P502" s="84" t="str">
        <f t="shared" si="28"/>
        <v/>
      </c>
      <c r="Q502" s="182" t="str">
        <f t="shared" si="30"/>
        <v/>
      </c>
      <c r="R502" s="185"/>
      <c r="S502" s="266"/>
      <c r="T502" s="90"/>
      <c r="U502" s="158">
        <f t="shared" si="31"/>
        <v>0</v>
      </c>
    </row>
    <row r="503" spans="1:28" ht="20.100000000000001" customHeight="1" x14ac:dyDescent="0.25">
      <c r="A503" s="173">
        <v>497</v>
      </c>
      <c r="B503" s="201" t="str">
        <f>IF(OCS!B503="","",OCS!B503)</f>
        <v/>
      </c>
      <c r="C503" s="201" t="str">
        <f>IF(OCS!C503="","",OCS!C503)</f>
        <v/>
      </c>
      <c r="D503" s="229" t="str">
        <f>IF(OCS!D503="","",OCS!D503)</f>
        <v/>
      </c>
      <c r="E503" s="229" t="str">
        <f>IF(OCS!E503="","",OCS!E503)</f>
        <v/>
      </c>
      <c r="F503" s="287" t="str">
        <f>IF(OCS!F503="","",OCS!F503)</f>
        <v/>
      </c>
      <c r="G503" s="287" t="str">
        <f>IF(OCS!G503="","",OCS!G503)</f>
        <v/>
      </c>
      <c r="H503" s="201" t="str">
        <f>IF(OCS!H503="","",OCS!H503)</f>
        <v/>
      </c>
      <c r="I503" s="201" t="str">
        <f>IF(OCS!I503="","",OCS!I503)</f>
        <v/>
      </c>
      <c r="J503" s="88"/>
      <c r="K503" s="69"/>
      <c r="L503" s="69"/>
      <c r="M503" s="69"/>
      <c r="N503" s="69"/>
      <c r="O503" s="84" t="str">
        <f t="shared" si="29"/>
        <v/>
      </c>
      <c r="P503" s="84" t="str">
        <f t="shared" si="28"/>
        <v/>
      </c>
      <c r="Q503" s="182" t="str">
        <f t="shared" si="30"/>
        <v/>
      </c>
      <c r="R503" s="185"/>
      <c r="S503" s="266"/>
      <c r="T503" s="90"/>
      <c r="U503" s="158">
        <f t="shared" si="31"/>
        <v>0</v>
      </c>
    </row>
    <row r="504" spans="1:28" ht="20.100000000000001" customHeight="1" x14ac:dyDescent="0.25">
      <c r="A504" s="173">
        <v>498</v>
      </c>
      <c r="B504" s="201" t="str">
        <f>IF(OCS!B504="","",OCS!B504)</f>
        <v/>
      </c>
      <c r="C504" s="201" t="str">
        <f>IF(OCS!C504="","",OCS!C504)</f>
        <v/>
      </c>
      <c r="D504" s="229" t="str">
        <f>IF(OCS!D504="","",OCS!D504)</f>
        <v/>
      </c>
      <c r="E504" s="229" t="str">
        <f>IF(OCS!E504="","",OCS!E504)</f>
        <v/>
      </c>
      <c r="F504" s="287" t="str">
        <f>IF(OCS!F504="","",OCS!F504)</f>
        <v/>
      </c>
      <c r="G504" s="287" t="str">
        <f>IF(OCS!G504="","",OCS!G504)</f>
        <v/>
      </c>
      <c r="H504" s="201" t="str">
        <f>IF(OCS!H504="","",OCS!H504)</f>
        <v/>
      </c>
      <c r="I504" s="201" t="str">
        <f>IF(OCS!I504="","",OCS!I504)</f>
        <v/>
      </c>
      <c r="J504" s="88"/>
      <c r="K504" s="69"/>
      <c r="L504" s="69"/>
      <c r="M504" s="69"/>
      <c r="N504" s="69"/>
      <c r="O504" s="84" t="str">
        <f t="shared" si="29"/>
        <v/>
      </c>
      <c r="P504" s="84" t="str">
        <f t="shared" si="28"/>
        <v/>
      </c>
      <c r="Q504" s="182" t="str">
        <f t="shared" si="30"/>
        <v/>
      </c>
      <c r="R504" s="185"/>
      <c r="S504" s="266"/>
      <c r="T504" s="90"/>
      <c r="U504" s="158">
        <f t="shared" si="31"/>
        <v>0</v>
      </c>
    </row>
    <row r="505" spans="1:28" ht="20.100000000000001" customHeight="1" x14ac:dyDescent="0.25">
      <c r="A505" s="173">
        <v>499</v>
      </c>
      <c r="B505" s="201" t="str">
        <f>IF(OCS!B505="","",OCS!B505)</f>
        <v/>
      </c>
      <c r="C505" s="201" t="str">
        <f>IF(OCS!C505="","",OCS!C505)</f>
        <v/>
      </c>
      <c r="D505" s="229" t="str">
        <f>IF(OCS!D505="","",OCS!D505)</f>
        <v/>
      </c>
      <c r="E505" s="229" t="str">
        <f>IF(OCS!E505="","",OCS!E505)</f>
        <v/>
      </c>
      <c r="F505" s="287" t="str">
        <f>IF(OCS!F505="","",OCS!F505)</f>
        <v/>
      </c>
      <c r="G505" s="287" t="str">
        <f>IF(OCS!G505="","",OCS!G505)</f>
        <v/>
      </c>
      <c r="H505" s="201" t="str">
        <f>IF(OCS!H505="","",OCS!H505)</f>
        <v/>
      </c>
      <c r="I505" s="201" t="str">
        <f>IF(OCS!I505="","",OCS!I505)</f>
        <v/>
      </c>
      <c r="J505" s="88"/>
      <c r="K505" s="69"/>
      <c r="L505" s="69"/>
      <c r="M505" s="69"/>
      <c r="N505" s="69"/>
      <c r="O505" s="84" t="str">
        <f t="shared" si="29"/>
        <v/>
      </c>
      <c r="P505" s="84" t="str">
        <f t="shared" si="28"/>
        <v/>
      </c>
      <c r="Q505" s="182" t="str">
        <f t="shared" si="30"/>
        <v/>
      </c>
      <c r="R505" s="185"/>
      <c r="S505" s="266"/>
      <c r="T505" s="90"/>
      <c r="U505" s="158">
        <f t="shared" si="31"/>
        <v>0</v>
      </c>
    </row>
    <row r="506" spans="1:28" ht="20.100000000000001" customHeight="1" thickBot="1" x14ac:dyDescent="0.3">
      <c r="A506" s="175">
        <v>500</v>
      </c>
      <c r="B506" s="205" t="str">
        <f>IF(OCS!B506="","",OCS!B506)</f>
        <v/>
      </c>
      <c r="C506" s="205" t="str">
        <f>IF(OCS!C506="","",OCS!C506)</f>
        <v/>
      </c>
      <c r="D506" s="230" t="str">
        <f>IF(OCS!D506="","",OCS!D506)</f>
        <v/>
      </c>
      <c r="E506" s="230" t="str">
        <f>IF(OCS!E506="","",OCS!E506)</f>
        <v/>
      </c>
      <c r="F506" s="287" t="str">
        <f>IF(OCS!F506="","",OCS!F506)</f>
        <v/>
      </c>
      <c r="G506" s="287" t="str">
        <f>IF(OCS!G506="","",OCS!G506)</f>
        <v/>
      </c>
      <c r="H506" s="205" t="str">
        <f>IF(OCS!H506="","",OCS!H506)</f>
        <v/>
      </c>
      <c r="I506" s="205" t="str">
        <f>IF(OCS!I506="","",OCS!I506)</f>
        <v/>
      </c>
      <c r="J506" s="103"/>
      <c r="K506" s="104"/>
      <c r="L506" s="104"/>
      <c r="M506" s="104"/>
      <c r="N506" s="104"/>
      <c r="O506" s="105" t="str">
        <f t="shared" si="29"/>
        <v/>
      </c>
      <c r="P506" s="105" t="str">
        <f t="shared" si="28"/>
        <v/>
      </c>
      <c r="Q506" s="184" t="str">
        <f t="shared" si="30"/>
        <v/>
      </c>
      <c r="R506" s="186"/>
      <c r="S506" s="267"/>
      <c r="T506" s="98"/>
      <c r="U506" s="158">
        <f t="shared" si="31"/>
        <v>0</v>
      </c>
    </row>
    <row r="507" spans="1:28" s="177" customFormat="1" ht="20.100000000000001" customHeight="1" thickBot="1" x14ac:dyDescent="0.35">
      <c r="H507" s="158"/>
      <c r="I507" s="198"/>
      <c r="J507" s="158"/>
      <c r="L507" s="158"/>
      <c r="M507" s="158"/>
      <c r="N507" s="158"/>
      <c r="O507" s="200" t="s">
        <v>41</v>
      </c>
      <c r="P507" s="81">
        <f>SUM(P7:P506)</f>
        <v>0</v>
      </c>
      <c r="Q507" s="178"/>
      <c r="T507" s="179"/>
      <c r="W507" s="158"/>
      <c r="X507" s="158"/>
      <c r="Y507" s="158"/>
      <c r="Z507" s="158"/>
      <c r="AA507" s="158"/>
      <c r="AB507" s="158"/>
    </row>
    <row r="529" hidden="1" x14ac:dyDescent="0.25"/>
  </sheetData>
  <mergeCells count="3">
    <mergeCell ref="A1:T1"/>
    <mergeCell ref="A2:T2"/>
    <mergeCell ref="A3:A4"/>
  </mergeCells>
  <conditionalFormatting sqref="A7:T506">
    <cfRule type="expression" dxfId="3" priority="3">
      <formula>$T7="Oui"</formula>
    </cfRule>
  </conditionalFormatting>
  <dataValidations count="2">
    <dataValidation operator="greaterThan" allowBlank="1" showInputMessage="1" showErrorMessage="1" sqref="P7:P506"/>
    <dataValidation type="list" allowBlank="1" showInputMessage="1" showErrorMessage="1" sqref="T7:T506">
      <formula1>"Oui"</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C7E97E26-D15F-4737-8EC0-08B140B9290A}">
            <xm:f>B7&lt;&gt;OCS!B7</xm:f>
            <x14:dxf>
              <font>
                <color rgb="FFFF0000"/>
              </font>
              <fill>
                <patternFill patternType="none">
                  <bgColor auto="1"/>
                </patternFill>
              </fill>
            </x14:dxf>
          </x14:cfRule>
          <xm:sqref>B7:I506</xm:sqref>
        </x14:conditionalFormatting>
        <x14:conditionalFormatting xmlns:xm="http://schemas.microsoft.com/office/excel/2006/main">
          <x14:cfRule type="expression" priority="2" id="{E9E42A1E-87BA-451F-A674-AC7B0864280C}">
            <xm:f>G7&lt;&gt;OCS!F7</xm:f>
            <x14:dxf>
              <font>
                <color rgb="FFFF0000"/>
              </font>
              <fill>
                <patternFill patternType="none">
                  <bgColor auto="1"/>
                </patternFill>
              </fill>
            </x14:dxf>
          </x14:cfRule>
          <xm:sqref>G7:G506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Listes!$A$11:$A$28</xm:f>
          </x14:formula1>
          <xm:sqref>Q7:Q506</xm:sqref>
        </x14:dataValidation>
        <x14:dataValidation type="list" allowBlank="1" showInputMessage="1" showErrorMessage="1">
          <x14:formula1>
            <xm:f>Listes!$A$96:$A$98</xm:f>
          </x14:formula1>
          <xm:sqref>C5 J5 J7:J506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I98"/>
  <sheetViews>
    <sheetView zoomScale="70" zoomScaleNormal="70" workbookViewId="0">
      <selection activeCell="E16" sqref="E16"/>
    </sheetView>
  </sheetViews>
  <sheetFormatPr baseColWidth="10" defaultColWidth="11.42578125" defaultRowHeight="15" x14ac:dyDescent="0.25"/>
  <cols>
    <col min="1" max="1" width="70.7109375" style="7" customWidth="1"/>
    <col min="2" max="2" width="39.140625" style="7" customWidth="1"/>
    <col min="3" max="3" width="52.85546875" style="7" bestFit="1" customWidth="1"/>
    <col min="4" max="4" width="45.5703125" style="7" bestFit="1" customWidth="1"/>
    <col min="5" max="5" width="40.7109375" style="7" customWidth="1"/>
    <col min="6" max="6" width="20.7109375" style="7" bestFit="1" customWidth="1"/>
    <col min="7" max="7" width="17.5703125" style="7" customWidth="1"/>
    <col min="8" max="9" width="11.42578125" style="7"/>
    <col min="10" max="10" width="23.85546875" style="7" customWidth="1"/>
    <col min="11" max="16384" width="11.42578125" style="7"/>
  </cols>
  <sheetData>
    <row r="1" spans="1:5" s="5" customFormat="1" ht="60" customHeight="1" thickBot="1" x14ac:dyDescent="0.3">
      <c r="A1" s="4" t="s">
        <v>1</v>
      </c>
      <c r="B1" s="4" t="s">
        <v>60</v>
      </c>
      <c r="C1" s="4" t="s">
        <v>61</v>
      </c>
      <c r="D1" s="7"/>
    </row>
    <row r="2" spans="1:5" ht="19.5" thickBot="1" x14ac:dyDescent="0.3">
      <c r="A2" s="6" t="s">
        <v>39</v>
      </c>
      <c r="B2" s="6" t="s">
        <v>39</v>
      </c>
      <c r="C2" s="6" t="s">
        <v>39</v>
      </c>
      <c r="E2" s="4" t="s">
        <v>177</v>
      </c>
    </row>
    <row r="3" spans="1:5" x14ac:dyDescent="0.25">
      <c r="A3" s="8" t="s">
        <v>63</v>
      </c>
      <c r="B3" s="8" t="s">
        <v>67</v>
      </c>
      <c r="C3" s="8" t="s">
        <v>69</v>
      </c>
      <c r="E3" s="9" t="s">
        <v>58</v>
      </c>
    </row>
    <row r="4" spans="1:5" ht="15.75" thickBot="1" x14ac:dyDescent="0.3">
      <c r="A4" s="9" t="s">
        <v>189</v>
      </c>
      <c r="B4" s="9" t="s">
        <v>68</v>
      </c>
      <c r="C4" s="9" t="s">
        <v>70</v>
      </c>
      <c r="E4" s="40" t="s">
        <v>176</v>
      </c>
    </row>
    <row r="5" spans="1:5" x14ac:dyDescent="0.25">
      <c r="A5" s="9" t="s">
        <v>65</v>
      </c>
      <c r="B5" s="9"/>
      <c r="C5" s="9"/>
    </row>
    <row r="6" spans="1:5" x14ac:dyDescent="0.25">
      <c r="A6" s="9" t="s">
        <v>190</v>
      </c>
      <c r="B6" s="9"/>
      <c r="C6" s="9"/>
    </row>
    <row r="7" spans="1:5" x14ac:dyDescent="0.25">
      <c r="A7" s="9" t="s">
        <v>66</v>
      </c>
      <c r="B7" s="9"/>
      <c r="C7" s="9"/>
    </row>
    <row r="8" spans="1:5" ht="15.75" thickBot="1" x14ac:dyDescent="0.3">
      <c r="A8" s="9"/>
      <c r="B8" s="9"/>
      <c r="C8" s="9"/>
    </row>
    <row r="9" spans="1:5" ht="15.75" thickBot="1" x14ac:dyDescent="0.3">
      <c r="A9" s="32"/>
      <c r="B9" s="32"/>
      <c r="C9" s="33"/>
    </row>
    <row r="10" spans="1:5" ht="15.75" thickBot="1" x14ac:dyDescent="0.3">
      <c r="A10" s="36" t="s">
        <v>22</v>
      </c>
      <c r="C10" s="288" t="s">
        <v>258</v>
      </c>
    </row>
    <row r="11" spans="1:5" x14ac:dyDescent="0.25">
      <c r="A11" s="8"/>
      <c r="C11" s="39" t="s">
        <v>259</v>
      </c>
    </row>
    <row r="12" spans="1:5" x14ac:dyDescent="0.25">
      <c r="A12" s="9" t="s">
        <v>171</v>
      </c>
      <c r="C12" s="39" t="s">
        <v>260</v>
      </c>
    </row>
    <row r="13" spans="1:5" x14ac:dyDescent="0.25">
      <c r="A13" s="9" t="s">
        <v>7</v>
      </c>
      <c r="C13" s="39" t="s">
        <v>261</v>
      </c>
    </row>
    <row r="14" spans="1:5" x14ac:dyDescent="0.25">
      <c r="A14" s="9" t="s">
        <v>6</v>
      </c>
      <c r="C14" s="39" t="s">
        <v>262</v>
      </c>
    </row>
    <row r="15" spans="1:5" x14ac:dyDescent="0.25">
      <c r="A15" s="9" t="s">
        <v>8</v>
      </c>
      <c r="C15" s="39" t="s">
        <v>263</v>
      </c>
    </row>
    <row r="16" spans="1:5" x14ac:dyDescent="0.25">
      <c r="A16" s="9" t="s">
        <v>9</v>
      </c>
      <c r="C16" s="39" t="s">
        <v>264</v>
      </c>
    </row>
    <row r="17" spans="1:9" x14ac:dyDescent="0.25">
      <c r="A17" s="9" t="s">
        <v>10</v>
      </c>
      <c r="C17" s="39" t="s">
        <v>265</v>
      </c>
    </row>
    <row r="18" spans="1:9" x14ac:dyDescent="0.25">
      <c r="A18" s="9" t="s">
        <v>11</v>
      </c>
      <c r="C18" s="39" t="s">
        <v>266</v>
      </c>
    </row>
    <row r="19" spans="1:9" x14ac:dyDescent="0.25">
      <c r="A19" s="9" t="s">
        <v>12</v>
      </c>
      <c r="C19" s="39" t="s">
        <v>267</v>
      </c>
    </row>
    <row r="20" spans="1:9" x14ac:dyDescent="0.25">
      <c r="A20" s="9" t="s">
        <v>13</v>
      </c>
      <c r="C20" s="39" t="s">
        <v>268</v>
      </c>
    </row>
    <row r="21" spans="1:9" ht="15.75" thickBot="1" x14ac:dyDescent="0.3">
      <c r="A21" s="9" t="s">
        <v>14</v>
      </c>
      <c r="C21" s="40" t="s">
        <v>269</v>
      </c>
    </row>
    <row r="22" spans="1:9" x14ac:dyDescent="0.25">
      <c r="A22" s="9" t="s">
        <v>15</v>
      </c>
    </row>
    <row r="23" spans="1:9" x14ac:dyDescent="0.25">
      <c r="A23" s="9" t="s">
        <v>16</v>
      </c>
    </row>
    <row r="24" spans="1:9" x14ac:dyDescent="0.25">
      <c r="A24" s="9" t="s">
        <v>17</v>
      </c>
    </row>
    <row r="25" spans="1:9" x14ac:dyDescent="0.25">
      <c r="A25" s="9" t="s">
        <v>18</v>
      </c>
    </row>
    <row r="26" spans="1:9" x14ac:dyDescent="0.25">
      <c r="A26" s="9" t="s">
        <v>19</v>
      </c>
    </row>
    <row r="27" spans="1:9" x14ac:dyDescent="0.25">
      <c r="A27" s="9" t="s">
        <v>20</v>
      </c>
    </row>
    <row r="28" spans="1:9" ht="15.75" thickBot="1" x14ac:dyDescent="0.3">
      <c r="A28" s="10" t="s">
        <v>21</v>
      </c>
    </row>
    <row r="29" spans="1:9" ht="15.75" thickBot="1" x14ac:dyDescent="0.3"/>
    <row r="30" spans="1:9" ht="45.75" thickBot="1" x14ac:dyDescent="0.3">
      <c r="A30" s="41" t="s">
        <v>98</v>
      </c>
      <c r="B30" s="45" t="s">
        <v>106</v>
      </c>
      <c r="C30" s="75" t="s">
        <v>169</v>
      </c>
      <c r="D30" s="4" t="s">
        <v>62</v>
      </c>
      <c r="E30" s="705" t="s">
        <v>72</v>
      </c>
      <c r="F30" s="706"/>
      <c r="G30" s="36" t="s">
        <v>69</v>
      </c>
      <c r="H30" s="36" t="s">
        <v>163</v>
      </c>
      <c r="I30" s="36" t="s">
        <v>73</v>
      </c>
    </row>
    <row r="31" spans="1:9" ht="15.75" thickBot="1" x14ac:dyDescent="0.3">
      <c r="A31" s="38" t="s">
        <v>99</v>
      </c>
      <c r="B31" s="43" t="s">
        <v>107</v>
      </c>
      <c r="C31" s="42" t="s">
        <v>71</v>
      </c>
      <c r="D31" s="42" t="s">
        <v>166</v>
      </c>
      <c r="E31" s="46" t="s">
        <v>110</v>
      </c>
      <c r="F31" s="47">
        <v>140</v>
      </c>
      <c r="G31" s="38" t="s">
        <v>135</v>
      </c>
      <c r="H31" s="39">
        <v>1900</v>
      </c>
      <c r="I31" s="70">
        <v>20</v>
      </c>
    </row>
    <row r="32" spans="1:9" x14ac:dyDescent="0.25">
      <c r="A32" s="39" t="s">
        <v>100</v>
      </c>
      <c r="B32" s="42" t="s">
        <v>108</v>
      </c>
      <c r="C32" s="42" t="s">
        <v>71</v>
      </c>
      <c r="D32" s="42" t="s">
        <v>166</v>
      </c>
      <c r="E32" s="48" t="s">
        <v>111</v>
      </c>
      <c r="F32" s="49">
        <v>120</v>
      </c>
      <c r="G32" s="39" t="s">
        <v>136</v>
      </c>
      <c r="H32" s="39">
        <v>700</v>
      </c>
    </row>
    <row r="33" spans="1:8" ht="15.75" thickBot="1" x14ac:dyDescent="0.3">
      <c r="A33" s="39" t="s">
        <v>101</v>
      </c>
      <c r="B33" s="42" t="s">
        <v>109</v>
      </c>
      <c r="C33" s="42" t="s">
        <v>71</v>
      </c>
      <c r="D33" s="42" t="s">
        <v>166</v>
      </c>
      <c r="E33" s="48" t="s">
        <v>112</v>
      </c>
      <c r="F33" s="49">
        <v>120</v>
      </c>
      <c r="G33" s="40" t="s">
        <v>137</v>
      </c>
      <c r="H33" s="40">
        <v>2200</v>
      </c>
    </row>
    <row r="34" spans="1:8" x14ac:dyDescent="0.25">
      <c r="A34" s="39" t="s">
        <v>102</v>
      </c>
      <c r="B34" s="44" t="s">
        <v>73</v>
      </c>
      <c r="C34" s="42" t="s">
        <v>73</v>
      </c>
      <c r="D34" s="42" t="s">
        <v>167</v>
      </c>
      <c r="E34" s="48" t="s">
        <v>113</v>
      </c>
      <c r="F34" s="49">
        <v>120</v>
      </c>
    </row>
    <row r="35" spans="1:8" ht="15.75" thickBot="1" x14ac:dyDescent="0.3">
      <c r="A35" s="39" t="s">
        <v>103</v>
      </c>
      <c r="B35" s="40" t="s">
        <v>72</v>
      </c>
      <c r="C35" s="40" t="s">
        <v>72</v>
      </c>
      <c r="D35" s="40" t="s">
        <v>168</v>
      </c>
      <c r="E35" s="48" t="s">
        <v>114</v>
      </c>
      <c r="F35" s="49">
        <v>90</v>
      </c>
    </row>
    <row r="36" spans="1:8" ht="15.75" thickBot="1" x14ac:dyDescent="0.3">
      <c r="A36" s="39" t="s">
        <v>104</v>
      </c>
      <c r="E36" s="40" t="s">
        <v>115</v>
      </c>
      <c r="F36" s="50">
        <v>150</v>
      </c>
    </row>
    <row r="37" spans="1:8" ht="15.75" thickBot="1" x14ac:dyDescent="0.3">
      <c r="A37" s="40" t="s">
        <v>105</v>
      </c>
    </row>
    <row r="40" spans="1:8" ht="15.75" thickBot="1" x14ac:dyDescent="0.3"/>
    <row r="41" spans="1:8" ht="16.5" thickBot="1" x14ac:dyDescent="0.3">
      <c r="A41" s="702" t="s">
        <v>116</v>
      </c>
      <c r="B41" s="703"/>
      <c r="C41" s="703"/>
      <c r="D41" s="703"/>
      <c r="E41" s="704"/>
    </row>
    <row r="42" spans="1:8" ht="15.75" x14ac:dyDescent="0.25">
      <c r="A42" s="57" t="s">
        <v>118</v>
      </c>
      <c r="B42" s="58">
        <v>5000</v>
      </c>
      <c r="C42" s="58">
        <v>5001</v>
      </c>
      <c r="D42" s="58">
        <v>20000</v>
      </c>
      <c r="E42" s="59">
        <v>20000</v>
      </c>
    </row>
    <row r="43" spans="1:8" ht="15.75" x14ac:dyDescent="0.25">
      <c r="A43" s="63" t="s">
        <v>99</v>
      </c>
      <c r="B43" s="55">
        <v>0.52900000000000003</v>
      </c>
      <c r="C43" s="55">
        <v>0.316</v>
      </c>
      <c r="D43" s="55">
        <v>1065</v>
      </c>
      <c r="E43" s="56">
        <v>0.37</v>
      </c>
    </row>
    <row r="44" spans="1:8" ht="15.75" x14ac:dyDescent="0.25">
      <c r="A44" s="61" t="s">
        <v>100</v>
      </c>
      <c r="B44" s="55">
        <v>0.52900000000000003</v>
      </c>
      <c r="C44" s="55">
        <v>0.316</v>
      </c>
      <c r="D44" s="55">
        <v>1065</v>
      </c>
      <c r="E44" s="56">
        <v>0.37</v>
      </c>
    </row>
    <row r="45" spans="1:8" ht="15.75" x14ac:dyDescent="0.25">
      <c r="A45" s="60" t="s">
        <v>101</v>
      </c>
      <c r="B45" s="55">
        <v>0.52900000000000003</v>
      </c>
      <c r="C45" s="55">
        <v>0.316</v>
      </c>
      <c r="D45" s="55">
        <v>1065</v>
      </c>
      <c r="E45" s="56">
        <v>0.37</v>
      </c>
    </row>
    <row r="46" spans="1:8" ht="15.75" x14ac:dyDescent="0.25">
      <c r="A46" s="61" t="s">
        <v>102</v>
      </c>
      <c r="B46" s="51">
        <v>0.60599999999999998</v>
      </c>
      <c r="C46" s="51">
        <v>0.34</v>
      </c>
      <c r="D46" s="51">
        <v>1330</v>
      </c>
      <c r="E46" s="52">
        <v>0.40699999999999997</v>
      </c>
    </row>
    <row r="47" spans="1:8" ht="15.75" x14ac:dyDescent="0.25">
      <c r="A47" s="61" t="s">
        <v>103</v>
      </c>
      <c r="B47" s="51">
        <v>0.63600000000000001</v>
      </c>
      <c r="C47" s="51">
        <v>0.35699999999999998</v>
      </c>
      <c r="D47" s="51">
        <v>1395</v>
      </c>
      <c r="E47" s="52">
        <v>0.42699999999999999</v>
      </c>
    </row>
    <row r="48" spans="1:8" ht="15.75" x14ac:dyDescent="0.25">
      <c r="A48" s="61" t="s">
        <v>104</v>
      </c>
      <c r="B48" s="51">
        <v>0.66500000000000004</v>
      </c>
      <c r="C48" s="51">
        <v>0.374</v>
      </c>
      <c r="D48" s="51">
        <v>1457</v>
      </c>
      <c r="E48" s="52">
        <v>0.44700000000000001</v>
      </c>
    </row>
    <row r="49" spans="1:5" ht="16.5" thickBot="1" x14ac:dyDescent="0.3">
      <c r="A49" s="62" t="s">
        <v>105</v>
      </c>
      <c r="B49" s="53">
        <v>0.69699999999999995</v>
      </c>
      <c r="C49" s="53">
        <v>0.39400000000000002</v>
      </c>
      <c r="D49" s="53">
        <v>1515</v>
      </c>
      <c r="E49" s="54">
        <v>0.47</v>
      </c>
    </row>
    <row r="51" spans="1:5" ht="15.75" thickBot="1" x14ac:dyDescent="0.3"/>
    <row r="52" spans="1:5" ht="16.5" thickBot="1" x14ac:dyDescent="0.3">
      <c r="A52" s="702" t="s">
        <v>117</v>
      </c>
      <c r="B52" s="703"/>
      <c r="C52" s="703"/>
      <c r="D52" s="703"/>
      <c r="E52" s="704"/>
    </row>
    <row r="53" spans="1:5" ht="15.75" x14ac:dyDescent="0.25">
      <c r="A53" s="57" t="s">
        <v>118</v>
      </c>
      <c r="B53" s="58">
        <v>3000</v>
      </c>
      <c r="C53" s="58">
        <v>3001</v>
      </c>
      <c r="D53" s="58">
        <v>6000</v>
      </c>
      <c r="E53" s="59">
        <v>6000</v>
      </c>
    </row>
    <row r="54" spans="1:5" ht="15.75" x14ac:dyDescent="0.25">
      <c r="A54" s="63" t="s">
        <v>99</v>
      </c>
      <c r="B54" s="55">
        <v>0.39500000000000002</v>
      </c>
      <c r="C54" s="55">
        <v>9.9000000000000005E-2</v>
      </c>
      <c r="D54" s="55">
        <v>891</v>
      </c>
      <c r="E54" s="56">
        <v>0.248</v>
      </c>
    </row>
    <row r="55" spans="1:5" ht="15.75" x14ac:dyDescent="0.25">
      <c r="A55" s="61" t="s">
        <v>100</v>
      </c>
      <c r="B55" s="55">
        <v>0.39500000000000002</v>
      </c>
      <c r="C55" s="55">
        <v>9.9000000000000005E-2</v>
      </c>
      <c r="D55" s="55">
        <v>891</v>
      </c>
      <c r="E55" s="56">
        <v>0.248</v>
      </c>
    </row>
    <row r="56" spans="1:5" ht="15.75" x14ac:dyDescent="0.25">
      <c r="A56" s="60" t="s">
        <v>101</v>
      </c>
      <c r="B56" s="55">
        <v>0.46800000000000003</v>
      </c>
      <c r="C56" s="55">
        <v>8.2000000000000003E-2</v>
      </c>
      <c r="D56" s="55">
        <v>1158</v>
      </c>
      <c r="E56" s="56">
        <v>0.27500000000000002</v>
      </c>
    </row>
    <row r="57" spans="1:5" ht="15.75" x14ac:dyDescent="0.25">
      <c r="A57" s="61" t="s">
        <v>102</v>
      </c>
      <c r="B57" s="55">
        <v>0.46800000000000003</v>
      </c>
      <c r="C57" s="55">
        <v>8.2000000000000003E-2</v>
      </c>
      <c r="D57" s="55">
        <v>1158</v>
      </c>
      <c r="E57" s="56">
        <v>0.27500000000000002</v>
      </c>
    </row>
    <row r="58" spans="1:5" ht="15.75" x14ac:dyDescent="0.25">
      <c r="A58" s="61" t="s">
        <v>103</v>
      </c>
      <c r="B58" s="55">
        <v>0.46800000000000003</v>
      </c>
      <c r="C58" s="55">
        <v>8.2000000000000003E-2</v>
      </c>
      <c r="D58" s="55">
        <v>1158</v>
      </c>
      <c r="E58" s="56">
        <v>0.27500000000000002</v>
      </c>
    </row>
    <row r="59" spans="1:5" ht="15.75" x14ac:dyDescent="0.25">
      <c r="A59" s="61" t="s">
        <v>104</v>
      </c>
      <c r="B59" s="51">
        <v>0.60599999999999998</v>
      </c>
      <c r="C59" s="51">
        <v>7.9000000000000001E-2</v>
      </c>
      <c r="D59" s="51">
        <v>1583</v>
      </c>
      <c r="E59" s="52">
        <v>0.34300000000000003</v>
      </c>
    </row>
    <row r="60" spans="1:5" ht="16.5" thickBot="1" x14ac:dyDescent="0.3">
      <c r="A60" s="62" t="s">
        <v>105</v>
      </c>
      <c r="B60" s="53">
        <v>0.60599999999999998</v>
      </c>
      <c r="C60" s="53">
        <v>7.9000000000000001E-2</v>
      </c>
      <c r="D60" s="53">
        <v>1583</v>
      </c>
      <c r="E60" s="54">
        <v>0.34300000000000003</v>
      </c>
    </row>
    <row r="62" spans="1:5" ht="15.75" thickBot="1" x14ac:dyDescent="0.3"/>
    <row r="63" spans="1:5" ht="16.5" thickBot="1" x14ac:dyDescent="0.3">
      <c r="A63" s="702" t="s">
        <v>119</v>
      </c>
      <c r="B63" s="703"/>
      <c r="C63" s="703"/>
      <c r="D63" s="704"/>
    </row>
    <row r="64" spans="1:5" ht="15.75" x14ac:dyDescent="0.25">
      <c r="A64" s="64">
        <v>3000</v>
      </c>
      <c r="B64" s="65">
        <v>3001</v>
      </c>
      <c r="C64" s="65">
        <v>6000</v>
      </c>
      <c r="D64" s="66">
        <v>6000</v>
      </c>
    </row>
    <row r="65" spans="1:4" ht="16.5" thickBot="1" x14ac:dyDescent="0.3">
      <c r="A65" s="67">
        <v>0.315</v>
      </c>
      <c r="B65" s="53">
        <v>7.9000000000000001E-2</v>
      </c>
      <c r="C65" s="53">
        <v>711</v>
      </c>
      <c r="D65" s="54">
        <v>0.19800000000000001</v>
      </c>
    </row>
    <row r="67" spans="1:4" ht="15.75" thickBot="1" x14ac:dyDescent="0.3"/>
    <row r="68" spans="1:4" ht="15.75" thickBot="1" x14ac:dyDescent="0.3">
      <c r="A68" s="288" t="s">
        <v>281</v>
      </c>
    </row>
    <row r="69" spans="1:4" x14ac:dyDescent="0.25">
      <c r="A69" s="480" t="s">
        <v>287</v>
      </c>
    </row>
    <row r="70" spans="1:4" x14ac:dyDescent="0.25">
      <c r="A70" s="480" t="s">
        <v>282</v>
      </c>
    </row>
    <row r="71" spans="1:4" ht="30" x14ac:dyDescent="0.25">
      <c r="A71" s="480" t="s">
        <v>283</v>
      </c>
    </row>
    <row r="72" spans="1:4" ht="30" x14ac:dyDescent="0.25">
      <c r="A72" s="480" t="s">
        <v>298</v>
      </c>
    </row>
    <row r="73" spans="1:4" ht="30" x14ac:dyDescent="0.25">
      <c r="A73" s="480" t="s">
        <v>284</v>
      </c>
    </row>
    <row r="74" spans="1:4" ht="15.75" thickBot="1" x14ac:dyDescent="0.3">
      <c r="A74" s="481" t="s">
        <v>299</v>
      </c>
    </row>
    <row r="88" spans="1:5" ht="15.75" thickBot="1" x14ac:dyDescent="0.3"/>
    <row r="89" spans="1:5" ht="15.75" thickBot="1" x14ac:dyDescent="0.3">
      <c r="A89" s="36" t="s">
        <v>207</v>
      </c>
    </row>
    <row r="90" spans="1:5" ht="15.75" x14ac:dyDescent="0.25">
      <c r="A90" s="61" t="s">
        <v>208</v>
      </c>
    </row>
    <row r="91" spans="1:5" ht="16.5" thickBot="1" x14ac:dyDescent="0.3">
      <c r="A91" s="62" t="s">
        <v>209</v>
      </c>
    </row>
    <row r="93" spans="1:5" ht="15.75" thickBot="1" x14ac:dyDescent="0.3"/>
    <row r="94" spans="1:5" ht="16.5" thickBot="1" x14ac:dyDescent="0.3">
      <c r="A94" s="702" t="s">
        <v>186</v>
      </c>
      <c r="B94" s="703"/>
      <c r="C94" s="703"/>
      <c r="D94" s="703"/>
      <c r="E94" s="703"/>
    </row>
    <row r="95" spans="1:5" ht="15.75" thickBot="1" x14ac:dyDescent="0.3">
      <c r="A95" s="6" t="s">
        <v>194</v>
      </c>
      <c r="B95" s="6"/>
    </row>
    <row r="96" spans="1:5" ht="15.75" x14ac:dyDescent="0.25">
      <c r="A96" s="61" t="s">
        <v>202</v>
      </c>
    </row>
    <row r="97" spans="1:1" ht="15.75" x14ac:dyDescent="0.25">
      <c r="A97" s="61" t="s">
        <v>203</v>
      </c>
    </row>
    <row r="98" spans="1:1" ht="16.5" thickBot="1" x14ac:dyDescent="0.3">
      <c r="A98" s="62" t="s">
        <v>204</v>
      </c>
    </row>
  </sheetData>
  <sortState ref="A28:A34">
    <sortCondition ref="A28:A34"/>
  </sortState>
  <mergeCells count="5">
    <mergeCell ref="A63:D63"/>
    <mergeCell ref="E30:F30"/>
    <mergeCell ref="A41:E41"/>
    <mergeCell ref="A52:E52"/>
    <mergeCell ref="A94:E94"/>
  </mergeCells>
  <conditionalFormatting sqref="A9">
    <cfRule type="duplicateValues" dxfId="0" priority="10"/>
  </conditionalFormatting>
  <pageMargins left="0.7" right="0.7" top="0.75" bottom="0.75" header="0.3" footer="0.3"/>
  <pageSetup paperSize="9" scale="2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theme="9" tint="-0.249977111117893"/>
    <pageSetUpPr fitToPage="1"/>
  </sheetPr>
  <dimension ref="A1:I507"/>
  <sheetViews>
    <sheetView topLeftCell="C1" zoomScaleNormal="100" workbookViewId="0">
      <pane ySplit="4" topLeftCell="A5" activePane="bottomLeft" state="frozen"/>
      <selection activeCell="E17" sqref="E17"/>
      <selection pane="bottomLeft" activeCell="H7" sqref="H7"/>
    </sheetView>
  </sheetViews>
  <sheetFormatPr baseColWidth="10" defaultColWidth="11.42578125" defaultRowHeight="15" x14ac:dyDescent="0.25"/>
  <cols>
    <col min="1" max="1" width="10.7109375" style="17" customWidth="1"/>
    <col min="2" max="2" width="38.28515625" style="17" customWidth="1"/>
    <col min="3" max="3" width="22.28515625" style="17" customWidth="1"/>
    <col min="4" max="4" width="20.85546875" style="17" customWidth="1"/>
    <col min="5" max="5" width="40.5703125" style="17" customWidth="1"/>
    <col min="6" max="6" width="18" style="17" customWidth="1"/>
    <col min="7" max="7" width="16.85546875" style="17" customWidth="1"/>
    <col min="8" max="8" width="17.7109375" style="17" customWidth="1"/>
    <col min="9" max="9" width="45.5703125" style="17" customWidth="1"/>
    <col min="10" max="16384" width="11.42578125" style="17"/>
  </cols>
  <sheetData>
    <row r="1" spans="1:9" ht="29.25" thickBot="1" x14ac:dyDescent="0.3">
      <c r="A1" s="627" t="s">
        <v>4</v>
      </c>
      <c r="B1" s="628"/>
      <c r="C1" s="628"/>
      <c r="D1" s="628"/>
      <c r="E1" s="628"/>
      <c r="F1" s="628"/>
      <c r="G1" s="628"/>
      <c r="H1" s="628"/>
      <c r="I1" s="629"/>
    </row>
    <row r="2" spans="1:9" ht="45" customHeight="1" thickBot="1" x14ac:dyDescent="0.3">
      <c r="A2" s="630" t="str">
        <f>IF('Synthèse dépenses bénéficiaire'!$C$28="Actions de formation exclusivement","Merci de ne rien saisir sur cette feuille si vous choisissez l'option OCS","Dépenses sur Factures - Autres
Les colonnes marquées d'un ""*"" sont à remplir obligatoirement pour chaque ligne de dépense. Merci de ne pas modifier ce document.")</f>
        <v>Dépenses sur Factures - Autres
Les colonnes marquées d'un "*" sont à remplir obligatoirement pour chaque ligne de dépense. Merci de ne pas modifier ce document.</v>
      </c>
      <c r="B2" s="631"/>
      <c r="C2" s="631"/>
      <c r="D2" s="631"/>
      <c r="E2" s="631"/>
      <c r="F2" s="631"/>
      <c r="G2" s="631"/>
      <c r="H2" s="631"/>
      <c r="I2" s="632"/>
    </row>
    <row r="3" spans="1:9" ht="30" x14ac:dyDescent="0.25">
      <c r="A3" s="625" t="s">
        <v>0</v>
      </c>
      <c r="B3" s="305" t="s">
        <v>3</v>
      </c>
      <c r="C3" s="305" t="s">
        <v>233</v>
      </c>
      <c r="D3" s="305" t="s">
        <v>46</v>
      </c>
      <c r="E3" s="305" t="s">
        <v>40</v>
      </c>
      <c r="F3" s="305" t="s">
        <v>241</v>
      </c>
      <c r="G3" s="305" t="s">
        <v>240</v>
      </c>
      <c r="H3" s="305" t="s">
        <v>237</v>
      </c>
      <c r="I3" s="306" t="s">
        <v>32</v>
      </c>
    </row>
    <row r="4" spans="1:9" ht="38.25" x14ac:dyDescent="0.25">
      <c r="A4" s="626"/>
      <c r="B4" s="307" t="s">
        <v>33</v>
      </c>
      <c r="C4" s="307" t="s">
        <v>234</v>
      </c>
      <c r="D4" s="307" t="s">
        <v>235</v>
      </c>
      <c r="E4" s="307" t="s">
        <v>84</v>
      </c>
      <c r="F4" s="307"/>
      <c r="G4" s="307"/>
      <c r="H4" s="307" t="s">
        <v>238</v>
      </c>
      <c r="I4" s="308" t="s">
        <v>35</v>
      </c>
    </row>
    <row r="5" spans="1:9" ht="20.100000000000001" customHeight="1" thickBot="1" x14ac:dyDescent="0.3">
      <c r="A5" s="21" t="s">
        <v>36</v>
      </c>
      <c r="B5" s="22" t="s">
        <v>42</v>
      </c>
      <c r="C5" s="22" t="s">
        <v>37</v>
      </c>
      <c r="D5" s="22" t="s">
        <v>43</v>
      </c>
      <c r="E5" s="22" t="s">
        <v>190</v>
      </c>
      <c r="F5" s="246">
        <v>45424</v>
      </c>
      <c r="G5" s="246">
        <v>45461</v>
      </c>
      <c r="H5" s="23">
        <v>2850</v>
      </c>
      <c r="I5" s="93"/>
    </row>
    <row r="6" spans="1:9" ht="20.100000000000001" customHeight="1" thickBot="1" x14ac:dyDescent="0.3">
      <c r="A6" s="457"/>
      <c r="B6" s="458"/>
      <c r="C6" s="458"/>
      <c r="D6" s="458"/>
      <c r="E6" s="95" t="s">
        <v>41</v>
      </c>
      <c r="F6" s="245"/>
      <c r="G6" s="623">
        <f>SUM(H7:H506)</f>
        <v>0</v>
      </c>
      <c r="H6" s="624"/>
      <c r="I6" s="459"/>
    </row>
    <row r="7" spans="1:9" ht="20.100000000000001" customHeight="1" x14ac:dyDescent="0.25">
      <c r="A7" s="25">
        <v>1</v>
      </c>
      <c r="B7" s="96"/>
      <c r="C7" s="96"/>
      <c r="D7" s="96"/>
      <c r="E7" s="96"/>
      <c r="F7" s="247"/>
      <c r="G7" s="247"/>
      <c r="H7" s="117"/>
      <c r="I7" s="118"/>
    </row>
    <row r="8" spans="1:9" ht="20.100000000000001" customHeight="1" x14ac:dyDescent="0.25">
      <c r="A8" s="26">
        <v>2</v>
      </c>
      <c r="B8" s="96"/>
      <c r="C8" s="96"/>
      <c r="D8" s="96"/>
      <c r="E8" s="96"/>
      <c r="F8" s="247"/>
      <c r="G8" s="247"/>
      <c r="H8" s="117"/>
      <c r="I8" s="119"/>
    </row>
    <row r="9" spans="1:9" ht="20.100000000000001" customHeight="1" x14ac:dyDescent="0.25">
      <c r="A9" s="26">
        <v>3</v>
      </c>
      <c r="B9" s="96"/>
      <c r="C9" s="96"/>
      <c r="D9" s="96"/>
      <c r="E9" s="96"/>
      <c r="F9" s="247"/>
      <c r="G9" s="247"/>
      <c r="H9" s="117"/>
      <c r="I9" s="119"/>
    </row>
    <row r="10" spans="1:9" ht="20.100000000000001" customHeight="1" x14ac:dyDescent="0.25">
      <c r="A10" s="26">
        <v>4</v>
      </c>
      <c r="B10" s="96"/>
      <c r="C10" s="96"/>
      <c r="D10" s="96"/>
      <c r="E10" s="96"/>
      <c r="F10" s="247"/>
      <c r="G10" s="247"/>
      <c r="H10" s="117"/>
      <c r="I10" s="119"/>
    </row>
    <row r="11" spans="1:9" ht="20.100000000000001" customHeight="1" x14ac:dyDescent="0.25">
      <c r="A11" s="26">
        <v>5</v>
      </c>
      <c r="B11" s="96"/>
      <c r="C11" s="96"/>
      <c r="D11" s="96"/>
      <c r="E11" s="96"/>
      <c r="F11" s="247"/>
      <c r="G11" s="247"/>
      <c r="H11" s="117"/>
      <c r="I11" s="119"/>
    </row>
    <row r="12" spans="1:9" ht="20.100000000000001" customHeight="1" x14ac:dyDescent="0.25">
      <c r="A12" s="26">
        <v>6</v>
      </c>
      <c r="B12" s="96"/>
      <c r="C12" s="96"/>
      <c r="D12" s="96"/>
      <c r="E12" s="96"/>
      <c r="F12" s="247"/>
      <c r="G12" s="247"/>
      <c r="H12" s="117"/>
      <c r="I12" s="119"/>
    </row>
    <row r="13" spans="1:9" ht="20.100000000000001" customHeight="1" x14ac:dyDescent="0.25">
      <c r="A13" s="26">
        <v>7</v>
      </c>
      <c r="B13" s="96"/>
      <c r="C13" s="96"/>
      <c r="D13" s="96"/>
      <c r="E13" s="96"/>
      <c r="F13" s="247"/>
      <c r="G13" s="247"/>
      <c r="H13" s="117"/>
      <c r="I13" s="119"/>
    </row>
    <row r="14" spans="1:9" ht="20.100000000000001" customHeight="1" x14ac:dyDescent="0.25">
      <c r="A14" s="26">
        <v>8</v>
      </c>
      <c r="B14" s="96"/>
      <c r="C14" s="96"/>
      <c r="D14" s="96"/>
      <c r="E14" s="96"/>
      <c r="F14" s="247"/>
      <c r="G14" s="247"/>
      <c r="H14" s="117"/>
      <c r="I14" s="119"/>
    </row>
    <row r="15" spans="1:9" ht="20.100000000000001" customHeight="1" x14ac:dyDescent="0.25">
      <c r="A15" s="26">
        <v>9</v>
      </c>
      <c r="B15" s="96"/>
      <c r="C15" s="96"/>
      <c r="D15" s="96"/>
      <c r="E15" s="96"/>
      <c r="F15" s="247"/>
      <c r="G15" s="247"/>
      <c r="H15" s="117"/>
      <c r="I15" s="119"/>
    </row>
    <row r="16" spans="1:9" ht="20.100000000000001" customHeight="1" x14ac:dyDescent="0.25">
      <c r="A16" s="26">
        <v>10</v>
      </c>
      <c r="B16" s="120"/>
      <c r="C16" s="120"/>
      <c r="D16" s="96"/>
      <c r="E16" s="96"/>
      <c r="F16" s="247"/>
      <c r="G16" s="247"/>
      <c r="H16" s="117"/>
      <c r="I16" s="119"/>
    </row>
    <row r="17" spans="1:9" ht="20.100000000000001" customHeight="1" x14ac:dyDescent="0.25">
      <c r="A17" s="26">
        <v>11</v>
      </c>
      <c r="B17" s="120"/>
      <c r="C17" s="120"/>
      <c r="D17" s="96"/>
      <c r="E17" s="96"/>
      <c r="F17" s="247"/>
      <c r="G17" s="247"/>
      <c r="H17" s="117"/>
      <c r="I17" s="119"/>
    </row>
    <row r="18" spans="1:9" ht="20.100000000000001" customHeight="1" x14ac:dyDescent="0.25">
      <c r="A18" s="26">
        <v>12</v>
      </c>
      <c r="B18" s="120"/>
      <c r="C18" s="120"/>
      <c r="D18" s="96"/>
      <c r="E18" s="96"/>
      <c r="F18" s="247"/>
      <c r="G18" s="247"/>
      <c r="H18" s="117"/>
      <c r="I18" s="119"/>
    </row>
    <row r="19" spans="1:9" ht="20.100000000000001" customHeight="1" x14ac:dyDescent="0.25">
      <c r="A19" s="26">
        <v>13</v>
      </c>
      <c r="B19" s="120"/>
      <c r="C19" s="120"/>
      <c r="D19" s="96"/>
      <c r="E19" s="96"/>
      <c r="F19" s="247"/>
      <c r="G19" s="247"/>
      <c r="H19" s="117"/>
      <c r="I19" s="119"/>
    </row>
    <row r="20" spans="1:9" ht="20.100000000000001" customHeight="1" x14ac:dyDescent="0.25">
      <c r="A20" s="26">
        <v>14</v>
      </c>
      <c r="B20" s="120"/>
      <c r="C20" s="120"/>
      <c r="D20" s="96"/>
      <c r="E20" s="96"/>
      <c r="F20" s="247"/>
      <c r="G20" s="247"/>
      <c r="H20" s="117"/>
      <c r="I20" s="119"/>
    </row>
    <row r="21" spans="1:9" ht="20.100000000000001" customHeight="1" x14ac:dyDescent="0.25">
      <c r="A21" s="26">
        <v>15</v>
      </c>
      <c r="B21" s="120"/>
      <c r="C21" s="120"/>
      <c r="D21" s="96"/>
      <c r="E21" s="96"/>
      <c r="F21" s="247"/>
      <c r="G21" s="247"/>
      <c r="H21" s="117"/>
      <c r="I21" s="119"/>
    </row>
    <row r="22" spans="1:9" ht="20.100000000000001" customHeight="1" x14ac:dyDescent="0.25">
      <c r="A22" s="26">
        <v>16</v>
      </c>
      <c r="B22" s="120"/>
      <c r="C22" s="120"/>
      <c r="D22" s="96"/>
      <c r="E22" s="96"/>
      <c r="F22" s="247"/>
      <c r="G22" s="247"/>
      <c r="H22" s="117"/>
      <c r="I22" s="119"/>
    </row>
    <row r="23" spans="1:9" ht="20.100000000000001" customHeight="1" x14ac:dyDescent="0.25">
      <c r="A23" s="26">
        <v>17</v>
      </c>
      <c r="B23" s="120"/>
      <c r="C23" s="120"/>
      <c r="D23" s="96"/>
      <c r="E23" s="96"/>
      <c r="F23" s="247"/>
      <c r="G23" s="247"/>
      <c r="H23" s="117"/>
      <c r="I23" s="119"/>
    </row>
    <row r="24" spans="1:9" ht="20.100000000000001" customHeight="1" x14ac:dyDescent="0.25">
      <c r="A24" s="26">
        <v>18</v>
      </c>
      <c r="B24" s="120"/>
      <c r="C24" s="120"/>
      <c r="D24" s="96"/>
      <c r="E24" s="96"/>
      <c r="F24" s="247"/>
      <c r="G24" s="247"/>
      <c r="H24" s="117"/>
      <c r="I24" s="119"/>
    </row>
    <row r="25" spans="1:9" ht="20.100000000000001" customHeight="1" x14ac:dyDescent="0.25">
      <c r="A25" s="26">
        <v>19</v>
      </c>
      <c r="B25" s="120"/>
      <c r="C25" s="120"/>
      <c r="D25" s="96"/>
      <c r="E25" s="96"/>
      <c r="F25" s="247"/>
      <c r="G25" s="247"/>
      <c r="H25" s="117"/>
      <c r="I25" s="119"/>
    </row>
    <row r="26" spans="1:9" ht="20.100000000000001" customHeight="1" x14ac:dyDescent="0.25">
      <c r="A26" s="26">
        <v>20</v>
      </c>
      <c r="B26" s="120"/>
      <c r="C26" s="120"/>
      <c r="D26" s="96"/>
      <c r="E26" s="96"/>
      <c r="F26" s="247"/>
      <c r="G26" s="247"/>
      <c r="H26" s="117"/>
      <c r="I26" s="119"/>
    </row>
    <row r="27" spans="1:9" ht="20.100000000000001" customHeight="1" x14ac:dyDescent="0.25">
      <c r="A27" s="26">
        <v>21</v>
      </c>
      <c r="B27" s="120"/>
      <c r="C27" s="120"/>
      <c r="D27" s="96"/>
      <c r="E27" s="96"/>
      <c r="F27" s="247"/>
      <c r="G27" s="247"/>
      <c r="H27" s="117"/>
      <c r="I27" s="119"/>
    </row>
    <row r="28" spans="1:9" ht="20.100000000000001" customHeight="1" x14ac:dyDescent="0.25">
      <c r="A28" s="26">
        <v>22</v>
      </c>
      <c r="B28" s="120"/>
      <c r="C28" s="120"/>
      <c r="D28" s="96"/>
      <c r="E28" s="96"/>
      <c r="F28" s="247"/>
      <c r="G28" s="247"/>
      <c r="H28" s="117"/>
      <c r="I28" s="119"/>
    </row>
    <row r="29" spans="1:9" ht="20.100000000000001" customHeight="1" x14ac:dyDescent="0.25">
      <c r="A29" s="26">
        <v>23</v>
      </c>
      <c r="B29" s="120"/>
      <c r="C29" s="120"/>
      <c r="D29" s="96"/>
      <c r="E29" s="96"/>
      <c r="F29" s="247"/>
      <c r="G29" s="247"/>
      <c r="H29" s="117"/>
      <c r="I29" s="119"/>
    </row>
    <row r="30" spans="1:9" ht="20.100000000000001" customHeight="1" x14ac:dyDescent="0.25">
      <c r="A30" s="26">
        <v>24</v>
      </c>
      <c r="B30" s="120"/>
      <c r="C30" s="120"/>
      <c r="D30" s="96"/>
      <c r="E30" s="96"/>
      <c r="F30" s="247"/>
      <c r="G30" s="247"/>
      <c r="H30" s="117"/>
      <c r="I30" s="119"/>
    </row>
    <row r="31" spans="1:9" ht="20.100000000000001" customHeight="1" x14ac:dyDescent="0.25">
      <c r="A31" s="26">
        <v>25</v>
      </c>
      <c r="B31" s="120"/>
      <c r="C31" s="120"/>
      <c r="D31" s="96"/>
      <c r="E31" s="96"/>
      <c r="F31" s="247"/>
      <c r="G31" s="247"/>
      <c r="H31" s="117"/>
      <c r="I31" s="119"/>
    </row>
    <row r="32" spans="1:9" ht="20.100000000000001" customHeight="1" x14ac:dyDescent="0.25">
      <c r="A32" s="26">
        <v>26</v>
      </c>
      <c r="B32" s="120"/>
      <c r="C32" s="120"/>
      <c r="D32" s="96"/>
      <c r="E32" s="96"/>
      <c r="F32" s="247"/>
      <c r="G32" s="247"/>
      <c r="H32" s="117"/>
      <c r="I32" s="119"/>
    </row>
    <row r="33" spans="1:9" ht="20.100000000000001" customHeight="1" x14ac:dyDescent="0.25">
      <c r="A33" s="26">
        <v>27</v>
      </c>
      <c r="B33" s="120"/>
      <c r="C33" s="120"/>
      <c r="D33" s="96"/>
      <c r="E33" s="96"/>
      <c r="F33" s="247"/>
      <c r="G33" s="247"/>
      <c r="H33" s="117"/>
      <c r="I33" s="119"/>
    </row>
    <row r="34" spans="1:9" ht="20.100000000000001" customHeight="1" x14ac:dyDescent="0.25">
      <c r="A34" s="26">
        <v>28</v>
      </c>
      <c r="B34" s="120"/>
      <c r="C34" s="120"/>
      <c r="D34" s="96"/>
      <c r="E34" s="96"/>
      <c r="F34" s="247"/>
      <c r="G34" s="247"/>
      <c r="H34" s="117"/>
      <c r="I34" s="119"/>
    </row>
    <row r="35" spans="1:9" ht="20.100000000000001" customHeight="1" x14ac:dyDescent="0.25">
      <c r="A35" s="26">
        <v>29</v>
      </c>
      <c r="B35" s="120"/>
      <c r="C35" s="120"/>
      <c r="D35" s="96"/>
      <c r="E35" s="96"/>
      <c r="F35" s="247"/>
      <c r="G35" s="247"/>
      <c r="H35" s="117"/>
      <c r="I35" s="119"/>
    </row>
    <row r="36" spans="1:9" ht="20.100000000000001" customHeight="1" x14ac:dyDescent="0.25">
      <c r="A36" s="26">
        <v>30</v>
      </c>
      <c r="B36" s="120"/>
      <c r="C36" s="120"/>
      <c r="D36" s="96"/>
      <c r="E36" s="96"/>
      <c r="F36" s="247"/>
      <c r="G36" s="247"/>
      <c r="H36" s="117"/>
      <c r="I36" s="119"/>
    </row>
    <row r="37" spans="1:9" ht="20.100000000000001" customHeight="1" x14ac:dyDescent="0.25">
      <c r="A37" s="26">
        <v>31</v>
      </c>
      <c r="B37" s="120"/>
      <c r="C37" s="120"/>
      <c r="D37" s="96"/>
      <c r="E37" s="96"/>
      <c r="F37" s="247"/>
      <c r="G37" s="247"/>
      <c r="H37" s="117"/>
      <c r="I37" s="119"/>
    </row>
    <row r="38" spans="1:9" ht="20.100000000000001" customHeight="1" x14ac:dyDescent="0.25">
      <c r="A38" s="26">
        <v>32</v>
      </c>
      <c r="B38" s="120"/>
      <c r="C38" s="120"/>
      <c r="D38" s="96"/>
      <c r="E38" s="96"/>
      <c r="F38" s="247"/>
      <c r="G38" s="247"/>
      <c r="H38" s="117"/>
      <c r="I38" s="119"/>
    </row>
    <row r="39" spans="1:9" ht="20.100000000000001" customHeight="1" x14ac:dyDescent="0.25">
      <c r="A39" s="26">
        <v>33</v>
      </c>
      <c r="B39" s="120"/>
      <c r="C39" s="120"/>
      <c r="D39" s="96"/>
      <c r="E39" s="96"/>
      <c r="F39" s="247"/>
      <c r="G39" s="247"/>
      <c r="H39" s="117"/>
      <c r="I39" s="119"/>
    </row>
    <row r="40" spans="1:9" ht="20.100000000000001" customHeight="1" x14ac:dyDescent="0.25">
      <c r="A40" s="26">
        <v>34</v>
      </c>
      <c r="B40" s="120"/>
      <c r="C40" s="120"/>
      <c r="D40" s="96"/>
      <c r="E40" s="96"/>
      <c r="F40" s="247"/>
      <c r="G40" s="247"/>
      <c r="H40" s="117"/>
      <c r="I40" s="119"/>
    </row>
    <row r="41" spans="1:9" ht="20.100000000000001" customHeight="1" x14ac:dyDescent="0.25">
      <c r="A41" s="26">
        <v>35</v>
      </c>
      <c r="B41" s="120"/>
      <c r="C41" s="120"/>
      <c r="D41" s="96"/>
      <c r="E41" s="96"/>
      <c r="F41" s="247"/>
      <c r="G41" s="247"/>
      <c r="H41" s="117"/>
      <c r="I41" s="119"/>
    </row>
    <row r="42" spans="1:9" ht="20.100000000000001" customHeight="1" x14ac:dyDescent="0.25">
      <c r="A42" s="26">
        <v>36</v>
      </c>
      <c r="B42" s="120"/>
      <c r="C42" s="120"/>
      <c r="D42" s="96"/>
      <c r="E42" s="96"/>
      <c r="F42" s="247"/>
      <c r="G42" s="247"/>
      <c r="H42" s="117"/>
      <c r="I42" s="119"/>
    </row>
    <row r="43" spans="1:9" ht="20.100000000000001" customHeight="1" x14ac:dyDescent="0.25">
      <c r="A43" s="26">
        <v>37</v>
      </c>
      <c r="B43" s="120"/>
      <c r="C43" s="120"/>
      <c r="D43" s="96"/>
      <c r="E43" s="96"/>
      <c r="F43" s="247"/>
      <c r="G43" s="247"/>
      <c r="H43" s="117"/>
      <c r="I43" s="119"/>
    </row>
    <row r="44" spans="1:9" ht="20.100000000000001" customHeight="1" x14ac:dyDescent="0.25">
      <c r="A44" s="26">
        <v>38</v>
      </c>
      <c r="B44" s="120"/>
      <c r="C44" s="120"/>
      <c r="D44" s="96"/>
      <c r="E44" s="96"/>
      <c r="F44" s="247"/>
      <c r="G44" s="247"/>
      <c r="H44" s="117"/>
      <c r="I44" s="119"/>
    </row>
    <row r="45" spans="1:9" ht="20.100000000000001" customHeight="1" x14ac:dyDescent="0.25">
      <c r="A45" s="26">
        <v>39</v>
      </c>
      <c r="B45" s="120"/>
      <c r="C45" s="120"/>
      <c r="D45" s="96"/>
      <c r="E45" s="96"/>
      <c r="F45" s="247"/>
      <c r="G45" s="247"/>
      <c r="H45" s="117"/>
      <c r="I45" s="119"/>
    </row>
    <row r="46" spans="1:9" ht="20.100000000000001" customHeight="1" x14ac:dyDescent="0.25">
      <c r="A46" s="26">
        <v>40</v>
      </c>
      <c r="B46" s="120"/>
      <c r="C46" s="120"/>
      <c r="D46" s="96"/>
      <c r="E46" s="96"/>
      <c r="F46" s="247"/>
      <c r="G46" s="247"/>
      <c r="H46" s="117"/>
      <c r="I46" s="119"/>
    </row>
    <row r="47" spans="1:9" ht="20.100000000000001" customHeight="1" x14ac:dyDescent="0.25">
      <c r="A47" s="26">
        <v>41</v>
      </c>
      <c r="B47" s="120"/>
      <c r="C47" s="120"/>
      <c r="D47" s="96"/>
      <c r="E47" s="96"/>
      <c r="F47" s="247"/>
      <c r="G47" s="247"/>
      <c r="H47" s="117"/>
      <c r="I47" s="119"/>
    </row>
    <row r="48" spans="1:9" ht="20.100000000000001" customHeight="1" x14ac:dyDescent="0.25">
      <c r="A48" s="26">
        <v>42</v>
      </c>
      <c r="B48" s="120"/>
      <c r="C48" s="120"/>
      <c r="D48" s="96"/>
      <c r="E48" s="96"/>
      <c r="F48" s="247"/>
      <c r="G48" s="247"/>
      <c r="H48" s="117"/>
      <c r="I48" s="119"/>
    </row>
    <row r="49" spans="1:9" ht="20.100000000000001" customHeight="1" x14ac:dyDescent="0.25">
      <c r="A49" s="26">
        <v>43</v>
      </c>
      <c r="B49" s="120"/>
      <c r="C49" s="120"/>
      <c r="D49" s="96"/>
      <c r="E49" s="96"/>
      <c r="F49" s="247"/>
      <c r="G49" s="247"/>
      <c r="H49" s="117"/>
      <c r="I49" s="119"/>
    </row>
    <row r="50" spans="1:9" ht="20.100000000000001" customHeight="1" x14ac:dyDescent="0.25">
      <c r="A50" s="26">
        <v>44</v>
      </c>
      <c r="B50" s="120"/>
      <c r="C50" s="120"/>
      <c r="D50" s="96"/>
      <c r="E50" s="96"/>
      <c r="F50" s="247"/>
      <c r="G50" s="247"/>
      <c r="H50" s="117"/>
      <c r="I50" s="119"/>
    </row>
    <row r="51" spans="1:9" ht="20.100000000000001" customHeight="1" x14ac:dyDescent="0.25">
      <c r="A51" s="26">
        <v>45</v>
      </c>
      <c r="B51" s="120"/>
      <c r="C51" s="120"/>
      <c r="D51" s="96"/>
      <c r="E51" s="96"/>
      <c r="F51" s="247"/>
      <c r="G51" s="247"/>
      <c r="H51" s="117"/>
      <c r="I51" s="119"/>
    </row>
    <row r="52" spans="1:9" ht="20.100000000000001" customHeight="1" x14ac:dyDescent="0.25">
      <c r="A52" s="26">
        <v>46</v>
      </c>
      <c r="B52" s="120"/>
      <c r="C52" s="120"/>
      <c r="D52" s="96"/>
      <c r="E52" s="96"/>
      <c r="F52" s="247"/>
      <c r="G52" s="247"/>
      <c r="H52" s="117"/>
      <c r="I52" s="119"/>
    </row>
    <row r="53" spans="1:9" ht="20.100000000000001" customHeight="1" x14ac:dyDescent="0.25">
      <c r="A53" s="26">
        <v>47</v>
      </c>
      <c r="B53" s="120"/>
      <c r="C53" s="120"/>
      <c r="D53" s="96"/>
      <c r="E53" s="96"/>
      <c r="F53" s="247"/>
      <c r="G53" s="247"/>
      <c r="H53" s="117"/>
      <c r="I53" s="119"/>
    </row>
    <row r="54" spans="1:9" ht="20.100000000000001" customHeight="1" x14ac:dyDescent="0.25">
      <c r="A54" s="26">
        <v>48</v>
      </c>
      <c r="B54" s="120"/>
      <c r="C54" s="120"/>
      <c r="D54" s="96"/>
      <c r="E54" s="96"/>
      <c r="F54" s="247"/>
      <c r="G54" s="247"/>
      <c r="H54" s="117"/>
      <c r="I54" s="119"/>
    </row>
    <row r="55" spans="1:9" ht="20.100000000000001" customHeight="1" x14ac:dyDescent="0.25">
      <c r="A55" s="26">
        <v>49</v>
      </c>
      <c r="B55" s="120"/>
      <c r="C55" s="120"/>
      <c r="D55" s="96"/>
      <c r="E55" s="96"/>
      <c r="F55" s="247"/>
      <c r="G55" s="247"/>
      <c r="H55" s="117"/>
      <c r="I55" s="119"/>
    </row>
    <row r="56" spans="1:9" ht="20.100000000000001" customHeight="1" x14ac:dyDescent="0.25">
      <c r="A56" s="26">
        <v>50</v>
      </c>
      <c r="B56" s="120"/>
      <c r="C56" s="120"/>
      <c r="D56" s="96"/>
      <c r="E56" s="96"/>
      <c r="F56" s="247"/>
      <c r="G56" s="247"/>
      <c r="H56" s="117"/>
      <c r="I56" s="119"/>
    </row>
    <row r="57" spans="1:9" ht="20.100000000000001" customHeight="1" x14ac:dyDescent="0.25">
      <c r="A57" s="26">
        <v>51</v>
      </c>
      <c r="B57" s="120"/>
      <c r="C57" s="120"/>
      <c r="D57" s="96"/>
      <c r="E57" s="96"/>
      <c r="F57" s="247"/>
      <c r="G57" s="247"/>
      <c r="H57" s="117"/>
      <c r="I57" s="119"/>
    </row>
    <row r="58" spans="1:9" ht="20.100000000000001" customHeight="1" x14ac:dyDescent="0.25">
      <c r="A58" s="26">
        <v>52</v>
      </c>
      <c r="B58" s="120"/>
      <c r="C58" s="120"/>
      <c r="D58" s="96"/>
      <c r="E58" s="96"/>
      <c r="F58" s="247"/>
      <c r="G58" s="247"/>
      <c r="H58" s="117"/>
      <c r="I58" s="119"/>
    </row>
    <row r="59" spans="1:9" ht="20.100000000000001" customHeight="1" x14ac:dyDescent="0.25">
      <c r="A59" s="26">
        <v>53</v>
      </c>
      <c r="B59" s="120"/>
      <c r="C59" s="120"/>
      <c r="D59" s="96"/>
      <c r="E59" s="96"/>
      <c r="F59" s="247"/>
      <c r="G59" s="247"/>
      <c r="H59" s="117"/>
      <c r="I59" s="119"/>
    </row>
    <row r="60" spans="1:9" ht="20.100000000000001" customHeight="1" x14ac:dyDescent="0.25">
      <c r="A60" s="26">
        <v>54</v>
      </c>
      <c r="B60" s="120"/>
      <c r="C60" s="120"/>
      <c r="D60" s="96"/>
      <c r="E60" s="96"/>
      <c r="F60" s="247"/>
      <c r="G60" s="247"/>
      <c r="H60" s="117"/>
      <c r="I60" s="119"/>
    </row>
    <row r="61" spans="1:9" ht="20.100000000000001" customHeight="1" x14ac:dyDescent="0.25">
      <c r="A61" s="26">
        <v>55</v>
      </c>
      <c r="B61" s="120"/>
      <c r="C61" s="120"/>
      <c r="D61" s="96"/>
      <c r="E61" s="96"/>
      <c r="F61" s="247"/>
      <c r="G61" s="247"/>
      <c r="H61" s="117"/>
      <c r="I61" s="119"/>
    </row>
    <row r="62" spans="1:9" ht="20.100000000000001" customHeight="1" x14ac:dyDescent="0.25">
      <c r="A62" s="26">
        <v>56</v>
      </c>
      <c r="B62" s="120"/>
      <c r="C62" s="120"/>
      <c r="D62" s="96"/>
      <c r="E62" s="96"/>
      <c r="F62" s="247"/>
      <c r="G62" s="247"/>
      <c r="H62" s="117"/>
      <c r="I62" s="119"/>
    </row>
    <row r="63" spans="1:9" ht="20.100000000000001" customHeight="1" x14ac:dyDescent="0.25">
      <c r="A63" s="26">
        <v>57</v>
      </c>
      <c r="B63" s="120"/>
      <c r="C63" s="120"/>
      <c r="D63" s="96"/>
      <c r="E63" s="96"/>
      <c r="F63" s="247"/>
      <c r="G63" s="247"/>
      <c r="H63" s="117"/>
      <c r="I63" s="119"/>
    </row>
    <row r="64" spans="1:9" ht="20.100000000000001" customHeight="1" x14ac:dyDescent="0.25">
      <c r="A64" s="26">
        <v>58</v>
      </c>
      <c r="B64" s="120"/>
      <c r="C64" s="120"/>
      <c r="D64" s="96"/>
      <c r="E64" s="96"/>
      <c r="F64" s="247"/>
      <c r="G64" s="247"/>
      <c r="H64" s="117"/>
      <c r="I64" s="119"/>
    </row>
    <row r="65" spans="1:9" ht="20.100000000000001" customHeight="1" x14ac:dyDescent="0.25">
      <c r="A65" s="26">
        <v>59</v>
      </c>
      <c r="B65" s="120"/>
      <c r="C65" s="120"/>
      <c r="D65" s="96"/>
      <c r="E65" s="96"/>
      <c r="F65" s="247"/>
      <c r="G65" s="247"/>
      <c r="H65" s="117"/>
      <c r="I65" s="119"/>
    </row>
    <row r="66" spans="1:9" ht="20.100000000000001" customHeight="1" x14ac:dyDescent="0.25">
      <c r="A66" s="26">
        <v>60</v>
      </c>
      <c r="B66" s="120"/>
      <c r="C66" s="120"/>
      <c r="D66" s="96"/>
      <c r="E66" s="96"/>
      <c r="F66" s="247"/>
      <c r="G66" s="247"/>
      <c r="H66" s="117"/>
      <c r="I66" s="119"/>
    </row>
    <row r="67" spans="1:9" ht="20.100000000000001" customHeight="1" x14ac:dyDescent="0.25">
      <c r="A67" s="26">
        <v>61</v>
      </c>
      <c r="B67" s="120"/>
      <c r="C67" s="120"/>
      <c r="D67" s="96"/>
      <c r="E67" s="96"/>
      <c r="F67" s="247"/>
      <c r="G67" s="247"/>
      <c r="H67" s="117"/>
      <c r="I67" s="119"/>
    </row>
    <row r="68" spans="1:9" ht="20.100000000000001" customHeight="1" x14ac:dyDescent="0.25">
      <c r="A68" s="26">
        <v>62</v>
      </c>
      <c r="B68" s="120"/>
      <c r="C68" s="120"/>
      <c r="D68" s="96"/>
      <c r="E68" s="96"/>
      <c r="F68" s="247"/>
      <c r="G68" s="247"/>
      <c r="H68" s="117"/>
      <c r="I68" s="119"/>
    </row>
    <row r="69" spans="1:9" ht="20.100000000000001" customHeight="1" x14ac:dyDescent="0.25">
      <c r="A69" s="26">
        <v>63</v>
      </c>
      <c r="B69" s="120"/>
      <c r="C69" s="120"/>
      <c r="D69" s="96"/>
      <c r="E69" s="96"/>
      <c r="F69" s="247"/>
      <c r="G69" s="247"/>
      <c r="H69" s="117"/>
      <c r="I69" s="119"/>
    </row>
    <row r="70" spans="1:9" ht="20.100000000000001" customHeight="1" x14ac:dyDescent="0.25">
      <c r="A70" s="26">
        <v>64</v>
      </c>
      <c r="B70" s="120"/>
      <c r="C70" s="120"/>
      <c r="D70" s="96"/>
      <c r="E70" s="96"/>
      <c r="F70" s="247"/>
      <c r="G70" s="247"/>
      <c r="H70" s="117"/>
      <c r="I70" s="119"/>
    </row>
    <row r="71" spans="1:9" ht="20.100000000000001" customHeight="1" x14ac:dyDescent="0.25">
      <c r="A71" s="26">
        <v>65</v>
      </c>
      <c r="B71" s="120"/>
      <c r="C71" s="120"/>
      <c r="D71" s="96"/>
      <c r="E71" s="96"/>
      <c r="F71" s="247"/>
      <c r="G71" s="247"/>
      <c r="H71" s="117"/>
      <c r="I71" s="119"/>
    </row>
    <row r="72" spans="1:9" ht="20.100000000000001" customHeight="1" x14ac:dyDescent="0.25">
      <c r="A72" s="26">
        <v>66</v>
      </c>
      <c r="B72" s="120"/>
      <c r="C72" s="120"/>
      <c r="D72" s="96"/>
      <c r="E72" s="96"/>
      <c r="F72" s="247"/>
      <c r="G72" s="247"/>
      <c r="H72" s="117"/>
      <c r="I72" s="119"/>
    </row>
    <row r="73" spans="1:9" ht="20.100000000000001" customHeight="1" x14ac:dyDescent="0.25">
      <c r="A73" s="26">
        <v>67</v>
      </c>
      <c r="B73" s="120"/>
      <c r="C73" s="120"/>
      <c r="D73" s="96"/>
      <c r="E73" s="96"/>
      <c r="F73" s="247"/>
      <c r="G73" s="247"/>
      <c r="H73" s="117"/>
      <c r="I73" s="119"/>
    </row>
    <row r="74" spans="1:9" ht="20.100000000000001" customHeight="1" x14ac:dyDescent="0.25">
      <c r="A74" s="26">
        <v>68</v>
      </c>
      <c r="B74" s="120"/>
      <c r="C74" s="120"/>
      <c r="D74" s="96"/>
      <c r="E74" s="96"/>
      <c r="F74" s="247"/>
      <c r="G74" s="247"/>
      <c r="H74" s="117"/>
      <c r="I74" s="119"/>
    </row>
    <row r="75" spans="1:9" ht="20.100000000000001" customHeight="1" x14ac:dyDescent="0.25">
      <c r="A75" s="26">
        <v>69</v>
      </c>
      <c r="B75" s="120"/>
      <c r="C75" s="120"/>
      <c r="D75" s="96"/>
      <c r="E75" s="96"/>
      <c r="F75" s="247"/>
      <c r="G75" s="247"/>
      <c r="H75" s="117"/>
      <c r="I75" s="119"/>
    </row>
    <row r="76" spans="1:9" ht="20.100000000000001" customHeight="1" x14ac:dyDescent="0.25">
      <c r="A76" s="26">
        <v>70</v>
      </c>
      <c r="B76" s="120"/>
      <c r="C76" s="120"/>
      <c r="D76" s="96"/>
      <c r="E76" s="96"/>
      <c r="F76" s="247"/>
      <c r="G76" s="247"/>
      <c r="H76" s="117"/>
      <c r="I76" s="119"/>
    </row>
    <row r="77" spans="1:9" ht="20.100000000000001" customHeight="1" x14ac:dyDescent="0.25">
      <c r="A77" s="26">
        <v>71</v>
      </c>
      <c r="B77" s="120"/>
      <c r="C77" s="120"/>
      <c r="D77" s="96"/>
      <c r="E77" s="96"/>
      <c r="F77" s="247"/>
      <c r="G77" s="247"/>
      <c r="H77" s="117"/>
      <c r="I77" s="119"/>
    </row>
    <row r="78" spans="1:9" ht="20.100000000000001" customHeight="1" x14ac:dyDescent="0.25">
      <c r="A78" s="26">
        <v>72</v>
      </c>
      <c r="B78" s="120"/>
      <c r="C78" s="120"/>
      <c r="D78" s="96"/>
      <c r="E78" s="96"/>
      <c r="F78" s="247"/>
      <c r="G78" s="247"/>
      <c r="H78" s="117"/>
      <c r="I78" s="119"/>
    </row>
    <row r="79" spans="1:9" ht="20.100000000000001" customHeight="1" x14ac:dyDescent="0.25">
      <c r="A79" s="26">
        <v>73</v>
      </c>
      <c r="B79" s="120"/>
      <c r="C79" s="120"/>
      <c r="D79" s="96"/>
      <c r="E79" s="96"/>
      <c r="F79" s="247"/>
      <c r="G79" s="247"/>
      <c r="H79" s="117"/>
      <c r="I79" s="119"/>
    </row>
    <row r="80" spans="1:9" ht="20.100000000000001" customHeight="1" x14ac:dyDescent="0.25">
      <c r="A80" s="26">
        <v>74</v>
      </c>
      <c r="B80" s="120"/>
      <c r="C80" s="120"/>
      <c r="D80" s="96"/>
      <c r="E80" s="96"/>
      <c r="F80" s="247"/>
      <c r="G80" s="247"/>
      <c r="H80" s="117"/>
      <c r="I80" s="119"/>
    </row>
    <row r="81" spans="1:9" ht="20.100000000000001" customHeight="1" x14ac:dyDescent="0.25">
      <c r="A81" s="26">
        <v>75</v>
      </c>
      <c r="B81" s="120"/>
      <c r="C81" s="120"/>
      <c r="D81" s="96"/>
      <c r="E81" s="96"/>
      <c r="F81" s="247"/>
      <c r="G81" s="247"/>
      <c r="H81" s="117"/>
      <c r="I81" s="119"/>
    </row>
    <row r="82" spans="1:9" ht="20.100000000000001" customHeight="1" x14ac:dyDescent="0.25">
      <c r="A82" s="26">
        <v>76</v>
      </c>
      <c r="B82" s="120"/>
      <c r="C82" s="120"/>
      <c r="D82" s="96"/>
      <c r="E82" s="96"/>
      <c r="F82" s="247"/>
      <c r="G82" s="247"/>
      <c r="H82" s="117"/>
      <c r="I82" s="119"/>
    </row>
    <row r="83" spans="1:9" ht="20.100000000000001" customHeight="1" x14ac:dyDescent="0.25">
      <c r="A83" s="26">
        <v>77</v>
      </c>
      <c r="B83" s="120"/>
      <c r="C83" s="120"/>
      <c r="D83" s="96"/>
      <c r="E83" s="96"/>
      <c r="F83" s="247"/>
      <c r="G83" s="247"/>
      <c r="H83" s="117"/>
      <c r="I83" s="119"/>
    </row>
    <row r="84" spans="1:9" ht="20.100000000000001" customHeight="1" x14ac:dyDescent="0.25">
      <c r="A84" s="26">
        <v>78</v>
      </c>
      <c r="B84" s="120"/>
      <c r="C84" s="120"/>
      <c r="D84" s="96"/>
      <c r="E84" s="96"/>
      <c r="F84" s="247"/>
      <c r="G84" s="247"/>
      <c r="H84" s="117"/>
      <c r="I84" s="119"/>
    </row>
    <row r="85" spans="1:9" ht="20.100000000000001" customHeight="1" x14ac:dyDescent="0.25">
      <c r="A85" s="26">
        <v>79</v>
      </c>
      <c r="B85" s="120"/>
      <c r="C85" s="120"/>
      <c r="D85" s="96"/>
      <c r="E85" s="96"/>
      <c r="F85" s="247"/>
      <c r="G85" s="247"/>
      <c r="H85" s="117"/>
      <c r="I85" s="119"/>
    </row>
    <row r="86" spans="1:9" ht="20.100000000000001" customHeight="1" x14ac:dyDescent="0.25">
      <c r="A86" s="26">
        <v>80</v>
      </c>
      <c r="B86" s="120"/>
      <c r="C86" s="120"/>
      <c r="D86" s="96"/>
      <c r="E86" s="96"/>
      <c r="F86" s="247"/>
      <c r="G86" s="247"/>
      <c r="H86" s="117"/>
      <c r="I86" s="119"/>
    </row>
    <row r="87" spans="1:9" ht="20.100000000000001" customHeight="1" x14ac:dyDescent="0.25">
      <c r="A87" s="26">
        <v>81</v>
      </c>
      <c r="B87" s="120"/>
      <c r="C87" s="120"/>
      <c r="D87" s="96"/>
      <c r="E87" s="96"/>
      <c r="F87" s="247"/>
      <c r="G87" s="247"/>
      <c r="H87" s="117"/>
      <c r="I87" s="119"/>
    </row>
    <row r="88" spans="1:9" ht="20.100000000000001" customHeight="1" x14ac:dyDescent="0.25">
      <c r="A88" s="26">
        <v>82</v>
      </c>
      <c r="B88" s="120"/>
      <c r="C88" s="120"/>
      <c r="D88" s="96"/>
      <c r="E88" s="96"/>
      <c r="F88" s="247"/>
      <c r="G88" s="247"/>
      <c r="H88" s="117"/>
      <c r="I88" s="119"/>
    </row>
    <row r="89" spans="1:9" ht="20.100000000000001" customHeight="1" x14ac:dyDescent="0.25">
      <c r="A89" s="26">
        <v>83</v>
      </c>
      <c r="B89" s="120"/>
      <c r="C89" s="120"/>
      <c r="D89" s="96"/>
      <c r="E89" s="96"/>
      <c r="F89" s="247"/>
      <c r="G89" s="247"/>
      <c r="H89" s="117"/>
      <c r="I89" s="119"/>
    </row>
    <row r="90" spans="1:9" ht="20.100000000000001" customHeight="1" x14ac:dyDescent="0.25">
      <c r="A90" s="26">
        <v>84</v>
      </c>
      <c r="B90" s="120"/>
      <c r="C90" s="120"/>
      <c r="D90" s="96"/>
      <c r="E90" s="96"/>
      <c r="F90" s="247"/>
      <c r="G90" s="247"/>
      <c r="H90" s="117"/>
      <c r="I90" s="119"/>
    </row>
    <row r="91" spans="1:9" ht="20.100000000000001" customHeight="1" x14ac:dyDescent="0.25">
      <c r="A91" s="26">
        <v>85</v>
      </c>
      <c r="B91" s="120"/>
      <c r="C91" s="120"/>
      <c r="D91" s="96"/>
      <c r="E91" s="96"/>
      <c r="F91" s="247"/>
      <c r="G91" s="247"/>
      <c r="H91" s="117"/>
      <c r="I91" s="119"/>
    </row>
    <row r="92" spans="1:9" ht="20.100000000000001" customHeight="1" x14ac:dyDescent="0.25">
      <c r="A92" s="26">
        <v>86</v>
      </c>
      <c r="B92" s="120"/>
      <c r="C92" s="120"/>
      <c r="D92" s="96"/>
      <c r="E92" s="96"/>
      <c r="F92" s="247"/>
      <c r="G92" s="247"/>
      <c r="H92" s="117"/>
      <c r="I92" s="119"/>
    </row>
    <row r="93" spans="1:9" ht="20.100000000000001" customHeight="1" x14ac:dyDescent="0.25">
      <c r="A93" s="26">
        <v>87</v>
      </c>
      <c r="B93" s="120"/>
      <c r="C93" s="120"/>
      <c r="D93" s="96"/>
      <c r="E93" s="96"/>
      <c r="F93" s="247"/>
      <c r="G93" s="247"/>
      <c r="H93" s="117"/>
      <c r="I93" s="119"/>
    </row>
    <row r="94" spans="1:9" ht="20.100000000000001" customHeight="1" x14ac:dyDescent="0.25">
      <c r="A94" s="26">
        <v>88</v>
      </c>
      <c r="B94" s="120"/>
      <c r="C94" s="120"/>
      <c r="D94" s="96"/>
      <c r="E94" s="96"/>
      <c r="F94" s="247"/>
      <c r="G94" s="247"/>
      <c r="H94" s="117"/>
      <c r="I94" s="119"/>
    </row>
    <row r="95" spans="1:9" ht="20.100000000000001" customHeight="1" x14ac:dyDescent="0.25">
      <c r="A95" s="26">
        <v>89</v>
      </c>
      <c r="B95" s="120"/>
      <c r="C95" s="120"/>
      <c r="D95" s="96"/>
      <c r="E95" s="96"/>
      <c r="F95" s="247"/>
      <c r="G95" s="247"/>
      <c r="H95" s="117"/>
      <c r="I95" s="119"/>
    </row>
    <row r="96" spans="1:9" ht="20.100000000000001" customHeight="1" x14ac:dyDescent="0.25">
      <c r="A96" s="26">
        <v>90</v>
      </c>
      <c r="B96" s="120"/>
      <c r="C96" s="120"/>
      <c r="D96" s="96"/>
      <c r="E96" s="96"/>
      <c r="F96" s="247"/>
      <c r="G96" s="247"/>
      <c r="H96" s="117"/>
      <c r="I96" s="119"/>
    </row>
    <row r="97" spans="1:9" ht="20.100000000000001" customHeight="1" x14ac:dyDescent="0.25">
      <c r="A97" s="26">
        <v>91</v>
      </c>
      <c r="B97" s="120"/>
      <c r="C97" s="120"/>
      <c r="D97" s="96"/>
      <c r="E97" s="96"/>
      <c r="F97" s="247"/>
      <c r="G97" s="247"/>
      <c r="H97" s="117"/>
      <c r="I97" s="119"/>
    </row>
    <row r="98" spans="1:9" ht="20.100000000000001" customHeight="1" x14ac:dyDescent="0.25">
      <c r="A98" s="26">
        <v>92</v>
      </c>
      <c r="B98" s="120"/>
      <c r="C98" s="120"/>
      <c r="D98" s="96"/>
      <c r="E98" s="96"/>
      <c r="F98" s="247"/>
      <c r="G98" s="247"/>
      <c r="H98" s="117"/>
      <c r="I98" s="119"/>
    </row>
    <row r="99" spans="1:9" ht="20.100000000000001" customHeight="1" x14ac:dyDescent="0.25">
      <c r="A99" s="26">
        <v>93</v>
      </c>
      <c r="B99" s="120"/>
      <c r="C99" s="120"/>
      <c r="D99" s="96"/>
      <c r="E99" s="96"/>
      <c r="F99" s="247"/>
      <c r="G99" s="247"/>
      <c r="H99" s="117"/>
      <c r="I99" s="119"/>
    </row>
    <row r="100" spans="1:9" ht="20.100000000000001" customHeight="1" x14ac:dyDescent="0.25">
      <c r="A100" s="26">
        <v>94</v>
      </c>
      <c r="B100" s="120"/>
      <c r="C100" s="120"/>
      <c r="D100" s="96"/>
      <c r="E100" s="96"/>
      <c r="F100" s="247"/>
      <c r="G100" s="247"/>
      <c r="H100" s="117"/>
      <c r="I100" s="119"/>
    </row>
    <row r="101" spans="1:9" ht="20.100000000000001" customHeight="1" x14ac:dyDescent="0.25">
      <c r="A101" s="26">
        <v>95</v>
      </c>
      <c r="B101" s="120"/>
      <c r="C101" s="120"/>
      <c r="D101" s="96"/>
      <c r="E101" s="96"/>
      <c r="F101" s="247"/>
      <c r="G101" s="247"/>
      <c r="H101" s="117"/>
      <c r="I101" s="119"/>
    </row>
    <row r="102" spans="1:9" ht="20.100000000000001" customHeight="1" x14ac:dyDescent="0.25">
      <c r="A102" s="26">
        <v>96</v>
      </c>
      <c r="B102" s="120"/>
      <c r="C102" s="120"/>
      <c r="D102" s="96"/>
      <c r="E102" s="96"/>
      <c r="F102" s="247"/>
      <c r="G102" s="247"/>
      <c r="H102" s="117"/>
      <c r="I102" s="119"/>
    </row>
    <row r="103" spans="1:9" ht="20.100000000000001" customHeight="1" x14ac:dyDescent="0.25">
      <c r="A103" s="26">
        <v>97</v>
      </c>
      <c r="B103" s="120"/>
      <c r="C103" s="120"/>
      <c r="D103" s="96"/>
      <c r="E103" s="96"/>
      <c r="F103" s="247"/>
      <c r="G103" s="247"/>
      <c r="H103" s="117"/>
      <c r="I103" s="119"/>
    </row>
    <row r="104" spans="1:9" ht="20.100000000000001" customHeight="1" x14ac:dyDescent="0.25">
      <c r="A104" s="26">
        <v>98</v>
      </c>
      <c r="B104" s="120"/>
      <c r="C104" s="120"/>
      <c r="D104" s="96"/>
      <c r="E104" s="96"/>
      <c r="F104" s="247"/>
      <c r="G104" s="247"/>
      <c r="H104" s="117"/>
      <c r="I104" s="119"/>
    </row>
    <row r="105" spans="1:9" ht="20.100000000000001" customHeight="1" x14ac:dyDescent="0.25">
      <c r="A105" s="26">
        <v>99</v>
      </c>
      <c r="B105" s="120"/>
      <c r="C105" s="120"/>
      <c r="D105" s="96"/>
      <c r="E105" s="96"/>
      <c r="F105" s="247"/>
      <c r="G105" s="247"/>
      <c r="H105" s="117"/>
      <c r="I105" s="119"/>
    </row>
    <row r="106" spans="1:9" ht="20.100000000000001" customHeight="1" x14ac:dyDescent="0.25">
      <c r="A106" s="26">
        <v>100</v>
      </c>
      <c r="B106" s="120"/>
      <c r="C106" s="120"/>
      <c r="D106" s="96"/>
      <c r="E106" s="96"/>
      <c r="F106" s="247"/>
      <c r="G106" s="247"/>
      <c r="H106" s="117"/>
      <c r="I106" s="119"/>
    </row>
    <row r="107" spans="1:9" ht="20.100000000000001" customHeight="1" x14ac:dyDescent="0.25">
      <c r="A107" s="26">
        <v>101</v>
      </c>
      <c r="B107" s="120"/>
      <c r="C107" s="120"/>
      <c r="D107" s="96"/>
      <c r="E107" s="96"/>
      <c r="F107" s="247"/>
      <c r="G107" s="247"/>
      <c r="H107" s="117"/>
      <c r="I107" s="119"/>
    </row>
    <row r="108" spans="1:9" ht="20.100000000000001" customHeight="1" x14ac:dyDescent="0.25">
      <c r="A108" s="26">
        <v>102</v>
      </c>
      <c r="B108" s="120"/>
      <c r="C108" s="120"/>
      <c r="D108" s="96"/>
      <c r="E108" s="96"/>
      <c r="F108" s="247"/>
      <c r="G108" s="247"/>
      <c r="H108" s="117"/>
      <c r="I108" s="119"/>
    </row>
    <row r="109" spans="1:9" ht="20.100000000000001" customHeight="1" x14ac:dyDescent="0.25">
      <c r="A109" s="26">
        <v>103</v>
      </c>
      <c r="B109" s="120"/>
      <c r="C109" s="120"/>
      <c r="D109" s="96"/>
      <c r="E109" s="96"/>
      <c r="F109" s="247"/>
      <c r="G109" s="247"/>
      <c r="H109" s="117"/>
      <c r="I109" s="119"/>
    </row>
    <row r="110" spans="1:9" ht="20.100000000000001" customHeight="1" x14ac:dyDescent="0.25">
      <c r="A110" s="26">
        <v>104</v>
      </c>
      <c r="B110" s="120"/>
      <c r="C110" s="120"/>
      <c r="D110" s="96"/>
      <c r="E110" s="96"/>
      <c r="F110" s="247"/>
      <c r="G110" s="247"/>
      <c r="H110" s="117"/>
      <c r="I110" s="119"/>
    </row>
    <row r="111" spans="1:9" ht="20.100000000000001" customHeight="1" x14ac:dyDescent="0.25">
      <c r="A111" s="26">
        <v>105</v>
      </c>
      <c r="B111" s="120"/>
      <c r="C111" s="120"/>
      <c r="D111" s="96"/>
      <c r="E111" s="96"/>
      <c r="F111" s="247"/>
      <c r="G111" s="247"/>
      <c r="H111" s="117"/>
      <c r="I111" s="119"/>
    </row>
    <row r="112" spans="1:9" ht="20.100000000000001" customHeight="1" x14ac:dyDescent="0.25">
      <c r="A112" s="26">
        <v>106</v>
      </c>
      <c r="B112" s="120"/>
      <c r="C112" s="120"/>
      <c r="D112" s="96"/>
      <c r="E112" s="96"/>
      <c r="F112" s="247"/>
      <c r="G112" s="247"/>
      <c r="H112" s="117"/>
      <c r="I112" s="119"/>
    </row>
    <row r="113" spans="1:9" ht="20.100000000000001" customHeight="1" x14ac:dyDescent="0.25">
      <c r="A113" s="26">
        <v>107</v>
      </c>
      <c r="B113" s="120"/>
      <c r="C113" s="120"/>
      <c r="D113" s="96"/>
      <c r="E113" s="96"/>
      <c r="F113" s="247"/>
      <c r="G113" s="247"/>
      <c r="H113" s="117"/>
      <c r="I113" s="119"/>
    </row>
    <row r="114" spans="1:9" ht="20.100000000000001" customHeight="1" x14ac:dyDescent="0.25">
      <c r="A114" s="26">
        <v>108</v>
      </c>
      <c r="B114" s="120"/>
      <c r="C114" s="120"/>
      <c r="D114" s="96"/>
      <c r="E114" s="96"/>
      <c r="F114" s="247"/>
      <c r="G114" s="247"/>
      <c r="H114" s="117"/>
      <c r="I114" s="119"/>
    </row>
    <row r="115" spans="1:9" ht="20.100000000000001" customHeight="1" x14ac:dyDescent="0.25">
      <c r="A115" s="26">
        <v>109</v>
      </c>
      <c r="B115" s="120"/>
      <c r="C115" s="120"/>
      <c r="D115" s="96"/>
      <c r="E115" s="96"/>
      <c r="F115" s="247"/>
      <c r="G115" s="247"/>
      <c r="H115" s="117"/>
      <c r="I115" s="119"/>
    </row>
    <row r="116" spans="1:9" ht="20.100000000000001" customHeight="1" x14ac:dyDescent="0.25">
      <c r="A116" s="26">
        <v>110</v>
      </c>
      <c r="B116" s="120"/>
      <c r="C116" s="120"/>
      <c r="D116" s="96"/>
      <c r="E116" s="96"/>
      <c r="F116" s="247"/>
      <c r="G116" s="247"/>
      <c r="H116" s="117"/>
      <c r="I116" s="119"/>
    </row>
    <row r="117" spans="1:9" ht="20.100000000000001" customHeight="1" x14ac:dyDescent="0.25">
      <c r="A117" s="26">
        <v>111</v>
      </c>
      <c r="B117" s="120"/>
      <c r="C117" s="120"/>
      <c r="D117" s="96"/>
      <c r="E117" s="96"/>
      <c r="F117" s="247"/>
      <c r="G117" s="247"/>
      <c r="H117" s="117"/>
      <c r="I117" s="119"/>
    </row>
    <row r="118" spans="1:9" ht="20.100000000000001" customHeight="1" x14ac:dyDescent="0.25">
      <c r="A118" s="26">
        <v>112</v>
      </c>
      <c r="B118" s="120"/>
      <c r="C118" s="120"/>
      <c r="D118" s="96"/>
      <c r="E118" s="96"/>
      <c r="F118" s="247"/>
      <c r="G118" s="247"/>
      <c r="H118" s="117"/>
      <c r="I118" s="119"/>
    </row>
    <row r="119" spans="1:9" ht="20.100000000000001" customHeight="1" x14ac:dyDescent="0.25">
      <c r="A119" s="26">
        <v>113</v>
      </c>
      <c r="B119" s="120"/>
      <c r="C119" s="120"/>
      <c r="D119" s="96"/>
      <c r="E119" s="96"/>
      <c r="F119" s="247"/>
      <c r="G119" s="247"/>
      <c r="H119" s="117"/>
      <c r="I119" s="119"/>
    </row>
    <row r="120" spans="1:9" ht="20.100000000000001" customHeight="1" x14ac:dyDescent="0.25">
      <c r="A120" s="26">
        <v>114</v>
      </c>
      <c r="B120" s="120"/>
      <c r="C120" s="120"/>
      <c r="D120" s="96"/>
      <c r="E120" s="96"/>
      <c r="F120" s="247"/>
      <c r="G120" s="247"/>
      <c r="H120" s="117"/>
      <c r="I120" s="119"/>
    </row>
    <row r="121" spans="1:9" ht="20.100000000000001" customHeight="1" x14ac:dyDescent="0.25">
      <c r="A121" s="26">
        <v>115</v>
      </c>
      <c r="B121" s="120"/>
      <c r="C121" s="120"/>
      <c r="D121" s="96"/>
      <c r="E121" s="96"/>
      <c r="F121" s="247"/>
      <c r="G121" s="247"/>
      <c r="H121" s="117"/>
      <c r="I121" s="119"/>
    </row>
    <row r="122" spans="1:9" ht="20.100000000000001" customHeight="1" x14ac:dyDescent="0.25">
      <c r="A122" s="26">
        <v>116</v>
      </c>
      <c r="B122" s="120"/>
      <c r="C122" s="120"/>
      <c r="D122" s="96"/>
      <c r="E122" s="96"/>
      <c r="F122" s="247"/>
      <c r="G122" s="247"/>
      <c r="H122" s="117"/>
      <c r="I122" s="119"/>
    </row>
    <row r="123" spans="1:9" ht="20.100000000000001" customHeight="1" x14ac:dyDescent="0.25">
      <c r="A123" s="26">
        <v>117</v>
      </c>
      <c r="B123" s="120"/>
      <c r="C123" s="120"/>
      <c r="D123" s="96"/>
      <c r="E123" s="96"/>
      <c r="F123" s="247"/>
      <c r="G123" s="247"/>
      <c r="H123" s="117"/>
      <c r="I123" s="119"/>
    </row>
    <row r="124" spans="1:9" ht="20.100000000000001" customHeight="1" x14ac:dyDescent="0.25">
      <c r="A124" s="26">
        <v>118</v>
      </c>
      <c r="B124" s="120"/>
      <c r="C124" s="120"/>
      <c r="D124" s="96"/>
      <c r="E124" s="96"/>
      <c r="F124" s="247"/>
      <c r="G124" s="247"/>
      <c r="H124" s="117"/>
      <c r="I124" s="119"/>
    </row>
    <row r="125" spans="1:9" ht="20.100000000000001" customHeight="1" x14ac:dyDescent="0.25">
      <c r="A125" s="26">
        <v>119</v>
      </c>
      <c r="B125" s="120"/>
      <c r="C125" s="120"/>
      <c r="D125" s="96"/>
      <c r="E125" s="96"/>
      <c r="F125" s="247"/>
      <c r="G125" s="247"/>
      <c r="H125" s="117"/>
      <c r="I125" s="119"/>
    </row>
    <row r="126" spans="1:9" ht="20.100000000000001" customHeight="1" x14ac:dyDescent="0.25">
      <c r="A126" s="26">
        <v>120</v>
      </c>
      <c r="B126" s="120"/>
      <c r="C126" s="120"/>
      <c r="D126" s="96"/>
      <c r="E126" s="96"/>
      <c r="F126" s="247"/>
      <c r="G126" s="247"/>
      <c r="H126" s="117"/>
      <c r="I126" s="119"/>
    </row>
    <row r="127" spans="1:9" ht="20.100000000000001" customHeight="1" x14ac:dyDescent="0.25">
      <c r="A127" s="26">
        <v>121</v>
      </c>
      <c r="B127" s="120"/>
      <c r="C127" s="120"/>
      <c r="D127" s="96"/>
      <c r="E127" s="96"/>
      <c r="F127" s="247"/>
      <c r="G127" s="247"/>
      <c r="H127" s="117"/>
      <c r="I127" s="119"/>
    </row>
    <row r="128" spans="1:9" ht="20.100000000000001" customHeight="1" x14ac:dyDescent="0.25">
      <c r="A128" s="26">
        <v>122</v>
      </c>
      <c r="B128" s="120"/>
      <c r="C128" s="120"/>
      <c r="D128" s="96"/>
      <c r="E128" s="96"/>
      <c r="F128" s="247"/>
      <c r="G128" s="247"/>
      <c r="H128" s="117"/>
      <c r="I128" s="119"/>
    </row>
    <row r="129" spans="1:9" ht="20.100000000000001" customHeight="1" x14ac:dyDescent="0.25">
      <c r="A129" s="26">
        <v>123</v>
      </c>
      <c r="B129" s="120"/>
      <c r="C129" s="120"/>
      <c r="D129" s="96"/>
      <c r="E129" s="96"/>
      <c r="F129" s="247"/>
      <c r="G129" s="247"/>
      <c r="H129" s="117"/>
      <c r="I129" s="119"/>
    </row>
    <row r="130" spans="1:9" ht="20.100000000000001" customHeight="1" x14ac:dyDescent="0.25">
      <c r="A130" s="26">
        <v>124</v>
      </c>
      <c r="B130" s="120"/>
      <c r="C130" s="120"/>
      <c r="D130" s="96"/>
      <c r="E130" s="96"/>
      <c r="F130" s="247"/>
      <c r="G130" s="247"/>
      <c r="H130" s="117"/>
      <c r="I130" s="119"/>
    </row>
    <row r="131" spans="1:9" ht="20.100000000000001" customHeight="1" x14ac:dyDescent="0.25">
      <c r="A131" s="26">
        <v>125</v>
      </c>
      <c r="B131" s="120"/>
      <c r="C131" s="120"/>
      <c r="D131" s="96"/>
      <c r="E131" s="96"/>
      <c r="F131" s="247"/>
      <c r="G131" s="247"/>
      <c r="H131" s="117"/>
      <c r="I131" s="119"/>
    </row>
    <row r="132" spans="1:9" ht="20.100000000000001" customHeight="1" x14ac:dyDescent="0.25">
      <c r="A132" s="26">
        <v>126</v>
      </c>
      <c r="B132" s="120"/>
      <c r="C132" s="120"/>
      <c r="D132" s="96"/>
      <c r="E132" s="96"/>
      <c r="F132" s="247"/>
      <c r="G132" s="247"/>
      <c r="H132" s="117"/>
      <c r="I132" s="119"/>
    </row>
    <row r="133" spans="1:9" ht="20.100000000000001" customHeight="1" x14ac:dyDescent="0.25">
      <c r="A133" s="26">
        <v>127</v>
      </c>
      <c r="B133" s="120"/>
      <c r="C133" s="120"/>
      <c r="D133" s="96"/>
      <c r="E133" s="96"/>
      <c r="F133" s="247"/>
      <c r="G133" s="247"/>
      <c r="H133" s="117"/>
      <c r="I133" s="119"/>
    </row>
    <row r="134" spans="1:9" ht="20.100000000000001" customHeight="1" x14ac:dyDescent="0.25">
      <c r="A134" s="26">
        <v>128</v>
      </c>
      <c r="B134" s="120"/>
      <c r="C134" s="120"/>
      <c r="D134" s="96"/>
      <c r="E134" s="96"/>
      <c r="F134" s="247"/>
      <c r="G134" s="247"/>
      <c r="H134" s="117"/>
      <c r="I134" s="119"/>
    </row>
    <row r="135" spans="1:9" ht="20.100000000000001" customHeight="1" x14ac:dyDescent="0.25">
      <c r="A135" s="26">
        <v>129</v>
      </c>
      <c r="B135" s="120"/>
      <c r="C135" s="120"/>
      <c r="D135" s="96"/>
      <c r="E135" s="96"/>
      <c r="F135" s="247"/>
      <c r="G135" s="247"/>
      <c r="H135" s="117"/>
      <c r="I135" s="119"/>
    </row>
    <row r="136" spans="1:9" ht="20.100000000000001" customHeight="1" x14ac:dyDescent="0.25">
      <c r="A136" s="26">
        <v>130</v>
      </c>
      <c r="B136" s="120"/>
      <c r="C136" s="120"/>
      <c r="D136" s="96"/>
      <c r="E136" s="96"/>
      <c r="F136" s="247"/>
      <c r="G136" s="247"/>
      <c r="H136" s="117"/>
      <c r="I136" s="119"/>
    </row>
    <row r="137" spans="1:9" ht="20.100000000000001" customHeight="1" x14ac:dyDescent="0.25">
      <c r="A137" s="26">
        <v>131</v>
      </c>
      <c r="B137" s="120"/>
      <c r="C137" s="120"/>
      <c r="D137" s="96"/>
      <c r="E137" s="96"/>
      <c r="F137" s="247"/>
      <c r="G137" s="247"/>
      <c r="H137" s="117"/>
      <c r="I137" s="119"/>
    </row>
    <row r="138" spans="1:9" ht="20.100000000000001" customHeight="1" x14ac:dyDescent="0.25">
      <c r="A138" s="26">
        <v>132</v>
      </c>
      <c r="B138" s="120"/>
      <c r="C138" s="120"/>
      <c r="D138" s="96"/>
      <c r="E138" s="96"/>
      <c r="F138" s="247"/>
      <c r="G138" s="247"/>
      <c r="H138" s="117"/>
      <c r="I138" s="119"/>
    </row>
    <row r="139" spans="1:9" ht="20.100000000000001" customHeight="1" x14ac:dyDescent="0.25">
      <c r="A139" s="26">
        <v>133</v>
      </c>
      <c r="B139" s="120"/>
      <c r="C139" s="120"/>
      <c r="D139" s="96"/>
      <c r="E139" s="96"/>
      <c r="F139" s="247"/>
      <c r="G139" s="247"/>
      <c r="H139" s="117"/>
      <c r="I139" s="119"/>
    </row>
    <row r="140" spans="1:9" ht="20.100000000000001" customHeight="1" x14ac:dyDescent="0.25">
      <c r="A140" s="26">
        <v>134</v>
      </c>
      <c r="B140" s="120"/>
      <c r="C140" s="120"/>
      <c r="D140" s="96"/>
      <c r="E140" s="96"/>
      <c r="F140" s="247"/>
      <c r="G140" s="247"/>
      <c r="H140" s="117"/>
      <c r="I140" s="119"/>
    </row>
    <row r="141" spans="1:9" ht="20.100000000000001" customHeight="1" x14ac:dyDescent="0.25">
      <c r="A141" s="26">
        <v>135</v>
      </c>
      <c r="B141" s="120"/>
      <c r="C141" s="120"/>
      <c r="D141" s="96"/>
      <c r="E141" s="96"/>
      <c r="F141" s="247"/>
      <c r="G141" s="247"/>
      <c r="H141" s="117"/>
      <c r="I141" s="119"/>
    </row>
    <row r="142" spans="1:9" ht="20.100000000000001" customHeight="1" x14ac:dyDescent="0.25">
      <c r="A142" s="26">
        <v>136</v>
      </c>
      <c r="B142" s="120"/>
      <c r="C142" s="120"/>
      <c r="D142" s="96"/>
      <c r="E142" s="96"/>
      <c r="F142" s="247"/>
      <c r="G142" s="247"/>
      <c r="H142" s="117"/>
      <c r="I142" s="119"/>
    </row>
    <row r="143" spans="1:9" ht="20.100000000000001" customHeight="1" x14ac:dyDescent="0.25">
      <c r="A143" s="26">
        <v>137</v>
      </c>
      <c r="B143" s="120"/>
      <c r="C143" s="120"/>
      <c r="D143" s="96"/>
      <c r="E143" s="96"/>
      <c r="F143" s="247"/>
      <c r="G143" s="247"/>
      <c r="H143" s="117"/>
      <c r="I143" s="119"/>
    </row>
    <row r="144" spans="1:9" ht="20.100000000000001" customHeight="1" x14ac:dyDescent="0.25">
      <c r="A144" s="26">
        <v>138</v>
      </c>
      <c r="B144" s="120"/>
      <c r="C144" s="120"/>
      <c r="D144" s="96"/>
      <c r="E144" s="96"/>
      <c r="F144" s="247"/>
      <c r="G144" s="247"/>
      <c r="H144" s="117"/>
      <c r="I144" s="119"/>
    </row>
    <row r="145" spans="1:9" ht="20.100000000000001" customHeight="1" x14ac:dyDescent="0.25">
      <c r="A145" s="26">
        <v>139</v>
      </c>
      <c r="B145" s="120"/>
      <c r="C145" s="120"/>
      <c r="D145" s="96"/>
      <c r="E145" s="96"/>
      <c r="F145" s="247"/>
      <c r="G145" s="247"/>
      <c r="H145" s="117"/>
      <c r="I145" s="119"/>
    </row>
    <row r="146" spans="1:9" ht="20.100000000000001" customHeight="1" x14ac:dyDescent="0.25">
      <c r="A146" s="26">
        <v>140</v>
      </c>
      <c r="B146" s="120"/>
      <c r="C146" s="120"/>
      <c r="D146" s="96"/>
      <c r="E146" s="96"/>
      <c r="F146" s="247"/>
      <c r="G146" s="247"/>
      <c r="H146" s="117"/>
      <c r="I146" s="119"/>
    </row>
    <row r="147" spans="1:9" ht="20.100000000000001" customHeight="1" x14ac:dyDescent="0.25">
      <c r="A147" s="26">
        <v>141</v>
      </c>
      <c r="B147" s="120"/>
      <c r="C147" s="120"/>
      <c r="D147" s="96"/>
      <c r="E147" s="96"/>
      <c r="F147" s="247"/>
      <c r="G147" s="247"/>
      <c r="H147" s="117"/>
      <c r="I147" s="119"/>
    </row>
    <row r="148" spans="1:9" ht="20.100000000000001" customHeight="1" x14ac:dyDescent="0.25">
      <c r="A148" s="26">
        <v>142</v>
      </c>
      <c r="B148" s="120"/>
      <c r="C148" s="120"/>
      <c r="D148" s="96"/>
      <c r="E148" s="96"/>
      <c r="F148" s="247"/>
      <c r="G148" s="247"/>
      <c r="H148" s="117"/>
      <c r="I148" s="119"/>
    </row>
    <row r="149" spans="1:9" ht="20.100000000000001" customHeight="1" x14ac:dyDescent="0.25">
      <c r="A149" s="26">
        <v>143</v>
      </c>
      <c r="B149" s="120"/>
      <c r="C149" s="120"/>
      <c r="D149" s="96"/>
      <c r="E149" s="96"/>
      <c r="F149" s="247"/>
      <c r="G149" s="247"/>
      <c r="H149" s="117"/>
      <c r="I149" s="119"/>
    </row>
    <row r="150" spans="1:9" ht="20.100000000000001" customHeight="1" x14ac:dyDescent="0.25">
      <c r="A150" s="26">
        <v>144</v>
      </c>
      <c r="B150" s="120"/>
      <c r="C150" s="120"/>
      <c r="D150" s="96"/>
      <c r="E150" s="96"/>
      <c r="F150" s="247"/>
      <c r="G150" s="247"/>
      <c r="H150" s="117"/>
      <c r="I150" s="119"/>
    </row>
    <row r="151" spans="1:9" ht="20.100000000000001" customHeight="1" x14ac:dyDescent="0.25">
      <c r="A151" s="26">
        <v>145</v>
      </c>
      <c r="B151" s="120"/>
      <c r="C151" s="120"/>
      <c r="D151" s="96"/>
      <c r="E151" s="96"/>
      <c r="F151" s="247"/>
      <c r="G151" s="247"/>
      <c r="H151" s="117"/>
      <c r="I151" s="119"/>
    </row>
    <row r="152" spans="1:9" ht="20.100000000000001" customHeight="1" x14ac:dyDescent="0.25">
      <c r="A152" s="26">
        <v>146</v>
      </c>
      <c r="B152" s="120"/>
      <c r="C152" s="120"/>
      <c r="D152" s="96"/>
      <c r="E152" s="96"/>
      <c r="F152" s="247"/>
      <c r="G152" s="247"/>
      <c r="H152" s="117"/>
      <c r="I152" s="119"/>
    </row>
    <row r="153" spans="1:9" ht="20.100000000000001" customHeight="1" x14ac:dyDescent="0.25">
      <c r="A153" s="26">
        <v>147</v>
      </c>
      <c r="B153" s="120"/>
      <c r="C153" s="120"/>
      <c r="D153" s="96"/>
      <c r="E153" s="96"/>
      <c r="F153" s="247"/>
      <c r="G153" s="247"/>
      <c r="H153" s="117"/>
      <c r="I153" s="119"/>
    </row>
    <row r="154" spans="1:9" ht="20.100000000000001" customHeight="1" x14ac:dyDescent="0.25">
      <c r="A154" s="26">
        <v>148</v>
      </c>
      <c r="B154" s="120"/>
      <c r="C154" s="120"/>
      <c r="D154" s="96"/>
      <c r="E154" s="96"/>
      <c r="F154" s="247"/>
      <c r="G154" s="247"/>
      <c r="H154" s="117"/>
      <c r="I154" s="119"/>
    </row>
    <row r="155" spans="1:9" ht="20.100000000000001" customHeight="1" x14ac:dyDescent="0.25">
      <c r="A155" s="26">
        <v>149</v>
      </c>
      <c r="B155" s="120"/>
      <c r="C155" s="120"/>
      <c r="D155" s="96"/>
      <c r="E155" s="96"/>
      <c r="F155" s="247"/>
      <c r="G155" s="247"/>
      <c r="H155" s="117"/>
      <c r="I155" s="119"/>
    </row>
    <row r="156" spans="1:9" ht="20.100000000000001" customHeight="1" x14ac:dyDescent="0.25">
      <c r="A156" s="26">
        <v>150</v>
      </c>
      <c r="B156" s="120"/>
      <c r="C156" s="120"/>
      <c r="D156" s="96"/>
      <c r="E156" s="96"/>
      <c r="F156" s="247"/>
      <c r="G156" s="247"/>
      <c r="H156" s="117"/>
      <c r="I156" s="119"/>
    </row>
    <row r="157" spans="1:9" ht="20.100000000000001" customHeight="1" x14ac:dyDescent="0.25">
      <c r="A157" s="26">
        <v>151</v>
      </c>
      <c r="B157" s="120"/>
      <c r="C157" s="120"/>
      <c r="D157" s="96"/>
      <c r="E157" s="96"/>
      <c r="F157" s="247"/>
      <c r="G157" s="247"/>
      <c r="H157" s="117"/>
      <c r="I157" s="119"/>
    </row>
    <row r="158" spans="1:9" ht="20.100000000000001" customHeight="1" x14ac:dyDescent="0.25">
      <c r="A158" s="26">
        <v>152</v>
      </c>
      <c r="B158" s="120"/>
      <c r="C158" s="120"/>
      <c r="D158" s="96"/>
      <c r="E158" s="96"/>
      <c r="F158" s="247"/>
      <c r="G158" s="247"/>
      <c r="H158" s="117"/>
      <c r="I158" s="119"/>
    </row>
    <row r="159" spans="1:9" ht="20.100000000000001" customHeight="1" x14ac:dyDescent="0.25">
      <c r="A159" s="26">
        <v>153</v>
      </c>
      <c r="B159" s="120"/>
      <c r="C159" s="120"/>
      <c r="D159" s="96"/>
      <c r="E159" s="96"/>
      <c r="F159" s="247"/>
      <c r="G159" s="247"/>
      <c r="H159" s="117"/>
      <c r="I159" s="119"/>
    </row>
    <row r="160" spans="1:9" ht="20.100000000000001" customHeight="1" x14ac:dyDescent="0.25">
      <c r="A160" s="26">
        <v>154</v>
      </c>
      <c r="B160" s="120"/>
      <c r="C160" s="120"/>
      <c r="D160" s="96"/>
      <c r="E160" s="96"/>
      <c r="F160" s="247"/>
      <c r="G160" s="247"/>
      <c r="H160" s="117"/>
      <c r="I160" s="119"/>
    </row>
    <row r="161" spans="1:9" ht="20.100000000000001" customHeight="1" x14ac:dyDescent="0.25">
      <c r="A161" s="26">
        <v>155</v>
      </c>
      <c r="B161" s="120"/>
      <c r="C161" s="120"/>
      <c r="D161" s="96"/>
      <c r="E161" s="96"/>
      <c r="F161" s="247"/>
      <c r="G161" s="247"/>
      <c r="H161" s="117"/>
      <c r="I161" s="119"/>
    </row>
    <row r="162" spans="1:9" ht="20.100000000000001" customHeight="1" x14ac:dyDescent="0.25">
      <c r="A162" s="26">
        <v>156</v>
      </c>
      <c r="B162" s="120"/>
      <c r="C162" s="120"/>
      <c r="D162" s="96"/>
      <c r="E162" s="96"/>
      <c r="F162" s="247"/>
      <c r="G162" s="247"/>
      <c r="H162" s="117"/>
      <c r="I162" s="119"/>
    </row>
    <row r="163" spans="1:9" ht="20.100000000000001" customHeight="1" x14ac:dyDescent="0.25">
      <c r="A163" s="26">
        <v>157</v>
      </c>
      <c r="B163" s="120"/>
      <c r="C163" s="120"/>
      <c r="D163" s="96"/>
      <c r="E163" s="96"/>
      <c r="F163" s="247"/>
      <c r="G163" s="247"/>
      <c r="H163" s="117"/>
      <c r="I163" s="119"/>
    </row>
    <row r="164" spans="1:9" ht="20.100000000000001" customHeight="1" x14ac:dyDescent="0.25">
      <c r="A164" s="26">
        <v>158</v>
      </c>
      <c r="B164" s="120"/>
      <c r="C164" s="120"/>
      <c r="D164" s="96"/>
      <c r="E164" s="96"/>
      <c r="F164" s="247"/>
      <c r="G164" s="247"/>
      <c r="H164" s="117"/>
      <c r="I164" s="119"/>
    </row>
    <row r="165" spans="1:9" ht="20.100000000000001" customHeight="1" x14ac:dyDescent="0.25">
      <c r="A165" s="26">
        <v>159</v>
      </c>
      <c r="B165" s="120"/>
      <c r="C165" s="120"/>
      <c r="D165" s="96"/>
      <c r="E165" s="96"/>
      <c r="F165" s="247"/>
      <c r="G165" s="247"/>
      <c r="H165" s="117"/>
      <c r="I165" s="119"/>
    </row>
    <row r="166" spans="1:9" ht="20.100000000000001" customHeight="1" x14ac:dyDescent="0.25">
      <c r="A166" s="26">
        <v>160</v>
      </c>
      <c r="B166" s="120"/>
      <c r="C166" s="120"/>
      <c r="D166" s="96"/>
      <c r="E166" s="96"/>
      <c r="F166" s="247"/>
      <c r="G166" s="247"/>
      <c r="H166" s="117"/>
      <c r="I166" s="119"/>
    </row>
    <row r="167" spans="1:9" ht="20.100000000000001" customHeight="1" x14ac:dyDescent="0.25">
      <c r="A167" s="26">
        <v>161</v>
      </c>
      <c r="B167" s="120"/>
      <c r="C167" s="120"/>
      <c r="D167" s="96"/>
      <c r="E167" s="96"/>
      <c r="F167" s="247"/>
      <c r="G167" s="247"/>
      <c r="H167" s="117"/>
      <c r="I167" s="119"/>
    </row>
    <row r="168" spans="1:9" ht="20.100000000000001" customHeight="1" x14ac:dyDescent="0.25">
      <c r="A168" s="26">
        <v>162</v>
      </c>
      <c r="B168" s="120"/>
      <c r="C168" s="120"/>
      <c r="D168" s="96"/>
      <c r="E168" s="96"/>
      <c r="F168" s="247"/>
      <c r="G168" s="247"/>
      <c r="H168" s="117"/>
      <c r="I168" s="119"/>
    </row>
    <row r="169" spans="1:9" ht="20.100000000000001" customHeight="1" x14ac:dyDescent="0.25">
      <c r="A169" s="26">
        <v>163</v>
      </c>
      <c r="B169" s="120"/>
      <c r="C169" s="120"/>
      <c r="D169" s="96"/>
      <c r="E169" s="96"/>
      <c r="F169" s="247"/>
      <c r="G169" s="247"/>
      <c r="H169" s="117"/>
      <c r="I169" s="119"/>
    </row>
    <row r="170" spans="1:9" ht="20.100000000000001" customHeight="1" x14ac:dyDescent="0.25">
      <c r="A170" s="26">
        <v>164</v>
      </c>
      <c r="B170" s="120"/>
      <c r="C170" s="120"/>
      <c r="D170" s="96"/>
      <c r="E170" s="96"/>
      <c r="F170" s="247"/>
      <c r="G170" s="247"/>
      <c r="H170" s="117"/>
      <c r="I170" s="119"/>
    </row>
    <row r="171" spans="1:9" ht="20.100000000000001" customHeight="1" x14ac:dyDescent="0.25">
      <c r="A171" s="26">
        <v>165</v>
      </c>
      <c r="B171" s="120"/>
      <c r="C171" s="120"/>
      <c r="D171" s="96"/>
      <c r="E171" s="96"/>
      <c r="F171" s="247"/>
      <c r="G171" s="247"/>
      <c r="H171" s="117"/>
      <c r="I171" s="119"/>
    </row>
    <row r="172" spans="1:9" ht="20.100000000000001" customHeight="1" x14ac:dyDescent="0.25">
      <c r="A172" s="26">
        <v>166</v>
      </c>
      <c r="B172" s="120"/>
      <c r="C172" s="120"/>
      <c r="D172" s="96"/>
      <c r="E172" s="96"/>
      <c r="F172" s="247"/>
      <c r="G172" s="247"/>
      <c r="H172" s="117"/>
      <c r="I172" s="119"/>
    </row>
    <row r="173" spans="1:9" ht="20.100000000000001" customHeight="1" x14ac:dyDescent="0.25">
      <c r="A173" s="26">
        <v>167</v>
      </c>
      <c r="B173" s="120"/>
      <c r="C173" s="120"/>
      <c r="D173" s="96"/>
      <c r="E173" s="96"/>
      <c r="F173" s="247"/>
      <c r="G173" s="247"/>
      <c r="H173" s="117"/>
      <c r="I173" s="119"/>
    </row>
    <row r="174" spans="1:9" ht="20.100000000000001" customHeight="1" x14ac:dyDescent="0.25">
      <c r="A174" s="26">
        <v>168</v>
      </c>
      <c r="B174" s="120"/>
      <c r="C174" s="120"/>
      <c r="D174" s="96"/>
      <c r="E174" s="96"/>
      <c r="F174" s="247"/>
      <c r="G174" s="247"/>
      <c r="H174" s="117"/>
      <c r="I174" s="119"/>
    </row>
    <row r="175" spans="1:9" ht="20.100000000000001" customHeight="1" x14ac:dyDescent="0.25">
      <c r="A175" s="26">
        <v>169</v>
      </c>
      <c r="B175" s="120"/>
      <c r="C175" s="120"/>
      <c r="D175" s="96"/>
      <c r="E175" s="96"/>
      <c r="F175" s="247"/>
      <c r="G175" s="247"/>
      <c r="H175" s="117"/>
      <c r="I175" s="119"/>
    </row>
    <row r="176" spans="1:9" ht="20.100000000000001" customHeight="1" x14ac:dyDescent="0.25">
      <c r="A176" s="26">
        <v>170</v>
      </c>
      <c r="B176" s="120"/>
      <c r="C176" s="120"/>
      <c r="D176" s="96"/>
      <c r="E176" s="96"/>
      <c r="F176" s="247"/>
      <c r="G176" s="247"/>
      <c r="H176" s="117"/>
      <c r="I176" s="119"/>
    </row>
    <row r="177" spans="1:9" ht="20.100000000000001" customHeight="1" x14ac:dyDescent="0.25">
      <c r="A177" s="26">
        <v>171</v>
      </c>
      <c r="B177" s="120"/>
      <c r="C177" s="120"/>
      <c r="D177" s="96"/>
      <c r="E177" s="96"/>
      <c r="F177" s="247"/>
      <c r="G177" s="247"/>
      <c r="H177" s="117"/>
      <c r="I177" s="119"/>
    </row>
    <row r="178" spans="1:9" ht="20.100000000000001" customHeight="1" x14ac:dyDescent="0.25">
      <c r="A178" s="26">
        <v>172</v>
      </c>
      <c r="B178" s="120"/>
      <c r="C178" s="120"/>
      <c r="D178" s="96"/>
      <c r="E178" s="96"/>
      <c r="F178" s="247"/>
      <c r="G178" s="247"/>
      <c r="H178" s="117"/>
      <c r="I178" s="119"/>
    </row>
    <row r="179" spans="1:9" ht="20.100000000000001" customHeight="1" x14ac:dyDescent="0.25">
      <c r="A179" s="26">
        <v>173</v>
      </c>
      <c r="B179" s="120"/>
      <c r="C179" s="120"/>
      <c r="D179" s="96"/>
      <c r="E179" s="96"/>
      <c r="F179" s="247"/>
      <c r="G179" s="247"/>
      <c r="H179" s="117"/>
      <c r="I179" s="119"/>
    </row>
    <row r="180" spans="1:9" ht="20.100000000000001" customHeight="1" x14ac:dyDescent="0.25">
      <c r="A180" s="26">
        <v>174</v>
      </c>
      <c r="B180" s="120"/>
      <c r="C180" s="120"/>
      <c r="D180" s="96"/>
      <c r="E180" s="96"/>
      <c r="F180" s="247"/>
      <c r="G180" s="247"/>
      <c r="H180" s="117"/>
      <c r="I180" s="119"/>
    </row>
    <row r="181" spans="1:9" ht="20.100000000000001" customHeight="1" x14ac:dyDescent="0.25">
      <c r="A181" s="26">
        <v>175</v>
      </c>
      <c r="B181" s="120"/>
      <c r="C181" s="120"/>
      <c r="D181" s="96"/>
      <c r="E181" s="96"/>
      <c r="F181" s="247"/>
      <c r="G181" s="247"/>
      <c r="H181" s="117"/>
      <c r="I181" s="119"/>
    </row>
    <row r="182" spans="1:9" ht="20.100000000000001" customHeight="1" x14ac:dyDescent="0.25">
      <c r="A182" s="26">
        <v>176</v>
      </c>
      <c r="B182" s="120"/>
      <c r="C182" s="120"/>
      <c r="D182" s="96"/>
      <c r="E182" s="96"/>
      <c r="F182" s="247"/>
      <c r="G182" s="247"/>
      <c r="H182" s="117"/>
      <c r="I182" s="119"/>
    </row>
    <row r="183" spans="1:9" ht="20.100000000000001" customHeight="1" x14ac:dyDescent="0.25">
      <c r="A183" s="26">
        <v>177</v>
      </c>
      <c r="B183" s="120"/>
      <c r="C183" s="120"/>
      <c r="D183" s="96"/>
      <c r="E183" s="96"/>
      <c r="F183" s="247"/>
      <c r="G183" s="247"/>
      <c r="H183" s="117"/>
      <c r="I183" s="119"/>
    </row>
    <row r="184" spans="1:9" ht="20.100000000000001" customHeight="1" x14ac:dyDescent="0.25">
      <c r="A184" s="26">
        <v>178</v>
      </c>
      <c r="B184" s="120"/>
      <c r="C184" s="120"/>
      <c r="D184" s="96"/>
      <c r="E184" s="96"/>
      <c r="F184" s="247"/>
      <c r="G184" s="247"/>
      <c r="H184" s="117"/>
      <c r="I184" s="119"/>
    </row>
    <row r="185" spans="1:9" ht="20.100000000000001" customHeight="1" x14ac:dyDescent="0.25">
      <c r="A185" s="26">
        <v>179</v>
      </c>
      <c r="B185" s="120"/>
      <c r="C185" s="120"/>
      <c r="D185" s="96"/>
      <c r="E185" s="96"/>
      <c r="F185" s="247"/>
      <c r="G185" s="247"/>
      <c r="H185" s="117"/>
      <c r="I185" s="119"/>
    </row>
    <row r="186" spans="1:9" ht="20.100000000000001" customHeight="1" x14ac:dyDescent="0.25">
      <c r="A186" s="26">
        <v>180</v>
      </c>
      <c r="B186" s="120"/>
      <c r="C186" s="120"/>
      <c r="D186" s="96"/>
      <c r="E186" s="96"/>
      <c r="F186" s="247"/>
      <c r="G186" s="247"/>
      <c r="H186" s="117"/>
      <c r="I186" s="119"/>
    </row>
    <row r="187" spans="1:9" ht="20.100000000000001" customHeight="1" x14ac:dyDescent="0.25">
      <c r="A187" s="26">
        <v>181</v>
      </c>
      <c r="B187" s="120"/>
      <c r="C187" s="120"/>
      <c r="D187" s="96"/>
      <c r="E187" s="96"/>
      <c r="F187" s="247"/>
      <c r="G187" s="247"/>
      <c r="H187" s="117"/>
      <c r="I187" s="119"/>
    </row>
    <row r="188" spans="1:9" ht="20.100000000000001" customHeight="1" x14ac:dyDescent="0.25">
      <c r="A188" s="26">
        <v>182</v>
      </c>
      <c r="B188" s="120"/>
      <c r="C188" s="120"/>
      <c r="D188" s="96"/>
      <c r="E188" s="96"/>
      <c r="F188" s="247"/>
      <c r="G188" s="247"/>
      <c r="H188" s="117"/>
      <c r="I188" s="119"/>
    </row>
    <row r="189" spans="1:9" ht="20.100000000000001" customHeight="1" x14ac:dyDescent="0.25">
      <c r="A189" s="26">
        <v>183</v>
      </c>
      <c r="B189" s="120"/>
      <c r="C189" s="120"/>
      <c r="D189" s="96"/>
      <c r="E189" s="96"/>
      <c r="F189" s="247"/>
      <c r="G189" s="247"/>
      <c r="H189" s="117"/>
      <c r="I189" s="119"/>
    </row>
    <row r="190" spans="1:9" ht="20.100000000000001" customHeight="1" x14ac:dyDescent="0.25">
      <c r="A190" s="26">
        <v>184</v>
      </c>
      <c r="B190" s="120"/>
      <c r="C190" s="120"/>
      <c r="D190" s="96"/>
      <c r="E190" s="96"/>
      <c r="F190" s="247"/>
      <c r="G190" s="247"/>
      <c r="H190" s="117"/>
      <c r="I190" s="119"/>
    </row>
    <row r="191" spans="1:9" ht="20.100000000000001" customHeight="1" x14ac:dyDescent="0.25">
      <c r="A191" s="26">
        <v>185</v>
      </c>
      <c r="B191" s="120"/>
      <c r="C191" s="120"/>
      <c r="D191" s="96"/>
      <c r="E191" s="96"/>
      <c r="F191" s="247"/>
      <c r="G191" s="247"/>
      <c r="H191" s="117"/>
      <c r="I191" s="119"/>
    </row>
    <row r="192" spans="1:9" ht="20.100000000000001" customHeight="1" x14ac:dyDescent="0.25">
      <c r="A192" s="26">
        <v>186</v>
      </c>
      <c r="B192" s="120"/>
      <c r="C192" s="120"/>
      <c r="D192" s="96"/>
      <c r="E192" s="96"/>
      <c r="F192" s="247"/>
      <c r="G192" s="247"/>
      <c r="H192" s="117"/>
      <c r="I192" s="119"/>
    </row>
    <row r="193" spans="1:9" ht="20.100000000000001" customHeight="1" x14ac:dyDescent="0.25">
      <c r="A193" s="26">
        <v>187</v>
      </c>
      <c r="B193" s="120"/>
      <c r="C193" s="120"/>
      <c r="D193" s="96"/>
      <c r="E193" s="96"/>
      <c r="F193" s="247"/>
      <c r="G193" s="247"/>
      <c r="H193" s="117"/>
      <c r="I193" s="119"/>
    </row>
    <row r="194" spans="1:9" ht="20.100000000000001" customHeight="1" x14ac:dyDescent="0.25">
      <c r="A194" s="26">
        <v>188</v>
      </c>
      <c r="B194" s="120"/>
      <c r="C194" s="120"/>
      <c r="D194" s="96"/>
      <c r="E194" s="96"/>
      <c r="F194" s="247"/>
      <c r="G194" s="247"/>
      <c r="H194" s="117"/>
      <c r="I194" s="119"/>
    </row>
    <row r="195" spans="1:9" ht="20.100000000000001" customHeight="1" x14ac:dyDescent="0.25">
      <c r="A195" s="26">
        <v>189</v>
      </c>
      <c r="B195" s="120"/>
      <c r="C195" s="120"/>
      <c r="D195" s="96"/>
      <c r="E195" s="96"/>
      <c r="F195" s="247"/>
      <c r="G195" s="247"/>
      <c r="H195" s="117"/>
      <c r="I195" s="119"/>
    </row>
    <row r="196" spans="1:9" ht="20.100000000000001" customHeight="1" x14ac:dyDescent="0.25">
      <c r="A196" s="26">
        <v>190</v>
      </c>
      <c r="B196" s="120"/>
      <c r="C196" s="120"/>
      <c r="D196" s="96"/>
      <c r="E196" s="96"/>
      <c r="F196" s="247"/>
      <c r="G196" s="247"/>
      <c r="H196" s="117"/>
      <c r="I196" s="119"/>
    </row>
    <row r="197" spans="1:9" ht="20.100000000000001" customHeight="1" x14ac:dyDescent="0.25">
      <c r="A197" s="26">
        <v>191</v>
      </c>
      <c r="B197" s="120"/>
      <c r="C197" s="120"/>
      <c r="D197" s="96"/>
      <c r="E197" s="96"/>
      <c r="F197" s="247"/>
      <c r="G197" s="247"/>
      <c r="H197" s="117"/>
      <c r="I197" s="119"/>
    </row>
    <row r="198" spans="1:9" ht="20.100000000000001" customHeight="1" x14ac:dyDescent="0.25">
      <c r="A198" s="26">
        <v>192</v>
      </c>
      <c r="B198" s="120"/>
      <c r="C198" s="120"/>
      <c r="D198" s="96"/>
      <c r="E198" s="96"/>
      <c r="F198" s="247"/>
      <c r="G198" s="247"/>
      <c r="H198" s="117"/>
      <c r="I198" s="119"/>
    </row>
    <row r="199" spans="1:9" ht="20.100000000000001" customHeight="1" x14ac:dyDescent="0.25">
      <c r="A199" s="26">
        <v>193</v>
      </c>
      <c r="B199" s="120"/>
      <c r="C199" s="120"/>
      <c r="D199" s="96"/>
      <c r="E199" s="96"/>
      <c r="F199" s="247"/>
      <c r="G199" s="247"/>
      <c r="H199" s="117"/>
      <c r="I199" s="119"/>
    </row>
    <row r="200" spans="1:9" ht="20.100000000000001" customHeight="1" x14ac:dyDescent="0.25">
      <c r="A200" s="26">
        <v>194</v>
      </c>
      <c r="B200" s="120"/>
      <c r="C200" s="120"/>
      <c r="D200" s="96"/>
      <c r="E200" s="96"/>
      <c r="F200" s="247"/>
      <c r="G200" s="247"/>
      <c r="H200" s="117"/>
      <c r="I200" s="119"/>
    </row>
    <row r="201" spans="1:9" ht="20.100000000000001" customHeight="1" x14ac:dyDescent="0.25">
      <c r="A201" s="26">
        <v>195</v>
      </c>
      <c r="B201" s="120"/>
      <c r="C201" s="120"/>
      <c r="D201" s="96"/>
      <c r="E201" s="96"/>
      <c r="F201" s="247"/>
      <c r="G201" s="247"/>
      <c r="H201" s="117"/>
      <c r="I201" s="119"/>
    </row>
    <row r="202" spans="1:9" ht="20.100000000000001" customHeight="1" x14ac:dyDescent="0.25">
      <c r="A202" s="26">
        <v>196</v>
      </c>
      <c r="B202" s="120"/>
      <c r="C202" s="120"/>
      <c r="D202" s="96"/>
      <c r="E202" s="96"/>
      <c r="F202" s="247"/>
      <c r="G202" s="247"/>
      <c r="H202" s="117"/>
      <c r="I202" s="119"/>
    </row>
    <row r="203" spans="1:9" ht="20.100000000000001" customHeight="1" x14ac:dyDescent="0.25">
      <c r="A203" s="26">
        <v>197</v>
      </c>
      <c r="B203" s="120"/>
      <c r="C203" s="120"/>
      <c r="D203" s="96"/>
      <c r="E203" s="96"/>
      <c r="F203" s="247"/>
      <c r="G203" s="247"/>
      <c r="H203" s="117"/>
      <c r="I203" s="119"/>
    </row>
    <row r="204" spans="1:9" ht="20.100000000000001" customHeight="1" x14ac:dyDescent="0.25">
      <c r="A204" s="26">
        <v>198</v>
      </c>
      <c r="B204" s="120"/>
      <c r="C204" s="120"/>
      <c r="D204" s="96"/>
      <c r="E204" s="96"/>
      <c r="F204" s="247"/>
      <c r="G204" s="247"/>
      <c r="H204" s="117"/>
      <c r="I204" s="119"/>
    </row>
    <row r="205" spans="1:9" ht="20.100000000000001" customHeight="1" x14ac:dyDescent="0.25">
      <c r="A205" s="26">
        <v>199</v>
      </c>
      <c r="B205" s="120"/>
      <c r="C205" s="120"/>
      <c r="D205" s="96"/>
      <c r="E205" s="96"/>
      <c r="F205" s="247"/>
      <c r="G205" s="247"/>
      <c r="H205" s="117"/>
      <c r="I205" s="119"/>
    </row>
    <row r="206" spans="1:9" ht="20.100000000000001" customHeight="1" x14ac:dyDescent="0.25">
      <c r="A206" s="26">
        <v>200</v>
      </c>
      <c r="B206" s="120"/>
      <c r="C206" s="120"/>
      <c r="D206" s="96"/>
      <c r="E206" s="96"/>
      <c r="F206" s="247"/>
      <c r="G206" s="247"/>
      <c r="H206" s="117"/>
      <c r="I206" s="119"/>
    </row>
    <row r="207" spans="1:9" ht="20.100000000000001" customHeight="1" x14ac:dyDescent="0.25">
      <c r="A207" s="26">
        <v>201</v>
      </c>
      <c r="B207" s="120"/>
      <c r="C207" s="120"/>
      <c r="D207" s="96"/>
      <c r="E207" s="96"/>
      <c r="F207" s="247"/>
      <c r="G207" s="247"/>
      <c r="H207" s="117"/>
      <c r="I207" s="119"/>
    </row>
    <row r="208" spans="1:9" ht="20.100000000000001" customHeight="1" x14ac:dyDescent="0.25">
      <c r="A208" s="26">
        <v>202</v>
      </c>
      <c r="B208" s="120"/>
      <c r="C208" s="120"/>
      <c r="D208" s="96"/>
      <c r="E208" s="96"/>
      <c r="F208" s="247"/>
      <c r="G208" s="247"/>
      <c r="H208" s="117"/>
      <c r="I208" s="119"/>
    </row>
    <row r="209" spans="1:9" ht="20.100000000000001" customHeight="1" x14ac:dyDescent="0.25">
      <c r="A209" s="26">
        <v>203</v>
      </c>
      <c r="B209" s="120"/>
      <c r="C209" s="120"/>
      <c r="D209" s="96"/>
      <c r="E209" s="96"/>
      <c r="F209" s="247"/>
      <c r="G209" s="247"/>
      <c r="H209" s="117"/>
      <c r="I209" s="119"/>
    </row>
    <row r="210" spans="1:9" ht="20.100000000000001" customHeight="1" x14ac:dyDescent="0.25">
      <c r="A210" s="26">
        <v>204</v>
      </c>
      <c r="B210" s="120"/>
      <c r="C210" s="120"/>
      <c r="D210" s="96"/>
      <c r="E210" s="96"/>
      <c r="F210" s="247"/>
      <c r="G210" s="247"/>
      <c r="H210" s="117"/>
      <c r="I210" s="119"/>
    </row>
    <row r="211" spans="1:9" ht="20.100000000000001" customHeight="1" x14ac:dyDescent="0.25">
      <c r="A211" s="26">
        <v>205</v>
      </c>
      <c r="B211" s="120"/>
      <c r="C211" s="120"/>
      <c r="D211" s="96"/>
      <c r="E211" s="96"/>
      <c r="F211" s="247"/>
      <c r="G211" s="247"/>
      <c r="H211" s="117"/>
      <c r="I211" s="119"/>
    </row>
    <row r="212" spans="1:9" ht="20.100000000000001" customHeight="1" x14ac:dyDescent="0.25">
      <c r="A212" s="26">
        <v>206</v>
      </c>
      <c r="B212" s="120"/>
      <c r="C212" s="120"/>
      <c r="D212" s="96"/>
      <c r="E212" s="96"/>
      <c r="F212" s="247"/>
      <c r="G212" s="247"/>
      <c r="H212" s="117"/>
      <c r="I212" s="119"/>
    </row>
    <row r="213" spans="1:9" ht="20.100000000000001" customHeight="1" x14ac:dyDescent="0.25">
      <c r="A213" s="26">
        <v>207</v>
      </c>
      <c r="B213" s="120"/>
      <c r="C213" s="120"/>
      <c r="D213" s="96"/>
      <c r="E213" s="96"/>
      <c r="F213" s="247"/>
      <c r="G213" s="247"/>
      <c r="H213" s="117"/>
      <c r="I213" s="119"/>
    </row>
    <row r="214" spans="1:9" ht="20.100000000000001" customHeight="1" x14ac:dyDescent="0.25">
      <c r="A214" s="26">
        <v>208</v>
      </c>
      <c r="B214" s="120"/>
      <c r="C214" s="120"/>
      <c r="D214" s="96"/>
      <c r="E214" s="96"/>
      <c r="F214" s="247"/>
      <c r="G214" s="247"/>
      <c r="H214" s="117"/>
      <c r="I214" s="119"/>
    </row>
    <row r="215" spans="1:9" ht="20.100000000000001" customHeight="1" x14ac:dyDescent="0.25">
      <c r="A215" s="26">
        <v>209</v>
      </c>
      <c r="B215" s="120"/>
      <c r="C215" s="120"/>
      <c r="D215" s="96"/>
      <c r="E215" s="96"/>
      <c r="F215" s="247"/>
      <c r="G215" s="247"/>
      <c r="H215" s="117"/>
      <c r="I215" s="119"/>
    </row>
    <row r="216" spans="1:9" ht="20.100000000000001" customHeight="1" x14ac:dyDescent="0.25">
      <c r="A216" s="26">
        <v>210</v>
      </c>
      <c r="B216" s="120"/>
      <c r="C216" s="120"/>
      <c r="D216" s="96"/>
      <c r="E216" s="96"/>
      <c r="F216" s="247"/>
      <c r="G216" s="247"/>
      <c r="H216" s="117"/>
      <c r="I216" s="119"/>
    </row>
    <row r="217" spans="1:9" ht="20.100000000000001" customHeight="1" x14ac:dyDescent="0.25">
      <c r="A217" s="26">
        <v>211</v>
      </c>
      <c r="B217" s="120"/>
      <c r="C217" s="120"/>
      <c r="D217" s="96"/>
      <c r="E217" s="96"/>
      <c r="F217" s="247"/>
      <c r="G217" s="247"/>
      <c r="H217" s="117"/>
      <c r="I217" s="119"/>
    </row>
    <row r="218" spans="1:9" ht="20.100000000000001" customHeight="1" x14ac:dyDescent="0.25">
      <c r="A218" s="26">
        <v>212</v>
      </c>
      <c r="B218" s="120"/>
      <c r="C218" s="120"/>
      <c r="D218" s="96"/>
      <c r="E218" s="96"/>
      <c r="F218" s="247"/>
      <c r="G218" s="247"/>
      <c r="H218" s="117"/>
      <c r="I218" s="119"/>
    </row>
    <row r="219" spans="1:9" ht="20.100000000000001" customHeight="1" x14ac:dyDescent="0.25">
      <c r="A219" s="26">
        <v>213</v>
      </c>
      <c r="B219" s="120"/>
      <c r="C219" s="120"/>
      <c r="D219" s="96"/>
      <c r="E219" s="96"/>
      <c r="F219" s="247"/>
      <c r="G219" s="247"/>
      <c r="H219" s="117"/>
      <c r="I219" s="119"/>
    </row>
    <row r="220" spans="1:9" ht="20.100000000000001" customHeight="1" x14ac:dyDescent="0.25">
      <c r="A220" s="26">
        <v>214</v>
      </c>
      <c r="B220" s="120"/>
      <c r="C220" s="120"/>
      <c r="D220" s="96"/>
      <c r="E220" s="96"/>
      <c r="F220" s="247"/>
      <c r="G220" s="247"/>
      <c r="H220" s="117"/>
      <c r="I220" s="119"/>
    </row>
    <row r="221" spans="1:9" ht="20.100000000000001" customHeight="1" x14ac:dyDescent="0.25">
      <c r="A221" s="26">
        <v>215</v>
      </c>
      <c r="B221" s="120"/>
      <c r="C221" s="120"/>
      <c r="D221" s="96"/>
      <c r="E221" s="96"/>
      <c r="F221" s="247"/>
      <c r="G221" s="247"/>
      <c r="H221" s="117"/>
      <c r="I221" s="119"/>
    </row>
    <row r="222" spans="1:9" ht="20.100000000000001" customHeight="1" x14ac:dyDescent="0.25">
      <c r="A222" s="26">
        <v>216</v>
      </c>
      <c r="B222" s="120"/>
      <c r="C222" s="120"/>
      <c r="D222" s="96"/>
      <c r="E222" s="96"/>
      <c r="F222" s="247"/>
      <c r="G222" s="247"/>
      <c r="H222" s="117"/>
      <c r="I222" s="119"/>
    </row>
    <row r="223" spans="1:9" ht="20.100000000000001" customHeight="1" x14ac:dyDescent="0.25">
      <c r="A223" s="26">
        <v>217</v>
      </c>
      <c r="B223" s="120"/>
      <c r="C223" s="120"/>
      <c r="D223" s="96"/>
      <c r="E223" s="96"/>
      <c r="F223" s="247"/>
      <c r="G223" s="247"/>
      <c r="H223" s="117"/>
      <c r="I223" s="119"/>
    </row>
    <row r="224" spans="1:9" ht="20.100000000000001" customHeight="1" x14ac:dyDescent="0.25">
      <c r="A224" s="26">
        <v>218</v>
      </c>
      <c r="B224" s="120"/>
      <c r="C224" s="120"/>
      <c r="D224" s="96"/>
      <c r="E224" s="96"/>
      <c r="F224" s="247"/>
      <c r="G224" s="247"/>
      <c r="H224" s="117"/>
      <c r="I224" s="119"/>
    </row>
    <row r="225" spans="1:9" ht="20.100000000000001" customHeight="1" x14ac:dyDescent="0.25">
      <c r="A225" s="26">
        <v>219</v>
      </c>
      <c r="B225" s="120"/>
      <c r="C225" s="120"/>
      <c r="D225" s="96"/>
      <c r="E225" s="96"/>
      <c r="F225" s="247"/>
      <c r="G225" s="247"/>
      <c r="H225" s="117"/>
      <c r="I225" s="119"/>
    </row>
    <row r="226" spans="1:9" ht="20.100000000000001" customHeight="1" x14ac:dyDescent="0.25">
      <c r="A226" s="26">
        <v>220</v>
      </c>
      <c r="B226" s="120"/>
      <c r="C226" s="120"/>
      <c r="D226" s="96"/>
      <c r="E226" s="96"/>
      <c r="F226" s="247"/>
      <c r="G226" s="247"/>
      <c r="H226" s="117"/>
      <c r="I226" s="119"/>
    </row>
    <row r="227" spans="1:9" ht="20.100000000000001" customHeight="1" x14ac:dyDescent="0.25">
      <c r="A227" s="26">
        <v>221</v>
      </c>
      <c r="B227" s="120"/>
      <c r="C227" s="120"/>
      <c r="D227" s="96"/>
      <c r="E227" s="96"/>
      <c r="F227" s="247"/>
      <c r="G227" s="247"/>
      <c r="H227" s="117"/>
      <c r="I227" s="119"/>
    </row>
    <row r="228" spans="1:9" ht="20.100000000000001" customHeight="1" x14ac:dyDescent="0.25">
      <c r="A228" s="26">
        <v>222</v>
      </c>
      <c r="B228" s="120"/>
      <c r="C228" s="120"/>
      <c r="D228" s="96"/>
      <c r="E228" s="96"/>
      <c r="F228" s="247"/>
      <c r="G228" s="247"/>
      <c r="H228" s="117"/>
      <c r="I228" s="119"/>
    </row>
    <row r="229" spans="1:9" ht="20.100000000000001" customHeight="1" x14ac:dyDescent="0.25">
      <c r="A229" s="26">
        <v>223</v>
      </c>
      <c r="B229" s="120"/>
      <c r="C229" s="120"/>
      <c r="D229" s="96"/>
      <c r="E229" s="96"/>
      <c r="F229" s="247"/>
      <c r="G229" s="247"/>
      <c r="H229" s="117"/>
      <c r="I229" s="119"/>
    </row>
    <row r="230" spans="1:9" ht="20.100000000000001" customHeight="1" x14ac:dyDescent="0.25">
      <c r="A230" s="26">
        <v>224</v>
      </c>
      <c r="B230" s="120"/>
      <c r="C230" s="120"/>
      <c r="D230" s="96"/>
      <c r="E230" s="96"/>
      <c r="F230" s="247"/>
      <c r="G230" s="247"/>
      <c r="H230" s="117"/>
      <c r="I230" s="119"/>
    </row>
    <row r="231" spans="1:9" ht="20.100000000000001" customHeight="1" x14ac:dyDescent="0.25">
      <c r="A231" s="26">
        <v>225</v>
      </c>
      <c r="B231" s="120"/>
      <c r="C231" s="120"/>
      <c r="D231" s="96"/>
      <c r="E231" s="96"/>
      <c r="F231" s="247"/>
      <c r="G231" s="247"/>
      <c r="H231" s="117"/>
      <c r="I231" s="119"/>
    </row>
    <row r="232" spans="1:9" ht="20.100000000000001" customHeight="1" x14ac:dyDescent="0.25">
      <c r="A232" s="26">
        <v>226</v>
      </c>
      <c r="B232" s="120"/>
      <c r="C232" s="120"/>
      <c r="D232" s="96"/>
      <c r="E232" s="96"/>
      <c r="F232" s="247"/>
      <c r="G232" s="247"/>
      <c r="H232" s="117"/>
      <c r="I232" s="119"/>
    </row>
    <row r="233" spans="1:9" ht="20.100000000000001" customHeight="1" x14ac:dyDescent="0.25">
      <c r="A233" s="26">
        <v>227</v>
      </c>
      <c r="B233" s="120"/>
      <c r="C233" s="120"/>
      <c r="D233" s="96"/>
      <c r="E233" s="96"/>
      <c r="F233" s="247"/>
      <c r="G233" s="247"/>
      <c r="H233" s="117"/>
      <c r="I233" s="119"/>
    </row>
    <row r="234" spans="1:9" ht="20.100000000000001" customHeight="1" x14ac:dyDescent="0.25">
      <c r="A234" s="26">
        <v>228</v>
      </c>
      <c r="B234" s="120"/>
      <c r="C234" s="120"/>
      <c r="D234" s="96"/>
      <c r="E234" s="96"/>
      <c r="F234" s="247"/>
      <c r="G234" s="247"/>
      <c r="H234" s="117"/>
      <c r="I234" s="119"/>
    </row>
    <row r="235" spans="1:9" ht="20.100000000000001" customHeight="1" x14ac:dyDescent="0.25">
      <c r="A235" s="26">
        <v>229</v>
      </c>
      <c r="B235" s="120"/>
      <c r="C235" s="120"/>
      <c r="D235" s="96"/>
      <c r="E235" s="96"/>
      <c r="F235" s="247"/>
      <c r="G235" s="247"/>
      <c r="H235" s="117"/>
      <c r="I235" s="119"/>
    </row>
    <row r="236" spans="1:9" ht="20.100000000000001" customHeight="1" x14ac:dyDescent="0.25">
      <c r="A236" s="26">
        <v>230</v>
      </c>
      <c r="B236" s="120"/>
      <c r="C236" s="120"/>
      <c r="D236" s="96"/>
      <c r="E236" s="96"/>
      <c r="F236" s="247"/>
      <c r="G236" s="247"/>
      <c r="H236" s="117"/>
      <c r="I236" s="119"/>
    </row>
    <row r="237" spans="1:9" ht="20.100000000000001" customHeight="1" x14ac:dyDescent="0.25">
      <c r="A237" s="26">
        <v>231</v>
      </c>
      <c r="B237" s="120"/>
      <c r="C237" s="120"/>
      <c r="D237" s="96"/>
      <c r="E237" s="96"/>
      <c r="F237" s="247"/>
      <c r="G237" s="247"/>
      <c r="H237" s="117"/>
      <c r="I237" s="119"/>
    </row>
    <row r="238" spans="1:9" ht="20.100000000000001" customHeight="1" x14ac:dyDescent="0.25">
      <c r="A238" s="26">
        <v>232</v>
      </c>
      <c r="B238" s="120"/>
      <c r="C238" s="120"/>
      <c r="D238" s="96"/>
      <c r="E238" s="96"/>
      <c r="F238" s="247"/>
      <c r="G238" s="247"/>
      <c r="H238" s="117"/>
      <c r="I238" s="119"/>
    </row>
    <row r="239" spans="1:9" ht="20.100000000000001" customHeight="1" x14ac:dyDescent="0.25">
      <c r="A239" s="26">
        <v>233</v>
      </c>
      <c r="B239" s="120"/>
      <c r="C239" s="120"/>
      <c r="D239" s="96"/>
      <c r="E239" s="96"/>
      <c r="F239" s="247"/>
      <c r="G239" s="247"/>
      <c r="H239" s="117"/>
      <c r="I239" s="119"/>
    </row>
    <row r="240" spans="1:9" ht="20.100000000000001" customHeight="1" x14ac:dyDescent="0.25">
      <c r="A240" s="26">
        <v>234</v>
      </c>
      <c r="B240" s="120"/>
      <c r="C240" s="120"/>
      <c r="D240" s="96"/>
      <c r="E240" s="96"/>
      <c r="F240" s="247"/>
      <c r="G240" s="247"/>
      <c r="H240" s="117"/>
      <c r="I240" s="119"/>
    </row>
    <row r="241" spans="1:9" ht="20.100000000000001" customHeight="1" x14ac:dyDescent="0.25">
      <c r="A241" s="26">
        <v>235</v>
      </c>
      <c r="B241" s="120"/>
      <c r="C241" s="120"/>
      <c r="D241" s="96"/>
      <c r="E241" s="96"/>
      <c r="F241" s="247"/>
      <c r="G241" s="247"/>
      <c r="H241" s="117"/>
      <c r="I241" s="119"/>
    </row>
    <row r="242" spans="1:9" ht="20.100000000000001" customHeight="1" x14ac:dyDescent="0.25">
      <c r="A242" s="26">
        <v>236</v>
      </c>
      <c r="B242" s="120"/>
      <c r="C242" s="120"/>
      <c r="D242" s="96"/>
      <c r="E242" s="96"/>
      <c r="F242" s="247"/>
      <c r="G242" s="247"/>
      <c r="H242" s="117"/>
      <c r="I242" s="119"/>
    </row>
    <row r="243" spans="1:9" ht="20.100000000000001" customHeight="1" x14ac:dyDescent="0.25">
      <c r="A243" s="26">
        <v>237</v>
      </c>
      <c r="B243" s="120"/>
      <c r="C243" s="120"/>
      <c r="D243" s="96"/>
      <c r="E243" s="96"/>
      <c r="F243" s="247"/>
      <c r="G243" s="247"/>
      <c r="H243" s="117"/>
      <c r="I243" s="119"/>
    </row>
    <row r="244" spans="1:9" ht="20.100000000000001" customHeight="1" x14ac:dyDescent="0.25">
      <c r="A244" s="26">
        <v>238</v>
      </c>
      <c r="B244" s="120"/>
      <c r="C244" s="120"/>
      <c r="D244" s="96"/>
      <c r="E244" s="96"/>
      <c r="F244" s="247"/>
      <c r="G244" s="247"/>
      <c r="H244" s="117"/>
      <c r="I244" s="119"/>
    </row>
    <row r="245" spans="1:9" ht="20.100000000000001" customHeight="1" x14ac:dyDescent="0.25">
      <c r="A245" s="26">
        <v>239</v>
      </c>
      <c r="B245" s="120"/>
      <c r="C245" s="120"/>
      <c r="D245" s="96"/>
      <c r="E245" s="96"/>
      <c r="F245" s="247"/>
      <c r="G245" s="247"/>
      <c r="H245" s="117"/>
      <c r="I245" s="119"/>
    </row>
    <row r="246" spans="1:9" ht="20.100000000000001" customHeight="1" x14ac:dyDescent="0.25">
      <c r="A246" s="26">
        <v>240</v>
      </c>
      <c r="B246" s="120"/>
      <c r="C246" s="120"/>
      <c r="D246" s="96"/>
      <c r="E246" s="96"/>
      <c r="F246" s="247"/>
      <c r="G246" s="247"/>
      <c r="H246" s="117"/>
      <c r="I246" s="119"/>
    </row>
    <row r="247" spans="1:9" ht="20.100000000000001" customHeight="1" x14ac:dyDescent="0.25">
      <c r="A247" s="26">
        <v>241</v>
      </c>
      <c r="B247" s="120"/>
      <c r="C247" s="120"/>
      <c r="D247" s="96"/>
      <c r="E247" s="96"/>
      <c r="F247" s="247"/>
      <c r="G247" s="247"/>
      <c r="H247" s="117"/>
      <c r="I247" s="119"/>
    </row>
    <row r="248" spans="1:9" ht="20.100000000000001" customHeight="1" x14ac:dyDescent="0.25">
      <c r="A248" s="26">
        <v>242</v>
      </c>
      <c r="B248" s="120"/>
      <c r="C248" s="120"/>
      <c r="D248" s="96"/>
      <c r="E248" s="96"/>
      <c r="F248" s="247"/>
      <c r="G248" s="247"/>
      <c r="H248" s="117"/>
      <c r="I248" s="119"/>
    </row>
    <row r="249" spans="1:9" ht="20.100000000000001" customHeight="1" x14ac:dyDescent="0.25">
      <c r="A249" s="26">
        <v>243</v>
      </c>
      <c r="B249" s="120"/>
      <c r="C249" s="120"/>
      <c r="D249" s="96"/>
      <c r="E249" s="96"/>
      <c r="F249" s="247"/>
      <c r="G249" s="247"/>
      <c r="H249" s="117"/>
      <c r="I249" s="119"/>
    </row>
    <row r="250" spans="1:9" ht="20.100000000000001" customHeight="1" x14ac:dyDescent="0.25">
      <c r="A250" s="26">
        <v>244</v>
      </c>
      <c r="B250" s="120"/>
      <c r="C250" s="120"/>
      <c r="D250" s="96"/>
      <c r="E250" s="96"/>
      <c r="F250" s="247"/>
      <c r="G250" s="247"/>
      <c r="H250" s="117"/>
      <c r="I250" s="119"/>
    </row>
    <row r="251" spans="1:9" ht="20.100000000000001" customHeight="1" x14ac:dyDescent="0.25">
      <c r="A251" s="26">
        <v>245</v>
      </c>
      <c r="B251" s="120"/>
      <c r="C251" s="120"/>
      <c r="D251" s="96"/>
      <c r="E251" s="96"/>
      <c r="F251" s="247"/>
      <c r="G251" s="247"/>
      <c r="H251" s="117"/>
      <c r="I251" s="119"/>
    </row>
    <row r="252" spans="1:9" ht="20.100000000000001" customHeight="1" x14ac:dyDescent="0.25">
      <c r="A252" s="26">
        <v>246</v>
      </c>
      <c r="B252" s="120"/>
      <c r="C252" s="120"/>
      <c r="D252" s="96"/>
      <c r="E252" s="96"/>
      <c r="F252" s="247"/>
      <c r="G252" s="247"/>
      <c r="H252" s="117"/>
      <c r="I252" s="119"/>
    </row>
    <row r="253" spans="1:9" ht="20.100000000000001" customHeight="1" x14ac:dyDescent="0.25">
      <c r="A253" s="26">
        <v>247</v>
      </c>
      <c r="B253" s="120"/>
      <c r="C253" s="120"/>
      <c r="D253" s="96"/>
      <c r="E253" s="96"/>
      <c r="F253" s="247"/>
      <c r="G253" s="247"/>
      <c r="H253" s="117"/>
      <c r="I253" s="119"/>
    </row>
    <row r="254" spans="1:9" ht="20.100000000000001" customHeight="1" x14ac:dyDescent="0.25">
      <c r="A254" s="26">
        <v>248</v>
      </c>
      <c r="B254" s="120"/>
      <c r="C254" s="120"/>
      <c r="D254" s="96"/>
      <c r="E254" s="96"/>
      <c r="F254" s="247"/>
      <c r="G254" s="247"/>
      <c r="H254" s="117"/>
      <c r="I254" s="119"/>
    </row>
    <row r="255" spans="1:9" ht="20.100000000000001" customHeight="1" x14ac:dyDescent="0.25">
      <c r="A255" s="26">
        <v>249</v>
      </c>
      <c r="B255" s="120"/>
      <c r="C255" s="120"/>
      <c r="D255" s="96"/>
      <c r="E255" s="96"/>
      <c r="F255" s="247"/>
      <c r="G255" s="247"/>
      <c r="H255" s="117"/>
      <c r="I255" s="119"/>
    </row>
    <row r="256" spans="1:9" ht="20.100000000000001" customHeight="1" x14ac:dyDescent="0.25">
      <c r="A256" s="26">
        <v>250</v>
      </c>
      <c r="B256" s="120"/>
      <c r="C256" s="120"/>
      <c r="D256" s="96"/>
      <c r="E256" s="96"/>
      <c r="F256" s="247"/>
      <c r="G256" s="247"/>
      <c r="H256" s="117"/>
      <c r="I256" s="119"/>
    </row>
    <row r="257" spans="1:9" ht="20.100000000000001" customHeight="1" x14ac:dyDescent="0.25">
      <c r="A257" s="26">
        <v>251</v>
      </c>
      <c r="B257" s="120"/>
      <c r="C257" s="120"/>
      <c r="D257" s="96"/>
      <c r="E257" s="96"/>
      <c r="F257" s="247"/>
      <c r="G257" s="247"/>
      <c r="H257" s="117"/>
      <c r="I257" s="119"/>
    </row>
    <row r="258" spans="1:9" ht="20.100000000000001" customHeight="1" x14ac:dyDescent="0.25">
      <c r="A258" s="26">
        <v>252</v>
      </c>
      <c r="B258" s="120"/>
      <c r="C258" s="120"/>
      <c r="D258" s="96"/>
      <c r="E258" s="96"/>
      <c r="F258" s="247"/>
      <c r="G258" s="247"/>
      <c r="H258" s="117"/>
      <c r="I258" s="119"/>
    </row>
    <row r="259" spans="1:9" ht="20.100000000000001" customHeight="1" x14ac:dyDescent="0.25">
      <c r="A259" s="26">
        <v>253</v>
      </c>
      <c r="B259" s="120"/>
      <c r="C259" s="120"/>
      <c r="D259" s="96"/>
      <c r="E259" s="96"/>
      <c r="F259" s="247"/>
      <c r="G259" s="247"/>
      <c r="H259" s="117"/>
      <c r="I259" s="119"/>
    </row>
    <row r="260" spans="1:9" ht="20.100000000000001" customHeight="1" x14ac:dyDescent="0.25">
      <c r="A260" s="26">
        <v>254</v>
      </c>
      <c r="B260" s="120"/>
      <c r="C260" s="120"/>
      <c r="D260" s="96"/>
      <c r="E260" s="96"/>
      <c r="F260" s="247"/>
      <c r="G260" s="247"/>
      <c r="H260" s="117"/>
      <c r="I260" s="119"/>
    </row>
    <row r="261" spans="1:9" ht="20.100000000000001" customHeight="1" x14ac:dyDescent="0.25">
      <c r="A261" s="26">
        <v>255</v>
      </c>
      <c r="B261" s="120"/>
      <c r="C261" s="120"/>
      <c r="D261" s="96"/>
      <c r="E261" s="96"/>
      <c r="F261" s="247"/>
      <c r="G261" s="247"/>
      <c r="H261" s="117"/>
      <c r="I261" s="119"/>
    </row>
    <row r="262" spans="1:9" ht="20.100000000000001" customHeight="1" x14ac:dyDescent="0.25">
      <c r="A262" s="26">
        <v>256</v>
      </c>
      <c r="B262" s="120"/>
      <c r="C262" s="120"/>
      <c r="D262" s="96"/>
      <c r="E262" s="96"/>
      <c r="F262" s="247"/>
      <c r="G262" s="247"/>
      <c r="H262" s="117"/>
      <c r="I262" s="119"/>
    </row>
    <row r="263" spans="1:9" ht="20.100000000000001" customHeight="1" x14ac:dyDescent="0.25">
      <c r="A263" s="26">
        <v>257</v>
      </c>
      <c r="B263" s="120"/>
      <c r="C263" s="120"/>
      <c r="D263" s="96"/>
      <c r="E263" s="96"/>
      <c r="F263" s="247"/>
      <c r="G263" s="247"/>
      <c r="H263" s="117"/>
      <c r="I263" s="119"/>
    </row>
    <row r="264" spans="1:9" ht="20.100000000000001" customHeight="1" x14ac:dyDescent="0.25">
      <c r="A264" s="26">
        <v>258</v>
      </c>
      <c r="B264" s="120"/>
      <c r="C264" s="120"/>
      <c r="D264" s="96"/>
      <c r="E264" s="96"/>
      <c r="F264" s="247"/>
      <c r="G264" s="247"/>
      <c r="H264" s="117"/>
      <c r="I264" s="119"/>
    </row>
    <row r="265" spans="1:9" ht="20.100000000000001" customHeight="1" x14ac:dyDescent="0.25">
      <c r="A265" s="26">
        <v>259</v>
      </c>
      <c r="B265" s="120"/>
      <c r="C265" s="120"/>
      <c r="D265" s="96"/>
      <c r="E265" s="96"/>
      <c r="F265" s="247"/>
      <c r="G265" s="247"/>
      <c r="H265" s="117"/>
      <c r="I265" s="119"/>
    </row>
    <row r="266" spans="1:9" ht="20.100000000000001" customHeight="1" x14ac:dyDescent="0.25">
      <c r="A266" s="26">
        <v>260</v>
      </c>
      <c r="B266" s="120"/>
      <c r="C266" s="120"/>
      <c r="D266" s="96"/>
      <c r="E266" s="96"/>
      <c r="F266" s="247"/>
      <c r="G266" s="247"/>
      <c r="H266" s="117"/>
      <c r="I266" s="119"/>
    </row>
    <row r="267" spans="1:9" ht="20.100000000000001" customHeight="1" x14ac:dyDescent="0.25">
      <c r="A267" s="26">
        <v>261</v>
      </c>
      <c r="B267" s="120"/>
      <c r="C267" s="120"/>
      <c r="D267" s="96"/>
      <c r="E267" s="96"/>
      <c r="F267" s="247"/>
      <c r="G267" s="247"/>
      <c r="H267" s="117"/>
      <c r="I267" s="119"/>
    </row>
    <row r="268" spans="1:9" ht="20.100000000000001" customHeight="1" x14ac:dyDescent="0.25">
      <c r="A268" s="26">
        <v>262</v>
      </c>
      <c r="B268" s="120"/>
      <c r="C268" s="120"/>
      <c r="D268" s="96"/>
      <c r="E268" s="96"/>
      <c r="F268" s="247"/>
      <c r="G268" s="247"/>
      <c r="H268" s="117"/>
      <c r="I268" s="119"/>
    </row>
    <row r="269" spans="1:9" ht="20.100000000000001" customHeight="1" x14ac:dyDescent="0.25">
      <c r="A269" s="26">
        <v>263</v>
      </c>
      <c r="B269" s="120"/>
      <c r="C269" s="120"/>
      <c r="D269" s="96"/>
      <c r="E269" s="96"/>
      <c r="F269" s="247"/>
      <c r="G269" s="247"/>
      <c r="H269" s="117"/>
      <c r="I269" s="119"/>
    </row>
    <row r="270" spans="1:9" ht="20.100000000000001" customHeight="1" x14ac:dyDescent="0.25">
      <c r="A270" s="26">
        <v>264</v>
      </c>
      <c r="B270" s="120"/>
      <c r="C270" s="120"/>
      <c r="D270" s="96"/>
      <c r="E270" s="96"/>
      <c r="F270" s="247"/>
      <c r="G270" s="247"/>
      <c r="H270" s="117"/>
      <c r="I270" s="119"/>
    </row>
    <row r="271" spans="1:9" ht="20.100000000000001" customHeight="1" x14ac:dyDescent="0.25">
      <c r="A271" s="26">
        <v>265</v>
      </c>
      <c r="B271" s="120"/>
      <c r="C271" s="120"/>
      <c r="D271" s="96"/>
      <c r="E271" s="96"/>
      <c r="F271" s="247"/>
      <c r="G271" s="247"/>
      <c r="H271" s="117"/>
      <c r="I271" s="119"/>
    </row>
    <row r="272" spans="1:9" ht="20.100000000000001" customHeight="1" x14ac:dyDescent="0.25">
      <c r="A272" s="26">
        <v>266</v>
      </c>
      <c r="B272" s="120"/>
      <c r="C272" s="120"/>
      <c r="D272" s="96"/>
      <c r="E272" s="96"/>
      <c r="F272" s="247"/>
      <c r="G272" s="247"/>
      <c r="H272" s="117"/>
      <c r="I272" s="119"/>
    </row>
    <row r="273" spans="1:9" ht="20.100000000000001" customHeight="1" x14ac:dyDescent="0.25">
      <c r="A273" s="26">
        <v>267</v>
      </c>
      <c r="B273" s="120"/>
      <c r="C273" s="120"/>
      <c r="D273" s="96"/>
      <c r="E273" s="96"/>
      <c r="F273" s="247"/>
      <c r="G273" s="247"/>
      <c r="H273" s="117"/>
      <c r="I273" s="119"/>
    </row>
    <row r="274" spans="1:9" ht="20.100000000000001" customHeight="1" x14ac:dyDescent="0.25">
      <c r="A274" s="26">
        <v>268</v>
      </c>
      <c r="B274" s="120"/>
      <c r="C274" s="120"/>
      <c r="D274" s="96"/>
      <c r="E274" s="96"/>
      <c r="F274" s="247"/>
      <c r="G274" s="247"/>
      <c r="H274" s="117"/>
      <c r="I274" s="119"/>
    </row>
    <row r="275" spans="1:9" ht="20.100000000000001" customHeight="1" x14ac:dyDescent="0.25">
      <c r="A275" s="26">
        <v>269</v>
      </c>
      <c r="B275" s="120"/>
      <c r="C275" s="120"/>
      <c r="D275" s="96"/>
      <c r="E275" s="96"/>
      <c r="F275" s="247"/>
      <c r="G275" s="247"/>
      <c r="H275" s="117"/>
      <c r="I275" s="119"/>
    </row>
    <row r="276" spans="1:9" ht="20.100000000000001" customHeight="1" x14ac:dyDescent="0.25">
      <c r="A276" s="26">
        <v>270</v>
      </c>
      <c r="B276" s="120"/>
      <c r="C276" s="120"/>
      <c r="D276" s="96"/>
      <c r="E276" s="96"/>
      <c r="F276" s="247"/>
      <c r="G276" s="247"/>
      <c r="H276" s="117"/>
      <c r="I276" s="119"/>
    </row>
    <row r="277" spans="1:9" ht="20.100000000000001" customHeight="1" x14ac:dyDescent="0.25">
      <c r="A277" s="26">
        <v>271</v>
      </c>
      <c r="B277" s="120"/>
      <c r="C277" s="120"/>
      <c r="D277" s="96"/>
      <c r="E277" s="96"/>
      <c r="F277" s="247"/>
      <c r="G277" s="247"/>
      <c r="H277" s="117"/>
      <c r="I277" s="119"/>
    </row>
    <row r="278" spans="1:9" ht="20.100000000000001" customHeight="1" x14ac:dyDescent="0.25">
      <c r="A278" s="26">
        <v>272</v>
      </c>
      <c r="B278" s="120"/>
      <c r="C278" s="120"/>
      <c r="D278" s="96"/>
      <c r="E278" s="96"/>
      <c r="F278" s="247"/>
      <c r="G278" s="247"/>
      <c r="H278" s="117"/>
      <c r="I278" s="119"/>
    </row>
    <row r="279" spans="1:9" ht="20.100000000000001" customHeight="1" x14ac:dyDescent="0.25">
      <c r="A279" s="26">
        <v>273</v>
      </c>
      <c r="B279" s="120"/>
      <c r="C279" s="120"/>
      <c r="D279" s="96"/>
      <c r="E279" s="96"/>
      <c r="F279" s="247"/>
      <c r="G279" s="247"/>
      <c r="H279" s="117"/>
      <c r="I279" s="119"/>
    </row>
    <row r="280" spans="1:9" ht="20.100000000000001" customHeight="1" x14ac:dyDescent="0.25">
      <c r="A280" s="26">
        <v>274</v>
      </c>
      <c r="B280" s="120"/>
      <c r="C280" s="120"/>
      <c r="D280" s="96"/>
      <c r="E280" s="96"/>
      <c r="F280" s="247"/>
      <c r="G280" s="247"/>
      <c r="H280" s="117"/>
      <c r="I280" s="119"/>
    </row>
    <row r="281" spans="1:9" ht="20.100000000000001" customHeight="1" x14ac:dyDescent="0.25">
      <c r="A281" s="26">
        <v>275</v>
      </c>
      <c r="B281" s="120"/>
      <c r="C281" s="120"/>
      <c r="D281" s="96"/>
      <c r="E281" s="96"/>
      <c r="F281" s="247"/>
      <c r="G281" s="247"/>
      <c r="H281" s="117"/>
      <c r="I281" s="119"/>
    </row>
    <row r="282" spans="1:9" ht="20.100000000000001" customHeight="1" x14ac:dyDescent="0.25">
      <c r="A282" s="26">
        <v>276</v>
      </c>
      <c r="B282" s="120"/>
      <c r="C282" s="120"/>
      <c r="D282" s="96"/>
      <c r="E282" s="96"/>
      <c r="F282" s="247"/>
      <c r="G282" s="247"/>
      <c r="H282" s="117"/>
      <c r="I282" s="119"/>
    </row>
    <row r="283" spans="1:9" ht="20.100000000000001" customHeight="1" x14ac:dyDescent="0.25">
      <c r="A283" s="26">
        <v>277</v>
      </c>
      <c r="B283" s="120"/>
      <c r="C283" s="120"/>
      <c r="D283" s="96"/>
      <c r="E283" s="96"/>
      <c r="F283" s="247"/>
      <c r="G283" s="247"/>
      <c r="H283" s="117"/>
      <c r="I283" s="119"/>
    </row>
    <row r="284" spans="1:9" ht="20.100000000000001" customHeight="1" x14ac:dyDescent="0.25">
      <c r="A284" s="26">
        <v>278</v>
      </c>
      <c r="B284" s="120"/>
      <c r="C284" s="120"/>
      <c r="D284" s="96"/>
      <c r="E284" s="96"/>
      <c r="F284" s="247"/>
      <c r="G284" s="247"/>
      <c r="H284" s="117"/>
      <c r="I284" s="119"/>
    </row>
    <row r="285" spans="1:9" ht="20.100000000000001" customHeight="1" x14ac:dyDescent="0.25">
      <c r="A285" s="26">
        <v>279</v>
      </c>
      <c r="B285" s="120"/>
      <c r="C285" s="120"/>
      <c r="D285" s="96"/>
      <c r="E285" s="96"/>
      <c r="F285" s="247"/>
      <c r="G285" s="247"/>
      <c r="H285" s="117"/>
      <c r="I285" s="119"/>
    </row>
    <row r="286" spans="1:9" ht="20.100000000000001" customHeight="1" x14ac:dyDescent="0.25">
      <c r="A286" s="26">
        <v>280</v>
      </c>
      <c r="B286" s="120"/>
      <c r="C286" s="120"/>
      <c r="D286" s="96"/>
      <c r="E286" s="96"/>
      <c r="F286" s="247"/>
      <c r="G286" s="247"/>
      <c r="H286" s="117"/>
      <c r="I286" s="119"/>
    </row>
    <row r="287" spans="1:9" ht="20.100000000000001" customHeight="1" x14ac:dyDescent="0.25">
      <c r="A287" s="26">
        <v>281</v>
      </c>
      <c r="B287" s="120"/>
      <c r="C287" s="120"/>
      <c r="D287" s="96"/>
      <c r="E287" s="96"/>
      <c r="F287" s="247"/>
      <c r="G287" s="247"/>
      <c r="H287" s="117"/>
      <c r="I287" s="119"/>
    </row>
    <row r="288" spans="1:9" ht="20.100000000000001" customHeight="1" x14ac:dyDescent="0.25">
      <c r="A288" s="26">
        <v>282</v>
      </c>
      <c r="B288" s="120"/>
      <c r="C288" s="120"/>
      <c r="D288" s="96"/>
      <c r="E288" s="96"/>
      <c r="F288" s="247"/>
      <c r="G288" s="247"/>
      <c r="H288" s="117"/>
      <c r="I288" s="119"/>
    </row>
    <row r="289" spans="1:9" ht="20.100000000000001" customHeight="1" x14ac:dyDescent="0.25">
      <c r="A289" s="26">
        <v>283</v>
      </c>
      <c r="B289" s="120"/>
      <c r="C289" s="120"/>
      <c r="D289" s="96"/>
      <c r="E289" s="96"/>
      <c r="F289" s="247"/>
      <c r="G289" s="247"/>
      <c r="H289" s="117"/>
      <c r="I289" s="119"/>
    </row>
    <row r="290" spans="1:9" ht="20.100000000000001" customHeight="1" x14ac:dyDescent="0.25">
      <c r="A290" s="26">
        <v>284</v>
      </c>
      <c r="B290" s="120"/>
      <c r="C290" s="120"/>
      <c r="D290" s="96"/>
      <c r="E290" s="96"/>
      <c r="F290" s="247"/>
      <c r="G290" s="247"/>
      <c r="H290" s="117"/>
      <c r="I290" s="119"/>
    </row>
    <row r="291" spans="1:9" ht="20.100000000000001" customHeight="1" x14ac:dyDescent="0.25">
      <c r="A291" s="26">
        <v>285</v>
      </c>
      <c r="B291" s="120"/>
      <c r="C291" s="120"/>
      <c r="D291" s="96"/>
      <c r="E291" s="96"/>
      <c r="F291" s="247"/>
      <c r="G291" s="247"/>
      <c r="H291" s="117"/>
      <c r="I291" s="119"/>
    </row>
    <row r="292" spans="1:9" ht="20.100000000000001" customHeight="1" x14ac:dyDescent="0.25">
      <c r="A292" s="26">
        <v>286</v>
      </c>
      <c r="B292" s="120"/>
      <c r="C292" s="120"/>
      <c r="D292" s="96"/>
      <c r="E292" s="96"/>
      <c r="F292" s="247"/>
      <c r="G292" s="247"/>
      <c r="H292" s="117"/>
      <c r="I292" s="119"/>
    </row>
    <row r="293" spans="1:9" ht="20.100000000000001" customHeight="1" x14ac:dyDescent="0.25">
      <c r="A293" s="26">
        <v>287</v>
      </c>
      <c r="B293" s="120"/>
      <c r="C293" s="120"/>
      <c r="D293" s="96"/>
      <c r="E293" s="96"/>
      <c r="F293" s="247"/>
      <c r="G293" s="247"/>
      <c r="H293" s="117"/>
      <c r="I293" s="119"/>
    </row>
    <row r="294" spans="1:9" ht="20.100000000000001" customHeight="1" x14ac:dyDescent="0.25">
      <c r="A294" s="26">
        <v>288</v>
      </c>
      <c r="B294" s="120"/>
      <c r="C294" s="120"/>
      <c r="D294" s="96"/>
      <c r="E294" s="96"/>
      <c r="F294" s="247"/>
      <c r="G294" s="247"/>
      <c r="H294" s="117"/>
      <c r="I294" s="119"/>
    </row>
    <row r="295" spans="1:9" ht="20.100000000000001" customHeight="1" x14ac:dyDescent="0.25">
      <c r="A295" s="26">
        <v>289</v>
      </c>
      <c r="B295" s="120"/>
      <c r="C295" s="120"/>
      <c r="D295" s="96"/>
      <c r="E295" s="96"/>
      <c r="F295" s="247"/>
      <c r="G295" s="247"/>
      <c r="H295" s="117"/>
      <c r="I295" s="119"/>
    </row>
    <row r="296" spans="1:9" ht="20.100000000000001" customHeight="1" x14ac:dyDescent="0.25">
      <c r="A296" s="26">
        <v>290</v>
      </c>
      <c r="B296" s="120"/>
      <c r="C296" s="120"/>
      <c r="D296" s="96"/>
      <c r="E296" s="96"/>
      <c r="F296" s="247"/>
      <c r="G296" s="247"/>
      <c r="H296" s="117"/>
      <c r="I296" s="119"/>
    </row>
    <row r="297" spans="1:9" ht="20.100000000000001" customHeight="1" x14ac:dyDescent="0.25">
      <c r="A297" s="26">
        <v>291</v>
      </c>
      <c r="B297" s="120"/>
      <c r="C297" s="120"/>
      <c r="D297" s="96"/>
      <c r="E297" s="96"/>
      <c r="F297" s="247"/>
      <c r="G297" s="247"/>
      <c r="H297" s="117"/>
      <c r="I297" s="119"/>
    </row>
    <row r="298" spans="1:9" ht="20.100000000000001" customHeight="1" x14ac:dyDescent="0.25">
      <c r="A298" s="26">
        <v>292</v>
      </c>
      <c r="B298" s="120"/>
      <c r="C298" s="120"/>
      <c r="D298" s="96"/>
      <c r="E298" s="96"/>
      <c r="F298" s="247"/>
      <c r="G298" s="247"/>
      <c r="H298" s="117"/>
      <c r="I298" s="119"/>
    </row>
    <row r="299" spans="1:9" ht="20.100000000000001" customHeight="1" x14ac:dyDescent="0.25">
      <c r="A299" s="26">
        <v>293</v>
      </c>
      <c r="B299" s="120"/>
      <c r="C299" s="120"/>
      <c r="D299" s="96"/>
      <c r="E299" s="96"/>
      <c r="F299" s="247"/>
      <c r="G299" s="247"/>
      <c r="H299" s="117"/>
      <c r="I299" s="119"/>
    </row>
    <row r="300" spans="1:9" ht="20.100000000000001" customHeight="1" x14ac:dyDescent="0.25">
      <c r="A300" s="26">
        <v>294</v>
      </c>
      <c r="B300" s="120"/>
      <c r="C300" s="120"/>
      <c r="D300" s="96"/>
      <c r="E300" s="96"/>
      <c r="F300" s="247"/>
      <c r="G300" s="247"/>
      <c r="H300" s="117"/>
      <c r="I300" s="119"/>
    </row>
    <row r="301" spans="1:9" ht="20.100000000000001" customHeight="1" x14ac:dyDescent="0.25">
      <c r="A301" s="26">
        <v>295</v>
      </c>
      <c r="B301" s="120"/>
      <c r="C301" s="120"/>
      <c r="D301" s="96"/>
      <c r="E301" s="96"/>
      <c r="F301" s="247"/>
      <c r="G301" s="247"/>
      <c r="H301" s="117"/>
      <c r="I301" s="119"/>
    </row>
    <row r="302" spans="1:9" ht="20.100000000000001" customHeight="1" x14ac:dyDescent="0.25">
      <c r="A302" s="26">
        <v>296</v>
      </c>
      <c r="B302" s="120"/>
      <c r="C302" s="120"/>
      <c r="D302" s="96"/>
      <c r="E302" s="96"/>
      <c r="F302" s="247"/>
      <c r="G302" s="247"/>
      <c r="H302" s="117"/>
      <c r="I302" s="119"/>
    </row>
    <row r="303" spans="1:9" ht="20.100000000000001" customHeight="1" x14ac:dyDescent="0.25">
      <c r="A303" s="26">
        <v>297</v>
      </c>
      <c r="B303" s="120"/>
      <c r="C303" s="120"/>
      <c r="D303" s="96"/>
      <c r="E303" s="96"/>
      <c r="F303" s="247"/>
      <c r="G303" s="247"/>
      <c r="H303" s="117"/>
      <c r="I303" s="119"/>
    </row>
    <row r="304" spans="1:9" ht="20.100000000000001" customHeight="1" x14ac:dyDescent="0.25">
      <c r="A304" s="26">
        <v>298</v>
      </c>
      <c r="B304" s="120"/>
      <c r="C304" s="120"/>
      <c r="D304" s="96"/>
      <c r="E304" s="96"/>
      <c r="F304" s="247"/>
      <c r="G304" s="247"/>
      <c r="H304" s="117"/>
      <c r="I304" s="119"/>
    </row>
    <row r="305" spans="1:9" ht="20.100000000000001" customHeight="1" x14ac:dyDescent="0.25">
      <c r="A305" s="26">
        <v>299</v>
      </c>
      <c r="B305" s="120"/>
      <c r="C305" s="120"/>
      <c r="D305" s="96"/>
      <c r="E305" s="96"/>
      <c r="F305" s="247"/>
      <c r="G305" s="247"/>
      <c r="H305" s="117"/>
      <c r="I305" s="119"/>
    </row>
    <row r="306" spans="1:9" ht="20.100000000000001" customHeight="1" x14ac:dyDescent="0.25">
      <c r="A306" s="26">
        <v>300</v>
      </c>
      <c r="B306" s="120"/>
      <c r="C306" s="120"/>
      <c r="D306" s="96"/>
      <c r="E306" s="96"/>
      <c r="F306" s="247"/>
      <c r="G306" s="247"/>
      <c r="H306" s="117"/>
      <c r="I306" s="119"/>
    </row>
    <row r="307" spans="1:9" ht="20.100000000000001" customHeight="1" x14ac:dyDescent="0.25">
      <c r="A307" s="26">
        <v>301</v>
      </c>
      <c r="B307" s="120"/>
      <c r="C307" s="120"/>
      <c r="D307" s="96"/>
      <c r="E307" s="96"/>
      <c r="F307" s="247"/>
      <c r="G307" s="247"/>
      <c r="H307" s="117"/>
      <c r="I307" s="119"/>
    </row>
    <row r="308" spans="1:9" ht="20.100000000000001" customHeight="1" x14ac:dyDescent="0.25">
      <c r="A308" s="26">
        <v>302</v>
      </c>
      <c r="B308" s="120"/>
      <c r="C308" s="120"/>
      <c r="D308" s="96"/>
      <c r="E308" s="96"/>
      <c r="F308" s="247"/>
      <c r="G308" s="247"/>
      <c r="H308" s="117"/>
      <c r="I308" s="119"/>
    </row>
    <row r="309" spans="1:9" ht="20.100000000000001" customHeight="1" x14ac:dyDescent="0.25">
      <c r="A309" s="26">
        <v>303</v>
      </c>
      <c r="B309" s="120"/>
      <c r="C309" s="120"/>
      <c r="D309" s="96"/>
      <c r="E309" s="96"/>
      <c r="F309" s="247"/>
      <c r="G309" s="247"/>
      <c r="H309" s="117"/>
      <c r="I309" s="119"/>
    </row>
    <row r="310" spans="1:9" ht="20.100000000000001" customHeight="1" x14ac:dyDescent="0.25">
      <c r="A310" s="26">
        <v>304</v>
      </c>
      <c r="B310" s="120"/>
      <c r="C310" s="120"/>
      <c r="D310" s="96"/>
      <c r="E310" s="96"/>
      <c r="F310" s="247"/>
      <c r="G310" s="247"/>
      <c r="H310" s="117"/>
      <c r="I310" s="119"/>
    </row>
    <row r="311" spans="1:9" ht="20.100000000000001" customHeight="1" x14ac:dyDescent="0.25">
      <c r="A311" s="26">
        <v>305</v>
      </c>
      <c r="B311" s="120"/>
      <c r="C311" s="120"/>
      <c r="D311" s="96"/>
      <c r="E311" s="96"/>
      <c r="F311" s="247"/>
      <c r="G311" s="247"/>
      <c r="H311" s="117"/>
      <c r="I311" s="119"/>
    </row>
    <row r="312" spans="1:9" ht="20.100000000000001" customHeight="1" x14ac:dyDescent="0.25">
      <c r="A312" s="26">
        <v>306</v>
      </c>
      <c r="B312" s="120"/>
      <c r="C312" s="120"/>
      <c r="D312" s="96"/>
      <c r="E312" s="96"/>
      <c r="F312" s="247"/>
      <c r="G312" s="247"/>
      <c r="H312" s="117"/>
      <c r="I312" s="119"/>
    </row>
    <row r="313" spans="1:9" ht="20.100000000000001" customHeight="1" x14ac:dyDescent="0.25">
      <c r="A313" s="26">
        <v>307</v>
      </c>
      <c r="B313" s="120"/>
      <c r="C313" s="120"/>
      <c r="D313" s="96"/>
      <c r="E313" s="96"/>
      <c r="F313" s="247"/>
      <c r="G313" s="247"/>
      <c r="H313" s="117"/>
      <c r="I313" s="119"/>
    </row>
    <row r="314" spans="1:9" ht="20.100000000000001" customHeight="1" x14ac:dyDescent="0.25">
      <c r="A314" s="26">
        <v>308</v>
      </c>
      <c r="B314" s="120"/>
      <c r="C314" s="120"/>
      <c r="D314" s="96"/>
      <c r="E314" s="96"/>
      <c r="F314" s="247"/>
      <c r="G314" s="247"/>
      <c r="H314" s="117"/>
      <c r="I314" s="119"/>
    </row>
    <row r="315" spans="1:9" ht="20.100000000000001" customHeight="1" x14ac:dyDescent="0.25">
      <c r="A315" s="26">
        <v>309</v>
      </c>
      <c r="B315" s="120"/>
      <c r="C315" s="120"/>
      <c r="D315" s="96"/>
      <c r="E315" s="96"/>
      <c r="F315" s="247"/>
      <c r="G315" s="247"/>
      <c r="H315" s="117"/>
      <c r="I315" s="119"/>
    </row>
    <row r="316" spans="1:9" ht="20.100000000000001" customHeight="1" x14ac:dyDescent="0.25">
      <c r="A316" s="26">
        <v>310</v>
      </c>
      <c r="B316" s="120"/>
      <c r="C316" s="120"/>
      <c r="D316" s="96"/>
      <c r="E316" s="96"/>
      <c r="F316" s="247"/>
      <c r="G316" s="247"/>
      <c r="H316" s="117"/>
      <c r="I316" s="119"/>
    </row>
    <row r="317" spans="1:9" ht="20.100000000000001" customHeight="1" x14ac:dyDescent="0.25">
      <c r="A317" s="26">
        <v>311</v>
      </c>
      <c r="B317" s="120"/>
      <c r="C317" s="120"/>
      <c r="D317" s="96"/>
      <c r="E317" s="96"/>
      <c r="F317" s="247"/>
      <c r="G317" s="247"/>
      <c r="H317" s="117"/>
      <c r="I317" s="119"/>
    </row>
    <row r="318" spans="1:9" ht="20.100000000000001" customHeight="1" x14ac:dyDescent="0.25">
      <c r="A318" s="26">
        <v>312</v>
      </c>
      <c r="B318" s="120"/>
      <c r="C318" s="120"/>
      <c r="D318" s="96"/>
      <c r="E318" s="96"/>
      <c r="F318" s="247"/>
      <c r="G318" s="247"/>
      <c r="H318" s="117"/>
      <c r="I318" s="119"/>
    </row>
    <row r="319" spans="1:9" ht="20.100000000000001" customHeight="1" x14ac:dyDescent="0.25">
      <c r="A319" s="26">
        <v>313</v>
      </c>
      <c r="B319" s="120"/>
      <c r="C319" s="120"/>
      <c r="D319" s="96"/>
      <c r="E319" s="96"/>
      <c r="F319" s="247"/>
      <c r="G319" s="247"/>
      <c r="H319" s="117"/>
      <c r="I319" s="119"/>
    </row>
    <row r="320" spans="1:9" ht="20.100000000000001" customHeight="1" x14ac:dyDescent="0.25">
      <c r="A320" s="26">
        <v>314</v>
      </c>
      <c r="B320" s="120"/>
      <c r="C320" s="120"/>
      <c r="D320" s="96"/>
      <c r="E320" s="96"/>
      <c r="F320" s="247"/>
      <c r="G320" s="247"/>
      <c r="H320" s="117"/>
      <c r="I320" s="119"/>
    </row>
    <row r="321" spans="1:9" ht="20.100000000000001" customHeight="1" x14ac:dyDescent="0.25">
      <c r="A321" s="26">
        <v>315</v>
      </c>
      <c r="B321" s="120"/>
      <c r="C321" s="120"/>
      <c r="D321" s="96"/>
      <c r="E321" s="96"/>
      <c r="F321" s="247"/>
      <c r="G321" s="247"/>
      <c r="H321" s="117"/>
      <c r="I321" s="119"/>
    </row>
    <row r="322" spans="1:9" ht="20.100000000000001" customHeight="1" x14ac:dyDescent="0.25">
      <c r="A322" s="26">
        <v>316</v>
      </c>
      <c r="B322" s="120"/>
      <c r="C322" s="120"/>
      <c r="D322" s="96"/>
      <c r="E322" s="96"/>
      <c r="F322" s="247"/>
      <c r="G322" s="247"/>
      <c r="H322" s="117"/>
      <c r="I322" s="119"/>
    </row>
    <row r="323" spans="1:9" ht="20.100000000000001" customHeight="1" x14ac:dyDescent="0.25">
      <c r="A323" s="26">
        <v>317</v>
      </c>
      <c r="B323" s="120"/>
      <c r="C323" s="120"/>
      <c r="D323" s="96"/>
      <c r="E323" s="96"/>
      <c r="F323" s="247"/>
      <c r="G323" s="247"/>
      <c r="H323" s="117"/>
      <c r="I323" s="119"/>
    </row>
    <row r="324" spans="1:9" ht="20.100000000000001" customHeight="1" x14ac:dyDescent="0.25">
      <c r="A324" s="26">
        <v>318</v>
      </c>
      <c r="B324" s="120"/>
      <c r="C324" s="120"/>
      <c r="D324" s="96"/>
      <c r="E324" s="96"/>
      <c r="F324" s="247"/>
      <c r="G324" s="247"/>
      <c r="H324" s="117"/>
      <c r="I324" s="119"/>
    </row>
    <row r="325" spans="1:9" ht="20.100000000000001" customHeight="1" x14ac:dyDescent="0.25">
      <c r="A325" s="26">
        <v>319</v>
      </c>
      <c r="B325" s="120"/>
      <c r="C325" s="120"/>
      <c r="D325" s="96"/>
      <c r="E325" s="96"/>
      <c r="F325" s="247"/>
      <c r="G325" s="247"/>
      <c r="H325" s="117"/>
      <c r="I325" s="119"/>
    </row>
    <row r="326" spans="1:9" ht="20.100000000000001" customHeight="1" x14ac:dyDescent="0.25">
      <c r="A326" s="26">
        <v>320</v>
      </c>
      <c r="B326" s="120"/>
      <c r="C326" s="120"/>
      <c r="D326" s="96"/>
      <c r="E326" s="96"/>
      <c r="F326" s="247"/>
      <c r="G326" s="247"/>
      <c r="H326" s="117"/>
      <c r="I326" s="119"/>
    </row>
    <row r="327" spans="1:9" ht="20.100000000000001" customHeight="1" x14ac:dyDescent="0.25">
      <c r="A327" s="26">
        <v>321</v>
      </c>
      <c r="B327" s="120"/>
      <c r="C327" s="120"/>
      <c r="D327" s="96"/>
      <c r="E327" s="96"/>
      <c r="F327" s="247"/>
      <c r="G327" s="247"/>
      <c r="H327" s="117"/>
      <c r="I327" s="119"/>
    </row>
    <row r="328" spans="1:9" ht="20.100000000000001" customHeight="1" x14ac:dyDescent="0.25">
      <c r="A328" s="26">
        <v>322</v>
      </c>
      <c r="B328" s="120"/>
      <c r="C328" s="120"/>
      <c r="D328" s="96"/>
      <c r="E328" s="96"/>
      <c r="F328" s="247"/>
      <c r="G328" s="247"/>
      <c r="H328" s="117"/>
      <c r="I328" s="119"/>
    </row>
    <row r="329" spans="1:9" ht="20.100000000000001" customHeight="1" x14ac:dyDescent="0.25">
      <c r="A329" s="26">
        <v>323</v>
      </c>
      <c r="B329" s="120"/>
      <c r="C329" s="120"/>
      <c r="D329" s="96"/>
      <c r="E329" s="96"/>
      <c r="F329" s="247"/>
      <c r="G329" s="247"/>
      <c r="H329" s="117"/>
      <c r="I329" s="119"/>
    </row>
    <row r="330" spans="1:9" ht="20.100000000000001" customHeight="1" x14ac:dyDescent="0.25">
      <c r="A330" s="26">
        <v>324</v>
      </c>
      <c r="B330" s="120"/>
      <c r="C330" s="120"/>
      <c r="D330" s="96"/>
      <c r="E330" s="96"/>
      <c r="F330" s="247"/>
      <c r="G330" s="247"/>
      <c r="H330" s="117"/>
      <c r="I330" s="119"/>
    </row>
    <row r="331" spans="1:9" ht="20.100000000000001" customHeight="1" x14ac:dyDescent="0.25">
      <c r="A331" s="26">
        <v>325</v>
      </c>
      <c r="B331" s="120"/>
      <c r="C331" s="120"/>
      <c r="D331" s="96"/>
      <c r="E331" s="96"/>
      <c r="F331" s="247"/>
      <c r="G331" s="247"/>
      <c r="H331" s="117"/>
      <c r="I331" s="119"/>
    </row>
    <row r="332" spans="1:9" ht="20.100000000000001" customHeight="1" x14ac:dyDescent="0.25">
      <c r="A332" s="26">
        <v>326</v>
      </c>
      <c r="B332" s="120"/>
      <c r="C332" s="120"/>
      <c r="D332" s="96"/>
      <c r="E332" s="96"/>
      <c r="F332" s="247"/>
      <c r="G332" s="247"/>
      <c r="H332" s="117"/>
      <c r="I332" s="119"/>
    </row>
    <row r="333" spans="1:9" ht="20.100000000000001" customHeight="1" x14ac:dyDescent="0.25">
      <c r="A333" s="26">
        <v>327</v>
      </c>
      <c r="B333" s="120"/>
      <c r="C333" s="120"/>
      <c r="D333" s="96"/>
      <c r="E333" s="96"/>
      <c r="F333" s="247"/>
      <c r="G333" s="247"/>
      <c r="H333" s="117"/>
      <c r="I333" s="119"/>
    </row>
    <row r="334" spans="1:9" ht="20.100000000000001" customHeight="1" x14ac:dyDescent="0.25">
      <c r="A334" s="26">
        <v>328</v>
      </c>
      <c r="B334" s="120"/>
      <c r="C334" s="120"/>
      <c r="D334" s="96"/>
      <c r="E334" s="96"/>
      <c r="F334" s="247"/>
      <c r="G334" s="247"/>
      <c r="H334" s="117"/>
      <c r="I334" s="119"/>
    </row>
    <row r="335" spans="1:9" ht="20.100000000000001" customHeight="1" x14ac:dyDescent="0.25">
      <c r="A335" s="26">
        <v>329</v>
      </c>
      <c r="B335" s="120"/>
      <c r="C335" s="120"/>
      <c r="D335" s="96"/>
      <c r="E335" s="96"/>
      <c r="F335" s="247"/>
      <c r="G335" s="247"/>
      <c r="H335" s="117"/>
      <c r="I335" s="119"/>
    </row>
    <row r="336" spans="1:9" ht="20.100000000000001" customHeight="1" x14ac:dyDescent="0.25">
      <c r="A336" s="26">
        <v>330</v>
      </c>
      <c r="B336" s="120"/>
      <c r="C336" s="120"/>
      <c r="D336" s="96"/>
      <c r="E336" s="96"/>
      <c r="F336" s="247"/>
      <c r="G336" s="247"/>
      <c r="H336" s="117"/>
      <c r="I336" s="119"/>
    </row>
    <row r="337" spans="1:9" ht="20.100000000000001" customHeight="1" x14ac:dyDescent="0.25">
      <c r="A337" s="26">
        <v>331</v>
      </c>
      <c r="B337" s="120"/>
      <c r="C337" s="120"/>
      <c r="D337" s="96"/>
      <c r="E337" s="96"/>
      <c r="F337" s="247"/>
      <c r="G337" s="247"/>
      <c r="H337" s="117"/>
      <c r="I337" s="119"/>
    </row>
    <row r="338" spans="1:9" ht="20.100000000000001" customHeight="1" x14ac:dyDescent="0.25">
      <c r="A338" s="26">
        <v>332</v>
      </c>
      <c r="B338" s="120"/>
      <c r="C338" s="120"/>
      <c r="D338" s="96"/>
      <c r="E338" s="96"/>
      <c r="F338" s="247"/>
      <c r="G338" s="247"/>
      <c r="H338" s="117"/>
      <c r="I338" s="119"/>
    </row>
    <row r="339" spans="1:9" ht="20.100000000000001" customHeight="1" x14ac:dyDescent="0.25">
      <c r="A339" s="26">
        <v>333</v>
      </c>
      <c r="B339" s="120"/>
      <c r="C339" s="120"/>
      <c r="D339" s="96"/>
      <c r="E339" s="96"/>
      <c r="F339" s="247"/>
      <c r="G339" s="247"/>
      <c r="H339" s="117"/>
      <c r="I339" s="119"/>
    </row>
    <row r="340" spans="1:9" ht="20.100000000000001" customHeight="1" x14ac:dyDescent="0.25">
      <c r="A340" s="26">
        <v>334</v>
      </c>
      <c r="B340" s="120"/>
      <c r="C340" s="120"/>
      <c r="D340" s="96"/>
      <c r="E340" s="96"/>
      <c r="F340" s="247"/>
      <c r="G340" s="247"/>
      <c r="H340" s="117"/>
      <c r="I340" s="119"/>
    </row>
    <row r="341" spans="1:9" ht="20.100000000000001" customHeight="1" x14ac:dyDescent="0.25">
      <c r="A341" s="26">
        <v>335</v>
      </c>
      <c r="B341" s="120"/>
      <c r="C341" s="120"/>
      <c r="D341" s="96"/>
      <c r="E341" s="96"/>
      <c r="F341" s="247"/>
      <c r="G341" s="247"/>
      <c r="H341" s="117"/>
      <c r="I341" s="119"/>
    </row>
    <row r="342" spans="1:9" ht="20.100000000000001" customHeight="1" x14ac:dyDescent="0.25">
      <c r="A342" s="26">
        <v>336</v>
      </c>
      <c r="B342" s="120"/>
      <c r="C342" s="120"/>
      <c r="D342" s="96"/>
      <c r="E342" s="96"/>
      <c r="F342" s="247"/>
      <c r="G342" s="247"/>
      <c r="H342" s="117"/>
      <c r="I342" s="119"/>
    </row>
    <row r="343" spans="1:9" ht="20.100000000000001" customHeight="1" x14ac:dyDescent="0.25">
      <c r="A343" s="26">
        <v>337</v>
      </c>
      <c r="B343" s="120"/>
      <c r="C343" s="120"/>
      <c r="D343" s="96"/>
      <c r="E343" s="96"/>
      <c r="F343" s="247"/>
      <c r="G343" s="247"/>
      <c r="H343" s="117"/>
      <c r="I343" s="119"/>
    </row>
    <row r="344" spans="1:9" ht="20.100000000000001" customHeight="1" x14ac:dyDescent="0.25">
      <c r="A344" s="26">
        <v>338</v>
      </c>
      <c r="B344" s="120"/>
      <c r="C344" s="120"/>
      <c r="D344" s="96"/>
      <c r="E344" s="96"/>
      <c r="F344" s="247"/>
      <c r="G344" s="247"/>
      <c r="H344" s="117"/>
      <c r="I344" s="119"/>
    </row>
    <row r="345" spans="1:9" ht="20.100000000000001" customHeight="1" x14ac:dyDescent="0.25">
      <c r="A345" s="26">
        <v>339</v>
      </c>
      <c r="B345" s="120"/>
      <c r="C345" s="120"/>
      <c r="D345" s="96"/>
      <c r="E345" s="96"/>
      <c r="F345" s="247"/>
      <c r="G345" s="247"/>
      <c r="H345" s="117"/>
      <c r="I345" s="119"/>
    </row>
    <row r="346" spans="1:9" ht="20.100000000000001" customHeight="1" x14ac:dyDescent="0.25">
      <c r="A346" s="26">
        <v>340</v>
      </c>
      <c r="B346" s="120"/>
      <c r="C346" s="120"/>
      <c r="D346" s="96"/>
      <c r="E346" s="96"/>
      <c r="F346" s="247"/>
      <c r="G346" s="247"/>
      <c r="H346" s="117"/>
      <c r="I346" s="119"/>
    </row>
    <row r="347" spans="1:9" ht="20.100000000000001" customHeight="1" x14ac:dyDescent="0.25">
      <c r="A347" s="26">
        <v>341</v>
      </c>
      <c r="B347" s="120"/>
      <c r="C347" s="120"/>
      <c r="D347" s="96"/>
      <c r="E347" s="96"/>
      <c r="F347" s="247"/>
      <c r="G347" s="247"/>
      <c r="H347" s="117"/>
      <c r="I347" s="119"/>
    </row>
    <row r="348" spans="1:9" ht="20.100000000000001" customHeight="1" x14ac:dyDescent="0.25">
      <c r="A348" s="26">
        <v>342</v>
      </c>
      <c r="B348" s="120"/>
      <c r="C348" s="120"/>
      <c r="D348" s="96"/>
      <c r="E348" s="96"/>
      <c r="F348" s="247"/>
      <c r="G348" s="247"/>
      <c r="H348" s="117"/>
      <c r="I348" s="119"/>
    </row>
    <row r="349" spans="1:9" ht="20.100000000000001" customHeight="1" x14ac:dyDescent="0.25">
      <c r="A349" s="26">
        <v>343</v>
      </c>
      <c r="B349" s="120"/>
      <c r="C349" s="120"/>
      <c r="D349" s="96"/>
      <c r="E349" s="96"/>
      <c r="F349" s="247"/>
      <c r="G349" s="247"/>
      <c r="H349" s="117"/>
      <c r="I349" s="119"/>
    </row>
    <row r="350" spans="1:9" ht="20.100000000000001" customHeight="1" x14ac:dyDescent="0.25">
      <c r="A350" s="26">
        <v>344</v>
      </c>
      <c r="B350" s="120"/>
      <c r="C350" s="120"/>
      <c r="D350" s="96"/>
      <c r="E350" s="96"/>
      <c r="F350" s="247"/>
      <c r="G350" s="247"/>
      <c r="H350" s="117"/>
      <c r="I350" s="119"/>
    </row>
    <row r="351" spans="1:9" ht="20.100000000000001" customHeight="1" x14ac:dyDescent="0.25">
      <c r="A351" s="26">
        <v>345</v>
      </c>
      <c r="B351" s="120"/>
      <c r="C351" s="120"/>
      <c r="D351" s="96"/>
      <c r="E351" s="96"/>
      <c r="F351" s="247"/>
      <c r="G351" s="247"/>
      <c r="H351" s="117"/>
      <c r="I351" s="119"/>
    </row>
    <row r="352" spans="1:9" ht="20.100000000000001" customHeight="1" x14ac:dyDescent="0.25">
      <c r="A352" s="26">
        <v>346</v>
      </c>
      <c r="B352" s="120"/>
      <c r="C352" s="120"/>
      <c r="D352" s="96"/>
      <c r="E352" s="96"/>
      <c r="F352" s="247"/>
      <c r="G352" s="247"/>
      <c r="H352" s="117"/>
      <c r="I352" s="119"/>
    </row>
    <row r="353" spans="1:9" ht="20.100000000000001" customHeight="1" x14ac:dyDescent="0.25">
      <c r="A353" s="26">
        <v>347</v>
      </c>
      <c r="B353" s="120"/>
      <c r="C353" s="120"/>
      <c r="D353" s="96"/>
      <c r="E353" s="96"/>
      <c r="F353" s="247"/>
      <c r="G353" s="247"/>
      <c r="H353" s="117"/>
      <c r="I353" s="119"/>
    </row>
    <row r="354" spans="1:9" ht="20.100000000000001" customHeight="1" x14ac:dyDescent="0.25">
      <c r="A354" s="26">
        <v>348</v>
      </c>
      <c r="B354" s="120"/>
      <c r="C354" s="120"/>
      <c r="D354" s="96"/>
      <c r="E354" s="96"/>
      <c r="F354" s="247"/>
      <c r="G354" s="247"/>
      <c r="H354" s="117"/>
      <c r="I354" s="119"/>
    </row>
    <row r="355" spans="1:9" ht="20.100000000000001" customHeight="1" x14ac:dyDescent="0.25">
      <c r="A355" s="26">
        <v>349</v>
      </c>
      <c r="B355" s="120"/>
      <c r="C355" s="120"/>
      <c r="D355" s="96"/>
      <c r="E355" s="96"/>
      <c r="F355" s="247"/>
      <c r="G355" s="247"/>
      <c r="H355" s="117"/>
      <c r="I355" s="119"/>
    </row>
    <row r="356" spans="1:9" ht="20.100000000000001" customHeight="1" x14ac:dyDescent="0.25">
      <c r="A356" s="26">
        <v>350</v>
      </c>
      <c r="B356" s="120"/>
      <c r="C356" s="120"/>
      <c r="D356" s="96"/>
      <c r="E356" s="96"/>
      <c r="F356" s="247"/>
      <c r="G356" s="247"/>
      <c r="H356" s="117"/>
      <c r="I356" s="119"/>
    </row>
    <row r="357" spans="1:9" ht="20.100000000000001" customHeight="1" x14ac:dyDescent="0.25">
      <c r="A357" s="26">
        <v>351</v>
      </c>
      <c r="B357" s="120"/>
      <c r="C357" s="120"/>
      <c r="D357" s="96"/>
      <c r="E357" s="96"/>
      <c r="F357" s="247"/>
      <c r="G357" s="247"/>
      <c r="H357" s="117"/>
      <c r="I357" s="119"/>
    </row>
    <row r="358" spans="1:9" ht="20.100000000000001" customHeight="1" x14ac:dyDescent="0.25">
      <c r="A358" s="26">
        <v>352</v>
      </c>
      <c r="B358" s="120"/>
      <c r="C358" s="120"/>
      <c r="D358" s="96"/>
      <c r="E358" s="96"/>
      <c r="F358" s="247"/>
      <c r="G358" s="247"/>
      <c r="H358" s="117"/>
      <c r="I358" s="119"/>
    </row>
    <row r="359" spans="1:9" ht="20.100000000000001" customHeight="1" x14ac:dyDescent="0.25">
      <c r="A359" s="26">
        <v>353</v>
      </c>
      <c r="B359" s="120"/>
      <c r="C359" s="120"/>
      <c r="D359" s="96"/>
      <c r="E359" s="96"/>
      <c r="F359" s="247"/>
      <c r="G359" s="247"/>
      <c r="H359" s="117"/>
      <c r="I359" s="119"/>
    </row>
    <row r="360" spans="1:9" ht="20.100000000000001" customHeight="1" x14ac:dyDescent="0.25">
      <c r="A360" s="26">
        <v>354</v>
      </c>
      <c r="B360" s="120"/>
      <c r="C360" s="120"/>
      <c r="D360" s="96"/>
      <c r="E360" s="96"/>
      <c r="F360" s="247"/>
      <c r="G360" s="247"/>
      <c r="H360" s="117"/>
      <c r="I360" s="119"/>
    </row>
    <row r="361" spans="1:9" ht="20.100000000000001" customHeight="1" x14ac:dyDescent="0.25">
      <c r="A361" s="26">
        <v>355</v>
      </c>
      <c r="B361" s="120"/>
      <c r="C361" s="120"/>
      <c r="D361" s="96"/>
      <c r="E361" s="96"/>
      <c r="F361" s="247"/>
      <c r="G361" s="247"/>
      <c r="H361" s="117"/>
      <c r="I361" s="119"/>
    </row>
    <row r="362" spans="1:9" ht="20.100000000000001" customHeight="1" x14ac:dyDescent="0.25">
      <c r="A362" s="26">
        <v>356</v>
      </c>
      <c r="B362" s="120"/>
      <c r="C362" s="120"/>
      <c r="D362" s="96"/>
      <c r="E362" s="96"/>
      <c r="F362" s="247"/>
      <c r="G362" s="247"/>
      <c r="H362" s="117"/>
      <c r="I362" s="119"/>
    </row>
    <row r="363" spans="1:9" ht="20.100000000000001" customHeight="1" x14ac:dyDescent="0.25">
      <c r="A363" s="26">
        <v>357</v>
      </c>
      <c r="B363" s="120"/>
      <c r="C363" s="120"/>
      <c r="D363" s="96"/>
      <c r="E363" s="96"/>
      <c r="F363" s="247"/>
      <c r="G363" s="247"/>
      <c r="H363" s="117"/>
      <c r="I363" s="119"/>
    </row>
    <row r="364" spans="1:9" ht="20.100000000000001" customHeight="1" x14ac:dyDescent="0.25">
      <c r="A364" s="26">
        <v>358</v>
      </c>
      <c r="B364" s="120"/>
      <c r="C364" s="120"/>
      <c r="D364" s="96"/>
      <c r="E364" s="96"/>
      <c r="F364" s="247"/>
      <c r="G364" s="247"/>
      <c r="H364" s="117"/>
      <c r="I364" s="119"/>
    </row>
    <row r="365" spans="1:9" ht="20.100000000000001" customHeight="1" x14ac:dyDescent="0.25">
      <c r="A365" s="26">
        <v>359</v>
      </c>
      <c r="B365" s="120"/>
      <c r="C365" s="120"/>
      <c r="D365" s="96"/>
      <c r="E365" s="96"/>
      <c r="F365" s="247"/>
      <c r="G365" s="247"/>
      <c r="H365" s="117"/>
      <c r="I365" s="119"/>
    </row>
    <row r="366" spans="1:9" ht="20.100000000000001" customHeight="1" x14ac:dyDescent="0.25">
      <c r="A366" s="26">
        <v>360</v>
      </c>
      <c r="B366" s="120"/>
      <c r="C366" s="120"/>
      <c r="D366" s="96"/>
      <c r="E366" s="96"/>
      <c r="F366" s="247"/>
      <c r="G366" s="247"/>
      <c r="H366" s="117"/>
      <c r="I366" s="119"/>
    </row>
    <row r="367" spans="1:9" ht="20.100000000000001" customHeight="1" x14ac:dyDescent="0.25">
      <c r="A367" s="26">
        <v>361</v>
      </c>
      <c r="B367" s="120"/>
      <c r="C367" s="120"/>
      <c r="D367" s="96"/>
      <c r="E367" s="96"/>
      <c r="F367" s="247"/>
      <c r="G367" s="247"/>
      <c r="H367" s="117"/>
      <c r="I367" s="119"/>
    </row>
    <row r="368" spans="1:9" ht="20.100000000000001" customHeight="1" x14ac:dyDescent="0.25">
      <c r="A368" s="26">
        <v>362</v>
      </c>
      <c r="B368" s="120"/>
      <c r="C368" s="120"/>
      <c r="D368" s="96"/>
      <c r="E368" s="96"/>
      <c r="F368" s="247"/>
      <c r="G368" s="247"/>
      <c r="H368" s="117"/>
      <c r="I368" s="119"/>
    </row>
    <row r="369" spans="1:9" ht="20.100000000000001" customHeight="1" x14ac:dyDescent="0.25">
      <c r="A369" s="26">
        <v>363</v>
      </c>
      <c r="B369" s="120"/>
      <c r="C369" s="120"/>
      <c r="D369" s="96"/>
      <c r="E369" s="96"/>
      <c r="F369" s="247"/>
      <c r="G369" s="247"/>
      <c r="H369" s="117"/>
      <c r="I369" s="119"/>
    </row>
    <row r="370" spans="1:9" ht="20.100000000000001" customHeight="1" x14ac:dyDescent="0.25">
      <c r="A370" s="26">
        <v>364</v>
      </c>
      <c r="B370" s="120"/>
      <c r="C370" s="120"/>
      <c r="D370" s="96"/>
      <c r="E370" s="96"/>
      <c r="F370" s="247"/>
      <c r="G370" s="247"/>
      <c r="H370" s="117"/>
      <c r="I370" s="119"/>
    </row>
    <row r="371" spans="1:9" ht="20.100000000000001" customHeight="1" x14ac:dyDescent="0.25">
      <c r="A371" s="26">
        <v>365</v>
      </c>
      <c r="B371" s="120"/>
      <c r="C371" s="120"/>
      <c r="D371" s="96"/>
      <c r="E371" s="96"/>
      <c r="F371" s="247"/>
      <c r="G371" s="247"/>
      <c r="H371" s="117"/>
      <c r="I371" s="119"/>
    </row>
    <row r="372" spans="1:9" ht="20.100000000000001" customHeight="1" x14ac:dyDescent="0.25">
      <c r="A372" s="26">
        <v>366</v>
      </c>
      <c r="B372" s="120"/>
      <c r="C372" s="120"/>
      <c r="D372" s="96"/>
      <c r="E372" s="96"/>
      <c r="F372" s="247"/>
      <c r="G372" s="247"/>
      <c r="H372" s="117"/>
      <c r="I372" s="119"/>
    </row>
    <row r="373" spans="1:9" ht="20.100000000000001" customHeight="1" x14ac:dyDescent="0.25">
      <c r="A373" s="26">
        <v>367</v>
      </c>
      <c r="B373" s="120"/>
      <c r="C373" s="120"/>
      <c r="D373" s="96"/>
      <c r="E373" s="96"/>
      <c r="F373" s="247"/>
      <c r="G373" s="247"/>
      <c r="H373" s="117"/>
      <c r="I373" s="119"/>
    </row>
    <row r="374" spans="1:9" ht="20.100000000000001" customHeight="1" x14ac:dyDescent="0.25">
      <c r="A374" s="26">
        <v>368</v>
      </c>
      <c r="B374" s="120"/>
      <c r="C374" s="120"/>
      <c r="D374" s="96"/>
      <c r="E374" s="96"/>
      <c r="F374" s="247"/>
      <c r="G374" s="247"/>
      <c r="H374" s="117"/>
      <c r="I374" s="119"/>
    </row>
    <row r="375" spans="1:9" ht="20.100000000000001" customHeight="1" x14ac:dyDescent="0.25">
      <c r="A375" s="26">
        <v>369</v>
      </c>
      <c r="B375" s="120"/>
      <c r="C375" s="120"/>
      <c r="D375" s="96"/>
      <c r="E375" s="96"/>
      <c r="F375" s="247"/>
      <c r="G375" s="247"/>
      <c r="H375" s="117"/>
      <c r="I375" s="119"/>
    </row>
    <row r="376" spans="1:9" ht="20.100000000000001" customHeight="1" x14ac:dyDescent="0.25">
      <c r="A376" s="26">
        <v>370</v>
      </c>
      <c r="B376" s="120"/>
      <c r="C376" s="120"/>
      <c r="D376" s="96"/>
      <c r="E376" s="96"/>
      <c r="F376" s="247"/>
      <c r="G376" s="247"/>
      <c r="H376" s="117"/>
      <c r="I376" s="119"/>
    </row>
    <row r="377" spans="1:9" ht="20.100000000000001" customHeight="1" x14ac:dyDescent="0.25">
      <c r="A377" s="26">
        <v>371</v>
      </c>
      <c r="B377" s="120"/>
      <c r="C377" s="120"/>
      <c r="D377" s="96"/>
      <c r="E377" s="96"/>
      <c r="F377" s="247"/>
      <c r="G377" s="247"/>
      <c r="H377" s="117"/>
      <c r="I377" s="119"/>
    </row>
    <row r="378" spans="1:9" ht="20.100000000000001" customHeight="1" x14ac:dyDescent="0.25">
      <c r="A378" s="26">
        <v>372</v>
      </c>
      <c r="B378" s="120"/>
      <c r="C378" s="120"/>
      <c r="D378" s="96"/>
      <c r="E378" s="96"/>
      <c r="F378" s="247"/>
      <c r="G378" s="247"/>
      <c r="H378" s="117"/>
      <c r="I378" s="119"/>
    </row>
    <row r="379" spans="1:9" ht="20.100000000000001" customHeight="1" x14ac:dyDescent="0.25">
      <c r="A379" s="26">
        <v>373</v>
      </c>
      <c r="B379" s="120"/>
      <c r="C379" s="120"/>
      <c r="D379" s="96"/>
      <c r="E379" s="96"/>
      <c r="F379" s="247"/>
      <c r="G379" s="247"/>
      <c r="H379" s="117"/>
      <c r="I379" s="119"/>
    </row>
    <row r="380" spans="1:9" ht="20.100000000000001" customHeight="1" x14ac:dyDescent="0.25">
      <c r="A380" s="26">
        <v>374</v>
      </c>
      <c r="B380" s="120"/>
      <c r="C380" s="120"/>
      <c r="D380" s="96"/>
      <c r="E380" s="96"/>
      <c r="F380" s="247"/>
      <c r="G380" s="247"/>
      <c r="H380" s="117"/>
      <c r="I380" s="119"/>
    </row>
    <row r="381" spans="1:9" ht="20.100000000000001" customHeight="1" x14ac:dyDescent="0.25">
      <c r="A381" s="26">
        <v>375</v>
      </c>
      <c r="B381" s="120"/>
      <c r="C381" s="120"/>
      <c r="D381" s="96"/>
      <c r="E381" s="96"/>
      <c r="F381" s="247"/>
      <c r="G381" s="247"/>
      <c r="H381" s="117"/>
      <c r="I381" s="119"/>
    </row>
    <row r="382" spans="1:9" ht="20.100000000000001" customHeight="1" x14ac:dyDescent="0.25">
      <c r="A382" s="26">
        <v>376</v>
      </c>
      <c r="B382" s="120"/>
      <c r="C382" s="120"/>
      <c r="D382" s="96"/>
      <c r="E382" s="96"/>
      <c r="F382" s="247"/>
      <c r="G382" s="247"/>
      <c r="H382" s="117"/>
      <c r="I382" s="119"/>
    </row>
    <row r="383" spans="1:9" ht="20.100000000000001" customHeight="1" x14ac:dyDescent="0.25">
      <c r="A383" s="26">
        <v>377</v>
      </c>
      <c r="B383" s="120"/>
      <c r="C383" s="120"/>
      <c r="D383" s="96"/>
      <c r="E383" s="96"/>
      <c r="F383" s="247"/>
      <c r="G383" s="247"/>
      <c r="H383" s="117"/>
      <c r="I383" s="119"/>
    </row>
    <row r="384" spans="1:9" ht="20.100000000000001" customHeight="1" x14ac:dyDescent="0.25">
      <c r="A384" s="26">
        <v>378</v>
      </c>
      <c r="B384" s="120"/>
      <c r="C384" s="120"/>
      <c r="D384" s="96"/>
      <c r="E384" s="96"/>
      <c r="F384" s="247"/>
      <c r="G384" s="247"/>
      <c r="H384" s="117"/>
      <c r="I384" s="119"/>
    </row>
    <row r="385" spans="1:9" ht="20.100000000000001" customHeight="1" x14ac:dyDescent="0.25">
      <c r="A385" s="26">
        <v>379</v>
      </c>
      <c r="B385" s="120"/>
      <c r="C385" s="120"/>
      <c r="D385" s="96"/>
      <c r="E385" s="96"/>
      <c r="F385" s="247"/>
      <c r="G385" s="247"/>
      <c r="H385" s="117"/>
      <c r="I385" s="119"/>
    </row>
    <row r="386" spans="1:9" ht="20.100000000000001" customHeight="1" x14ac:dyDescent="0.25">
      <c r="A386" s="26">
        <v>380</v>
      </c>
      <c r="B386" s="120"/>
      <c r="C386" s="120"/>
      <c r="D386" s="96"/>
      <c r="E386" s="96"/>
      <c r="F386" s="247"/>
      <c r="G386" s="247"/>
      <c r="H386" s="117"/>
      <c r="I386" s="119"/>
    </row>
    <row r="387" spans="1:9" ht="20.100000000000001" customHeight="1" x14ac:dyDescent="0.25">
      <c r="A387" s="26">
        <v>381</v>
      </c>
      <c r="B387" s="120"/>
      <c r="C387" s="120"/>
      <c r="D387" s="96"/>
      <c r="E387" s="96"/>
      <c r="F387" s="247"/>
      <c r="G387" s="247"/>
      <c r="H387" s="117"/>
      <c r="I387" s="119"/>
    </row>
    <row r="388" spans="1:9" ht="20.100000000000001" customHeight="1" x14ac:dyDescent="0.25">
      <c r="A388" s="26">
        <v>382</v>
      </c>
      <c r="B388" s="120"/>
      <c r="C388" s="120"/>
      <c r="D388" s="96"/>
      <c r="E388" s="96"/>
      <c r="F388" s="247"/>
      <c r="G388" s="247"/>
      <c r="H388" s="117"/>
      <c r="I388" s="119"/>
    </row>
    <row r="389" spans="1:9" ht="20.100000000000001" customHeight="1" x14ac:dyDescent="0.25">
      <c r="A389" s="26">
        <v>383</v>
      </c>
      <c r="B389" s="120"/>
      <c r="C389" s="120"/>
      <c r="D389" s="96"/>
      <c r="E389" s="96"/>
      <c r="F389" s="247"/>
      <c r="G389" s="247"/>
      <c r="H389" s="117"/>
      <c r="I389" s="119"/>
    </row>
    <row r="390" spans="1:9" ht="20.100000000000001" customHeight="1" x14ac:dyDescent="0.25">
      <c r="A390" s="26">
        <v>384</v>
      </c>
      <c r="B390" s="120"/>
      <c r="C390" s="120"/>
      <c r="D390" s="96"/>
      <c r="E390" s="96"/>
      <c r="F390" s="247"/>
      <c r="G390" s="247"/>
      <c r="H390" s="117"/>
      <c r="I390" s="119"/>
    </row>
    <row r="391" spans="1:9" ht="20.100000000000001" customHeight="1" x14ac:dyDescent="0.25">
      <c r="A391" s="26">
        <v>385</v>
      </c>
      <c r="B391" s="120"/>
      <c r="C391" s="120"/>
      <c r="D391" s="96"/>
      <c r="E391" s="96"/>
      <c r="F391" s="247"/>
      <c r="G391" s="247"/>
      <c r="H391" s="117"/>
      <c r="I391" s="119"/>
    </row>
    <row r="392" spans="1:9" ht="20.100000000000001" customHeight="1" x14ac:dyDescent="0.25">
      <c r="A392" s="26">
        <v>386</v>
      </c>
      <c r="B392" s="120"/>
      <c r="C392" s="120"/>
      <c r="D392" s="96"/>
      <c r="E392" s="96"/>
      <c r="F392" s="247"/>
      <c r="G392" s="247"/>
      <c r="H392" s="117"/>
      <c r="I392" s="119"/>
    </row>
    <row r="393" spans="1:9" ht="20.100000000000001" customHeight="1" x14ac:dyDescent="0.25">
      <c r="A393" s="26">
        <v>387</v>
      </c>
      <c r="B393" s="120"/>
      <c r="C393" s="120"/>
      <c r="D393" s="96"/>
      <c r="E393" s="96"/>
      <c r="F393" s="247"/>
      <c r="G393" s="247"/>
      <c r="H393" s="117"/>
      <c r="I393" s="119"/>
    </row>
    <row r="394" spans="1:9" ht="20.100000000000001" customHeight="1" x14ac:dyDescent="0.25">
      <c r="A394" s="26">
        <v>388</v>
      </c>
      <c r="B394" s="120"/>
      <c r="C394" s="120"/>
      <c r="D394" s="96"/>
      <c r="E394" s="96"/>
      <c r="F394" s="247"/>
      <c r="G394" s="247"/>
      <c r="H394" s="117"/>
      <c r="I394" s="119"/>
    </row>
    <row r="395" spans="1:9" ht="20.100000000000001" customHeight="1" x14ac:dyDescent="0.25">
      <c r="A395" s="26">
        <v>389</v>
      </c>
      <c r="B395" s="120"/>
      <c r="C395" s="120"/>
      <c r="D395" s="96"/>
      <c r="E395" s="96"/>
      <c r="F395" s="247"/>
      <c r="G395" s="247"/>
      <c r="H395" s="117"/>
      <c r="I395" s="119"/>
    </row>
    <row r="396" spans="1:9" ht="20.100000000000001" customHeight="1" x14ac:dyDescent="0.25">
      <c r="A396" s="26">
        <v>390</v>
      </c>
      <c r="B396" s="120"/>
      <c r="C396" s="120"/>
      <c r="D396" s="96"/>
      <c r="E396" s="96"/>
      <c r="F396" s="247"/>
      <c r="G396" s="247"/>
      <c r="H396" s="117"/>
      <c r="I396" s="119"/>
    </row>
    <row r="397" spans="1:9" ht="20.100000000000001" customHeight="1" x14ac:dyDescent="0.25">
      <c r="A397" s="26">
        <v>391</v>
      </c>
      <c r="B397" s="120"/>
      <c r="C397" s="120"/>
      <c r="D397" s="96"/>
      <c r="E397" s="96"/>
      <c r="F397" s="247"/>
      <c r="G397" s="247"/>
      <c r="H397" s="117"/>
      <c r="I397" s="119"/>
    </row>
    <row r="398" spans="1:9" ht="20.100000000000001" customHeight="1" x14ac:dyDescent="0.25">
      <c r="A398" s="26">
        <v>392</v>
      </c>
      <c r="B398" s="120"/>
      <c r="C398" s="120"/>
      <c r="D398" s="96"/>
      <c r="E398" s="96"/>
      <c r="F398" s="247"/>
      <c r="G398" s="247"/>
      <c r="H398" s="117"/>
      <c r="I398" s="119"/>
    </row>
    <row r="399" spans="1:9" ht="20.100000000000001" customHeight="1" x14ac:dyDescent="0.25">
      <c r="A399" s="26">
        <v>393</v>
      </c>
      <c r="B399" s="120"/>
      <c r="C399" s="120"/>
      <c r="D399" s="96"/>
      <c r="E399" s="96"/>
      <c r="F399" s="247"/>
      <c r="G399" s="247"/>
      <c r="H399" s="117"/>
      <c r="I399" s="119"/>
    </row>
    <row r="400" spans="1:9" ht="20.100000000000001" customHeight="1" x14ac:dyDescent="0.25">
      <c r="A400" s="26">
        <v>394</v>
      </c>
      <c r="B400" s="120"/>
      <c r="C400" s="120"/>
      <c r="D400" s="96"/>
      <c r="E400" s="96"/>
      <c r="F400" s="247"/>
      <c r="G400" s="247"/>
      <c r="H400" s="117"/>
      <c r="I400" s="119"/>
    </row>
    <row r="401" spans="1:9" ht="20.100000000000001" customHeight="1" x14ac:dyDescent="0.25">
      <c r="A401" s="26">
        <v>395</v>
      </c>
      <c r="B401" s="120"/>
      <c r="C401" s="120"/>
      <c r="D401" s="96"/>
      <c r="E401" s="96"/>
      <c r="F401" s="247"/>
      <c r="G401" s="247"/>
      <c r="H401" s="117"/>
      <c r="I401" s="119"/>
    </row>
    <row r="402" spans="1:9" ht="20.100000000000001" customHeight="1" x14ac:dyDescent="0.25">
      <c r="A402" s="26">
        <v>396</v>
      </c>
      <c r="B402" s="120"/>
      <c r="C402" s="120"/>
      <c r="D402" s="96"/>
      <c r="E402" s="96"/>
      <c r="F402" s="247"/>
      <c r="G402" s="247"/>
      <c r="H402" s="117"/>
      <c r="I402" s="119"/>
    </row>
    <row r="403" spans="1:9" ht="20.100000000000001" customHeight="1" x14ac:dyDescent="0.25">
      <c r="A403" s="26">
        <v>397</v>
      </c>
      <c r="B403" s="120"/>
      <c r="C403" s="120"/>
      <c r="D403" s="96"/>
      <c r="E403" s="96"/>
      <c r="F403" s="247"/>
      <c r="G403" s="247"/>
      <c r="H403" s="117"/>
      <c r="I403" s="119"/>
    </row>
    <row r="404" spans="1:9" ht="20.100000000000001" customHeight="1" x14ac:dyDescent="0.25">
      <c r="A404" s="26">
        <v>398</v>
      </c>
      <c r="B404" s="120"/>
      <c r="C404" s="120"/>
      <c r="D404" s="96"/>
      <c r="E404" s="96"/>
      <c r="F404" s="247"/>
      <c r="G404" s="247"/>
      <c r="H404" s="117"/>
      <c r="I404" s="119"/>
    </row>
    <row r="405" spans="1:9" ht="20.100000000000001" customHeight="1" x14ac:dyDescent="0.25">
      <c r="A405" s="26">
        <v>399</v>
      </c>
      <c r="B405" s="120"/>
      <c r="C405" s="120"/>
      <c r="D405" s="96"/>
      <c r="E405" s="96"/>
      <c r="F405" s="247"/>
      <c r="G405" s="247"/>
      <c r="H405" s="117"/>
      <c r="I405" s="119"/>
    </row>
    <row r="406" spans="1:9" ht="20.100000000000001" customHeight="1" x14ac:dyDescent="0.25">
      <c r="A406" s="26">
        <v>400</v>
      </c>
      <c r="B406" s="120"/>
      <c r="C406" s="120"/>
      <c r="D406" s="96"/>
      <c r="E406" s="96"/>
      <c r="F406" s="247"/>
      <c r="G406" s="247"/>
      <c r="H406" s="117"/>
      <c r="I406" s="119"/>
    </row>
    <row r="407" spans="1:9" ht="20.100000000000001" customHeight="1" x14ac:dyDescent="0.25">
      <c r="A407" s="26">
        <v>401</v>
      </c>
      <c r="B407" s="120"/>
      <c r="C407" s="120"/>
      <c r="D407" s="96"/>
      <c r="E407" s="96"/>
      <c r="F407" s="247"/>
      <c r="G407" s="247"/>
      <c r="H407" s="117"/>
      <c r="I407" s="119"/>
    </row>
    <row r="408" spans="1:9" ht="20.100000000000001" customHeight="1" x14ac:dyDescent="0.25">
      <c r="A408" s="26">
        <v>402</v>
      </c>
      <c r="B408" s="120"/>
      <c r="C408" s="120"/>
      <c r="D408" s="96"/>
      <c r="E408" s="96"/>
      <c r="F408" s="247"/>
      <c r="G408" s="247"/>
      <c r="H408" s="117"/>
      <c r="I408" s="119"/>
    </row>
    <row r="409" spans="1:9" ht="20.100000000000001" customHeight="1" x14ac:dyDescent="0.25">
      <c r="A409" s="26">
        <v>403</v>
      </c>
      <c r="B409" s="120"/>
      <c r="C409" s="120"/>
      <c r="D409" s="96"/>
      <c r="E409" s="96"/>
      <c r="F409" s="247"/>
      <c r="G409" s="247"/>
      <c r="H409" s="117"/>
      <c r="I409" s="119"/>
    </row>
    <row r="410" spans="1:9" ht="20.100000000000001" customHeight="1" x14ac:dyDescent="0.25">
      <c r="A410" s="26">
        <v>404</v>
      </c>
      <c r="B410" s="120"/>
      <c r="C410" s="120"/>
      <c r="D410" s="96"/>
      <c r="E410" s="96"/>
      <c r="F410" s="247"/>
      <c r="G410" s="247"/>
      <c r="H410" s="117"/>
      <c r="I410" s="119"/>
    </row>
    <row r="411" spans="1:9" ht="20.100000000000001" customHeight="1" x14ac:dyDescent="0.25">
      <c r="A411" s="26">
        <v>405</v>
      </c>
      <c r="B411" s="120"/>
      <c r="C411" s="120"/>
      <c r="D411" s="96"/>
      <c r="E411" s="96"/>
      <c r="F411" s="247"/>
      <c r="G411" s="247"/>
      <c r="H411" s="117"/>
      <c r="I411" s="119"/>
    </row>
    <row r="412" spans="1:9" ht="20.100000000000001" customHeight="1" x14ac:dyDescent="0.25">
      <c r="A412" s="26">
        <v>406</v>
      </c>
      <c r="B412" s="120"/>
      <c r="C412" s="120"/>
      <c r="D412" s="96"/>
      <c r="E412" s="96"/>
      <c r="F412" s="247"/>
      <c r="G412" s="247"/>
      <c r="H412" s="117"/>
      <c r="I412" s="119"/>
    </row>
    <row r="413" spans="1:9" ht="20.100000000000001" customHeight="1" x14ac:dyDescent="0.25">
      <c r="A413" s="26">
        <v>407</v>
      </c>
      <c r="B413" s="120"/>
      <c r="C413" s="120"/>
      <c r="D413" s="96"/>
      <c r="E413" s="96"/>
      <c r="F413" s="247"/>
      <c r="G413" s="247"/>
      <c r="H413" s="117"/>
      <c r="I413" s="119"/>
    </row>
    <row r="414" spans="1:9" ht="20.100000000000001" customHeight="1" x14ac:dyDescent="0.25">
      <c r="A414" s="26">
        <v>408</v>
      </c>
      <c r="B414" s="120"/>
      <c r="C414" s="120"/>
      <c r="D414" s="96"/>
      <c r="E414" s="96"/>
      <c r="F414" s="247"/>
      <c r="G414" s="247"/>
      <c r="H414" s="117"/>
      <c r="I414" s="119"/>
    </row>
    <row r="415" spans="1:9" ht="20.100000000000001" customHeight="1" x14ac:dyDescent="0.25">
      <c r="A415" s="26">
        <v>409</v>
      </c>
      <c r="B415" s="120"/>
      <c r="C415" s="120"/>
      <c r="D415" s="96"/>
      <c r="E415" s="96"/>
      <c r="F415" s="247"/>
      <c r="G415" s="247"/>
      <c r="H415" s="117"/>
      <c r="I415" s="119"/>
    </row>
    <row r="416" spans="1:9" ht="20.100000000000001" customHeight="1" x14ac:dyDescent="0.25">
      <c r="A416" s="26">
        <v>410</v>
      </c>
      <c r="B416" s="120"/>
      <c r="C416" s="120"/>
      <c r="D416" s="96"/>
      <c r="E416" s="96"/>
      <c r="F416" s="247"/>
      <c r="G416" s="247"/>
      <c r="H416" s="117"/>
      <c r="I416" s="119"/>
    </row>
    <row r="417" spans="1:9" ht="20.100000000000001" customHeight="1" x14ac:dyDescent="0.25">
      <c r="A417" s="26">
        <v>411</v>
      </c>
      <c r="B417" s="120"/>
      <c r="C417" s="120"/>
      <c r="D417" s="96"/>
      <c r="E417" s="96"/>
      <c r="F417" s="247"/>
      <c r="G417" s="247"/>
      <c r="H417" s="117"/>
      <c r="I417" s="119"/>
    </row>
    <row r="418" spans="1:9" ht="20.100000000000001" customHeight="1" x14ac:dyDescent="0.25">
      <c r="A418" s="26">
        <v>412</v>
      </c>
      <c r="B418" s="120"/>
      <c r="C418" s="120"/>
      <c r="D418" s="96"/>
      <c r="E418" s="96"/>
      <c r="F418" s="247"/>
      <c r="G418" s="247"/>
      <c r="H418" s="117"/>
      <c r="I418" s="119"/>
    </row>
    <row r="419" spans="1:9" ht="20.100000000000001" customHeight="1" x14ac:dyDescent="0.25">
      <c r="A419" s="26">
        <v>413</v>
      </c>
      <c r="B419" s="120"/>
      <c r="C419" s="120"/>
      <c r="D419" s="96"/>
      <c r="E419" s="96"/>
      <c r="F419" s="247"/>
      <c r="G419" s="247"/>
      <c r="H419" s="117"/>
      <c r="I419" s="119"/>
    </row>
    <row r="420" spans="1:9" ht="20.100000000000001" customHeight="1" x14ac:dyDescent="0.25">
      <c r="A420" s="26">
        <v>414</v>
      </c>
      <c r="B420" s="120"/>
      <c r="C420" s="120"/>
      <c r="D420" s="96"/>
      <c r="E420" s="96"/>
      <c r="F420" s="247"/>
      <c r="G420" s="247"/>
      <c r="H420" s="117"/>
      <c r="I420" s="119"/>
    </row>
    <row r="421" spans="1:9" ht="20.100000000000001" customHeight="1" x14ac:dyDescent="0.25">
      <c r="A421" s="26">
        <v>415</v>
      </c>
      <c r="B421" s="120"/>
      <c r="C421" s="120"/>
      <c r="D421" s="96"/>
      <c r="E421" s="96"/>
      <c r="F421" s="247"/>
      <c r="G421" s="247"/>
      <c r="H421" s="117"/>
      <c r="I421" s="119"/>
    </row>
    <row r="422" spans="1:9" ht="20.100000000000001" customHeight="1" x14ac:dyDescent="0.25">
      <c r="A422" s="26">
        <v>416</v>
      </c>
      <c r="B422" s="120"/>
      <c r="C422" s="120"/>
      <c r="D422" s="96"/>
      <c r="E422" s="96"/>
      <c r="F422" s="247"/>
      <c r="G422" s="247"/>
      <c r="H422" s="117"/>
      <c r="I422" s="119"/>
    </row>
    <row r="423" spans="1:9" ht="20.100000000000001" customHeight="1" x14ac:dyDescent="0.25">
      <c r="A423" s="26">
        <v>417</v>
      </c>
      <c r="B423" s="120"/>
      <c r="C423" s="120"/>
      <c r="D423" s="96"/>
      <c r="E423" s="96"/>
      <c r="F423" s="247"/>
      <c r="G423" s="247"/>
      <c r="H423" s="117"/>
      <c r="I423" s="119"/>
    </row>
    <row r="424" spans="1:9" ht="20.100000000000001" customHeight="1" x14ac:dyDescent="0.25">
      <c r="A424" s="26">
        <v>418</v>
      </c>
      <c r="B424" s="120"/>
      <c r="C424" s="120"/>
      <c r="D424" s="96"/>
      <c r="E424" s="96"/>
      <c r="F424" s="247"/>
      <c r="G424" s="247"/>
      <c r="H424" s="117"/>
      <c r="I424" s="119"/>
    </row>
    <row r="425" spans="1:9" ht="20.100000000000001" customHeight="1" x14ac:dyDescent="0.25">
      <c r="A425" s="26">
        <v>419</v>
      </c>
      <c r="B425" s="120"/>
      <c r="C425" s="120"/>
      <c r="D425" s="96"/>
      <c r="E425" s="96"/>
      <c r="F425" s="247"/>
      <c r="G425" s="247"/>
      <c r="H425" s="117"/>
      <c r="I425" s="119"/>
    </row>
    <row r="426" spans="1:9" ht="20.100000000000001" customHeight="1" x14ac:dyDescent="0.25">
      <c r="A426" s="26">
        <v>420</v>
      </c>
      <c r="B426" s="120"/>
      <c r="C426" s="120"/>
      <c r="D426" s="96"/>
      <c r="E426" s="96"/>
      <c r="F426" s="247"/>
      <c r="G426" s="247"/>
      <c r="H426" s="117"/>
      <c r="I426" s="119"/>
    </row>
    <row r="427" spans="1:9" ht="20.100000000000001" customHeight="1" x14ac:dyDescent="0.25">
      <c r="A427" s="26">
        <v>421</v>
      </c>
      <c r="B427" s="120"/>
      <c r="C427" s="120"/>
      <c r="D427" s="96"/>
      <c r="E427" s="96"/>
      <c r="F427" s="247"/>
      <c r="G427" s="247"/>
      <c r="H427" s="117"/>
      <c r="I427" s="119"/>
    </row>
    <row r="428" spans="1:9" ht="20.100000000000001" customHeight="1" x14ac:dyDescent="0.25">
      <c r="A428" s="26">
        <v>422</v>
      </c>
      <c r="B428" s="120"/>
      <c r="C428" s="120"/>
      <c r="D428" s="96"/>
      <c r="E428" s="96"/>
      <c r="F428" s="247"/>
      <c r="G428" s="247"/>
      <c r="H428" s="117"/>
      <c r="I428" s="119"/>
    </row>
    <row r="429" spans="1:9" ht="20.100000000000001" customHeight="1" x14ac:dyDescent="0.25">
      <c r="A429" s="26">
        <v>423</v>
      </c>
      <c r="B429" s="120"/>
      <c r="C429" s="120"/>
      <c r="D429" s="96"/>
      <c r="E429" s="96"/>
      <c r="F429" s="247"/>
      <c r="G429" s="247"/>
      <c r="H429" s="117"/>
      <c r="I429" s="119"/>
    </row>
    <row r="430" spans="1:9" ht="20.100000000000001" customHeight="1" x14ac:dyDescent="0.25">
      <c r="A430" s="26">
        <v>424</v>
      </c>
      <c r="B430" s="120"/>
      <c r="C430" s="120"/>
      <c r="D430" s="96"/>
      <c r="E430" s="96"/>
      <c r="F430" s="247"/>
      <c r="G430" s="247"/>
      <c r="H430" s="117"/>
      <c r="I430" s="119"/>
    </row>
    <row r="431" spans="1:9" ht="20.100000000000001" customHeight="1" x14ac:dyDescent="0.25">
      <c r="A431" s="26">
        <v>425</v>
      </c>
      <c r="B431" s="120"/>
      <c r="C431" s="120"/>
      <c r="D431" s="96"/>
      <c r="E431" s="96"/>
      <c r="F431" s="247"/>
      <c r="G431" s="247"/>
      <c r="H431" s="117"/>
      <c r="I431" s="119"/>
    </row>
    <row r="432" spans="1:9" ht="20.100000000000001" customHeight="1" x14ac:dyDescent="0.25">
      <c r="A432" s="26">
        <v>426</v>
      </c>
      <c r="B432" s="120"/>
      <c r="C432" s="120"/>
      <c r="D432" s="96"/>
      <c r="E432" s="96"/>
      <c r="F432" s="247"/>
      <c r="G432" s="247"/>
      <c r="H432" s="117"/>
      <c r="I432" s="119"/>
    </row>
    <row r="433" spans="1:9" ht="20.100000000000001" customHeight="1" x14ac:dyDescent="0.25">
      <c r="A433" s="26">
        <v>427</v>
      </c>
      <c r="B433" s="120"/>
      <c r="C433" s="120"/>
      <c r="D433" s="96"/>
      <c r="E433" s="96"/>
      <c r="F433" s="247"/>
      <c r="G433" s="247"/>
      <c r="H433" s="117"/>
      <c r="I433" s="119"/>
    </row>
    <row r="434" spans="1:9" ht="20.100000000000001" customHeight="1" x14ac:dyDescent="0.25">
      <c r="A434" s="26">
        <v>428</v>
      </c>
      <c r="B434" s="120"/>
      <c r="C434" s="120"/>
      <c r="D434" s="96"/>
      <c r="E434" s="96"/>
      <c r="F434" s="247"/>
      <c r="G434" s="247"/>
      <c r="H434" s="117"/>
      <c r="I434" s="119"/>
    </row>
    <row r="435" spans="1:9" ht="20.100000000000001" customHeight="1" x14ac:dyDescent="0.25">
      <c r="A435" s="26">
        <v>429</v>
      </c>
      <c r="B435" s="120"/>
      <c r="C435" s="120"/>
      <c r="D435" s="96"/>
      <c r="E435" s="96"/>
      <c r="F435" s="247"/>
      <c r="G435" s="247"/>
      <c r="H435" s="117"/>
      <c r="I435" s="119"/>
    </row>
    <row r="436" spans="1:9" ht="20.100000000000001" customHeight="1" x14ac:dyDescent="0.25">
      <c r="A436" s="26">
        <v>430</v>
      </c>
      <c r="B436" s="120"/>
      <c r="C436" s="120"/>
      <c r="D436" s="96"/>
      <c r="E436" s="96"/>
      <c r="F436" s="247"/>
      <c r="G436" s="247"/>
      <c r="H436" s="117"/>
      <c r="I436" s="119"/>
    </row>
    <row r="437" spans="1:9" ht="20.100000000000001" customHeight="1" x14ac:dyDescent="0.25">
      <c r="A437" s="26">
        <v>431</v>
      </c>
      <c r="B437" s="120"/>
      <c r="C437" s="120"/>
      <c r="D437" s="96"/>
      <c r="E437" s="96"/>
      <c r="F437" s="247"/>
      <c r="G437" s="247"/>
      <c r="H437" s="117"/>
      <c r="I437" s="119"/>
    </row>
    <row r="438" spans="1:9" ht="20.100000000000001" customHeight="1" x14ac:dyDescent="0.25">
      <c r="A438" s="26">
        <v>432</v>
      </c>
      <c r="B438" s="120"/>
      <c r="C438" s="120"/>
      <c r="D438" s="96"/>
      <c r="E438" s="96"/>
      <c r="F438" s="247"/>
      <c r="G438" s="247"/>
      <c r="H438" s="117"/>
      <c r="I438" s="119"/>
    </row>
    <row r="439" spans="1:9" ht="20.100000000000001" customHeight="1" x14ac:dyDescent="0.25">
      <c r="A439" s="26">
        <v>433</v>
      </c>
      <c r="B439" s="120"/>
      <c r="C439" s="120"/>
      <c r="D439" s="96"/>
      <c r="E439" s="96"/>
      <c r="F439" s="247"/>
      <c r="G439" s="247"/>
      <c r="H439" s="117"/>
      <c r="I439" s="119"/>
    </row>
    <row r="440" spans="1:9" ht="20.100000000000001" customHeight="1" x14ac:dyDescent="0.25">
      <c r="A440" s="26">
        <v>434</v>
      </c>
      <c r="B440" s="120"/>
      <c r="C440" s="120"/>
      <c r="D440" s="96"/>
      <c r="E440" s="96"/>
      <c r="F440" s="247"/>
      <c r="G440" s="247"/>
      <c r="H440" s="117"/>
      <c r="I440" s="119"/>
    </row>
    <row r="441" spans="1:9" ht="20.100000000000001" customHeight="1" x14ac:dyDescent="0.25">
      <c r="A441" s="26">
        <v>435</v>
      </c>
      <c r="B441" s="120"/>
      <c r="C441" s="120"/>
      <c r="D441" s="96"/>
      <c r="E441" s="96"/>
      <c r="F441" s="247"/>
      <c r="G441" s="247"/>
      <c r="H441" s="117"/>
      <c r="I441" s="119"/>
    </row>
    <row r="442" spans="1:9" ht="20.100000000000001" customHeight="1" x14ac:dyDescent="0.25">
      <c r="A442" s="26">
        <v>436</v>
      </c>
      <c r="B442" s="120"/>
      <c r="C442" s="120"/>
      <c r="D442" s="96"/>
      <c r="E442" s="96"/>
      <c r="F442" s="247"/>
      <c r="G442" s="247"/>
      <c r="H442" s="117"/>
      <c r="I442" s="119"/>
    </row>
    <row r="443" spans="1:9" ht="20.100000000000001" customHeight="1" x14ac:dyDescent="0.25">
      <c r="A443" s="26">
        <v>437</v>
      </c>
      <c r="B443" s="120"/>
      <c r="C443" s="120"/>
      <c r="D443" s="96"/>
      <c r="E443" s="96"/>
      <c r="F443" s="247"/>
      <c r="G443" s="247"/>
      <c r="H443" s="117"/>
      <c r="I443" s="119"/>
    </row>
    <row r="444" spans="1:9" ht="20.100000000000001" customHeight="1" x14ac:dyDescent="0.25">
      <c r="A444" s="26">
        <v>438</v>
      </c>
      <c r="B444" s="120"/>
      <c r="C444" s="120"/>
      <c r="D444" s="96"/>
      <c r="E444" s="96"/>
      <c r="F444" s="247"/>
      <c r="G444" s="247"/>
      <c r="H444" s="117"/>
      <c r="I444" s="119"/>
    </row>
    <row r="445" spans="1:9" ht="20.100000000000001" customHeight="1" x14ac:dyDescent="0.25">
      <c r="A445" s="26">
        <v>439</v>
      </c>
      <c r="B445" s="120"/>
      <c r="C445" s="120"/>
      <c r="D445" s="96"/>
      <c r="E445" s="96"/>
      <c r="F445" s="247"/>
      <c r="G445" s="247"/>
      <c r="H445" s="117"/>
      <c r="I445" s="119"/>
    </row>
    <row r="446" spans="1:9" ht="20.100000000000001" customHeight="1" x14ac:dyDescent="0.25">
      <c r="A446" s="26">
        <v>440</v>
      </c>
      <c r="B446" s="120"/>
      <c r="C446" s="120"/>
      <c r="D446" s="96"/>
      <c r="E446" s="96"/>
      <c r="F446" s="247"/>
      <c r="G446" s="247"/>
      <c r="H446" s="117"/>
      <c r="I446" s="119"/>
    </row>
    <row r="447" spans="1:9" ht="20.100000000000001" customHeight="1" x14ac:dyDescent="0.25">
      <c r="A447" s="26">
        <v>441</v>
      </c>
      <c r="B447" s="120"/>
      <c r="C447" s="120"/>
      <c r="D447" s="96"/>
      <c r="E447" s="96"/>
      <c r="F447" s="247"/>
      <c r="G447" s="247"/>
      <c r="H447" s="117"/>
      <c r="I447" s="119"/>
    </row>
    <row r="448" spans="1:9" ht="20.100000000000001" customHeight="1" x14ac:dyDescent="0.25">
      <c r="A448" s="26">
        <v>442</v>
      </c>
      <c r="B448" s="120"/>
      <c r="C448" s="120"/>
      <c r="D448" s="96"/>
      <c r="E448" s="96"/>
      <c r="F448" s="247"/>
      <c r="G448" s="247"/>
      <c r="H448" s="117"/>
      <c r="I448" s="119"/>
    </row>
    <row r="449" spans="1:9" ht="20.100000000000001" customHeight="1" x14ac:dyDescent="0.25">
      <c r="A449" s="26">
        <v>443</v>
      </c>
      <c r="B449" s="120"/>
      <c r="C449" s="120"/>
      <c r="D449" s="96"/>
      <c r="E449" s="96"/>
      <c r="F449" s="247"/>
      <c r="G449" s="247"/>
      <c r="H449" s="117"/>
      <c r="I449" s="119"/>
    </row>
    <row r="450" spans="1:9" ht="20.100000000000001" customHeight="1" x14ac:dyDescent="0.25">
      <c r="A450" s="26">
        <v>444</v>
      </c>
      <c r="B450" s="120"/>
      <c r="C450" s="120"/>
      <c r="D450" s="96"/>
      <c r="E450" s="96"/>
      <c r="F450" s="247"/>
      <c r="G450" s="247"/>
      <c r="H450" s="117"/>
      <c r="I450" s="119"/>
    </row>
    <row r="451" spans="1:9" ht="20.100000000000001" customHeight="1" x14ac:dyDescent="0.25">
      <c r="A451" s="26">
        <v>445</v>
      </c>
      <c r="B451" s="120"/>
      <c r="C451" s="120"/>
      <c r="D451" s="96"/>
      <c r="E451" s="96"/>
      <c r="F451" s="247"/>
      <c r="G451" s="247"/>
      <c r="H451" s="117"/>
      <c r="I451" s="119"/>
    </row>
    <row r="452" spans="1:9" ht="20.100000000000001" customHeight="1" x14ac:dyDescent="0.25">
      <c r="A452" s="26">
        <v>446</v>
      </c>
      <c r="B452" s="120"/>
      <c r="C452" s="120"/>
      <c r="D452" s="96"/>
      <c r="E452" s="96"/>
      <c r="F452" s="247"/>
      <c r="G452" s="247"/>
      <c r="H452" s="117"/>
      <c r="I452" s="119"/>
    </row>
    <row r="453" spans="1:9" ht="20.100000000000001" customHeight="1" x14ac:dyDescent="0.25">
      <c r="A453" s="26">
        <v>447</v>
      </c>
      <c r="B453" s="120"/>
      <c r="C453" s="120"/>
      <c r="D453" s="96"/>
      <c r="E453" s="96"/>
      <c r="F453" s="247"/>
      <c r="G453" s="247"/>
      <c r="H453" s="117"/>
      <c r="I453" s="119"/>
    </row>
    <row r="454" spans="1:9" ht="20.100000000000001" customHeight="1" x14ac:dyDescent="0.25">
      <c r="A454" s="26">
        <v>448</v>
      </c>
      <c r="B454" s="120"/>
      <c r="C454" s="120"/>
      <c r="D454" s="96"/>
      <c r="E454" s="96"/>
      <c r="F454" s="247"/>
      <c r="G454" s="247"/>
      <c r="H454" s="117"/>
      <c r="I454" s="119"/>
    </row>
    <row r="455" spans="1:9" ht="20.100000000000001" customHeight="1" x14ac:dyDescent="0.25">
      <c r="A455" s="26">
        <v>449</v>
      </c>
      <c r="B455" s="120"/>
      <c r="C455" s="120"/>
      <c r="D455" s="96"/>
      <c r="E455" s="96"/>
      <c r="F455" s="247"/>
      <c r="G455" s="247"/>
      <c r="H455" s="117"/>
      <c r="I455" s="119"/>
    </row>
    <row r="456" spans="1:9" ht="20.100000000000001" customHeight="1" x14ac:dyDescent="0.25">
      <c r="A456" s="26">
        <v>450</v>
      </c>
      <c r="B456" s="120"/>
      <c r="C456" s="120"/>
      <c r="D456" s="96"/>
      <c r="E456" s="96"/>
      <c r="F456" s="247"/>
      <c r="G456" s="247"/>
      <c r="H456" s="117"/>
      <c r="I456" s="119"/>
    </row>
    <row r="457" spans="1:9" ht="20.100000000000001" customHeight="1" x14ac:dyDescent="0.25">
      <c r="A457" s="26">
        <v>451</v>
      </c>
      <c r="B457" s="120"/>
      <c r="C457" s="120"/>
      <c r="D457" s="96"/>
      <c r="E457" s="96"/>
      <c r="F457" s="247"/>
      <c r="G457" s="247"/>
      <c r="H457" s="117"/>
      <c r="I457" s="119"/>
    </row>
    <row r="458" spans="1:9" ht="20.100000000000001" customHeight="1" x14ac:dyDescent="0.25">
      <c r="A458" s="26">
        <v>452</v>
      </c>
      <c r="B458" s="120"/>
      <c r="C458" s="120"/>
      <c r="D458" s="96"/>
      <c r="E458" s="96"/>
      <c r="F458" s="247"/>
      <c r="G458" s="247"/>
      <c r="H458" s="117"/>
      <c r="I458" s="119"/>
    </row>
    <row r="459" spans="1:9" ht="20.100000000000001" customHeight="1" x14ac:dyDescent="0.25">
      <c r="A459" s="26">
        <v>453</v>
      </c>
      <c r="B459" s="120"/>
      <c r="C459" s="120"/>
      <c r="D459" s="96"/>
      <c r="E459" s="96"/>
      <c r="F459" s="247"/>
      <c r="G459" s="247"/>
      <c r="H459" s="117"/>
      <c r="I459" s="119"/>
    </row>
    <row r="460" spans="1:9" ht="20.100000000000001" customHeight="1" x14ac:dyDescent="0.25">
      <c r="A460" s="26">
        <v>454</v>
      </c>
      <c r="B460" s="120"/>
      <c r="C460" s="120"/>
      <c r="D460" s="96"/>
      <c r="E460" s="96"/>
      <c r="F460" s="247"/>
      <c r="G460" s="247"/>
      <c r="H460" s="117"/>
      <c r="I460" s="119"/>
    </row>
    <row r="461" spans="1:9" ht="20.100000000000001" customHeight="1" x14ac:dyDescent="0.25">
      <c r="A461" s="26">
        <v>455</v>
      </c>
      <c r="B461" s="120"/>
      <c r="C461" s="120"/>
      <c r="D461" s="96"/>
      <c r="E461" s="96"/>
      <c r="F461" s="247"/>
      <c r="G461" s="247"/>
      <c r="H461" s="117"/>
      <c r="I461" s="119"/>
    </row>
    <row r="462" spans="1:9" ht="20.100000000000001" customHeight="1" x14ac:dyDescent="0.25">
      <c r="A462" s="26">
        <v>456</v>
      </c>
      <c r="B462" s="120"/>
      <c r="C462" s="120"/>
      <c r="D462" s="96"/>
      <c r="E462" s="96"/>
      <c r="F462" s="247"/>
      <c r="G462" s="247"/>
      <c r="H462" s="117"/>
      <c r="I462" s="119"/>
    </row>
    <row r="463" spans="1:9" ht="20.100000000000001" customHeight="1" x14ac:dyDescent="0.25">
      <c r="A463" s="26">
        <v>457</v>
      </c>
      <c r="B463" s="120"/>
      <c r="C463" s="120"/>
      <c r="D463" s="96"/>
      <c r="E463" s="96"/>
      <c r="F463" s="247"/>
      <c r="G463" s="247"/>
      <c r="H463" s="117"/>
      <c r="I463" s="119"/>
    </row>
    <row r="464" spans="1:9" ht="20.100000000000001" customHeight="1" x14ac:dyDescent="0.25">
      <c r="A464" s="26">
        <v>458</v>
      </c>
      <c r="B464" s="120"/>
      <c r="C464" s="120"/>
      <c r="D464" s="96"/>
      <c r="E464" s="96"/>
      <c r="F464" s="247"/>
      <c r="G464" s="247"/>
      <c r="H464" s="117"/>
      <c r="I464" s="119"/>
    </row>
    <row r="465" spans="1:9" ht="20.100000000000001" customHeight="1" x14ac:dyDescent="0.25">
      <c r="A465" s="26">
        <v>459</v>
      </c>
      <c r="B465" s="120"/>
      <c r="C465" s="120"/>
      <c r="D465" s="96"/>
      <c r="E465" s="96"/>
      <c r="F465" s="247"/>
      <c r="G465" s="247"/>
      <c r="H465" s="117"/>
      <c r="I465" s="119"/>
    </row>
    <row r="466" spans="1:9" ht="20.100000000000001" customHeight="1" x14ac:dyDescent="0.25">
      <c r="A466" s="26">
        <v>460</v>
      </c>
      <c r="B466" s="120"/>
      <c r="C466" s="120"/>
      <c r="D466" s="96"/>
      <c r="E466" s="96"/>
      <c r="F466" s="247"/>
      <c r="G466" s="247"/>
      <c r="H466" s="117"/>
      <c r="I466" s="119"/>
    </row>
    <row r="467" spans="1:9" ht="20.100000000000001" customHeight="1" x14ac:dyDescent="0.25">
      <c r="A467" s="26">
        <v>461</v>
      </c>
      <c r="B467" s="120"/>
      <c r="C467" s="120"/>
      <c r="D467" s="96"/>
      <c r="E467" s="96"/>
      <c r="F467" s="247"/>
      <c r="G467" s="247"/>
      <c r="H467" s="117"/>
      <c r="I467" s="119"/>
    </row>
    <row r="468" spans="1:9" ht="20.100000000000001" customHeight="1" x14ac:dyDescent="0.25">
      <c r="A468" s="26">
        <v>462</v>
      </c>
      <c r="B468" s="120"/>
      <c r="C468" s="120"/>
      <c r="D468" s="96"/>
      <c r="E468" s="96"/>
      <c r="F468" s="247"/>
      <c r="G468" s="247"/>
      <c r="H468" s="117"/>
      <c r="I468" s="119"/>
    </row>
    <row r="469" spans="1:9" ht="20.100000000000001" customHeight="1" x14ac:dyDescent="0.25">
      <c r="A469" s="26">
        <v>463</v>
      </c>
      <c r="B469" s="120"/>
      <c r="C469" s="120"/>
      <c r="D469" s="96"/>
      <c r="E469" s="96"/>
      <c r="F469" s="247"/>
      <c r="G469" s="247"/>
      <c r="H469" s="117"/>
      <c r="I469" s="119"/>
    </row>
    <row r="470" spans="1:9" ht="20.100000000000001" customHeight="1" x14ac:dyDescent="0.25">
      <c r="A470" s="26">
        <v>464</v>
      </c>
      <c r="B470" s="120"/>
      <c r="C470" s="120"/>
      <c r="D470" s="96"/>
      <c r="E470" s="96"/>
      <c r="F470" s="247"/>
      <c r="G470" s="247"/>
      <c r="H470" s="117"/>
      <c r="I470" s="119"/>
    </row>
    <row r="471" spans="1:9" ht="20.100000000000001" customHeight="1" x14ac:dyDescent="0.25">
      <c r="A471" s="26">
        <v>465</v>
      </c>
      <c r="B471" s="120"/>
      <c r="C471" s="120"/>
      <c r="D471" s="96"/>
      <c r="E471" s="96"/>
      <c r="F471" s="247"/>
      <c r="G471" s="247"/>
      <c r="H471" s="117"/>
      <c r="I471" s="119"/>
    </row>
    <row r="472" spans="1:9" ht="20.100000000000001" customHeight="1" x14ac:dyDescent="0.25">
      <c r="A472" s="26">
        <v>466</v>
      </c>
      <c r="B472" s="120"/>
      <c r="C472" s="120"/>
      <c r="D472" s="96"/>
      <c r="E472" s="96" t="s">
        <v>63</v>
      </c>
      <c r="F472" s="247"/>
      <c r="G472" s="247"/>
      <c r="H472" s="117"/>
      <c r="I472" s="119"/>
    </row>
    <row r="473" spans="1:9" ht="20.100000000000001" customHeight="1" x14ac:dyDescent="0.25">
      <c r="A473" s="26">
        <v>467</v>
      </c>
      <c r="B473" s="120"/>
      <c r="C473" s="120"/>
      <c r="D473" s="96"/>
      <c r="E473" s="96" t="s">
        <v>189</v>
      </c>
      <c r="F473" s="247"/>
      <c r="G473" s="247"/>
      <c r="H473" s="117"/>
      <c r="I473" s="119"/>
    </row>
    <row r="474" spans="1:9" ht="20.100000000000001" customHeight="1" x14ac:dyDescent="0.25">
      <c r="A474" s="26">
        <v>468</v>
      </c>
      <c r="B474" s="120"/>
      <c r="C474" s="120"/>
      <c r="D474" s="96"/>
      <c r="E474" s="96" t="s">
        <v>65</v>
      </c>
      <c r="F474" s="247"/>
      <c r="G474" s="247"/>
      <c r="H474" s="117"/>
      <c r="I474" s="119"/>
    </row>
    <row r="475" spans="1:9" ht="20.100000000000001" customHeight="1" x14ac:dyDescent="0.25">
      <c r="A475" s="26">
        <v>469</v>
      </c>
      <c r="B475" s="120"/>
      <c r="C475" s="120"/>
      <c r="D475" s="96"/>
      <c r="E475" s="96" t="s">
        <v>190</v>
      </c>
      <c r="F475" s="247"/>
      <c r="G475" s="247"/>
      <c r="H475" s="117"/>
      <c r="I475" s="119"/>
    </row>
    <row r="476" spans="1:9" ht="20.100000000000001" customHeight="1" x14ac:dyDescent="0.25">
      <c r="A476" s="26">
        <v>470</v>
      </c>
      <c r="B476" s="120"/>
      <c r="C476" s="120"/>
      <c r="D476" s="96"/>
      <c r="E476" s="96" t="s">
        <v>66</v>
      </c>
      <c r="F476" s="247"/>
      <c r="G476" s="247"/>
      <c r="H476" s="117"/>
      <c r="I476" s="119"/>
    </row>
    <row r="477" spans="1:9" ht="20.100000000000001" customHeight="1" x14ac:dyDescent="0.25">
      <c r="A477" s="26">
        <v>471</v>
      </c>
      <c r="B477" s="120"/>
      <c r="C477" s="120"/>
      <c r="D477" s="96"/>
      <c r="E477" s="96"/>
      <c r="F477" s="247"/>
      <c r="G477" s="247"/>
      <c r="H477" s="117"/>
      <c r="I477" s="119"/>
    </row>
    <row r="478" spans="1:9" ht="20.100000000000001" customHeight="1" x14ac:dyDescent="0.25">
      <c r="A478" s="26">
        <v>472</v>
      </c>
      <c r="B478" s="120"/>
      <c r="C478" s="120"/>
      <c r="D478" s="96"/>
      <c r="E478" s="96"/>
      <c r="F478" s="247"/>
      <c r="G478" s="247"/>
      <c r="H478" s="117"/>
      <c r="I478" s="119"/>
    </row>
    <row r="479" spans="1:9" ht="20.100000000000001" customHeight="1" x14ac:dyDescent="0.25">
      <c r="A479" s="26">
        <v>473</v>
      </c>
      <c r="B479" s="120"/>
      <c r="C479" s="120"/>
      <c r="D479" s="96"/>
      <c r="E479" s="96"/>
      <c r="F479" s="247"/>
      <c r="G479" s="247"/>
      <c r="H479" s="117"/>
      <c r="I479" s="119"/>
    </row>
    <row r="480" spans="1:9" ht="20.100000000000001" customHeight="1" x14ac:dyDescent="0.25">
      <c r="A480" s="26">
        <v>474</v>
      </c>
      <c r="B480" s="120"/>
      <c r="C480" s="120"/>
      <c r="D480" s="96"/>
      <c r="E480" s="96"/>
      <c r="F480" s="247"/>
      <c r="G480" s="247"/>
      <c r="H480" s="117"/>
      <c r="I480" s="119"/>
    </row>
    <row r="481" spans="1:9" ht="20.100000000000001" customHeight="1" x14ac:dyDescent="0.25">
      <c r="A481" s="26">
        <v>475</v>
      </c>
      <c r="B481" s="120"/>
      <c r="C481" s="120"/>
      <c r="D481" s="96"/>
      <c r="E481" s="96"/>
      <c r="F481" s="247"/>
      <c r="G481" s="247"/>
      <c r="H481" s="117"/>
      <c r="I481" s="119"/>
    </row>
    <row r="482" spans="1:9" ht="20.100000000000001" customHeight="1" x14ac:dyDescent="0.25">
      <c r="A482" s="26">
        <v>476</v>
      </c>
      <c r="B482" s="120"/>
      <c r="C482" s="120"/>
      <c r="D482" s="96"/>
      <c r="E482" s="96"/>
      <c r="F482" s="247"/>
      <c r="G482" s="247"/>
      <c r="H482" s="117"/>
      <c r="I482" s="119"/>
    </row>
    <row r="483" spans="1:9" ht="20.100000000000001" customHeight="1" x14ac:dyDescent="0.25">
      <c r="A483" s="26">
        <v>477</v>
      </c>
      <c r="B483" s="120"/>
      <c r="C483" s="120"/>
      <c r="D483" s="96"/>
      <c r="E483" s="96"/>
      <c r="F483" s="247"/>
      <c r="G483" s="247"/>
      <c r="H483" s="117"/>
      <c r="I483" s="119"/>
    </row>
    <row r="484" spans="1:9" ht="20.100000000000001" customHeight="1" x14ac:dyDescent="0.25">
      <c r="A484" s="26">
        <v>478</v>
      </c>
      <c r="B484" s="120"/>
      <c r="C484" s="120"/>
      <c r="D484" s="96"/>
      <c r="E484" s="96"/>
      <c r="F484" s="247"/>
      <c r="G484" s="247"/>
      <c r="H484" s="117"/>
      <c r="I484" s="119"/>
    </row>
    <row r="485" spans="1:9" ht="20.100000000000001" customHeight="1" x14ac:dyDescent="0.25">
      <c r="A485" s="26">
        <v>479</v>
      </c>
      <c r="B485" s="120"/>
      <c r="C485" s="120"/>
      <c r="D485" s="96"/>
      <c r="E485" s="96"/>
      <c r="F485" s="247"/>
      <c r="G485" s="247"/>
      <c r="H485" s="117"/>
      <c r="I485" s="119"/>
    </row>
    <row r="486" spans="1:9" ht="20.100000000000001" customHeight="1" x14ac:dyDescent="0.25">
      <c r="A486" s="26">
        <v>480</v>
      </c>
      <c r="B486" s="120"/>
      <c r="C486" s="120"/>
      <c r="D486" s="96"/>
      <c r="E486" s="96"/>
      <c r="F486" s="247"/>
      <c r="G486" s="247"/>
      <c r="H486" s="117"/>
      <c r="I486" s="119"/>
    </row>
    <row r="487" spans="1:9" ht="20.100000000000001" customHeight="1" x14ac:dyDescent="0.25">
      <c r="A487" s="26">
        <v>481</v>
      </c>
      <c r="B487" s="120"/>
      <c r="C487" s="120"/>
      <c r="D487" s="96"/>
      <c r="E487" s="96"/>
      <c r="F487" s="247"/>
      <c r="G487" s="247"/>
      <c r="H487" s="117"/>
      <c r="I487" s="119"/>
    </row>
    <row r="488" spans="1:9" ht="20.100000000000001" customHeight="1" x14ac:dyDescent="0.25">
      <c r="A488" s="26">
        <v>482</v>
      </c>
      <c r="B488" s="120"/>
      <c r="C488" s="120"/>
      <c r="D488" s="96"/>
      <c r="E488" s="96"/>
      <c r="F488" s="247"/>
      <c r="G488" s="247"/>
      <c r="H488" s="117"/>
      <c r="I488" s="119"/>
    </row>
    <row r="489" spans="1:9" ht="20.100000000000001" customHeight="1" x14ac:dyDescent="0.25">
      <c r="A489" s="26">
        <v>483</v>
      </c>
      <c r="B489" s="120"/>
      <c r="C489" s="120"/>
      <c r="D489" s="96"/>
      <c r="E489" s="96"/>
      <c r="F489" s="247"/>
      <c r="G489" s="247"/>
      <c r="H489" s="117"/>
      <c r="I489" s="119"/>
    </row>
    <row r="490" spans="1:9" ht="20.100000000000001" customHeight="1" x14ac:dyDescent="0.25">
      <c r="A490" s="26">
        <v>484</v>
      </c>
      <c r="B490" s="120"/>
      <c r="C490" s="120"/>
      <c r="D490" s="96"/>
      <c r="E490" s="96"/>
      <c r="F490" s="247"/>
      <c r="G490" s="247"/>
      <c r="H490" s="117"/>
      <c r="I490" s="119"/>
    </row>
    <row r="491" spans="1:9" ht="20.100000000000001" customHeight="1" x14ac:dyDescent="0.25">
      <c r="A491" s="26">
        <v>485</v>
      </c>
      <c r="B491" s="120"/>
      <c r="C491" s="120"/>
      <c r="D491" s="96"/>
      <c r="E491" s="96"/>
      <c r="F491" s="247"/>
      <c r="G491" s="247"/>
      <c r="H491" s="117"/>
      <c r="I491" s="119"/>
    </row>
    <row r="492" spans="1:9" ht="20.100000000000001" customHeight="1" x14ac:dyDescent="0.25">
      <c r="A492" s="26">
        <v>486</v>
      </c>
      <c r="B492" s="120"/>
      <c r="C492" s="120"/>
      <c r="D492" s="96"/>
      <c r="E492" s="96"/>
      <c r="F492" s="247"/>
      <c r="G492" s="247"/>
      <c r="H492" s="117"/>
      <c r="I492" s="119"/>
    </row>
    <row r="493" spans="1:9" ht="20.100000000000001" customHeight="1" x14ac:dyDescent="0.25">
      <c r="A493" s="26">
        <v>487</v>
      </c>
      <c r="B493" s="120"/>
      <c r="C493" s="120"/>
      <c r="D493" s="96"/>
      <c r="E493" s="96"/>
      <c r="F493" s="247"/>
      <c r="G493" s="247"/>
      <c r="H493" s="117"/>
      <c r="I493" s="119"/>
    </row>
    <row r="494" spans="1:9" ht="20.100000000000001" customHeight="1" x14ac:dyDescent="0.25">
      <c r="A494" s="26">
        <v>488</v>
      </c>
      <c r="B494" s="120"/>
      <c r="C494" s="120"/>
      <c r="D494" s="96"/>
      <c r="E494" s="96"/>
      <c r="F494" s="247"/>
      <c r="G494" s="247"/>
      <c r="H494" s="117"/>
      <c r="I494" s="119"/>
    </row>
    <row r="495" spans="1:9" ht="20.100000000000001" customHeight="1" x14ac:dyDescent="0.25">
      <c r="A495" s="26">
        <v>489</v>
      </c>
      <c r="B495" s="120"/>
      <c r="C495" s="120"/>
      <c r="D495" s="96"/>
      <c r="E495" s="96"/>
      <c r="F495" s="247"/>
      <c r="G495" s="247"/>
      <c r="H495" s="117"/>
      <c r="I495" s="119"/>
    </row>
    <row r="496" spans="1:9" ht="20.100000000000001" customHeight="1" x14ac:dyDescent="0.25">
      <c r="A496" s="26">
        <v>490</v>
      </c>
      <c r="B496" s="120"/>
      <c r="C496" s="120"/>
      <c r="D496" s="96"/>
      <c r="E496" s="96"/>
      <c r="F496" s="247"/>
      <c r="G496" s="247"/>
      <c r="H496" s="117"/>
      <c r="I496" s="119"/>
    </row>
    <row r="497" spans="1:9" ht="20.100000000000001" customHeight="1" x14ac:dyDescent="0.25">
      <c r="A497" s="26">
        <v>491</v>
      </c>
      <c r="B497" s="120"/>
      <c r="C497" s="120"/>
      <c r="D497" s="96"/>
      <c r="E497" s="96"/>
      <c r="F497" s="247"/>
      <c r="G497" s="247"/>
      <c r="H497" s="117"/>
      <c r="I497" s="119"/>
    </row>
    <row r="498" spans="1:9" ht="20.100000000000001" customHeight="1" x14ac:dyDescent="0.25">
      <c r="A498" s="26">
        <v>492</v>
      </c>
      <c r="B498" s="120"/>
      <c r="C498" s="120"/>
      <c r="D498" s="96"/>
      <c r="E498" s="96"/>
      <c r="F498" s="247"/>
      <c r="G498" s="247"/>
      <c r="H498" s="117"/>
      <c r="I498" s="119"/>
    </row>
    <row r="499" spans="1:9" ht="20.100000000000001" customHeight="1" x14ac:dyDescent="0.25">
      <c r="A499" s="26">
        <v>493</v>
      </c>
      <c r="B499" s="120"/>
      <c r="C499" s="120"/>
      <c r="D499" s="96"/>
      <c r="E499" s="96"/>
      <c r="F499" s="247"/>
      <c r="G499" s="247"/>
      <c r="H499" s="117"/>
      <c r="I499" s="119"/>
    </row>
    <row r="500" spans="1:9" ht="20.100000000000001" customHeight="1" x14ac:dyDescent="0.25">
      <c r="A500" s="26">
        <v>494</v>
      </c>
      <c r="B500" s="120"/>
      <c r="C500" s="120"/>
      <c r="D500" s="96"/>
      <c r="E500" s="96"/>
      <c r="F500" s="247"/>
      <c r="G500" s="247"/>
      <c r="H500" s="117"/>
      <c r="I500" s="119"/>
    </row>
    <row r="501" spans="1:9" ht="20.100000000000001" customHeight="1" x14ac:dyDescent="0.25">
      <c r="A501" s="26">
        <v>495</v>
      </c>
      <c r="B501" s="120"/>
      <c r="C501" s="120"/>
      <c r="D501" s="96"/>
      <c r="E501" s="96"/>
      <c r="F501" s="247"/>
      <c r="G501" s="247"/>
      <c r="H501" s="117"/>
      <c r="I501" s="119"/>
    </row>
    <row r="502" spans="1:9" ht="20.100000000000001" customHeight="1" x14ac:dyDescent="0.25">
      <c r="A502" s="26">
        <v>496</v>
      </c>
      <c r="B502" s="120"/>
      <c r="C502" s="120"/>
      <c r="D502" s="96"/>
      <c r="E502" s="96"/>
      <c r="F502" s="247"/>
      <c r="G502" s="247"/>
      <c r="H502" s="117"/>
      <c r="I502" s="119"/>
    </row>
    <row r="503" spans="1:9" ht="20.100000000000001" customHeight="1" x14ac:dyDescent="0.25">
      <c r="A503" s="26">
        <v>497</v>
      </c>
      <c r="B503" s="120"/>
      <c r="C503" s="120"/>
      <c r="D503" s="96"/>
      <c r="E503" s="96"/>
      <c r="F503" s="247"/>
      <c r="G503" s="247"/>
      <c r="H503" s="117"/>
      <c r="I503" s="119"/>
    </row>
    <row r="504" spans="1:9" ht="20.100000000000001" customHeight="1" x14ac:dyDescent="0.25">
      <c r="A504" s="26">
        <v>498</v>
      </c>
      <c r="B504" s="120"/>
      <c r="C504" s="120"/>
      <c r="D504" s="96"/>
      <c r="E504" s="96"/>
      <c r="F504" s="247"/>
      <c r="G504" s="247"/>
      <c r="H504" s="117"/>
      <c r="I504" s="119"/>
    </row>
    <row r="505" spans="1:9" ht="20.100000000000001" customHeight="1" x14ac:dyDescent="0.25">
      <c r="A505" s="26">
        <v>499</v>
      </c>
      <c r="B505" s="120"/>
      <c r="C505" s="120"/>
      <c r="D505" s="96"/>
      <c r="E505" s="96"/>
      <c r="F505" s="247"/>
      <c r="G505" s="247"/>
      <c r="H505" s="117"/>
      <c r="I505" s="119"/>
    </row>
    <row r="506" spans="1:9" ht="20.100000000000001" customHeight="1" thickBot="1" x14ac:dyDescent="0.3">
      <c r="A506" s="27">
        <v>500</v>
      </c>
      <c r="B506" s="121"/>
      <c r="C506" s="121"/>
      <c r="D506" s="115"/>
      <c r="E506" s="115"/>
      <c r="F506" s="248"/>
      <c r="G506" s="248"/>
      <c r="H506" s="117"/>
      <c r="I506" s="122"/>
    </row>
    <row r="507" spans="1:9" s="28" customFormat="1" ht="20.100000000000001" customHeight="1" thickBot="1" x14ac:dyDescent="0.35">
      <c r="E507" s="95" t="s">
        <v>41</v>
      </c>
      <c r="F507" s="245"/>
      <c r="G507" s="623">
        <f>SUM(H7:H506)</f>
        <v>0</v>
      </c>
      <c r="H507" s="624"/>
      <c r="I507" s="17"/>
    </row>
  </sheetData>
  <sheetProtection algorithmName="SHA-512" hashValue="iMTBshXTPF1MrE40i5DmLv1hFDHNvYw60Ix+K+qXdtEy87Yqiz9yHkcOmzvOTYZfukq40B7V0V53qM6eo9nhdw==" saltValue="jsFDEw5VXAcJBynRN+lQHg==" spinCount="100000" sheet="1" objects="1" scenarios="1"/>
  <mergeCells count="5">
    <mergeCell ref="G6:H6"/>
    <mergeCell ref="G507:H507"/>
    <mergeCell ref="A3:A4"/>
    <mergeCell ref="A1:I1"/>
    <mergeCell ref="A2:I2"/>
  </mergeCells>
  <dataValidations count="2">
    <dataValidation type="decimal" operator="greaterThan" allowBlank="1" showInputMessage="1" showErrorMessage="1" sqref="H7:H506">
      <formula1>0</formula1>
    </dataValidation>
    <dataValidation showInputMessage="1" showErrorMessage="1" sqref="F7:G506"/>
  </dataValidations>
  <pageMargins left="0.7" right="0.7" top="0.75" bottom="0.75" header="0.3" footer="0.3"/>
  <pageSetup paperSize="9" scale="50"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2" id="{32829970-F4E3-48B2-A7BB-80120519968F}">
            <xm:f>'Synthèse dépenses bénéficiaire'!$C$28&lt;&gt;"Actions de formation exclusivement"</xm:f>
            <x14:dxf>
              <font>
                <b val="0"/>
                <i val="0"/>
              </font>
            </x14:dxf>
          </x14:cfRule>
          <x14:cfRule type="expression" priority="3" id="{EF0A52B0-4441-40BC-83DF-3C7241FEA275}">
            <xm:f>'Synthèse dépenses bénéficiaire'!$C$28="Actions de formation exclusivement"</xm:f>
            <x14:dxf>
              <font>
                <b/>
                <i val="0"/>
              </font>
              <fill>
                <patternFill>
                  <bgColor rgb="FFFF0000"/>
                </patternFill>
              </fill>
            </x14:dxf>
          </x14:cfRule>
          <xm:sqref>A2:I2</xm:sqref>
        </x14:conditionalFormatting>
      </x14:conditionalFormattings>
    </ext>
    <ext xmlns:x14="http://schemas.microsoft.com/office/spreadsheetml/2009/9/main" uri="{CCE6A557-97BC-4b89-ADB6-D9C93CAAB3DF}">
      <x14:dataValidations xmlns:xm="http://schemas.microsoft.com/office/excel/2006/main" count="1">
        <x14:dataValidation type="list" showInputMessage="1" showErrorMessage="1">
          <x14:formula1>
            <xm:f>Listes!$A$3:$A$7</xm:f>
          </x14:formula1>
          <xm:sqref>E7:E506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9" tint="-0.249977111117893"/>
    <pageSetUpPr fitToPage="1"/>
  </sheetPr>
  <dimension ref="A1:M507"/>
  <sheetViews>
    <sheetView topLeftCell="C1" zoomScaleNormal="100" workbookViewId="0">
      <pane ySplit="4" topLeftCell="A5" activePane="bottomLeft" state="frozen"/>
      <selection activeCell="E17" sqref="E17"/>
      <selection pane="bottomLeft" activeCell="J10" sqref="J10"/>
    </sheetView>
  </sheetViews>
  <sheetFormatPr baseColWidth="10" defaultColWidth="11.42578125" defaultRowHeight="15" x14ac:dyDescent="0.25"/>
  <cols>
    <col min="1" max="1" width="10.7109375" style="17" customWidth="1"/>
    <col min="2" max="2" width="50.140625" style="17" customWidth="1"/>
    <col min="3" max="3" width="30.7109375" style="17" customWidth="1"/>
    <col min="4" max="4" width="20.7109375" style="17" customWidth="1"/>
    <col min="5" max="5" width="32.7109375" style="17" bestFit="1" customWidth="1"/>
    <col min="6" max="7" width="17" style="17" customWidth="1"/>
    <col min="8" max="12" width="17.7109375" style="17" customWidth="1"/>
    <col min="13" max="13" width="51.5703125" style="17" customWidth="1"/>
    <col min="14" max="16384" width="11.42578125" style="17"/>
  </cols>
  <sheetData>
    <row r="1" spans="1:13" ht="29.25" thickBot="1" x14ac:dyDescent="0.3">
      <c r="A1" s="627" t="s">
        <v>4</v>
      </c>
      <c r="B1" s="628"/>
      <c r="C1" s="628"/>
      <c r="D1" s="628"/>
      <c r="E1" s="628"/>
      <c r="F1" s="628"/>
      <c r="G1" s="628"/>
      <c r="H1" s="628"/>
      <c r="I1" s="628"/>
      <c r="J1" s="628"/>
      <c r="K1" s="628"/>
      <c r="L1" s="628"/>
      <c r="M1" s="629"/>
    </row>
    <row r="2" spans="1:13" ht="45" customHeight="1" thickBot="1" x14ac:dyDescent="0.3">
      <c r="A2" s="635" t="s">
        <v>214</v>
      </c>
      <c r="B2" s="636"/>
      <c r="C2" s="636"/>
      <c r="D2" s="636"/>
      <c r="E2" s="636"/>
      <c r="F2" s="636"/>
      <c r="G2" s="636"/>
      <c r="H2" s="636"/>
      <c r="I2" s="636"/>
      <c r="J2" s="636"/>
      <c r="K2" s="636"/>
      <c r="L2" s="636"/>
      <c r="M2" s="636"/>
    </row>
    <row r="3" spans="1:13" ht="30" x14ac:dyDescent="0.25">
      <c r="A3" s="625" t="s">
        <v>0</v>
      </c>
      <c r="B3" s="305" t="s">
        <v>77</v>
      </c>
      <c r="C3" s="305" t="s">
        <v>78</v>
      </c>
      <c r="D3" s="305" t="s">
        <v>79</v>
      </c>
      <c r="E3" s="305" t="s">
        <v>40</v>
      </c>
      <c r="F3" s="305" t="s">
        <v>242</v>
      </c>
      <c r="G3" s="305" t="s">
        <v>243</v>
      </c>
      <c r="H3" s="305" t="s">
        <v>80</v>
      </c>
      <c r="I3" s="305" t="s">
        <v>81</v>
      </c>
      <c r="J3" s="305" t="s">
        <v>82</v>
      </c>
      <c r="K3" s="309" t="s">
        <v>83</v>
      </c>
      <c r="L3" s="309" t="s">
        <v>162</v>
      </c>
      <c r="M3" s="306" t="s">
        <v>32</v>
      </c>
    </row>
    <row r="4" spans="1:13" ht="63.75" x14ac:dyDescent="0.25">
      <c r="A4" s="626"/>
      <c r="B4" s="307" t="s">
        <v>144</v>
      </c>
      <c r="C4" s="307" t="s">
        <v>145</v>
      </c>
      <c r="D4" s="307" t="s">
        <v>146</v>
      </c>
      <c r="E4" s="307" t="s">
        <v>84</v>
      </c>
      <c r="F4" s="310"/>
      <c r="G4" s="310"/>
      <c r="H4" s="637" t="s">
        <v>309</v>
      </c>
      <c r="I4" s="638"/>
      <c r="J4" s="639"/>
      <c r="K4" s="310"/>
      <c r="L4" s="310" t="s">
        <v>191</v>
      </c>
      <c r="M4" s="308" t="s">
        <v>35</v>
      </c>
    </row>
    <row r="5" spans="1:13" ht="20.100000000000001" customHeight="1" thickBot="1" x14ac:dyDescent="0.3">
      <c r="A5" s="21" t="s">
        <v>36</v>
      </c>
      <c r="B5" s="22" t="s">
        <v>215</v>
      </c>
      <c r="C5" s="22" t="s">
        <v>142</v>
      </c>
      <c r="D5" s="22" t="s">
        <v>88</v>
      </c>
      <c r="E5" s="22" t="s">
        <v>67</v>
      </c>
      <c r="F5" s="22"/>
      <c r="G5" s="22"/>
      <c r="H5" s="23">
        <v>80000</v>
      </c>
      <c r="I5" s="485">
        <v>1607</v>
      </c>
      <c r="J5" s="485">
        <v>1607</v>
      </c>
      <c r="K5" s="486">
        <f t="shared" ref="K5:K69" si="0">IF($E5="","",IF(OR(($H5=0),($I5=0)),0,$H5/$I5*$J5))</f>
        <v>80000</v>
      </c>
      <c r="L5" s="486">
        <v>80000</v>
      </c>
      <c r="M5" s="24"/>
    </row>
    <row r="6" spans="1:13" ht="20.100000000000001" customHeight="1" thickBot="1" x14ac:dyDescent="0.3">
      <c r="A6" s="457"/>
      <c r="B6" s="458"/>
      <c r="C6" s="458"/>
      <c r="D6" s="458"/>
      <c r="E6" s="458"/>
      <c r="F6" s="458"/>
      <c r="G6" s="458"/>
      <c r="H6" s="483"/>
      <c r="I6" s="633" t="s">
        <v>41</v>
      </c>
      <c r="J6" s="634"/>
      <c r="K6" s="634">
        <f>SUM(K7:K506)</f>
        <v>0</v>
      </c>
      <c r="L6" s="640"/>
      <c r="M6" s="484"/>
    </row>
    <row r="7" spans="1:13" ht="20.100000000000001" customHeight="1" x14ac:dyDescent="0.25">
      <c r="A7" s="25">
        <v>1</v>
      </c>
      <c r="B7" s="96"/>
      <c r="C7" s="96"/>
      <c r="D7" s="96"/>
      <c r="E7" s="123"/>
      <c r="F7" s="249"/>
      <c r="G7" s="249"/>
      <c r="H7" s="123"/>
      <c r="I7" s="487"/>
      <c r="J7" s="487"/>
      <c r="K7" s="488" t="str">
        <f t="shared" si="0"/>
        <v/>
      </c>
      <c r="L7" s="76" t="str">
        <f t="shared" ref="L7:L70" si="1">IF(J7="","",IF(E7="Salaire technicien",MIN(60000/1607*J7,60000),IF(E7="Salaire ingénieur",MIN(80000/1607*J7,80000))))</f>
        <v/>
      </c>
      <c r="M7" s="118"/>
    </row>
    <row r="8" spans="1:13" ht="20.100000000000001" customHeight="1" x14ac:dyDescent="0.25">
      <c r="A8" s="26">
        <v>2</v>
      </c>
      <c r="B8" s="96"/>
      <c r="C8" s="96"/>
      <c r="D8" s="96"/>
      <c r="E8" s="123"/>
      <c r="F8" s="249"/>
      <c r="G8" s="249"/>
      <c r="H8" s="123"/>
      <c r="I8" s="487"/>
      <c r="J8" s="487"/>
      <c r="K8" s="72" t="str">
        <f t="shared" si="0"/>
        <v/>
      </c>
      <c r="L8" s="99" t="str">
        <f t="shared" si="1"/>
        <v/>
      </c>
      <c r="M8" s="119"/>
    </row>
    <row r="9" spans="1:13" ht="20.100000000000001" customHeight="1" x14ac:dyDescent="0.25">
      <c r="A9" s="26">
        <v>3</v>
      </c>
      <c r="B9" s="96"/>
      <c r="C9" s="96"/>
      <c r="D9" s="96"/>
      <c r="E9" s="123"/>
      <c r="F9" s="249"/>
      <c r="G9" s="249"/>
      <c r="H9" s="123"/>
      <c r="I9" s="124"/>
      <c r="J9" s="124"/>
      <c r="K9" s="72" t="str">
        <f t="shared" si="0"/>
        <v/>
      </c>
      <c r="L9" s="99" t="str">
        <f t="shared" si="1"/>
        <v/>
      </c>
      <c r="M9" s="119"/>
    </row>
    <row r="10" spans="1:13" ht="20.100000000000001" customHeight="1" x14ac:dyDescent="0.25">
      <c r="A10" s="26">
        <v>4</v>
      </c>
      <c r="B10" s="96"/>
      <c r="C10" s="96"/>
      <c r="D10" s="96"/>
      <c r="E10" s="123"/>
      <c r="F10" s="249"/>
      <c r="G10" s="249"/>
      <c r="H10" s="123"/>
      <c r="I10" s="124"/>
      <c r="J10" s="124"/>
      <c r="K10" s="72" t="str">
        <f t="shared" si="0"/>
        <v/>
      </c>
      <c r="L10" s="99" t="str">
        <f t="shared" si="1"/>
        <v/>
      </c>
      <c r="M10" s="119"/>
    </row>
    <row r="11" spans="1:13" ht="20.100000000000001" customHeight="1" x14ac:dyDescent="0.25">
      <c r="A11" s="26">
        <v>5</v>
      </c>
      <c r="B11" s="96"/>
      <c r="C11" s="96"/>
      <c r="D11" s="96"/>
      <c r="E11" s="123"/>
      <c r="F11" s="249"/>
      <c r="G11" s="249"/>
      <c r="H11" s="123"/>
      <c r="I11" s="124"/>
      <c r="J11" s="124"/>
      <c r="K11" s="72" t="str">
        <f t="shared" si="0"/>
        <v/>
      </c>
      <c r="L11" s="99" t="str">
        <f t="shared" si="1"/>
        <v/>
      </c>
      <c r="M11" s="119"/>
    </row>
    <row r="12" spans="1:13" ht="20.100000000000001" customHeight="1" x14ac:dyDescent="0.25">
      <c r="A12" s="26">
        <v>6</v>
      </c>
      <c r="B12" s="96"/>
      <c r="C12" s="96"/>
      <c r="D12" s="96"/>
      <c r="E12" s="123"/>
      <c r="F12" s="249"/>
      <c r="G12" s="249"/>
      <c r="H12" s="123"/>
      <c r="I12" s="124"/>
      <c r="J12" s="124"/>
      <c r="K12" s="72" t="str">
        <f t="shared" si="0"/>
        <v/>
      </c>
      <c r="L12" s="99" t="str">
        <f t="shared" si="1"/>
        <v/>
      </c>
      <c r="M12" s="119"/>
    </row>
    <row r="13" spans="1:13" ht="20.100000000000001" customHeight="1" x14ac:dyDescent="0.25">
      <c r="A13" s="26">
        <v>7</v>
      </c>
      <c r="B13" s="96"/>
      <c r="C13" s="96"/>
      <c r="D13" s="96"/>
      <c r="E13" s="123"/>
      <c r="F13" s="249"/>
      <c r="G13" s="249"/>
      <c r="H13" s="123"/>
      <c r="I13" s="124"/>
      <c r="J13" s="124"/>
      <c r="K13" s="72" t="str">
        <f t="shared" si="0"/>
        <v/>
      </c>
      <c r="L13" s="99" t="str">
        <f t="shared" si="1"/>
        <v/>
      </c>
      <c r="M13" s="119"/>
    </row>
    <row r="14" spans="1:13" ht="20.100000000000001" customHeight="1" x14ac:dyDescent="0.25">
      <c r="A14" s="26">
        <v>8</v>
      </c>
      <c r="B14" s="96"/>
      <c r="C14" s="96"/>
      <c r="D14" s="96"/>
      <c r="E14" s="96"/>
      <c r="F14" s="247"/>
      <c r="G14" s="247"/>
      <c r="H14" s="123"/>
      <c r="I14" s="124"/>
      <c r="J14" s="124"/>
      <c r="K14" s="72" t="str">
        <f t="shared" si="0"/>
        <v/>
      </c>
      <c r="L14" s="99" t="str">
        <f t="shared" si="1"/>
        <v/>
      </c>
      <c r="M14" s="119"/>
    </row>
    <row r="15" spans="1:13" ht="20.100000000000001" customHeight="1" x14ac:dyDescent="0.25">
      <c r="A15" s="26">
        <v>9</v>
      </c>
      <c r="B15" s="96"/>
      <c r="C15" s="96"/>
      <c r="D15" s="96"/>
      <c r="E15" s="96"/>
      <c r="F15" s="247"/>
      <c r="G15" s="247"/>
      <c r="H15" s="123"/>
      <c r="I15" s="124"/>
      <c r="J15" s="124"/>
      <c r="K15" s="72" t="str">
        <f t="shared" si="0"/>
        <v/>
      </c>
      <c r="L15" s="99" t="str">
        <f t="shared" si="1"/>
        <v/>
      </c>
      <c r="M15" s="119"/>
    </row>
    <row r="16" spans="1:13" ht="20.100000000000001" customHeight="1" x14ac:dyDescent="0.25">
      <c r="A16" s="26">
        <v>10</v>
      </c>
      <c r="B16" s="96"/>
      <c r="C16" s="96"/>
      <c r="D16" s="96"/>
      <c r="E16" s="96"/>
      <c r="F16" s="247"/>
      <c r="G16" s="247"/>
      <c r="H16" s="123"/>
      <c r="I16" s="124"/>
      <c r="J16" s="124"/>
      <c r="K16" s="72" t="str">
        <f t="shared" si="0"/>
        <v/>
      </c>
      <c r="L16" s="99" t="str">
        <f t="shared" si="1"/>
        <v/>
      </c>
      <c r="M16" s="119"/>
    </row>
    <row r="17" spans="1:13" ht="20.100000000000001" customHeight="1" x14ac:dyDescent="0.25">
      <c r="A17" s="26">
        <v>11</v>
      </c>
      <c r="B17" s="120"/>
      <c r="C17" s="120"/>
      <c r="D17" s="96"/>
      <c r="E17" s="96"/>
      <c r="F17" s="247"/>
      <c r="G17" s="247"/>
      <c r="H17" s="123"/>
      <c r="I17" s="124"/>
      <c r="J17" s="124"/>
      <c r="K17" s="72" t="str">
        <f t="shared" si="0"/>
        <v/>
      </c>
      <c r="L17" s="99" t="str">
        <f t="shared" si="1"/>
        <v/>
      </c>
      <c r="M17" s="119"/>
    </row>
    <row r="18" spans="1:13" ht="20.100000000000001" customHeight="1" x14ac:dyDescent="0.25">
      <c r="A18" s="26">
        <v>12</v>
      </c>
      <c r="B18" s="120"/>
      <c r="C18" s="120"/>
      <c r="D18" s="96"/>
      <c r="E18" s="96"/>
      <c r="F18" s="247"/>
      <c r="G18" s="247"/>
      <c r="H18" s="123"/>
      <c r="I18" s="124"/>
      <c r="J18" s="124"/>
      <c r="K18" s="72" t="str">
        <f t="shared" si="0"/>
        <v/>
      </c>
      <c r="L18" s="99" t="str">
        <f t="shared" si="1"/>
        <v/>
      </c>
      <c r="M18" s="119"/>
    </row>
    <row r="19" spans="1:13" ht="20.100000000000001" customHeight="1" x14ac:dyDescent="0.25">
      <c r="A19" s="26">
        <v>13</v>
      </c>
      <c r="B19" s="120"/>
      <c r="C19" s="120"/>
      <c r="D19" s="96"/>
      <c r="E19" s="96"/>
      <c r="F19" s="247"/>
      <c r="G19" s="247"/>
      <c r="H19" s="123"/>
      <c r="I19" s="124"/>
      <c r="J19" s="124"/>
      <c r="K19" s="72" t="str">
        <f t="shared" si="0"/>
        <v/>
      </c>
      <c r="L19" s="99" t="str">
        <f t="shared" si="1"/>
        <v/>
      </c>
      <c r="M19" s="119"/>
    </row>
    <row r="20" spans="1:13" ht="20.100000000000001" customHeight="1" x14ac:dyDescent="0.25">
      <c r="A20" s="26">
        <v>14</v>
      </c>
      <c r="B20" s="120"/>
      <c r="C20" s="120"/>
      <c r="D20" s="96"/>
      <c r="E20" s="96"/>
      <c r="F20" s="247"/>
      <c r="G20" s="247"/>
      <c r="H20" s="123"/>
      <c r="I20" s="124"/>
      <c r="J20" s="124"/>
      <c r="K20" s="72" t="str">
        <f t="shared" si="0"/>
        <v/>
      </c>
      <c r="L20" s="99" t="str">
        <f t="shared" si="1"/>
        <v/>
      </c>
      <c r="M20" s="119"/>
    </row>
    <row r="21" spans="1:13" ht="20.100000000000001" customHeight="1" x14ac:dyDescent="0.25">
      <c r="A21" s="26">
        <v>15</v>
      </c>
      <c r="B21" s="120"/>
      <c r="C21" s="120"/>
      <c r="D21" s="96"/>
      <c r="E21" s="96"/>
      <c r="F21" s="247"/>
      <c r="G21" s="247"/>
      <c r="H21" s="123"/>
      <c r="I21" s="124"/>
      <c r="J21" s="124"/>
      <c r="K21" s="72" t="str">
        <f t="shared" si="0"/>
        <v/>
      </c>
      <c r="L21" s="99" t="str">
        <f t="shared" si="1"/>
        <v/>
      </c>
      <c r="M21" s="119"/>
    </row>
    <row r="22" spans="1:13" ht="20.100000000000001" customHeight="1" x14ac:dyDescent="0.25">
      <c r="A22" s="26">
        <v>16</v>
      </c>
      <c r="B22" s="120"/>
      <c r="C22" s="120"/>
      <c r="D22" s="96"/>
      <c r="E22" s="96"/>
      <c r="F22" s="247"/>
      <c r="G22" s="247"/>
      <c r="H22" s="123"/>
      <c r="I22" s="124"/>
      <c r="J22" s="124"/>
      <c r="K22" s="72" t="str">
        <f t="shared" si="0"/>
        <v/>
      </c>
      <c r="L22" s="99" t="str">
        <f t="shared" si="1"/>
        <v/>
      </c>
      <c r="M22" s="119"/>
    </row>
    <row r="23" spans="1:13" ht="20.100000000000001" customHeight="1" x14ac:dyDescent="0.25">
      <c r="A23" s="26">
        <v>17</v>
      </c>
      <c r="B23" s="120"/>
      <c r="C23" s="120"/>
      <c r="D23" s="96"/>
      <c r="E23" s="96"/>
      <c r="F23" s="247"/>
      <c r="G23" s="247"/>
      <c r="H23" s="123"/>
      <c r="I23" s="124"/>
      <c r="J23" s="124"/>
      <c r="K23" s="72" t="str">
        <f t="shared" si="0"/>
        <v/>
      </c>
      <c r="L23" s="99" t="str">
        <f t="shared" si="1"/>
        <v/>
      </c>
      <c r="M23" s="119"/>
    </row>
    <row r="24" spans="1:13" ht="20.100000000000001" customHeight="1" x14ac:dyDescent="0.25">
      <c r="A24" s="26">
        <v>18</v>
      </c>
      <c r="B24" s="120"/>
      <c r="C24" s="120"/>
      <c r="D24" s="96"/>
      <c r="E24" s="96"/>
      <c r="F24" s="247"/>
      <c r="G24" s="247"/>
      <c r="H24" s="123"/>
      <c r="I24" s="124"/>
      <c r="J24" s="124"/>
      <c r="K24" s="72" t="str">
        <f t="shared" si="0"/>
        <v/>
      </c>
      <c r="L24" s="99" t="str">
        <f t="shared" si="1"/>
        <v/>
      </c>
      <c r="M24" s="119"/>
    </row>
    <row r="25" spans="1:13" ht="20.100000000000001" customHeight="1" x14ac:dyDescent="0.25">
      <c r="A25" s="26">
        <v>19</v>
      </c>
      <c r="B25" s="120"/>
      <c r="C25" s="120"/>
      <c r="D25" s="96"/>
      <c r="E25" s="96"/>
      <c r="F25" s="247"/>
      <c r="G25" s="247"/>
      <c r="H25" s="123"/>
      <c r="I25" s="124"/>
      <c r="J25" s="124"/>
      <c r="K25" s="72" t="str">
        <f t="shared" si="0"/>
        <v/>
      </c>
      <c r="L25" s="99" t="str">
        <f t="shared" si="1"/>
        <v/>
      </c>
      <c r="M25" s="119"/>
    </row>
    <row r="26" spans="1:13" ht="20.100000000000001" customHeight="1" x14ac:dyDescent="0.25">
      <c r="A26" s="26">
        <v>20</v>
      </c>
      <c r="B26" s="120"/>
      <c r="C26" s="120"/>
      <c r="D26" s="96"/>
      <c r="E26" s="96"/>
      <c r="F26" s="247"/>
      <c r="G26" s="247"/>
      <c r="H26" s="123"/>
      <c r="I26" s="124"/>
      <c r="J26" s="124"/>
      <c r="K26" s="72" t="str">
        <f t="shared" si="0"/>
        <v/>
      </c>
      <c r="L26" s="99" t="str">
        <f t="shared" si="1"/>
        <v/>
      </c>
      <c r="M26" s="119"/>
    </row>
    <row r="27" spans="1:13" ht="20.100000000000001" customHeight="1" x14ac:dyDescent="0.25">
      <c r="A27" s="26">
        <v>21</v>
      </c>
      <c r="B27" s="120"/>
      <c r="C27" s="120"/>
      <c r="D27" s="96"/>
      <c r="E27" s="96"/>
      <c r="F27" s="247"/>
      <c r="G27" s="247"/>
      <c r="H27" s="123"/>
      <c r="I27" s="124"/>
      <c r="J27" s="124"/>
      <c r="K27" s="72" t="str">
        <f t="shared" si="0"/>
        <v/>
      </c>
      <c r="L27" s="99" t="str">
        <f t="shared" si="1"/>
        <v/>
      </c>
      <c r="M27" s="119"/>
    </row>
    <row r="28" spans="1:13" ht="20.100000000000001" customHeight="1" x14ac:dyDescent="0.25">
      <c r="A28" s="26">
        <v>22</v>
      </c>
      <c r="B28" s="120"/>
      <c r="C28" s="120"/>
      <c r="D28" s="96"/>
      <c r="E28" s="96"/>
      <c r="F28" s="247"/>
      <c r="G28" s="247"/>
      <c r="H28" s="123"/>
      <c r="I28" s="124"/>
      <c r="J28" s="124"/>
      <c r="K28" s="72" t="str">
        <f t="shared" si="0"/>
        <v/>
      </c>
      <c r="L28" s="99" t="str">
        <f t="shared" si="1"/>
        <v/>
      </c>
      <c r="M28" s="119"/>
    </row>
    <row r="29" spans="1:13" ht="20.100000000000001" customHeight="1" x14ac:dyDescent="0.25">
      <c r="A29" s="26">
        <v>23</v>
      </c>
      <c r="B29" s="120"/>
      <c r="C29" s="120"/>
      <c r="D29" s="96"/>
      <c r="E29" s="96"/>
      <c r="F29" s="247"/>
      <c r="G29" s="247"/>
      <c r="H29" s="123"/>
      <c r="I29" s="124"/>
      <c r="J29" s="124"/>
      <c r="K29" s="72" t="str">
        <f t="shared" si="0"/>
        <v/>
      </c>
      <c r="L29" s="99" t="str">
        <f t="shared" si="1"/>
        <v/>
      </c>
      <c r="M29" s="119"/>
    </row>
    <row r="30" spans="1:13" ht="20.100000000000001" customHeight="1" x14ac:dyDescent="0.25">
      <c r="A30" s="26">
        <v>24</v>
      </c>
      <c r="B30" s="120"/>
      <c r="C30" s="120"/>
      <c r="D30" s="96"/>
      <c r="E30" s="96"/>
      <c r="F30" s="247"/>
      <c r="G30" s="247"/>
      <c r="H30" s="123"/>
      <c r="I30" s="124"/>
      <c r="J30" s="124"/>
      <c r="K30" s="72" t="str">
        <f t="shared" si="0"/>
        <v/>
      </c>
      <c r="L30" s="99" t="str">
        <f t="shared" si="1"/>
        <v/>
      </c>
      <c r="M30" s="119"/>
    </row>
    <row r="31" spans="1:13" ht="20.100000000000001" customHeight="1" x14ac:dyDescent="0.25">
      <c r="A31" s="26">
        <v>25</v>
      </c>
      <c r="B31" s="120"/>
      <c r="C31" s="120"/>
      <c r="D31" s="96"/>
      <c r="E31" s="96"/>
      <c r="F31" s="247"/>
      <c r="G31" s="247"/>
      <c r="H31" s="123"/>
      <c r="I31" s="124"/>
      <c r="J31" s="124"/>
      <c r="K31" s="72" t="str">
        <f t="shared" si="0"/>
        <v/>
      </c>
      <c r="L31" s="99" t="str">
        <f t="shared" si="1"/>
        <v/>
      </c>
      <c r="M31" s="119"/>
    </row>
    <row r="32" spans="1:13" ht="20.100000000000001" customHeight="1" x14ac:dyDescent="0.25">
      <c r="A32" s="26">
        <v>26</v>
      </c>
      <c r="B32" s="120"/>
      <c r="C32" s="120"/>
      <c r="D32" s="96"/>
      <c r="E32" s="96"/>
      <c r="F32" s="247"/>
      <c r="G32" s="247"/>
      <c r="H32" s="123"/>
      <c r="I32" s="124"/>
      <c r="J32" s="124"/>
      <c r="K32" s="72" t="str">
        <f t="shared" si="0"/>
        <v/>
      </c>
      <c r="L32" s="99" t="str">
        <f t="shared" si="1"/>
        <v/>
      </c>
      <c r="M32" s="119"/>
    </row>
    <row r="33" spans="1:13" ht="20.100000000000001" customHeight="1" x14ac:dyDescent="0.25">
      <c r="A33" s="26">
        <v>27</v>
      </c>
      <c r="B33" s="120"/>
      <c r="C33" s="120"/>
      <c r="D33" s="96"/>
      <c r="E33" s="96"/>
      <c r="F33" s="247"/>
      <c r="G33" s="247"/>
      <c r="H33" s="123"/>
      <c r="I33" s="124"/>
      <c r="J33" s="124"/>
      <c r="K33" s="72" t="str">
        <f t="shared" si="0"/>
        <v/>
      </c>
      <c r="L33" s="99" t="str">
        <f t="shared" si="1"/>
        <v/>
      </c>
      <c r="M33" s="119"/>
    </row>
    <row r="34" spans="1:13" ht="20.100000000000001" customHeight="1" x14ac:dyDescent="0.25">
      <c r="A34" s="26">
        <v>28</v>
      </c>
      <c r="B34" s="120"/>
      <c r="C34" s="120"/>
      <c r="D34" s="96"/>
      <c r="E34" s="96"/>
      <c r="F34" s="247"/>
      <c r="G34" s="247"/>
      <c r="H34" s="123"/>
      <c r="I34" s="124"/>
      <c r="J34" s="124"/>
      <c r="K34" s="72" t="str">
        <f t="shared" si="0"/>
        <v/>
      </c>
      <c r="L34" s="99" t="str">
        <f t="shared" si="1"/>
        <v/>
      </c>
      <c r="M34" s="119"/>
    </row>
    <row r="35" spans="1:13" ht="20.100000000000001" customHeight="1" x14ac:dyDescent="0.25">
      <c r="A35" s="26">
        <v>29</v>
      </c>
      <c r="B35" s="120"/>
      <c r="C35" s="120"/>
      <c r="D35" s="96"/>
      <c r="E35" s="96"/>
      <c r="F35" s="247"/>
      <c r="G35" s="247"/>
      <c r="H35" s="123"/>
      <c r="I35" s="124"/>
      <c r="J35" s="124"/>
      <c r="K35" s="72" t="str">
        <f t="shared" si="0"/>
        <v/>
      </c>
      <c r="L35" s="99" t="str">
        <f t="shared" si="1"/>
        <v/>
      </c>
      <c r="M35" s="119"/>
    </row>
    <row r="36" spans="1:13" ht="20.100000000000001" customHeight="1" x14ac:dyDescent="0.25">
      <c r="A36" s="26">
        <v>30</v>
      </c>
      <c r="B36" s="120"/>
      <c r="C36" s="120"/>
      <c r="D36" s="96"/>
      <c r="E36" s="96"/>
      <c r="F36" s="247"/>
      <c r="G36" s="247"/>
      <c r="H36" s="123"/>
      <c r="I36" s="124"/>
      <c r="J36" s="124"/>
      <c r="K36" s="72" t="str">
        <f t="shared" si="0"/>
        <v/>
      </c>
      <c r="L36" s="99" t="str">
        <f t="shared" si="1"/>
        <v/>
      </c>
      <c r="M36" s="119"/>
    </row>
    <row r="37" spans="1:13" ht="20.100000000000001" customHeight="1" x14ac:dyDescent="0.25">
      <c r="A37" s="26">
        <v>31</v>
      </c>
      <c r="B37" s="120"/>
      <c r="C37" s="120"/>
      <c r="D37" s="96"/>
      <c r="E37" s="96"/>
      <c r="F37" s="247"/>
      <c r="G37" s="247"/>
      <c r="H37" s="123"/>
      <c r="I37" s="124"/>
      <c r="J37" s="124"/>
      <c r="K37" s="72" t="str">
        <f t="shared" si="0"/>
        <v/>
      </c>
      <c r="L37" s="99" t="str">
        <f t="shared" si="1"/>
        <v/>
      </c>
      <c r="M37" s="119"/>
    </row>
    <row r="38" spans="1:13" ht="20.100000000000001" customHeight="1" x14ac:dyDescent="0.25">
      <c r="A38" s="26">
        <v>32</v>
      </c>
      <c r="B38" s="120"/>
      <c r="C38" s="120"/>
      <c r="D38" s="96"/>
      <c r="E38" s="96"/>
      <c r="F38" s="247"/>
      <c r="G38" s="247"/>
      <c r="H38" s="123"/>
      <c r="I38" s="124"/>
      <c r="J38" s="124"/>
      <c r="K38" s="72" t="str">
        <f t="shared" si="0"/>
        <v/>
      </c>
      <c r="L38" s="99" t="str">
        <f t="shared" si="1"/>
        <v/>
      </c>
      <c r="M38" s="119"/>
    </row>
    <row r="39" spans="1:13" ht="20.100000000000001" customHeight="1" x14ac:dyDescent="0.25">
      <c r="A39" s="26">
        <v>33</v>
      </c>
      <c r="B39" s="120"/>
      <c r="C39" s="120"/>
      <c r="D39" s="96"/>
      <c r="E39" s="96"/>
      <c r="F39" s="247"/>
      <c r="G39" s="247"/>
      <c r="H39" s="123"/>
      <c r="I39" s="124"/>
      <c r="J39" s="124"/>
      <c r="K39" s="72" t="str">
        <f t="shared" si="0"/>
        <v/>
      </c>
      <c r="L39" s="99" t="str">
        <f t="shared" si="1"/>
        <v/>
      </c>
      <c r="M39" s="119"/>
    </row>
    <row r="40" spans="1:13" ht="20.100000000000001" customHeight="1" x14ac:dyDescent="0.25">
      <c r="A40" s="26">
        <v>34</v>
      </c>
      <c r="B40" s="120"/>
      <c r="C40" s="120"/>
      <c r="D40" s="96"/>
      <c r="E40" s="96"/>
      <c r="F40" s="247"/>
      <c r="G40" s="247"/>
      <c r="H40" s="123"/>
      <c r="I40" s="124"/>
      <c r="J40" s="124"/>
      <c r="K40" s="72" t="str">
        <f t="shared" si="0"/>
        <v/>
      </c>
      <c r="L40" s="99" t="str">
        <f t="shared" si="1"/>
        <v/>
      </c>
      <c r="M40" s="119"/>
    </row>
    <row r="41" spans="1:13" ht="20.100000000000001" customHeight="1" x14ac:dyDescent="0.25">
      <c r="A41" s="26">
        <v>35</v>
      </c>
      <c r="B41" s="120"/>
      <c r="C41" s="120"/>
      <c r="D41" s="96"/>
      <c r="E41" s="96"/>
      <c r="F41" s="247"/>
      <c r="G41" s="247"/>
      <c r="H41" s="123"/>
      <c r="I41" s="124"/>
      <c r="J41" s="124"/>
      <c r="K41" s="72" t="str">
        <f t="shared" si="0"/>
        <v/>
      </c>
      <c r="L41" s="99" t="str">
        <f t="shared" si="1"/>
        <v/>
      </c>
      <c r="M41" s="119"/>
    </row>
    <row r="42" spans="1:13" ht="20.100000000000001" customHeight="1" x14ac:dyDescent="0.25">
      <c r="A42" s="26">
        <v>36</v>
      </c>
      <c r="B42" s="120"/>
      <c r="C42" s="120"/>
      <c r="D42" s="96"/>
      <c r="E42" s="96"/>
      <c r="F42" s="247"/>
      <c r="G42" s="247"/>
      <c r="H42" s="123"/>
      <c r="I42" s="124"/>
      <c r="J42" s="124"/>
      <c r="K42" s="72" t="str">
        <f t="shared" si="0"/>
        <v/>
      </c>
      <c r="L42" s="99" t="str">
        <f t="shared" si="1"/>
        <v/>
      </c>
      <c r="M42" s="119"/>
    </row>
    <row r="43" spans="1:13" ht="20.100000000000001" customHeight="1" x14ac:dyDescent="0.25">
      <c r="A43" s="26">
        <v>37</v>
      </c>
      <c r="B43" s="120"/>
      <c r="C43" s="120"/>
      <c r="D43" s="96"/>
      <c r="E43" s="96"/>
      <c r="F43" s="247"/>
      <c r="G43" s="247"/>
      <c r="H43" s="123"/>
      <c r="I43" s="124"/>
      <c r="J43" s="124"/>
      <c r="K43" s="72" t="str">
        <f t="shared" si="0"/>
        <v/>
      </c>
      <c r="L43" s="99" t="str">
        <f t="shared" si="1"/>
        <v/>
      </c>
      <c r="M43" s="119"/>
    </row>
    <row r="44" spans="1:13" ht="20.100000000000001" customHeight="1" x14ac:dyDescent="0.25">
      <c r="A44" s="26">
        <v>38</v>
      </c>
      <c r="B44" s="120"/>
      <c r="C44" s="120"/>
      <c r="D44" s="96"/>
      <c r="E44" s="96"/>
      <c r="F44" s="247"/>
      <c r="G44" s="247"/>
      <c r="H44" s="123"/>
      <c r="I44" s="124"/>
      <c r="J44" s="124"/>
      <c r="K44" s="72" t="str">
        <f t="shared" si="0"/>
        <v/>
      </c>
      <c r="L44" s="99" t="str">
        <f t="shared" si="1"/>
        <v/>
      </c>
      <c r="M44" s="119"/>
    </row>
    <row r="45" spans="1:13" ht="20.100000000000001" customHeight="1" x14ac:dyDescent="0.25">
      <c r="A45" s="26">
        <v>39</v>
      </c>
      <c r="B45" s="120"/>
      <c r="C45" s="120"/>
      <c r="D45" s="96"/>
      <c r="E45" s="96"/>
      <c r="F45" s="247"/>
      <c r="G45" s="247"/>
      <c r="H45" s="123"/>
      <c r="I45" s="124"/>
      <c r="J45" s="124"/>
      <c r="K45" s="72" t="str">
        <f t="shared" si="0"/>
        <v/>
      </c>
      <c r="L45" s="99" t="str">
        <f t="shared" si="1"/>
        <v/>
      </c>
      <c r="M45" s="119"/>
    </row>
    <row r="46" spans="1:13" ht="20.100000000000001" customHeight="1" x14ac:dyDescent="0.25">
      <c r="A46" s="26">
        <v>40</v>
      </c>
      <c r="B46" s="120"/>
      <c r="C46" s="120"/>
      <c r="D46" s="96"/>
      <c r="E46" s="96"/>
      <c r="F46" s="247"/>
      <c r="G46" s="247"/>
      <c r="H46" s="123"/>
      <c r="I46" s="124"/>
      <c r="J46" s="124"/>
      <c r="K46" s="72" t="str">
        <f t="shared" si="0"/>
        <v/>
      </c>
      <c r="L46" s="99" t="str">
        <f t="shared" si="1"/>
        <v/>
      </c>
      <c r="M46" s="119"/>
    </row>
    <row r="47" spans="1:13" ht="20.100000000000001" customHeight="1" x14ac:dyDescent="0.25">
      <c r="A47" s="26">
        <v>41</v>
      </c>
      <c r="B47" s="120"/>
      <c r="C47" s="120"/>
      <c r="D47" s="96"/>
      <c r="E47" s="96"/>
      <c r="F47" s="247"/>
      <c r="G47" s="247"/>
      <c r="H47" s="123"/>
      <c r="I47" s="124"/>
      <c r="J47" s="124"/>
      <c r="K47" s="72" t="str">
        <f t="shared" si="0"/>
        <v/>
      </c>
      <c r="L47" s="99" t="str">
        <f t="shared" si="1"/>
        <v/>
      </c>
      <c r="M47" s="119"/>
    </row>
    <row r="48" spans="1:13" ht="20.100000000000001" customHeight="1" x14ac:dyDescent="0.25">
      <c r="A48" s="26">
        <v>42</v>
      </c>
      <c r="B48" s="120"/>
      <c r="C48" s="120"/>
      <c r="D48" s="96"/>
      <c r="E48" s="96"/>
      <c r="F48" s="247"/>
      <c r="G48" s="247"/>
      <c r="H48" s="123"/>
      <c r="I48" s="124"/>
      <c r="J48" s="124"/>
      <c r="K48" s="72" t="str">
        <f t="shared" si="0"/>
        <v/>
      </c>
      <c r="L48" s="99" t="str">
        <f t="shared" si="1"/>
        <v/>
      </c>
      <c r="M48" s="119"/>
    </row>
    <row r="49" spans="1:13" ht="20.100000000000001" customHeight="1" x14ac:dyDescent="0.25">
      <c r="A49" s="26">
        <v>43</v>
      </c>
      <c r="B49" s="120"/>
      <c r="C49" s="120"/>
      <c r="D49" s="96"/>
      <c r="E49" s="96"/>
      <c r="F49" s="247"/>
      <c r="G49" s="247"/>
      <c r="H49" s="123"/>
      <c r="I49" s="124"/>
      <c r="J49" s="124"/>
      <c r="K49" s="72" t="str">
        <f t="shared" si="0"/>
        <v/>
      </c>
      <c r="L49" s="99" t="str">
        <f t="shared" si="1"/>
        <v/>
      </c>
      <c r="M49" s="119"/>
    </row>
    <row r="50" spans="1:13" ht="20.100000000000001" customHeight="1" x14ac:dyDescent="0.25">
      <c r="A50" s="26">
        <v>44</v>
      </c>
      <c r="B50" s="120"/>
      <c r="C50" s="120"/>
      <c r="D50" s="96"/>
      <c r="E50" s="96"/>
      <c r="F50" s="247"/>
      <c r="G50" s="247"/>
      <c r="H50" s="123"/>
      <c r="I50" s="124"/>
      <c r="J50" s="124"/>
      <c r="K50" s="72" t="str">
        <f t="shared" si="0"/>
        <v/>
      </c>
      <c r="L50" s="99" t="str">
        <f t="shared" si="1"/>
        <v/>
      </c>
      <c r="M50" s="119"/>
    </row>
    <row r="51" spans="1:13" ht="20.100000000000001" customHeight="1" x14ac:dyDescent="0.25">
      <c r="A51" s="26">
        <v>45</v>
      </c>
      <c r="B51" s="120"/>
      <c r="C51" s="120"/>
      <c r="D51" s="96"/>
      <c r="E51" s="96"/>
      <c r="F51" s="247"/>
      <c r="G51" s="247"/>
      <c r="H51" s="123"/>
      <c r="I51" s="124"/>
      <c r="J51" s="124"/>
      <c r="K51" s="72" t="str">
        <f t="shared" si="0"/>
        <v/>
      </c>
      <c r="L51" s="99" t="str">
        <f t="shared" si="1"/>
        <v/>
      </c>
      <c r="M51" s="119"/>
    </row>
    <row r="52" spans="1:13" ht="20.100000000000001" customHeight="1" x14ac:dyDescent="0.25">
      <c r="A52" s="26">
        <v>46</v>
      </c>
      <c r="B52" s="120"/>
      <c r="C52" s="120"/>
      <c r="D52" s="96"/>
      <c r="E52" s="96"/>
      <c r="F52" s="247"/>
      <c r="G52" s="247"/>
      <c r="H52" s="123"/>
      <c r="I52" s="124"/>
      <c r="J52" s="124"/>
      <c r="K52" s="72" t="str">
        <f t="shared" si="0"/>
        <v/>
      </c>
      <c r="L52" s="99" t="str">
        <f t="shared" si="1"/>
        <v/>
      </c>
      <c r="M52" s="119"/>
    </row>
    <row r="53" spans="1:13" ht="20.100000000000001" customHeight="1" x14ac:dyDescent="0.25">
      <c r="A53" s="26">
        <v>47</v>
      </c>
      <c r="B53" s="120"/>
      <c r="C53" s="120"/>
      <c r="D53" s="96"/>
      <c r="E53" s="96"/>
      <c r="F53" s="247"/>
      <c r="G53" s="247"/>
      <c r="H53" s="123"/>
      <c r="I53" s="124"/>
      <c r="J53" s="124"/>
      <c r="K53" s="72" t="str">
        <f t="shared" si="0"/>
        <v/>
      </c>
      <c r="L53" s="99" t="str">
        <f t="shared" si="1"/>
        <v/>
      </c>
      <c r="M53" s="119"/>
    </row>
    <row r="54" spans="1:13" ht="20.100000000000001" customHeight="1" x14ac:dyDescent="0.25">
      <c r="A54" s="26">
        <v>48</v>
      </c>
      <c r="B54" s="120"/>
      <c r="C54" s="120"/>
      <c r="D54" s="96"/>
      <c r="E54" s="96"/>
      <c r="F54" s="247"/>
      <c r="G54" s="247"/>
      <c r="H54" s="123"/>
      <c r="I54" s="124"/>
      <c r="J54" s="124"/>
      <c r="K54" s="72" t="str">
        <f t="shared" si="0"/>
        <v/>
      </c>
      <c r="L54" s="99" t="str">
        <f t="shared" si="1"/>
        <v/>
      </c>
      <c r="M54" s="119"/>
    </row>
    <row r="55" spans="1:13" ht="20.100000000000001" customHeight="1" x14ac:dyDescent="0.25">
      <c r="A55" s="26">
        <v>49</v>
      </c>
      <c r="B55" s="120"/>
      <c r="C55" s="120"/>
      <c r="D55" s="96"/>
      <c r="E55" s="96"/>
      <c r="F55" s="247"/>
      <c r="G55" s="247"/>
      <c r="H55" s="123"/>
      <c r="I55" s="124"/>
      <c r="J55" s="124"/>
      <c r="K55" s="72" t="str">
        <f t="shared" si="0"/>
        <v/>
      </c>
      <c r="L55" s="99" t="str">
        <f t="shared" si="1"/>
        <v/>
      </c>
      <c r="M55" s="119"/>
    </row>
    <row r="56" spans="1:13" ht="20.100000000000001" customHeight="1" x14ac:dyDescent="0.25">
      <c r="A56" s="26">
        <v>50</v>
      </c>
      <c r="B56" s="120"/>
      <c r="C56" s="120"/>
      <c r="D56" s="96"/>
      <c r="E56" s="96"/>
      <c r="F56" s="247"/>
      <c r="G56" s="247"/>
      <c r="H56" s="123"/>
      <c r="I56" s="124"/>
      <c r="J56" s="124"/>
      <c r="K56" s="72" t="str">
        <f t="shared" si="0"/>
        <v/>
      </c>
      <c r="L56" s="99" t="str">
        <f t="shared" si="1"/>
        <v/>
      </c>
      <c r="M56" s="119"/>
    </row>
    <row r="57" spans="1:13" ht="20.100000000000001" customHeight="1" x14ac:dyDescent="0.25">
      <c r="A57" s="26">
        <v>51</v>
      </c>
      <c r="B57" s="120"/>
      <c r="C57" s="120"/>
      <c r="D57" s="96"/>
      <c r="E57" s="96"/>
      <c r="F57" s="247"/>
      <c r="G57" s="247"/>
      <c r="H57" s="123"/>
      <c r="I57" s="124"/>
      <c r="J57" s="124"/>
      <c r="K57" s="72" t="str">
        <f t="shared" si="0"/>
        <v/>
      </c>
      <c r="L57" s="99" t="str">
        <f t="shared" si="1"/>
        <v/>
      </c>
      <c r="M57" s="119"/>
    </row>
    <row r="58" spans="1:13" ht="20.100000000000001" customHeight="1" x14ac:dyDescent="0.25">
      <c r="A58" s="26">
        <v>52</v>
      </c>
      <c r="B58" s="120"/>
      <c r="C58" s="120"/>
      <c r="D58" s="96"/>
      <c r="E58" s="96"/>
      <c r="F58" s="247"/>
      <c r="G58" s="247"/>
      <c r="H58" s="123"/>
      <c r="I58" s="124"/>
      <c r="J58" s="124"/>
      <c r="K58" s="72" t="str">
        <f t="shared" si="0"/>
        <v/>
      </c>
      <c r="L58" s="99" t="str">
        <f t="shared" si="1"/>
        <v/>
      </c>
      <c r="M58" s="119"/>
    </row>
    <row r="59" spans="1:13" ht="20.100000000000001" customHeight="1" x14ac:dyDescent="0.25">
      <c r="A59" s="26">
        <v>53</v>
      </c>
      <c r="B59" s="120"/>
      <c r="C59" s="120"/>
      <c r="D59" s="96"/>
      <c r="E59" s="96"/>
      <c r="F59" s="247"/>
      <c r="G59" s="247"/>
      <c r="H59" s="123"/>
      <c r="I59" s="124"/>
      <c r="J59" s="124"/>
      <c r="K59" s="72" t="str">
        <f t="shared" si="0"/>
        <v/>
      </c>
      <c r="L59" s="99" t="str">
        <f t="shared" si="1"/>
        <v/>
      </c>
      <c r="M59" s="119"/>
    </row>
    <row r="60" spans="1:13" ht="20.100000000000001" customHeight="1" x14ac:dyDescent="0.25">
      <c r="A60" s="26">
        <v>54</v>
      </c>
      <c r="B60" s="120"/>
      <c r="C60" s="120"/>
      <c r="D60" s="96"/>
      <c r="E60" s="96"/>
      <c r="F60" s="247"/>
      <c r="G60" s="247"/>
      <c r="H60" s="123"/>
      <c r="I60" s="124"/>
      <c r="J60" s="124"/>
      <c r="K60" s="72" t="str">
        <f t="shared" si="0"/>
        <v/>
      </c>
      <c r="L60" s="99" t="str">
        <f t="shared" si="1"/>
        <v/>
      </c>
      <c r="M60" s="119"/>
    </row>
    <row r="61" spans="1:13" ht="20.100000000000001" customHeight="1" x14ac:dyDescent="0.25">
      <c r="A61" s="26">
        <v>55</v>
      </c>
      <c r="B61" s="120"/>
      <c r="C61" s="120"/>
      <c r="D61" s="96"/>
      <c r="E61" s="96"/>
      <c r="F61" s="247"/>
      <c r="G61" s="247"/>
      <c r="H61" s="123"/>
      <c r="I61" s="124"/>
      <c r="J61" s="124"/>
      <c r="K61" s="72" t="str">
        <f t="shared" si="0"/>
        <v/>
      </c>
      <c r="L61" s="99" t="str">
        <f t="shared" si="1"/>
        <v/>
      </c>
      <c r="M61" s="119"/>
    </row>
    <row r="62" spans="1:13" ht="20.100000000000001" customHeight="1" x14ac:dyDescent="0.25">
      <c r="A62" s="26">
        <v>56</v>
      </c>
      <c r="B62" s="120"/>
      <c r="C62" s="120"/>
      <c r="D62" s="96"/>
      <c r="E62" s="96"/>
      <c r="F62" s="247"/>
      <c r="G62" s="247"/>
      <c r="H62" s="123"/>
      <c r="I62" s="124"/>
      <c r="J62" s="124"/>
      <c r="K62" s="72" t="str">
        <f t="shared" si="0"/>
        <v/>
      </c>
      <c r="L62" s="99" t="str">
        <f t="shared" si="1"/>
        <v/>
      </c>
      <c r="M62" s="119"/>
    </row>
    <row r="63" spans="1:13" ht="20.100000000000001" customHeight="1" x14ac:dyDescent="0.25">
      <c r="A63" s="26">
        <v>57</v>
      </c>
      <c r="B63" s="120"/>
      <c r="C63" s="120"/>
      <c r="D63" s="96"/>
      <c r="E63" s="96"/>
      <c r="F63" s="247"/>
      <c r="G63" s="247"/>
      <c r="H63" s="123"/>
      <c r="I63" s="124"/>
      <c r="J63" s="124"/>
      <c r="K63" s="72" t="str">
        <f t="shared" si="0"/>
        <v/>
      </c>
      <c r="L63" s="99" t="str">
        <f t="shared" si="1"/>
        <v/>
      </c>
      <c r="M63" s="119"/>
    </row>
    <row r="64" spans="1:13" ht="20.100000000000001" customHeight="1" x14ac:dyDescent="0.25">
      <c r="A64" s="26">
        <v>58</v>
      </c>
      <c r="B64" s="120"/>
      <c r="C64" s="120"/>
      <c r="D64" s="96"/>
      <c r="E64" s="96"/>
      <c r="F64" s="247"/>
      <c r="G64" s="247"/>
      <c r="H64" s="123"/>
      <c r="I64" s="124"/>
      <c r="J64" s="124"/>
      <c r="K64" s="72" t="str">
        <f t="shared" si="0"/>
        <v/>
      </c>
      <c r="L64" s="99" t="str">
        <f t="shared" si="1"/>
        <v/>
      </c>
      <c r="M64" s="119"/>
    </row>
    <row r="65" spans="1:13" ht="20.100000000000001" customHeight="1" x14ac:dyDescent="0.25">
      <c r="A65" s="26">
        <v>59</v>
      </c>
      <c r="B65" s="120"/>
      <c r="C65" s="120"/>
      <c r="D65" s="96"/>
      <c r="E65" s="96"/>
      <c r="F65" s="247"/>
      <c r="G65" s="247"/>
      <c r="H65" s="123"/>
      <c r="I65" s="124"/>
      <c r="J65" s="124"/>
      <c r="K65" s="72" t="str">
        <f t="shared" si="0"/>
        <v/>
      </c>
      <c r="L65" s="99" t="str">
        <f t="shared" si="1"/>
        <v/>
      </c>
      <c r="M65" s="119"/>
    </row>
    <row r="66" spans="1:13" ht="20.100000000000001" customHeight="1" x14ac:dyDescent="0.25">
      <c r="A66" s="26">
        <v>60</v>
      </c>
      <c r="B66" s="120"/>
      <c r="C66" s="120"/>
      <c r="D66" s="96"/>
      <c r="E66" s="96"/>
      <c r="F66" s="247"/>
      <c r="G66" s="247"/>
      <c r="H66" s="123"/>
      <c r="I66" s="124"/>
      <c r="J66" s="124"/>
      <c r="K66" s="72" t="str">
        <f t="shared" si="0"/>
        <v/>
      </c>
      <c r="L66" s="99" t="str">
        <f t="shared" si="1"/>
        <v/>
      </c>
      <c r="M66" s="119"/>
    </row>
    <row r="67" spans="1:13" ht="20.100000000000001" customHeight="1" x14ac:dyDescent="0.25">
      <c r="A67" s="26">
        <v>61</v>
      </c>
      <c r="B67" s="120"/>
      <c r="C67" s="120"/>
      <c r="D67" s="96"/>
      <c r="E67" s="96"/>
      <c r="F67" s="247"/>
      <c r="G67" s="247"/>
      <c r="H67" s="123"/>
      <c r="I67" s="124"/>
      <c r="J67" s="124"/>
      <c r="K67" s="72" t="str">
        <f t="shared" si="0"/>
        <v/>
      </c>
      <c r="L67" s="99" t="str">
        <f t="shared" si="1"/>
        <v/>
      </c>
      <c r="M67" s="119"/>
    </row>
    <row r="68" spans="1:13" ht="20.100000000000001" customHeight="1" x14ac:dyDescent="0.25">
      <c r="A68" s="26">
        <v>62</v>
      </c>
      <c r="B68" s="120"/>
      <c r="C68" s="120"/>
      <c r="D68" s="96"/>
      <c r="E68" s="96"/>
      <c r="F68" s="247"/>
      <c r="G68" s="247"/>
      <c r="H68" s="123"/>
      <c r="I68" s="124"/>
      <c r="J68" s="124"/>
      <c r="K68" s="72" t="str">
        <f t="shared" si="0"/>
        <v/>
      </c>
      <c r="L68" s="99" t="str">
        <f t="shared" si="1"/>
        <v/>
      </c>
      <c r="M68" s="119"/>
    </row>
    <row r="69" spans="1:13" ht="20.100000000000001" customHeight="1" x14ac:dyDescent="0.25">
      <c r="A69" s="26">
        <v>63</v>
      </c>
      <c r="B69" s="120"/>
      <c r="C69" s="120"/>
      <c r="D69" s="96"/>
      <c r="E69" s="96"/>
      <c r="F69" s="247"/>
      <c r="G69" s="247"/>
      <c r="H69" s="123"/>
      <c r="I69" s="124"/>
      <c r="J69" s="124"/>
      <c r="K69" s="72" t="str">
        <f t="shared" si="0"/>
        <v/>
      </c>
      <c r="L69" s="99" t="str">
        <f t="shared" si="1"/>
        <v/>
      </c>
      <c r="M69" s="119"/>
    </row>
    <row r="70" spans="1:13" ht="20.100000000000001" customHeight="1" x14ac:dyDescent="0.25">
      <c r="A70" s="26">
        <v>64</v>
      </c>
      <c r="B70" s="120"/>
      <c r="C70" s="120"/>
      <c r="D70" s="96"/>
      <c r="E70" s="96"/>
      <c r="F70" s="247"/>
      <c r="G70" s="247"/>
      <c r="H70" s="123"/>
      <c r="I70" s="124"/>
      <c r="J70" s="124"/>
      <c r="K70" s="72" t="str">
        <f t="shared" ref="K70:K133" si="2">IF($E70="","",IF(OR(($H70=0),($I70=0)),0,$H70/$I70*$J70))</f>
        <v/>
      </c>
      <c r="L70" s="99" t="str">
        <f t="shared" si="1"/>
        <v/>
      </c>
      <c r="M70" s="119"/>
    </row>
    <row r="71" spans="1:13" ht="20.100000000000001" customHeight="1" x14ac:dyDescent="0.25">
      <c r="A71" s="26">
        <v>65</v>
      </c>
      <c r="B71" s="120"/>
      <c r="C71" s="120"/>
      <c r="D71" s="96"/>
      <c r="E71" s="96"/>
      <c r="F71" s="247"/>
      <c r="G71" s="247"/>
      <c r="H71" s="123"/>
      <c r="I71" s="124"/>
      <c r="J71" s="124"/>
      <c r="K71" s="72" t="str">
        <f t="shared" si="2"/>
        <v/>
      </c>
      <c r="L71" s="99" t="str">
        <f t="shared" ref="L71:L134" si="3">IF(J71="","",IF(E71="Salaire technicien",MIN(60000/1607*J71,60000),IF(E71="Salaire ingénieur",MIN(80000/1607*J71,80000))))</f>
        <v/>
      </c>
      <c r="M71" s="119"/>
    </row>
    <row r="72" spans="1:13" ht="20.100000000000001" customHeight="1" x14ac:dyDescent="0.25">
      <c r="A72" s="26">
        <v>66</v>
      </c>
      <c r="B72" s="120"/>
      <c r="C72" s="120"/>
      <c r="D72" s="96"/>
      <c r="E72" s="96"/>
      <c r="F72" s="247"/>
      <c r="G72" s="247"/>
      <c r="H72" s="123"/>
      <c r="I72" s="124"/>
      <c r="J72" s="124"/>
      <c r="K72" s="72" t="str">
        <f t="shared" si="2"/>
        <v/>
      </c>
      <c r="L72" s="99" t="str">
        <f t="shared" si="3"/>
        <v/>
      </c>
      <c r="M72" s="119"/>
    </row>
    <row r="73" spans="1:13" ht="20.100000000000001" customHeight="1" x14ac:dyDescent="0.25">
      <c r="A73" s="26">
        <v>67</v>
      </c>
      <c r="B73" s="120"/>
      <c r="C73" s="120"/>
      <c r="D73" s="96"/>
      <c r="E73" s="96"/>
      <c r="F73" s="247"/>
      <c r="G73" s="247"/>
      <c r="H73" s="123"/>
      <c r="I73" s="124"/>
      <c r="J73" s="124"/>
      <c r="K73" s="72" t="str">
        <f t="shared" si="2"/>
        <v/>
      </c>
      <c r="L73" s="99" t="str">
        <f t="shared" si="3"/>
        <v/>
      </c>
      <c r="M73" s="119"/>
    </row>
    <row r="74" spans="1:13" ht="20.100000000000001" customHeight="1" x14ac:dyDescent="0.25">
      <c r="A74" s="26">
        <v>68</v>
      </c>
      <c r="B74" s="120"/>
      <c r="C74" s="120"/>
      <c r="D74" s="96"/>
      <c r="E74" s="96"/>
      <c r="F74" s="247"/>
      <c r="G74" s="247"/>
      <c r="H74" s="123"/>
      <c r="I74" s="124"/>
      <c r="J74" s="124"/>
      <c r="K74" s="72" t="str">
        <f t="shared" si="2"/>
        <v/>
      </c>
      <c r="L74" s="99" t="str">
        <f t="shared" si="3"/>
        <v/>
      </c>
      <c r="M74" s="119"/>
    </row>
    <row r="75" spans="1:13" ht="20.100000000000001" customHeight="1" x14ac:dyDescent="0.25">
      <c r="A75" s="26">
        <v>69</v>
      </c>
      <c r="B75" s="120"/>
      <c r="C75" s="120"/>
      <c r="D75" s="96"/>
      <c r="E75" s="96"/>
      <c r="F75" s="247"/>
      <c r="G75" s="247"/>
      <c r="H75" s="123"/>
      <c r="I75" s="124"/>
      <c r="J75" s="124"/>
      <c r="K75" s="72" t="str">
        <f t="shared" si="2"/>
        <v/>
      </c>
      <c r="L75" s="99" t="str">
        <f t="shared" si="3"/>
        <v/>
      </c>
      <c r="M75" s="119"/>
    </row>
    <row r="76" spans="1:13" ht="20.100000000000001" customHeight="1" x14ac:dyDescent="0.25">
      <c r="A76" s="26">
        <v>70</v>
      </c>
      <c r="B76" s="120"/>
      <c r="C76" s="120"/>
      <c r="D76" s="96"/>
      <c r="E76" s="96"/>
      <c r="F76" s="247"/>
      <c r="G76" s="247"/>
      <c r="H76" s="123"/>
      <c r="I76" s="124"/>
      <c r="J76" s="124"/>
      <c r="K76" s="72" t="str">
        <f t="shared" si="2"/>
        <v/>
      </c>
      <c r="L76" s="99" t="str">
        <f t="shared" si="3"/>
        <v/>
      </c>
      <c r="M76" s="119"/>
    </row>
    <row r="77" spans="1:13" ht="20.100000000000001" customHeight="1" x14ac:dyDescent="0.25">
      <c r="A77" s="26">
        <v>71</v>
      </c>
      <c r="B77" s="120"/>
      <c r="C77" s="120"/>
      <c r="D77" s="96"/>
      <c r="E77" s="96"/>
      <c r="F77" s="247"/>
      <c r="G77" s="247"/>
      <c r="H77" s="123"/>
      <c r="I77" s="124"/>
      <c r="J77" s="124"/>
      <c r="K77" s="72" t="str">
        <f t="shared" si="2"/>
        <v/>
      </c>
      <c r="L77" s="99" t="str">
        <f t="shared" si="3"/>
        <v/>
      </c>
      <c r="M77" s="119"/>
    </row>
    <row r="78" spans="1:13" ht="20.100000000000001" customHeight="1" x14ac:dyDescent="0.25">
      <c r="A78" s="26">
        <v>72</v>
      </c>
      <c r="B78" s="120"/>
      <c r="C78" s="120"/>
      <c r="D78" s="96"/>
      <c r="E78" s="96"/>
      <c r="F78" s="247"/>
      <c r="G78" s="247"/>
      <c r="H78" s="123"/>
      <c r="I78" s="124"/>
      <c r="J78" s="124"/>
      <c r="K78" s="72" t="str">
        <f t="shared" si="2"/>
        <v/>
      </c>
      <c r="L78" s="99" t="str">
        <f t="shared" si="3"/>
        <v/>
      </c>
      <c r="M78" s="119"/>
    </row>
    <row r="79" spans="1:13" ht="20.100000000000001" customHeight="1" x14ac:dyDescent="0.25">
      <c r="A79" s="26">
        <v>73</v>
      </c>
      <c r="B79" s="120"/>
      <c r="C79" s="120"/>
      <c r="D79" s="96"/>
      <c r="E79" s="96"/>
      <c r="F79" s="247"/>
      <c r="G79" s="247"/>
      <c r="H79" s="123"/>
      <c r="I79" s="124"/>
      <c r="J79" s="124"/>
      <c r="K79" s="72" t="str">
        <f t="shared" si="2"/>
        <v/>
      </c>
      <c r="L79" s="99" t="str">
        <f t="shared" si="3"/>
        <v/>
      </c>
      <c r="M79" s="119"/>
    </row>
    <row r="80" spans="1:13" ht="20.100000000000001" customHeight="1" x14ac:dyDescent="0.25">
      <c r="A80" s="26">
        <v>74</v>
      </c>
      <c r="B80" s="120"/>
      <c r="C80" s="120"/>
      <c r="D80" s="96"/>
      <c r="E80" s="96"/>
      <c r="F80" s="247"/>
      <c r="G80" s="247"/>
      <c r="H80" s="123"/>
      <c r="I80" s="124"/>
      <c r="J80" s="124"/>
      <c r="K80" s="72" t="str">
        <f t="shared" si="2"/>
        <v/>
      </c>
      <c r="L80" s="99" t="str">
        <f t="shared" si="3"/>
        <v/>
      </c>
      <c r="M80" s="119"/>
    </row>
    <row r="81" spans="1:13" ht="20.100000000000001" customHeight="1" x14ac:dyDescent="0.25">
      <c r="A81" s="26">
        <v>75</v>
      </c>
      <c r="B81" s="120"/>
      <c r="C81" s="120"/>
      <c r="D81" s="96"/>
      <c r="E81" s="96"/>
      <c r="F81" s="247"/>
      <c r="G81" s="247"/>
      <c r="H81" s="123"/>
      <c r="I81" s="124"/>
      <c r="J81" s="124"/>
      <c r="K81" s="72" t="str">
        <f t="shared" si="2"/>
        <v/>
      </c>
      <c r="L81" s="99" t="str">
        <f t="shared" si="3"/>
        <v/>
      </c>
      <c r="M81" s="119"/>
    </row>
    <row r="82" spans="1:13" ht="20.100000000000001" customHeight="1" x14ac:dyDescent="0.25">
      <c r="A82" s="26">
        <v>76</v>
      </c>
      <c r="B82" s="120"/>
      <c r="C82" s="120"/>
      <c r="D82" s="96"/>
      <c r="E82" s="96"/>
      <c r="F82" s="247"/>
      <c r="G82" s="247"/>
      <c r="H82" s="123"/>
      <c r="I82" s="124"/>
      <c r="J82" s="124"/>
      <c r="K82" s="72" t="str">
        <f t="shared" si="2"/>
        <v/>
      </c>
      <c r="L82" s="99" t="str">
        <f t="shared" si="3"/>
        <v/>
      </c>
      <c r="M82" s="119"/>
    </row>
    <row r="83" spans="1:13" ht="20.100000000000001" customHeight="1" x14ac:dyDescent="0.25">
      <c r="A83" s="26">
        <v>77</v>
      </c>
      <c r="B83" s="120"/>
      <c r="C83" s="120"/>
      <c r="D83" s="96"/>
      <c r="E83" s="96"/>
      <c r="F83" s="247"/>
      <c r="G83" s="247"/>
      <c r="H83" s="123"/>
      <c r="I83" s="124"/>
      <c r="J83" s="124"/>
      <c r="K83" s="72" t="str">
        <f t="shared" si="2"/>
        <v/>
      </c>
      <c r="L83" s="99" t="str">
        <f t="shared" si="3"/>
        <v/>
      </c>
      <c r="M83" s="119"/>
    </row>
    <row r="84" spans="1:13" ht="20.100000000000001" customHeight="1" x14ac:dyDescent="0.25">
      <c r="A84" s="26">
        <v>78</v>
      </c>
      <c r="B84" s="120"/>
      <c r="C84" s="120"/>
      <c r="D84" s="96"/>
      <c r="E84" s="96"/>
      <c r="F84" s="247"/>
      <c r="G84" s="247"/>
      <c r="H84" s="123"/>
      <c r="I84" s="124"/>
      <c r="J84" s="124"/>
      <c r="K84" s="72" t="str">
        <f t="shared" si="2"/>
        <v/>
      </c>
      <c r="L84" s="99" t="str">
        <f t="shared" si="3"/>
        <v/>
      </c>
      <c r="M84" s="119"/>
    </row>
    <row r="85" spans="1:13" ht="20.100000000000001" customHeight="1" x14ac:dyDescent="0.25">
      <c r="A85" s="26">
        <v>79</v>
      </c>
      <c r="B85" s="120"/>
      <c r="C85" s="120"/>
      <c r="D85" s="96"/>
      <c r="E85" s="96"/>
      <c r="F85" s="247"/>
      <c r="G85" s="247"/>
      <c r="H85" s="123"/>
      <c r="I85" s="124"/>
      <c r="J85" s="124"/>
      <c r="K85" s="72" t="str">
        <f t="shared" si="2"/>
        <v/>
      </c>
      <c r="L85" s="99" t="str">
        <f t="shared" si="3"/>
        <v/>
      </c>
      <c r="M85" s="119"/>
    </row>
    <row r="86" spans="1:13" ht="20.100000000000001" customHeight="1" x14ac:dyDescent="0.25">
      <c r="A86" s="26">
        <v>80</v>
      </c>
      <c r="B86" s="120"/>
      <c r="C86" s="120"/>
      <c r="D86" s="96"/>
      <c r="E86" s="96"/>
      <c r="F86" s="247"/>
      <c r="G86" s="247"/>
      <c r="H86" s="123"/>
      <c r="I86" s="124"/>
      <c r="J86" s="124"/>
      <c r="K86" s="72" t="str">
        <f t="shared" si="2"/>
        <v/>
      </c>
      <c r="L86" s="99" t="str">
        <f t="shared" si="3"/>
        <v/>
      </c>
      <c r="M86" s="119"/>
    </row>
    <row r="87" spans="1:13" ht="20.100000000000001" customHeight="1" x14ac:dyDescent="0.25">
      <c r="A87" s="26">
        <v>81</v>
      </c>
      <c r="B87" s="120"/>
      <c r="C87" s="120"/>
      <c r="D87" s="96"/>
      <c r="E87" s="96"/>
      <c r="F87" s="247"/>
      <c r="G87" s="247"/>
      <c r="H87" s="123"/>
      <c r="I87" s="124"/>
      <c r="J87" s="124"/>
      <c r="K87" s="72" t="str">
        <f t="shared" si="2"/>
        <v/>
      </c>
      <c r="L87" s="99" t="str">
        <f t="shared" si="3"/>
        <v/>
      </c>
      <c r="M87" s="119"/>
    </row>
    <row r="88" spans="1:13" ht="20.100000000000001" customHeight="1" x14ac:dyDescent="0.25">
      <c r="A88" s="26">
        <v>82</v>
      </c>
      <c r="B88" s="120"/>
      <c r="C88" s="120"/>
      <c r="D88" s="96"/>
      <c r="E88" s="96"/>
      <c r="F88" s="247"/>
      <c r="G88" s="247"/>
      <c r="H88" s="123"/>
      <c r="I88" s="124"/>
      <c r="J88" s="124"/>
      <c r="K88" s="72" t="str">
        <f t="shared" si="2"/>
        <v/>
      </c>
      <c r="L88" s="99" t="str">
        <f t="shared" si="3"/>
        <v/>
      </c>
      <c r="M88" s="119"/>
    </row>
    <row r="89" spans="1:13" ht="20.100000000000001" customHeight="1" x14ac:dyDescent="0.25">
      <c r="A89" s="26">
        <v>83</v>
      </c>
      <c r="B89" s="120"/>
      <c r="C89" s="120"/>
      <c r="D89" s="96"/>
      <c r="E89" s="96"/>
      <c r="F89" s="247"/>
      <c r="G89" s="247"/>
      <c r="H89" s="123"/>
      <c r="I89" s="124"/>
      <c r="J89" s="124"/>
      <c r="K89" s="72" t="str">
        <f t="shared" si="2"/>
        <v/>
      </c>
      <c r="L89" s="99" t="str">
        <f t="shared" si="3"/>
        <v/>
      </c>
      <c r="M89" s="119"/>
    </row>
    <row r="90" spans="1:13" ht="20.100000000000001" customHeight="1" x14ac:dyDescent="0.25">
      <c r="A90" s="26">
        <v>84</v>
      </c>
      <c r="B90" s="120"/>
      <c r="C90" s="120"/>
      <c r="D90" s="96"/>
      <c r="E90" s="96"/>
      <c r="F90" s="247"/>
      <c r="G90" s="247"/>
      <c r="H90" s="123"/>
      <c r="I90" s="124"/>
      <c r="J90" s="124"/>
      <c r="K90" s="72" t="str">
        <f t="shared" si="2"/>
        <v/>
      </c>
      <c r="L90" s="99" t="str">
        <f t="shared" si="3"/>
        <v/>
      </c>
      <c r="M90" s="119"/>
    </row>
    <row r="91" spans="1:13" ht="20.100000000000001" customHeight="1" x14ac:dyDescent="0.25">
      <c r="A91" s="26">
        <v>85</v>
      </c>
      <c r="B91" s="120"/>
      <c r="C91" s="120"/>
      <c r="D91" s="96"/>
      <c r="E91" s="96"/>
      <c r="F91" s="247"/>
      <c r="G91" s="247"/>
      <c r="H91" s="123"/>
      <c r="I91" s="124"/>
      <c r="J91" s="124"/>
      <c r="K91" s="72" t="str">
        <f t="shared" si="2"/>
        <v/>
      </c>
      <c r="L91" s="99" t="str">
        <f t="shared" si="3"/>
        <v/>
      </c>
      <c r="M91" s="119"/>
    </row>
    <row r="92" spans="1:13" ht="20.100000000000001" customHeight="1" x14ac:dyDescent="0.25">
      <c r="A92" s="26">
        <v>86</v>
      </c>
      <c r="B92" s="120"/>
      <c r="C92" s="120"/>
      <c r="D92" s="96"/>
      <c r="E92" s="96"/>
      <c r="F92" s="247"/>
      <c r="G92" s="247"/>
      <c r="H92" s="123"/>
      <c r="I92" s="124"/>
      <c r="J92" s="124"/>
      <c r="K92" s="72" t="str">
        <f t="shared" si="2"/>
        <v/>
      </c>
      <c r="L92" s="99" t="str">
        <f t="shared" si="3"/>
        <v/>
      </c>
      <c r="M92" s="119"/>
    </row>
    <row r="93" spans="1:13" ht="20.100000000000001" customHeight="1" x14ac:dyDescent="0.25">
      <c r="A93" s="26">
        <v>87</v>
      </c>
      <c r="B93" s="120"/>
      <c r="C93" s="120"/>
      <c r="D93" s="96"/>
      <c r="E93" s="96"/>
      <c r="F93" s="247"/>
      <c r="G93" s="247"/>
      <c r="H93" s="123"/>
      <c r="I93" s="124"/>
      <c r="J93" s="124"/>
      <c r="K93" s="72" t="str">
        <f t="shared" si="2"/>
        <v/>
      </c>
      <c r="L93" s="99" t="str">
        <f t="shared" si="3"/>
        <v/>
      </c>
      <c r="M93" s="119"/>
    </row>
    <row r="94" spans="1:13" ht="20.100000000000001" customHeight="1" x14ac:dyDescent="0.25">
      <c r="A94" s="26">
        <v>88</v>
      </c>
      <c r="B94" s="120"/>
      <c r="C94" s="120"/>
      <c r="D94" s="96"/>
      <c r="E94" s="96"/>
      <c r="F94" s="247"/>
      <c r="G94" s="247"/>
      <c r="H94" s="123"/>
      <c r="I94" s="124"/>
      <c r="J94" s="124"/>
      <c r="K94" s="72" t="str">
        <f t="shared" si="2"/>
        <v/>
      </c>
      <c r="L94" s="99" t="str">
        <f t="shared" si="3"/>
        <v/>
      </c>
      <c r="M94" s="119"/>
    </row>
    <row r="95" spans="1:13" ht="20.100000000000001" customHeight="1" x14ac:dyDescent="0.25">
      <c r="A95" s="26">
        <v>89</v>
      </c>
      <c r="B95" s="120"/>
      <c r="C95" s="120"/>
      <c r="D95" s="96"/>
      <c r="E95" s="96"/>
      <c r="F95" s="247"/>
      <c r="G95" s="247"/>
      <c r="H95" s="123"/>
      <c r="I95" s="124"/>
      <c r="J95" s="124"/>
      <c r="K95" s="72" t="str">
        <f t="shared" si="2"/>
        <v/>
      </c>
      <c r="L95" s="99" t="str">
        <f t="shared" si="3"/>
        <v/>
      </c>
      <c r="M95" s="119"/>
    </row>
    <row r="96" spans="1:13" ht="20.100000000000001" customHeight="1" x14ac:dyDescent="0.25">
      <c r="A96" s="26">
        <v>90</v>
      </c>
      <c r="B96" s="120"/>
      <c r="C96" s="120"/>
      <c r="D96" s="96"/>
      <c r="E96" s="96"/>
      <c r="F96" s="247"/>
      <c r="G96" s="247"/>
      <c r="H96" s="123"/>
      <c r="I96" s="124"/>
      <c r="J96" s="124"/>
      <c r="K96" s="72" t="str">
        <f t="shared" si="2"/>
        <v/>
      </c>
      <c r="L96" s="99" t="str">
        <f t="shared" si="3"/>
        <v/>
      </c>
      <c r="M96" s="119"/>
    </row>
    <row r="97" spans="1:13" ht="20.100000000000001" customHeight="1" x14ac:dyDescent="0.25">
      <c r="A97" s="26">
        <v>91</v>
      </c>
      <c r="B97" s="120"/>
      <c r="C97" s="120"/>
      <c r="D97" s="96"/>
      <c r="E97" s="96"/>
      <c r="F97" s="247"/>
      <c r="G97" s="247"/>
      <c r="H97" s="123"/>
      <c r="I97" s="124"/>
      <c r="J97" s="124"/>
      <c r="K97" s="72" t="str">
        <f t="shared" si="2"/>
        <v/>
      </c>
      <c r="L97" s="99" t="str">
        <f t="shared" si="3"/>
        <v/>
      </c>
      <c r="M97" s="119"/>
    </row>
    <row r="98" spans="1:13" ht="20.100000000000001" customHeight="1" x14ac:dyDescent="0.25">
      <c r="A98" s="26">
        <v>92</v>
      </c>
      <c r="B98" s="120"/>
      <c r="C98" s="120"/>
      <c r="D98" s="96"/>
      <c r="E98" s="96"/>
      <c r="F98" s="247"/>
      <c r="G98" s="247"/>
      <c r="H98" s="123"/>
      <c r="I98" s="124"/>
      <c r="J98" s="124"/>
      <c r="K98" s="72" t="str">
        <f t="shared" si="2"/>
        <v/>
      </c>
      <c r="L98" s="99" t="str">
        <f t="shared" si="3"/>
        <v/>
      </c>
      <c r="M98" s="119"/>
    </row>
    <row r="99" spans="1:13" ht="20.100000000000001" customHeight="1" x14ac:dyDescent="0.25">
      <c r="A99" s="26">
        <v>93</v>
      </c>
      <c r="B99" s="120"/>
      <c r="C99" s="120"/>
      <c r="D99" s="96"/>
      <c r="E99" s="96"/>
      <c r="F99" s="247"/>
      <c r="G99" s="247"/>
      <c r="H99" s="123"/>
      <c r="I99" s="124"/>
      <c r="J99" s="124"/>
      <c r="K99" s="72" t="str">
        <f t="shared" si="2"/>
        <v/>
      </c>
      <c r="L99" s="99" t="str">
        <f t="shared" si="3"/>
        <v/>
      </c>
      <c r="M99" s="119"/>
    </row>
    <row r="100" spans="1:13" ht="20.100000000000001" customHeight="1" x14ac:dyDescent="0.25">
      <c r="A100" s="26">
        <v>94</v>
      </c>
      <c r="B100" s="120"/>
      <c r="C100" s="120"/>
      <c r="D100" s="96"/>
      <c r="E100" s="96"/>
      <c r="F100" s="247"/>
      <c r="G100" s="247"/>
      <c r="H100" s="123"/>
      <c r="I100" s="124"/>
      <c r="J100" s="124"/>
      <c r="K100" s="72" t="str">
        <f t="shared" si="2"/>
        <v/>
      </c>
      <c r="L100" s="99" t="str">
        <f t="shared" si="3"/>
        <v/>
      </c>
      <c r="M100" s="119"/>
    </row>
    <row r="101" spans="1:13" ht="20.100000000000001" customHeight="1" x14ac:dyDescent="0.25">
      <c r="A101" s="26">
        <v>95</v>
      </c>
      <c r="B101" s="120"/>
      <c r="C101" s="120"/>
      <c r="D101" s="96"/>
      <c r="E101" s="96"/>
      <c r="F101" s="247"/>
      <c r="G101" s="247"/>
      <c r="H101" s="123"/>
      <c r="I101" s="124"/>
      <c r="J101" s="124"/>
      <c r="K101" s="72" t="str">
        <f t="shared" si="2"/>
        <v/>
      </c>
      <c r="L101" s="99" t="str">
        <f t="shared" si="3"/>
        <v/>
      </c>
      <c r="M101" s="119"/>
    </row>
    <row r="102" spans="1:13" ht="20.100000000000001" customHeight="1" x14ac:dyDescent="0.25">
      <c r="A102" s="26">
        <v>96</v>
      </c>
      <c r="B102" s="120"/>
      <c r="C102" s="120"/>
      <c r="D102" s="96"/>
      <c r="E102" s="96"/>
      <c r="F102" s="247"/>
      <c r="G102" s="247"/>
      <c r="H102" s="123"/>
      <c r="I102" s="124"/>
      <c r="J102" s="124"/>
      <c r="K102" s="72" t="str">
        <f t="shared" si="2"/>
        <v/>
      </c>
      <c r="L102" s="99" t="str">
        <f t="shared" si="3"/>
        <v/>
      </c>
      <c r="M102" s="119"/>
    </row>
    <row r="103" spans="1:13" ht="20.100000000000001" customHeight="1" x14ac:dyDescent="0.25">
      <c r="A103" s="26">
        <v>97</v>
      </c>
      <c r="B103" s="120"/>
      <c r="C103" s="120"/>
      <c r="D103" s="96"/>
      <c r="E103" s="96"/>
      <c r="F103" s="247"/>
      <c r="G103" s="247"/>
      <c r="H103" s="123"/>
      <c r="I103" s="124"/>
      <c r="J103" s="124"/>
      <c r="K103" s="72" t="str">
        <f t="shared" si="2"/>
        <v/>
      </c>
      <c r="L103" s="99" t="str">
        <f t="shared" si="3"/>
        <v/>
      </c>
      <c r="M103" s="119"/>
    </row>
    <row r="104" spans="1:13" ht="20.100000000000001" customHeight="1" x14ac:dyDescent="0.25">
      <c r="A104" s="26">
        <v>98</v>
      </c>
      <c r="B104" s="120"/>
      <c r="C104" s="120"/>
      <c r="D104" s="96"/>
      <c r="E104" s="96"/>
      <c r="F104" s="247"/>
      <c r="G104" s="247"/>
      <c r="H104" s="123"/>
      <c r="I104" s="124"/>
      <c r="J104" s="124"/>
      <c r="K104" s="72" t="str">
        <f t="shared" si="2"/>
        <v/>
      </c>
      <c r="L104" s="99" t="str">
        <f t="shared" si="3"/>
        <v/>
      </c>
      <c r="M104" s="119"/>
    </row>
    <row r="105" spans="1:13" ht="20.100000000000001" customHeight="1" x14ac:dyDescent="0.25">
      <c r="A105" s="26">
        <v>99</v>
      </c>
      <c r="B105" s="120"/>
      <c r="C105" s="120"/>
      <c r="D105" s="96"/>
      <c r="E105" s="96"/>
      <c r="F105" s="247"/>
      <c r="G105" s="247"/>
      <c r="H105" s="123"/>
      <c r="I105" s="124"/>
      <c r="J105" s="124"/>
      <c r="K105" s="72" t="str">
        <f t="shared" si="2"/>
        <v/>
      </c>
      <c r="L105" s="99" t="str">
        <f t="shared" si="3"/>
        <v/>
      </c>
      <c r="M105" s="119"/>
    </row>
    <row r="106" spans="1:13" ht="20.100000000000001" customHeight="1" x14ac:dyDescent="0.25">
      <c r="A106" s="26">
        <v>100</v>
      </c>
      <c r="B106" s="120"/>
      <c r="C106" s="120"/>
      <c r="D106" s="96"/>
      <c r="E106" s="96"/>
      <c r="F106" s="247"/>
      <c r="G106" s="247"/>
      <c r="H106" s="123"/>
      <c r="I106" s="124"/>
      <c r="J106" s="124"/>
      <c r="K106" s="72" t="str">
        <f t="shared" si="2"/>
        <v/>
      </c>
      <c r="L106" s="99" t="str">
        <f t="shared" si="3"/>
        <v/>
      </c>
      <c r="M106" s="119"/>
    </row>
    <row r="107" spans="1:13" ht="20.100000000000001" customHeight="1" x14ac:dyDescent="0.25">
      <c r="A107" s="26">
        <v>101</v>
      </c>
      <c r="B107" s="120"/>
      <c r="C107" s="120"/>
      <c r="D107" s="96"/>
      <c r="E107" s="96"/>
      <c r="F107" s="247"/>
      <c r="G107" s="247"/>
      <c r="H107" s="123"/>
      <c r="I107" s="124"/>
      <c r="J107" s="124"/>
      <c r="K107" s="72" t="str">
        <f t="shared" si="2"/>
        <v/>
      </c>
      <c r="L107" s="99" t="str">
        <f t="shared" si="3"/>
        <v/>
      </c>
      <c r="M107" s="119"/>
    </row>
    <row r="108" spans="1:13" ht="20.100000000000001" customHeight="1" x14ac:dyDescent="0.25">
      <c r="A108" s="26">
        <v>102</v>
      </c>
      <c r="B108" s="120"/>
      <c r="C108" s="120"/>
      <c r="D108" s="96"/>
      <c r="E108" s="96"/>
      <c r="F108" s="247"/>
      <c r="G108" s="247"/>
      <c r="H108" s="123"/>
      <c r="I108" s="124"/>
      <c r="J108" s="124"/>
      <c r="K108" s="72" t="str">
        <f t="shared" si="2"/>
        <v/>
      </c>
      <c r="L108" s="99" t="str">
        <f t="shared" si="3"/>
        <v/>
      </c>
      <c r="M108" s="119"/>
    </row>
    <row r="109" spans="1:13" ht="20.100000000000001" customHeight="1" x14ac:dyDescent="0.25">
      <c r="A109" s="26">
        <v>103</v>
      </c>
      <c r="B109" s="120"/>
      <c r="C109" s="120"/>
      <c r="D109" s="96"/>
      <c r="E109" s="96"/>
      <c r="F109" s="247"/>
      <c r="G109" s="247"/>
      <c r="H109" s="123"/>
      <c r="I109" s="124"/>
      <c r="J109" s="124"/>
      <c r="K109" s="72" t="str">
        <f t="shared" si="2"/>
        <v/>
      </c>
      <c r="L109" s="99" t="str">
        <f t="shared" si="3"/>
        <v/>
      </c>
      <c r="M109" s="119"/>
    </row>
    <row r="110" spans="1:13" ht="20.100000000000001" customHeight="1" x14ac:dyDescent="0.25">
      <c r="A110" s="26">
        <v>104</v>
      </c>
      <c r="B110" s="120"/>
      <c r="C110" s="120"/>
      <c r="D110" s="96"/>
      <c r="E110" s="96"/>
      <c r="F110" s="247"/>
      <c r="G110" s="247"/>
      <c r="H110" s="123"/>
      <c r="I110" s="124"/>
      <c r="J110" s="124"/>
      <c r="K110" s="72" t="str">
        <f t="shared" si="2"/>
        <v/>
      </c>
      <c r="L110" s="99" t="str">
        <f t="shared" si="3"/>
        <v/>
      </c>
      <c r="M110" s="119"/>
    </row>
    <row r="111" spans="1:13" ht="20.100000000000001" customHeight="1" x14ac:dyDescent="0.25">
      <c r="A111" s="26">
        <v>105</v>
      </c>
      <c r="B111" s="120"/>
      <c r="C111" s="120"/>
      <c r="D111" s="96"/>
      <c r="E111" s="96"/>
      <c r="F111" s="247"/>
      <c r="G111" s="247"/>
      <c r="H111" s="123"/>
      <c r="I111" s="124"/>
      <c r="J111" s="124"/>
      <c r="K111" s="72" t="str">
        <f t="shared" si="2"/>
        <v/>
      </c>
      <c r="L111" s="99" t="str">
        <f t="shared" si="3"/>
        <v/>
      </c>
      <c r="M111" s="119"/>
    </row>
    <row r="112" spans="1:13" ht="20.100000000000001" customHeight="1" x14ac:dyDescent="0.25">
      <c r="A112" s="26">
        <v>106</v>
      </c>
      <c r="B112" s="120"/>
      <c r="C112" s="120"/>
      <c r="D112" s="96"/>
      <c r="E112" s="96"/>
      <c r="F112" s="247"/>
      <c r="G112" s="247"/>
      <c r="H112" s="123"/>
      <c r="I112" s="124"/>
      <c r="J112" s="124"/>
      <c r="K112" s="72" t="str">
        <f t="shared" si="2"/>
        <v/>
      </c>
      <c r="L112" s="99" t="str">
        <f t="shared" si="3"/>
        <v/>
      </c>
      <c r="M112" s="119"/>
    </row>
    <row r="113" spans="1:13" ht="20.100000000000001" customHeight="1" x14ac:dyDescent="0.25">
      <c r="A113" s="26">
        <v>107</v>
      </c>
      <c r="B113" s="120"/>
      <c r="C113" s="120"/>
      <c r="D113" s="96"/>
      <c r="E113" s="96"/>
      <c r="F113" s="247"/>
      <c r="G113" s="247"/>
      <c r="H113" s="123"/>
      <c r="I113" s="124"/>
      <c r="J113" s="124"/>
      <c r="K113" s="72" t="str">
        <f t="shared" si="2"/>
        <v/>
      </c>
      <c r="L113" s="99" t="str">
        <f t="shared" si="3"/>
        <v/>
      </c>
      <c r="M113" s="119"/>
    </row>
    <row r="114" spans="1:13" ht="20.100000000000001" customHeight="1" x14ac:dyDescent="0.25">
      <c r="A114" s="26">
        <v>108</v>
      </c>
      <c r="B114" s="120"/>
      <c r="C114" s="120"/>
      <c r="D114" s="96"/>
      <c r="E114" s="96"/>
      <c r="F114" s="247"/>
      <c r="G114" s="247"/>
      <c r="H114" s="123"/>
      <c r="I114" s="124"/>
      <c r="J114" s="124"/>
      <c r="K114" s="72" t="str">
        <f t="shared" si="2"/>
        <v/>
      </c>
      <c r="L114" s="99" t="str">
        <f t="shared" si="3"/>
        <v/>
      </c>
      <c r="M114" s="119"/>
    </row>
    <row r="115" spans="1:13" ht="20.100000000000001" customHeight="1" x14ac:dyDescent="0.25">
      <c r="A115" s="26">
        <v>109</v>
      </c>
      <c r="B115" s="120"/>
      <c r="C115" s="120"/>
      <c r="D115" s="96"/>
      <c r="E115" s="96"/>
      <c r="F115" s="247"/>
      <c r="G115" s="247"/>
      <c r="H115" s="123"/>
      <c r="I115" s="124"/>
      <c r="J115" s="124"/>
      <c r="K115" s="72" t="str">
        <f t="shared" si="2"/>
        <v/>
      </c>
      <c r="L115" s="99" t="str">
        <f t="shared" si="3"/>
        <v/>
      </c>
      <c r="M115" s="119"/>
    </row>
    <row r="116" spans="1:13" ht="20.100000000000001" customHeight="1" x14ac:dyDescent="0.25">
      <c r="A116" s="26">
        <v>110</v>
      </c>
      <c r="B116" s="120"/>
      <c r="C116" s="120"/>
      <c r="D116" s="96"/>
      <c r="E116" s="96"/>
      <c r="F116" s="247"/>
      <c r="G116" s="247"/>
      <c r="H116" s="123"/>
      <c r="I116" s="124"/>
      <c r="J116" s="124"/>
      <c r="K116" s="72" t="str">
        <f t="shared" si="2"/>
        <v/>
      </c>
      <c r="L116" s="99" t="str">
        <f t="shared" si="3"/>
        <v/>
      </c>
      <c r="M116" s="119"/>
    </row>
    <row r="117" spans="1:13" ht="20.100000000000001" customHeight="1" x14ac:dyDescent="0.25">
      <c r="A117" s="26">
        <v>111</v>
      </c>
      <c r="B117" s="120"/>
      <c r="C117" s="120"/>
      <c r="D117" s="96"/>
      <c r="E117" s="96"/>
      <c r="F117" s="247"/>
      <c r="G117" s="247"/>
      <c r="H117" s="123"/>
      <c r="I117" s="124"/>
      <c r="J117" s="124"/>
      <c r="K117" s="72" t="str">
        <f t="shared" si="2"/>
        <v/>
      </c>
      <c r="L117" s="99" t="str">
        <f t="shared" si="3"/>
        <v/>
      </c>
      <c r="M117" s="119"/>
    </row>
    <row r="118" spans="1:13" ht="20.100000000000001" customHeight="1" x14ac:dyDescent="0.25">
      <c r="A118" s="26">
        <v>112</v>
      </c>
      <c r="B118" s="120"/>
      <c r="C118" s="120"/>
      <c r="D118" s="96"/>
      <c r="E118" s="96"/>
      <c r="F118" s="247"/>
      <c r="G118" s="247"/>
      <c r="H118" s="123"/>
      <c r="I118" s="124"/>
      <c r="J118" s="124"/>
      <c r="K118" s="72" t="str">
        <f t="shared" si="2"/>
        <v/>
      </c>
      <c r="L118" s="99" t="str">
        <f t="shared" si="3"/>
        <v/>
      </c>
      <c r="M118" s="119"/>
    </row>
    <row r="119" spans="1:13" ht="20.100000000000001" customHeight="1" x14ac:dyDescent="0.25">
      <c r="A119" s="26">
        <v>113</v>
      </c>
      <c r="B119" s="120"/>
      <c r="C119" s="120"/>
      <c r="D119" s="96"/>
      <c r="E119" s="96"/>
      <c r="F119" s="247"/>
      <c r="G119" s="247"/>
      <c r="H119" s="123"/>
      <c r="I119" s="124"/>
      <c r="J119" s="124"/>
      <c r="K119" s="72" t="str">
        <f t="shared" si="2"/>
        <v/>
      </c>
      <c r="L119" s="99" t="str">
        <f t="shared" si="3"/>
        <v/>
      </c>
      <c r="M119" s="119"/>
    </row>
    <row r="120" spans="1:13" ht="20.100000000000001" customHeight="1" x14ac:dyDescent="0.25">
      <c r="A120" s="26">
        <v>114</v>
      </c>
      <c r="B120" s="120"/>
      <c r="C120" s="120"/>
      <c r="D120" s="96"/>
      <c r="E120" s="96"/>
      <c r="F120" s="247"/>
      <c r="G120" s="247"/>
      <c r="H120" s="123"/>
      <c r="I120" s="124"/>
      <c r="J120" s="124"/>
      <c r="K120" s="72" t="str">
        <f t="shared" si="2"/>
        <v/>
      </c>
      <c r="L120" s="99" t="str">
        <f t="shared" si="3"/>
        <v/>
      </c>
      <c r="M120" s="119"/>
    </row>
    <row r="121" spans="1:13" ht="20.100000000000001" customHeight="1" x14ac:dyDescent="0.25">
      <c r="A121" s="26">
        <v>115</v>
      </c>
      <c r="B121" s="120"/>
      <c r="C121" s="120"/>
      <c r="D121" s="96"/>
      <c r="E121" s="96"/>
      <c r="F121" s="247"/>
      <c r="G121" s="247"/>
      <c r="H121" s="123"/>
      <c r="I121" s="124"/>
      <c r="J121" s="124"/>
      <c r="K121" s="72" t="str">
        <f t="shared" si="2"/>
        <v/>
      </c>
      <c r="L121" s="99" t="str">
        <f t="shared" si="3"/>
        <v/>
      </c>
      <c r="M121" s="119"/>
    </row>
    <row r="122" spans="1:13" ht="20.100000000000001" customHeight="1" x14ac:dyDescent="0.25">
      <c r="A122" s="26">
        <v>116</v>
      </c>
      <c r="B122" s="120"/>
      <c r="C122" s="120"/>
      <c r="D122" s="96"/>
      <c r="E122" s="96"/>
      <c r="F122" s="247"/>
      <c r="G122" s="247"/>
      <c r="H122" s="123"/>
      <c r="I122" s="124"/>
      <c r="J122" s="124"/>
      <c r="K122" s="72" t="str">
        <f t="shared" si="2"/>
        <v/>
      </c>
      <c r="L122" s="99" t="str">
        <f t="shared" si="3"/>
        <v/>
      </c>
      <c r="M122" s="119"/>
    </row>
    <row r="123" spans="1:13" ht="20.100000000000001" customHeight="1" x14ac:dyDescent="0.25">
      <c r="A123" s="26">
        <v>117</v>
      </c>
      <c r="B123" s="120"/>
      <c r="C123" s="120"/>
      <c r="D123" s="96"/>
      <c r="E123" s="96"/>
      <c r="F123" s="247"/>
      <c r="G123" s="247"/>
      <c r="H123" s="123"/>
      <c r="I123" s="124"/>
      <c r="J123" s="124"/>
      <c r="K123" s="72" t="str">
        <f t="shared" si="2"/>
        <v/>
      </c>
      <c r="L123" s="99" t="str">
        <f t="shared" si="3"/>
        <v/>
      </c>
      <c r="M123" s="119"/>
    </row>
    <row r="124" spans="1:13" ht="20.100000000000001" customHeight="1" x14ac:dyDescent="0.25">
      <c r="A124" s="26">
        <v>118</v>
      </c>
      <c r="B124" s="120"/>
      <c r="C124" s="120"/>
      <c r="D124" s="96"/>
      <c r="E124" s="96"/>
      <c r="F124" s="247"/>
      <c r="G124" s="247"/>
      <c r="H124" s="123"/>
      <c r="I124" s="124"/>
      <c r="J124" s="124"/>
      <c r="K124" s="72" t="str">
        <f t="shared" si="2"/>
        <v/>
      </c>
      <c r="L124" s="99" t="str">
        <f t="shared" si="3"/>
        <v/>
      </c>
      <c r="M124" s="119"/>
    </row>
    <row r="125" spans="1:13" ht="20.100000000000001" customHeight="1" x14ac:dyDescent="0.25">
      <c r="A125" s="26">
        <v>119</v>
      </c>
      <c r="B125" s="120"/>
      <c r="C125" s="120"/>
      <c r="D125" s="96"/>
      <c r="E125" s="96"/>
      <c r="F125" s="247"/>
      <c r="G125" s="247"/>
      <c r="H125" s="123"/>
      <c r="I125" s="124"/>
      <c r="J125" s="124"/>
      <c r="K125" s="72" t="str">
        <f t="shared" si="2"/>
        <v/>
      </c>
      <c r="L125" s="99" t="str">
        <f t="shared" si="3"/>
        <v/>
      </c>
      <c r="M125" s="119"/>
    </row>
    <row r="126" spans="1:13" ht="20.100000000000001" customHeight="1" x14ac:dyDescent="0.25">
      <c r="A126" s="26">
        <v>120</v>
      </c>
      <c r="B126" s="120"/>
      <c r="C126" s="120"/>
      <c r="D126" s="96"/>
      <c r="E126" s="96"/>
      <c r="F126" s="247"/>
      <c r="G126" s="247"/>
      <c r="H126" s="123"/>
      <c r="I126" s="124"/>
      <c r="J126" s="124"/>
      <c r="K126" s="72" t="str">
        <f t="shared" si="2"/>
        <v/>
      </c>
      <c r="L126" s="99" t="str">
        <f t="shared" si="3"/>
        <v/>
      </c>
      <c r="M126" s="119"/>
    </row>
    <row r="127" spans="1:13" ht="20.100000000000001" customHeight="1" x14ac:dyDescent="0.25">
      <c r="A127" s="26">
        <v>121</v>
      </c>
      <c r="B127" s="120"/>
      <c r="C127" s="120"/>
      <c r="D127" s="96"/>
      <c r="E127" s="96"/>
      <c r="F127" s="247"/>
      <c r="G127" s="247"/>
      <c r="H127" s="123"/>
      <c r="I127" s="124"/>
      <c r="J127" s="124"/>
      <c r="K127" s="72" t="str">
        <f t="shared" si="2"/>
        <v/>
      </c>
      <c r="L127" s="99" t="str">
        <f t="shared" si="3"/>
        <v/>
      </c>
      <c r="M127" s="119"/>
    </row>
    <row r="128" spans="1:13" ht="20.100000000000001" customHeight="1" x14ac:dyDescent="0.25">
      <c r="A128" s="26">
        <v>122</v>
      </c>
      <c r="B128" s="120"/>
      <c r="C128" s="120"/>
      <c r="D128" s="96"/>
      <c r="E128" s="96"/>
      <c r="F128" s="247"/>
      <c r="G128" s="247"/>
      <c r="H128" s="123"/>
      <c r="I128" s="124"/>
      <c r="J128" s="124"/>
      <c r="K128" s="72" t="str">
        <f t="shared" si="2"/>
        <v/>
      </c>
      <c r="L128" s="99" t="str">
        <f t="shared" si="3"/>
        <v/>
      </c>
      <c r="M128" s="119"/>
    </row>
    <row r="129" spans="1:13" ht="20.100000000000001" customHeight="1" x14ac:dyDescent="0.25">
      <c r="A129" s="26">
        <v>123</v>
      </c>
      <c r="B129" s="120"/>
      <c r="C129" s="120"/>
      <c r="D129" s="96"/>
      <c r="E129" s="96"/>
      <c r="F129" s="247"/>
      <c r="G129" s="247"/>
      <c r="H129" s="123"/>
      <c r="I129" s="124"/>
      <c r="J129" s="124"/>
      <c r="K129" s="72" t="str">
        <f t="shared" si="2"/>
        <v/>
      </c>
      <c r="L129" s="99" t="str">
        <f t="shared" si="3"/>
        <v/>
      </c>
      <c r="M129" s="119"/>
    </row>
    <row r="130" spans="1:13" ht="20.100000000000001" customHeight="1" x14ac:dyDescent="0.25">
      <c r="A130" s="26">
        <v>124</v>
      </c>
      <c r="B130" s="120"/>
      <c r="C130" s="120"/>
      <c r="D130" s="96"/>
      <c r="E130" s="96"/>
      <c r="F130" s="247"/>
      <c r="G130" s="247"/>
      <c r="H130" s="123"/>
      <c r="I130" s="124"/>
      <c r="J130" s="124"/>
      <c r="K130" s="72" t="str">
        <f t="shared" si="2"/>
        <v/>
      </c>
      <c r="L130" s="99" t="str">
        <f t="shared" si="3"/>
        <v/>
      </c>
      <c r="M130" s="119"/>
    </row>
    <row r="131" spans="1:13" ht="20.100000000000001" customHeight="1" x14ac:dyDescent="0.25">
      <c r="A131" s="26">
        <v>125</v>
      </c>
      <c r="B131" s="120"/>
      <c r="C131" s="120"/>
      <c r="D131" s="96"/>
      <c r="E131" s="96"/>
      <c r="F131" s="247"/>
      <c r="G131" s="247"/>
      <c r="H131" s="123"/>
      <c r="I131" s="124"/>
      <c r="J131" s="124"/>
      <c r="K131" s="72" t="str">
        <f t="shared" si="2"/>
        <v/>
      </c>
      <c r="L131" s="99" t="str">
        <f t="shared" si="3"/>
        <v/>
      </c>
      <c r="M131" s="119"/>
    </row>
    <row r="132" spans="1:13" ht="20.100000000000001" customHeight="1" x14ac:dyDescent="0.25">
      <c r="A132" s="26">
        <v>126</v>
      </c>
      <c r="B132" s="120"/>
      <c r="C132" s="120"/>
      <c r="D132" s="96"/>
      <c r="E132" s="96"/>
      <c r="F132" s="247"/>
      <c r="G132" s="247"/>
      <c r="H132" s="123"/>
      <c r="I132" s="124"/>
      <c r="J132" s="124"/>
      <c r="K132" s="72" t="str">
        <f t="shared" si="2"/>
        <v/>
      </c>
      <c r="L132" s="99" t="str">
        <f t="shared" si="3"/>
        <v/>
      </c>
      <c r="M132" s="119"/>
    </row>
    <row r="133" spans="1:13" ht="20.100000000000001" customHeight="1" x14ac:dyDescent="0.25">
      <c r="A133" s="26">
        <v>127</v>
      </c>
      <c r="B133" s="120"/>
      <c r="C133" s="120"/>
      <c r="D133" s="96"/>
      <c r="E133" s="96"/>
      <c r="F133" s="247"/>
      <c r="G133" s="247"/>
      <c r="H133" s="123"/>
      <c r="I133" s="124"/>
      <c r="J133" s="124"/>
      <c r="K133" s="72" t="str">
        <f t="shared" si="2"/>
        <v/>
      </c>
      <c r="L133" s="99" t="str">
        <f t="shared" si="3"/>
        <v/>
      </c>
      <c r="M133" s="119"/>
    </row>
    <row r="134" spans="1:13" ht="20.100000000000001" customHeight="1" x14ac:dyDescent="0.25">
      <c r="A134" s="26">
        <v>128</v>
      </c>
      <c r="B134" s="120"/>
      <c r="C134" s="120"/>
      <c r="D134" s="96"/>
      <c r="E134" s="96"/>
      <c r="F134" s="247"/>
      <c r="G134" s="247"/>
      <c r="H134" s="123"/>
      <c r="I134" s="124"/>
      <c r="J134" s="124"/>
      <c r="K134" s="72" t="str">
        <f t="shared" ref="K134:K197" si="4">IF($E134="","",IF(OR(($H134=0),($I134=0)),0,$H134/$I134*$J134))</f>
        <v/>
      </c>
      <c r="L134" s="99" t="str">
        <f t="shared" si="3"/>
        <v/>
      </c>
      <c r="M134" s="119"/>
    </row>
    <row r="135" spans="1:13" ht="20.100000000000001" customHeight="1" x14ac:dyDescent="0.25">
      <c r="A135" s="26">
        <v>129</v>
      </c>
      <c r="B135" s="120"/>
      <c r="C135" s="120"/>
      <c r="D135" s="96"/>
      <c r="E135" s="96"/>
      <c r="F135" s="247"/>
      <c r="G135" s="247"/>
      <c r="H135" s="123"/>
      <c r="I135" s="124"/>
      <c r="J135" s="124"/>
      <c r="K135" s="72" t="str">
        <f t="shared" si="4"/>
        <v/>
      </c>
      <c r="L135" s="99" t="str">
        <f t="shared" ref="L135:L198" si="5">IF(J135="","",IF(E135="Salaire technicien",MIN(60000/1607*J135,60000),IF(E135="Salaire ingénieur",MIN(80000/1607*J135,80000))))</f>
        <v/>
      </c>
      <c r="M135" s="119"/>
    </row>
    <row r="136" spans="1:13" ht="20.100000000000001" customHeight="1" x14ac:dyDescent="0.25">
      <c r="A136" s="26">
        <v>130</v>
      </c>
      <c r="B136" s="120"/>
      <c r="C136" s="120"/>
      <c r="D136" s="96"/>
      <c r="E136" s="96"/>
      <c r="F136" s="247"/>
      <c r="G136" s="247"/>
      <c r="H136" s="123"/>
      <c r="I136" s="124"/>
      <c r="J136" s="124"/>
      <c r="K136" s="72" t="str">
        <f t="shared" si="4"/>
        <v/>
      </c>
      <c r="L136" s="99" t="str">
        <f t="shared" si="5"/>
        <v/>
      </c>
      <c r="M136" s="119"/>
    </row>
    <row r="137" spans="1:13" ht="20.100000000000001" customHeight="1" x14ac:dyDescent="0.25">
      <c r="A137" s="26">
        <v>131</v>
      </c>
      <c r="B137" s="120"/>
      <c r="C137" s="120"/>
      <c r="D137" s="96"/>
      <c r="E137" s="96"/>
      <c r="F137" s="247"/>
      <c r="G137" s="247"/>
      <c r="H137" s="123"/>
      <c r="I137" s="124"/>
      <c r="J137" s="124"/>
      <c r="K137" s="72" t="str">
        <f t="shared" si="4"/>
        <v/>
      </c>
      <c r="L137" s="99" t="str">
        <f t="shared" si="5"/>
        <v/>
      </c>
      <c r="M137" s="119"/>
    </row>
    <row r="138" spans="1:13" ht="20.100000000000001" customHeight="1" x14ac:dyDescent="0.25">
      <c r="A138" s="26">
        <v>132</v>
      </c>
      <c r="B138" s="120"/>
      <c r="C138" s="120"/>
      <c r="D138" s="96"/>
      <c r="E138" s="96"/>
      <c r="F138" s="247"/>
      <c r="G138" s="247"/>
      <c r="H138" s="123"/>
      <c r="I138" s="124"/>
      <c r="J138" s="124"/>
      <c r="K138" s="72" t="str">
        <f t="shared" si="4"/>
        <v/>
      </c>
      <c r="L138" s="99" t="str">
        <f t="shared" si="5"/>
        <v/>
      </c>
      <c r="M138" s="119"/>
    </row>
    <row r="139" spans="1:13" ht="20.100000000000001" customHeight="1" x14ac:dyDescent="0.25">
      <c r="A139" s="26">
        <v>133</v>
      </c>
      <c r="B139" s="120"/>
      <c r="C139" s="120"/>
      <c r="D139" s="96"/>
      <c r="E139" s="96"/>
      <c r="F139" s="247"/>
      <c r="G139" s="247"/>
      <c r="H139" s="123"/>
      <c r="I139" s="124"/>
      <c r="J139" s="124"/>
      <c r="K139" s="72" t="str">
        <f t="shared" si="4"/>
        <v/>
      </c>
      <c r="L139" s="99" t="str">
        <f t="shared" si="5"/>
        <v/>
      </c>
      <c r="M139" s="119"/>
    </row>
    <row r="140" spans="1:13" ht="20.100000000000001" customHeight="1" x14ac:dyDescent="0.25">
      <c r="A140" s="26">
        <v>134</v>
      </c>
      <c r="B140" s="120"/>
      <c r="C140" s="120"/>
      <c r="D140" s="96"/>
      <c r="E140" s="96"/>
      <c r="F140" s="247"/>
      <c r="G140" s="247"/>
      <c r="H140" s="123"/>
      <c r="I140" s="124"/>
      <c r="J140" s="124"/>
      <c r="K140" s="72" t="str">
        <f t="shared" si="4"/>
        <v/>
      </c>
      <c r="L140" s="99" t="str">
        <f t="shared" si="5"/>
        <v/>
      </c>
      <c r="M140" s="119"/>
    </row>
    <row r="141" spans="1:13" ht="20.100000000000001" customHeight="1" x14ac:dyDescent="0.25">
      <c r="A141" s="26">
        <v>135</v>
      </c>
      <c r="B141" s="120"/>
      <c r="C141" s="120"/>
      <c r="D141" s="96"/>
      <c r="E141" s="96"/>
      <c r="F141" s="247"/>
      <c r="G141" s="247"/>
      <c r="H141" s="123"/>
      <c r="I141" s="124"/>
      <c r="J141" s="124"/>
      <c r="K141" s="72" t="str">
        <f t="shared" si="4"/>
        <v/>
      </c>
      <c r="L141" s="99" t="str">
        <f t="shared" si="5"/>
        <v/>
      </c>
      <c r="M141" s="119"/>
    </row>
    <row r="142" spans="1:13" ht="20.100000000000001" customHeight="1" x14ac:dyDescent="0.25">
      <c r="A142" s="26">
        <v>136</v>
      </c>
      <c r="B142" s="120"/>
      <c r="C142" s="120"/>
      <c r="D142" s="96"/>
      <c r="E142" s="96"/>
      <c r="F142" s="247"/>
      <c r="G142" s="247"/>
      <c r="H142" s="123"/>
      <c r="I142" s="124"/>
      <c r="J142" s="124"/>
      <c r="K142" s="72" t="str">
        <f t="shared" si="4"/>
        <v/>
      </c>
      <c r="L142" s="99" t="str">
        <f t="shared" si="5"/>
        <v/>
      </c>
      <c r="M142" s="119"/>
    </row>
    <row r="143" spans="1:13" ht="20.100000000000001" customHeight="1" x14ac:dyDescent="0.25">
      <c r="A143" s="26">
        <v>137</v>
      </c>
      <c r="B143" s="120"/>
      <c r="C143" s="120"/>
      <c r="D143" s="96"/>
      <c r="E143" s="96"/>
      <c r="F143" s="247"/>
      <c r="G143" s="247"/>
      <c r="H143" s="123"/>
      <c r="I143" s="124"/>
      <c r="J143" s="124"/>
      <c r="K143" s="72" t="str">
        <f t="shared" si="4"/>
        <v/>
      </c>
      <c r="L143" s="99" t="str">
        <f t="shared" si="5"/>
        <v/>
      </c>
      <c r="M143" s="119"/>
    </row>
    <row r="144" spans="1:13" ht="20.100000000000001" customHeight="1" x14ac:dyDescent="0.25">
      <c r="A144" s="26">
        <v>138</v>
      </c>
      <c r="B144" s="120"/>
      <c r="C144" s="120"/>
      <c r="D144" s="96"/>
      <c r="E144" s="96"/>
      <c r="F144" s="247"/>
      <c r="G144" s="247"/>
      <c r="H144" s="123"/>
      <c r="I144" s="124"/>
      <c r="J144" s="124"/>
      <c r="K144" s="72" t="str">
        <f t="shared" si="4"/>
        <v/>
      </c>
      <c r="L144" s="99" t="str">
        <f t="shared" si="5"/>
        <v/>
      </c>
      <c r="M144" s="119"/>
    </row>
    <row r="145" spans="1:13" ht="20.100000000000001" customHeight="1" x14ac:dyDescent="0.25">
      <c r="A145" s="26">
        <v>139</v>
      </c>
      <c r="B145" s="120"/>
      <c r="C145" s="120"/>
      <c r="D145" s="96"/>
      <c r="E145" s="96"/>
      <c r="F145" s="247"/>
      <c r="G145" s="247"/>
      <c r="H145" s="123"/>
      <c r="I145" s="124"/>
      <c r="J145" s="124"/>
      <c r="K145" s="72" t="str">
        <f t="shared" si="4"/>
        <v/>
      </c>
      <c r="L145" s="99" t="str">
        <f t="shared" si="5"/>
        <v/>
      </c>
      <c r="M145" s="119"/>
    </row>
    <row r="146" spans="1:13" ht="20.100000000000001" customHeight="1" x14ac:dyDescent="0.25">
      <c r="A146" s="26">
        <v>140</v>
      </c>
      <c r="B146" s="120"/>
      <c r="C146" s="120"/>
      <c r="D146" s="96"/>
      <c r="E146" s="96"/>
      <c r="F146" s="247"/>
      <c r="G146" s="247"/>
      <c r="H146" s="123"/>
      <c r="I146" s="124"/>
      <c r="J146" s="124"/>
      <c r="K146" s="72" t="str">
        <f t="shared" si="4"/>
        <v/>
      </c>
      <c r="L146" s="99" t="str">
        <f t="shared" si="5"/>
        <v/>
      </c>
      <c r="M146" s="119"/>
    </row>
    <row r="147" spans="1:13" ht="20.100000000000001" customHeight="1" x14ac:dyDescent="0.25">
      <c r="A147" s="26">
        <v>141</v>
      </c>
      <c r="B147" s="120"/>
      <c r="C147" s="120"/>
      <c r="D147" s="96"/>
      <c r="E147" s="96"/>
      <c r="F147" s="247"/>
      <c r="G147" s="247"/>
      <c r="H147" s="123"/>
      <c r="I147" s="124"/>
      <c r="J147" s="124"/>
      <c r="K147" s="72" t="str">
        <f t="shared" si="4"/>
        <v/>
      </c>
      <c r="L147" s="99" t="str">
        <f t="shared" si="5"/>
        <v/>
      </c>
      <c r="M147" s="119"/>
    </row>
    <row r="148" spans="1:13" ht="20.100000000000001" customHeight="1" x14ac:dyDescent="0.25">
      <c r="A148" s="26">
        <v>142</v>
      </c>
      <c r="B148" s="120"/>
      <c r="C148" s="120"/>
      <c r="D148" s="96"/>
      <c r="E148" s="96"/>
      <c r="F148" s="247"/>
      <c r="G148" s="247"/>
      <c r="H148" s="123"/>
      <c r="I148" s="124"/>
      <c r="J148" s="124"/>
      <c r="K148" s="72" t="str">
        <f t="shared" si="4"/>
        <v/>
      </c>
      <c r="L148" s="99" t="str">
        <f t="shared" si="5"/>
        <v/>
      </c>
      <c r="M148" s="119"/>
    </row>
    <row r="149" spans="1:13" ht="20.100000000000001" customHeight="1" x14ac:dyDescent="0.25">
      <c r="A149" s="26">
        <v>143</v>
      </c>
      <c r="B149" s="120"/>
      <c r="C149" s="120"/>
      <c r="D149" s="96"/>
      <c r="E149" s="96"/>
      <c r="F149" s="247"/>
      <c r="G149" s="247"/>
      <c r="H149" s="123"/>
      <c r="I149" s="124"/>
      <c r="J149" s="124"/>
      <c r="K149" s="72" t="str">
        <f t="shared" si="4"/>
        <v/>
      </c>
      <c r="L149" s="99" t="str">
        <f t="shared" si="5"/>
        <v/>
      </c>
      <c r="M149" s="119"/>
    </row>
    <row r="150" spans="1:13" ht="20.100000000000001" customHeight="1" x14ac:dyDescent="0.25">
      <c r="A150" s="26">
        <v>144</v>
      </c>
      <c r="B150" s="120"/>
      <c r="C150" s="120"/>
      <c r="D150" s="96"/>
      <c r="E150" s="96"/>
      <c r="F150" s="247"/>
      <c r="G150" s="247"/>
      <c r="H150" s="123"/>
      <c r="I150" s="124"/>
      <c r="J150" s="124"/>
      <c r="K150" s="72" t="str">
        <f t="shared" si="4"/>
        <v/>
      </c>
      <c r="L150" s="99" t="str">
        <f t="shared" si="5"/>
        <v/>
      </c>
      <c r="M150" s="119"/>
    </row>
    <row r="151" spans="1:13" ht="20.100000000000001" customHeight="1" x14ac:dyDescent="0.25">
      <c r="A151" s="26">
        <v>145</v>
      </c>
      <c r="B151" s="120"/>
      <c r="C151" s="120"/>
      <c r="D151" s="96"/>
      <c r="E151" s="96"/>
      <c r="F151" s="247"/>
      <c r="G151" s="247"/>
      <c r="H151" s="123"/>
      <c r="I151" s="124"/>
      <c r="J151" s="124"/>
      <c r="K151" s="72" t="str">
        <f t="shared" si="4"/>
        <v/>
      </c>
      <c r="L151" s="99" t="str">
        <f t="shared" si="5"/>
        <v/>
      </c>
      <c r="M151" s="119"/>
    </row>
    <row r="152" spans="1:13" ht="20.100000000000001" customHeight="1" x14ac:dyDescent="0.25">
      <c r="A152" s="26">
        <v>146</v>
      </c>
      <c r="B152" s="120"/>
      <c r="C152" s="120"/>
      <c r="D152" s="96"/>
      <c r="E152" s="96"/>
      <c r="F152" s="247"/>
      <c r="G152" s="247"/>
      <c r="H152" s="123"/>
      <c r="I152" s="124"/>
      <c r="J152" s="124"/>
      <c r="K152" s="72" t="str">
        <f t="shared" si="4"/>
        <v/>
      </c>
      <c r="L152" s="99" t="str">
        <f t="shared" si="5"/>
        <v/>
      </c>
      <c r="M152" s="119"/>
    </row>
    <row r="153" spans="1:13" ht="20.100000000000001" customHeight="1" x14ac:dyDescent="0.25">
      <c r="A153" s="26">
        <v>147</v>
      </c>
      <c r="B153" s="120"/>
      <c r="C153" s="120"/>
      <c r="D153" s="96"/>
      <c r="E153" s="96"/>
      <c r="F153" s="247"/>
      <c r="G153" s="247"/>
      <c r="H153" s="123"/>
      <c r="I153" s="124"/>
      <c r="J153" s="124"/>
      <c r="K153" s="72" t="str">
        <f t="shared" si="4"/>
        <v/>
      </c>
      <c r="L153" s="99" t="str">
        <f t="shared" si="5"/>
        <v/>
      </c>
      <c r="M153" s="119"/>
    </row>
    <row r="154" spans="1:13" ht="20.100000000000001" customHeight="1" x14ac:dyDescent="0.25">
      <c r="A154" s="26">
        <v>148</v>
      </c>
      <c r="B154" s="120"/>
      <c r="C154" s="120"/>
      <c r="D154" s="96"/>
      <c r="E154" s="96"/>
      <c r="F154" s="247"/>
      <c r="G154" s="247"/>
      <c r="H154" s="123"/>
      <c r="I154" s="124"/>
      <c r="J154" s="124"/>
      <c r="K154" s="72" t="str">
        <f t="shared" si="4"/>
        <v/>
      </c>
      <c r="L154" s="99" t="str">
        <f t="shared" si="5"/>
        <v/>
      </c>
      <c r="M154" s="119"/>
    </row>
    <row r="155" spans="1:13" ht="20.100000000000001" customHeight="1" x14ac:dyDescent="0.25">
      <c r="A155" s="26">
        <v>149</v>
      </c>
      <c r="B155" s="120"/>
      <c r="C155" s="120"/>
      <c r="D155" s="96"/>
      <c r="E155" s="96"/>
      <c r="F155" s="247"/>
      <c r="G155" s="247"/>
      <c r="H155" s="123"/>
      <c r="I155" s="124"/>
      <c r="J155" s="124"/>
      <c r="K155" s="72" t="str">
        <f t="shared" si="4"/>
        <v/>
      </c>
      <c r="L155" s="99" t="str">
        <f t="shared" si="5"/>
        <v/>
      </c>
      <c r="M155" s="119"/>
    </row>
    <row r="156" spans="1:13" ht="20.100000000000001" customHeight="1" x14ac:dyDescent="0.25">
      <c r="A156" s="26">
        <v>150</v>
      </c>
      <c r="B156" s="120"/>
      <c r="C156" s="120"/>
      <c r="D156" s="96"/>
      <c r="E156" s="96"/>
      <c r="F156" s="247"/>
      <c r="G156" s="247"/>
      <c r="H156" s="123"/>
      <c r="I156" s="124"/>
      <c r="J156" s="124"/>
      <c r="K156" s="72" t="str">
        <f t="shared" si="4"/>
        <v/>
      </c>
      <c r="L156" s="99" t="str">
        <f t="shared" si="5"/>
        <v/>
      </c>
      <c r="M156" s="119"/>
    </row>
    <row r="157" spans="1:13" ht="20.100000000000001" customHeight="1" x14ac:dyDescent="0.25">
      <c r="A157" s="26">
        <v>151</v>
      </c>
      <c r="B157" s="120"/>
      <c r="C157" s="120"/>
      <c r="D157" s="96"/>
      <c r="E157" s="96"/>
      <c r="F157" s="247"/>
      <c r="G157" s="247"/>
      <c r="H157" s="123"/>
      <c r="I157" s="124"/>
      <c r="J157" s="124"/>
      <c r="K157" s="72" t="str">
        <f t="shared" si="4"/>
        <v/>
      </c>
      <c r="L157" s="99" t="str">
        <f t="shared" si="5"/>
        <v/>
      </c>
      <c r="M157" s="119"/>
    </row>
    <row r="158" spans="1:13" ht="20.100000000000001" customHeight="1" x14ac:dyDescent="0.25">
      <c r="A158" s="26">
        <v>152</v>
      </c>
      <c r="B158" s="120"/>
      <c r="C158" s="120"/>
      <c r="D158" s="96"/>
      <c r="E158" s="96"/>
      <c r="F158" s="247"/>
      <c r="G158" s="247"/>
      <c r="H158" s="123"/>
      <c r="I158" s="124"/>
      <c r="J158" s="124"/>
      <c r="K158" s="72" t="str">
        <f t="shared" si="4"/>
        <v/>
      </c>
      <c r="L158" s="99" t="str">
        <f t="shared" si="5"/>
        <v/>
      </c>
      <c r="M158" s="119"/>
    </row>
    <row r="159" spans="1:13" ht="20.100000000000001" customHeight="1" x14ac:dyDescent="0.25">
      <c r="A159" s="26">
        <v>153</v>
      </c>
      <c r="B159" s="120"/>
      <c r="C159" s="120"/>
      <c r="D159" s="96"/>
      <c r="E159" s="96"/>
      <c r="F159" s="247"/>
      <c r="G159" s="247"/>
      <c r="H159" s="123"/>
      <c r="I159" s="124"/>
      <c r="J159" s="124"/>
      <c r="K159" s="72" t="str">
        <f t="shared" si="4"/>
        <v/>
      </c>
      <c r="L159" s="99" t="str">
        <f t="shared" si="5"/>
        <v/>
      </c>
      <c r="M159" s="119"/>
    </row>
    <row r="160" spans="1:13" ht="20.100000000000001" customHeight="1" x14ac:dyDescent="0.25">
      <c r="A160" s="26">
        <v>154</v>
      </c>
      <c r="B160" s="120"/>
      <c r="C160" s="120"/>
      <c r="D160" s="96"/>
      <c r="E160" s="96"/>
      <c r="F160" s="247"/>
      <c r="G160" s="247"/>
      <c r="H160" s="123"/>
      <c r="I160" s="124"/>
      <c r="J160" s="124"/>
      <c r="K160" s="72" t="str">
        <f t="shared" si="4"/>
        <v/>
      </c>
      <c r="L160" s="99" t="str">
        <f t="shared" si="5"/>
        <v/>
      </c>
      <c r="M160" s="119"/>
    </row>
    <row r="161" spans="1:13" ht="20.100000000000001" customHeight="1" x14ac:dyDescent="0.25">
      <c r="A161" s="26">
        <v>155</v>
      </c>
      <c r="B161" s="120"/>
      <c r="C161" s="120"/>
      <c r="D161" s="96"/>
      <c r="E161" s="96"/>
      <c r="F161" s="247"/>
      <c r="G161" s="247"/>
      <c r="H161" s="123"/>
      <c r="I161" s="124"/>
      <c r="J161" s="124"/>
      <c r="K161" s="72" t="str">
        <f t="shared" si="4"/>
        <v/>
      </c>
      <c r="L161" s="99" t="str">
        <f t="shared" si="5"/>
        <v/>
      </c>
      <c r="M161" s="119"/>
    </row>
    <row r="162" spans="1:13" ht="20.100000000000001" customHeight="1" x14ac:dyDescent="0.25">
      <c r="A162" s="26">
        <v>156</v>
      </c>
      <c r="B162" s="120"/>
      <c r="C162" s="120"/>
      <c r="D162" s="96"/>
      <c r="E162" s="96"/>
      <c r="F162" s="247"/>
      <c r="G162" s="247"/>
      <c r="H162" s="123"/>
      <c r="I162" s="124"/>
      <c r="J162" s="124"/>
      <c r="K162" s="72" t="str">
        <f t="shared" si="4"/>
        <v/>
      </c>
      <c r="L162" s="99" t="str">
        <f t="shared" si="5"/>
        <v/>
      </c>
      <c r="M162" s="119"/>
    </row>
    <row r="163" spans="1:13" ht="20.100000000000001" customHeight="1" x14ac:dyDescent="0.25">
      <c r="A163" s="26">
        <v>157</v>
      </c>
      <c r="B163" s="120"/>
      <c r="C163" s="120"/>
      <c r="D163" s="96"/>
      <c r="E163" s="96"/>
      <c r="F163" s="247"/>
      <c r="G163" s="247"/>
      <c r="H163" s="123"/>
      <c r="I163" s="124"/>
      <c r="J163" s="124"/>
      <c r="K163" s="72" t="str">
        <f t="shared" si="4"/>
        <v/>
      </c>
      <c r="L163" s="99" t="str">
        <f t="shared" si="5"/>
        <v/>
      </c>
      <c r="M163" s="119"/>
    </row>
    <row r="164" spans="1:13" ht="20.100000000000001" customHeight="1" x14ac:dyDescent="0.25">
      <c r="A164" s="26">
        <v>158</v>
      </c>
      <c r="B164" s="120"/>
      <c r="C164" s="120"/>
      <c r="D164" s="96"/>
      <c r="E164" s="96"/>
      <c r="F164" s="247"/>
      <c r="G164" s="247"/>
      <c r="H164" s="123"/>
      <c r="I164" s="124"/>
      <c r="J164" s="124"/>
      <c r="K164" s="72" t="str">
        <f t="shared" si="4"/>
        <v/>
      </c>
      <c r="L164" s="99" t="str">
        <f t="shared" si="5"/>
        <v/>
      </c>
      <c r="M164" s="119"/>
    </row>
    <row r="165" spans="1:13" ht="20.100000000000001" customHeight="1" x14ac:dyDescent="0.25">
      <c r="A165" s="26">
        <v>159</v>
      </c>
      <c r="B165" s="120"/>
      <c r="C165" s="120"/>
      <c r="D165" s="96"/>
      <c r="E165" s="96"/>
      <c r="F165" s="247"/>
      <c r="G165" s="247"/>
      <c r="H165" s="123"/>
      <c r="I165" s="124"/>
      <c r="J165" s="124"/>
      <c r="K165" s="72" t="str">
        <f t="shared" si="4"/>
        <v/>
      </c>
      <c r="L165" s="99" t="str">
        <f t="shared" si="5"/>
        <v/>
      </c>
      <c r="M165" s="119"/>
    </row>
    <row r="166" spans="1:13" ht="20.100000000000001" customHeight="1" x14ac:dyDescent="0.25">
      <c r="A166" s="26">
        <v>160</v>
      </c>
      <c r="B166" s="120"/>
      <c r="C166" s="120"/>
      <c r="D166" s="96"/>
      <c r="E166" s="96"/>
      <c r="F166" s="247"/>
      <c r="G166" s="247"/>
      <c r="H166" s="123"/>
      <c r="I166" s="124"/>
      <c r="J166" s="124"/>
      <c r="K166" s="72" t="str">
        <f t="shared" si="4"/>
        <v/>
      </c>
      <c r="L166" s="99" t="str">
        <f t="shared" si="5"/>
        <v/>
      </c>
      <c r="M166" s="119"/>
    </row>
    <row r="167" spans="1:13" ht="20.100000000000001" customHeight="1" x14ac:dyDescent="0.25">
      <c r="A167" s="26">
        <v>161</v>
      </c>
      <c r="B167" s="120"/>
      <c r="C167" s="120"/>
      <c r="D167" s="96"/>
      <c r="E167" s="96"/>
      <c r="F167" s="247"/>
      <c r="G167" s="247"/>
      <c r="H167" s="123"/>
      <c r="I167" s="124"/>
      <c r="J167" s="124"/>
      <c r="K167" s="72" t="str">
        <f t="shared" si="4"/>
        <v/>
      </c>
      <c r="L167" s="99" t="str">
        <f t="shared" si="5"/>
        <v/>
      </c>
      <c r="M167" s="119"/>
    </row>
    <row r="168" spans="1:13" ht="20.100000000000001" customHeight="1" x14ac:dyDescent="0.25">
      <c r="A168" s="26">
        <v>162</v>
      </c>
      <c r="B168" s="120"/>
      <c r="C168" s="120"/>
      <c r="D168" s="96"/>
      <c r="E168" s="96"/>
      <c r="F168" s="247"/>
      <c r="G168" s="247"/>
      <c r="H168" s="123"/>
      <c r="I168" s="124"/>
      <c r="J168" s="124"/>
      <c r="K168" s="72" t="str">
        <f t="shared" si="4"/>
        <v/>
      </c>
      <c r="L168" s="99" t="str">
        <f t="shared" si="5"/>
        <v/>
      </c>
      <c r="M168" s="119"/>
    </row>
    <row r="169" spans="1:13" ht="20.100000000000001" customHeight="1" x14ac:dyDescent="0.25">
      <c r="A169" s="26">
        <v>163</v>
      </c>
      <c r="B169" s="120"/>
      <c r="C169" s="120"/>
      <c r="D169" s="96"/>
      <c r="E169" s="96"/>
      <c r="F169" s="247"/>
      <c r="G169" s="247"/>
      <c r="H169" s="123"/>
      <c r="I169" s="124"/>
      <c r="J169" s="124"/>
      <c r="K169" s="72" t="str">
        <f t="shared" si="4"/>
        <v/>
      </c>
      <c r="L169" s="99" t="str">
        <f t="shared" si="5"/>
        <v/>
      </c>
      <c r="M169" s="119"/>
    </row>
    <row r="170" spans="1:13" ht="20.100000000000001" customHeight="1" x14ac:dyDescent="0.25">
      <c r="A170" s="26">
        <v>164</v>
      </c>
      <c r="B170" s="120"/>
      <c r="C170" s="120"/>
      <c r="D170" s="96"/>
      <c r="E170" s="96"/>
      <c r="F170" s="247"/>
      <c r="G170" s="247"/>
      <c r="H170" s="123"/>
      <c r="I170" s="124"/>
      <c r="J170" s="124"/>
      <c r="K170" s="72" t="str">
        <f t="shared" si="4"/>
        <v/>
      </c>
      <c r="L170" s="99" t="str">
        <f t="shared" si="5"/>
        <v/>
      </c>
      <c r="M170" s="119"/>
    </row>
    <row r="171" spans="1:13" ht="20.100000000000001" customHeight="1" x14ac:dyDescent="0.25">
      <c r="A171" s="26">
        <v>165</v>
      </c>
      <c r="B171" s="120"/>
      <c r="C171" s="120"/>
      <c r="D171" s="96"/>
      <c r="E171" s="96"/>
      <c r="F171" s="247"/>
      <c r="G171" s="247"/>
      <c r="H171" s="123"/>
      <c r="I171" s="124"/>
      <c r="J171" s="124"/>
      <c r="K171" s="72" t="str">
        <f t="shared" si="4"/>
        <v/>
      </c>
      <c r="L171" s="99" t="str">
        <f t="shared" si="5"/>
        <v/>
      </c>
      <c r="M171" s="119"/>
    </row>
    <row r="172" spans="1:13" ht="20.100000000000001" customHeight="1" x14ac:dyDescent="0.25">
      <c r="A172" s="26">
        <v>166</v>
      </c>
      <c r="B172" s="120"/>
      <c r="C172" s="120"/>
      <c r="D172" s="96"/>
      <c r="E172" s="96"/>
      <c r="F172" s="247"/>
      <c r="G172" s="247"/>
      <c r="H172" s="123"/>
      <c r="I172" s="124"/>
      <c r="J172" s="124"/>
      <c r="K172" s="72" t="str">
        <f t="shared" si="4"/>
        <v/>
      </c>
      <c r="L172" s="99" t="str">
        <f t="shared" si="5"/>
        <v/>
      </c>
      <c r="M172" s="119"/>
    </row>
    <row r="173" spans="1:13" ht="20.100000000000001" customHeight="1" x14ac:dyDescent="0.25">
      <c r="A173" s="26">
        <v>167</v>
      </c>
      <c r="B173" s="120"/>
      <c r="C173" s="120"/>
      <c r="D173" s="96"/>
      <c r="E173" s="96"/>
      <c r="F173" s="247"/>
      <c r="G173" s="247"/>
      <c r="H173" s="123"/>
      <c r="I173" s="124"/>
      <c r="J173" s="124"/>
      <c r="K173" s="72" t="str">
        <f t="shared" si="4"/>
        <v/>
      </c>
      <c r="L173" s="99" t="str">
        <f t="shared" si="5"/>
        <v/>
      </c>
      <c r="M173" s="119"/>
    </row>
    <row r="174" spans="1:13" ht="20.100000000000001" customHeight="1" x14ac:dyDescent="0.25">
      <c r="A174" s="26">
        <v>168</v>
      </c>
      <c r="B174" s="120"/>
      <c r="C174" s="120"/>
      <c r="D174" s="96"/>
      <c r="E174" s="96"/>
      <c r="F174" s="247"/>
      <c r="G174" s="247"/>
      <c r="H174" s="123"/>
      <c r="I174" s="124"/>
      <c r="J174" s="124"/>
      <c r="K174" s="72" t="str">
        <f t="shared" si="4"/>
        <v/>
      </c>
      <c r="L174" s="99" t="str">
        <f t="shared" si="5"/>
        <v/>
      </c>
      <c r="M174" s="119"/>
    </row>
    <row r="175" spans="1:13" ht="20.100000000000001" customHeight="1" x14ac:dyDescent="0.25">
      <c r="A175" s="26">
        <v>169</v>
      </c>
      <c r="B175" s="120"/>
      <c r="C175" s="120"/>
      <c r="D175" s="96"/>
      <c r="E175" s="96"/>
      <c r="F175" s="247"/>
      <c r="G175" s="247"/>
      <c r="H175" s="123"/>
      <c r="I175" s="124"/>
      <c r="J175" s="124"/>
      <c r="K175" s="72" t="str">
        <f t="shared" si="4"/>
        <v/>
      </c>
      <c r="L175" s="99" t="str">
        <f t="shared" si="5"/>
        <v/>
      </c>
      <c r="M175" s="119"/>
    </row>
    <row r="176" spans="1:13" ht="20.100000000000001" customHeight="1" x14ac:dyDescent="0.25">
      <c r="A176" s="26">
        <v>170</v>
      </c>
      <c r="B176" s="120"/>
      <c r="C176" s="120"/>
      <c r="D176" s="96"/>
      <c r="E176" s="96"/>
      <c r="F176" s="247"/>
      <c r="G176" s="247"/>
      <c r="H176" s="123"/>
      <c r="I176" s="124"/>
      <c r="J176" s="124"/>
      <c r="K176" s="72" t="str">
        <f t="shared" si="4"/>
        <v/>
      </c>
      <c r="L176" s="99" t="str">
        <f t="shared" si="5"/>
        <v/>
      </c>
      <c r="M176" s="119"/>
    </row>
    <row r="177" spans="1:13" ht="20.100000000000001" customHeight="1" x14ac:dyDescent="0.25">
      <c r="A177" s="26">
        <v>171</v>
      </c>
      <c r="B177" s="120"/>
      <c r="C177" s="120"/>
      <c r="D177" s="96"/>
      <c r="E177" s="96"/>
      <c r="F177" s="247"/>
      <c r="G177" s="247"/>
      <c r="H177" s="123"/>
      <c r="I177" s="124"/>
      <c r="J177" s="124"/>
      <c r="K177" s="72" t="str">
        <f t="shared" si="4"/>
        <v/>
      </c>
      <c r="L177" s="99" t="str">
        <f t="shared" si="5"/>
        <v/>
      </c>
      <c r="M177" s="119"/>
    </row>
    <row r="178" spans="1:13" ht="20.100000000000001" customHeight="1" x14ac:dyDescent="0.25">
      <c r="A178" s="26">
        <v>172</v>
      </c>
      <c r="B178" s="120"/>
      <c r="C178" s="120"/>
      <c r="D178" s="96"/>
      <c r="E178" s="96"/>
      <c r="F178" s="247"/>
      <c r="G178" s="247"/>
      <c r="H178" s="123"/>
      <c r="I178" s="124"/>
      <c r="J178" s="124"/>
      <c r="K178" s="72" t="str">
        <f t="shared" si="4"/>
        <v/>
      </c>
      <c r="L178" s="99" t="str">
        <f t="shared" si="5"/>
        <v/>
      </c>
      <c r="M178" s="119"/>
    </row>
    <row r="179" spans="1:13" ht="20.100000000000001" customHeight="1" x14ac:dyDescent="0.25">
      <c r="A179" s="26">
        <v>173</v>
      </c>
      <c r="B179" s="120"/>
      <c r="C179" s="120"/>
      <c r="D179" s="96"/>
      <c r="E179" s="96"/>
      <c r="F179" s="247"/>
      <c r="G179" s="247"/>
      <c r="H179" s="123"/>
      <c r="I179" s="124"/>
      <c r="J179" s="124"/>
      <c r="K179" s="72" t="str">
        <f t="shared" si="4"/>
        <v/>
      </c>
      <c r="L179" s="99" t="str">
        <f t="shared" si="5"/>
        <v/>
      </c>
      <c r="M179" s="119"/>
    </row>
    <row r="180" spans="1:13" ht="20.100000000000001" customHeight="1" x14ac:dyDescent="0.25">
      <c r="A180" s="26">
        <v>174</v>
      </c>
      <c r="B180" s="120"/>
      <c r="C180" s="120"/>
      <c r="D180" s="96"/>
      <c r="E180" s="96"/>
      <c r="F180" s="247"/>
      <c r="G180" s="247"/>
      <c r="H180" s="123"/>
      <c r="I180" s="124"/>
      <c r="J180" s="124"/>
      <c r="K180" s="72" t="str">
        <f t="shared" si="4"/>
        <v/>
      </c>
      <c r="L180" s="99" t="str">
        <f t="shared" si="5"/>
        <v/>
      </c>
      <c r="M180" s="119"/>
    </row>
    <row r="181" spans="1:13" ht="20.100000000000001" customHeight="1" x14ac:dyDescent="0.25">
      <c r="A181" s="26">
        <v>175</v>
      </c>
      <c r="B181" s="120"/>
      <c r="C181" s="120"/>
      <c r="D181" s="96"/>
      <c r="E181" s="96"/>
      <c r="F181" s="247"/>
      <c r="G181" s="247"/>
      <c r="H181" s="123"/>
      <c r="I181" s="124"/>
      <c r="J181" s="124"/>
      <c r="K181" s="72" t="str">
        <f t="shared" si="4"/>
        <v/>
      </c>
      <c r="L181" s="99" t="str">
        <f t="shared" si="5"/>
        <v/>
      </c>
      <c r="M181" s="119"/>
    </row>
    <row r="182" spans="1:13" ht="20.100000000000001" customHeight="1" x14ac:dyDescent="0.25">
      <c r="A182" s="26">
        <v>176</v>
      </c>
      <c r="B182" s="120"/>
      <c r="C182" s="120"/>
      <c r="D182" s="96"/>
      <c r="E182" s="96"/>
      <c r="F182" s="247"/>
      <c r="G182" s="247"/>
      <c r="H182" s="123"/>
      <c r="I182" s="124"/>
      <c r="J182" s="124"/>
      <c r="K182" s="72" t="str">
        <f t="shared" si="4"/>
        <v/>
      </c>
      <c r="L182" s="99" t="str">
        <f t="shared" si="5"/>
        <v/>
      </c>
      <c r="M182" s="119"/>
    </row>
    <row r="183" spans="1:13" ht="20.100000000000001" customHeight="1" x14ac:dyDescent="0.25">
      <c r="A183" s="26">
        <v>177</v>
      </c>
      <c r="B183" s="120"/>
      <c r="C183" s="120"/>
      <c r="D183" s="96"/>
      <c r="E183" s="96"/>
      <c r="F183" s="247"/>
      <c r="G183" s="247"/>
      <c r="H183" s="123"/>
      <c r="I183" s="124"/>
      <c r="J183" s="124"/>
      <c r="K183" s="72" t="str">
        <f t="shared" si="4"/>
        <v/>
      </c>
      <c r="L183" s="99" t="str">
        <f t="shared" si="5"/>
        <v/>
      </c>
      <c r="M183" s="119"/>
    </row>
    <row r="184" spans="1:13" ht="20.100000000000001" customHeight="1" x14ac:dyDescent="0.25">
      <c r="A184" s="26">
        <v>178</v>
      </c>
      <c r="B184" s="120"/>
      <c r="C184" s="120"/>
      <c r="D184" s="96"/>
      <c r="E184" s="96"/>
      <c r="F184" s="247"/>
      <c r="G184" s="247"/>
      <c r="H184" s="123"/>
      <c r="I184" s="124"/>
      <c r="J184" s="124"/>
      <c r="K184" s="72" t="str">
        <f t="shared" si="4"/>
        <v/>
      </c>
      <c r="L184" s="99" t="str">
        <f t="shared" si="5"/>
        <v/>
      </c>
      <c r="M184" s="119"/>
    </row>
    <row r="185" spans="1:13" ht="20.100000000000001" customHeight="1" x14ac:dyDescent="0.25">
      <c r="A185" s="26">
        <v>179</v>
      </c>
      <c r="B185" s="120"/>
      <c r="C185" s="120"/>
      <c r="D185" s="96"/>
      <c r="E185" s="96"/>
      <c r="F185" s="247"/>
      <c r="G185" s="247"/>
      <c r="H185" s="123"/>
      <c r="I185" s="124"/>
      <c r="J185" s="124"/>
      <c r="K185" s="72" t="str">
        <f t="shared" si="4"/>
        <v/>
      </c>
      <c r="L185" s="99" t="str">
        <f t="shared" si="5"/>
        <v/>
      </c>
      <c r="M185" s="119"/>
    </row>
    <row r="186" spans="1:13" ht="20.100000000000001" customHeight="1" x14ac:dyDescent="0.25">
      <c r="A186" s="26">
        <v>180</v>
      </c>
      <c r="B186" s="120"/>
      <c r="C186" s="120"/>
      <c r="D186" s="96"/>
      <c r="E186" s="96"/>
      <c r="F186" s="247"/>
      <c r="G186" s="247"/>
      <c r="H186" s="123"/>
      <c r="I186" s="124"/>
      <c r="J186" s="124"/>
      <c r="K186" s="72" t="str">
        <f t="shared" si="4"/>
        <v/>
      </c>
      <c r="L186" s="99" t="str">
        <f t="shared" si="5"/>
        <v/>
      </c>
      <c r="M186" s="119"/>
    </row>
    <row r="187" spans="1:13" ht="20.100000000000001" customHeight="1" x14ac:dyDescent="0.25">
      <c r="A187" s="26">
        <v>181</v>
      </c>
      <c r="B187" s="120"/>
      <c r="C187" s="120"/>
      <c r="D187" s="96"/>
      <c r="E187" s="96"/>
      <c r="F187" s="247"/>
      <c r="G187" s="247"/>
      <c r="H187" s="123"/>
      <c r="I187" s="124"/>
      <c r="J187" s="124"/>
      <c r="K187" s="72" t="str">
        <f t="shared" si="4"/>
        <v/>
      </c>
      <c r="L187" s="99" t="str">
        <f t="shared" si="5"/>
        <v/>
      </c>
      <c r="M187" s="119"/>
    </row>
    <row r="188" spans="1:13" ht="20.100000000000001" customHeight="1" x14ac:dyDescent="0.25">
      <c r="A188" s="26">
        <v>182</v>
      </c>
      <c r="B188" s="120"/>
      <c r="C188" s="120"/>
      <c r="D188" s="96"/>
      <c r="E188" s="96"/>
      <c r="F188" s="247"/>
      <c r="G188" s="247"/>
      <c r="H188" s="123"/>
      <c r="I188" s="124"/>
      <c r="J188" s="124"/>
      <c r="K188" s="72" t="str">
        <f t="shared" si="4"/>
        <v/>
      </c>
      <c r="L188" s="99" t="str">
        <f t="shared" si="5"/>
        <v/>
      </c>
      <c r="M188" s="119"/>
    </row>
    <row r="189" spans="1:13" ht="20.100000000000001" customHeight="1" x14ac:dyDescent="0.25">
      <c r="A189" s="26">
        <v>183</v>
      </c>
      <c r="B189" s="120"/>
      <c r="C189" s="120"/>
      <c r="D189" s="96"/>
      <c r="E189" s="96"/>
      <c r="F189" s="247"/>
      <c r="G189" s="247"/>
      <c r="H189" s="123"/>
      <c r="I189" s="124"/>
      <c r="J189" s="124"/>
      <c r="K189" s="72" t="str">
        <f t="shared" si="4"/>
        <v/>
      </c>
      <c r="L189" s="99" t="str">
        <f t="shared" si="5"/>
        <v/>
      </c>
      <c r="M189" s="119"/>
    </row>
    <row r="190" spans="1:13" ht="20.100000000000001" customHeight="1" x14ac:dyDescent="0.25">
      <c r="A190" s="26">
        <v>184</v>
      </c>
      <c r="B190" s="120"/>
      <c r="C190" s="120"/>
      <c r="D190" s="96"/>
      <c r="E190" s="96"/>
      <c r="F190" s="247"/>
      <c r="G190" s="247"/>
      <c r="H190" s="123"/>
      <c r="I190" s="124"/>
      <c r="J190" s="124"/>
      <c r="K190" s="72" t="str">
        <f t="shared" si="4"/>
        <v/>
      </c>
      <c r="L190" s="99" t="str">
        <f t="shared" si="5"/>
        <v/>
      </c>
      <c r="M190" s="119"/>
    </row>
    <row r="191" spans="1:13" ht="20.100000000000001" customHeight="1" x14ac:dyDescent="0.25">
      <c r="A191" s="26">
        <v>185</v>
      </c>
      <c r="B191" s="120"/>
      <c r="C191" s="120"/>
      <c r="D191" s="96"/>
      <c r="E191" s="96"/>
      <c r="F191" s="247"/>
      <c r="G191" s="247"/>
      <c r="H191" s="123"/>
      <c r="I191" s="124"/>
      <c r="J191" s="124"/>
      <c r="K191" s="72" t="str">
        <f t="shared" si="4"/>
        <v/>
      </c>
      <c r="L191" s="99" t="str">
        <f t="shared" si="5"/>
        <v/>
      </c>
      <c r="M191" s="119"/>
    </row>
    <row r="192" spans="1:13" ht="20.100000000000001" customHeight="1" x14ac:dyDescent="0.25">
      <c r="A192" s="26">
        <v>186</v>
      </c>
      <c r="B192" s="120"/>
      <c r="C192" s="120"/>
      <c r="D192" s="96"/>
      <c r="E192" s="96"/>
      <c r="F192" s="247"/>
      <c r="G192" s="247"/>
      <c r="H192" s="123"/>
      <c r="I192" s="124"/>
      <c r="J192" s="124"/>
      <c r="K192" s="72" t="str">
        <f t="shared" si="4"/>
        <v/>
      </c>
      <c r="L192" s="99" t="str">
        <f t="shared" si="5"/>
        <v/>
      </c>
      <c r="M192" s="119"/>
    </row>
    <row r="193" spans="1:13" ht="20.100000000000001" customHeight="1" x14ac:dyDescent="0.25">
      <c r="A193" s="26">
        <v>187</v>
      </c>
      <c r="B193" s="120"/>
      <c r="C193" s="120"/>
      <c r="D193" s="96"/>
      <c r="E193" s="96"/>
      <c r="F193" s="247"/>
      <c r="G193" s="247"/>
      <c r="H193" s="123"/>
      <c r="I193" s="124"/>
      <c r="J193" s="124"/>
      <c r="K193" s="72" t="str">
        <f t="shared" si="4"/>
        <v/>
      </c>
      <c r="L193" s="99" t="str">
        <f t="shared" si="5"/>
        <v/>
      </c>
      <c r="M193" s="119"/>
    </row>
    <row r="194" spans="1:13" ht="20.100000000000001" customHeight="1" x14ac:dyDescent="0.25">
      <c r="A194" s="26">
        <v>188</v>
      </c>
      <c r="B194" s="120"/>
      <c r="C194" s="120"/>
      <c r="D194" s="96"/>
      <c r="E194" s="96"/>
      <c r="F194" s="247"/>
      <c r="G194" s="247"/>
      <c r="H194" s="123"/>
      <c r="I194" s="124"/>
      <c r="J194" s="124"/>
      <c r="K194" s="72" t="str">
        <f t="shared" si="4"/>
        <v/>
      </c>
      <c r="L194" s="99" t="str">
        <f t="shared" si="5"/>
        <v/>
      </c>
      <c r="M194" s="119"/>
    </row>
    <row r="195" spans="1:13" ht="20.100000000000001" customHeight="1" x14ac:dyDescent="0.25">
      <c r="A195" s="26">
        <v>189</v>
      </c>
      <c r="B195" s="120"/>
      <c r="C195" s="120"/>
      <c r="D195" s="96"/>
      <c r="E195" s="96"/>
      <c r="F195" s="247"/>
      <c r="G195" s="247"/>
      <c r="H195" s="123"/>
      <c r="I195" s="124"/>
      <c r="J195" s="124"/>
      <c r="K195" s="72" t="str">
        <f t="shared" si="4"/>
        <v/>
      </c>
      <c r="L195" s="99" t="str">
        <f t="shared" si="5"/>
        <v/>
      </c>
      <c r="M195" s="119"/>
    </row>
    <row r="196" spans="1:13" ht="20.100000000000001" customHeight="1" x14ac:dyDescent="0.25">
      <c r="A196" s="26">
        <v>190</v>
      </c>
      <c r="B196" s="120"/>
      <c r="C196" s="120"/>
      <c r="D196" s="96"/>
      <c r="E196" s="96"/>
      <c r="F196" s="247"/>
      <c r="G196" s="247"/>
      <c r="H196" s="123"/>
      <c r="I196" s="124"/>
      <c r="J196" s="124"/>
      <c r="K196" s="72" t="str">
        <f t="shared" si="4"/>
        <v/>
      </c>
      <c r="L196" s="99" t="str">
        <f t="shared" si="5"/>
        <v/>
      </c>
      <c r="M196" s="119"/>
    </row>
    <row r="197" spans="1:13" ht="20.100000000000001" customHeight="1" x14ac:dyDescent="0.25">
      <c r="A197" s="26">
        <v>191</v>
      </c>
      <c r="B197" s="120"/>
      <c r="C197" s="120"/>
      <c r="D197" s="96"/>
      <c r="E197" s="96"/>
      <c r="F197" s="247"/>
      <c r="G197" s="247"/>
      <c r="H197" s="123"/>
      <c r="I197" s="124"/>
      <c r="J197" s="124"/>
      <c r="K197" s="72" t="str">
        <f t="shared" si="4"/>
        <v/>
      </c>
      <c r="L197" s="99" t="str">
        <f t="shared" si="5"/>
        <v/>
      </c>
      <c r="M197" s="119"/>
    </row>
    <row r="198" spans="1:13" ht="20.100000000000001" customHeight="1" x14ac:dyDescent="0.25">
      <c r="A198" s="26">
        <v>192</v>
      </c>
      <c r="B198" s="120"/>
      <c r="C198" s="120"/>
      <c r="D198" s="96"/>
      <c r="E198" s="96"/>
      <c r="F198" s="247"/>
      <c r="G198" s="247"/>
      <c r="H198" s="123"/>
      <c r="I198" s="124"/>
      <c r="J198" s="124"/>
      <c r="K198" s="72" t="str">
        <f t="shared" ref="K198:K261" si="6">IF($E198="","",IF(OR(($H198=0),($I198=0)),0,$H198/$I198*$J198))</f>
        <v/>
      </c>
      <c r="L198" s="99" t="str">
        <f t="shared" si="5"/>
        <v/>
      </c>
      <c r="M198" s="119"/>
    </row>
    <row r="199" spans="1:13" ht="20.100000000000001" customHeight="1" x14ac:dyDescent="0.25">
      <c r="A199" s="26">
        <v>193</v>
      </c>
      <c r="B199" s="120"/>
      <c r="C199" s="120"/>
      <c r="D199" s="96"/>
      <c r="E199" s="96"/>
      <c r="F199" s="247"/>
      <c r="G199" s="247"/>
      <c r="H199" s="123"/>
      <c r="I199" s="124"/>
      <c r="J199" s="124"/>
      <c r="K199" s="72" t="str">
        <f t="shared" si="6"/>
        <v/>
      </c>
      <c r="L199" s="99" t="str">
        <f t="shared" ref="L199:L262" si="7">IF(J199="","",IF(E199="Salaire technicien",MIN(60000/1607*J199,60000),IF(E199="Salaire ingénieur",MIN(80000/1607*J199,80000))))</f>
        <v/>
      </c>
      <c r="M199" s="119"/>
    </row>
    <row r="200" spans="1:13" ht="20.100000000000001" customHeight="1" x14ac:dyDescent="0.25">
      <c r="A200" s="26">
        <v>194</v>
      </c>
      <c r="B200" s="120"/>
      <c r="C200" s="120"/>
      <c r="D200" s="96"/>
      <c r="E200" s="96"/>
      <c r="F200" s="247"/>
      <c r="G200" s="247"/>
      <c r="H200" s="123"/>
      <c r="I200" s="124"/>
      <c r="J200" s="124"/>
      <c r="K200" s="72" t="str">
        <f t="shared" si="6"/>
        <v/>
      </c>
      <c r="L200" s="99" t="str">
        <f t="shared" si="7"/>
        <v/>
      </c>
      <c r="M200" s="119"/>
    </row>
    <row r="201" spans="1:13" ht="20.100000000000001" customHeight="1" x14ac:dyDescent="0.25">
      <c r="A201" s="26">
        <v>195</v>
      </c>
      <c r="B201" s="120"/>
      <c r="C201" s="120"/>
      <c r="D201" s="96"/>
      <c r="E201" s="96"/>
      <c r="F201" s="247"/>
      <c r="G201" s="247"/>
      <c r="H201" s="123"/>
      <c r="I201" s="124"/>
      <c r="J201" s="124"/>
      <c r="K201" s="72" t="str">
        <f t="shared" si="6"/>
        <v/>
      </c>
      <c r="L201" s="99" t="str">
        <f t="shared" si="7"/>
        <v/>
      </c>
      <c r="M201" s="119"/>
    </row>
    <row r="202" spans="1:13" ht="20.100000000000001" customHeight="1" x14ac:dyDescent="0.25">
      <c r="A202" s="26">
        <v>196</v>
      </c>
      <c r="B202" s="120"/>
      <c r="C202" s="120"/>
      <c r="D202" s="96"/>
      <c r="E202" s="96"/>
      <c r="F202" s="247"/>
      <c r="G202" s="247"/>
      <c r="H202" s="123"/>
      <c r="I202" s="124"/>
      <c r="J202" s="124"/>
      <c r="K202" s="72" t="str">
        <f t="shared" si="6"/>
        <v/>
      </c>
      <c r="L202" s="99" t="str">
        <f t="shared" si="7"/>
        <v/>
      </c>
      <c r="M202" s="119"/>
    </row>
    <row r="203" spans="1:13" ht="20.100000000000001" customHeight="1" x14ac:dyDescent="0.25">
      <c r="A203" s="26">
        <v>197</v>
      </c>
      <c r="B203" s="120"/>
      <c r="C203" s="120"/>
      <c r="D203" s="96"/>
      <c r="E203" s="96"/>
      <c r="F203" s="247"/>
      <c r="G203" s="247"/>
      <c r="H203" s="123"/>
      <c r="I203" s="124"/>
      <c r="J203" s="124"/>
      <c r="K203" s="72" t="str">
        <f t="shared" si="6"/>
        <v/>
      </c>
      <c r="L203" s="99" t="str">
        <f t="shared" si="7"/>
        <v/>
      </c>
      <c r="M203" s="119"/>
    </row>
    <row r="204" spans="1:13" ht="20.100000000000001" customHeight="1" x14ac:dyDescent="0.25">
      <c r="A204" s="26">
        <v>198</v>
      </c>
      <c r="B204" s="120"/>
      <c r="C204" s="120"/>
      <c r="D204" s="96"/>
      <c r="E204" s="96"/>
      <c r="F204" s="247"/>
      <c r="G204" s="247"/>
      <c r="H204" s="123"/>
      <c r="I204" s="124"/>
      <c r="J204" s="124"/>
      <c r="K204" s="72" t="str">
        <f t="shared" si="6"/>
        <v/>
      </c>
      <c r="L204" s="99" t="str">
        <f t="shared" si="7"/>
        <v/>
      </c>
      <c r="M204" s="119"/>
    </row>
    <row r="205" spans="1:13" ht="20.100000000000001" customHeight="1" x14ac:dyDescent="0.25">
      <c r="A205" s="26">
        <v>199</v>
      </c>
      <c r="B205" s="120"/>
      <c r="C205" s="120"/>
      <c r="D205" s="96"/>
      <c r="E205" s="96"/>
      <c r="F205" s="247"/>
      <c r="G205" s="247"/>
      <c r="H205" s="123"/>
      <c r="I205" s="124"/>
      <c r="J205" s="124"/>
      <c r="K205" s="72" t="str">
        <f t="shared" si="6"/>
        <v/>
      </c>
      <c r="L205" s="99" t="str">
        <f t="shared" si="7"/>
        <v/>
      </c>
      <c r="M205" s="119"/>
    </row>
    <row r="206" spans="1:13" ht="20.100000000000001" customHeight="1" x14ac:dyDescent="0.25">
      <c r="A206" s="26">
        <v>200</v>
      </c>
      <c r="B206" s="120"/>
      <c r="C206" s="120"/>
      <c r="D206" s="96"/>
      <c r="E206" s="96"/>
      <c r="F206" s="247"/>
      <c r="G206" s="247"/>
      <c r="H206" s="123"/>
      <c r="I206" s="124"/>
      <c r="J206" s="124"/>
      <c r="K206" s="72" t="str">
        <f t="shared" si="6"/>
        <v/>
      </c>
      <c r="L206" s="99" t="str">
        <f t="shared" si="7"/>
        <v/>
      </c>
      <c r="M206" s="119"/>
    </row>
    <row r="207" spans="1:13" ht="20.100000000000001" customHeight="1" x14ac:dyDescent="0.25">
      <c r="A207" s="26">
        <v>201</v>
      </c>
      <c r="B207" s="120"/>
      <c r="C207" s="120"/>
      <c r="D207" s="96"/>
      <c r="E207" s="96"/>
      <c r="F207" s="247"/>
      <c r="G207" s="247"/>
      <c r="H207" s="123"/>
      <c r="I207" s="124"/>
      <c r="J207" s="124"/>
      <c r="K207" s="72" t="str">
        <f t="shared" si="6"/>
        <v/>
      </c>
      <c r="L207" s="99" t="str">
        <f t="shared" si="7"/>
        <v/>
      </c>
      <c r="M207" s="119"/>
    </row>
    <row r="208" spans="1:13" ht="20.100000000000001" customHeight="1" x14ac:dyDescent="0.25">
      <c r="A208" s="26">
        <v>202</v>
      </c>
      <c r="B208" s="120"/>
      <c r="C208" s="120"/>
      <c r="D208" s="96"/>
      <c r="E208" s="96"/>
      <c r="F208" s="247"/>
      <c r="G208" s="247"/>
      <c r="H208" s="123"/>
      <c r="I208" s="124"/>
      <c r="J208" s="124"/>
      <c r="K208" s="72" t="str">
        <f t="shared" si="6"/>
        <v/>
      </c>
      <c r="L208" s="99" t="str">
        <f t="shared" si="7"/>
        <v/>
      </c>
      <c r="M208" s="119"/>
    </row>
    <row r="209" spans="1:13" ht="20.100000000000001" customHeight="1" x14ac:dyDescent="0.25">
      <c r="A209" s="26">
        <v>203</v>
      </c>
      <c r="B209" s="120"/>
      <c r="C209" s="120"/>
      <c r="D209" s="96"/>
      <c r="E209" s="96"/>
      <c r="F209" s="247"/>
      <c r="G209" s="247"/>
      <c r="H209" s="123"/>
      <c r="I209" s="124"/>
      <c r="J209" s="124"/>
      <c r="K209" s="72" t="str">
        <f t="shared" si="6"/>
        <v/>
      </c>
      <c r="L209" s="99" t="str">
        <f t="shared" si="7"/>
        <v/>
      </c>
      <c r="M209" s="119"/>
    </row>
    <row r="210" spans="1:13" ht="20.100000000000001" customHeight="1" x14ac:dyDescent="0.25">
      <c r="A210" s="26">
        <v>204</v>
      </c>
      <c r="B210" s="120"/>
      <c r="C210" s="120"/>
      <c r="D210" s="96"/>
      <c r="E210" s="96"/>
      <c r="F210" s="247"/>
      <c r="G210" s="247"/>
      <c r="H210" s="123"/>
      <c r="I210" s="124"/>
      <c r="J210" s="124"/>
      <c r="K210" s="72" t="str">
        <f t="shared" si="6"/>
        <v/>
      </c>
      <c r="L210" s="99" t="str">
        <f t="shared" si="7"/>
        <v/>
      </c>
      <c r="M210" s="119"/>
    </row>
    <row r="211" spans="1:13" ht="20.100000000000001" customHeight="1" x14ac:dyDescent="0.25">
      <c r="A211" s="26">
        <v>205</v>
      </c>
      <c r="B211" s="120"/>
      <c r="C211" s="120"/>
      <c r="D211" s="96"/>
      <c r="E211" s="96"/>
      <c r="F211" s="247"/>
      <c r="G211" s="247"/>
      <c r="H211" s="123"/>
      <c r="I211" s="124"/>
      <c r="J211" s="124"/>
      <c r="K211" s="72" t="str">
        <f t="shared" si="6"/>
        <v/>
      </c>
      <c r="L211" s="99" t="str">
        <f t="shared" si="7"/>
        <v/>
      </c>
      <c r="M211" s="119"/>
    </row>
    <row r="212" spans="1:13" ht="20.100000000000001" customHeight="1" x14ac:dyDescent="0.25">
      <c r="A212" s="26">
        <v>206</v>
      </c>
      <c r="B212" s="120"/>
      <c r="C212" s="120"/>
      <c r="D212" s="96"/>
      <c r="E212" s="96"/>
      <c r="F212" s="247"/>
      <c r="G212" s="247"/>
      <c r="H212" s="123"/>
      <c r="I212" s="124"/>
      <c r="J212" s="124"/>
      <c r="K212" s="72" t="str">
        <f t="shared" si="6"/>
        <v/>
      </c>
      <c r="L212" s="99" t="str">
        <f t="shared" si="7"/>
        <v/>
      </c>
      <c r="M212" s="119"/>
    </row>
    <row r="213" spans="1:13" ht="20.100000000000001" customHeight="1" x14ac:dyDescent="0.25">
      <c r="A213" s="26">
        <v>207</v>
      </c>
      <c r="B213" s="120"/>
      <c r="C213" s="120"/>
      <c r="D213" s="96"/>
      <c r="E213" s="96"/>
      <c r="F213" s="247"/>
      <c r="G213" s="247"/>
      <c r="H213" s="123"/>
      <c r="I213" s="124"/>
      <c r="J213" s="124"/>
      <c r="K213" s="72" t="str">
        <f t="shared" si="6"/>
        <v/>
      </c>
      <c r="L213" s="99" t="str">
        <f t="shared" si="7"/>
        <v/>
      </c>
      <c r="M213" s="119"/>
    </row>
    <row r="214" spans="1:13" ht="20.100000000000001" customHeight="1" x14ac:dyDescent="0.25">
      <c r="A214" s="26">
        <v>208</v>
      </c>
      <c r="B214" s="120"/>
      <c r="C214" s="120"/>
      <c r="D214" s="96"/>
      <c r="E214" s="96"/>
      <c r="F214" s="247"/>
      <c r="G214" s="247"/>
      <c r="H214" s="123"/>
      <c r="I214" s="124"/>
      <c r="J214" s="124"/>
      <c r="K214" s="72" t="str">
        <f t="shared" si="6"/>
        <v/>
      </c>
      <c r="L214" s="99" t="str">
        <f t="shared" si="7"/>
        <v/>
      </c>
      <c r="M214" s="119"/>
    </row>
    <row r="215" spans="1:13" ht="20.100000000000001" customHeight="1" x14ac:dyDescent="0.25">
      <c r="A215" s="26">
        <v>209</v>
      </c>
      <c r="B215" s="120"/>
      <c r="C215" s="120"/>
      <c r="D215" s="96"/>
      <c r="E215" s="96"/>
      <c r="F215" s="247"/>
      <c r="G215" s="247"/>
      <c r="H215" s="123"/>
      <c r="I215" s="124"/>
      <c r="J215" s="124"/>
      <c r="K215" s="72" t="str">
        <f t="shared" si="6"/>
        <v/>
      </c>
      <c r="L215" s="99" t="str">
        <f t="shared" si="7"/>
        <v/>
      </c>
      <c r="M215" s="119"/>
    </row>
    <row r="216" spans="1:13" ht="20.100000000000001" customHeight="1" x14ac:dyDescent="0.25">
      <c r="A216" s="26">
        <v>210</v>
      </c>
      <c r="B216" s="120"/>
      <c r="C216" s="120"/>
      <c r="D216" s="96"/>
      <c r="E216" s="96"/>
      <c r="F216" s="247"/>
      <c r="G216" s="247"/>
      <c r="H216" s="123"/>
      <c r="I216" s="124"/>
      <c r="J216" s="124"/>
      <c r="K216" s="72" t="str">
        <f t="shared" si="6"/>
        <v/>
      </c>
      <c r="L216" s="99" t="str">
        <f t="shared" si="7"/>
        <v/>
      </c>
      <c r="M216" s="119"/>
    </row>
    <row r="217" spans="1:13" ht="20.100000000000001" customHeight="1" x14ac:dyDescent="0.25">
      <c r="A217" s="26">
        <v>211</v>
      </c>
      <c r="B217" s="120"/>
      <c r="C217" s="120"/>
      <c r="D217" s="96"/>
      <c r="E217" s="96"/>
      <c r="F217" s="247"/>
      <c r="G217" s="247"/>
      <c r="H217" s="123"/>
      <c r="I217" s="124"/>
      <c r="J217" s="124"/>
      <c r="K217" s="72" t="str">
        <f t="shared" si="6"/>
        <v/>
      </c>
      <c r="L217" s="99" t="str">
        <f t="shared" si="7"/>
        <v/>
      </c>
      <c r="M217" s="119"/>
    </row>
    <row r="218" spans="1:13" ht="20.100000000000001" customHeight="1" x14ac:dyDescent="0.25">
      <c r="A218" s="26">
        <v>212</v>
      </c>
      <c r="B218" s="120"/>
      <c r="C218" s="120"/>
      <c r="D218" s="96"/>
      <c r="E218" s="96"/>
      <c r="F218" s="247"/>
      <c r="G218" s="247"/>
      <c r="H218" s="123"/>
      <c r="I218" s="124"/>
      <c r="J218" s="124"/>
      <c r="K218" s="72" t="str">
        <f t="shared" si="6"/>
        <v/>
      </c>
      <c r="L218" s="99" t="str">
        <f t="shared" si="7"/>
        <v/>
      </c>
      <c r="M218" s="119"/>
    </row>
    <row r="219" spans="1:13" ht="20.100000000000001" customHeight="1" x14ac:dyDescent="0.25">
      <c r="A219" s="26">
        <v>213</v>
      </c>
      <c r="B219" s="120"/>
      <c r="C219" s="120"/>
      <c r="D219" s="96"/>
      <c r="E219" s="96"/>
      <c r="F219" s="247"/>
      <c r="G219" s="247"/>
      <c r="H219" s="123"/>
      <c r="I219" s="124"/>
      <c r="J219" s="124"/>
      <c r="K219" s="72" t="str">
        <f t="shared" si="6"/>
        <v/>
      </c>
      <c r="L219" s="99" t="str">
        <f t="shared" si="7"/>
        <v/>
      </c>
      <c r="M219" s="119"/>
    </row>
    <row r="220" spans="1:13" ht="20.100000000000001" customHeight="1" x14ac:dyDescent="0.25">
      <c r="A220" s="26">
        <v>214</v>
      </c>
      <c r="B220" s="120"/>
      <c r="C220" s="120"/>
      <c r="D220" s="96"/>
      <c r="E220" s="96"/>
      <c r="F220" s="247"/>
      <c r="G220" s="247"/>
      <c r="H220" s="123"/>
      <c r="I220" s="124"/>
      <c r="J220" s="124"/>
      <c r="K220" s="72" t="str">
        <f t="shared" si="6"/>
        <v/>
      </c>
      <c r="L220" s="99" t="str">
        <f t="shared" si="7"/>
        <v/>
      </c>
      <c r="M220" s="119"/>
    </row>
    <row r="221" spans="1:13" ht="20.100000000000001" customHeight="1" x14ac:dyDescent="0.25">
      <c r="A221" s="26">
        <v>215</v>
      </c>
      <c r="B221" s="120"/>
      <c r="C221" s="120"/>
      <c r="D221" s="96"/>
      <c r="E221" s="96"/>
      <c r="F221" s="247"/>
      <c r="G221" s="247"/>
      <c r="H221" s="123"/>
      <c r="I221" s="124"/>
      <c r="J221" s="124"/>
      <c r="K221" s="72" t="str">
        <f t="shared" si="6"/>
        <v/>
      </c>
      <c r="L221" s="99" t="str">
        <f t="shared" si="7"/>
        <v/>
      </c>
      <c r="M221" s="119"/>
    </row>
    <row r="222" spans="1:13" ht="20.100000000000001" customHeight="1" x14ac:dyDescent="0.25">
      <c r="A222" s="26">
        <v>216</v>
      </c>
      <c r="B222" s="120"/>
      <c r="C222" s="120"/>
      <c r="D222" s="96"/>
      <c r="E222" s="96"/>
      <c r="F222" s="247"/>
      <c r="G222" s="247"/>
      <c r="H222" s="123"/>
      <c r="I222" s="124"/>
      <c r="J222" s="124"/>
      <c r="K222" s="72" t="str">
        <f t="shared" si="6"/>
        <v/>
      </c>
      <c r="L222" s="99" t="str">
        <f t="shared" si="7"/>
        <v/>
      </c>
      <c r="M222" s="119"/>
    </row>
    <row r="223" spans="1:13" ht="20.100000000000001" customHeight="1" x14ac:dyDescent="0.25">
      <c r="A223" s="26">
        <v>217</v>
      </c>
      <c r="B223" s="120"/>
      <c r="C223" s="120"/>
      <c r="D223" s="96"/>
      <c r="E223" s="96"/>
      <c r="F223" s="247"/>
      <c r="G223" s="247"/>
      <c r="H223" s="123"/>
      <c r="I223" s="124"/>
      <c r="J223" s="124"/>
      <c r="K223" s="72" t="str">
        <f t="shared" si="6"/>
        <v/>
      </c>
      <c r="L223" s="99" t="str">
        <f t="shared" si="7"/>
        <v/>
      </c>
      <c r="M223" s="119"/>
    </row>
    <row r="224" spans="1:13" ht="20.100000000000001" customHeight="1" x14ac:dyDescent="0.25">
      <c r="A224" s="26">
        <v>218</v>
      </c>
      <c r="B224" s="120"/>
      <c r="C224" s="120"/>
      <c r="D224" s="96"/>
      <c r="E224" s="96"/>
      <c r="F224" s="247"/>
      <c r="G224" s="247"/>
      <c r="H224" s="123"/>
      <c r="I224" s="124"/>
      <c r="J224" s="124"/>
      <c r="K224" s="72" t="str">
        <f t="shared" si="6"/>
        <v/>
      </c>
      <c r="L224" s="99" t="str">
        <f t="shared" si="7"/>
        <v/>
      </c>
      <c r="M224" s="119"/>
    </row>
    <row r="225" spans="1:13" ht="20.100000000000001" customHeight="1" x14ac:dyDescent="0.25">
      <c r="A225" s="26">
        <v>219</v>
      </c>
      <c r="B225" s="120"/>
      <c r="C225" s="120"/>
      <c r="D225" s="96"/>
      <c r="E225" s="96"/>
      <c r="F225" s="247"/>
      <c r="G225" s="247"/>
      <c r="H225" s="123"/>
      <c r="I225" s="124"/>
      <c r="J225" s="124"/>
      <c r="K225" s="72" t="str">
        <f t="shared" si="6"/>
        <v/>
      </c>
      <c r="L225" s="99" t="str">
        <f t="shared" si="7"/>
        <v/>
      </c>
      <c r="M225" s="119"/>
    </row>
    <row r="226" spans="1:13" ht="20.100000000000001" customHeight="1" x14ac:dyDescent="0.25">
      <c r="A226" s="26">
        <v>220</v>
      </c>
      <c r="B226" s="120"/>
      <c r="C226" s="120"/>
      <c r="D226" s="96"/>
      <c r="E226" s="96"/>
      <c r="F226" s="247"/>
      <c r="G226" s="247"/>
      <c r="H226" s="123"/>
      <c r="I226" s="124"/>
      <c r="J226" s="124"/>
      <c r="K226" s="72" t="str">
        <f t="shared" si="6"/>
        <v/>
      </c>
      <c r="L226" s="99" t="str">
        <f t="shared" si="7"/>
        <v/>
      </c>
      <c r="M226" s="119"/>
    </row>
    <row r="227" spans="1:13" ht="20.100000000000001" customHeight="1" x14ac:dyDescent="0.25">
      <c r="A227" s="26">
        <v>221</v>
      </c>
      <c r="B227" s="120"/>
      <c r="C227" s="120"/>
      <c r="D227" s="96"/>
      <c r="E227" s="96"/>
      <c r="F227" s="247"/>
      <c r="G227" s="247"/>
      <c r="H227" s="123"/>
      <c r="I227" s="124"/>
      <c r="J227" s="124"/>
      <c r="K227" s="72" t="str">
        <f t="shared" si="6"/>
        <v/>
      </c>
      <c r="L227" s="99" t="str">
        <f t="shared" si="7"/>
        <v/>
      </c>
      <c r="M227" s="119"/>
    </row>
    <row r="228" spans="1:13" ht="20.100000000000001" customHeight="1" x14ac:dyDescent="0.25">
      <c r="A228" s="26">
        <v>222</v>
      </c>
      <c r="B228" s="120"/>
      <c r="C228" s="120"/>
      <c r="D228" s="96"/>
      <c r="E228" s="96"/>
      <c r="F228" s="247"/>
      <c r="G228" s="247"/>
      <c r="H228" s="123"/>
      <c r="I228" s="124"/>
      <c r="J228" s="124"/>
      <c r="K228" s="72" t="str">
        <f t="shared" si="6"/>
        <v/>
      </c>
      <c r="L228" s="99" t="str">
        <f t="shared" si="7"/>
        <v/>
      </c>
      <c r="M228" s="119"/>
    </row>
    <row r="229" spans="1:13" ht="20.100000000000001" customHeight="1" x14ac:dyDescent="0.25">
      <c r="A229" s="26">
        <v>223</v>
      </c>
      <c r="B229" s="120"/>
      <c r="C229" s="120"/>
      <c r="D229" s="96"/>
      <c r="E229" s="96"/>
      <c r="F229" s="247"/>
      <c r="G229" s="247"/>
      <c r="H229" s="123"/>
      <c r="I229" s="124"/>
      <c r="J229" s="124"/>
      <c r="K229" s="72" t="str">
        <f t="shared" si="6"/>
        <v/>
      </c>
      <c r="L229" s="99" t="str">
        <f t="shared" si="7"/>
        <v/>
      </c>
      <c r="M229" s="119"/>
    </row>
    <row r="230" spans="1:13" ht="20.100000000000001" customHeight="1" x14ac:dyDescent="0.25">
      <c r="A230" s="26">
        <v>224</v>
      </c>
      <c r="B230" s="120"/>
      <c r="C230" s="120"/>
      <c r="D230" s="96"/>
      <c r="E230" s="96"/>
      <c r="F230" s="247"/>
      <c r="G230" s="247"/>
      <c r="H230" s="123"/>
      <c r="I230" s="124"/>
      <c r="J230" s="124"/>
      <c r="K230" s="72" t="str">
        <f t="shared" si="6"/>
        <v/>
      </c>
      <c r="L230" s="99" t="str">
        <f t="shared" si="7"/>
        <v/>
      </c>
      <c r="M230" s="119"/>
    </row>
    <row r="231" spans="1:13" ht="20.100000000000001" customHeight="1" x14ac:dyDescent="0.25">
      <c r="A231" s="26">
        <v>225</v>
      </c>
      <c r="B231" s="120"/>
      <c r="C231" s="120"/>
      <c r="D231" s="96"/>
      <c r="E231" s="96"/>
      <c r="F231" s="247"/>
      <c r="G231" s="247"/>
      <c r="H231" s="123"/>
      <c r="I231" s="124"/>
      <c r="J231" s="124"/>
      <c r="K231" s="72" t="str">
        <f t="shared" si="6"/>
        <v/>
      </c>
      <c r="L231" s="99" t="str">
        <f t="shared" si="7"/>
        <v/>
      </c>
      <c r="M231" s="119"/>
    </row>
    <row r="232" spans="1:13" ht="20.100000000000001" customHeight="1" x14ac:dyDescent="0.25">
      <c r="A232" s="26">
        <v>226</v>
      </c>
      <c r="B232" s="120"/>
      <c r="C232" s="120"/>
      <c r="D232" s="96"/>
      <c r="E232" s="96"/>
      <c r="F232" s="247"/>
      <c r="G232" s="247"/>
      <c r="H232" s="123"/>
      <c r="I232" s="124"/>
      <c r="J232" s="124"/>
      <c r="K232" s="72" t="str">
        <f t="shared" si="6"/>
        <v/>
      </c>
      <c r="L232" s="99" t="str">
        <f t="shared" si="7"/>
        <v/>
      </c>
      <c r="M232" s="119"/>
    </row>
    <row r="233" spans="1:13" ht="20.100000000000001" customHeight="1" x14ac:dyDescent="0.25">
      <c r="A233" s="26">
        <v>227</v>
      </c>
      <c r="B233" s="120"/>
      <c r="C233" s="120"/>
      <c r="D233" s="96"/>
      <c r="E233" s="96"/>
      <c r="F233" s="247"/>
      <c r="G233" s="247"/>
      <c r="H233" s="123"/>
      <c r="I233" s="124"/>
      <c r="J233" s="124"/>
      <c r="K233" s="72" t="str">
        <f t="shared" si="6"/>
        <v/>
      </c>
      <c r="L233" s="99" t="str">
        <f t="shared" si="7"/>
        <v/>
      </c>
      <c r="M233" s="119"/>
    </row>
    <row r="234" spans="1:13" ht="20.100000000000001" customHeight="1" x14ac:dyDescent="0.25">
      <c r="A234" s="26">
        <v>228</v>
      </c>
      <c r="B234" s="120"/>
      <c r="C234" s="120"/>
      <c r="D234" s="96"/>
      <c r="E234" s="96"/>
      <c r="F234" s="247"/>
      <c r="G234" s="247"/>
      <c r="H234" s="123"/>
      <c r="I234" s="124"/>
      <c r="J234" s="124"/>
      <c r="K234" s="72" t="str">
        <f t="shared" si="6"/>
        <v/>
      </c>
      <c r="L234" s="99" t="str">
        <f t="shared" si="7"/>
        <v/>
      </c>
      <c r="M234" s="119"/>
    </row>
    <row r="235" spans="1:13" ht="20.100000000000001" customHeight="1" x14ac:dyDescent="0.25">
      <c r="A235" s="26">
        <v>229</v>
      </c>
      <c r="B235" s="120"/>
      <c r="C235" s="120"/>
      <c r="D235" s="96"/>
      <c r="E235" s="96"/>
      <c r="F235" s="247"/>
      <c r="G235" s="247"/>
      <c r="H235" s="123"/>
      <c r="I235" s="124"/>
      <c r="J235" s="124"/>
      <c r="K235" s="72" t="str">
        <f t="shared" si="6"/>
        <v/>
      </c>
      <c r="L235" s="99" t="str">
        <f t="shared" si="7"/>
        <v/>
      </c>
      <c r="M235" s="119"/>
    </row>
    <row r="236" spans="1:13" ht="20.100000000000001" customHeight="1" x14ac:dyDescent="0.25">
      <c r="A236" s="26">
        <v>230</v>
      </c>
      <c r="B236" s="120"/>
      <c r="C236" s="120"/>
      <c r="D236" s="96"/>
      <c r="E236" s="96"/>
      <c r="F236" s="247"/>
      <c r="G236" s="247"/>
      <c r="H236" s="123"/>
      <c r="I236" s="124"/>
      <c r="J236" s="124"/>
      <c r="K236" s="72" t="str">
        <f t="shared" si="6"/>
        <v/>
      </c>
      <c r="L236" s="99" t="str">
        <f t="shared" si="7"/>
        <v/>
      </c>
      <c r="M236" s="119"/>
    </row>
    <row r="237" spans="1:13" ht="20.100000000000001" customHeight="1" x14ac:dyDescent="0.25">
      <c r="A237" s="26">
        <v>231</v>
      </c>
      <c r="B237" s="120"/>
      <c r="C237" s="120"/>
      <c r="D237" s="96"/>
      <c r="E237" s="96"/>
      <c r="F237" s="247"/>
      <c r="G237" s="247"/>
      <c r="H237" s="123"/>
      <c r="I237" s="124"/>
      <c r="J237" s="124"/>
      <c r="K237" s="72" t="str">
        <f t="shared" si="6"/>
        <v/>
      </c>
      <c r="L237" s="99" t="str">
        <f t="shared" si="7"/>
        <v/>
      </c>
      <c r="M237" s="119"/>
    </row>
    <row r="238" spans="1:13" ht="20.100000000000001" customHeight="1" x14ac:dyDescent="0.25">
      <c r="A238" s="26">
        <v>232</v>
      </c>
      <c r="B238" s="120"/>
      <c r="C238" s="120"/>
      <c r="D238" s="96"/>
      <c r="E238" s="96"/>
      <c r="F238" s="247"/>
      <c r="G238" s="247"/>
      <c r="H238" s="123"/>
      <c r="I238" s="124"/>
      <c r="J238" s="124"/>
      <c r="K238" s="72" t="str">
        <f t="shared" si="6"/>
        <v/>
      </c>
      <c r="L238" s="99" t="str">
        <f t="shared" si="7"/>
        <v/>
      </c>
      <c r="M238" s="119"/>
    </row>
    <row r="239" spans="1:13" ht="20.100000000000001" customHeight="1" x14ac:dyDescent="0.25">
      <c r="A239" s="26">
        <v>233</v>
      </c>
      <c r="B239" s="120"/>
      <c r="C239" s="120"/>
      <c r="D239" s="96"/>
      <c r="E239" s="96"/>
      <c r="F239" s="247"/>
      <c r="G239" s="247"/>
      <c r="H239" s="123"/>
      <c r="I239" s="124"/>
      <c r="J239" s="124"/>
      <c r="K239" s="72" t="str">
        <f t="shared" si="6"/>
        <v/>
      </c>
      <c r="L239" s="99" t="str">
        <f t="shared" si="7"/>
        <v/>
      </c>
      <c r="M239" s="119"/>
    </row>
    <row r="240" spans="1:13" ht="20.100000000000001" customHeight="1" x14ac:dyDescent="0.25">
      <c r="A240" s="26">
        <v>234</v>
      </c>
      <c r="B240" s="120"/>
      <c r="C240" s="120"/>
      <c r="D240" s="96"/>
      <c r="E240" s="96"/>
      <c r="F240" s="247"/>
      <c r="G240" s="247"/>
      <c r="H240" s="123"/>
      <c r="I240" s="124"/>
      <c r="J240" s="124"/>
      <c r="K240" s="72" t="str">
        <f t="shared" si="6"/>
        <v/>
      </c>
      <c r="L240" s="99" t="str">
        <f t="shared" si="7"/>
        <v/>
      </c>
      <c r="M240" s="119"/>
    </row>
    <row r="241" spans="1:13" ht="20.100000000000001" customHeight="1" x14ac:dyDescent="0.25">
      <c r="A241" s="26">
        <v>235</v>
      </c>
      <c r="B241" s="120"/>
      <c r="C241" s="120"/>
      <c r="D241" s="96"/>
      <c r="E241" s="96"/>
      <c r="F241" s="247"/>
      <c r="G241" s="247"/>
      <c r="H241" s="123"/>
      <c r="I241" s="124"/>
      <c r="J241" s="124"/>
      <c r="K241" s="72" t="str">
        <f t="shared" si="6"/>
        <v/>
      </c>
      <c r="L241" s="99" t="str">
        <f t="shared" si="7"/>
        <v/>
      </c>
      <c r="M241" s="119"/>
    </row>
    <row r="242" spans="1:13" ht="20.100000000000001" customHeight="1" x14ac:dyDescent="0.25">
      <c r="A242" s="26">
        <v>236</v>
      </c>
      <c r="B242" s="120"/>
      <c r="C242" s="120"/>
      <c r="D242" s="96"/>
      <c r="E242" s="96"/>
      <c r="F242" s="247"/>
      <c r="G242" s="247"/>
      <c r="H242" s="123"/>
      <c r="I242" s="124"/>
      <c r="J242" s="124"/>
      <c r="K242" s="72" t="str">
        <f t="shared" si="6"/>
        <v/>
      </c>
      <c r="L242" s="99" t="str">
        <f t="shared" si="7"/>
        <v/>
      </c>
      <c r="M242" s="119"/>
    </row>
    <row r="243" spans="1:13" ht="20.100000000000001" customHeight="1" x14ac:dyDescent="0.25">
      <c r="A243" s="26">
        <v>237</v>
      </c>
      <c r="B243" s="120"/>
      <c r="C243" s="120"/>
      <c r="D243" s="96"/>
      <c r="E243" s="96"/>
      <c r="F243" s="247"/>
      <c r="G243" s="247"/>
      <c r="H243" s="123"/>
      <c r="I243" s="124"/>
      <c r="J243" s="124"/>
      <c r="K243" s="72" t="str">
        <f t="shared" si="6"/>
        <v/>
      </c>
      <c r="L243" s="99" t="str">
        <f t="shared" si="7"/>
        <v/>
      </c>
      <c r="M243" s="119"/>
    </row>
    <row r="244" spans="1:13" ht="20.100000000000001" customHeight="1" x14ac:dyDescent="0.25">
      <c r="A244" s="26">
        <v>238</v>
      </c>
      <c r="B244" s="120"/>
      <c r="C244" s="120"/>
      <c r="D244" s="96"/>
      <c r="E244" s="96"/>
      <c r="F244" s="247"/>
      <c r="G244" s="247"/>
      <c r="H244" s="123"/>
      <c r="I244" s="124"/>
      <c r="J244" s="124"/>
      <c r="K244" s="72" t="str">
        <f t="shared" si="6"/>
        <v/>
      </c>
      <c r="L244" s="99" t="str">
        <f t="shared" si="7"/>
        <v/>
      </c>
      <c r="M244" s="119"/>
    </row>
    <row r="245" spans="1:13" ht="20.100000000000001" customHeight="1" x14ac:dyDescent="0.25">
      <c r="A245" s="26">
        <v>239</v>
      </c>
      <c r="B245" s="120"/>
      <c r="C245" s="120"/>
      <c r="D245" s="96"/>
      <c r="E245" s="96"/>
      <c r="F245" s="247"/>
      <c r="G245" s="247"/>
      <c r="H245" s="123"/>
      <c r="I245" s="124"/>
      <c r="J245" s="124"/>
      <c r="K245" s="72" t="str">
        <f t="shared" si="6"/>
        <v/>
      </c>
      <c r="L245" s="99" t="str">
        <f t="shared" si="7"/>
        <v/>
      </c>
      <c r="M245" s="119"/>
    </row>
    <row r="246" spans="1:13" ht="20.100000000000001" customHeight="1" x14ac:dyDescent="0.25">
      <c r="A246" s="26">
        <v>240</v>
      </c>
      <c r="B246" s="120"/>
      <c r="C246" s="120"/>
      <c r="D246" s="96"/>
      <c r="E246" s="96"/>
      <c r="F246" s="247"/>
      <c r="G246" s="247"/>
      <c r="H246" s="123"/>
      <c r="I246" s="124"/>
      <c r="J246" s="124"/>
      <c r="K246" s="72" t="str">
        <f t="shared" si="6"/>
        <v/>
      </c>
      <c r="L246" s="99" t="str">
        <f t="shared" si="7"/>
        <v/>
      </c>
      <c r="M246" s="119"/>
    </row>
    <row r="247" spans="1:13" ht="20.100000000000001" customHeight="1" x14ac:dyDescent="0.25">
      <c r="A247" s="26">
        <v>241</v>
      </c>
      <c r="B247" s="120"/>
      <c r="C247" s="120"/>
      <c r="D247" s="96"/>
      <c r="E247" s="96"/>
      <c r="F247" s="247"/>
      <c r="G247" s="247"/>
      <c r="H247" s="123"/>
      <c r="I247" s="124"/>
      <c r="J247" s="124"/>
      <c r="K247" s="72" t="str">
        <f t="shared" si="6"/>
        <v/>
      </c>
      <c r="L247" s="99" t="str">
        <f t="shared" si="7"/>
        <v/>
      </c>
      <c r="M247" s="119"/>
    </row>
    <row r="248" spans="1:13" ht="20.100000000000001" customHeight="1" x14ac:dyDescent="0.25">
      <c r="A248" s="26">
        <v>242</v>
      </c>
      <c r="B248" s="120"/>
      <c r="C248" s="120"/>
      <c r="D248" s="96"/>
      <c r="E248" s="96"/>
      <c r="F248" s="247"/>
      <c r="G248" s="247"/>
      <c r="H248" s="123"/>
      <c r="I248" s="124"/>
      <c r="J248" s="124"/>
      <c r="K248" s="72" t="str">
        <f t="shared" si="6"/>
        <v/>
      </c>
      <c r="L248" s="99" t="str">
        <f t="shared" si="7"/>
        <v/>
      </c>
      <c r="M248" s="119"/>
    </row>
    <row r="249" spans="1:13" ht="20.100000000000001" customHeight="1" x14ac:dyDescent="0.25">
      <c r="A249" s="26">
        <v>243</v>
      </c>
      <c r="B249" s="120"/>
      <c r="C249" s="120"/>
      <c r="D249" s="96"/>
      <c r="E249" s="96"/>
      <c r="F249" s="247"/>
      <c r="G249" s="247"/>
      <c r="H249" s="123"/>
      <c r="I249" s="124"/>
      <c r="J249" s="124"/>
      <c r="K249" s="72" t="str">
        <f t="shared" si="6"/>
        <v/>
      </c>
      <c r="L249" s="99" t="str">
        <f t="shared" si="7"/>
        <v/>
      </c>
      <c r="M249" s="119"/>
    </row>
    <row r="250" spans="1:13" ht="20.100000000000001" customHeight="1" x14ac:dyDescent="0.25">
      <c r="A250" s="26">
        <v>244</v>
      </c>
      <c r="B250" s="120"/>
      <c r="C250" s="120"/>
      <c r="D250" s="96"/>
      <c r="E250" s="96"/>
      <c r="F250" s="247"/>
      <c r="G250" s="247"/>
      <c r="H250" s="123"/>
      <c r="I250" s="124"/>
      <c r="J250" s="124"/>
      <c r="K250" s="72" t="str">
        <f t="shared" si="6"/>
        <v/>
      </c>
      <c r="L250" s="99" t="str">
        <f t="shared" si="7"/>
        <v/>
      </c>
      <c r="M250" s="119"/>
    </row>
    <row r="251" spans="1:13" ht="20.100000000000001" customHeight="1" x14ac:dyDescent="0.25">
      <c r="A251" s="26">
        <v>245</v>
      </c>
      <c r="B251" s="120"/>
      <c r="C251" s="120"/>
      <c r="D251" s="96"/>
      <c r="E251" s="96"/>
      <c r="F251" s="247"/>
      <c r="G251" s="247"/>
      <c r="H251" s="123"/>
      <c r="I251" s="124"/>
      <c r="J251" s="124"/>
      <c r="K251" s="72" t="str">
        <f t="shared" si="6"/>
        <v/>
      </c>
      <c r="L251" s="99" t="str">
        <f t="shared" si="7"/>
        <v/>
      </c>
      <c r="M251" s="119"/>
    </row>
    <row r="252" spans="1:13" ht="20.100000000000001" customHeight="1" x14ac:dyDescent="0.25">
      <c r="A252" s="26">
        <v>246</v>
      </c>
      <c r="B252" s="120"/>
      <c r="C252" s="120"/>
      <c r="D252" s="96"/>
      <c r="E252" s="96"/>
      <c r="F252" s="247"/>
      <c r="G252" s="247"/>
      <c r="H252" s="123"/>
      <c r="I252" s="124"/>
      <c r="J252" s="124"/>
      <c r="K252" s="72" t="str">
        <f t="shared" si="6"/>
        <v/>
      </c>
      <c r="L252" s="99" t="str">
        <f t="shared" si="7"/>
        <v/>
      </c>
      <c r="M252" s="119"/>
    </row>
    <row r="253" spans="1:13" ht="20.100000000000001" customHeight="1" x14ac:dyDescent="0.25">
      <c r="A253" s="26">
        <v>247</v>
      </c>
      <c r="B253" s="120"/>
      <c r="C253" s="120"/>
      <c r="D253" s="96"/>
      <c r="E253" s="96"/>
      <c r="F253" s="247"/>
      <c r="G253" s="247"/>
      <c r="H253" s="123"/>
      <c r="I253" s="124"/>
      <c r="J253" s="124"/>
      <c r="K253" s="72" t="str">
        <f t="shared" si="6"/>
        <v/>
      </c>
      <c r="L253" s="99" t="str">
        <f t="shared" si="7"/>
        <v/>
      </c>
      <c r="M253" s="119"/>
    </row>
    <row r="254" spans="1:13" ht="20.100000000000001" customHeight="1" x14ac:dyDescent="0.25">
      <c r="A254" s="26">
        <v>248</v>
      </c>
      <c r="B254" s="120"/>
      <c r="C254" s="120"/>
      <c r="D254" s="96"/>
      <c r="E254" s="96"/>
      <c r="F254" s="247"/>
      <c r="G254" s="247"/>
      <c r="H254" s="123"/>
      <c r="I254" s="124"/>
      <c r="J254" s="124"/>
      <c r="K254" s="72" t="str">
        <f t="shared" si="6"/>
        <v/>
      </c>
      <c r="L254" s="99" t="str">
        <f t="shared" si="7"/>
        <v/>
      </c>
      <c r="M254" s="119"/>
    </row>
    <row r="255" spans="1:13" ht="20.100000000000001" customHeight="1" x14ac:dyDescent="0.25">
      <c r="A255" s="26">
        <v>249</v>
      </c>
      <c r="B255" s="120"/>
      <c r="C255" s="120"/>
      <c r="D255" s="96"/>
      <c r="E255" s="96"/>
      <c r="F255" s="247"/>
      <c r="G255" s="247"/>
      <c r="H255" s="123"/>
      <c r="I255" s="124"/>
      <c r="J255" s="124"/>
      <c r="K255" s="72" t="str">
        <f t="shared" si="6"/>
        <v/>
      </c>
      <c r="L255" s="99" t="str">
        <f t="shared" si="7"/>
        <v/>
      </c>
      <c r="M255" s="119"/>
    </row>
    <row r="256" spans="1:13" ht="20.100000000000001" customHeight="1" x14ac:dyDescent="0.25">
      <c r="A256" s="26">
        <v>250</v>
      </c>
      <c r="B256" s="120"/>
      <c r="C256" s="120"/>
      <c r="D256" s="96"/>
      <c r="E256" s="96"/>
      <c r="F256" s="247"/>
      <c r="G256" s="247"/>
      <c r="H256" s="123"/>
      <c r="I256" s="124"/>
      <c r="J256" s="124"/>
      <c r="K256" s="72" t="str">
        <f t="shared" si="6"/>
        <v/>
      </c>
      <c r="L256" s="99" t="str">
        <f t="shared" si="7"/>
        <v/>
      </c>
      <c r="M256" s="119"/>
    </row>
    <row r="257" spans="1:13" ht="20.100000000000001" customHeight="1" x14ac:dyDescent="0.25">
      <c r="A257" s="26">
        <v>251</v>
      </c>
      <c r="B257" s="120"/>
      <c r="C257" s="120"/>
      <c r="D257" s="96"/>
      <c r="E257" s="96"/>
      <c r="F257" s="247"/>
      <c r="G257" s="247"/>
      <c r="H257" s="123"/>
      <c r="I257" s="124"/>
      <c r="J257" s="124"/>
      <c r="K257" s="72" t="str">
        <f t="shared" si="6"/>
        <v/>
      </c>
      <c r="L257" s="99" t="str">
        <f t="shared" si="7"/>
        <v/>
      </c>
      <c r="M257" s="119"/>
    </row>
    <row r="258" spans="1:13" ht="20.100000000000001" customHeight="1" x14ac:dyDescent="0.25">
      <c r="A258" s="26">
        <v>252</v>
      </c>
      <c r="B258" s="120"/>
      <c r="C258" s="120"/>
      <c r="D258" s="96"/>
      <c r="E258" s="96"/>
      <c r="F258" s="247"/>
      <c r="G258" s="247"/>
      <c r="H258" s="123"/>
      <c r="I258" s="124"/>
      <c r="J258" s="124"/>
      <c r="K258" s="72" t="str">
        <f t="shared" si="6"/>
        <v/>
      </c>
      <c r="L258" s="99" t="str">
        <f t="shared" si="7"/>
        <v/>
      </c>
      <c r="M258" s="119"/>
    </row>
    <row r="259" spans="1:13" ht="20.100000000000001" customHeight="1" x14ac:dyDescent="0.25">
      <c r="A259" s="26">
        <v>253</v>
      </c>
      <c r="B259" s="120"/>
      <c r="C259" s="120"/>
      <c r="D259" s="96"/>
      <c r="E259" s="96"/>
      <c r="F259" s="247"/>
      <c r="G259" s="247"/>
      <c r="H259" s="123"/>
      <c r="I259" s="124"/>
      <c r="J259" s="124"/>
      <c r="K259" s="72" t="str">
        <f t="shared" si="6"/>
        <v/>
      </c>
      <c r="L259" s="99" t="str">
        <f t="shared" si="7"/>
        <v/>
      </c>
      <c r="M259" s="119"/>
    </row>
    <row r="260" spans="1:13" ht="20.100000000000001" customHeight="1" x14ac:dyDescent="0.25">
      <c r="A260" s="26">
        <v>254</v>
      </c>
      <c r="B260" s="120"/>
      <c r="C260" s="120"/>
      <c r="D260" s="96"/>
      <c r="E260" s="96"/>
      <c r="F260" s="247"/>
      <c r="G260" s="247"/>
      <c r="H260" s="123"/>
      <c r="I260" s="124"/>
      <c r="J260" s="124"/>
      <c r="K260" s="72" t="str">
        <f t="shared" si="6"/>
        <v/>
      </c>
      <c r="L260" s="99" t="str">
        <f t="shared" si="7"/>
        <v/>
      </c>
      <c r="M260" s="119"/>
    </row>
    <row r="261" spans="1:13" ht="20.100000000000001" customHeight="1" x14ac:dyDescent="0.25">
      <c r="A261" s="26">
        <v>255</v>
      </c>
      <c r="B261" s="120"/>
      <c r="C261" s="120"/>
      <c r="D261" s="96"/>
      <c r="E261" s="96"/>
      <c r="F261" s="247"/>
      <c r="G261" s="247"/>
      <c r="H261" s="123"/>
      <c r="I261" s="124"/>
      <c r="J261" s="124"/>
      <c r="K261" s="72" t="str">
        <f t="shared" si="6"/>
        <v/>
      </c>
      <c r="L261" s="99" t="str">
        <f t="shared" si="7"/>
        <v/>
      </c>
      <c r="M261" s="119"/>
    </row>
    <row r="262" spans="1:13" ht="20.100000000000001" customHeight="1" x14ac:dyDescent="0.25">
      <c r="A262" s="26">
        <v>256</v>
      </c>
      <c r="B262" s="120"/>
      <c r="C262" s="120"/>
      <c r="D262" s="96"/>
      <c r="E262" s="96"/>
      <c r="F262" s="247"/>
      <c r="G262" s="247"/>
      <c r="H262" s="123"/>
      <c r="I262" s="124"/>
      <c r="J262" s="124"/>
      <c r="K262" s="72" t="str">
        <f t="shared" ref="K262:K325" si="8">IF($E262="","",IF(OR(($H262=0),($I262=0)),0,$H262/$I262*$J262))</f>
        <v/>
      </c>
      <c r="L262" s="99" t="str">
        <f t="shared" si="7"/>
        <v/>
      </c>
      <c r="M262" s="119"/>
    </row>
    <row r="263" spans="1:13" ht="20.100000000000001" customHeight="1" x14ac:dyDescent="0.25">
      <c r="A263" s="26">
        <v>257</v>
      </c>
      <c r="B263" s="120"/>
      <c r="C263" s="120"/>
      <c r="D263" s="96"/>
      <c r="E263" s="96"/>
      <c r="F263" s="247"/>
      <c r="G263" s="247"/>
      <c r="H263" s="123"/>
      <c r="I263" s="124"/>
      <c r="J263" s="124"/>
      <c r="K263" s="72" t="str">
        <f t="shared" si="8"/>
        <v/>
      </c>
      <c r="L263" s="99" t="str">
        <f t="shared" ref="L263:L326" si="9">IF(J263="","",IF(E263="Salaire technicien",MIN(60000/1607*J263,60000),IF(E263="Salaire ingénieur",MIN(80000/1607*J263,80000))))</f>
        <v/>
      </c>
      <c r="M263" s="119"/>
    </row>
    <row r="264" spans="1:13" ht="20.100000000000001" customHeight="1" x14ac:dyDescent="0.25">
      <c r="A264" s="26">
        <v>258</v>
      </c>
      <c r="B264" s="120"/>
      <c r="C264" s="120"/>
      <c r="D264" s="96"/>
      <c r="E264" s="96"/>
      <c r="F264" s="247"/>
      <c r="G264" s="247"/>
      <c r="H264" s="123"/>
      <c r="I264" s="124"/>
      <c r="J264" s="124"/>
      <c r="K264" s="72" t="str">
        <f t="shared" si="8"/>
        <v/>
      </c>
      <c r="L264" s="99" t="str">
        <f t="shared" si="9"/>
        <v/>
      </c>
      <c r="M264" s="119"/>
    </row>
    <row r="265" spans="1:13" ht="20.100000000000001" customHeight="1" x14ac:dyDescent="0.25">
      <c r="A265" s="26">
        <v>259</v>
      </c>
      <c r="B265" s="120"/>
      <c r="C265" s="120"/>
      <c r="D265" s="96"/>
      <c r="E265" s="96"/>
      <c r="F265" s="247"/>
      <c r="G265" s="247"/>
      <c r="H265" s="123"/>
      <c r="I265" s="124"/>
      <c r="J265" s="124"/>
      <c r="K265" s="72" t="str">
        <f t="shared" si="8"/>
        <v/>
      </c>
      <c r="L265" s="99" t="str">
        <f t="shared" si="9"/>
        <v/>
      </c>
      <c r="M265" s="119"/>
    </row>
    <row r="266" spans="1:13" ht="20.100000000000001" customHeight="1" x14ac:dyDescent="0.25">
      <c r="A266" s="26">
        <v>260</v>
      </c>
      <c r="B266" s="120"/>
      <c r="C266" s="120"/>
      <c r="D266" s="96"/>
      <c r="E266" s="96"/>
      <c r="F266" s="247"/>
      <c r="G266" s="247"/>
      <c r="H266" s="123"/>
      <c r="I266" s="124"/>
      <c r="J266" s="124"/>
      <c r="K266" s="72" t="str">
        <f t="shared" si="8"/>
        <v/>
      </c>
      <c r="L266" s="99" t="str">
        <f t="shared" si="9"/>
        <v/>
      </c>
      <c r="M266" s="119"/>
    </row>
    <row r="267" spans="1:13" ht="20.100000000000001" customHeight="1" x14ac:dyDescent="0.25">
      <c r="A267" s="26">
        <v>261</v>
      </c>
      <c r="B267" s="120"/>
      <c r="C267" s="120"/>
      <c r="D267" s="96"/>
      <c r="E267" s="96"/>
      <c r="F267" s="247"/>
      <c r="G267" s="247"/>
      <c r="H267" s="123"/>
      <c r="I267" s="124"/>
      <c r="J267" s="124"/>
      <c r="K267" s="72" t="str">
        <f t="shared" si="8"/>
        <v/>
      </c>
      <c r="L267" s="99" t="str">
        <f t="shared" si="9"/>
        <v/>
      </c>
      <c r="M267" s="119"/>
    </row>
    <row r="268" spans="1:13" ht="20.100000000000001" customHeight="1" x14ac:dyDescent="0.25">
      <c r="A268" s="26">
        <v>262</v>
      </c>
      <c r="B268" s="120"/>
      <c r="C268" s="120"/>
      <c r="D268" s="96"/>
      <c r="E268" s="96"/>
      <c r="F268" s="247"/>
      <c r="G268" s="247"/>
      <c r="H268" s="123"/>
      <c r="I268" s="124"/>
      <c r="J268" s="124"/>
      <c r="K268" s="72" t="str">
        <f t="shared" si="8"/>
        <v/>
      </c>
      <c r="L268" s="99" t="str">
        <f t="shared" si="9"/>
        <v/>
      </c>
      <c r="M268" s="119"/>
    </row>
    <row r="269" spans="1:13" ht="20.100000000000001" customHeight="1" x14ac:dyDescent="0.25">
      <c r="A269" s="26">
        <v>263</v>
      </c>
      <c r="B269" s="120"/>
      <c r="C269" s="120"/>
      <c r="D269" s="96"/>
      <c r="E269" s="96"/>
      <c r="F269" s="247"/>
      <c r="G269" s="247"/>
      <c r="H269" s="123"/>
      <c r="I269" s="124"/>
      <c r="J269" s="124"/>
      <c r="K269" s="72" t="str">
        <f t="shared" si="8"/>
        <v/>
      </c>
      <c r="L269" s="99" t="str">
        <f t="shared" si="9"/>
        <v/>
      </c>
      <c r="M269" s="119"/>
    </row>
    <row r="270" spans="1:13" ht="20.100000000000001" customHeight="1" x14ac:dyDescent="0.25">
      <c r="A270" s="26">
        <v>264</v>
      </c>
      <c r="B270" s="120"/>
      <c r="C270" s="120"/>
      <c r="D270" s="96"/>
      <c r="E270" s="96"/>
      <c r="F270" s="247"/>
      <c r="G270" s="247"/>
      <c r="H270" s="123"/>
      <c r="I270" s="124"/>
      <c r="J270" s="124"/>
      <c r="K270" s="72" t="str">
        <f t="shared" si="8"/>
        <v/>
      </c>
      <c r="L270" s="99" t="str">
        <f t="shared" si="9"/>
        <v/>
      </c>
      <c r="M270" s="119"/>
    </row>
    <row r="271" spans="1:13" ht="20.100000000000001" customHeight="1" x14ac:dyDescent="0.25">
      <c r="A271" s="26">
        <v>265</v>
      </c>
      <c r="B271" s="120"/>
      <c r="C271" s="120"/>
      <c r="D271" s="96"/>
      <c r="E271" s="96"/>
      <c r="F271" s="247"/>
      <c r="G271" s="247"/>
      <c r="H271" s="123"/>
      <c r="I271" s="124"/>
      <c r="J271" s="124"/>
      <c r="K271" s="72" t="str">
        <f t="shared" si="8"/>
        <v/>
      </c>
      <c r="L271" s="99" t="str">
        <f t="shared" si="9"/>
        <v/>
      </c>
      <c r="M271" s="119"/>
    </row>
    <row r="272" spans="1:13" ht="20.100000000000001" customHeight="1" x14ac:dyDescent="0.25">
      <c r="A272" s="26">
        <v>266</v>
      </c>
      <c r="B272" s="120"/>
      <c r="C272" s="120"/>
      <c r="D272" s="96"/>
      <c r="E272" s="96"/>
      <c r="F272" s="247"/>
      <c r="G272" s="247"/>
      <c r="H272" s="123"/>
      <c r="I272" s="124"/>
      <c r="J272" s="124"/>
      <c r="K272" s="72" t="str">
        <f t="shared" si="8"/>
        <v/>
      </c>
      <c r="L272" s="99" t="str">
        <f t="shared" si="9"/>
        <v/>
      </c>
      <c r="M272" s="119"/>
    </row>
    <row r="273" spans="1:13" ht="20.100000000000001" customHeight="1" x14ac:dyDescent="0.25">
      <c r="A273" s="26">
        <v>267</v>
      </c>
      <c r="B273" s="120"/>
      <c r="C273" s="120"/>
      <c r="D273" s="96"/>
      <c r="E273" s="96"/>
      <c r="F273" s="247"/>
      <c r="G273" s="247"/>
      <c r="H273" s="123"/>
      <c r="I273" s="124"/>
      <c r="J273" s="124"/>
      <c r="K273" s="72" t="str">
        <f t="shared" si="8"/>
        <v/>
      </c>
      <c r="L273" s="99" t="str">
        <f t="shared" si="9"/>
        <v/>
      </c>
      <c r="M273" s="119"/>
    </row>
    <row r="274" spans="1:13" ht="20.100000000000001" customHeight="1" x14ac:dyDescent="0.25">
      <c r="A274" s="26">
        <v>268</v>
      </c>
      <c r="B274" s="120"/>
      <c r="C274" s="120"/>
      <c r="D274" s="96"/>
      <c r="E274" s="96"/>
      <c r="F274" s="247"/>
      <c r="G274" s="247"/>
      <c r="H274" s="123"/>
      <c r="I274" s="124"/>
      <c r="J274" s="124"/>
      <c r="K274" s="72" t="str">
        <f t="shared" si="8"/>
        <v/>
      </c>
      <c r="L274" s="99" t="str">
        <f t="shared" si="9"/>
        <v/>
      </c>
      <c r="M274" s="119"/>
    </row>
    <row r="275" spans="1:13" ht="20.100000000000001" customHeight="1" x14ac:dyDescent="0.25">
      <c r="A275" s="26">
        <v>269</v>
      </c>
      <c r="B275" s="120"/>
      <c r="C275" s="120"/>
      <c r="D275" s="96"/>
      <c r="E275" s="96"/>
      <c r="F275" s="247"/>
      <c r="G275" s="247"/>
      <c r="H275" s="123"/>
      <c r="I275" s="124"/>
      <c r="J275" s="124"/>
      <c r="K275" s="72" t="str">
        <f t="shared" si="8"/>
        <v/>
      </c>
      <c r="L275" s="99" t="str">
        <f t="shared" si="9"/>
        <v/>
      </c>
      <c r="M275" s="119"/>
    </row>
    <row r="276" spans="1:13" ht="20.100000000000001" customHeight="1" x14ac:dyDescent="0.25">
      <c r="A276" s="26">
        <v>270</v>
      </c>
      <c r="B276" s="120"/>
      <c r="C276" s="120"/>
      <c r="D276" s="96"/>
      <c r="E276" s="96"/>
      <c r="F276" s="247"/>
      <c r="G276" s="247"/>
      <c r="H276" s="123"/>
      <c r="I276" s="124"/>
      <c r="J276" s="124"/>
      <c r="K276" s="72" t="str">
        <f t="shared" si="8"/>
        <v/>
      </c>
      <c r="L276" s="99" t="str">
        <f t="shared" si="9"/>
        <v/>
      </c>
      <c r="M276" s="119"/>
    </row>
    <row r="277" spans="1:13" ht="20.100000000000001" customHeight="1" x14ac:dyDescent="0.25">
      <c r="A277" s="26">
        <v>271</v>
      </c>
      <c r="B277" s="120"/>
      <c r="C277" s="120"/>
      <c r="D277" s="96"/>
      <c r="E277" s="96"/>
      <c r="F277" s="247"/>
      <c r="G277" s="247"/>
      <c r="H277" s="123"/>
      <c r="I277" s="124"/>
      <c r="J277" s="124"/>
      <c r="K277" s="72" t="str">
        <f t="shared" si="8"/>
        <v/>
      </c>
      <c r="L277" s="99" t="str">
        <f t="shared" si="9"/>
        <v/>
      </c>
      <c r="M277" s="119"/>
    </row>
    <row r="278" spans="1:13" ht="20.100000000000001" customHeight="1" x14ac:dyDescent="0.25">
      <c r="A278" s="26">
        <v>272</v>
      </c>
      <c r="B278" s="120"/>
      <c r="C278" s="120"/>
      <c r="D278" s="96"/>
      <c r="E278" s="96"/>
      <c r="F278" s="247"/>
      <c r="G278" s="247"/>
      <c r="H278" s="123"/>
      <c r="I278" s="124"/>
      <c r="J278" s="124"/>
      <c r="K278" s="72" t="str">
        <f t="shared" si="8"/>
        <v/>
      </c>
      <c r="L278" s="99" t="str">
        <f t="shared" si="9"/>
        <v/>
      </c>
      <c r="M278" s="119"/>
    </row>
    <row r="279" spans="1:13" ht="20.100000000000001" customHeight="1" x14ac:dyDescent="0.25">
      <c r="A279" s="26">
        <v>273</v>
      </c>
      <c r="B279" s="120"/>
      <c r="C279" s="120"/>
      <c r="D279" s="96"/>
      <c r="E279" s="96"/>
      <c r="F279" s="247"/>
      <c r="G279" s="247"/>
      <c r="H279" s="123"/>
      <c r="I279" s="124"/>
      <c r="J279" s="124"/>
      <c r="K279" s="72" t="str">
        <f t="shared" si="8"/>
        <v/>
      </c>
      <c r="L279" s="99" t="str">
        <f t="shared" si="9"/>
        <v/>
      </c>
      <c r="M279" s="119"/>
    </row>
    <row r="280" spans="1:13" ht="20.100000000000001" customHeight="1" x14ac:dyDescent="0.25">
      <c r="A280" s="26">
        <v>274</v>
      </c>
      <c r="B280" s="120"/>
      <c r="C280" s="120"/>
      <c r="D280" s="96"/>
      <c r="E280" s="96"/>
      <c r="F280" s="247"/>
      <c r="G280" s="247"/>
      <c r="H280" s="123"/>
      <c r="I280" s="124"/>
      <c r="J280" s="124"/>
      <c r="K280" s="72" t="str">
        <f t="shared" si="8"/>
        <v/>
      </c>
      <c r="L280" s="99" t="str">
        <f t="shared" si="9"/>
        <v/>
      </c>
      <c r="M280" s="119"/>
    </row>
    <row r="281" spans="1:13" ht="20.100000000000001" customHeight="1" x14ac:dyDescent="0.25">
      <c r="A281" s="26">
        <v>275</v>
      </c>
      <c r="B281" s="120"/>
      <c r="C281" s="120"/>
      <c r="D281" s="96"/>
      <c r="E281" s="96"/>
      <c r="F281" s="247"/>
      <c r="G281" s="247"/>
      <c r="H281" s="123"/>
      <c r="I281" s="124"/>
      <c r="J281" s="124"/>
      <c r="K281" s="72" t="str">
        <f t="shared" si="8"/>
        <v/>
      </c>
      <c r="L281" s="99" t="str">
        <f t="shared" si="9"/>
        <v/>
      </c>
      <c r="M281" s="119"/>
    </row>
    <row r="282" spans="1:13" ht="20.100000000000001" customHeight="1" x14ac:dyDescent="0.25">
      <c r="A282" s="26">
        <v>276</v>
      </c>
      <c r="B282" s="120"/>
      <c r="C282" s="120"/>
      <c r="D282" s="96"/>
      <c r="E282" s="96"/>
      <c r="F282" s="247"/>
      <c r="G282" s="247"/>
      <c r="H282" s="123"/>
      <c r="I282" s="124"/>
      <c r="J282" s="124"/>
      <c r="K282" s="72" t="str">
        <f t="shared" si="8"/>
        <v/>
      </c>
      <c r="L282" s="99" t="str">
        <f t="shared" si="9"/>
        <v/>
      </c>
      <c r="M282" s="119"/>
    </row>
    <row r="283" spans="1:13" ht="20.100000000000001" customHeight="1" x14ac:dyDescent="0.25">
      <c r="A283" s="26">
        <v>277</v>
      </c>
      <c r="B283" s="120"/>
      <c r="C283" s="120"/>
      <c r="D283" s="96"/>
      <c r="E283" s="96"/>
      <c r="F283" s="247"/>
      <c r="G283" s="247"/>
      <c r="H283" s="123"/>
      <c r="I283" s="124"/>
      <c r="J283" s="124"/>
      <c r="K283" s="72" t="str">
        <f t="shared" si="8"/>
        <v/>
      </c>
      <c r="L283" s="99" t="str">
        <f t="shared" si="9"/>
        <v/>
      </c>
      <c r="M283" s="119"/>
    </row>
    <row r="284" spans="1:13" ht="20.100000000000001" customHeight="1" x14ac:dyDescent="0.25">
      <c r="A284" s="26">
        <v>278</v>
      </c>
      <c r="B284" s="120"/>
      <c r="C284" s="120"/>
      <c r="D284" s="96"/>
      <c r="E284" s="96"/>
      <c r="F284" s="247"/>
      <c r="G284" s="247"/>
      <c r="H284" s="123"/>
      <c r="I284" s="124"/>
      <c r="J284" s="124"/>
      <c r="K284" s="72" t="str">
        <f t="shared" si="8"/>
        <v/>
      </c>
      <c r="L284" s="99" t="str">
        <f t="shared" si="9"/>
        <v/>
      </c>
      <c r="M284" s="119"/>
    </row>
    <row r="285" spans="1:13" ht="20.100000000000001" customHeight="1" x14ac:dyDescent="0.25">
      <c r="A285" s="26">
        <v>279</v>
      </c>
      <c r="B285" s="120"/>
      <c r="C285" s="120"/>
      <c r="D285" s="96"/>
      <c r="E285" s="96"/>
      <c r="F285" s="247"/>
      <c r="G285" s="247"/>
      <c r="H285" s="123"/>
      <c r="I285" s="124"/>
      <c r="J285" s="124"/>
      <c r="K285" s="72" t="str">
        <f t="shared" si="8"/>
        <v/>
      </c>
      <c r="L285" s="99" t="str">
        <f t="shared" si="9"/>
        <v/>
      </c>
      <c r="M285" s="119"/>
    </row>
    <row r="286" spans="1:13" ht="20.100000000000001" customHeight="1" x14ac:dyDescent="0.25">
      <c r="A286" s="26">
        <v>280</v>
      </c>
      <c r="B286" s="120"/>
      <c r="C286" s="120"/>
      <c r="D286" s="96"/>
      <c r="E286" s="96"/>
      <c r="F286" s="247"/>
      <c r="G286" s="247"/>
      <c r="H286" s="123"/>
      <c r="I286" s="124"/>
      <c r="J286" s="124"/>
      <c r="K286" s="72" t="str">
        <f t="shared" si="8"/>
        <v/>
      </c>
      <c r="L286" s="99" t="str">
        <f t="shared" si="9"/>
        <v/>
      </c>
      <c r="M286" s="119"/>
    </row>
    <row r="287" spans="1:13" ht="20.100000000000001" customHeight="1" x14ac:dyDescent="0.25">
      <c r="A287" s="26">
        <v>281</v>
      </c>
      <c r="B287" s="120"/>
      <c r="C287" s="120"/>
      <c r="D287" s="96"/>
      <c r="E287" s="96"/>
      <c r="F287" s="247"/>
      <c r="G287" s="247"/>
      <c r="H287" s="123"/>
      <c r="I287" s="124"/>
      <c r="J287" s="124"/>
      <c r="K287" s="72" t="str">
        <f t="shared" si="8"/>
        <v/>
      </c>
      <c r="L287" s="99" t="str">
        <f t="shared" si="9"/>
        <v/>
      </c>
      <c r="M287" s="119"/>
    </row>
    <row r="288" spans="1:13" ht="20.100000000000001" customHeight="1" x14ac:dyDescent="0.25">
      <c r="A288" s="26">
        <v>282</v>
      </c>
      <c r="B288" s="120"/>
      <c r="C288" s="120"/>
      <c r="D288" s="96"/>
      <c r="E288" s="96"/>
      <c r="F288" s="247"/>
      <c r="G288" s="247"/>
      <c r="H288" s="123"/>
      <c r="I288" s="124"/>
      <c r="J288" s="124"/>
      <c r="K288" s="72" t="str">
        <f t="shared" si="8"/>
        <v/>
      </c>
      <c r="L288" s="99" t="str">
        <f t="shared" si="9"/>
        <v/>
      </c>
      <c r="M288" s="119"/>
    </row>
    <row r="289" spans="1:13" ht="20.100000000000001" customHeight="1" x14ac:dyDescent="0.25">
      <c r="A289" s="26">
        <v>283</v>
      </c>
      <c r="B289" s="120"/>
      <c r="C289" s="120"/>
      <c r="D289" s="96"/>
      <c r="E289" s="96"/>
      <c r="F289" s="247"/>
      <c r="G289" s="247"/>
      <c r="H289" s="123"/>
      <c r="I289" s="124"/>
      <c r="J289" s="124"/>
      <c r="K289" s="72" t="str">
        <f t="shared" si="8"/>
        <v/>
      </c>
      <c r="L289" s="99" t="str">
        <f t="shared" si="9"/>
        <v/>
      </c>
      <c r="M289" s="119"/>
    </row>
    <row r="290" spans="1:13" ht="20.100000000000001" customHeight="1" x14ac:dyDescent="0.25">
      <c r="A290" s="26">
        <v>284</v>
      </c>
      <c r="B290" s="120"/>
      <c r="C290" s="120"/>
      <c r="D290" s="96"/>
      <c r="E290" s="96"/>
      <c r="F290" s="247"/>
      <c r="G290" s="247"/>
      <c r="H290" s="123"/>
      <c r="I290" s="124"/>
      <c r="J290" s="124"/>
      <c r="K290" s="72" t="str">
        <f t="shared" si="8"/>
        <v/>
      </c>
      <c r="L290" s="99" t="str">
        <f t="shared" si="9"/>
        <v/>
      </c>
      <c r="M290" s="119"/>
    </row>
    <row r="291" spans="1:13" ht="20.100000000000001" customHeight="1" x14ac:dyDescent="0.25">
      <c r="A291" s="26">
        <v>285</v>
      </c>
      <c r="B291" s="120"/>
      <c r="C291" s="120"/>
      <c r="D291" s="96"/>
      <c r="E291" s="96"/>
      <c r="F291" s="247"/>
      <c r="G291" s="247"/>
      <c r="H291" s="123"/>
      <c r="I291" s="124"/>
      <c r="J291" s="124"/>
      <c r="K291" s="72" t="str">
        <f t="shared" si="8"/>
        <v/>
      </c>
      <c r="L291" s="99" t="str">
        <f t="shared" si="9"/>
        <v/>
      </c>
      <c r="M291" s="119"/>
    </row>
    <row r="292" spans="1:13" ht="20.100000000000001" customHeight="1" x14ac:dyDescent="0.25">
      <c r="A292" s="26">
        <v>286</v>
      </c>
      <c r="B292" s="120"/>
      <c r="C292" s="120"/>
      <c r="D292" s="96"/>
      <c r="E292" s="96"/>
      <c r="F292" s="247"/>
      <c r="G292" s="247"/>
      <c r="H292" s="123"/>
      <c r="I292" s="124"/>
      <c r="J292" s="124"/>
      <c r="K292" s="72" t="str">
        <f t="shared" si="8"/>
        <v/>
      </c>
      <c r="L292" s="99" t="str">
        <f t="shared" si="9"/>
        <v/>
      </c>
      <c r="M292" s="119"/>
    </row>
    <row r="293" spans="1:13" ht="20.100000000000001" customHeight="1" x14ac:dyDescent="0.25">
      <c r="A293" s="26">
        <v>287</v>
      </c>
      <c r="B293" s="120"/>
      <c r="C293" s="120"/>
      <c r="D293" s="96"/>
      <c r="E293" s="96"/>
      <c r="F293" s="247"/>
      <c r="G293" s="247"/>
      <c r="H293" s="123"/>
      <c r="I293" s="124"/>
      <c r="J293" s="124"/>
      <c r="K293" s="72" t="str">
        <f t="shared" si="8"/>
        <v/>
      </c>
      <c r="L293" s="99" t="str">
        <f t="shared" si="9"/>
        <v/>
      </c>
      <c r="M293" s="119"/>
    </row>
    <row r="294" spans="1:13" ht="20.100000000000001" customHeight="1" x14ac:dyDescent="0.25">
      <c r="A294" s="26">
        <v>288</v>
      </c>
      <c r="B294" s="120"/>
      <c r="C294" s="120"/>
      <c r="D294" s="96"/>
      <c r="E294" s="96"/>
      <c r="F294" s="247"/>
      <c r="G294" s="247"/>
      <c r="H294" s="123"/>
      <c r="I294" s="124"/>
      <c r="J294" s="124"/>
      <c r="K294" s="72" t="str">
        <f t="shared" si="8"/>
        <v/>
      </c>
      <c r="L294" s="99" t="str">
        <f t="shared" si="9"/>
        <v/>
      </c>
      <c r="M294" s="119"/>
    </row>
    <row r="295" spans="1:13" ht="20.100000000000001" customHeight="1" x14ac:dyDescent="0.25">
      <c r="A295" s="26">
        <v>289</v>
      </c>
      <c r="B295" s="120"/>
      <c r="C295" s="120"/>
      <c r="D295" s="96"/>
      <c r="E295" s="96"/>
      <c r="F295" s="247"/>
      <c r="G295" s="247"/>
      <c r="H295" s="123"/>
      <c r="I295" s="124"/>
      <c r="J295" s="124"/>
      <c r="K295" s="72" t="str">
        <f t="shared" si="8"/>
        <v/>
      </c>
      <c r="L295" s="99" t="str">
        <f t="shared" si="9"/>
        <v/>
      </c>
      <c r="M295" s="119"/>
    </row>
    <row r="296" spans="1:13" ht="20.100000000000001" customHeight="1" x14ac:dyDescent="0.25">
      <c r="A296" s="26">
        <v>290</v>
      </c>
      <c r="B296" s="120"/>
      <c r="C296" s="120"/>
      <c r="D296" s="96"/>
      <c r="E296" s="96"/>
      <c r="F296" s="247"/>
      <c r="G296" s="247"/>
      <c r="H296" s="123"/>
      <c r="I296" s="124"/>
      <c r="J296" s="124"/>
      <c r="K296" s="72" t="str">
        <f t="shared" si="8"/>
        <v/>
      </c>
      <c r="L296" s="99" t="str">
        <f t="shared" si="9"/>
        <v/>
      </c>
      <c r="M296" s="119"/>
    </row>
    <row r="297" spans="1:13" ht="20.100000000000001" customHeight="1" x14ac:dyDescent="0.25">
      <c r="A297" s="26">
        <v>291</v>
      </c>
      <c r="B297" s="120"/>
      <c r="C297" s="120"/>
      <c r="D297" s="96"/>
      <c r="E297" s="96"/>
      <c r="F297" s="247"/>
      <c r="G297" s="247"/>
      <c r="H297" s="123"/>
      <c r="I297" s="124"/>
      <c r="J297" s="124"/>
      <c r="K297" s="72" t="str">
        <f t="shared" si="8"/>
        <v/>
      </c>
      <c r="L297" s="99" t="str">
        <f t="shared" si="9"/>
        <v/>
      </c>
      <c r="M297" s="119"/>
    </row>
    <row r="298" spans="1:13" ht="20.100000000000001" customHeight="1" x14ac:dyDescent="0.25">
      <c r="A298" s="26">
        <v>292</v>
      </c>
      <c r="B298" s="120"/>
      <c r="C298" s="120"/>
      <c r="D298" s="96"/>
      <c r="E298" s="96"/>
      <c r="F298" s="247"/>
      <c r="G298" s="247"/>
      <c r="H298" s="123"/>
      <c r="I298" s="124"/>
      <c r="J298" s="124"/>
      <c r="K298" s="72" t="str">
        <f t="shared" si="8"/>
        <v/>
      </c>
      <c r="L298" s="99" t="str">
        <f t="shared" si="9"/>
        <v/>
      </c>
      <c r="M298" s="119"/>
    </row>
    <row r="299" spans="1:13" ht="20.100000000000001" customHeight="1" x14ac:dyDescent="0.25">
      <c r="A299" s="26">
        <v>293</v>
      </c>
      <c r="B299" s="120"/>
      <c r="C299" s="120"/>
      <c r="D299" s="96"/>
      <c r="E299" s="96"/>
      <c r="F299" s="247"/>
      <c r="G299" s="247"/>
      <c r="H299" s="123"/>
      <c r="I299" s="124"/>
      <c r="J299" s="124"/>
      <c r="K299" s="72" t="str">
        <f t="shared" si="8"/>
        <v/>
      </c>
      <c r="L299" s="99" t="str">
        <f t="shared" si="9"/>
        <v/>
      </c>
      <c r="M299" s="119"/>
    </row>
    <row r="300" spans="1:13" ht="20.100000000000001" customHeight="1" x14ac:dyDescent="0.25">
      <c r="A300" s="26">
        <v>294</v>
      </c>
      <c r="B300" s="120"/>
      <c r="C300" s="120"/>
      <c r="D300" s="96"/>
      <c r="E300" s="96"/>
      <c r="F300" s="247"/>
      <c r="G300" s="247"/>
      <c r="H300" s="123"/>
      <c r="I300" s="124"/>
      <c r="J300" s="124"/>
      <c r="K300" s="72" t="str">
        <f t="shared" si="8"/>
        <v/>
      </c>
      <c r="L300" s="99" t="str">
        <f t="shared" si="9"/>
        <v/>
      </c>
      <c r="M300" s="119"/>
    </row>
    <row r="301" spans="1:13" ht="20.100000000000001" customHeight="1" x14ac:dyDescent="0.25">
      <c r="A301" s="26">
        <v>295</v>
      </c>
      <c r="B301" s="120"/>
      <c r="C301" s="120"/>
      <c r="D301" s="96"/>
      <c r="E301" s="96"/>
      <c r="F301" s="247"/>
      <c r="G301" s="247"/>
      <c r="H301" s="123"/>
      <c r="I301" s="124"/>
      <c r="J301" s="124"/>
      <c r="K301" s="72" t="str">
        <f t="shared" si="8"/>
        <v/>
      </c>
      <c r="L301" s="99" t="str">
        <f t="shared" si="9"/>
        <v/>
      </c>
      <c r="M301" s="119"/>
    </row>
    <row r="302" spans="1:13" ht="20.100000000000001" customHeight="1" x14ac:dyDescent="0.25">
      <c r="A302" s="26">
        <v>296</v>
      </c>
      <c r="B302" s="120"/>
      <c r="C302" s="120"/>
      <c r="D302" s="96"/>
      <c r="E302" s="96"/>
      <c r="F302" s="247"/>
      <c r="G302" s="247"/>
      <c r="H302" s="123"/>
      <c r="I302" s="124"/>
      <c r="J302" s="124"/>
      <c r="K302" s="72" t="str">
        <f t="shared" si="8"/>
        <v/>
      </c>
      <c r="L302" s="99" t="str">
        <f t="shared" si="9"/>
        <v/>
      </c>
      <c r="M302" s="119"/>
    </row>
    <row r="303" spans="1:13" ht="20.100000000000001" customHeight="1" x14ac:dyDescent="0.25">
      <c r="A303" s="26">
        <v>297</v>
      </c>
      <c r="B303" s="120"/>
      <c r="C303" s="120"/>
      <c r="D303" s="96"/>
      <c r="E303" s="96"/>
      <c r="F303" s="247"/>
      <c r="G303" s="247"/>
      <c r="H303" s="123"/>
      <c r="I303" s="124"/>
      <c r="J303" s="124"/>
      <c r="K303" s="72" t="str">
        <f t="shared" si="8"/>
        <v/>
      </c>
      <c r="L303" s="99" t="str">
        <f t="shared" si="9"/>
        <v/>
      </c>
      <c r="M303" s="119"/>
    </row>
    <row r="304" spans="1:13" ht="20.100000000000001" customHeight="1" x14ac:dyDescent="0.25">
      <c r="A304" s="26">
        <v>298</v>
      </c>
      <c r="B304" s="120"/>
      <c r="C304" s="120"/>
      <c r="D304" s="96"/>
      <c r="E304" s="96"/>
      <c r="F304" s="247"/>
      <c r="G304" s="247"/>
      <c r="H304" s="123"/>
      <c r="I304" s="124"/>
      <c r="J304" s="124"/>
      <c r="K304" s="72" t="str">
        <f t="shared" si="8"/>
        <v/>
      </c>
      <c r="L304" s="99" t="str">
        <f t="shared" si="9"/>
        <v/>
      </c>
      <c r="M304" s="119"/>
    </row>
    <row r="305" spans="1:13" ht="20.100000000000001" customHeight="1" x14ac:dyDescent="0.25">
      <c r="A305" s="26">
        <v>299</v>
      </c>
      <c r="B305" s="120"/>
      <c r="C305" s="120"/>
      <c r="D305" s="96"/>
      <c r="E305" s="96"/>
      <c r="F305" s="247"/>
      <c r="G305" s="247"/>
      <c r="H305" s="123"/>
      <c r="I305" s="124"/>
      <c r="J305" s="124"/>
      <c r="K305" s="72" t="str">
        <f t="shared" si="8"/>
        <v/>
      </c>
      <c r="L305" s="99" t="str">
        <f t="shared" si="9"/>
        <v/>
      </c>
      <c r="M305" s="119"/>
    </row>
    <row r="306" spans="1:13" ht="20.100000000000001" customHeight="1" x14ac:dyDescent="0.25">
      <c r="A306" s="26">
        <v>300</v>
      </c>
      <c r="B306" s="120"/>
      <c r="C306" s="120"/>
      <c r="D306" s="96"/>
      <c r="E306" s="96"/>
      <c r="F306" s="247"/>
      <c r="G306" s="247"/>
      <c r="H306" s="123"/>
      <c r="I306" s="124"/>
      <c r="J306" s="124"/>
      <c r="K306" s="72" t="str">
        <f t="shared" si="8"/>
        <v/>
      </c>
      <c r="L306" s="99" t="str">
        <f t="shared" si="9"/>
        <v/>
      </c>
      <c r="M306" s="119"/>
    </row>
    <row r="307" spans="1:13" ht="20.100000000000001" customHeight="1" x14ac:dyDescent="0.25">
      <c r="A307" s="26">
        <v>301</v>
      </c>
      <c r="B307" s="120"/>
      <c r="C307" s="120"/>
      <c r="D307" s="96"/>
      <c r="E307" s="96"/>
      <c r="F307" s="247"/>
      <c r="G307" s="247"/>
      <c r="H307" s="123"/>
      <c r="I307" s="124"/>
      <c r="J307" s="124"/>
      <c r="K307" s="72" t="str">
        <f t="shared" si="8"/>
        <v/>
      </c>
      <c r="L307" s="99" t="str">
        <f t="shared" si="9"/>
        <v/>
      </c>
      <c r="M307" s="119"/>
    </row>
    <row r="308" spans="1:13" ht="20.100000000000001" customHeight="1" x14ac:dyDescent="0.25">
      <c r="A308" s="26">
        <v>302</v>
      </c>
      <c r="B308" s="120"/>
      <c r="C308" s="120"/>
      <c r="D308" s="96"/>
      <c r="E308" s="96"/>
      <c r="F308" s="247"/>
      <c r="G308" s="247"/>
      <c r="H308" s="123"/>
      <c r="I308" s="124"/>
      <c r="J308" s="124"/>
      <c r="K308" s="72" t="str">
        <f t="shared" si="8"/>
        <v/>
      </c>
      <c r="L308" s="99" t="str">
        <f t="shared" si="9"/>
        <v/>
      </c>
      <c r="M308" s="119"/>
    </row>
    <row r="309" spans="1:13" ht="20.100000000000001" customHeight="1" x14ac:dyDescent="0.25">
      <c r="A309" s="26">
        <v>303</v>
      </c>
      <c r="B309" s="120"/>
      <c r="C309" s="120"/>
      <c r="D309" s="96"/>
      <c r="E309" s="96"/>
      <c r="F309" s="247"/>
      <c r="G309" s="247"/>
      <c r="H309" s="123"/>
      <c r="I309" s="124"/>
      <c r="J309" s="124"/>
      <c r="K309" s="72" t="str">
        <f t="shared" si="8"/>
        <v/>
      </c>
      <c r="L309" s="99" t="str">
        <f t="shared" si="9"/>
        <v/>
      </c>
      <c r="M309" s="119"/>
    </row>
    <row r="310" spans="1:13" ht="20.100000000000001" customHeight="1" x14ac:dyDescent="0.25">
      <c r="A310" s="26">
        <v>304</v>
      </c>
      <c r="B310" s="120"/>
      <c r="C310" s="120"/>
      <c r="D310" s="96"/>
      <c r="E310" s="96"/>
      <c r="F310" s="247"/>
      <c r="G310" s="247"/>
      <c r="H310" s="123"/>
      <c r="I310" s="124"/>
      <c r="J310" s="124"/>
      <c r="K310" s="72" t="str">
        <f t="shared" si="8"/>
        <v/>
      </c>
      <c r="L310" s="99" t="str">
        <f t="shared" si="9"/>
        <v/>
      </c>
      <c r="M310" s="119"/>
    </row>
    <row r="311" spans="1:13" ht="20.100000000000001" customHeight="1" x14ac:dyDescent="0.25">
      <c r="A311" s="26">
        <v>305</v>
      </c>
      <c r="B311" s="120"/>
      <c r="C311" s="120"/>
      <c r="D311" s="96"/>
      <c r="E311" s="96"/>
      <c r="F311" s="247"/>
      <c r="G311" s="247"/>
      <c r="H311" s="123"/>
      <c r="I311" s="124"/>
      <c r="J311" s="124"/>
      <c r="K311" s="72" t="str">
        <f t="shared" si="8"/>
        <v/>
      </c>
      <c r="L311" s="99" t="str">
        <f t="shared" si="9"/>
        <v/>
      </c>
      <c r="M311" s="119"/>
    </row>
    <row r="312" spans="1:13" ht="20.100000000000001" customHeight="1" x14ac:dyDescent="0.25">
      <c r="A312" s="26">
        <v>306</v>
      </c>
      <c r="B312" s="120"/>
      <c r="C312" s="120"/>
      <c r="D312" s="96"/>
      <c r="E312" s="96"/>
      <c r="F312" s="247"/>
      <c r="G312" s="247"/>
      <c r="H312" s="123"/>
      <c r="I312" s="124"/>
      <c r="J312" s="124"/>
      <c r="K312" s="72" t="str">
        <f t="shared" si="8"/>
        <v/>
      </c>
      <c r="L312" s="99" t="str">
        <f t="shared" si="9"/>
        <v/>
      </c>
      <c r="M312" s="119"/>
    </row>
    <row r="313" spans="1:13" ht="20.100000000000001" customHeight="1" x14ac:dyDescent="0.25">
      <c r="A313" s="26">
        <v>307</v>
      </c>
      <c r="B313" s="120"/>
      <c r="C313" s="120"/>
      <c r="D313" s="96"/>
      <c r="E313" s="96"/>
      <c r="F313" s="247"/>
      <c r="G313" s="247"/>
      <c r="H313" s="123"/>
      <c r="I313" s="124"/>
      <c r="J313" s="124"/>
      <c r="K313" s="72" t="str">
        <f t="shared" si="8"/>
        <v/>
      </c>
      <c r="L313" s="99" t="str">
        <f t="shared" si="9"/>
        <v/>
      </c>
      <c r="M313" s="119"/>
    </row>
    <row r="314" spans="1:13" ht="20.100000000000001" customHeight="1" x14ac:dyDescent="0.25">
      <c r="A314" s="26">
        <v>308</v>
      </c>
      <c r="B314" s="120"/>
      <c r="C314" s="120"/>
      <c r="D314" s="96"/>
      <c r="E314" s="96"/>
      <c r="F314" s="247"/>
      <c r="G314" s="247"/>
      <c r="H314" s="123"/>
      <c r="I314" s="124"/>
      <c r="J314" s="124"/>
      <c r="K314" s="72" t="str">
        <f t="shared" si="8"/>
        <v/>
      </c>
      <c r="L314" s="99" t="str">
        <f t="shared" si="9"/>
        <v/>
      </c>
      <c r="M314" s="119"/>
    </row>
    <row r="315" spans="1:13" ht="20.100000000000001" customHeight="1" x14ac:dyDescent="0.25">
      <c r="A315" s="26">
        <v>309</v>
      </c>
      <c r="B315" s="120"/>
      <c r="C315" s="120"/>
      <c r="D315" s="96"/>
      <c r="E315" s="96"/>
      <c r="F315" s="247"/>
      <c r="G315" s="247"/>
      <c r="H315" s="123"/>
      <c r="I315" s="124"/>
      <c r="J315" s="124"/>
      <c r="K315" s="72" t="str">
        <f t="shared" si="8"/>
        <v/>
      </c>
      <c r="L315" s="99" t="str">
        <f t="shared" si="9"/>
        <v/>
      </c>
      <c r="M315" s="119"/>
    </row>
    <row r="316" spans="1:13" ht="20.100000000000001" customHeight="1" x14ac:dyDescent="0.25">
      <c r="A316" s="26">
        <v>310</v>
      </c>
      <c r="B316" s="120"/>
      <c r="C316" s="120"/>
      <c r="D316" s="96"/>
      <c r="E316" s="96"/>
      <c r="F316" s="247"/>
      <c r="G316" s="247"/>
      <c r="H316" s="123"/>
      <c r="I316" s="124"/>
      <c r="J316" s="124"/>
      <c r="K316" s="72" t="str">
        <f t="shared" si="8"/>
        <v/>
      </c>
      <c r="L316" s="99" t="str">
        <f t="shared" si="9"/>
        <v/>
      </c>
      <c r="M316" s="119"/>
    </row>
    <row r="317" spans="1:13" ht="20.100000000000001" customHeight="1" x14ac:dyDescent="0.25">
      <c r="A317" s="26">
        <v>311</v>
      </c>
      <c r="B317" s="120"/>
      <c r="C317" s="120"/>
      <c r="D317" s="96"/>
      <c r="E317" s="96"/>
      <c r="F317" s="247"/>
      <c r="G317" s="247"/>
      <c r="H317" s="123"/>
      <c r="I317" s="124"/>
      <c r="J317" s="124"/>
      <c r="K317" s="72" t="str">
        <f t="shared" si="8"/>
        <v/>
      </c>
      <c r="L317" s="99" t="str">
        <f t="shared" si="9"/>
        <v/>
      </c>
      <c r="M317" s="119"/>
    </row>
    <row r="318" spans="1:13" ht="20.100000000000001" customHeight="1" x14ac:dyDescent="0.25">
      <c r="A318" s="26">
        <v>312</v>
      </c>
      <c r="B318" s="120"/>
      <c r="C318" s="120"/>
      <c r="D318" s="96"/>
      <c r="E318" s="96"/>
      <c r="F318" s="247"/>
      <c r="G318" s="247"/>
      <c r="H318" s="123"/>
      <c r="I318" s="124"/>
      <c r="J318" s="124"/>
      <c r="K318" s="72" t="str">
        <f t="shared" si="8"/>
        <v/>
      </c>
      <c r="L318" s="99" t="str">
        <f t="shared" si="9"/>
        <v/>
      </c>
      <c r="M318" s="119"/>
    </row>
    <row r="319" spans="1:13" ht="20.100000000000001" customHeight="1" x14ac:dyDescent="0.25">
      <c r="A319" s="26">
        <v>313</v>
      </c>
      <c r="B319" s="120"/>
      <c r="C319" s="120"/>
      <c r="D319" s="96"/>
      <c r="E319" s="96"/>
      <c r="F319" s="247"/>
      <c r="G319" s="247"/>
      <c r="H319" s="123"/>
      <c r="I319" s="124"/>
      <c r="J319" s="124"/>
      <c r="K319" s="72" t="str">
        <f t="shared" si="8"/>
        <v/>
      </c>
      <c r="L319" s="99" t="str">
        <f t="shared" si="9"/>
        <v/>
      </c>
      <c r="M319" s="119"/>
    </row>
    <row r="320" spans="1:13" ht="20.100000000000001" customHeight="1" x14ac:dyDescent="0.25">
      <c r="A320" s="26">
        <v>314</v>
      </c>
      <c r="B320" s="120"/>
      <c r="C320" s="120"/>
      <c r="D320" s="96"/>
      <c r="E320" s="96"/>
      <c r="F320" s="247"/>
      <c r="G320" s="247"/>
      <c r="H320" s="123"/>
      <c r="I320" s="124"/>
      <c r="J320" s="124"/>
      <c r="K320" s="72" t="str">
        <f t="shared" si="8"/>
        <v/>
      </c>
      <c r="L320" s="99" t="str">
        <f t="shared" si="9"/>
        <v/>
      </c>
      <c r="M320" s="119"/>
    </row>
    <row r="321" spans="1:13" ht="20.100000000000001" customHeight="1" x14ac:dyDescent="0.25">
      <c r="A321" s="26">
        <v>315</v>
      </c>
      <c r="B321" s="120"/>
      <c r="C321" s="120"/>
      <c r="D321" s="96"/>
      <c r="E321" s="96"/>
      <c r="F321" s="247"/>
      <c r="G321" s="247"/>
      <c r="H321" s="123"/>
      <c r="I321" s="124"/>
      <c r="J321" s="124"/>
      <c r="K321" s="72" t="str">
        <f t="shared" si="8"/>
        <v/>
      </c>
      <c r="L321" s="99" t="str">
        <f t="shared" si="9"/>
        <v/>
      </c>
      <c r="M321" s="119"/>
    </row>
    <row r="322" spans="1:13" ht="20.100000000000001" customHeight="1" x14ac:dyDescent="0.25">
      <c r="A322" s="26">
        <v>316</v>
      </c>
      <c r="B322" s="120"/>
      <c r="C322" s="120"/>
      <c r="D322" s="96"/>
      <c r="E322" s="96"/>
      <c r="F322" s="247"/>
      <c r="G322" s="247"/>
      <c r="H322" s="123"/>
      <c r="I322" s="124"/>
      <c r="J322" s="124"/>
      <c r="K322" s="72" t="str">
        <f t="shared" si="8"/>
        <v/>
      </c>
      <c r="L322" s="99" t="str">
        <f t="shared" si="9"/>
        <v/>
      </c>
      <c r="M322" s="119"/>
    </row>
    <row r="323" spans="1:13" ht="20.100000000000001" customHeight="1" x14ac:dyDescent="0.25">
      <c r="A323" s="26">
        <v>317</v>
      </c>
      <c r="B323" s="120"/>
      <c r="C323" s="120"/>
      <c r="D323" s="96"/>
      <c r="E323" s="96"/>
      <c r="F323" s="247"/>
      <c r="G323" s="247"/>
      <c r="H323" s="123"/>
      <c r="I323" s="124"/>
      <c r="J323" s="124"/>
      <c r="K323" s="72" t="str">
        <f t="shared" si="8"/>
        <v/>
      </c>
      <c r="L323" s="99" t="str">
        <f t="shared" si="9"/>
        <v/>
      </c>
      <c r="M323" s="119"/>
    </row>
    <row r="324" spans="1:13" ht="20.100000000000001" customHeight="1" x14ac:dyDescent="0.25">
      <c r="A324" s="26">
        <v>318</v>
      </c>
      <c r="B324" s="120"/>
      <c r="C324" s="120"/>
      <c r="D324" s="96"/>
      <c r="E324" s="96"/>
      <c r="F324" s="247"/>
      <c r="G324" s="247"/>
      <c r="H324" s="123"/>
      <c r="I324" s="124"/>
      <c r="J324" s="124"/>
      <c r="K324" s="72" t="str">
        <f t="shared" si="8"/>
        <v/>
      </c>
      <c r="L324" s="99" t="str">
        <f t="shared" si="9"/>
        <v/>
      </c>
      <c r="M324" s="119"/>
    </row>
    <row r="325" spans="1:13" ht="20.100000000000001" customHeight="1" x14ac:dyDescent="0.25">
      <c r="A325" s="26">
        <v>319</v>
      </c>
      <c r="B325" s="120"/>
      <c r="C325" s="120"/>
      <c r="D325" s="96"/>
      <c r="E325" s="96"/>
      <c r="F325" s="247"/>
      <c r="G325" s="247"/>
      <c r="H325" s="123"/>
      <c r="I325" s="124"/>
      <c r="J325" s="124"/>
      <c r="K325" s="72" t="str">
        <f t="shared" si="8"/>
        <v/>
      </c>
      <c r="L325" s="99" t="str">
        <f t="shared" si="9"/>
        <v/>
      </c>
      <c r="M325" s="119"/>
    </row>
    <row r="326" spans="1:13" ht="20.100000000000001" customHeight="1" x14ac:dyDescent="0.25">
      <c r="A326" s="26">
        <v>320</v>
      </c>
      <c r="B326" s="120"/>
      <c r="C326" s="120"/>
      <c r="D326" s="96"/>
      <c r="E326" s="96"/>
      <c r="F326" s="247"/>
      <c r="G326" s="247"/>
      <c r="H326" s="123"/>
      <c r="I326" s="124"/>
      <c r="J326" s="124"/>
      <c r="K326" s="72" t="str">
        <f t="shared" ref="K326:K389" si="10">IF($E326="","",IF(OR(($H326=0),($I326=0)),0,$H326/$I326*$J326))</f>
        <v/>
      </c>
      <c r="L326" s="99" t="str">
        <f t="shared" si="9"/>
        <v/>
      </c>
      <c r="M326" s="119"/>
    </row>
    <row r="327" spans="1:13" ht="20.100000000000001" customHeight="1" x14ac:dyDescent="0.25">
      <c r="A327" s="26">
        <v>321</v>
      </c>
      <c r="B327" s="120"/>
      <c r="C327" s="120"/>
      <c r="D327" s="96"/>
      <c r="E327" s="96"/>
      <c r="F327" s="247"/>
      <c r="G327" s="247"/>
      <c r="H327" s="123"/>
      <c r="I327" s="124"/>
      <c r="J327" s="124"/>
      <c r="K327" s="72" t="str">
        <f t="shared" si="10"/>
        <v/>
      </c>
      <c r="L327" s="99" t="str">
        <f t="shared" ref="L327:L390" si="11">IF(J327="","",IF(E327="Salaire technicien",MIN(60000/1607*J327,60000),IF(E327="Salaire ingénieur",MIN(80000/1607*J327,80000))))</f>
        <v/>
      </c>
      <c r="M327" s="119"/>
    </row>
    <row r="328" spans="1:13" ht="20.100000000000001" customHeight="1" x14ac:dyDescent="0.25">
      <c r="A328" s="26">
        <v>322</v>
      </c>
      <c r="B328" s="120"/>
      <c r="C328" s="120"/>
      <c r="D328" s="96"/>
      <c r="E328" s="96"/>
      <c r="F328" s="247"/>
      <c r="G328" s="247"/>
      <c r="H328" s="123"/>
      <c r="I328" s="124"/>
      <c r="J328" s="124"/>
      <c r="K328" s="72" t="str">
        <f t="shared" si="10"/>
        <v/>
      </c>
      <c r="L328" s="99" t="str">
        <f t="shared" si="11"/>
        <v/>
      </c>
      <c r="M328" s="119"/>
    </row>
    <row r="329" spans="1:13" ht="20.100000000000001" customHeight="1" x14ac:dyDescent="0.25">
      <c r="A329" s="26">
        <v>323</v>
      </c>
      <c r="B329" s="120"/>
      <c r="C329" s="120"/>
      <c r="D329" s="96"/>
      <c r="E329" s="96"/>
      <c r="F329" s="247"/>
      <c r="G329" s="247"/>
      <c r="H329" s="123"/>
      <c r="I329" s="124"/>
      <c r="J329" s="124"/>
      <c r="K329" s="72" t="str">
        <f t="shared" si="10"/>
        <v/>
      </c>
      <c r="L329" s="99" t="str">
        <f t="shared" si="11"/>
        <v/>
      </c>
      <c r="M329" s="119"/>
    </row>
    <row r="330" spans="1:13" ht="20.100000000000001" customHeight="1" x14ac:dyDescent="0.25">
      <c r="A330" s="26">
        <v>324</v>
      </c>
      <c r="B330" s="120"/>
      <c r="C330" s="120"/>
      <c r="D330" s="96"/>
      <c r="E330" s="96"/>
      <c r="F330" s="247"/>
      <c r="G330" s="247"/>
      <c r="H330" s="123"/>
      <c r="I330" s="124"/>
      <c r="J330" s="124"/>
      <c r="K330" s="72" t="str">
        <f t="shared" si="10"/>
        <v/>
      </c>
      <c r="L330" s="99" t="str">
        <f t="shared" si="11"/>
        <v/>
      </c>
      <c r="M330" s="119"/>
    </row>
    <row r="331" spans="1:13" ht="20.100000000000001" customHeight="1" x14ac:dyDescent="0.25">
      <c r="A331" s="26">
        <v>325</v>
      </c>
      <c r="B331" s="120"/>
      <c r="C331" s="120"/>
      <c r="D331" s="96"/>
      <c r="E331" s="96"/>
      <c r="F331" s="247"/>
      <c r="G331" s="247"/>
      <c r="H331" s="123"/>
      <c r="I331" s="124"/>
      <c r="J331" s="124"/>
      <c r="K331" s="72" t="str">
        <f t="shared" si="10"/>
        <v/>
      </c>
      <c r="L331" s="99" t="str">
        <f t="shared" si="11"/>
        <v/>
      </c>
      <c r="M331" s="119"/>
    </row>
    <row r="332" spans="1:13" ht="20.100000000000001" customHeight="1" x14ac:dyDescent="0.25">
      <c r="A332" s="26">
        <v>326</v>
      </c>
      <c r="B332" s="120"/>
      <c r="C332" s="120"/>
      <c r="D332" s="96"/>
      <c r="E332" s="96"/>
      <c r="F332" s="247"/>
      <c r="G332" s="247"/>
      <c r="H332" s="123"/>
      <c r="I332" s="124"/>
      <c r="J332" s="124"/>
      <c r="K332" s="72" t="str">
        <f t="shared" si="10"/>
        <v/>
      </c>
      <c r="L332" s="99" t="str">
        <f t="shared" si="11"/>
        <v/>
      </c>
      <c r="M332" s="119"/>
    </row>
    <row r="333" spans="1:13" ht="20.100000000000001" customHeight="1" x14ac:dyDescent="0.25">
      <c r="A333" s="26">
        <v>327</v>
      </c>
      <c r="B333" s="120"/>
      <c r="C333" s="120"/>
      <c r="D333" s="96"/>
      <c r="E333" s="96"/>
      <c r="F333" s="247"/>
      <c r="G333" s="247"/>
      <c r="H333" s="123"/>
      <c r="I333" s="124"/>
      <c r="J333" s="124"/>
      <c r="K333" s="72" t="str">
        <f t="shared" si="10"/>
        <v/>
      </c>
      <c r="L333" s="99" t="str">
        <f t="shared" si="11"/>
        <v/>
      </c>
      <c r="M333" s="119"/>
    </row>
    <row r="334" spans="1:13" ht="20.100000000000001" customHeight="1" x14ac:dyDescent="0.25">
      <c r="A334" s="26">
        <v>328</v>
      </c>
      <c r="B334" s="120"/>
      <c r="C334" s="120"/>
      <c r="D334" s="96"/>
      <c r="E334" s="96"/>
      <c r="F334" s="247"/>
      <c r="G334" s="247"/>
      <c r="H334" s="123"/>
      <c r="I334" s="124"/>
      <c r="J334" s="124"/>
      <c r="K334" s="72" t="str">
        <f t="shared" si="10"/>
        <v/>
      </c>
      <c r="L334" s="99" t="str">
        <f t="shared" si="11"/>
        <v/>
      </c>
      <c r="M334" s="119"/>
    </row>
    <row r="335" spans="1:13" ht="20.100000000000001" customHeight="1" x14ac:dyDescent="0.25">
      <c r="A335" s="26">
        <v>329</v>
      </c>
      <c r="B335" s="120"/>
      <c r="C335" s="120"/>
      <c r="D335" s="96"/>
      <c r="E335" s="96"/>
      <c r="F335" s="247"/>
      <c r="G335" s="247"/>
      <c r="H335" s="123"/>
      <c r="I335" s="124"/>
      <c r="J335" s="124"/>
      <c r="K335" s="72" t="str">
        <f t="shared" si="10"/>
        <v/>
      </c>
      <c r="L335" s="99" t="str">
        <f t="shared" si="11"/>
        <v/>
      </c>
      <c r="M335" s="119"/>
    </row>
    <row r="336" spans="1:13" ht="20.100000000000001" customHeight="1" x14ac:dyDescent="0.25">
      <c r="A336" s="26">
        <v>330</v>
      </c>
      <c r="B336" s="120"/>
      <c r="C336" s="120"/>
      <c r="D336" s="96"/>
      <c r="E336" s="96"/>
      <c r="F336" s="247"/>
      <c r="G336" s="247"/>
      <c r="H336" s="123"/>
      <c r="I336" s="124"/>
      <c r="J336" s="124"/>
      <c r="K336" s="72" t="str">
        <f t="shared" si="10"/>
        <v/>
      </c>
      <c r="L336" s="99" t="str">
        <f t="shared" si="11"/>
        <v/>
      </c>
      <c r="M336" s="119"/>
    </row>
    <row r="337" spans="1:13" ht="20.100000000000001" customHeight="1" x14ac:dyDescent="0.25">
      <c r="A337" s="26">
        <v>331</v>
      </c>
      <c r="B337" s="120"/>
      <c r="C337" s="120"/>
      <c r="D337" s="96"/>
      <c r="E337" s="96"/>
      <c r="F337" s="247"/>
      <c r="G337" s="247"/>
      <c r="H337" s="123"/>
      <c r="I337" s="124"/>
      <c r="J337" s="124"/>
      <c r="K337" s="72" t="str">
        <f t="shared" si="10"/>
        <v/>
      </c>
      <c r="L337" s="99" t="str">
        <f t="shared" si="11"/>
        <v/>
      </c>
      <c r="M337" s="119"/>
    </row>
    <row r="338" spans="1:13" ht="20.100000000000001" customHeight="1" x14ac:dyDescent="0.25">
      <c r="A338" s="26">
        <v>332</v>
      </c>
      <c r="B338" s="120"/>
      <c r="C338" s="120"/>
      <c r="D338" s="96"/>
      <c r="E338" s="96"/>
      <c r="F338" s="247"/>
      <c r="G338" s="247"/>
      <c r="H338" s="123"/>
      <c r="I338" s="124"/>
      <c r="J338" s="124"/>
      <c r="K338" s="72" t="str">
        <f t="shared" si="10"/>
        <v/>
      </c>
      <c r="L338" s="99" t="str">
        <f t="shared" si="11"/>
        <v/>
      </c>
      <c r="M338" s="119"/>
    </row>
    <row r="339" spans="1:13" ht="20.100000000000001" customHeight="1" x14ac:dyDescent="0.25">
      <c r="A339" s="26">
        <v>333</v>
      </c>
      <c r="B339" s="120"/>
      <c r="C339" s="120"/>
      <c r="D339" s="96"/>
      <c r="E339" s="96"/>
      <c r="F339" s="247"/>
      <c r="G339" s="247"/>
      <c r="H339" s="123"/>
      <c r="I339" s="124"/>
      <c r="J339" s="124"/>
      <c r="K339" s="72" t="str">
        <f t="shared" si="10"/>
        <v/>
      </c>
      <c r="L339" s="99" t="str">
        <f t="shared" si="11"/>
        <v/>
      </c>
      <c r="M339" s="119"/>
    </row>
    <row r="340" spans="1:13" ht="20.100000000000001" customHeight="1" x14ac:dyDescent="0.25">
      <c r="A340" s="26">
        <v>334</v>
      </c>
      <c r="B340" s="120"/>
      <c r="C340" s="120"/>
      <c r="D340" s="96"/>
      <c r="E340" s="96"/>
      <c r="F340" s="247"/>
      <c r="G340" s="247"/>
      <c r="H340" s="123"/>
      <c r="I340" s="124"/>
      <c r="J340" s="124"/>
      <c r="K340" s="72" t="str">
        <f t="shared" si="10"/>
        <v/>
      </c>
      <c r="L340" s="99" t="str">
        <f t="shared" si="11"/>
        <v/>
      </c>
      <c r="M340" s="119"/>
    </row>
    <row r="341" spans="1:13" ht="20.100000000000001" customHeight="1" x14ac:dyDescent="0.25">
      <c r="A341" s="26">
        <v>335</v>
      </c>
      <c r="B341" s="120"/>
      <c r="C341" s="120"/>
      <c r="D341" s="96"/>
      <c r="E341" s="96"/>
      <c r="F341" s="247"/>
      <c r="G341" s="247"/>
      <c r="H341" s="123"/>
      <c r="I341" s="124"/>
      <c r="J341" s="124"/>
      <c r="K341" s="72" t="str">
        <f t="shared" si="10"/>
        <v/>
      </c>
      <c r="L341" s="99" t="str">
        <f t="shared" si="11"/>
        <v/>
      </c>
      <c r="M341" s="119"/>
    </row>
    <row r="342" spans="1:13" ht="20.100000000000001" customHeight="1" x14ac:dyDescent="0.25">
      <c r="A342" s="26">
        <v>336</v>
      </c>
      <c r="B342" s="120"/>
      <c r="C342" s="120"/>
      <c r="D342" s="96"/>
      <c r="E342" s="96"/>
      <c r="F342" s="247"/>
      <c r="G342" s="247"/>
      <c r="H342" s="123"/>
      <c r="I342" s="124"/>
      <c r="J342" s="124"/>
      <c r="K342" s="72" t="str">
        <f t="shared" si="10"/>
        <v/>
      </c>
      <c r="L342" s="99" t="str">
        <f t="shared" si="11"/>
        <v/>
      </c>
      <c r="M342" s="119"/>
    </row>
    <row r="343" spans="1:13" ht="20.100000000000001" customHeight="1" x14ac:dyDescent="0.25">
      <c r="A343" s="26">
        <v>337</v>
      </c>
      <c r="B343" s="120"/>
      <c r="C343" s="120"/>
      <c r="D343" s="96"/>
      <c r="E343" s="96"/>
      <c r="F343" s="247"/>
      <c r="G343" s="247"/>
      <c r="H343" s="123"/>
      <c r="I343" s="124"/>
      <c r="J343" s="124"/>
      <c r="K343" s="72" t="str">
        <f t="shared" si="10"/>
        <v/>
      </c>
      <c r="L343" s="99" t="str">
        <f t="shared" si="11"/>
        <v/>
      </c>
      <c r="M343" s="119"/>
    </row>
    <row r="344" spans="1:13" ht="20.100000000000001" customHeight="1" x14ac:dyDescent="0.25">
      <c r="A344" s="26">
        <v>338</v>
      </c>
      <c r="B344" s="120"/>
      <c r="C344" s="120"/>
      <c r="D344" s="96"/>
      <c r="E344" s="96"/>
      <c r="F344" s="247"/>
      <c r="G344" s="247"/>
      <c r="H344" s="123"/>
      <c r="I344" s="124"/>
      <c r="J344" s="124"/>
      <c r="K344" s="72" t="str">
        <f t="shared" si="10"/>
        <v/>
      </c>
      <c r="L344" s="99" t="str">
        <f t="shared" si="11"/>
        <v/>
      </c>
      <c r="M344" s="119"/>
    </row>
    <row r="345" spans="1:13" ht="20.100000000000001" customHeight="1" x14ac:dyDescent="0.25">
      <c r="A345" s="26">
        <v>339</v>
      </c>
      <c r="B345" s="120"/>
      <c r="C345" s="120"/>
      <c r="D345" s="96"/>
      <c r="E345" s="96"/>
      <c r="F345" s="247"/>
      <c r="G345" s="247"/>
      <c r="H345" s="123"/>
      <c r="I345" s="124"/>
      <c r="J345" s="124"/>
      <c r="K345" s="72" t="str">
        <f t="shared" si="10"/>
        <v/>
      </c>
      <c r="L345" s="99" t="str">
        <f t="shared" si="11"/>
        <v/>
      </c>
      <c r="M345" s="119"/>
    </row>
    <row r="346" spans="1:13" ht="20.100000000000001" customHeight="1" x14ac:dyDescent="0.25">
      <c r="A346" s="26">
        <v>340</v>
      </c>
      <c r="B346" s="120"/>
      <c r="C346" s="120"/>
      <c r="D346" s="96"/>
      <c r="E346" s="96"/>
      <c r="F346" s="247"/>
      <c r="G346" s="247"/>
      <c r="H346" s="123"/>
      <c r="I346" s="124"/>
      <c r="J346" s="124"/>
      <c r="K346" s="72" t="str">
        <f t="shared" si="10"/>
        <v/>
      </c>
      <c r="L346" s="99" t="str">
        <f t="shared" si="11"/>
        <v/>
      </c>
      <c r="M346" s="119"/>
    </row>
    <row r="347" spans="1:13" ht="20.100000000000001" customHeight="1" x14ac:dyDescent="0.25">
      <c r="A347" s="26">
        <v>341</v>
      </c>
      <c r="B347" s="120"/>
      <c r="C347" s="120"/>
      <c r="D347" s="96"/>
      <c r="E347" s="96"/>
      <c r="F347" s="247"/>
      <c r="G347" s="247"/>
      <c r="H347" s="123"/>
      <c r="I347" s="124"/>
      <c r="J347" s="124"/>
      <c r="K347" s="72" t="str">
        <f t="shared" si="10"/>
        <v/>
      </c>
      <c r="L347" s="99" t="str">
        <f t="shared" si="11"/>
        <v/>
      </c>
      <c r="M347" s="119"/>
    </row>
    <row r="348" spans="1:13" ht="20.100000000000001" customHeight="1" x14ac:dyDescent="0.25">
      <c r="A348" s="26">
        <v>342</v>
      </c>
      <c r="B348" s="120"/>
      <c r="C348" s="120"/>
      <c r="D348" s="96"/>
      <c r="E348" s="96"/>
      <c r="F348" s="247"/>
      <c r="G348" s="247"/>
      <c r="H348" s="123"/>
      <c r="I348" s="124"/>
      <c r="J348" s="124"/>
      <c r="K348" s="72" t="str">
        <f t="shared" si="10"/>
        <v/>
      </c>
      <c r="L348" s="99" t="str">
        <f t="shared" si="11"/>
        <v/>
      </c>
      <c r="M348" s="119"/>
    </row>
    <row r="349" spans="1:13" ht="20.100000000000001" customHeight="1" x14ac:dyDescent="0.25">
      <c r="A349" s="26">
        <v>343</v>
      </c>
      <c r="B349" s="120"/>
      <c r="C349" s="120"/>
      <c r="D349" s="96"/>
      <c r="E349" s="96"/>
      <c r="F349" s="247"/>
      <c r="G349" s="247"/>
      <c r="H349" s="123"/>
      <c r="I349" s="124"/>
      <c r="J349" s="124"/>
      <c r="K349" s="72" t="str">
        <f t="shared" si="10"/>
        <v/>
      </c>
      <c r="L349" s="99" t="str">
        <f t="shared" si="11"/>
        <v/>
      </c>
      <c r="M349" s="119"/>
    </row>
    <row r="350" spans="1:13" ht="20.100000000000001" customHeight="1" x14ac:dyDescent="0.25">
      <c r="A350" s="26">
        <v>344</v>
      </c>
      <c r="B350" s="120"/>
      <c r="C350" s="120"/>
      <c r="D350" s="96"/>
      <c r="E350" s="96"/>
      <c r="F350" s="247"/>
      <c r="G350" s="247"/>
      <c r="H350" s="123"/>
      <c r="I350" s="124"/>
      <c r="J350" s="124"/>
      <c r="K350" s="72" t="str">
        <f t="shared" si="10"/>
        <v/>
      </c>
      <c r="L350" s="99" t="str">
        <f t="shared" si="11"/>
        <v/>
      </c>
      <c r="M350" s="119"/>
    </row>
    <row r="351" spans="1:13" ht="20.100000000000001" customHeight="1" x14ac:dyDescent="0.25">
      <c r="A351" s="26">
        <v>345</v>
      </c>
      <c r="B351" s="120"/>
      <c r="C351" s="120"/>
      <c r="D351" s="96"/>
      <c r="E351" s="96"/>
      <c r="F351" s="247"/>
      <c r="G351" s="247"/>
      <c r="H351" s="123"/>
      <c r="I351" s="124"/>
      <c r="J351" s="124"/>
      <c r="K351" s="72" t="str">
        <f t="shared" si="10"/>
        <v/>
      </c>
      <c r="L351" s="99" t="str">
        <f t="shared" si="11"/>
        <v/>
      </c>
      <c r="M351" s="119"/>
    </row>
    <row r="352" spans="1:13" ht="20.100000000000001" customHeight="1" x14ac:dyDescent="0.25">
      <c r="A352" s="26">
        <v>346</v>
      </c>
      <c r="B352" s="120"/>
      <c r="C352" s="120"/>
      <c r="D352" s="96"/>
      <c r="E352" s="96"/>
      <c r="F352" s="247"/>
      <c r="G352" s="247"/>
      <c r="H352" s="123"/>
      <c r="I352" s="124"/>
      <c r="J352" s="124"/>
      <c r="K352" s="72" t="str">
        <f t="shared" si="10"/>
        <v/>
      </c>
      <c r="L352" s="99" t="str">
        <f t="shared" si="11"/>
        <v/>
      </c>
      <c r="M352" s="119"/>
    </row>
    <row r="353" spans="1:13" ht="20.100000000000001" customHeight="1" x14ac:dyDescent="0.25">
      <c r="A353" s="26">
        <v>347</v>
      </c>
      <c r="B353" s="120"/>
      <c r="C353" s="120"/>
      <c r="D353" s="96"/>
      <c r="E353" s="96"/>
      <c r="F353" s="247"/>
      <c r="G353" s="247"/>
      <c r="H353" s="123"/>
      <c r="I353" s="124"/>
      <c r="J353" s="124"/>
      <c r="K353" s="72" t="str">
        <f t="shared" si="10"/>
        <v/>
      </c>
      <c r="L353" s="99" t="str">
        <f t="shared" si="11"/>
        <v/>
      </c>
      <c r="M353" s="119"/>
    </row>
    <row r="354" spans="1:13" ht="20.100000000000001" customHeight="1" x14ac:dyDescent="0.25">
      <c r="A354" s="26">
        <v>348</v>
      </c>
      <c r="B354" s="120"/>
      <c r="C354" s="120"/>
      <c r="D354" s="96"/>
      <c r="E354" s="96"/>
      <c r="F354" s="247"/>
      <c r="G354" s="247"/>
      <c r="H354" s="123"/>
      <c r="I354" s="124"/>
      <c r="J354" s="124"/>
      <c r="K354" s="72" t="str">
        <f t="shared" si="10"/>
        <v/>
      </c>
      <c r="L354" s="99" t="str">
        <f t="shared" si="11"/>
        <v/>
      </c>
      <c r="M354" s="119"/>
    </row>
    <row r="355" spans="1:13" ht="20.100000000000001" customHeight="1" x14ac:dyDescent="0.25">
      <c r="A355" s="26">
        <v>349</v>
      </c>
      <c r="B355" s="120"/>
      <c r="C355" s="120"/>
      <c r="D355" s="96"/>
      <c r="E355" s="96"/>
      <c r="F355" s="247"/>
      <c r="G355" s="247"/>
      <c r="H355" s="123"/>
      <c r="I355" s="124"/>
      <c r="J355" s="124"/>
      <c r="K355" s="72" t="str">
        <f t="shared" si="10"/>
        <v/>
      </c>
      <c r="L355" s="99" t="str">
        <f t="shared" si="11"/>
        <v/>
      </c>
      <c r="M355" s="119"/>
    </row>
    <row r="356" spans="1:13" ht="20.100000000000001" customHeight="1" x14ac:dyDescent="0.25">
      <c r="A356" s="26">
        <v>350</v>
      </c>
      <c r="B356" s="120"/>
      <c r="C356" s="120"/>
      <c r="D356" s="96"/>
      <c r="E356" s="96"/>
      <c r="F356" s="247"/>
      <c r="G356" s="247"/>
      <c r="H356" s="123"/>
      <c r="I356" s="124"/>
      <c r="J356" s="124"/>
      <c r="K356" s="72" t="str">
        <f t="shared" si="10"/>
        <v/>
      </c>
      <c r="L356" s="99" t="str">
        <f t="shared" si="11"/>
        <v/>
      </c>
      <c r="M356" s="119"/>
    </row>
    <row r="357" spans="1:13" ht="20.100000000000001" customHeight="1" x14ac:dyDescent="0.25">
      <c r="A357" s="26">
        <v>351</v>
      </c>
      <c r="B357" s="120"/>
      <c r="C357" s="120"/>
      <c r="D357" s="96"/>
      <c r="E357" s="96"/>
      <c r="F357" s="247"/>
      <c r="G357" s="247"/>
      <c r="H357" s="123"/>
      <c r="I357" s="124"/>
      <c r="J357" s="124"/>
      <c r="K357" s="72" t="str">
        <f t="shared" si="10"/>
        <v/>
      </c>
      <c r="L357" s="99" t="str">
        <f t="shared" si="11"/>
        <v/>
      </c>
      <c r="M357" s="119"/>
    </row>
    <row r="358" spans="1:13" ht="20.100000000000001" customHeight="1" x14ac:dyDescent="0.25">
      <c r="A358" s="26">
        <v>352</v>
      </c>
      <c r="B358" s="120"/>
      <c r="C358" s="120"/>
      <c r="D358" s="96"/>
      <c r="E358" s="96"/>
      <c r="F358" s="247"/>
      <c r="G358" s="247"/>
      <c r="H358" s="123"/>
      <c r="I358" s="124"/>
      <c r="J358" s="124"/>
      <c r="K358" s="72" t="str">
        <f t="shared" si="10"/>
        <v/>
      </c>
      <c r="L358" s="99" t="str">
        <f t="shared" si="11"/>
        <v/>
      </c>
      <c r="M358" s="119"/>
    </row>
    <row r="359" spans="1:13" ht="20.100000000000001" customHeight="1" x14ac:dyDescent="0.25">
      <c r="A359" s="26">
        <v>353</v>
      </c>
      <c r="B359" s="120"/>
      <c r="C359" s="120"/>
      <c r="D359" s="96"/>
      <c r="E359" s="96"/>
      <c r="F359" s="247"/>
      <c r="G359" s="247"/>
      <c r="H359" s="123"/>
      <c r="I359" s="124"/>
      <c r="J359" s="124"/>
      <c r="K359" s="72" t="str">
        <f t="shared" si="10"/>
        <v/>
      </c>
      <c r="L359" s="99" t="str">
        <f t="shared" si="11"/>
        <v/>
      </c>
      <c r="M359" s="119"/>
    </row>
    <row r="360" spans="1:13" ht="20.100000000000001" customHeight="1" x14ac:dyDescent="0.25">
      <c r="A360" s="26">
        <v>354</v>
      </c>
      <c r="B360" s="120"/>
      <c r="C360" s="120"/>
      <c r="D360" s="96"/>
      <c r="E360" s="96"/>
      <c r="F360" s="247"/>
      <c r="G360" s="247"/>
      <c r="H360" s="123"/>
      <c r="I360" s="124"/>
      <c r="J360" s="124"/>
      <c r="K360" s="72" t="str">
        <f t="shared" si="10"/>
        <v/>
      </c>
      <c r="L360" s="99" t="str">
        <f t="shared" si="11"/>
        <v/>
      </c>
      <c r="M360" s="119"/>
    </row>
    <row r="361" spans="1:13" ht="20.100000000000001" customHeight="1" x14ac:dyDescent="0.25">
      <c r="A361" s="26">
        <v>355</v>
      </c>
      <c r="B361" s="120"/>
      <c r="C361" s="120"/>
      <c r="D361" s="96"/>
      <c r="E361" s="96"/>
      <c r="F361" s="247"/>
      <c r="G361" s="247"/>
      <c r="H361" s="123"/>
      <c r="I361" s="124"/>
      <c r="J361" s="124"/>
      <c r="K361" s="72" t="str">
        <f t="shared" si="10"/>
        <v/>
      </c>
      <c r="L361" s="99" t="str">
        <f t="shared" si="11"/>
        <v/>
      </c>
      <c r="M361" s="119"/>
    </row>
    <row r="362" spans="1:13" ht="20.100000000000001" customHeight="1" x14ac:dyDescent="0.25">
      <c r="A362" s="26">
        <v>356</v>
      </c>
      <c r="B362" s="120"/>
      <c r="C362" s="120"/>
      <c r="D362" s="96"/>
      <c r="E362" s="96"/>
      <c r="F362" s="247"/>
      <c r="G362" s="247"/>
      <c r="H362" s="123"/>
      <c r="I362" s="124"/>
      <c r="J362" s="124"/>
      <c r="K362" s="72" t="str">
        <f t="shared" si="10"/>
        <v/>
      </c>
      <c r="L362" s="99" t="str">
        <f t="shared" si="11"/>
        <v/>
      </c>
      <c r="M362" s="119"/>
    </row>
    <row r="363" spans="1:13" ht="20.100000000000001" customHeight="1" x14ac:dyDescent="0.25">
      <c r="A363" s="26">
        <v>357</v>
      </c>
      <c r="B363" s="120"/>
      <c r="C363" s="120"/>
      <c r="D363" s="96"/>
      <c r="E363" s="96"/>
      <c r="F363" s="247"/>
      <c r="G363" s="247"/>
      <c r="H363" s="123"/>
      <c r="I363" s="124"/>
      <c r="J363" s="124"/>
      <c r="K363" s="72" t="str">
        <f t="shared" si="10"/>
        <v/>
      </c>
      <c r="L363" s="99" t="str">
        <f t="shared" si="11"/>
        <v/>
      </c>
      <c r="M363" s="119"/>
    </row>
    <row r="364" spans="1:13" ht="20.100000000000001" customHeight="1" x14ac:dyDescent="0.25">
      <c r="A364" s="26">
        <v>358</v>
      </c>
      <c r="B364" s="120"/>
      <c r="C364" s="120"/>
      <c r="D364" s="96"/>
      <c r="E364" s="96"/>
      <c r="F364" s="247"/>
      <c r="G364" s="247"/>
      <c r="H364" s="123"/>
      <c r="I364" s="124"/>
      <c r="J364" s="124"/>
      <c r="K364" s="72" t="str">
        <f t="shared" si="10"/>
        <v/>
      </c>
      <c r="L364" s="99" t="str">
        <f t="shared" si="11"/>
        <v/>
      </c>
      <c r="M364" s="119"/>
    </row>
    <row r="365" spans="1:13" ht="20.100000000000001" customHeight="1" x14ac:dyDescent="0.25">
      <c r="A365" s="26">
        <v>359</v>
      </c>
      <c r="B365" s="120"/>
      <c r="C365" s="120"/>
      <c r="D365" s="96"/>
      <c r="E365" s="96"/>
      <c r="F365" s="247"/>
      <c r="G365" s="247"/>
      <c r="H365" s="123"/>
      <c r="I365" s="124"/>
      <c r="J365" s="124"/>
      <c r="K365" s="72" t="str">
        <f t="shared" si="10"/>
        <v/>
      </c>
      <c r="L365" s="99" t="str">
        <f t="shared" si="11"/>
        <v/>
      </c>
      <c r="M365" s="119"/>
    </row>
    <row r="366" spans="1:13" ht="20.100000000000001" customHeight="1" x14ac:dyDescent="0.25">
      <c r="A366" s="26">
        <v>360</v>
      </c>
      <c r="B366" s="120"/>
      <c r="C366" s="120"/>
      <c r="D366" s="96"/>
      <c r="E366" s="96"/>
      <c r="F366" s="247"/>
      <c r="G366" s="247"/>
      <c r="H366" s="123"/>
      <c r="I366" s="124"/>
      <c r="J366" s="124"/>
      <c r="K366" s="72" t="str">
        <f t="shared" si="10"/>
        <v/>
      </c>
      <c r="L366" s="99" t="str">
        <f t="shared" si="11"/>
        <v/>
      </c>
      <c r="M366" s="119"/>
    </row>
    <row r="367" spans="1:13" ht="20.100000000000001" customHeight="1" x14ac:dyDescent="0.25">
      <c r="A367" s="26">
        <v>361</v>
      </c>
      <c r="B367" s="120"/>
      <c r="C367" s="120"/>
      <c r="D367" s="96"/>
      <c r="E367" s="96"/>
      <c r="F367" s="247"/>
      <c r="G367" s="247"/>
      <c r="H367" s="123"/>
      <c r="I367" s="124"/>
      <c r="J367" s="124"/>
      <c r="K367" s="72" t="str">
        <f t="shared" si="10"/>
        <v/>
      </c>
      <c r="L367" s="99" t="str">
        <f t="shared" si="11"/>
        <v/>
      </c>
      <c r="M367" s="119"/>
    </row>
    <row r="368" spans="1:13" ht="20.100000000000001" customHeight="1" x14ac:dyDescent="0.25">
      <c r="A368" s="26">
        <v>362</v>
      </c>
      <c r="B368" s="120"/>
      <c r="C368" s="120"/>
      <c r="D368" s="96"/>
      <c r="E368" s="96"/>
      <c r="F368" s="247"/>
      <c r="G368" s="247"/>
      <c r="H368" s="123"/>
      <c r="I368" s="124"/>
      <c r="J368" s="124"/>
      <c r="K368" s="72" t="str">
        <f t="shared" si="10"/>
        <v/>
      </c>
      <c r="L368" s="99" t="str">
        <f t="shared" si="11"/>
        <v/>
      </c>
      <c r="M368" s="119"/>
    </row>
    <row r="369" spans="1:13" ht="20.100000000000001" customHeight="1" x14ac:dyDescent="0.25">
      <c r="A369" s="26">
        <v>363</v>
      </c>
      <c r="B369" s="120"/>
      <c r="C369" s="120"/>
      <c r="D369" s="96"/>
      <c r="E369" s="96"/>
      <c r="F369" s="247"/>
      <c r="G369" s="247"/>
      <c r="H369" s="123"/>
      <c r="I369" s="124"/>
      <c r="J369" s="124"/>
      <c r="K369" s="72" t="str">
        <f t="shared" si="10"/>
        <v/>
      </c>
      <c r="L369" s="99" t="str">
        <f t="shared" si="11"/>
        <v/>
      </c>
      <c r="M369" s="119"/>
    </row>
    <row r="370" spans="1:13" ht="20.100000000000001" customHeight="1" x14ac:dyDescent="0.25">
      <c r="A370" s="26">
        <v>364</v>
      </c>
      <c r="B370" s="120"/>
      <c r="C370" s="120"/>
      <c r="D370" s="96"/>
      <c r="E370" s="96"/>
      <c r="F370" s="247"/>
      <c r="G370" s="247"/>
      <c r="H370" s="123"/>
      <c r="I370" s="124"/>
      <c r="J370" s="124"/>
      <c r="K370" s="72" t="str">
        <f t="shared" si="10"/>
        <v/>
      </c>
      <c r="L370" s="99" t="str">
        <f t="shared" si="11"/>
        <v/>
      </c>
      <c r="M370" s="119"/>
    </row>
    <row r="371" spans="1:13" ht="20.100000000000001" customHeight="1" x14ac:dyDescent="0.25">
      <c r="A371" s="26">
        <v>365</v>
      </c>
      <c r="B371" s="120"/>
      <c r="C371" s="120"/>
      <c r="D371" s="96"/>
      <c r="E371" s="96"/>
      <c r="F371" s="247"/>
      <c r="G371" s="247"/>
      <c r="H371" s="123"/>
      <c r="I371" s="124"/>
      <c r="J371" s="124"/>
      <c r="K371" s="72" t="str">
        <f t="shared" si="10"/>
        <v/>
      </c>
      <c r="L371" s="99" t="str">
        <f t="shared" si="11"/>
        <v/>
      </c>
      <c r="M371" s="119"/>
    </row>
    <row r="372" spans="1:13" ht="20.100000000000001" customHeight="1" x14ac:dyDescent="0.25">
      <c r="A372" s="26">
        <v>366</v>
      </c>
      <c r="B372" s="120"/>
      <c r="C372" s="120"/>
      <c r="D372" s="96"/>
      <c r="E372" s="96"/>
      <c r="F372" s="247"/>
      <c r="G372" s="247"/>
      <c r="H372" s="123"/>
      <c r="I372" s="124"/>
      <c r="J372" s="124"/>
      <c r="K372" s="72" t="str">
        <f t="shared" si="10"/>
        <v/>
      </c>
      <c r="L372" s="99" t="str">
        <f t="shared" si="11"/>
        <v/>
      </c>
      <c r="M372" s="119"/>
    </row>
    <row r="373" spans="1:13" ht="20.100000000000001" customHeight="1" x14ac:dyDescent="0.25">
      <c r="A373" s="26">
        <v>367</v>
      </c>
      <c r="B373" s="120"/>
      <c r="C373" s="120"/>
      <c r="D373" s="96"/>
      <c r="E373" s="96"/>
      <c r="F373" s="247"/>
      <c r="G373" s="247"/>
      <c r="H373" s="123"/>
      <c r="I373" s="124"/>
      <c r="J373" s="124"/>
      <c r="K373" s="72" t="str">
        <f t="shared" si="10"/>
        <v/>
      </c>
      <c r="L373" s="99" t="str">
        <f t="shared" si="11"/>
        <v/>
      </c>
      <c r="M373" s="119"/>
    </row>
    <row r="374" spans="1:13" ht="20.100000000000001" customHeight="1" x14ac:dyDescent="0.25">
      <c r="A374" s="26">
        <v>368</v>
      </c>
      <c r="B374" s="120"/>
      <c r="C374" s="120"/>
      <c r="D374" s="96"/>
      <c r="E374" s="96"/>
      <c r="F374" s="247"/>
      <c r="G374" s="247"/>
      <c r="H374" s="123"/>
      <c r="I374" s="124"/>
      <c r="J374" s="124"/>
      <c r="K374" s="72" t="str">
        <f t="shared" si="10"/>
        <v/>
      </c>
      <c r="L374" s="99" t="str">
        <f t="shared" si="11"/>
        <v/>
      </c>
      <c r="M374" s="119"/>
    </row>
    <row r="375" spans="1:13" ht="20.100000000000001" customHeight="1" x14ac:dyDescent="0.25">
      <c r="A375" s="26">
        <v>369</v>
      </c>
      <c r="B375" s="120"/>
      <c r="C375" s="120"/>
      <c r="D375" s="96"/>
      <c r="E375" s="96"/>
      <c r="F375" s="247"/>
      <c r="G375" s="247"/>
      <c r="H375" s="123"/>
      <c r="I375" s="124"/>
      <c r="J375" s="124"/>
      <c r="K375" s="72" t="str">
        <f t="shared" si="10"/>
        <v/>
      </c>
      <c r="L375" s="99" t="str">
        <f t="shared" si="11"/>
        <v/>
      </c>
      <c r="M375" s="119"/>
    </row>
    <row r="376" spans="1:13" ht="20.100000000000001" customHeight="1" x14ac:dyDescent="0.25">
      <c r="A376" s="26">
        <v>370</v>
      </c>
      <c r="B376" s="120"/>
      <c r="C376" s="120"/>
      <c r="D376" s="96"/>
      <c r="E376" s="96"/>
      <c r="F376" s="247"/>
      <c r="G376" s="247"/>
      <c r="H376" s="123"/>
      <c r="I376" s="124"/>
      <c r="J376" s="124"/>
      <c r="K376" s="72" t="str">
        <f t="shared" si="10"/>
        <v/>
      </c>
      <c r="L376" s="99" t="str">
        <f t="shared" si="11"/>
        <v/>
      </c>
      <c r="M376" s="119"/>
    </row>
    <row r="377" spans="1:13" ht="20.100000000000001" customHeight="1" x14ac:dyDescent="0.25">
      <c r="A377" s="26">
        <v>371</v>
      </c>
      <c r="B377" s="120"/>
      <c r="C377" s="120"/>
      <c r="D377" s="96"/>
      <c r="E377" s="96"/>
      <c r="F377" s="247"/>
      <c r="G377" s="247"/>
      <c r="H377" s="123"/>
      <c r="I377" s="124"/>
      <c r="J377" s="124"/>
      <c r="K377" s="72" t="str">
        <f t="shared" si="10"/>
        <v/>
      </c>
      <c r="L377" s="99" t="str">
        <f t="shared" si="11"/>
        <v/>
      </c>
      <c r="M377" s="119"/>
    </row>
    <row r="378" spans="1:13" ht="20.100000000000001" customHeight="1" x14ac:dyDescent="0.25">
      <c r="A378" s="26">
        <v>372</v>
      </c>
      <c r="B378" s="120"/>
      <c r="C378" s="120"/>
      <c r="D378" s="96"/>
      <c r="E378" s="96"/>
      <c r="F378" s="247"/>
      <c r="G378" s="247"/>
      <c r="H378" s="123"/>
      <c r="I378" s="124"/>
      <c r="J378" s="124"/>
      <c r="K378" s="72" t="str">
        <f t="shared" si="10"/>
        <v/>
      </c>
      <c r="L378" s="99" t="str">
        <f t="shared" si="11"/>
        <v/>
      </c>
      <c r="M378" s="119"/>
    </row>
    <row r="379" spans="1:13" ht="20.100000000000001" customHeight="1" x14ac:dyDescent="0.25">
      <c r="A379" s="26">
        <v>373</v>
      </c>
      <c r="B379" s="120"/>
      <c r="C379" s="120"/>
      <c r="D379" s="96"/>
      <c r="E379" s="96"/>
      <c r="F379" s="247"/>
      <c r="G379" s="247"/>
      <c r="H379" s="123"/>
      <c r="I379" s="124"/>
      <c r="J379" s="124"/>
      <c r="K379" s="72" t="str">
        <f t="shared" si="10"/>
        <v/>
      </c>
      <c r="L379" s="99" t="str">
        <f t="shared" si="11"/>
        <v/>
      </c>
      <c r="M379" s="119"/>
    </row>
    <row r="380" spans="1:13" ht="20.100000000000001" customHeight="1" x14ac:dyDescent="0.25">
      <c r="A380" s="26">
        <v>374</v>
      </c>
      <c r="B380" s="120"/>
      <c r="C380" s="120"/>
      <c r="D380" s="96"/>
      <c r="E380" s="96"/>
      <c r="F380" s="247"/>
      <c r="G380" s="247"/>
      <c r="H380" s="123"/>
      <c r="I380" s="124"/>
      <c r="J380" s="124"/>
      <c r="K380" s="72" t="str">
        <f t="shared" si="10"/>
        <v/>
      </c>
      <c r="L380" s="99" t="str">
        <f t="shared" si="11"/>
        <v/>
      </c>
      <c r="M380" s="119"/>
    </row>
    <row r="381" spans="1:13" ht="20.100000000000001" customHeight="1" x14ac:dyDescent="0.25">
      <c r="A381" s="26">
        <v>375</v>
      </c>
      <c r="B381" s="120"/>
      <c r="C381" s="120"/>
      <c r="D381" s="96"/>
      <c r="E381" s="96"/>
      <c r="F381" s="247"/>
      <c r="G381" s="247"/>
      <c r="H381" s="123"/>
      <c r="I381" s="124"/>
      <c r="J381" s="124"/>
      <c r="K381" s="72" t="str">
        <f t="shared" si="10"/>
        <v/>
      </c>
      <c r="L381" s="99" t="str">
        <f t="shared" si="11"/>
        <v/>
      </c>
      <c r="M381" s="119"/>
    </row>
    <row r="382" spans="1:13" ht="20.100000000000001" customHeight="1" x14ac:dyDescent="0.25">
      <c r="A382" s="26">
        <v>376</v>
      </c>
      <c r="B382" s="120"/>
      <c r="C382" s="120"/>
      <c r="D382" s="96"/>
      <c r="E382" s="96"/>
      <c r="F382" s="247"/>
      <c r="G382" s="247"/>
      <c r="H382" s="123"/>
      <c r="I382" s="124"/>
      <c r="J382" s="124"/>
      <c r="K382" s="72" t="str">
        <f t="shared" si="10"/>
        <v/>
      </c>
      <c r="L382" s="99" t="str">
        <f t="shared" si="11"/>
        <v/>
      </c>
      <c r="M382" s="119"/>
    </row>
    <row r="383" spans="1:13" ht="20.100000000000001" customHeight="1" x14ac:dyDescent="0.25">
      <c r="A383" s="26">
        <v>377</v>
      </c>
      <c r="B383" s="120"/>
      <c r="C383" s="120"/>
      <c r="D383" s="96"/>
      <c r="E383" s="96"/>
      <c r="F383" s="247"/>
      <c r="G383" s="247"/>
      <c r="H383" s="123"/>
      <c r="I383" s="124"/>
      <c r="J383" s="124"/>
      <c r="K383" s="72" t="str">
        <f t="shared" si="10"/>
        <v/>
      </c>
      <c r="L383" s="99" t="str">
        <f t="shared" si="11"/>
        <v/>
      </c>
      <c r="M383" s="119"/>
    </row>
    <row r="384" spans="1:13" ht="20.100000000000001" customHeight="1" x14ac:dyDescent="0.25">
      <c r="A384" s="26">
        <v>378</v>
      </c>
      <c r="B384" s="120"/>
      <c r="C384" s="120"/>
      <c r="D384" s="96"/>
      <c r="E384" s="96"/>
      <c r="F384" s="247"/>
      <c r="G384" s="247"/>
      <c r="H384" s="123"/>
      <c r="I384" s="124"/>
      <c r="J384" s="124"/>
      <c r="K384" s="72" t="str">
        <f t="shared" si="10"/>
        <v/>
      </c>
      <c r="L384" s="99" t="str">
        <f t="shared" si="11"/>
        <v/>
      </c>
      <c r="M384" s="119"/>
    </row>
    <row r="385" spans="1:13" ht="20.100000000000001" customHeight="1" x14ac:dyDescent="0.25">
      <c r="A385" s="26">
        <v>379</v>
      </c>
      <c r="B385" s="120"/>
      <c r="C385" s="120"/>
      <c r="D385" s="96"/>
      <c r="E385" s="96"/>
      <c r="F385" s="247"/>
      <c r="G385" s="247"/>
      <c r="H385" s="123"/>
      <c r="I385" s="124"/>
      <c r="J385" s="124"/>
      <c r="K385" s="72" t="str">
        <f t="shared" si="10"/>
        <v/>
      </c>
      <c r="L385" s="99" t="str">
        <f t="shared" si="11"/>
        <v/>
      </c>
      <c r="M385" s="119"/>
    </row>
    <row r="386" spans="1:13" ht="20.100000000000001" customHeight="1" x14ac:dyDescent="0.25">
      <c r="A386" s="26">
        <v>380</v>
      </c>
      <c r="B386" s="120"/>
      <c r="C386" s="120"/>
      <c r="D386" s="96"/>
      <c r="E386" s="96"/>
      <c r="F386" s="247"/>
      <c r="G386" s="247"/>
      <c r="H386" s="123"/>
      <c r="I386" s="124"/>
      <c r="J386" s="124"/>
      <c r="K386" s="72" t="str">
        <f t="shared" si="10"/>
        <v/>
      </c>
      <c r="L386" s="99" t="str">
        <f t="shared" si="11"/>
        <v/>
      </c>
      <c r="M386" s="119"/>
    </row>
    <row r="387" spans="1:13" ht="20.100000000000001" customHeight="1" x14ac:dyDescent="0.25">
      <c r="A387" s="26">
        <v>381</v>
      </c>
      <c r="B387" s="120"/>
      <c r="C387" s="120"/>
      <c r="D387" s="96"/>
      <c r="E387" s="96"/>
      <c r="F387" s="247"/>
      <c r="G387" s="247"/>
      <c r="H387" s="123"/>
      <c r="I387" s="124"/>
      <c r="J387" s="124"/>
      <c r="K387" s="72" t="str">
        <f t="shared" si="10"/>
        <v/>
      </c>
      <c r="L387" s="99" t="str">
        <f t="shared" si="11"/>
        <v/>
      </c>
      <c r="M387" s="119"/>
    </row>
    <row r="388" spans="1:13" ht="20.100000000000001" customHeight="1" x14ac:dyDescent="0.25">
      <c r="A388" s="26">
        <v>382</v>
      </c>
      <c r="B388" s="120"/>
      <c r="C388" s="120"/>
      <c r="D388" s="96"/>
      <c r="E388" s="96"/>
      <c r="F388" s="247"/>
      <c r="G388" s="247"/>
      <c r="H388" s="123"/>
      <c r="I388" s="124"/>
      <c r="J388" s="124"/>
      <c r="K388" s="72" t="str">
        <f t="shared" si="10"/>
        <v/>
      </c>
      <c r="L388" s="99" t="str">
        <f t="shared" si="11"/>
        <v/>
      </c>
      <c r="M388" s="119"/>
    </row>
    <row r="389" spans="1:13" ht="20.100000000000001" customHeight="1" x14ac:dyDescent="0.25">
      <c r="A389" s="26">
        <v>383</v>
      </c>
      <c r="B389" s="120"/>
      <c r="C389" s="120"/>
      <c r="D389" s="96"/>
      <c r="E389" s="96"/>
      <c r="F389" s="247"/>
      <c r="G389" s="247"/>
      <c r="H389" s="123"/>
      <c r="I389" s="124"/>
      <c r="J389" s="124"/>
      <c r="K389" s="72" t="str">
        <f t="shared" si="10"/>
        <v/>
      </c>
      <c r="L389" s="99" t="str">
        <f t="shared" si="11"/>
        <v/>
      </c>
      <c r="M389" s="119"/>
    </row>
    <row r="390" spans="1:13" ht="20.100000000000001" customHeight="1" x14ac:dyDescent="0.25">
      <c r="A390" s="26">
        <v>384</v>
      </c>
      <c r="B390" s="120"/>
      <c r="C390" s="120"/>
      <c r="D390" s="96"/>
      <c r="E390" s="96"/>
      <c r="F390" s="247"/>
      <c r="G390" s="247"/>
      <c r="H390" s="123"/>
      <c r="I390" s="124"/>
      <c r="J390" s="124"/>
      <c r="K390" s="72" t="str">
        <f t="shared" ref="K390:K453" si="12">IF($E390="","",IF(OR(($H390=0),($I390=0)),0,$H390/$I390*$J390))</f>
        <v/>
      </c>
      <c r="L390" s="99" t="str">
        <f t="shared" si="11"/>
        <v/>
      </c>
      <c r="M390" s="119"/>
    </row>
    <row r="391" spans="1:13" ht="20.100000000000001" customHeight="1" x14ac:dyDescent="0.25">
      <c r="A391" s="26">
        <v>385</v>
      </c>
      <c r="B391" s="120"/>
      <c r="C391" s="120"/>
      <c r="D391" s="96"/>
      <c r="E391" s="96"/>
      <c r="F391" s="247"/>
      <c r="G391" s="247"/>
      <c r="H391" s="123"/>
      <c r="I391" s="124"/>
      <c r="J391" s="124"/>
      <c r="K391" s="72" t="str">
        <f t="shared" si="12"/>
        <v/>
      </c>
      <c r="L391" s="99" t="str">
        <f t="shared" ref="L391:L454" si="13">IF(J391="","",IF(E391="Salaire technicien",MIN(60000/1607*J391,60000),IF(E391="Salaire ingénieur",MIN(80000/1607*J391,80000))))</f>
        <v/>
      </c>
      <c r="M391" s="119"/>
    </row>
    <row r="392" spans="1:13" ht="20.100000000000001" customHeight="1" x14ac:dyDescent="0.25">
      <c r="A392" s="26">
        <v>386</v>
      </c>
      <c r="B392" s="120"/>
      <c r="C392" s="120"/>
      <c r="D392" s="96"/>
      <c r="E392" s="96"/>
      <c r="F392" s="247"/>
      <c r="G392" s="247"/>
      <c r="H392" s="123"/>
      <c r="I392" s="124"/>
      <c r="J392" s="124"/>
      <c r="K392" s="72" t="str">
        <f t="shared" si="12"/>
        <v/>
      </c>
      <c r="L392" s="99" t="str">
        <f t="shared" si="13"/>
        <v/>
      </c>
      <c r="M392" s="119"/>
    </row>
    <row r="393" spans="1:13" ht="20.100000000000001" customHeight="1" x14ac:dyDescent="0.25">
      <c r="A393" s="26">
        <v>387</v>
      </c>
      <c r="B393" s="120"/>
      <c r="C393" s="120"/>
      <c r="D393" s="96"/>
      <c r="E393" s="96"/>
      <c r="F393" s="247"/>
      <c r="G393" s="247"/>
      <c r="H393" s="123"/>
      <c r="I393" s="124"/>
      <c r="J393" s="124"/>
      <c r="K393" s="72" t="str">
        <f t="shared" si="12"/>
        <v/>
      </c>
      <c r="L393" s="99" t="str">
        <f t="shared" si="13"/>
        <v/>
      </c>
      <c r="M393" s="119"/>
    </row>
    <row r="394" spans="1:13" ht="20.100000000000001" customHeight="1" x14ac:dyDescent="0.25">
      <c r="A394" s="26">
        <v>388</v>
      </c>
      <c r="B394" s="120"/>
      <c r="C394" s="120"/>
      <c r="D394" s="96"/>
      <c r="E394" s="96"/>
      <c r="F394" s="247"/>
      <c r="G394" s="247"/>
      <c r="H394" s="123"/>
      <c r="I394" s="124"/>
      <c r="J394" s="124"/>
      <c r="K394" s="72" t="str">
        <f t="shared" si="12"/>
        <v/>
      </c>
      <c r="L394" s="99" t="str">
        <f t="shared" si="13"/>
        <v/>
      </c>
      <c r="M394" s="119"/>
    </row>
    <row r="395" spans="1:13" ht="20.100000000000001" customHeight="1" x14ac:dyDescent="0.25">
      <c r="A395" s="26">
        <v>389</v>
      </c>
      <c r="B395" s="120"/>
      <c r="C395" s="120"/>
      <c r="D395" s="96"/>
      <c r="E395" s="96"/>
      <c r="F395" s="247"/>
      <c r="G395" s="247"/>
      <c r="H395" s="123"/>
      <c r="I395" s="124"/>
      <c r="J395" s="124"/>
      <c r="K395" s="72" t="str">
        <f t="shared" si="12"/>
        <v/>
      </c>
      <c r="L395" s="99" t="str">
        <f t="shared" si="13"/>
        <v/>
      </c>
      <c r="M395" s="119"/>
    </row>
    <row r="396" spans="1:13" ht="20.100000000000001" customHeight="1" x14ac:dyDescent="0.25">
      <c r="A396" s="26">
        <v>390</v>
      </c>
      <c r="B396" s="120"/>
      <c r="C396" s="120"/>
      <c r="D396" s="96"/>
      <c r="E396" s="96"/>
      <c r="F396" s="247"/>
      <c r="G396" s="247"/>
      <c r="H396" s="123"/>
      <c r="I396" s="124"/>
      <c r="J396" s="124"/>
      <c r="K396" s="72" t="str">
        <f t="shared" si="12"/>
        <v/>
      </c>
      <c r="L396" s="99" t="str">
        <f t="shared" si="13"/>
        <v/>
      </c>
      <c r="M396" s="119"/>
    </row>
    <row r="397" spans="1:13" ht="20.100000000000001" customHeight="1" x14ac:dyDescent="0.25">
      <c r="A397" s="26">
        <v>391</v>
      </c>
      <c r="B397" s="120"/>
      <c r="C397" s="120"/>
      <c r="D397" s="96"/>
      <c r="E397" s="96"/>
      <c r="F397" s="247"/>
      <c r="G397" s="247"/>
      <c r="H397" s="123"/>
      <c r="I397" s="124"/>
      <c r="J397" s="124"/>
      <c r="K397" s="72" t="str">
        <f t="shared" si="12"/>
        <v/>
      </c>
      <c r="L397" s="99" t="str">
        <f t="shared" si="13"/>
        <v/>
      </c>
      <c r="M397" s="119"/>
    </row>
    <row r="398" spans="1:13" ht="20.100000000000001" customHeight="1" x14ac:dyDescent="0.25">
      <c r="A398" s="26">
        <v>392</v>
      </c>
      <c r="B398" s="120"/>
      <c r="C398" s="120"/>
      <c r="D398" s="96"/>
      <c r="E398" s="96"/>
      <c r="F398" s="247"/>
      <c r="G398" s="247"/>
      <c r="H398" s="123"/>
      <c r="I398" s="124"/>
      <c r="J398" s="124"/>
      <c r="K398" s="72" t="str">
        <f t="shared" si="12"/>
        <v/>
      </c>
      <c r="L398" s="99" t="str">
        <f t="shared" si="13"/>
        <v/>
      </c>
      <c r="M398" s="119"/>
    </row>
    <row r="399" spans="1:13" ht="20.100000000000001" customHeight="1" x14ac:dyDescent="0.25">
      <c r="A399" s="26">
        <v>393</v>
      </c>
      <c r="B399" s="120"/>
      <c r="C399" s="120"/>
      <c r="D399" s="96"/>
      <c r="E399" s="96"/>
      <c r="F399" s="247"/>
      <c r="G399" s="247"/>
      <c r="H399" s="123"/>
      <c r="I399" s="124"/>
      <c r="J399" s="124"/>
      <c r="K399" s="72" t="str">
        <f t="shared" si="12"/>
        <v/>
      </c>
      <c r="L399" s="99" t="str">
        <f t="shared" si="13"/>
        <v/>
      </c>
      <c r="M399" s="119"/>
    </row>
    <row r="400" spans="1:13" ht="20.100000000000001" customHeight="1" x14ac:dyDescent="0.25">
      <c r="A400" s="26">
        <v>394</v>
      </c>
      <c r="B400" s="120"/>
      <c r="C400" s="120"/>
      <c r="D400" s="96"/>
      <c r="E400" s="96"/>
      <c r="F400" s="247"/>
      <c r="G400" s="247"/>
      <c r="H400" s="123"/>
      <c r="I400" s="124"/>
      <c r="J400" s="124"/>
      <c r="K400" s="72" t="str">
        <f t="shared" si="12"/>
        <v/>
      </c>
      <c r="L400" s="99" t="str">
        <f t="shared" si="13"/>
        <v/>
      </c>
      <c r="M400" s="119"/>
    </row>
    <row r="401" spans="1:13" ht="20.100000000000001" customHeight="1" x14ac:dyDescent="0.25">
      <c r="A401" s="26">
        <v>395</v>
      </c>
      <c r="B401" s="120"/>
      <c r="C401" s="120"/>
      <c r="D401" s="96"/>
      <c r="E401" s="96"/>
      <c r="F401" s="247"/>
      <c r="G401" s="247"/>
      <c r="H401" s="123"/>
      <c r="I401" s="124"/>
      <c r="J401" s="124"/>
      <c r="K401" s="72" t="str">
        <f t="shared" si="12"/>
        <v/>
      </c>
      <c r="L401" s="99" t="str">
        <f t="shared" si="13"/>
        <v/>
      </c>
      <c r="M401" s="119"/>
    </row>
    <row r="402" spans="1:13" ht="20.100000000000001" customHeight="1" x14ac:dyDescent="0.25">
      <c r="A402" s="26">
        <v>396</v>
      </c>
      <c r="B402" s="120"/>
      <c r="C402" s="120"/>
      <c r="D402" s="96"/>
      <c r="E402" s="96"/>
      <c r="F402" s="247"/>
      <c r="G402" s="247"/>
      <c r="H402" s="123"/>
      <c r="I402" s="124"/>
      <c r="J402" s="124"/>
      <c r="K402" s="72" t="str">
        <f t="shared" si="12"/>
        <v/>
      </c>
      <c r="L402" s="99" t="str">
        <f t="shared" si="13"/>
        <v/>
      </c>
      <c r="M402" s="119"/>
    </row>
    <row r="403" spans="1:13" ht="20.100000000000001" customHeight="1" x14ac:dyDescent="0.25">
      <c r="A403" s="26">
        <v>397</v>
      </c>
      <c r="B403" s="120"/>
      <c r="C403" s="120"/>
      <c r="D403" s="96"/>
      <c r="E403" s="96"/>
      <c r="F403" s="247"/>
      <c r="G403" s="247"/>
      <c r="H403" s="123"/>
      <c r="I403" s="124"/>
      <c r="J403" s="124"/>
      <c r="K403" s="72" t="str">
        <f t="shared" si="12"/>
        <v/>
      </c>
      <c r="L403" s="99" t="str">
        <f t="shared" si="13"/>
        <v/>
      </c>
      <c r="M403" s="119"/>
    </row>
    <row r="404" spans="1:13" ht="20.100000000000001" customHeight="1" x14ac:dyDescent="0.25">
      <c r="A404" s="26">
        <v>398</v>
      </c>
      <c r="B404" s="120"/>
      <c r="C404" s="120"/>
      <c r="D404" s="96"/>
      <c r="E404" s="96"/>
      <c r="F404" s="247"/>
      <c r="G404" s="247"/>
      <c r="H404" s="123"/>
      <c r="I404" s="124"/>
      <c r="J404" s="124"/>
      <c r="K404" s="72" t="str">
        <f t="shared" si="12"/>
        <v/>
      </c>
      <c r="L404" s="99" t="str">
        <f t="shared" si="13"/>
        <v/>
      </c>
      <c r="M404" s="119"/>
    </row>
    <row r="405" spans="1:13" ht="20.100000000000001" customHeight="1" x14ac:dyDescent="0.25">
      <c r="A405" s="26">
        <v>399</v>
      </c>
      <c r="B405" s="120"/>
      <c r="C405" s="120"/>
      <c r="D405" s="96"/>
      <c r="E405" s="96"/>
      <c r="F405" s="247"/>
      <c r="G405" s="247"/>
      <c r="H405" s="123"/>
      <c r="I405" s="124"/>
      <c r="J405" s="124"/>
      <c r="K405" s="72" t="str">
        <f t="shared" si="12"/>
        <v/>
      </c>
      <c r="L405" s="99" t="str">
        <f t="shared" si="13"/>
        <v/>
      </c>
      <c r="M405" s="119"/>
    </row>
    <row r="406" spans="1:13" ht="20.100000000000001" customHeight="1" x14ac:dyDescent="0.25">
      <c r="A406" s="26">
        <v>400</v>
      </c>
      <c r="B406" s="120"/>
      <c r="C406" s="120"/>
      <c r="D406" s="96"/>
      <c r="E406" s="96"/>
      <c r="F406" s="247"/>
      <c r="G406" s="247"/>
      <c r="H406" s="123"/>
      <c r="I406" s="124"/>
      <c r="J406" s="124"/>
      <c r="K406" s="72" t="str">
        <f t="shared" si="12"/>
        <v/>
      </c>
      <c r="L406" s="99" t="str">
        <f t="shared" si="13"/>
        <v/>
      </c>
      <c r="M406" s="119"/>
    </row>
    <row r="407" spans="1:13" ht="20.100000000000001" customHeight="1" x14ac:dyDescent="0.25">
      <c r="A407" s="26">
        <v>401</v>
      </c>
      <c r="B407" s="120"/>
      <c r="C407" s="120"/>
      <c r="D407" s="96"/>
      <c r="E407" s="96"/>
      <c r="F407" s="247"/>
      <c r="G407" s="247"/>
      <c r="H407" s="123"/>
      <c r="I407" s="124"/>
      <c r="J407" s="124"/>
      <c r="K407" s="72" t="str">
        <f t="shared" si="12"/>
        <v/>
      </c>
      <c r="L407" s="99" t="str">
        <f t="shared" si="13"/>
        <v/>
      </c>
      <c r="M407" s="119"/>
    </row>
    <row r="408" spans="1:13" ht="20.100000000000001" customHeight="1" x14ac:dyDescent="0.25">
      <c r="A408" s="26">
        <v>402</v>
      </c>
      <c r="B408" s="120"/>
      <c r="C408" s="120"/>
      <c r="D408" s="96"/>
      <c r="E408" s="96"/>
      <c r="F408" s="247"/>
      <c r="G408" s="247"/>
      <c r="H408" s="123"/>
      <c r="I408" s="124"/>
      <c r="J408" s="124"/>
      <c r="K408" s="72" t="str">
        <f t="shared" si="12"/>
        <v/>
      </c>
      <c r="L408" s="99" t="str">
        <f t="shared" si="13"/>
        <v/>
      </c>
      <c r="M408" s="119"/>
    </row>
    <row r="409" spans="1:13" ht="20.100000000000001" customHeight="1" x14ac:dyDescent="0.25">
      <c r="A409" s="26">
        <v>403</v>
      </c>
      <c r="B409" s="120"/>
      <c r="C409" s="120"/>
      <c r="D409" s="96"/>
      <c r="E409" s="96"/>
      <c r="F409" s="247"/>
      <c r="G409" s="247"/>
      <c r="H409" s="123"/>
      <c r="I409" s="124"/>
      <c r="J409" s="124"/>
      <c r="K409" s="72" t="str">
        <f t="shared" si="12"/>
        <v/>
      </c>
      <c r="L409" s="99" t="str">
        <f t="shared" si="13"/>
        <v/>
      </c>
      <c r="M409" s="119"/>
    </row>
    <row r="410" spans="1:13" ht="20.100000000000001" customHeight="1" x14ac:dyDescent="0.25">
      <c r="A410" s="26">
        <v>404</v>
      </c>
      <c r="B410" s="120"/>
      <c r="C410" s="120"/>
      <c r="D410" s="96"/>
      <c r="E410" s="96"/>
      <c r="F410" s="247"/>
      <c r="G410" s="247"/>
      <c r="H410" s="123"/>
      <c r="I410" s="124"/>
      <c r="J410" s="124"/>
      <c r="K410" s="72" t="str">
        <f t="shared" si="12"/>
        <v/>
      </c>
      <c r="L410" s="99" t="str">
        <f t="shared" si="13"/>
        <v/>
      </c>
      <c r="M410" s="119"/>
    </row>
    <row r="411" spans="1:13" ht="20.100000000000001" customHeight="1" x14ac:dyDescent="0.25">
      <c r="A411" s="26">
        <v>405</v>
      </c>
      <c r="B411" s="120"/>
      <c r="C411" s="120"/>
      <c r="D411" s="96"/>
      <c r="E411" s="96"/>
      <c r="F411" s="247"/>
      <c r="G411" s="247"/>
      <c r="H411" s="123"/>
      <c r="I411" s="124"/>
      <c r="J411" s="124"/>
      <c r="K411" s="72" t="str">
        <f t="shared" si="12"/>
        <v/>
      </c>
      <c r="L411" s="99" t="str">
        <f t="shared" si="13"/>
        <v/>
      </c>
      <c r="M411" s="119"/>
    </row>
    <row r="412" spans="1:13" ht="20.100000000000001" customHeight="1" x14ac:dyDescent="0.25">
      <c r="A412" s="26">
        <v>406</v>
      </c>
      <c r="B412" s="120"/>
      <c r="C412" s="120"/>
      <c r="D412" s="96"/>
      <c r="E412" s="96"/>
      <c r="F412" s="247"/>
      <c r="G412" s="247"/>
      <c r="H412" s="123"/>
      <c r="I412" s="124"/>
      <c r="J412" s="124"/>
      <c r="K412" s="72" t="str">
        <f t="shared" si="12"/>
        <v/>
      </c>
      <c r="L412" s="99" t="str">
        <f t="shared" si="13"/>
        <v/>
      </c>
      <c r="M412" s="119"/>
    </row>
    <row r="413" spans="1:13" ht="20.100000000000001" customHeight="1" x14ac:dyDescent="0.25">
      <c r="A413" s="26">
        <v>407</v>
      </c>
      <c r="B413" s="120"/>
      <c r="C413" s="120"/>
      <c r="D413" s="96"/>
      <c r="E413" s="96"/>
      <c r="F413" s="247"/>
      <c r="G413" s="247"/>
      <c r="H413" s="123"/>
      <c r="I413" s="124"/>
      <c r="J413" s="124"/>
      <c r="K413" s="72" t="str">
        <f t="shared" si="12"/>
        <v/>
      </c>
      <c r="L413" s="99" t="str">
        <f t="shared" si="13"/>
        <v/>
      </c>
      <c r="M413" s="119"/>
    </row>
    <row r="414" spans="1:13" ht="20.100000000000001" customHeight="1" x14ac:dyDescent="0.25">
      <c r="A414" s="26">
        <v>408</v>
      </c>
      <c r="B414" s="120"/>
      <c r="C414" s="120"/>
      <c r="D414" s="96"/>
      <c r="E414" s="96"/>
      <c r="F414" s="247"/>
      <c r="G414" s="247"/>
      <c r="H414" s="123"/>
      <c r="I414" s="124"/>
      <c r="J414" s="124"/>
      <c r="K414" s="72" t="str">
        <f t="shared" si="12"/>
        <v/>
      </c>
      <c r="L414" s="99" t="str">
        <f t="shared" si="13"/>
        <v/>
      </c>
      <c r="M414" s="119"/>
    </row>
    <row r="415" spans="1:13" ht="20.100000000000001" customHeight="1" x14ac:dyDescent="0.25">
      <c r="A415" s="26">
        <v>409</v>
      </c>
      <c r="B415" s="120"/>
      <c r="C415" s="120"/>
      <c r="D415" s="96"/>
      <c r="E415" s="96"/>
      <c r="F415" s="247"/>
      <c r="G415" s="247"/>
      <c r="H415" s="123"/>
      <c r="I415" s="124"/>
      <c r="J415" s="124"/>
      <c r="K415" s="72" t="str">
        <f t="shared" si="12"/>
        <v/>
      </c>
      <c r="L415" s="99" t="str">
        <f t="shared" si="13"/>
        <v/>
      </c>
      <c r="M415" s="119"/>
    </row>
    <row r="416" spans="1:13" ht="20.100000000000001" customHeight="1" x14ac:dyDescent="0.25">
      <c r="A416" s="26">
        <v>410</v>
      </c>
      <c r="B416" s="120"/>
      <c r="C416" s="120"/>
      <c r="D416" s="96"/>
      <c r="E416" s="96"/>
      <c r="F416" s="247"/>
      <c r="G416" s="247"/>
      <c r="H416" s="123"/>
      <c r="I416" s="124"/>
      <c r="J416" s="124"/>
      <c r="K416" s="72" t="str">
        <f t="shared" si="12"/>
        <v/>
      </c>
      <c r="L416" s="99" t="str">
        <f t="shared" si="13"/>
        <v/>
      </c>
      <c r="M416" s="119"/>
    </row>
    <row r="417" spans="1:13" ht="20.100000000000001" customHeight="1" x14ac:dyDescent="0.25">
      <c r="A417" s="26">
        <v>411</v>
      </c>
      <c r="B417" s="120"/>
      <c r="C417" s="120"/>
      <c r="D417" s="96"/>
      <c r="E417" s="96"/>
      <c r="F417" s="247"/>
      <c r="G417" s="247"/>
      <c r="H417" s="123"/>
      <c r="I417" s="124"/>
      <c r="J417" s="124"/>
      <c r="K417" s="72" t="str">
        <f t="shared" si="12"/>
        <v/>
      </c>
      <c r="L417" s="99" t="str">
        <f t="shared" si="13"/>
        <v/>
      </c>
      <c r="M417" s="119"/>
    </row>
    <row r="418" spans="1:13" ht="20.100000000000001" customHeight="1" x14ac:dyDescent="0.25">
      <c r="A418" s="26">
        <v>412</v>
      </c>
      <c r="B418" s="120"/>
      <c r="C418" s="120"/>
      <c r="D418" s="96"/>
      <c r="E418" s="96"/>
      <c r="F418" s="247"/>
      <c r="G418" s="247"/>
      <c r="H418" s="123"/>
      <c r="I418" s="124"/>
      <c r="J418" s="124"/>
      <c r="K418" s="72" t="str">
        <f t="shared" si="12"/>
        <v/>
      </c>
      <c r="L418" s="99" t="str">
        <f t="shared" si="13"/>
        <v/>
      </c>
      <c r="M418" s="119"/>
    </row>
    <row r="419" spans="1:13" ht="20.100000000000001" customHeight="1" x14ac:dyDescent="0.25">
      <c r="A419" s="26">
        <v>413</v>
      </c>
      <c r="B419" s="120"/>
      <c r="C419" s="120"/>
      <c r="D419" s="96"/>
      <c r="E419" s="96"/>
      <c r="F419" s="247"/>
      <c r="G419" s="247"/>
      <c r="H419" s="123"/>
      <c r="I419" s="124"/>
      <c r="J419" s="124"/>
      <c r="K419" s="72" t="str">
        <f t="shared" si="12"/>
        <v/>
      </c>
      <c r="L419" s="99" t="str">
        <f t="shared" si="13"/>
        <v/>
      </c>
      <c r="M419" s="119"/>
    </row>
    <row r="420" spans="1:13" ht="20.100000000000001" customHeight="1" x14ac:dyDescent="0.25">
      <c r="A420" s="26">
        <v>414</v>
      </c>
      <c r="B420" s="120"/>
      <c r="C420" s="120"/>
      <c r="D420" s="96"/>
      <c r="E420" s="96"/>
      <c r="F420" s="247"/>
      <c r="G420" s="247"/>
      <c r="H420" s="123"/>
      <c r="I420" s="124"/>
      <c r="J420" s="124"/>
      <c r="K420" s="72" t="str">
        <f t="shared" si="12"/>
        <v/>
      </c>
      <c r="L420" s="99" t="str">
        <f t="shared" si="13"/>
        <v/>
      </c>
      <c r="M420" s="119"/>
    </row>
    <row r="421" spans="1:13" ht="20.100000000000001" customHeight="1" x14ac:dyDescent="0.25">
      <c r="A421" s="26">
        <v>415</v>
      </c>
      <c r="B421" s="120"/>
      <c r="C421" s="120"/>
      <c r="D421" s="96"/>
      <c r="E421" s="96"/>
      <c r="F421" s="247"/>
      <c r="G421" s="247"/>
      <c r="H421" s="123"/>
      <c r="I421" s="124"/>
      <c r="J421" s="124"/>
      <c r="K421" s="72" t="str">
        <f t="shared" si="12"/>
        <v/>
      </c>
      <c r="L421" s="99" t="str">
        <f t="shared" si="13"/>
        <v/>
      </c>
      <c r="M421" s="119"/>
    </row>
    <row r="422" spans="1:13" ht="20.100000000000001" customHeight="1" x14ac:dyDescent="0.25">
      <c r="A422" s="26">
        <v>416</v>
      </c>
      <c r="B422" s="120"/>
      <c r="C422" s="120"/>
      <c r="D422" s="96"/>
      <c r="E422" s="96"/>
      <c r="F422" s="247"/>
      <c r="G422" s="247"/>
      <c r="H422" s="123"/>
      <c r="I422" s="124"/>
      <c r="J422" s="124"/>
      <c r="K422" s="72" t="str">
        <f t="shared" si="12"/>
        <v/>
      </c>
      <c r="L422" s="99" t="str">
        <f t="shared" si="13"/>
        <v/>
      </c>
      <c r="M422" s="119"/>
    </row>
    <row r="423" spans="1:13" ht="20.100000000000001" customHeight="1" x14ac:dyDescent="0.25">
      <c r="A423" s="26">
        <v>417</v>
      </c>
      <c r="B423" s="120"/>
      <c r="C423" s="120"/>
      <c r="D423" s="96"/>
      <c r="E423" s="96"/>
      <c r="F423" s="247"/>
      <c r="G423" s="247"/>
      <c r="H423" s="123"/>
      <c r="I423" s="124"/>
      <c r="J423" s="124"/>
      <c r="K423" s="72" t="str">
        <f t="shared" si="12"/>
        <v/>
      </c>
      <c r="L423" s="99" t="str">
        <f t="shared" si="13"/>
        <v/>
      </c>
      <c r="M423" s="119"/>
    </row>
    <row r="424" spans="1:13" ht="20.100000000000001" customHeight="1" x14ac:dyDescent="0.25">
      <c r="A424" s="26">
        <v>418</v>
      </c>
      <c r="B424" s="120"/>
      <c r="C424" s="120"/>
      <c r="D424" s="96"/>
      <c r="E424" s="96"/>
      <c r="F424" s="247"/>
      <c r="G424" s="247"/>
      <c r="H424" s="123"/>
      <c r="I424" s="124"/>
      <c r="J424" s="124"/>
      <c r="K424" s="72" t="str">
        <f t="shared" si="12"/>
        <v/>
      </c>
      <c r="L424" s="99" t="str">
        <f t="shared" si="13"/>
        <v/>
      </c>
      <c r="M424" s="119"/>
    </row>
    <row r="425" spans="1:13" ht="20.100000000000001" customHeight="1" x14ac:dyDescent="0.25">
      <c r="A425" s="26">
        <v>419</v>
      </c>
      <c r="B425" s="120"/>
      <c r="C425" s="120"/>
      <c r="D425" s="96"/>
      <c r="E425" s="96"/>
      <c r="F425" s="247"/>
      <c r="G425" s="247"/>
      <c r="H425" s="123"/>
      <c r="I425" s="124"/>
      <c r="J425" s="124"/>
      <c r="K425" s="72" t="str">
        <f t="shared" si="12"/>
        <v/>
      </c>
      <c r="L425" s="99" t="str">
        <f t="shared" si="13"/>
        <v/>
      </c>
      <c r="M425" s="119"/>
    </row>
    <row r="426" spans="1:13" ht="20.100000000000001" customHeight="1" x14ac:dyDescent="0.25">
      <c r="A426" s="26">
        <v>420</v>
      </c>
      <c r="B426" s="120"/>
      <c r="C426" s="120"/>
      <c r="D426" s="96"/>
      <c r="E426" s="96"/>
      <c r="F426" s="247"/>
      <c r="G426" s="247"/>
      <c r="H426" s="123"/>
      <c r="I426" s="124"/>
      <c r="J426" s="124"/>
      <c r="K426" s="72" t="str">
        <f t="shared" si="12"/>
        <v/>
      </c>
      <c r="L426" s="99" t="str">
        <f t="shared" si="13"/>
        <v/>
      </c>
      <c r="M426" s="119"/>
    </row>
    <row r="427" spans="1:13" ht="20.100000000000001" customHeight="1" x14ac:dyDescent="0.25">
      <c r="A427" s="26">
        <v>421</v>
      </c>
      <c r="B427" s="120"/>
      <c r="C427" s="120"/>
      <c r="D427" s="96"/>
      <c r="E427" s="96"/>
      <c r="F427" s="247"/>
      <c r="G427" s="247"/>
      <c r="H427" s="123"/>
      <c r="I427" s="124"/>
      <c r="J427" s="124"/>
      <c r="K427" s="72" t="str">
        <f t="shared" si="12"/>
        <v/>
      </c>
      <c r="L427" s="99" t="str">
        <f t="shared" si="13"/>
        <v/>
      </c>
      <c r="M427" s="119"/>
    </row>
    <row r="428" spans="1:13" ht="20.100000000000001" customHeight="1" x14ac:dyDescent="0.25">
      <c r="A428" s="26">
        <v>422</v>
      </c>
      <c r="B428" s="120"/>
      <c r="C428" s="120"/>
      <c r="D428" s="96"/>
      <c r="E428" s="96"/>
      <c r="F428" s="247"/>
      <c r="G428" s="247"/>
      <c r="H428" s="123"/>
      <c r="I428" s="124"/>
      <c r="J428" s="124"/>
      <c r="K428" s="72" t="str">
        <f t="shared" si="12"/>
        <v/>
      </c>
      <c r="L428" s="99" t="str">
        <f t="shared" si="13"/>
        <v/>
      </c>
      <c r="M428" s="119"/>
    </row>
    <row r="429" spans="1:13" ht="20.100000000000001" customHeight="1" x14ac:dyDescent="0.25">
      <c r="A429" s="26">
        <v>423</v>
      </c>
      <c r="B429" s="120"/>
      <c r="C429" s="120"/>
      <c r="D429" s="96"/>
      <c r="E429" s="96"/>
      <c r="F429" s="247"/>
      <c r="G429" s="247"/>
      <c r="H429" s="123"/>
      <c r="I429" s="124"/>
      <c r="J429" s="124"/>
      <c r="K429" s="72" t="str">
        <f t="shared" si="12"/>
        <v/>
      </c>
      <c r="L429" s="99" t="str">
        <f t="shared" si="13"/>
        <v/>
      </c>
      <c r="M429" s="119"/>
    </row>
    <row r="430" spans="1:13" ht="20.100000000000001" customHeight="1" x14ac:dyDescent="0.25">
      <c r="A430" s="26">
        <v>424</v>
      </c>
      <c r="B430" s="120"/>
      <c r="C430" s="120"/>
      <c r="D430" s="96"/>
      <c r="E430" s="96"/>
      <c r="F430" s="247"/>
      <c r="G430" s="247"/>
      <c r="H430" s="123"/>
      <c r="I430" s="124"/>
      <c r="J430" s="124"/>
      <c r="K430" s="72" t="str">
        <f t="shared" si="12"/>
        <v/>
      </c>
      <c r="L430" s="99" t="str">
        <f t="shared" si="13"/>
        <v/>
      </c>
      <c r="M430" s="119"/>
    </row>
    <row r="431" spans="1:13" ht="20.100000000000001" customHeight="1" x14ac:dyDescent="0.25">
      <c r="A431" s="26">
        <v>425</v>
      </c>
      <c r="B431" s="120"/>
      <c r="C431" s="120"/>
      <c r="D431" s="96"/>
      <c r="E431" s="96"/>
      <c r="F431" s="247"/>
      <c r="G431" s="247"/>
      <c r="H431" s="123"/>
      <c r="I431" s="124"/>
      <c r="J431" s="124"/>
      <c r="K431" s="72" t="str">
        <f t="shared" si="12"/>
        <v/>
      </c>
      <c r="L431" s="99" t="str">
        <f t="shared" si="13"/>
        <v/>
      </c>
      <c r="M431" s="119"/>
    </row>
    <row r="432" spans="1:13" ht="20.100000000000001" customHeight="1" x14ac:dyDescent="0.25">
      <c r="A432" s="26">
        <v>426</v>
      </c>
      <c r="B432" s="120"/>
      <c r="C432" s="120"/>
      <c r="D432" s="96"/>
      <c r="E432" s="96"/>
      <c r="F432" s="247"/>
      <c r="G432" s="247"/>
      <c r="H432" s="123"/>
      <c r="I432" s="124"/>
      <c r="J432" s="124"/>
      <c r="K432" s="72" t="str">
        <f t="shared" si="12"/>
        <v/>
      </c>
      <c r="L432" s="99" t="str">
        <f t="shared" si="13"/>
        <v/>
      </c>
      <c r="M432" s="119"/>
    </row>
    <row r="433" spans="1:13" ht="20.100000000000001" customHeight="1" x14ac:dyDescent="0.25">
      <c r="A433" s="26">
        <v>427</v>
      </c>
      <c r="B433" s="120"/>
      <c r="C433" s="120"/>
      <c r="D433" s="96"/>
      <c r="E433" s="96"/>
      <c r="F433" s="247"/>
      <c r="G433" s="247"/>
      <c r="H433" s="123"/>
      <c r="I433" s="124"/>
      <c r="J433" s="124"/>
      <c r="K433" s="72" t="str">
        <f t="shared" si="12"/>
        <v/>
      </c>
      <c r="L433" s="99" t="str">
        <f t="shared" si="13"/>
        <v/>
      </c>
      <c r="M433" s="119"/>
    </row>
    <row r="434" spans="1:13" ht="20.100000000000001" customHeight="1" x14ac:dyDescent="0.25">
      <c r="A434" s="26">
        <v>428</v>
      </c>
      <c r="B434" s="120"/>
      <c r="C434" s="120"/>
      <c r="D434" s="96"/>
      <c r="E434" s="96"/>
      <c r="F434" s="247"/>
      <c r="G434" s="247"/>
      <c r="H434" s="123"/>
      <c r="I434" s="124"/>
      <c r="J434" s="124"/>
      <c r="K434" s="72" t="str">
        <f t="shared" si="12"/>
        <v/>
      </c>
      <c r="L434" s="99" t="str">
        <f t="shared" si="13"/>
        <v/>
      </c>
      <c r="M434" s="119"/>
    </row>
    <row r="435" spans="1:13" ht="20.100000000000001" customHeight="1" x14ac:dyDescent="0.25">
      <c r="A435" s="26">
        <v>429</v>
      </c>
      <c r="B435" s="120"/>
      <c r="C435" s="120"/>
      <c r="D435" s="96"/>
      <c r="E435" s="96"/>
      <c r="F435" s="247"/>
      <c r="G435" s="247"/>
      <c r="H435" s="123"/>
      <c r="I435" s="124"/>
      <c r="J435" s="124"/>
      <c r="K435" s="72" t="str">
        <f t="shared" si="12"/>
        <v/>
      </c>
      <c r="L435" s="99" t="str">
        <f t="shared" si="13"/>
        <v/>
      </c>
      <c r="M435" s="119"/>
    </row>
    <row r="436" spans="1:13" ht="20.100000000000001" customHeight="1" x14ac:dyDescent="0.25">
      <c r="A436" s="26">
        <v>430</v>
      </c>
      <c r="B436" s="120"/>
      <c r="C436" s="120"/>
      <c r="D436" s="96"/>
      <c r="E436" s="96"/>
      <c r="F436" s="247"/>
      <c r="G436" s="247"/>
      <c r="H436" s="123"/>
      <c r="I436" s="124"/>
      <c r="J436" s="124"/>
      <c r="K436" s="72" t="str">
        <f t="shared" si="12"/>
        <v/>
      </c>
      <c r="L436" s="99" t="str">
        <f t="shared" si="13"/>
        <v/>
      </c>
      <c r="M436" s="119"/>
    </row>
    <row r="437" spans="1:13" ht="20.100000000000001" customHeight="1" x14ac:dyDescent="0.25">
      <c r="A437" s="26">
        <v>431</v>
      </c>
      <c r="B437" s="120"/>
      <c r="C437" s="120"/>
      <c r="D437" s="96"/>
      <c r="E437" s="96"/>
      <c r="F437" s="247"/>
      <c r="G437" s="247"/>
      <c r="H437" s="123"/>
      <c r="I437" s="124"/>
      <c r="J437" s="124"/>
      <c r="K437" s="72" t="str">
        <f t="shared" si="12"/>
        <v/>
      </c>
      <c r="L437" s="99" t="str">
        <f t="shared" si="13"/>
        <v/>
      </c>
      <c r="M437" s="119"/>
    </row>
    <row r="438" spans="1:13" ht="20.100000000000001" customHeight="1" x14ac:dyDescent="0.25">
      <c r="A438" s="26">
        <v>432</v>
      </c>
      <c r="B438" s="120"/>
      <c r="C438" s="120"/>
      <c r="D438" s="96"/>
      <c r="E438" s="96"/>
      <c r="F438" s="247"/>
      <c r="G438" s="247"/>
      <c r="H438" s="123"/>
      <c r="I438" s="124"/>
      <c r="J438" s="124"/>
      <c r="K438" s="72" t="str">
        <f t="shared" si="12"/>
        <v/>
      </c>
      <c r="L438" s="99" t="str">
        <f t="shared" si="13"/>
        <v/>
      </c>
      <c r="M438" s="119"/>
    </row>
    <row r="439" spans="1:13" ht="20.100000000000001" customHeight="1" x14ac:dyDescent="0.25">
      <c r="A439" s="26">
        <v>433</v>
      </c>
      <c r="B439" s="120"/>
      <c r="C439" s="120"/>
      <c r="D439" s="96"/>
      <c r="E439" s="96"/>
      <c r="F439" s="247"/>
      <c r="G439" s="247"/>
      <c r="H439" s="123"/>
      <c r="I439" s="124"/>
      <c r="J439" s="124"/>
      <c r="K439" s="72" t="str">
        <f t="shared" si="12"/>
        <v/>
      </c>
      <c r="L439" s="99" t="str">
        <f t="shared" si="13"/>
        <v/>
      </c>
      <c r="M439" s="119"/>
    </row>
    <row r="440" spans="1:13" ht="20.100000000000001" customHeight="1" x14ac:dyDescent="0.25">
      <c r="A440" s="26">
        <v>434</v>
      </c>
      <c r="B440" s="120"/>
      <c r="C440" s="120"/>
      <c r="D440" s="96"/>
      <c r="E440" s="96"/>
      <c r="F440" s="247"/>
      <c r="G440" s="247"/>
      <c r="H440" s="123"/>
      <c r="I440" s="124"/>
      <c r="J440" s="124"/>
      <c r="K440" s="72" t="str">
        <f t="shared" si="12"/>
        <v/>
      </c>
      <c r="L440" s="99" t="str">
        <f t="shared" si="13"/>
        <v/>
      </c>
      <c r="M440" s="119"/>
    </row>
    <row r="441" spans="1:13" ht="20.100000000000001" customHeight="1" x14ac:dyDescent="0.25">
      <c r="A441" s="26">
        <v>435</v>
      </c>
      <c r="B441" s="120"/>
      <c r="C441" s="120"/>
      <c r="D441" s="96"/>
      <c r="E441" s="96"/>
      <c r="F441" s="247"/>
      <c r="G441" s="247"/>
      <c r="H441" s="123"/>
      <c r="I441" s="124"/>
      <c r="J441" s="124"/>
      <c r="K441" s="72" t="str">
        <f t="shared" si="12"/>
        <v/>
      </c>
      <c r="L441" s="99" t="str">
        <f t="shared" si="13"/>
        <v/>
      </c>
      <c r="M441" s="119"/>
    </row>
    <row r="442" spans="1:13" ht="20.100000000000001" customHeight="1" x14ac:dyDescent="0.25">
      <c r="A442" s="26">
        <v>436</v>
      </c>
      <c r="B442" s="120"/>
      <c r="C442" s="120"/>
      <c r="D442" s="96"/>
      <c r="E442" s="96"/>
      <c r="F442" s="247"/>
      <c r="G442" s="247"/>
      <c r="H442" s="123"/>
      <c r="I442" s="124"/>
      <c r="J442" s="124"/>
      <c r="K442" s="72" t="str">
        <f t="shared" si="12"/>
        <v/>
      </c>
      <c r="L442" s="99" t="str">
        <f t="shared" si="13"/>
        <v/>
      </c>
      <c r="M442" s="119"/>
    </row>
    <row r="443" spans="1:13" ht="20.100000000000001" customHeight="1" x14ac:dyDescent="0.25">
      <c r="A443" s="26">
        <v>437</v>
      </c>
      <c r="B443" s="120"/>
      <c r="C443" s="120"/>
      <c r="D443" s="96"/>
      <c r="E443" s="96"/>
      <c r="F443" s="247"/>
      <c r="G443" s="247"/>
      <c r="H443" s="123"/>
      <c r="I443" s="124"/>
      <c r="J443" s="124"/>
      <c r="K443" s="72" t="str">
        <f t="shared" si="12"/>
        <v/>
      </c>
      <c r="L443" s="99" t="str">
        <f t="shared" si="13"/>
        <v/>
      </c>
      <c r="M443" s="119"/>
    </row>
    <row r="444" spans="1:13" ht="20.100000000000001" customHeight="1" x14ac:dyDescent="0.25">
      <c r="A444" s="26">
        <v>438</v>
      </c>
      <c r="B444" s="120"/>
      <c r="C444" s="120"/>
      <c r="D444" s="96"/>
      <c r="E444" s="96"/>
      <c r="F444" s="247"/>
      <c r="G444" s="247"/>
      <c r="H444" s="123"/>
      <c r="I444" s="124"/>
      <c r="J444" s="124"/>
      <c r="K444" s="72" t="str">
        <f t="shared" si="12"/>
        <v/>
      </c>
      <c r="L444" s="99" t="str">
        <f t="shared" si="13"/>
        <v/>
      </c>
      <c r="M444" s="119"/>
    </row>
    <row r="445" spans="1:13" ht="20.100000000000001" customHeight="1" x14ac:dyDescent="0.25">
      <c r="A445" s="26">
        <v>439</v>
      </c>
      <c r="B445" s="120"/>
      <c r="C445" s="120"/>
      <c r="D445" s="96"/>
      <c r="E445" s="96"/>
      <c r="F445" s="247"/>
      <c r="G445" s="247"/>
      <c r="H445" s="123"/>
      <c r="I445" s="124"/>
      <c r="J445" s="124"/>
      <c r="K445" s="72" t="str">
        <f t="shared" si="12"/>
        <v/>
      </c>
      <c r="L445" s="99" t="str">
        <f t="shared" si="13"/>
        <v/>
      </c>
      <c r="M445" s="119"/>
    </row>
    <row r="446" spans="1:13" ht="20.100000000000001" customHeight="1" x14ac:dyDescent="0.25">
      <c r="A446" s="26">
        <v>440</v>
      </c>
      <c r="B446" s="120"/>
      <c r="C446" s="120"/>
      <c r="D446" s="96"/>
      <c r="E446" s="96"/>
      <c r="F446" s="247"/>
      <c r="G446" s="247"/>
      <c r="H446" s="123"/>
      <c r="I446" s="124"/>
      <c r="J446" s="124"/>
      <c r="K446" s="72" t="str">
        <f t="shared" si="12"/>
        <v/>
      </c>
      <c r="L446" s="99" t="str">
        <f t="shared" si="13"/>
        <v/>
      </c>
      <c r="M446" s="119"/>
    </row>
    <row r="447" spans="1:13" ht="20.100000000000001" customHeight="1" x14ac:dyDescent="0.25">
      <c r="A447" s="26">
        <v>441</v>
      </c>
      <c r="B447" s="120"/>
      <c r="C447" s="120"/>
      <c r="D447" s="96"/>
      <c r="E447" s="96"/>
      <c r="F447" s="247"/>
      <c r="G447" s="247"/>
      <c r="H447" s="123"/>
      <c r="I447" s="124"/>
      <c r="J447" s="124"/>
      <c r="K447" s="72" t="str">
        <f t="shared" si="12"/>
        <v/>
      </c>
      <c r="L447" s="99" t="str">
        <f t="shared" si="13"/>
        <v/>
      </c>
      <c r="M447" s="119"/>
    </row>
    <row r="448" spans="1:13" ht="20.100000000000001" customHeight="1" x14ac:dyDescent="0.25">
      <c r="A448" s="26">
        <v>442</v>
      </c>
      <c r="B448" s="120"/>
      <c r="C448" s="120"/>
      <c r="D448" s="96"/>
      <c r="E448" s="96"/>
      <c r="F448" s="247"/>
      <c r="G448" s="247"/>
      <c r="H448" s="123"/>
      <c r="I448" s="124"/>
      <c r="J448" s="124"/>
      <c r="K448" s="72" t="str">
        <f t="shared" si="12"/>
        <v/>
      </c>
      <c r="L448" s="99" t="str">
        <f t="shared" si="13"/>
        <v/>
      </c>
      <c r="M448" s="119"/>
    </row>
    <row r="449" spans="1:13" ht="20.100000000000001" customHeight="1" x14ac:dyDescent="0.25">
      <c r="A449" s="26">
        <v>443</v>
      </c>
      <c r="B449" s="120"/>
      <c r="C449" s="120"/>
      <c r="D449" s="96"/>
      <c r="E449" s="96"/>
      <c r="F449" s="247"/>
      <c r="G449" s="247"/>
      <c r="H449" s="123"/>
      <c r="I449" s="124"/>
      <c r="J449" s="124"/>
      <c r="K449" s="72" t="str">
        <f t="shared" si="12"/>
        <v/>
      </c>
      <c r="L449" s="99" t="str">
        <f t="shared" si="13"/>
        <v/>
      </c>
      <c r="M449" s="119"/>
    </row>
    <row r="450" spans="1:13" ht="20.100000000000001" customHeight="1" x14ac:dyDescent="0.25">
      <c r="A450" s="26">
        <v>444</v>
      </c>
      <c r="B450" s="120"/>
      <c r="C450" s="120"/>
      <c r="D450" s="96"/>
      <c r="E450" s="96"/>
      <c r="F450" s="247"/>
      <c r="G450" s="247"/>
      <c r="H450" s="123"/>
      <c r="I450" s="124"/>
      <c r="J450" s="124"/>
      <c r="K450" s="72" t="str">
        <f t="shared" si="12"/>
        <v/>
      </c>
      <c r="L450" s="99" t="str">
        <f t="shared" si="13"/>
        <v/>
      </c>
      <c r="M450" s="119"/>
    </row>
    <row r="451" spans="1:13" ht="20.100000000000001" customHeight="1" x14ac:dyDescent="0.25">
      <c r="A451" s="26">
        <v>445</v>
      </c>
      <c r="B451" s="120"/>
      <c r="C451" s="120"/>
      <c r="D451" s="96"/>
      <c r="E451" s="96"/>
      <c r="F451" s="247"/>
      <c r="G451" s="247"/>
      <c r="H451" s="123"/>
      <c r="I451" s="124"/>
      <c r="J451" s="124"/>
      <c r="K451" s="72" t="str">
        <f t="shared" si="12"/>
        <v/>
      </c>
      <c r="L451" s="99" t="str">
        <f t="shared" si="13"/>
        <v/>
      </c>
      <c r="M451" s="119"/>
    </row>
    <row r="452" spans="1:13" ht="20.100000000000001" customHeight="1" x14ac:dyDescent="0.25">
      <c r="A452" s="26">
        <v>446</v>
      </c>
      <c r="B452" s="120"/>
      <c r="C452" s="120"/>
      <c r="D452" s="96"/>
      <c r="E452" s="96"/>
      <c r="F452" s="247"/>
      <c r="G452" s="247"/>
      <c r="H452" s="123"/>
      <c r="I452" s="124"/>
      <c r="J452" s="124"/>
      <c r="K452" s="72" t="str">
        <f t="shared" si="12"/>
        <v/>
      </c>
      <c r="L452" s="99" t="str">
        <f t="shared" si="13"/>
        <v/>
      </c>
      <c r="M452" s="119"/>
    </row>
    <row r="453" spans="1:13" ht="20.100000000000001" customHeight="1" x14ac:dyDescent="0.25">
      <c r="A453" s="26">
        <v>447</v>
      </c>
      <c r="B453" s="120"/>
      <c r="C453" s="120"/>
      <c r="D453" s="96"/>
      <c r="E453" s="96"/>
      <c r="F453" s="247"/>
      <c r="G453" s="247"/>
      <c r="H453" s="123"/>
      <c r="I453" s="124"/>
      <c r="J453" s="124"/>
      <c r="K453" s="72" t="str">
        <f t="shared" si="12"/>
        <v/>
      </c>
      <c r="L453" s="99" t="str">
        <f t="shared" si="13"/>
        <v/>
      </c>
      <c r="M453" s="119"/>
    </row>
    <row r="454" spans="1:13" ht="20.100000000000001" customHeight="1" x14ac:dyDescent="0.25">
      <c r="A454" s="26">
        <v>448</v>
      </c>
      <c r="B454" s="120"/>
      <c r="C454" s="120"/>
      <c r="D454" s="96"/>
      <c r="E454" s="96"/>
      <c r="F454" s="247"/>
      <c r="G454" s="247"/>
      <c r="H454" s="123"/>
      <c r="I454" s="124"/>
      <c r="J454" s="124"/>
      <c r="K454" s="72" t="str">
        <f t="shared" ref="K454:K506" si="14">IF($E454="","",IF(OR(($H454=0),($I454=0)),0,$H454/$I454*$J454))</f>
        <v/>
      </c>
      <c r="L454" s="99" t="str">
        <f t="shared" si="13"/>
        <v/>
      </c>
      <c r="M454" s="119"/>
    </row>
    <row r="455" spans="1:13" ht="20.100000000000001" customHeight="1" x14ac:dyDescent="0.25">
      <c r="A455" s="26">
        <v>449</v>
      </c>
      <c r="B455" s="120"/>
      <c r="C455" s="120"/>
      <c r="D455" s="96"/>
      <c r="E455" s="96"/>
      <c r="F455" s="247"/>
      <c r="G455" s="247"/>
      <c r="H455" s="123"/>
      <c r="I455" s="124"/>
      <c r="J455" s="124"/>
      <c r="K455" s="72" t="str">
        <f t="shared" si="14"/>
        <v/>
      </c>
      <c r="L455" s="99" t="str">
        <f t="shared" ref="L455:L506" si="15">IF(J455="","",IF(E455="Salaire technicien",MIN(60000/1607*J455,60000),IF(E455="Salaire ingénieur",MIN(80000/1607*J455,80000))))</f>
        <v/>
      </c>
      <c r="M455" s="119"/>
    </row>
    <row r="456" spans="1:13" ht="20.100000000000001" customHeight="1" x14ac:dyDescent="0.25">
      <c r="A456" s="26">
        <v>450</v>
      </c>
      <c r="B456" s="120"/>
      <c r="C456" s="120"/>
      <c r="D456" s="96"/>
      <c r="E456" s="96"/>
      <c r="F456" s="247"/>
      <c r="G456" s="247"/>
      <c r="H456" s="123"/>
      <c r="I456" s="124"/>
      <c r="J456" s="124"/>
      <c r="K456" s="72" t="str">
        <f t="shared" si="14"/>
        <v/>
      </c>
      <c r="L456" s="99" t="str">
        <f t="shared" si="15"/>
        <v/>
      </c>
      <c r="M456" s="119"/>
    </row>
    <row r="457" spans="1:13" ht="20.100000000000001" customHeight="1" x14ac:dyDescent="0.25">
      <c r="A457" s="26">
        <v>451</v>
      </c>
      <c r="B457" s="120"/>
      <c r="C457" s="120"/>
      <c r="D457" s="96"/>
      <c r="E457" s="96"/>
      <c r="F457" s="247"/>
      <c r="G457" s="247"/>
      <c r="H457" s="123"/>
      <c r="I457" s="124"/>
      <c r="J457" s="124"/>
      <c r="K457" s="72" t="str">
        <f t="shared" si="14"/>
        <v/>
      </c>
      <c r="L457" s="99" t="str">
        <f t="shared" si="15"/>
        <v/>
      </c>
      <c r="M457" s="119"/>
    </row>
    <row r="458" spans="1:13" ht="20.100000000000001" customHeight="1" x14ac:dyDescent="0.25">
      <c r="A458" s="26">
        <v>452</v>
      </c>
      <c r="B458" s="120"/>
      <c r="C458" s="120"/>
      <c r="D458" s="96"/>
      <c r="E458" s="96"/>
      <c r="F458" s="247"/>
      <c r="G458" s="247"/>
      <c r="H458" s="123"/>
      <c r="I458" s="124"/>
      <c r="J458" s="124"/>
      <c r="K458" s="72" t="str">
        <f t="shared" si="14"/>
        <v/>
      </c>
      <c r="L458" s="99" t="str">
        <f t="shared" si="15"/>
        <v/>
      </c>
      <c r="M458" s="119"/>
    </row>
    <row r="459" spans="1:13" ht="20.100000000000001" customHeight="1" x14ac:dyDescent="0.25">
      <c r="A459" s="26">
        <v>453</v>
      </c>
      <c r="B459" s="120"/>
      <c r="C459" s="120"/>
      <c r="D459" s="96"/>
      <c r="E459" s="96"/>
      <c r="F459" s="247"/>
      <c r="G459" s="247"/>
      <c r="H459" s="123"/>
      <c r="I459" s="124"/>
      <c r="J459" s="124"/>
      <c r="K459" s="72" t="str">
        <f t="shared" si="14"/>
        <v/>
      </c>
      <c r="L459" s="99" t="str">
        <f t="shared" si="15"/>
        <v/>
      </c>
      <c r="M459" s="119"/>
    </row>
    <row r="460" spans="1:13" ht="20.100000000000001" customHeight="1" x14ac:dyDescent="0.25">
      <c r="A460" s="26">
        <v>454</v>
      </c>
      <c r="B460" s="120"/>
      <c r="C460" s="120"/>
      <c r="D460" s="96"/>
      <c r="E460" s="96"/>
      <c r="F460" s="247"/>
      <c r="G460" s="247"/>
      <c r="H460" s="123"/>
      <c r="I460" s="124"/>
      <c r="J460" s="124"/>
      <c r="K460" s="72" t="str">
        <f t="shared" si="14"/>
        <v/>
      </c>
      <c r="L460" s="99" t="str">
        <f t="shared" si="15"/>
        <v/>
      </c>
      <c r="M460" s="119"/>
    </row>
    <row r="461" spans="1:13" ht="20.100000000000001" customHeight="1" x14ac:dyDescent="0.25">
      <c r="A461" s="26">
        <v>455</v>
      </c>
      <c r="B461" s="120"/>
      <c r="C461" s="120"/>
      <c r="D461" s="96"/>
      <c r="E461" s="96"/>
      <c r="F461" s="247"/>
      <c r="G461" s="247"/>
      <c r="H461" s="123"/>
      <c r="I461" s="124"/>
      <c r="J461" s="124"/>
      <c r="K461" s="72" t="str">
        <f t="shared" si="14"/>
        <v/>
      </c>
      <c r="L461" s="99" t="str">
        <f t="shared" si="15"/>
        <v/>
      </c>
      <c r="M461" s="119"/>
    </row>
    <row r="462" spans="1:13" ht="20.100000000000001" customHeight="1" x14ac:dyDescent="0.25">
      <c r="A462" s="26">
        <v>456</v>
      </c>
      <c r="B462" s="120"/>
      <c r="C462" s="120"/>
      <c r="D462" s="96"/>
      <c r="E462" s="96"/>
      <c r="F462" s="247"/>
      <c r="G462" s="247"/>
      <c r="H462" s="123"/>
      <c r="I462" s="124"/>
      <c r="J462" s="124"/>
      <c r="K462" s="72" t="str">
        <f t="shared" si="14"/>
        <v/>
      </c>
      <c r="L462" s="99" t="str">
        <f t="shared" si="15"/>
        <v/>
      </c>
      <c r="M462" s="119"/>
    </row>
    <row r="463" spans="1:13" ht="20.100000000000001" customHeight="1" x14ac:dyDescent="0.25">
      <c r="A463" s="26">
        <v>457</v>
      </c>
      <c r="B463" s="120"/>
      <c r="C463" s="120"/>
      <c r="D463" s="96"/>
      <c r="E463" s="96"/>
      <c r="F463" s="247"/>
      <c r="G463" s="247"/>
      <c r="H463" s="123"/>
      <c r="I463" s="124"/>
      <c r="J463" s="124"/>
      <c r="K463" s="72" t="str">
        <f t="shared" si="14"/>
        <v/>
      </c>
      <c r="L463" s="99" t="str">
        <f t="shared" si="15"/>
        <v/>
      </c>
      <c r="M463" s="119"/>
    </row>
    <row r="464" spans="1:13" ht="20.100000000000001" customHeight="1" x14ac:dyDescent="0.25">
      <c r="A464" s="26">
        <v>458</v>
      </c>
      <c r="B464" s="120"/>
      <c r="C464" s="120"/>
      <c r="D464" s="96"/>
      <c r="E464" s="96"/>
      <c r="F464" s="247"/>
      <c r="G464" s="247"/>
      <c r="H464" s="123"/>
      <c r="I464" s="124"/>
      <c r="J464" s="124"/>
      <c r="K464" s="72" t="str">
        <f t="shared" si="14"/>
        <v/>
      </c>
      <c r="L464" s="99" t="str">
        <f t="shared" si="15"/>
        <v/>
      </c>
      <c r="M464" s="119"/>
    </row>
    <row r="465" spans="1:13" ht="20.100000000000001" customHeight="1" x14ac:dyDescent="0.25">
      <c r="A465" s="26">
        <v>459</v>
      </c>
      <c r="B465" s="120"/>
      <c r="C465" s="120"/>
      <c r="D465" s="96"/>
      <c r="E465" s="96"/>
      <c r="F465" s="247"/>
      <c r="G465" s="247"/>
      <c r="H465" s="123"/>
      <c r="I465" s="124"/>
      <c r="J465" s="124"/>
      <c r="K465" s="72" t="str">
        <f t="shared" si="14"/>
        <v/>
      </c>
      <c r="L465" s="99" t="str">
        <f t="shared" si="15"/>
        <v/>
      </c>
      <c r="M465" s="119"/>
    </row>
    <row r="466" spans="1:13" ht="20.100000000000001" customHeight="1" x14ac:dyDescent="0.25">
      <c r="A466" s="26">
        <v>460</v>
      </c>
      <c r="B466" s="120"/>
      <c r="C466" s="120"/>
      <c r="D466" s="96"/>
      <c r="E466" s="96"/>
      <c r="F466" s="247"/>
      <c r="G466" s="247"/>
      <c r="H466" s="123"/>
      <c r="I466" s="124"/>
      <c r="J466" s="124"/>
      <c r="K466" s="72" t="str">
        <f t="shared" si="14"/>
        <v/>
      </c>
      <c r="L466" s="99" t="str">
        <f t="shared" si="15"/>
        <v/>
      </c>
      <c r="M466" s="119"/>
    </row>
    <row r="467" spans="1:13" ht="20.100000000000001" customHeight="1" x14ac:dyDescent="0.25">
      <c r="A467" s="26">
        <v>461</v>
      </c>
      <c r="B467" s="120"/>
      <c r="C467" s="120"/>
      <c r="D467" s="96"/>
      <c r="E467" s="96"/>
      <c r="F467" s="247"/>
      <c r="G467" s="247"/>
      <c r="H467" s="123"/>
      <c r="I467" s="124"/>
      <c r="J467" s="124"/>
      <c r="K467" s="72" t="str">
        <f t="shared" si="14"/>
        <v/>
      </c>
      <c r="L467" s="99" t="str">
        <f t="shared" si="15"/>
        <v/>
      </c>
      <c r="M467" s="119"/>
    </row>
    <row r="468" spans="1:13" ht="20.100000000000001" customHeight="1" x14ac:dyDescent="0.25">
      <c r="A468" s="26">
        <v>462</v>
      </c>
      <c r="B468" s="120"/>
      <c r="C468" s="120"/>
      <c r="D468" s="96"/>
      <c r="E468" s="96"/>
      <c r="F468" s="247"/>
      <c r="G468" s="247"/>
      <c r="H468" s="123"/>
      <c r="I468" s="124"/>
      <c r="J468" s="124"/>
      <c r="K468" s="72" t="str">
        <f t="shared" si="14"/>
        <v/>
      </c>
      <c r="L468" s="99" t="str">
        <f t="shared" si="15"/>
        <v/>
      </c>
      <c r="M468" s="119"/>
    </row>
    <row r="469" spans="1:13" ht="20.100000000000001" customHeight="1" x14ac:dyDescent="0.25">
      <c r="A469" s="26">
        <v>463</v>
      </c>
      <c r="B469" s="120"/>
      <c r="C469" s="120"/>
      <c r="D469" s="96"/>
      <c r="E469" s="96"/>
      <c r="F469" s="247"/>
      <c r="G469" s="247"/>
      <c r="H469" s="123"/>
      <c r="I469" s="124"/>
      <c r="J469" s="124"/>
      <c r="K469" s="72" t="str">
        <f t="shared" si="14"/>
        <v/>
      </c>
      <c r="L469" s="99" t="str">
        <f t="shared" si="15"/>
        <v/>
      </c>
      <c r="M469" s="119"/>
    </row>
    <row r="470" spans="1:13" ht="20.100000000000001" customHeight="1" x14ac:dyDescent="0.25">
      <c r="A470" s="26">
        <v>464</v>
      </c>
      <c r="B470" s="120"/>
      <c r="C470" s="120"/>
      <c r="D470" s="96"/>
      <c r="E470" s="96"/>
      <c r="F470" s="247"/>
      <c r="G470" s="247"/>
      <c r="H470" s="123"/>
      <c r="I470" s="124"/>
      <c r="J470" s="124"/>
      <c r="K470" s="72" t="str">
        <f t="shared" si="14"/>
        <v/>
      </c>
      <c r="L470" s="99" t="str">
        <f t="shared" si="15"/>
        <v/>
      </c>
      <c r="M470" s="119"/>
    </row>
    <row r="471" spans="1:13" ht="20.100000000000001" customHeight="1" x14ac:dyDescent="0.25">
      <c r="A471" s="26">
        <v>465</v>
      </c>
      <c r="B471" s="120"/>
      <c r="C471" s="120"/>
      <c r="D471" s="96"/>
      <c r="E471" s="96"/>
      <c r="F471" s="247"/>
      <c r="G471" s="247"/>
      <c r="H471" s="123"/>
      <c r="I471" s="124"/>
      <c r="J471" s="124"/>
      <c r="K471" s="72" t="str">
        <f t="shared" si="14"/>
        <v/>
      </c>
      <c r="L471" s="99" t="str">
        <f t="shared" si="15"/>
        <v/>
      </c>
      <c r="M471" s="119"/>
    </row>
    <row r="472" spans="1:13" ht="20.100000000000001" customHeight="1" x14ac:dyDescent="0.25">
      <c r="A472" s="26">
        <v>466</v>
      </c>
      <c r="B472" s="120"/>
      <c r="C472" s="120"/>
      <c r="D472" s="96"/>
      <c r="E472" s="96"/>
      <c r="F472" s="247"/>
      <c r="G472" s="247"/>
      <c r="H472" s="123"/>
      <c r="I472" s="124"/>
      <c r="J472" s="124"/>
      <c r="K472" s="72" t="str">
        <f t="shared" si="14"/>
        <v/>
      </c>
      <c r="L472" s="99" t="str">
        <f t="shared" si="15"/>
        <v/>
      </c>
      <c r="M472" s="119"/>
    </row>
    <row r="473" spans="1:13" ht="20.100000000000001" customHeight="1" x14ac:dyDescent="0.25">
      <c r="A473" s="26">
        <v>467</v>
      </c>
      <c r="B473" s="120"/>
      <c r="C473" s="120"/>
      <c r="D473" s="96"/>
      <c r="E473" s="96"/>
      <c r="F473" s="247"/>
      <c r="G473" s="247"/>
      <c r="H473" s="123"/>
      <c r="I473" s="124"/>
      <c r="J473" s="124"/>
      <c r="K473" s="72" t="str">
        <f t="shared" si="14"/>
        <v/>
      </c>
      <c r="L473" s="99" t="str">
        <f t="shared" si="15"/>
        <v/>
      </c>
      <c r="M473" s="119"/>
    </row>
    <row r="474" spans="1:13" ht="20.100000000000001" customHeight="1" x14ac:dyDescent="0.25">
      <c r="A474" s="26">
        <v>468</v>
      </c>
      <c r="B474" s="120"/>
      <c r="C474" s="120"/>
      <c r="D474" s="96"/>
      <c r="E474" s="96"/>
      <c r="F474" s="247"/>
      <c r="G474" s="247"/>
      <c r="H474" s="123"/>
      <c r="I474" s="124"/>
      <c r="J474" s="124"/>
      <c r="K474" s="72" t="str">
        <f t="shared" si="14"/>
        <v/>
      </c>
      <c r="L474" s="99" t="str">
        <f t="shared" si="15"/>
        <v/>
      </c>
      <c r="M474" s="119"/>
    </row>
    <row r="475" spans="1:13" ht="20.100000000000001" customHeight="1" x14ac:dyDescent="0.25">
      <c r="A475" s="26">
        <v>469</v>
      </c>
      <c r="B475" s="120"/>
      <c r="C475" s="120"/>
      <c r="D475" s="96"/>
      <c r="E475" s="96"/>
      <c r="F475" s="247"/>
      <c r="G475" s="247"/>
      <c r="H475" s="123"/>
      <c r="I475" s="124"/>
      <c r="J475" s="124"/>
      <c r="K475" s="72" t="str">
        <f t="shared" si="14"/>
        <v/>
      </c>
      <c r="L475" s="99" t="str">
        <f t="shared" si="15"/>
        <v/>
      </c>
      <c r="M475" s="119"/>
    </row>
    <row r="476" spans="1:13" ht="20.100000000000001" customHeight="1" x14ac:dyDescent="0.25">
      <c r="A476" s="26">
        <v>470</v>
      </c>
      <c r="B476" s="120"/>
      <c r="C476" s="120"/>
      <c r="D476" s="96"/>
      <c r="E476" s="96"/>
      <c r="F476" s="247"/>
      <c r="G476" s="247"/>
      <c r="H476" s="123"/>
      <c r="I476" s="124"/>
      <c r="J476" s="124"/>
      <c r="K476" s="72" t="str">
        <f t="shared" si="14"/>
        <v/>
      </c>
      <c r="L476" s="99" t="str">
        <f t="shared" si="15"/>
        <v/>
      </c>
      <c r="M476" s="119"/>
    </row>
    <row r="477" spans="1:13" ht="20.100000000000001" customHeight="1" x14ac:dyDescent="0.25">
      <c r="A477" s="26">
        <v>471</v>
      </c>
      <c r="B477" s="120"/>
      <c r="C477" s="120"/>
      <c r="D477" s="96"/>
      <c r="E477" s="96"/>
      <c r="F477" s="247"/>
      <c r="G477" s="247"/>
      <c r="H477" s="123"/>
      <c r="I477" s="124"/>
      <c r="J477" s="124"/>
      <c r="K477" s="72" t="str">
        <f t="shared" si="14"/>
        <v/>
      </c>
      <c r="L477" s="99" t="str">
        <f t="shared" si="15"/>
        <v/>
      </c>
      <c r="M477" s="119"/>
    </row>
    <row r="478" spans="1:13" ht="20.100000000000001" customHeight="1" x14ac:dyDescent="0.25">
      <c r="A478" s="26">
        <v>472</v>
      </c>
      <c r="B478" s="120"/>
      <c r="C478" s="120"/>
      <c r="D478" s="96"/>
      <c r="E478" s="96"/>
      <c r="F478" s="247"/>
      <c r="G478" s="247"/>
      <c r="H478" s="123"/>
      <c r="I478" s="124"/>
      <c r="J478" s="124"/>
      <c r="K478" s="72" t="str">
        <f t="shared" si="14"/>
        <v/>
      </c>
      <c r="L478" s="99" t="str">
        <f t="shared" si="15"/>
        <v/>
      </c>
      <c r="M478" s="119"/>
    </row>
    <row r="479" spans="1:13" ht="20.100000000000001" customHeight="1" x14ac:dyDescent="0.25">
      <c r="A479" s="26">
        <v>473</v>
      </c>
      <c r="B479" s="120"/>
      <c r="C479" s="120"/>
      <c r="D479" s="96"/>
      <c r="E479" s="96"/>
      <c r="F479" s="247"/>
      <c r="G479" s="247"/>
      <c r="H479" s="123"/>
      <c r="I479" s="124"/>
      <c r="J479" s="124"/>
      <c r="K479" s="72" t="str">
        <f t="shared" si="14"/>
        <v/>
      </c>
      <c r="L479" s="99" t="str">
        <f t="shared" si="15"/>
        <v/>
      </c>
      <c r="M479" s="119"/>
    </row>
    <row r="480" spans="1:13" ht="20.100000000000001" customHeight="1" x14ac:dyDescent="0.25">
      <c r="A480" s="26">
        <v>474</v>
      </c>
      <c r="B480" s="120"/>
      <c r="C480" s="120"/>
      <c r="D480" s="96"/>
      <c r="E480" s="96"/>
      <c r="F480" s="247"/>
      <c r="G480" s="247"/>
      <c r="H480" s="123"/>
      <c r="I480" s="124"/>
      <c r="J480" s="124"/>
      <c r="K480" s="72" t="str">
        <f t="shared" si="14"/>
        <v/>
      </c>
      <c r="L480" s="99" t="str">
        <f t="shared" si="15"/>
        <v/>
      </c>
      <c r="M480" s="119"/>
    </row>
    <row r="481" spans="1:13" ht="20.100000000000001" customHeight="1" x14ac:dyDescent="0.25">
      <c r="A481" s="26">
        <v>475</v>
      </c>
      <c r="B481" s="120"/>
      <c r="C481" s="120"/>
      <c r="D481" s="96"/>
      <c r="E481" s="96"/>
      <c r="F481" s="247"/>
      <c r="G481" s="247"/>
      <c r="H481" s="123"/>
      <c r="I481" s="124"/>
      <c r="J481" s="124"/>
      <c r="K481" s="72" t="str">
        <f t="shared" si="14"/>
        <v/>
      </c>
      <c r="L481" s="99" t="str">
        <f t="shared" si="15"/>
        <v/>
      </c>
      <c r="M481" s="119"/>
    </row>
    <row r="482" spans="1:13" ht="20.100000000000001" customHeight="1" x14ac:dyDescent="0.25">
      <c r="A482" s="26">
        <v>476</v>
      </c>
      <c r="B482" s="120"/>
      <c r="C482" s="120"/>
      <c r="D482" s="96"/>
      <c r="E482" s="96"/>
      <c r="F482" s="247"/>
      <c r="G482" s="247"/>
      <c r="H482" s="123"/>
      <c r="I482" s="124"/>
      <c r="J482" s="124"/>
      <c r="K482" s="72" t="str">
        <f t="shared" si="14"/>
        <v/>
      </c>
      <c r="L482" s="99" t="str">
        <f t="shared" si="15"/>
        <v/>
      </c>
      <c r="M482" s="119"/>
    </row>
    <row r="483" spans="1:13" ht="20.100000000000001" customHeight="1" x14ac:dyDescent="0.25">
      <c r="A483" s="26">
        <v>477</v>
      </c>
      <c r="B483" s="120"/>
      <c r="C483" s="120"/>
      <c r="D483" s="96"/>
      <c r="E483" s="96"/>
      <c r="F483" s="247"/>
      <c r="G483" s="247"/>
      <c r="H483" s="123"/>
      <c r="I483" s="124"/>
      <c r="J483" s="124"/>
      <c r="K483" s="72" t="str">
        <f t="shared" si="14"/>
        <v/>
      </c>
      <c r="L483" s="99" t="str">
        <f t="shared" si="15"/>
        <v/>
      </c>
      <c r="M483" s="119"/>
    </row>
    <row r="484" spans="1:13" ht="20.100000000000001" customHeight="1" x14ac:dyDescent="0.25">
      <c r="A484" s="26">
        <v>478</v>
      </c>
      <c r="B484" s="120"/>
      <c r="C484" s="120"/>
      <c r="D484" s="96"/>
      <c r="E484" s="96"/>
      <c r="F484" s="247"/>
      <c r="G484" s="247"/>
      <c r="H484" s="123"/>
      <c r="I484" s="124"/>
      <c r="J484" s="124"/>
      <c r="K484" s="72" t="str">
        <f t="shared" si="14"/>
        <v/>
      </c>
      <c r="L484" s="99" t="str">
        <f t="shared" si="15"/>
        <v/>
      </c>
      <c r="M484" s="119"/>
    </row>
    <row r="485" spans="1:13" ht="20.100000000000001" customHeight="1" x14ac:dyDescent="0.25">
      <c r="A485" s="26">
        <v>479</v>
      </c>
      <c r="B485" s="120"/>
      <c r="C485" s="120"/>
      <c r="D485" s="96"/>
      <c r="E485" s="96"/>
      <c r="F485" s="247"/>
      <c r="G485" s="247"/>
      <c r="H485" s="123"/>
      <c r="I485" s="124"/>
      <c r="J485" s="124"/>
      <c r="K485" s="72" t="str">
        <f t="shared" si="14"/>
        <v/>
      </c>
      <c r="L485" s="99" t="str">
        <f t="shared" si="15"/>
        <v/>
      </c>
      <c r="M485" s="119"/>
    </row>
    <row r="486" spans="1:13" ht="20.100000000000001" customHeight="1" x14ac:dyDescent="0.25">
      <c r="A486" s="26">
        <v>480</v>
      </c>
      <c r="B486" s="120"/>
      <c r="C486" s="120"/>
      <c r="D486" s="96"/>
      <c r="E486" s="96"/>
      <c r="F486" s="247"/>
      <c r="G486" s="247"/>
      <c r="H486" s="123"/>
      <c r="I486" s="124"/>
      <c r="J486" s="124"/>
      <c r="K486" s="72" t="str">
        <f t="shared" si="14"/>
        <v/>
      </c>
      <c r="L486" s="99" t="str">
        <f t="shared" si="15"/>
        <v/>
      </c>
      <c r="M486" s="119"/>
    </row>
    <row r="487" spans="1:13" ht="20.100000000000001" customHeight="1" x14ac:dyDescent="0.25">
      <c r="A487" s="26">
        <v>481</v>
      </c>
      <c r="B487" s="120"/>
      <c r="C487" s="120"/>
      <c r="D487" s="96"/>
      <c r="E487" s="96"/>
      <c r="F487" s="247"/>
      <c r="G487" s="247"/>
      <c r="H487" s="123"/>
      <c r="I487" s="124"/>
      <c r="J487" s="124"/>
      <c r="K487" s="72" t="str">
        <f t="shared" si="14"/>
        <v/>
      </c>
      <c r="L487" s="99" t="str">
        <f t="shared" si="15"/>
        <v/>
      </c>
      <c r="M487" s="119"/>
    </row>
    <row r="488" spans="1:13" ht="20.100000000000001" customHeight="1" x14ac:dyDescent="0.25">
      <c r="A488" s="26">
        <v>482</v>
      </c>
      <c r="B488" s="120"/>
      <c r="C488" s="120"/>
      <c r="D488" s="96"/>
      <c r="E488" s="96"/>
      <c r="F488" s="247"/>
      <c r="G488" s="247"/>
      <c r="H488" s="123"/>
      <c r="I488" s="124"/>
      <c r="J488" s="124"/>
      <c r="K488" s="72" t="str">
        <f t="shared" si="14"/>
        <v/>
      </c>
      <c r="L488" s="99" t="str">
        <f t="shared" si="15"/>
        <v/>
      </c>
      <c r="M488" s="119"/>
    </row>
    <row r="489" spans="1:13" ht="20.100000000000001" customHeight="1" x14ac:dyDescent="0.25">
      <c r="A489" s="26">
        <v>483</v>
      </c>
      <c r="B489" s="120"/>
      <c r="C489" s="120"/>
      <c r="D489" s="96"/>
      <c r="E489" s="96"/>
      <c r="F489" s="247"/>
      <c r="G489" s="247"/>
      <c r="H489" s="123"/>
      <c r="I489" s="124"/>
      <c r="J489" s="124"/>
      <c r="K489" s="72" t="str">
        <f t="shared" si="14"/>
        <v/>
      </c>
      <c r="L489" s="99" t="str">
        <f t="shared" si="15"/>
        <v/>
      </c>
      <c r="M489" s="119"/>
    </row>
    <row r="490" spans="1:13" ht="20.100000000000001" customHeight="1" x14ac:dyDescent="0.25">
      <c r="A490" s="26">
        <v>484</v>
      </c>
      <c r="B490" s="120"/>
      <c r="C490" s="120"/>
      <c r="D490" s="96"/>
      <c r="E490" s="96"/>
      <c r="F490" s="247"/>
      <c r="G490" s="247"/>
      <c r="H490" s="123"/>
      <c r="I490" s="124"/>
      <c r="J490" s="124"/>
      <c r="K490" s="72" t="str">
        <f t="shared" si="14"/>
        <v/>
      </c>
      <c r="L490" s="99" t="str">
        <f t="shared" si="15"/>
        <v/>
      </c>
      <c r="M490" s="119"/>
    </row>
    <row r="491" spans="1:13" ht="20.100000000000001" customHeight="1" x14ac:dyDescent="0.25">
      <c r="A491" s="26">
        <v>485</v>
      </c>
      <c r="B491" s="120"/>
      <c r="C491" s="120"/>
      <c r="D491" s="96"/>
      <c r="E491" s="96"/>
      <c r="F491" s="247"/>
      <c r="G491" s="247"/>
      <c r="H491" s="123"/>
      <c r="I491" s="124"/>
      <c r="J491" s="124"/>
      <c r="K491" s="72" t="str">
        <f t="shared" si="14"/>
        <v/>
      </c>
      <c r="L491" s="99" t="str">
        <f t="shared" si="15"/>
        <v/>
      </c>
      <c r="M491" s="119"/>
    </row>
    <row r="492" spans="1:13" ht="20.100000000000001" customHeight="1" x14ac:dyDescent="0.25">
      <c r="A492" s="26">
        <v>486</v>
      </c>
      <c r="B492" s="120"/>
      <c r="C492" s="120"/>
      <c r="D492" s="96"/>
      <c r="E492" s="96"/>
      <c r="F492" s="247"/>
      <c r="G492" s="247"/>
      <c r="H492" s="123"/>
      <c r="I492" s="124"/>
      <c r="J492" s="124"/>
      <c r="K492" s="72" t="str">
        <f t="shared" si="14"/>
        <v/>
      </c>
      <c r="L492" s="99" t="str">
        <f t="shared" si="15"/>
        <v/>
      </c>
      <c r="M492" s="119"/>
    </row>
    <row r="493" spans="1:13" ht="20.100000000000001" customHeight="1" x14ac:dyDescent="0.25">
      <c r="A493" s="26">
        <v>487</v>
      </c>
      <c r="B493" s="120"/>
      <c r="C493" s="120"/>
      <c r="D493" s="96"/>
      <c r="E493" s="96"/>
      <c r="F493" s="247"/>
      <c r="G493" s="247"/>
      <c r="H493" s="123"/>
      <c r="I493" s="124"/>
      <c r="J493" s="124"/>
      <c r="K493" s="72" t="str">
        <f t="shared" si="14"/>
        <v/>
      </c>
      <c r="L493" s="99" t="str">
        <f t="shared" si="15"/>
        <v/>
      </c>
      <c r="M493" s="119"/>
    </row>
    <row r="494" spans="1:13" ht="20.100000000000001" customHeight="1" x14ac:dyDescent="0.25">
      <c r="A494" s="26">
        <v>488</v>
      </c>
      <c r="B494" s="120"/>
      <c r="C494" s="120"/>
      <c r="D494" s="96"/>
      <c r="E494" s="96"/>
      <c r="F494" s="247"/>
      <c r="G494" s="247"/>
      <c r="H494" s="123"/>
      <c r="I494" s="124"/>
      <c r="J494" s="124"/>
      <c r="K494" s="72" t="str">
        <f t="shared" si="14"/>
        <v/>
      </c>
      <c r="L494" s="99" t="str">
        <f t="shared" si="15"/>
        <v/>
      </c>
      <c r="M494" s="119"/>
    </row>
    <row r="495" spans="1:13" ht="20.100000000000001" customHeight="1" x14ac:dyDescent="0.25">
      <c r="A495" s="26">
        <v>489</v>
      </c>
      <c r="B495" s="120"/>
      <c r="C495" s="120"/>
      <c r="D495" s="96"/>
      <c r="E495" s="96"/>
      <c r="F495" s="247"/>
      <c r="G495" s="247"/>
      <c r="H495" s="123"/>
      <c r="I495" s="124"/>
      <c r="J495" s="124"/>
      <c r="K495" s="72" t="str">
        <f t="shared" si="14"/>
        <v/>
      </c>
      <c r="L495" s="99" t="str">
        <f t="shared" si="15"/>
        <v/>
      </c>
      <c r="M495" s="119"/>
    </row>
    <row r="496" spans="1:13" ht="20.100000000000001" customHeight="1" x14ac:dyDescent="0.25">
      <c r="A496" s="26">
        <v>490</v>
      </c>
      <c r="B496" s="120"/>
      <c r="C496" s="120"/>
      <c r="D496" s="96"/>
      <c r="E496" s="96"/>
      <c r="F496" s="247"/>
      <c r="G496" s="247"/>
      <c r="H496" s="123"/>
      <c r="I496" s="124"/>
      <c r="J496" s="124"/>
      <c r="K496" s="72" t="str">
        <f t="shared" si="14"/>
        <v/>
      </c>
      <c r="L496" s="99" t="str">
        <f t="shared" si="15"/>
        <v/>
      </c>
      <c r="M496" s="119"/>
    </row>
    <row r="497" spans="1:13" ht="20.100000000000001" customHeight="1" x14ac:dyDescent="0.25">
      <c r="A497" s="26">
        <v>491</v>
      </c>
      <c r="B497" s="120"/>
      <c r="C497" s="120"/>
      <c r="D497" s="96"/>
      <c r="E497" s="96"/>
      <c r="F497" s="247"/>
      <c r="G497" s="247"/>
      <c r="H497" s="123"/>
      <c r="I497" s="124"/>
      <c r="J497" s="124"/>
      <c r="K497" s="72" t="str">
        <f t="shared" si="14"/>
        <v/>
      </c>
      <c r="L497" s="99" t="str">
        <f t="shared" si="15"/>
        <v/>
      </c>
      <c r="M497" s="119"/>
    </row>
    <row r="498" spans="1:13" ht="20.100000000000001" customHeight="1" x14ac:dyDescent="0.25">
      <c r="A498" s="26">
        <v>492</v>
      </c>
      <c r="B498" s="120"/>
      <c r="C498" s="120"/>
      <c r="D498" s="96"/>
      <c r="E498" s="96"/>
      <c r="F498" s="247"/>
      <c r="G498" s="247"/>
      <c r="H498" s="123"/>
      <c r="I498" s="124"/>
      <c r="J498" s="124"/>
      <c r="K498" s="72" t="str">
        <f t="shared" si="14"/>
        <v/>
      </c>
      <c r="L498" s="99" t="str">
        <f t="shared" si="15"/>
        <v/>
      </c>
      <c r="M498" s="119"/>
    </row>
    <row r="499" spans="1:13" ht="20.100000000000001" customHeight="1" x14ac:dyDescent="0.25">
      <c r="A499" s="26">
        <v>493</v>
      </c>
      <c r="B499" s="120"/>
      <c r="C499" s="120"/>
      <c r="D499" s="96"/>
      <c r="E499" s="96"/>
      <c r="F499" s="247"/>
      <c r="G499" s="247"/>
      <c r="H499" s="123"/>
      <c r="I499" s="124"/>
      <c r="J499" s="124"/>
      <c r="K499" s="72" t="str">
        <f t="shared" si="14"/>
        <v/>
      </c>
      <c r="L499" s="99" t="str">
        <f t="shared" si="15"/>
        <v/>
      </c>
      <c r="M499" s="119"/>
    </row>
    <row r="500" spans="1:13" ht="20.100000000000001" customHeight="1" x14ac:dyDescent="0.25">
      <c r="A500" s="26">
        <v>494</v>
      </c>
      <c r="B500" s="120"/>
      <c r="C500" s="120"/>
      <c r="D500" s="96"/>
      <c r="E500" s="96"/>
      <c r="F500" s="247"/>
      <c r="G500" s="247"/>
      <c r="H500" s="123"/>
      <c r="I500" s="124"/>
      <c r="J500" s="124"/>
      <c r="K500" s="72" t="str">
        <f t="shared" si="14"/>
        <v/>
      </c>
      <c r="L500" s="99" t="str">
        <f t="shared" si="15"/>
        <v/>
      </c>
      <c r="M500" s="119"/>
    </row>
    <row r="501" spans="1:13" ht="20.100000000000001" customHeight="1" x14ac:dyDescent="0.25">
      <c r="A501" s="26">
        <v>495</v>
      </c>
      <c r="B501" s="120"/>
      <c r="C501" s="120"/>
      <c r="D501" s="96"/>
      <c r="E501" s="96"/>
      <c r="F501" s="247"/>
      <c r="G501" s="247"/>
      <c r="H501" s="123"/>
      <c r="I501" s="124"/>
      <c r="J501" s="124"/>
      <c r="K501" s="72" t="str">
        <f t="shared" si="14"/>
        <v/>
      </c>
      <c r="L501" s="99" t="str">
        <f t="shared" si="15"/>
        <v/>
      </c>
      <c r="M501" s="119"/>
    </row>
    <row r="502" spans="1:13" ht="20.100000000000001" customHeight="1" x14ac:dyDescent="0.25">
      <c r="A502" s="26">
        <v>496</v>
      </c>
      <c r="B502" s="120"/>
      <c r="C502" s="120"/>
      <c r="D502" s="96"/>
      <c r="E502" s="96"/>
      <c r="F502" s="247"/>
      <c r="G502" s="247"/>
      <c r="H502" s="123"/>
      <c r="I502" s="124"/>
      <c r="J502" s="124"/>
      <c r="K502" s="72" t="str">
        <f t="shared" si="14"/>
        <v/>
      </c>
      <c r="L502" s="99" t="str">
        <f t="shared" si="15"/>
        <v/>
      </c>
      <c r="M502" s="119"/>
    </row>
    <row r="503" spans="1:13" ht="20.100000000000001" customHeight="1" x14ac:dyDescent="0.25">
      <c r="A503" s="26">
        <v>497</v>
      </c>
      <c r="B503" s="120"/>
      <c r="C503" s="120"/>
      <c r="D503" s="96"/>
      <c r="E503" s="96"/>
      <c r="F503" s="247"/>
      <c r="G503" s="247"/>
      <c r="H503" s="123"/>
      <c r="I503" s="124"/>
      <c r="J503" s="124"/>
      <c r="K503" s="72" t="str">
        <f t="shared" si="14"/>
        <v/>
      </c>
      <c r="L503" s="99" t="str">
        <f t="shared" si="15"/>
        <v/>
      </c>
      <c r="M503" s="119"/>
    </row>
    <row r="504" spans="1:13" ht="20.100000000000001" customHeight="1" x14ac:dyDescent="0.25">
      <c r="A504" s="26">
        <v>498</v>
      </c>
      <c r="B504" s="120"/>
      <c r="C504" s="120"/>
      <c r="D504" s="96"/>
      <c r="E504" s="96"/>
      <c r="F504" s="247"/>
      <c r="G504" s="247"/>
      <c r="H504" s="123"/>
      <c r="I504" s="124"/>
      <c r="J504" s="124"/>
      <c r="K504" s="72" t="str">
        <f t="shared" si="14"/>
        <v/>
      </c>
      <c r="L504" s="99" t="str">
        <f t="shared" si="15"/>
        <v/>
      </c>
      <c r="M504" s="119"/>
    </row>
    <row r="505" spans="1:13" ht="20.100000000000001" customHeight="1" x14ac:dyDescent="0.25">
      <c r="A505" s="26">
        <v>499</v>
      </c>
      <c r="B505" s="120"/>
      <c r="C505" s="120"/>
      <c r="D505" s="96"/>
      <c r="E505" s="96"/>
      <c r="F505" s="247"/>
      <c r="G505" s="247"/>
      <c r="H505" s="123"/>
      <c r="I505" s="124"/>
      <c r="J505" s="124"/>
      <c r="K505" s="72" t="str">
        <f t="shared" si="14"/>
        <v/>
      </c>
      <c r="L505" s="99" t="str">
        <f t="shared" si="15"/>
        <v/>
      </c>
      <c r="M505" s="119"/>
    </row>
    <row r="506" spans="1:13" ht="20.100000000000001" customHeight="1" thickBot="1" x14ac:dyDescent="0.3">
      <c r="A506" s="27">
        <v>500</v>
      </c>
      <c r="B506" s="121"/>
      <c r="C506" s="121"/>
      <c r="D506" s="115"/>
      <c r="E506" s="115"/>
      <c r="F506" s="250"/>
      <c r="G506" s="250"/>
      <c r="H506" s="125"/>
      <c r="I506" s="489"/>
      <c r="J506" s="489"/>
      <c r="K506" s="490" t="str">
        <f t="shared" si="14"/>
        <v/>
      </c>
      <c r="L506" s="491" t="str">
        <f t="shared" si="15"/>
        <v/>
      </c>
      <c r="M506" s="122"/>
    </row>
    <row r="507" spans="1:13" s="28" customFormat="1" ht="20.100000000000001" customHeight="1" thickBot="1" x14ac:dyDescent="0.35">
      <c r="H507" s="100"/>
      <c r="I507" s="633" t="s">
        <v>41</v>
      </c>
      <c r="J507" s="634"/>
      <c r="K507" s="634">
        <f>SUM(K7:K506)</f>
        <v>0</v>
      </c>
      <c r="L507" s="640"/>
      <c r="M507" s="17"/>
    </row>
  </sheetData>
  <sheetProtection algorithmName="SHA-512" hashValue="lm5tI1bUymid5i+3gL4OhgN2VttXiOPRghB9QmjOp26nIwFBA4mzTtdDFexUFBmzcaI5MoIwK35EHcZ9ATR0eQ==" saltValue="xM3no/ZXwfl2fHqtHD/yiw==" spinCount="100000" sheet="1" objects="1" scenarios="1"/>
  <mergeCells count="8">
    <mergeCell ref="I507:J507"/>
    <mergeCell ref="A1:M1"/>
    <mergeCell ref="A2:M2"/>
    <mergeCell ref="A3:A4"/>
    <mergeCell ref="H4:J4"/>
    <mergeCell ref="I6:J6"/>
    <mergeCell ref="K6:L6"/>
    <mergeCell ref="K507:L507"/>
  </mergeCells>
  <conditionalFormatting sqref="J17:J506">
    <cfRule type="expression" dxfId="44" priority="2">
      <formula>$J$7&gt;$I$7</formula>
    </cfRule>
  </conditionalFormatting>
  <conditionalFormatting sqref="J7:J506">
    <cfRule type="expression" dxfId="43" priority="1">
      <formula>$J7&gt;$I7</formula>
    </cfRule>
  </conditionalFormatting>
  <dataValidations disablePrompts="1" count="2">
    <dataValidation type="decimal" operator="greaterThan" allowBlank="1" showInputMessage="1" showErrorMessage="1" sqref="H7:H506 K5 K7:K506">
      <formula1>0</formula1>
    </dataValidation>
    <dataValidation showInputMessage="1" showErrorMessage="1" sqref="F7:G506"/>
  </dataValidations>
  <pageMargins left="0.7" right="0.7" top="0.75" bottom="0.75" header="0.3" footer="0.3"/>
  <pageSetup paperSize="9" scale="50" fitToHeight="0" orientation="landscape" r:id="rId1"/>
  <extLst>
    <ext xmlns:x14="http://schemas.microsoft.com/office/spreadsheetml/2009/9/main" uri="{CCE6A557-97BC-4b89-ADB6-D9C93CAAB3DF}">
      <x14:dataValidations xmlns:xm="http://schemas.microsoft.com/office/excel/2006/main" disablePrompts="1" count="1">
        <x14:dataValidation type="list" showInputMessage="1" showErrorMessage="1">
          <x14:formula1>
            <xm:f>Listes!$B$3:$B$4</xm:f>
          </x14:formula1>
          <xm:sqref>F5:G6 E5:E506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theme="9" tint="-0.249977111117893"/>
    <pageSetUpPr fitToPage="1"/>
  </sheetPr>
  <dimension ref="A1:K507"/>
  <sheetViews>
    <sheetView zoomScaleNormal="100" workbookViewId="0">
      <pane ySplit="4" topLeftCell="A6" activePane="bottomLeft" state="frozen"/>
      <selection activeCell="E17" sqref="E17"/>
      <selection pane="bottomLeft" activeCell="H9" sqref="H9"/>
    </sheetView>
  </sheetViews>
  <sheetFormatPr baseColWidth="10" defaultColWidth="11.42578125" defaultRowHeight="15" x14ac:dyDescent="0.25"/>
  <cols>
    <col min="1" max="1" width="10.7109375" style="17" customWidth="1"/>
    <col min="2" max="2" width="52.5703125" style="17" customWidth="1"/>
    <col min="3" max="3" width="30.7109375" style="17" customWidth="1"/>
    <col min="4" max="4" width="20.7109375" style="17" customWidth="1"/>
    <col min="5" max="5" width="32.7109375" style="17" bestFit="1" customWidth="1"/>
    <col min="6" max="6" width="32.7109375" style="17" customWidth="1"/>
    <col min="7" max="8" width="17.85546875" style="17" customWidth="1"/>
    <col min="9" max="10" width="17.7109375" style="17" customWidth="1"/>
    <col min="11" max="11" width="51.85546875" style="17" customWidth="1"/>
    <col min="12" max="16384" width="11.42578125" style="17"/>
  </cols>
  <sheetData>
    <row r="1" spans="1:11" ht="29.25" thickBot="1" x14ac:dyDescent="0.3">
      <c r="A1" s="627" t="s">
        <v>4</v>
      </c>
      <c r="B1" s="628"/>
      <c r="C1" s="628"/>
      <c r="D1" s="628"/>
      <c r="E1" s="628"/>
      <c r="F1" s="628"/>
      <c r="G1" s="628"/>
      <c r="H1" s="628"/>
      <c r="I1" s="628"/>
      <c r="J1" s="628"/>
      <c r="K1" s="629"/>
    </row>
    <row r="2" spans="1:11" ht="45" customHeight="1" thickBot="1" x14ac:dyDescent="0.3">
      <c r="A2" s="630" t="str">
        <f>IF('Synthèse dépenses bénéficiaire'!$C$28="Actions de formation exclusivement","Merci de ne rien saisir sur cette feuille si vous choisissez l'option OCS","Dépenses sur frais réels
Les colonnes marquées d'un ""*"" sont à remplir obligatoirement pour chaque ligne de dépense. Merci de ne pas modifier ce document.")</f>
        <v>Dépenses sur frais réels
Les colonnes marquées d'un "*" sont à remplir obligatoirement pour chaque ligne de dépense. Merci de ne pas modifier ce document.</v>
      </c>
      <c r="B2" s="631"/>
      <c r="C2" s="631"/>
      <c r="D2" s="631"/>
      <c r="E2" s="631"/>
      <c r="F2" s="631"/>
      <c r="G2" s="631"/>
      <c r="H2" s="631"/>
      <c r="I2" s="631"/>
      <c r="J2" s="631"/>
      <c r="K2" s="632"/>
    </row>
    <row r="3" spans="1:11" ht="30" x14ac:dyDescent="0.25">
      <c r="A3" s="625" t="s">
        <v>0</v>
      </c>
      <c r="B3" s="305" t="s">
        <v>94</v>
      </c>
      <c r="C3" s="305" t="s">
        <v>95</v>
      </c>
      <c r="D3" s="305" t="s">
        <v>46</v>
      </c>
      <c r="E3" s="305" t="s">
        <v>40</v>
      </c>
      <c r="F3" s="309" t="s">
        <v>138</v>
      </c>
      <c r="G3" s="309" t="s">
        <v>291</v>
      </c>
      <c r="H3" s="309" t="s">
        <v>292</v>
      </c>
      <c r="I3" s="309" t="s">
        <v>97</v>
      </c>
      <c r="J3" s="309" t="s">
        <v>162</v>
      </c>
      <c r="K3" s="306" t="s">
        <v>32</v>
      </c>
    </row>
    <row r="4" spans="1:11" ht="38.25" x14ac:dyDescent="0.25">
      <c r="A4" s="626"/>
      <c r="B4" s="307" t="s">
        <v>131</v>
      </c>
      <c r="C4" s="637" t="s">
        <v>133</v>
      </c>
      <c r="D4" s="639"/>
      <c r="E4" s="307" t="s">
        <v>84</v>
      </c>
      <c r="F4" s="307" t="s">
        <v>139</v>
      </c>
      <c r="G4" s="307"/>
      <c r="H4" s="307"/>
      <c r="I4" s="307" t="s">
        <v>96</v>
      </c>
      <c r="J4" s="310" t="s">
        <v>164</v>
      </c>
      <c r="K4" s="308" t="s">
        <v>35</v>
      </c>
    </row>
    <row r="5" spans="1:11" ht="20.100000000000001" customHeight="1" thickBot="1" x14ac:dyDescent="0.3">
      <c r="A5" s="21" t="s">
        <v>36</v>
      </c>
      <c r="B5" s="22" t="s">
        <v>132</v>
      </c>
      <c r="C5" s="22" t="s">
        <v>140</v>
      </c>
      <c r="D5" s="22" t="s">
        <v>134</v>
      </c>
      <c r="E5" s="22" t="s">
        <v>69</v>
      </c>
      <c r="F5" s="437" t="s">
        <v>135</v>
      </c>
      <c r="G5" s="437"/>
      <c r="H5" s="437"/>
      <c r="I5" s="493">
        <v>1900</v>
      </c>
      <c r="J5" s="493">
        <v>1900</v>
      </c>
      <c r="K5" s="101" t="s">
        <v>141</v>
      </c>
    </row>
    <row r="6" spans="1:11" ht="20.100000000000001" customHeight="1" thickBot="1" x14ac:dyDescent="0.3">
      <c r="A6" s="457"/>
      <c r="B6" s="461"/>
      <c r="C6" s="461"/>
      <c r="D6" s="461"/>
      <c r="E6" s="525"/>
      <c r="F6" s="251" t="s">
        <v>41</v>
      </c>
      <c r="G6" s="251"/>
      <c r="H6" s="251"/>
      <c r="I6" s="634">
        <f>SUM(I7:I506)</f>
        <v>0</v>
      </c>
      <c r="J6" s="640"/>
      <c r="K6" s="492"/>
    </row>
    <row r="7" spans="1:11" ht="20.100000000000001" customHeight="1" x14ac:dyDescent="0.25">
      <c r="A7" s="25">
        <v>1</v>
      </c>
      <c r="B7" s="126"/>
      <c r="C7" s="126"/>
      <c r="D7" s="126"/>
      <c r="E7" s="494"/>
      <c r="F7" s="494"/>
      <c r="G7" s="495"/>
      <c r="H7" s="495"/>
      <c r="I7" s="496"/>
      <c r="J7" s="76" t="str">
        <f>IF(F7="", "", IF(E7="Billets de train", "", IF(E7="", "", VLOOKUP(F7, Listes!$G$31:$H$33, 2, FALSE))))</f>
        <v/>
      </c>
      <c r="K7" s="118"/>
    </row>
    <row r="8" spans="1:11" ht="20.100000000000001" customHeight="1" x14ac:dyDescent="0.25">
      <c r="A8" s="26">
        <v>2</v>
      </c>
      <c r="B8" s="96"/>
      <c r="C8" s="96"/>
      <c r="D8" s="96"/>
      <c r="E8" s="96"/>
      <c r="F8" s="96"/>
      <c r="G8" s="495"/>
      <c r="H8" s="495"/>
      <c r="I8" s="127"/>
      <c r="J8" s="76" t="str">
        <f>IF(F8="", "", IF(E8="Billets de train", "", IF(E8="", "", VLOOKUP(F8, Listes!$G$31:$H$33, 2, FALSE))))</f>
        <v/>
      </c>
      <c r="K8" s="119"/>
    </row>
    <row r="9" spans="1:11" ht="20.100000000000001" customHeight="1" x14ac:dyDescent="0.25">
      <c r="A9" s="26">
        <v>3</v>
      </c>
      <c r="B9" s="96"/>
      <c r="C9" s="96"/>
      <c r="D9" s="96"/>
      <c r="E9" s="96"/>
      <c r="F9" s="96"/>
      <c r="G9" s="495"/>
      <c r="H9" s="495"/>
      <c r="I9" s="127"/>
      <c r="J9" s="76" t="str">
        <f>IF(F9="", "", IF(E9="Billets de train", "", IF(E9="", "", VLOOKUP(F9, Listes!$G$31:$H$33, 2, FALSE))))</f>
        <v/>
      </c>
      <c r="K9" s="119"/>
    </row>
    <row r="10" spans="1:11" ht="20.100000000000001" customHeight="1" x14ac:dyDescent="0.25">
      <c r="A10" s="26">
        <v>4</v>
      </c>
      <c r="B10" s="96"/>
      <c r="C10" s="96"/>
      <c r="D10" s="96"/>
      <c r="E10" s="96"/>
      <c r="F10" s="96"/>
      <c r="G10" s="247"/>
      <c r="H10" s="247"/>
      <c r="I10" s="127"/>
      <c r="J10" s="76" t="str">
        <f>IF(F10="", "", IF(E10="Billets de train", "", IF(E10="", "", VLOOKUP(F10, Listes!$G$31:$H$33, 2, FALSE))))</f>
        <v/>
      </c>
      <c r="K10" s="119"/>
    </row>
    <row r="11" spans="1:11" ht="20.100000000000001" customHeight="1" x14ac:dyDescent="0.25">
      <c r="A11" s="26">
        <v>5</v>
      </c>
      <c r="B11" s="96"/>
      <c r="C11" s="96"/>
      <c r="D11" s="96"/>
      <c r="E11" s="96"/>
      <c r="F11" s="96"/>
      <c r="G11" s="247"/>
      <c r="H11" s="247"/>
      <c r="I11" s="127"/>
      <c r="J11" s="76" t="str">
        <f>IF(F11="", "", IF(E11="Billets de train", "", IF(E11="", "", VLOOKUP(F11, Listes!$G$31:$H$33, 2, FALSE))))</f>
        <v/>
      </c>
      <c r="K11" s="119"/>
    </row>
    <row r="12" spans="1:11" ht="20.100000000000001" customHeight="1" x14ac:dyDescent="0.25">
      <c r="A12" s="26">
        <v>6</v>
      </c>
      <c r="B12" s="96"/>
      <c r="C12" s="96"/>
      <c r="D12" s="96"/>
      <c r="E12" s="96"/>
      <c r="F12" s="96"/>
      <c r="G12" s="247"/>
      <c r="H12" s="247"/>
      <c r="I12" s="127"/>
      <c r="J12" s="76" t="str">
        <f>IF(F12="", "", IF(E12="Billets de train", "", IF(E12="", "", VLOOKUP(F12, Listes!$G$31:$H$33, 2, FALSE))))</f>
        <v/>
      </c>
      <c r="K12" s="119"/>
    </row>
    <row r="13" spans="1:11" ht="20.100000000000001" customHeight="1" x14ac:dyDescent="0.25">
      <c r="A13" s="26">
        <v>7</v>
      </c>
      <c r="B13" s="96"/>
      <c r="C13" s="96"/>
      <c r="D13" s="96"/>
      <c r="E13" s="96"/>
      <c r="F13" s="96"/>
      <c r="G13" s="247"/>
      <c r="H13" s="247"/>
      <c r="I13" s="127"/>
      <c r="J13" s="76" t="str">
        <f>IF(F13="", "", IF(E13="Billets de train", "", IF(E13="", "", VLOOKUP(F13, Listes!$G$31:$H$33, 2, FALSE))))</f>
        <v/>
      </c>
      <c r="K13" s="119"/>
    </row>
    <row r="14" spans="1:11" ht="20.100000000000001" customHeight="1" x14ac:dyDescent="0.25">
      <c r="A14" s="26">
        <v>8</v>
      </c>
      <c r="B14" s="120"/>
      <c r="C14" s="120"/>
      <c r="D14" s="96"/>
      <c r="E14" s="96"/>
      <c r="F14" s="96"/>
      <c r="G14" s="247"/>
      <c r="H14" s="247"/>
      <c r="I14" s="127"/>
      <c r="J14" s="76" t="str">
        <f>IF(F14="", "", IF(E14="Billets de train", "", IF(E14="", "", VLOOKUP(F14, Listes!$G$31:$H$33, 2, FALSE))))</f>
        <v/>
      </c>
      <c r="K14" s="119"/>
    </row>
    <row r="15" spans="1:11" ht="20.100000000000001" customHeight="1" x14ac:dyDescent="0.25">
      <c r="A15" s="26">
        <v>9</v>
      </c>
      <c r="B15" s="120"/>
      <c r="C15" s="120"/>
      <c r="D15" s="96"/>
      <c r="E15" s="96"/>
      <c r="F15" s="96"/>
      <c r="G15" s="247"/>
      <c r="H15" s="247"/>
      <c r="I15" s="127"/>
      <c r="J15" s="76" t="str">
        <f>IF(F15="", "", IF(E15="Billets de train", "", IF(E15="", "", VLOOKUP(F15, Listes!$G$31:$H$33, 2, FALSE))))</f>
        <v/>
      </c>
      <c r="K15" s="119"/>
    </row>
    <row r="16" spans="1:11" ht="20.100000000000001" customHeight="1" x14ac:dyDescent="0.25">
      <c r="A16" s="26">
        <v>10</v>
      </c>
      <c r="B16" s="120"/>
      <c r="C16" s="120"/>
      <c r="D16" s="96"/>
      <c r="E16" s="96"/>
      <c r="F16" s="96"/>
      <c r="G16" s="247"/>
      <c r="H16" s="247"/>
      <c r="I16" s="127"/>
      <c r="J16" s="76" t="str">
        <f>IF(F16="", "", IF(E16="Billets de train", "", IF(E16="", "", VLOOKUP(F16, Listes!$G$31:$H$33, 2, FALSE))))</f>
        <v/>
      </c>
      <c r="K16" s="119"/>
    </row>
    <row r="17" spans="1:11" ht="20.100000000000001" customHeight="1" x14ac:dyDescent="0.25">
      <c r="A17" s="26">
        <v>11</v>
      </c>
      <c r="B17" s="120"/>
      <c r="C17" s="120"/>
      <c r="D17" s="96"/>
      <c r="E17" s="96"/>
      <c r="F17" s="96"/>
      <c r="G17" s="247"/>
      <c r="H17" s="247"/>
      <c r="I17" s="127"/>
      <c r="J17" s="76" t="str">
        <f>IF(F17="", "", IF(E17="Billets de train", "", IF(E17="", "", VLOOKUP(F17, Listes!$G$31:$H$33, 2, FALSE))))</f>
        <v/>
      </c>
      <c r="K17" s="119"/>
    </row>
    <row r="18" spans="1:11" ht="20.100000000000001" customHeight="1" x14ac:dyDescent="0.25">
      <c r="A18" s="26">
        <v>12</v>
      </c>
      <c r="B18" s="120"/>
      <c r="C18" s="120"/>
      <c r="D18" s="96"/>
      <c r="E18" s="96"/>
      <c r="F18" s="96"/>
      <c r="G18" s="247"/>
      <c r="H18" s="247"/>
      <c r="I18" s="127"/>
      <c r="J18" s="76" t="str">
        <f>IF(F18="", "", IF(E18="Billets de train", "", IF(E18="", "", VLOOKUP(F18, Listes!$G$31:$H$33, 2, FALSE))))</f>
        <v/>
      </c>
      <c r="K18" s="119"/>
    </row>
    <row r="19" spans="1:11" ht="20.100000000000001" customHeight="1" x14ac:dyDescent="0.25">
      <c r="A19" s="26">
        <v>13</v>
      </c>
      <c r="B19" s="120"/>
      <c r="C19" s="120"/>
      <c r="D19" s="96"/>
      <c r="E19" s="96"/>
      <c r="F19" s="96"/>
      <c r="G19" s="247"/>
      <c r="H19" s="247"/>
      <c r="I19" s="127"/>
      <c r="J19" s="76" t="str">
        <f>IF(F19="", "", IF(E19="Billets de train", "", IF(E19="", "", VLOOKUP(F19, Listes!$G$31:$H$33, 2, FALSE))))</f>
        <v/>
      </c>
      <c r="K19" s="119"/>
    </row>
    <row r="20" spans="1:11" ht="20.100000000000001" customHeight="1" x14ac:dyDescent="0.25">
      <c r="A20" s="26">
        <v>14</v>
      </c>
      <c r="B20" s="120"/>
      <c r="C20" s="120"/>
      <c r="D20" s="96"/>
      <c r="E20" s="96"/>
      <c r="F20" s="96"/>
      <c r="G20" s="247"/>
      <c r="H20" s="247"/>
      <c r="I20" s="127"/>
      <c r="J20" s="76" t="str">
        <f>IF(F20="", "", IF(E20="Billets de train", "", IF(E20="", "", VLOOKUP(F20, Listes!$G$31:$H$33, 2, FALSE))))</f>
        <v/>
      </c>
      <c r="K20" s="119"/>
    </row>
    <row r="21" spans="1:11" ht="20.100000000000001" customHeight="1" x14ac:dyDescent="0.25">
      <c r="A21" s="26">
        <v>15</v>
      </c>
      <c r="B21" s="120"/>
      <c r="C21" s="120"/>
      <c r="D21" s="96"/>
      <c r="E21" s="96"/>
      <c r="F21" s="96"/>
      <c r="G21" s="247"/>
      <c r="H21" s="247"/>
      <c r="I21" s="127"/>
      <c r="J21" s="76" t="str">
        <f>IF(F21="", "", IF(E21="Billets de train", "", IF(E21="", "", VLOOKUP(F21, Listes!$G$31:$H$33, 2, FALSE))))</f>
        <v/>
      </c>
      <c r="K21" s="119"/>
    </row>
    <row r="22" spans="1:11" ht="20.100000000000001" customHeight="1" x14ac:dyDescent="0.25">
      <c r="A22" s="26">
        <v>16</v>
      </c>
      <c r="B22" s="120"/>
      <c r="C22" s="120"/>
      <c r="D22" s="96"/>
      <c r="E22" s="96"/>
      <c r="F22" s="96"/>
      <c r="G22" s="247"/>
      <c r="H22" s="247"/>
      <c r="I22" s="127"/>
      <c r="J22" s="76" t="str">
        <f>IF(F22="", "", IF(E22="Billets de train", "", IF(E22="", "", VLOOKUP(F22, Listes!$G$31:$H$33, 2, FALSE))))</f>
        <v/>
      </c>
      <c r="K22" s="119"/>
    </row>
    <row r="23" spans="1:11" ht="20.100000000000001" customHeight="1" x14ac:dyDescent="0.25">
      <c r="A23" s="26">
        <v>17</v>
      </c>
      <c r="B23" s="120"/>
      <c r="C23" s="120"/>
      <c r="D23" s="96"/>
      <c r="E23" s="96"/>
      <c r="F23" s="96"/>
      <c r="G23" s="247"/>
      <c r="H23" s="247"/>
      <c r="I23" s="127"/>
      <c r="J23" s="76" t="str">
        <f>IF(F23="", "", IF(E23="Billets de train", "", IF(E23="", "", VLOOKUP(F23, Listes!$G$31:$H$33, 2, FALSE))))</f>
        <v/>
      </c>
      <c r="K23" s="119"/>
    </row>
    <row r="24" spans="1:11" ht="20.100000000000001" customHeight="1" x14ac:dyDescent="0.25">
      <c r="A24" s="26">
        <v>18</v>
      </c>
      <c r="B24" s="120"/>
      <c r="C24" s="120"/>
      <c r="D24" s="96"/>
      <c r="E24" s="96"/>
      <c r="F24" s="96"/>
      <c r="G24" s="247"/>
      <c r="H24" s="247"/>
      <c r="I24" s="127"/>
      <c r="J24" s="76" t="str">
        <f>IF(F24="", "", IF(E24="Billets de train", "", IF(E24="", "", VLOOKUP(F24, Listes!$G$31:$H$33, 2, FALSE))))</f>
        <v/>
      </c>
      <c r="K24" s="119"/>
    </row>
    <row r="25" spans="1:11" ht="20.100000000000001" customHeight="1" x14ac:dyDescent="0.25">
      <c r="A25" s="26">
        <v>19</v>
      </c>
      <c r="B25" s="120"/>
      <c r="C25" s="120"/>
      <c r="D25" s="96"/>
      <c r="E25" s="96"/>
      <c r="F25" s="96"/>
      <c r="G25" s="247"/>
      <c r="H25" s="247"/>
      <c r="I25" s="127"/>
      <c r="J25" s="76" t="str">
        <f>IF(F25="", "", IF(E25="Billets de train", "", IF(E25="", "", VLOOKUP(F25, Listes!$G$31:$H$33, 2, FALSE))))</f>
        <v/>
      </c>
      <c r="K25" s="119"/>
    </row>
    <row r="26" spans="1:11" ht="20.100000000000001" customHeight="1" x14ac:dyDescent="0.25">
      <c r="A26" s="26">
        <v>20</v>
      </c>
      <c r="B26" s="120"/>
      <c r="C26" s="120"/>
      <c r="D26" s="96"/>
      <c r="E26" s="96"/>
      <c r="F26" s="96"/>
      <c r="G26" s="247"/>
      <c r="H26" s="247"/>
      <c r="I26" s="127"/>
      <c r="J26" s="76" t="str">
        <f>IF(F26="", "", IF(E26="Billets de train", "", IF(E26="", "", VLOOKUP(F26, Listes!$G$31:$H$33, 2, FALSE))))</f>
        <v/>
      </c>
      <c r="K26" s="119"/>
    </row>
    <row r="27" spans="1:11" ht="20.100000000000001" customHeight="1" x14ac:dyDescent="0.25">
      <c r="A27" s="26">
        <v>21</v>
      </c>
      <c r="B27" s="120"/>
      <c r="C27" s="120"/>
      <c r="D27" s="96"/>
      <c r="E27" s="96"/>
      <c r="F27" s="96"/>
      <c r="G27" s="247"/>
      <c r="H27" s="247"/>
      <c r="I27" s="127"/>
      <c r="J27" s="76" t="str">
        <f>IF(F27="", "", IF(E27="Billets de train", "", IF(E27="", "", VLOOKUP(F27, Listes!$G$31:$H$33, 2, FALSE))))</f>
        <v/>
      </c>
      <c r="K27" s="119"/>
    </row>
    <row r="28" spans="1:11" ht="20.100000000000001" customHeight="1" x14ac:dyDescent="0.25">
      <c r="A28" s="26">
        <v>22</v>
      </c>
      <c r="B28" s="120"/>
      <c r="C28" s="120"/>
      <c r="D28" s="96"/>
      <c r="E28" s="96"/>
      <c r="F28" s="96"/>
      <c r="G28" s="247"/>
      <c r="H28" s="247"/>
      <c r="I28" s="127"/>
      <c r="J28" s="76" t="str">
        <f>IF(F28="", "", IF(E28="Billets de train", "", IF(E28="", "", VLOOKUP(F28, Listes!$G$31:$H$33, 2, FALSE))))</f>
        <v/>
      </c>
      <c r="K28" s="119"/>
    </row>
    <row r="29" spans="1:11" ht="20.100000000000001" customHeight="1" x14ac:dyDescent="0.25">
      <c r="A29" s="26">
        <v>23</v>
      </c>
      <c r="B29" s="120"/>
      <c r="C29" s="120"/>
      <c r="D29" s="96"/>
      <c r="E29" s="96"/>
      <c r="F29" s="96"/>
      <c r="G29" s="247"/>
      <c r="H29" s="247"/>
      <c r="I29" s="127"/>
      <c r="J29" s="76" t="str">
        <f>IF(F29="", "", IF(E29="Billets de train", "", IF(E29="", "", VLOOKUP(F29, Listes!$G$31:$H$33, 2, FALSE))))</f>
        <v/>
      </c>
      <c r="K29" s="119"/>
    </row>
    <row r="30" spans="1:11" ht="20.100000000000001" customHeight="1" x14ac:dyDescent="0.25">
      <c r="A30" s="26">
        <v>24</v>
      </c>
      <c r="B30" s="120"/>
      <c r="C30" s="120"/>
      <c r="D30" s="96"/>
      <c r="E30" s="96"/>
      <c r="F30" s="96"/>
      <c r="G30" s="247"/>
      <c r="H30" s="247"/>
      <c r="I30" s="127"/>
      <c r="J30" s="76" t="str">
        <f>IF(F30="", "", IF(E30="Billets de train", "", IF(E30="", "", VLOOKUP(F30, Listes!$G$31:$H$33, 2, FALSE))))</f>
        <v/>
      </c>
      <c r="K30" s="119"/>
    </row>
    <row r="31" spans="1:11" ht="20.100000000000001" customHeight="1" x14ac:dyDescent="0.25">
      <c r="A31" s="26">
        <v>25</v>
      </c>
      <c r="B31" s="120"/>
      <c r="C31" s="120"/>
      <c r="D31" s="96"/>
      <c r="E31" s="96"/>
      <c r="F31" s="96"/>
      <c r="G31" s="247"/>
      <c r="H31" s="247"/>
      <c r="I31" s="127"/>
      <c r="J31" s="76" t="str">
        <f>IF(F31="", "", IF(E31="Billets de train", "", IF(E31="", "", VLOOKUP(F31, Listes!$G$31:$H$33, 2, FALSE))))</f>
        <v/>
      </c>
      <c r="K31" s="119"/>
    </row>
    <row r="32" spans="1:11" ht="20.100000000000001" customHeight="1" x14ac:dyDescent="0.25">
      <c r="A32" s="26">
        <v>26</v>
      </c>
      <c r="B32" s="120"/>
      <c r="C32" s="120"/>
      <c r="D32" s="96"/>
      <c r="E32" s="96"/>
      <c r="F32" s="96"/>
      <c r="G32" s="247"/>
      <c r="H32" s="247"/>
      <c r="I32" s="127"/>
      <c r="J32" s="76" t="str">
        <f>IF(F32="", "", IF(E32="Billets de train", "", IF(E32="", "", VLOOKUP(F32, Listes!$G$31:$H$33, 2, FALSE))))</f>
        <v/>
      </c>
      <c r="K32" s="119"/>
    </row>
    <row r="33" spans="1:11" ht="20.100000000000001" customHeight="1" x14ac:dyDescent="0.25">
      <c r="A33" s="26">
        <v>27</v>
      </c>
      <c r="B33" s="120"/>
      <c r="C33" s="120"/>
      <c r="D33" s="96"/>
      <c r="E33" s="96"/>
      <c r="F33" s="96"/>
      <c r="G33" s="247"/>
      <c r="H33" s="247"/>
      <c r="I33" s="127"/>
      <c r="J33" s="76" t="str">
        <f>IF(F33="", "", IF(E33="Billets de train", "", IF(E33="", "", VLOOKUP(F33, Listes!$G$31:$H$33, 2, FALSE))))</f>
        <v/>
      </c>
      <c r="K33" s="119"/>
    </row>
    <row r="34" spans="1:11" ht="20.100000000000001" customHeight="1" x14ac:dyDescent="0.25">
      <c r="A34" s="26">
        <v>28</v>
      </c>
      <c r="B34" s="120"/>
      <c r="C34" s="120"/>
      <c r="D34" s="96"/>
      <c r="E34" s="96"/>
      <c r="F34" s="96"/>
      <c r="G34" s="247"/>
      <c r="H34" s="247"/>
      <c r="I34" s="127"/>
      <c r="J34" s="76" t="str">
        <f>IF(F34="", "", IF(E34="Billets de train", "", IF(E34="", "", VLOOKUP(F34, Listes!$G$31:$H$33, 2, FALSE))))</f>
        <v/>
      </c>
      <c r="K34" s="119"/>
    </row>
    <row r="35" spans="1:11" ht="20.100000000000001" customHeight="1" x14ac:dyDescent="0.25">
      <c r="A35" s="26">
        <v>29</v>
      </c>
      <c r="B35" s="120"/>
      <c r="C35" s="120"/>
      <c r="D35" s="96"/>
      <c r="E35" s="96"/>
      <c r="F35" s="96"/>
      <c r="G35" s="247"/>
      <c r="H35" s="247"/>
      <c r="I35" s="127"/>
      <c r="J35" s="76" t="str">
        <f>IF(F35="", "", IF(E35="Billets de train", "", IF(E35="", "", VLOOKUP(F35, Listes!$G$31:$H$33, 2, FALSE))))</f>
        <v/>
      </c>
      <c r="K35" s="119"/>
    </row>
    <row r="36" spans="1:11" ht="20.100000000000001" customHeight="1" x14ac:dyDescent="0.25">
      <c r="A36" s="26">
        <v>30</v>
      </c>
      <c r="B36" s="120"/>
      <c r="C36" s="120"/>
      <c r="D36" s="96"/>
      <c r="E36" s="96"/>
      <c r="F36" s="96"/>
      <c r="G36" s="247"/>
      <c r="H36" s="247"/>
      <c r="I36" s="127"/>
      <c r="J36" s="76" t="str">
        <f>IF(F36="", "", IF(E36="Billets de train", "", IF(E36="", "", VLOOKUP(F36, Listes!$G$31:$H$33, 2, FALSE))))</f>
        <v/>
      </c>
      <c r="K36" s="119"/>
    </row>
    <row r="37" spans="1:11" ht="20.100000000000001" customHeight="1" x14ac:dyDescent="0.25">
      <c r="A37" s="26">
        <v>31</v>
      </c>
      <c r="B37" s="120"/>
      <c r="C37" s="120"/>
      <c r="D37" s="96"/>
      <c r="E37" s="96"/>
      <c r="F37" s="96"/>
      <c r="G37" s="247"/>
      <c r="H37" s="247"/>
      <c r="I37" s="127"/>
      <c r="J37" s="76" t="str">
        <f>IF(F37="", "", IF(E37="Billets de train", "", IF(E37="", "", VLOOKUP(F37, Listes!$G$31:$H$33, 2, FALSE))))</f>
        <v/>
      </c>
      <c r="K37" s="119"/>
    </row>
    <row r="38" spans="1:11" ht="20.100000000000001" customHeight="1" x14ac:dyDescent="0.25">
      <c r="A38" s="26">
        <v>32</v>
      </c>
      <c r="B38" s="120"/>
      <c r="C38" s="120"/>
      <c r="D38" s="96"/>
      <c r="E38" s="96"/>
      <c r="F38" s="96"/>
      <c r="G38" s="247"/>
      <c r="H38" s="247"/>
      <c r="I38" s="127"/>
      <c r="J38" s="76" t="str">
        <f>IF(F38="", "", IF(E38="Billets de train", "", IF(E38="", "", VLOOKUP(F38, Listes!$G$31:$H$33, 2, FALSE))))</f>
        <v/>
      </c>
      <c r="K38" s="119"/>
    </row>
    <row r="39" spans="1:11" ht="20.100000000000001" customHeight="1" x14ac:dyDescent="0.25">
      <c r="A39" s="26">
        <v>33</v>
      </c>
      <c r="B39" s="120"/>
      <c r="C39" s="120"/>
      <c r="D39" s="96"/>
      <c r="E39" s="96"/>
      <c r="F39" s="96"/>
      <c r="G39" s="247"/>
      <c r="H39" s="247"/>
      <c r="I39" s="127"/>
      <c r="J39" s="76" t="str">
        <f>IF(F39="", "", IF(E39="Billets de train", "", IF(E39="", "", VLOOKUP(F39, Listes!$G$31:$H$33, 2, FALSE))))</f>
        <v/>
      </c>
      <c r="K39" s="119"/>
    </row>
    <row r="40" spans="1:11" ht="20.100000000000001" customHeight="1" x14ac:dyDescent="0.25">
      <c r="A40" s="26">
        <v>34</v>
      </c>
      <c r="B40" s="120"/>
      <c r="C40" s="120"/>
      <c r="D40" s="96"/>
      <c r="E40" s="96"/>
      <c r="F40" s="96"/>
      <c r="G40" s="247"/>
      <c r="H40" s="247"/>
      <c r="I40" s="127"/>
      <c r="J40" s="76" t="str">
        <f>IF(F40="", "", IF(E40="Billets de train", "", IF(E40="", "", VLOOKUP(F40, Listes!$G$31:$H$33, 2, FALSE))))</f>
        <v/>
      </c>
      <c r="K40" s="119"/>
    </row>
    <row r="41" spans="1:11" ht="20.100000000000001" customHeight="1" x14ac:dyDescent="0.25">
      <c r="A41" s="26">
        <v>35</v>
      </c>
      <c r="B41" s="120"/>
      <c r="C41" s="120"/>
      <c r="D41" s="96"/>
      <c r="E41" s="96"/>
      <c r="F41" s="96"/>
      <c r="G41" s="247"/>
      <c r="H41" s="247"/>
      <c r="I41" s="127"/>
      <c r="J41" s="76" t="str">
        <f>IF(F41="", "", IF(E41="Billets de train", "", IF(E41="", "", VLOOKUP(F41, Listes!$G$31:$H$33, 2, FALSE))))</f>
        <v/>
      </c>
      <c r="K41" s="119"/>
    </row>
    <row r="42" spans="1:11" ht="20.100000000000001" customHeight="1" x14ac:dyDescent="0.25">
      <c r="A42" s="26">
        <v>36</v>
      </c>
      <c r="B42" s="120"/>
      <c r="C42" s="120"/>
      <c r="D42" s="96"/>
      <c r="E42" s="96"/>
      <c r="F42" s="96"/>
      <c r="G42" s="247"/>
      <c r="H42" s="247"/>
      <c r="I42" s="127"/>
      <c r="J42" s="76" t="str">
        <f>IF(F42="", "", IF(E42="Billets de train", "", IF(E42="", "", VLOOKUP(F42, Listes!$G$31:$H$33, 2, FALSE))))</f>
        <v/>
      </c>
      <c r="K42" s="119"/>
    </row>
    <row r="43" spans="1:11" ht="20.100000000000001" customHeight="1" x14ac:dyDescent="0.25">
      <c r="A43" s="26">
        <v>37</v>
      </c>
      <c r="B43" s="120"/>
      <c r="C43" s="120"/>
      <c r="D43" s="96"/>
      <c r="E43" s="96"/>
      <c r="F43" s="96"/>
      <c r="G43" s="247"/>
      <c r="H43" s="247"/>
      <c r="I43" s="127"/>
      <c r="J43" s="76" t="str">
        <f>IF(F43="", "", IF(E43="Billets de train", "", IF(E43="", "", VLOOKUP(F43, Listes!$G$31:$H$33, 2, FALSE))))</f>
        <v/>
      </c>
      <c r="K43" s="119"/>
    </row>
    <row r="44" spans="1:11" ht="20.100000000000001" customHeight="1" x14ac:dyDescent="0.25">
      <c r="A44" s="26">
        <v>38</v>
      </c>
      <c r="B44" s="120"/>
      <c r="C44" s="120"/>
      <c r="D44" s="96"/>
      <c r="E44" s="96"/>
      <c r="F44" s="96"/>
      <c r="G44" s="247"/>
      <c r="H44" s="247"/>
      <c r="I44" s="127"/>
      <c r="J44" s="76" t="str">
        <f>IF(F44="", "", IF(E44="Billets de train", "", IF(E44="", "", VLOOKUP(F44, Listes!$G$31:$H$33, 2, FALSE))))</f>
        <v/>
      </c>
      <c r="K44" s="119"/>
    </row>
    <row r="45" spans="1:11" ht="20.100000000000001" customHeight="1" x14ac:dyDescent="0.25">
      <c r="A45" s="26">
        <v>39</v>
      </c>
      <c r="B45" s="120"/>
      <c r="C45" s="120"/>
      <c r="D45" s="96"/>
      <c r="E45" s="96"/>
      <c r="F45" s="96"/>
      <c r="G45" s="247"/>
      <c r="H45" s="247"/>
      <c r="I45" s="127"/>
      <c r="J45" s="76" t="str">
        <f>IF(F45="", "", IF(E45="Billets de train", "", IF(E45="", "", VLOOKUP(F45, Listes!$G$31:$H$33, 2, FALSE))))</f>
        <v/>
      </c>
      <c r="K45" s="119"/>
    </row>
    <row r="46" spans="1:11" ht="20.100000000000001" customHeight="1" x14ac:dyDescent="0.25">
      <c r="A46" s="26">
        <v>40</v>
      </c>
      <c r="B46" s="120"/>
      <c r="C46" s="120"/>
      <c r="D46" s="96"/>
      <c r="E46" s="96"/>
      <c r="F46" s="96"/>
      <c r="G46" s="247"/>
      <c r="H46" s="247"/>
      <c r="I46" s="127"/>
      <c r="J46" s="76" t="str">
        <f>IF(F46="", "", IF(E46="Billets de train", "", IF(E46="", "", VLOOKUP(F46, Listes!$G$31:$H$33, 2, FALSE))))</f>
        <v/>
      </c>
      <c r="K46" s="119"/>
    </row>
    <row r="47" spans="1:11" ht="20.100000000000001" customHeight="1" x14ac:dyDescent="0.25">
      <c r="A47" s="26">
        <v>41</v>
      </c>
      <c r="B47" s="120"/>
      <c r="C47" s="120"/>
      <c r="D47" s="96"/>
      <c r="E47" s="96"/>
      <c r="F47" s="96"/>
      <c r="G47" s="247"/>
      <c r="H47" s="247"/>
      <c r="I47" s="127"/>
      <c r="J47" s="76" t="str">
        <f>IF(F47="", "", IF(E47="Billets de train", "", IF(E47="", "", VLOOKUP(F47, Listes!$G$31:$H$33, 2, FALSE))))</f>
        <v/>
      </c>
      <c r="K47" s="119"/>
    </row>
    <row r="48" spans="1:11" ht="20.100000000000001" customHeight="1" x14ac:dyDescent="0.25">
      <c r="A48" s="26">
        <v>42</v>
      </c>
      <c r="B48" s="120"/>
      <c r="C48" s="120"/>
      <c r="D48" s="96"/>
      <c r="E48" s="96"/>
      <c r="F48" s="96"/>
      <c r="G48" s="247"/>
      <c r="H48" s="247"/>
      <c r="I48" s="127"/>
      <c r="J48" s="76" t="str">
        <f>IF(F48="", "", IF(E48="Billets de train", "", IF(E48="", "", VLOOKUP(F48, Listes!$G$31:$H$33, 2, FALSE))))</f>
        <v/>
      </c>
      <c r="K48" s="119"/>
    </row>
    <row r="49" spans="1:11" ht="20.100000000000001" customHeight="1" x14ac:dyDescent="0.25">
      <c r="A49" s="26">
        <v>43</v>
      </c>
      <c r="B49" s="120"/>
      <c r="C49" s="120"/>
      <c r="D49" s="96"/>
      <c r="E49" s="96"/>
      <c r="F49" s="96"/>
      <c r="G49" s="247"/>
      <c r="H49" s="247"/>
      <c r="I49" s="127"/>
      <c r="J49" s="76" t="str">
        <f>IF(F49="", "", IF(E49="Billets de train", "", IF(E49="", "", VLOOKUP(F49, Listes!$G$31:$H$33, 2, FALSE))))</f>
        <v/>
      </c>
      <c r="K49" s="119"/>
    </row>
    <row r="50" spans="1:11" ht="20.100000000000001" customHeight="1" x14ac:dyDescent="0.25">
      <c r="A50" s="26">
        <v>44</v>
      </c>
      <c r="B50" s="120"/>
      <c r="C50" s="120"/>
      <c r="D50" s="96"/>
      <c r="E50" s="96"/>
      <c r="F50" s="96"/>
      <c r="G50" s="247"/>
      <c r="H50" s="247"/>
      <c r="I50" s="127"/>
      <c r="J50" s="76" t="str">
        <f>IF(F50="", "", IF(E50="Billets de train", "", IF(E50="", "", VLOOKUP(F50, Listes!$G$31:$H$33, 2, FALSE))))</f>
        <v/>
      </c>
      <c r="K50" s="119"/>
    </row>
    <row r="51" spans="1:11" ht="20.100000000000001" customHeight="1" x14ac:dyDescent="0.25">
      <c r="A51" s="26">
        <v>45</v>
      </c>
      <c r="B51" s="120"/>
      <c r="C51" s="120"/>
      <c r="D51" s="96"/>
      <c r="E51" s="96"/>
      <c r="F51" s="96"/>
      <c r="G51" s="247"/>
      <c r="H51" s="247"/>
      <c r="I51" s="127"/>
      <c r="J51" s="76" t="str">
        <f>IF(F51="", "", IF(E51="Billets de train", "", IF(E51="", "", VLOOKUP(F51, Listes!$G$31:$H$33, 2, FALSE))))</f>
        <v/>
      </c>
      <c r="K51" s="119"/>
    </row>
    <row r="52" spans="1:11" ht="20.100000000000001" customHeight="1" x14ac:dyDescent="0.25">
      <c r="A52" s="26">
        <v>46</v>
      </c>
      <c r="B52" s="120"/>
      <c r="C52" s="120"/>
      <c r="D52" s="96"/>
      <c r="E52" s="96"/>
      <c r="F52" s="96"/>
      <c r="G52" s="247"/>
      <c r="H52" s="247"/>
      <c r="I52" s="127"/>
      <c r="J52" s="76" t="str">
        <f>IF(F52="", "", IF(E52="Billets de train", "", IF(E52="", "", VLOOKUP(F52, Listes!$G$31:$H$33, 2, FALSE))))</f>
        <v/>
      </c>
      <c r="K52" s="119"/>
    </row>
    <row r="53" spans="1:11" ht="20.100000000000001" customHeight="1" x14ac:dyDescent="0.25">
      <c r="A53" s="26">
        <v>47</v>
      </c>
      <c r="B53" s="120"/>
      <c r="C53" s="120"/>
      <c r="D53" s="96"/>
      <c r="E53" s="96"/>
      <c r="F53" s="96"/>
      <c r="G53" s="247"/>
      <c r="H53" s="247"/>
      <c r="I53" s="127"/>
      <c r="J53" s="76" t="str">
        <f>IF(F53="", "", IF(E53="Billets de train", "", IF(E53="", "", VLOOKUP(F53, Listes!$G$31:$H$33, 2, FALSE))))</f>
        <v/>
      </c>
      <c r="K53" s="119"/>
    </row>
    <row r="54" spans="1:11" ht="20.100000000000001" customHeight="1" x14ac:dyDescent="0.25">
      <c r="A54" s="26">
        <v>48</v>
      </c>
      <c r="B54" s="120"/>
      <c r="C54" s="120"/>
      <c r="D54" s="96"/>
      <c r="E54" s="96"/>
      <c r="F54" s="96"/>
      <c r="G54" s="247"/>
      <c r="H54" s="247"/>
      <c r="I54" s="127"/>
      <c r="J54" s="76" t="str">
        <f>IF(F54="", "", IF(E54="Billets de train", "", IF(E54="", "", VLOOKUP(F54, Listes!$G$31:$H$33, 2, FALSE))))</f>
        <v/>
      </c>
      <c r="K54" s="119"/>
    </row>
    <row r="55" spans="1:11" ht="20.100000000000001" customHeight="1" x14ac:dyDescent="0.25">
      <c r="A55" s="26">
        <v>49</v>
      </c>
      <c r="B55" s="120"/>
      <c r="C55" s="120"/>
      <c r="D55" s="96"/>
      <c r="E55" s="96"/>
      <c r="F55" s="96"/>
      <c r="G55" s="247"/>
      <c r="H55" s="247"/>
      <c r="I55" s="127"/>
      <c r="J55" s="76" t="str">
        <f>IF(F55="", "", IF(E55="Billets de train", "", IF(E55="", "", VLOOKUP(F55, Listes!$G$31:$H$33, 2, FALSE))))</f>
        <v/>
      </c>
      <c r="K55" s="119"/>
    </row>
    <row r="56" spans="1:11" ht="20.100000000000001" customHeight="1" x14ac:dyDescent="0.25">
      <c r="A56" s="26">
        <v>50</v>
      </c>
      <c r="B56" s="120"/>
      <c r="C56" s="120"/>
      <c r="D56" s="96"/>
      <c r="E56" s="96"/>
      <c r="F56" s="96"/>
      <c r="G56" s="247"/>
      <c r="H56" s="247"/>
      <c r="I56" s="127"/>
      <c r="J56" s="76" t="str">
        <f>IF(F56="", "", IF(E56="Billets de train", "", IF(E56="", "", VLOOKUP(F56, Listes!$G$31:$H$33, 2, FALSE))))</f>
        <v/>
      </c>
      <c r="K56" s="119"/>
    </row>
    <row r="57" spans="1:11" ht="20.100000000000001" customHeight="1" x14ac:dyDescent="0.25">
      <c r="A57" s="26">
        <v>51</v>
      </c>
      <c r="B57" s="120"/>
      <c r="C57" s="120"/>
      <c r="D57" s="96"/>
      <c r="E57" s="96"/>
      <c r="F57" s="96"/>
      <c r="G57" s="247"/>
      <c r="H57" s="247"/>
      <c r="I57" s="127"/>
      <c r="J57" s="76" t="str">
        <f>IF(F57="", "", IF(E57="Billets de train", "", IF(E57="", "", VLOOKUP(F57, Listes!$G$31:$H$33, 2, FALSE))))</f>
        <v/>
      </c>
      <c r="K57" s="119"/>
    </row>
    <row r="58" spans="1:11" ht="20.100000000000001" customHeight="1" x14ac:dyDescent="0.25">
      <c r="A58" s="26">
        <v>52</v>
      </c>
      <c r="B58" s="120"/>
      <c r="C58" s="120"/>
      <c r="D58" s="96"/>
      <c r="E58" s="96"/>
      <c r="F58" s="96"/>
      <c r="G58" s="247"/>
      <c r="H58" s="247"/>
      <c r="I58" s="127"/>
      <c r="J58" s="76" t="str">
        <f>IF(F58="", "", IF(E58="Billets de train", "", IF(E58="", "", VLOOKUP(F58, Listes!$G$31:$H$33, 2, FALSE))))</f>
        <v/>
      </c>
      <c r="K58" s="119"/>
    </row>
    <row r="59" spans="1:11" ht="20.100000000000001" customHeight="1" x14ac:dyDescent="0.25">
      <c r="A59" s="26">
        <v>53</v>
      </c>
      <c r="B59" s="120"/>
      <c r="C59" s="120"/>
      <c r="D59" s="96"/>
      <c r="E59" s="96"/>
      <c r="F59" s="96"/>
      <c r="G59" s="247"/>
      <c r="H59" s="247"/>
      <c r="I59" s="127"/>
      <c r="J59" s="76" t="str">
        <f>IF(F59="", "", IF(E59="Billets de train", "", IF(E59="", "", VLOOKUP(F59, Listes!$G$31:$H$33, 2, FALSE))))</f>
        <v/>
      </c>
      <c r="K59" s="119"/>
    </row>
    <row r="60" spans="1:11" ht="20.100000000000001" customHeight="1" x14ac:dyDescent="0.25">
      <c r="A60" s="26">
        <v>54</v>
      </c>
      <c r="B60" s="120"/>
      <c r="C60" s="120"/>
      <c r="D60" s="96"/>
      <c r="E60" s="96"/>
      <c r="F60" s="96"/>
      <c r="G60" s="247"/>
      <c r="H60" s="247"/>
      <c r="I60" s="127"/>
      <c r="J60" s="76" t="str">
        <f>IF(F60="", "", IF(E60="Billets de train", "", IF(E60="", "", VLOOKUP(F60, Listes!$G$31:$H$33, 2, FALSE))))</f>
        <v/>
      </c>
      <c r="K60" s="119"/>
    </row>
    <row r="61" spans="1:11" ht="20.100000000000001" customHeight="1" x14ac:dyDescent="0.25">
      <c r="A61" s="26">
        <v>55</v>
      </c>
      <c r="B61" s="120"/>
      <c r="C61" s="120"/>
      <c r="D61" s="96"/>
      <c r="E61" s="96"/>
      <c r="F61" s="96"/>
      <c r="G61" s="247"/>
      <c r="H61" s="247"/>
      <c r="I61" s="127"/>
      <c r="J61" s="76" t="str">
        <f>IF(F61="", "", IF(E61="Billets de train", "", IF(E61="", "", VLOOKUP(F61, Listes!$G$31:$H$33, 2, FALSE))))</f>
        <v/>
      </c>
      <c r="K61" s="119"/>
    </row>
    <row r="62" spans="1:11" ht="20.100000000000001" customHeight="1" x14ac:dyDescent="0.25">
      <c r="A62" s="26">
        <v>56</v>
      </c>
      <c r="B62" s="120"/>
      <c r="C62" s="120"/>
      <c r="D62" s="96"/>
      <c r="E62" s="96"/>
      <c r="F62" s="96"/>
      <c r="G62" s="247"/>
      <c r="H62" s="247"/>
      <c r="I62" s="127"/>
      <c r="J62" s="76" t="str">
        <f>IF(F62="", "", IF(E62="Billets de train", "", IF(E62="", "", VLOOKUP(F62, Listes!$G$31:$H$33, 2, FALSE))))</f>
        <v/>
      </c>
      <c r="K62" s="119"/>
    </row>
    <row r="63" spans="1:11" ht="20.100000000000001" customHeight="1" x14ac:dyDescent="0.25">
      <c r="A63" s="26">
        <v>57</v>
      </c>
      <c r="B63" s="120"/>
      <c r="C63" s="120"/>
      <c r="D63" s="96"/>
      <c r="E63" s="96"/>
      <c r="F63" s="96"/>
      <c r="G63" s="247"/>
      <c r="H63" s="247"/>
      <c r="I63" s="127"/>
      <c r="J63" s="76" t="str">
        <f>IF(F63="", "", IF(E63="Billets de train", "", IF(E63="", "", VLOOKUP(F63, Listes!$G$31:$H$33, 2, FALSE))))</f>
        <v/>
      </c>
      <c r="K63" s="119"/>
    </row>
    <row r="64" spans="1:11" ht="20.100000000000001" customHeight="1" x14ac:dyDescent="0.25">
      <c r="A64" s="26">
        <v>58</v>
      </c>
      <c r="B64" s="120"/>
      <c r="C64" s="120"/>
      <c r="D64" s="96"/>
      <c r="E64" s="96"/>
      <c r="F64" s="96"/>
      <c r="G64" s="247"/>
      <c r="H64" s="247"/>
      <c r="I64" s="127"/>
      <c r="J64" s="76" t="str">
        <f>IF(F64="", "", IF(E64="Billets de train", "", IF(E64="", "", VLOOKUP(F64, Listes!$G$31:$H$33, 2, FALSE))))</f>
        <v/>
      </c>
      <c r="K64" s="119"/>
    </row>
    <row r="65" spans="1:11" ht="20.100000000000001" customHeight="1" x14ac:dyDescent="0.25">
      <c r="A65" s="26">
        <v>59</v>
      </c>
      <c r="B65" s="120"/>
      <c r="C65" s="120"/>
      <c r="D65" s="96"/>
      <c r="E65" s="96"/>
      <c r="F65" s="96"/>
      <c r="G65" s="247"/>
      <c r="H65" s="247"/>
      <c r="I65" s="127"/>
      <c r="J65" s="76" t="str">
        <f>IF(F65="", "", IF(E65="Billets de train", "", IF(E65="", "", VLOOKUP(F65, Listes!$G$31:$H$33, 2, FALSE))))</f>
        <v/>
      </c>
      <c r="K65" s="119"/>
    </row>
    <row r="66" spans="1:11" ht="20.100000000000001" customHeight="1" x14ac:dyDescent="0.25">
      <c r="A66" s="26">
        <v>60</v>
      </c>
      <c r="B66" s="120"/>
      <c r="C66" s="120"/>
      <c r="D66" s="96"/>
      <c r="E66" s="96"/>
      <c r="F66" s="96"/>
      <c r="G66" s="247"/>
      <c r="H66" s="247"/>
      <c r="I66" s="127"/>
      <c r="J66" s="76" t="str">
        <f>IF(F66="", "", IF(E66="Billets de train", "", IF(E66="", "", VLOOKUP(F66, Listes!$G$31:$H$33, 2, FALSE))))</f>
        <v/>
      </c>
      <c r="K66" s="119"/>
    </row>
    <row r="67" spans="1:11" ht="20.100000000000001" customHeight="1" x14ac:dyDescent="0.25">
      <c r="A67" s="26">
        <v>61</v>
      </c>
      <c r="B67" s="120"/>
      <c r="C67" s="120"/>
      <c r="D67" s="96"/>
      <c r="E67" s="96"/>
      <c r="F67" s="96"/>
      <c r="G67" s="247"/>
      <c r="H67" s="247"/>
      <c r="I67" s="127"/>
      <c r="J67" s="76" t="str">
        <f>IF(F67="", "", IF(E67="Billets de train", "", IF(E67="", "", VLOOKUP(F67, Listes!$G$31:$H$33, 2, FALSE))))</f>
        <v/>
      </c>
      <c r="K67" s="119"/>
    </row>
    <row r="68" spans="1:11" ht="20.100000000000001" customHeight="1" x14ac:dyDescent="0.25">
      <c r="A68" s="26">
        <v>62</v>
      </c>
      <c r="B68" s="120"/>
      <c r="C68" s="120"/>
      <c r="D68" s="96"/>
      <c r="E68" s="96"/>
      <c r="F68" s="96"/>
      <c r="G68" s="247"/>
      <c r="H68" s="247"/>
      <c r="I68" s="127"/>
      <c r="J68" s="76" t="str">
        <f>IF(F68="", "", IF(E68="Billets de train", "", IF(E68="", "", VLOOKUP(F68, Listes!$G$31:$H$33, 2, FALSE))))</f>
        <v/>
      </c>
      <c r="K68" s="119"/>
    </row>
    <row r="69" spans="1:11" ht="20.100000000000001" customHeight="1" x14ac:dyDescent="0.25">
      <c r="A69" s="26">
        <v>63</v>
      </c>
      <c r="B69" s="120"/>
      <c r="C69" s="120"/>
      <c r="D69" s="96"/>
      <c r="E69" s="96"/>
      <c r="F69" s="96"/>
      <c r="G69" s="247"/>
      <c r="H69" s="247"/>
      <c r="I69" s="127"/>
      <c r="J69" s="76" t="str">
        <f>IF(F69="", "", IF(E69="Billets de train", "", IF(E69="", "", VLOOKUP(F69, Listes!$G$31:$H$33, 2, FALSE))))</f>
        <v/>
      </c>
      <c r="K69" s="119"/>
    </row>
    <row r="70" spans="1:11" ht="20.100000000000001" customHeight="1" x14ac:dyDescent="0.25">
      <c r="A70" s="26">
        <v>64</v>
      </c>
      <c r="B70" s="120"/>
      <c r="C70" s="120"/>
      <c r="D70" s="96"/>
      <c r="E70" s="96"/>
      <c r="F70" s="96"/>
      <c r="G70" s="247"/>
      <c r="H70" s="247"/>
      <c r="I70" s="127"/>
      <c r="J70" s="76" t="str">
        <f>IF(F70="", "", IF(E70="Billets de train", "", IF(E70="", "", VLOOKUP(F70, Listes!$G$31:$H$33, 2, FALSE))))</f>
        <v/>
      </c>
      <c r="K70" s="119"/>
    </row>
    <row r="71" spans="1:11" ht="20.100000000000001" customHeight="1" x14ac:dyDescent="0.25">
      <c r="A71" s="26">
        <v>65</v>
      </c>
      <c r="B71" s="120"/>
      <c r="C71" s="120"/>
      <c r="D71" s="96"/>
      <c r="E71" s="96"/>
      <c r="F71" s="96"/>
      <c r="G71" s="247"/>
      <c r="H71" s="247"/>
      <c r="I71" s="127"/>
      <c r="J71" s="76" t="str">
        <f>IF(F71="", "", IF(E71="Billets de train", "", IF(E71="", "", VLOOKUP(F71, Listes!$G$31:$H$33, 2, FALSE))))</f>
        <v/>
      </c>
      <c r="K71" s="119"/>
    </row>
    <row r="72" spans="1:11" ht="20.100000000000001" customHeight="1" x14ac:dyDescent="0.25">
      <c r="A72" s="26">
        <v>66</v>
      </c>
      <c r="B72" s="120"/>
      <c r="C72" s="120"/>
      <c r="D72" s="96"/>
      <c r="E72" s="96"/>
      <c r="F72" s="96"/>
      <c r="G72" s="247"/>
      <c r="H72" s="247"/>
      <c r="I72" s="127"/>
      <c r="J72" s="76" t="str">
        <f>IF(F72="", "", IF(E72="Billets de train", "", IF(E72="", "", VLOOKUP(F72, Listes!$G$31:$H$33, 2, FALSE))))</f>
        <v/>
      </c>
      <c r="K72" s="119"/>
    </row>
    <row r="73" spans="1:11" ht="20.100000000000001" customHeight="1" x14ac:dyDescent="0.25">
      <c r="A73" s="26">
        <v>67</v>
      </c>
      <c r="B73" s="120"/>
      <c r="C73" s="120"/>
      <c r="D73" s="96"/>
      <c r="E73" s="96"/>
      <c r="F73" s="96"/>
      <c r="G73" s="247"/>
      <c r="H73" s="247"/>
      <c r="I73" s="127"/>
      <c r="J73" s="76" t="str">
        <f>IF(F73="", "", IF(E73="Billets de train", "", IF(E73="", "", VLOOKUP(F73, Listes!$G$31:$H$33, 2, FALSE))))</f>
        <v/>
      </c>
      <c r="K73" s="119"/>
    </row>
    <row r="74" spans="1:11" ht="20.100000000000001" customHeight="1" x14ac:dyDescent="0.25">
      <c r="A74" s="26">
        <v>68</v>
      </c>
      <c r="B74" s="120"/>
      <c r="C74" s="120"/>
      <c r="D74" s="96"/>
      <c r="E74" s="96"/>
      <c r="F74" s="96"/>
      <c r="G74" s="247"/>
      <c r="H74" s="247"/>
      <c r="I74" s="127"/>
      <c r="J74" s="76" t="str">
        <f>IF(F74="", "", IF(E74="Billets de train", "", IF(E74="", "", VLOOKUP(F74, Listes!$G$31:$H$33, 2, FALSE))))</f>
        <v/>
      </c>
      <c r="K74" s="119"/>
    </row>
    <row r="75" spans="1:11" ht="20.100000000000001" customHeight="1" x14ac:dyDescent="0.25">
      <c r="A75" s="26">
        <v>69</v>
      </c>
      <c r="B75" s="120"/>
      <c r="C75" s="120"/>
      <c r="D75" s="96"/>
      <c r="E75" s="96"/>
      <c r="F75" s="96"/>
      <c r="G75" s="247"/>
      <c r="H75" s="247"/>
      <c r="I75" s="127"/>
      <c r="J75" s="76" t="str">
        <f>IF(F75="", "", IF(E75="Billets de train", "", IF(E75="", "", VLOOKUP(F75, Listes!$G$31:$H$33, 2, FALSE))))</f>
        <v/>
      </c>
      <c r="K75" s="119"/>
    </row>
    <row r="76" spans="1:11" ht="20.100000000000001" customHeight="1" x14ac:dyDescent="0.25">
      <c r="A76" s="26">
        <v>70</v>
      </c>
      <c r="B76" s="120"/>
      <c r="C76" s="120"/>
      <c r="D76" s="96"/>
      <c r="E76" s="96"/>
      <c r="F76" s="96"/>
      <c r="G76" s="247"/>
      <c r="H76" s="247"/>
      <c r="I76" s="127"/>
      <c r="J76" s="76" t="str">
        <f>IF(F76="", "", IF(E76="Billets de train", "", IF(E76="", "", VLOOKUP(F76, Listes!$G$31:$H$33, 2, FALSE))))</f>
        <v/>
      </c>
      <c r="K76" s="119"/>
    </row>
    <row r="77" spans="1:11" ht="20.100000000000001" customHeight="1" x14ac:dyDescent="0.25">
      <c r="A77" s="26">
        <v>71</v>
      </c>
      <c r="B77" s="120"/>
      <c r="C77" s="120"/>
      <c r="D77" s="96"/>
      <c r="E77" s="96"/>
      <c r="F77" s="96"/>
      <c r="G77" s="247"/>
      <c r="H77" s="247"/>
      <c r="I77" s="127"/>
      <c r="J77" s="76" t="str">
        <f>IF(F77="", "", IF(E77="Billets de train", "", IF(E77="", "", VLOOKUP(F77, Listes!$G$31:$H$33, 2, FALSE))))</f>
        <v/>
      </c>
      <c r="K77" s="119"/>
    </row>
    <row r="78" spans="1:11" ht="20.100000000000001" customHeight="1" x14ac:dyDescent="0.25">
      <c r="A78" s="26">
        <v>72</v>
      </c>
      <c r="B78" s="120"/>
      <c r="C78" s="120"/>
      <c r="D78" s="96"/>
      <c r="E78" s="96"/>
      <c r="F78" s="96"/>
      <c r="G78" s="247"/>
      <c r="H78" s="247"/>
      <c r="I78" s="127"/>
      <c r="J78" s="76" t="str">
        <f>IF(F78="", "", IF(E78="Billets de train", "", IF(E78="", "", VLOOKUP(F78, Listes!$G$31:$H$33, 2, FALSE))))</f>
        <v/>
      </c>
      <c r="K78" s="119"/>
    </row>
    <row r="79" spans="1:11" ht="20.100000000000001" customHeight="1" x14ac:dyDescent="0.25">
      <c r="A79" s="26">
        <v>73</v>
      </c>
      <c r="B79" s="120"/>
      <c r="C79" s="120"/>
      <c r="D79" s="96"/>
      <c r="E79" s="96"/>
      <c r="F79" s="96"/>
      <c r="G79" s="247"/>
      <c r="H79" s="247"/>
      <c r="I79" s="127"/>
      <c r="J79" s="76" t="str">
        <f>IF(F79="", "", IF(E79="Billets de train", "", IF(E79="", "", VLOOKUP(F79, Listes!$G$31:$H$33, 2, FALSE))))</f>
        <v/>
      </c>
      <c r="K79" s="119"/>
    </row>
    <row r="80" spans="1:11" ht="20.100000000000001" customHeight="1" x14ac:dyDescent="0.25">
      <c r="A80" s="26">
        <v>74</v>
      </c>
      <c r="B80" s="120"/>
      <c r="C80" s="120"/>
      <c r="D80" s="96"/>
      <c r="E80" s="96"/>
      <c r="F80" s="96"/>
      <c r="G80" s="247"/>
      <c r="H80" s="247"/>
      <c r="I80" s="127"/>
      <c r="J80" s="76" t="str">
        <f>IF(F80="", "", IF(E80="Billets de train", "", IF(E80="", "", VLOOKUP(F80, Listes!$G$31:$H$33, 2, FALSE))))</f>
        <v/>
      </c>
      <c r="K80" s="119"/>
    </row>
    <row r="81" spans="1:11" ht="20.100000000000001" customHeight="1" x14ac:dyDescent="0.25">
      <c r="A81" s="26">
        <v>75</v>
      </c>
      <c r="B81" s="120"/>
      <c r="C81" s="120"/>
      <c r="D81" s="96"/>
      <c r="E81" s="96"/>
      <c r="F81" s="96"/>
      <c r="G81" s="247"/>
      <c r="H81" s="247"/>
      <c r="I81" s="127"/>
      <c r="J81" s="76" t="str">
        <f>IF(F81="", "", IF(E81="Billets de train", "", IF(E81="", "", VLOOKUP(F81, Listes!$G$31:$H$33, 2, FALSE))))</f>
        <v/>
      </c>
      <c r="K81" s="119"/>
    </row>
    <row r="82" spans="1:11" ht="20.100000000000001" customHeight="1" x14ac:dyDescent="0.25">
      <c r="A82" s="26">
        <v>76</v>
      </c>
      <c r="B82" s="120"/>
      <c r="C82" s="120"/>
      <c r="D82" s="96"/>
      <c r="E82" s="96"/>
      <c r="F82" s="96"/>
      <c r="G82" s="247"/>
      <c r="H82" s="247"/>
      <c r="I82" s="127"/>
      <c r="J82" s="76" t="str">
        <f>IF(F82="", "", IF(E82="Billets de train", "", IF(E82="", "", VLOOKUP(F82, Listes!$G$31:$H$33, 2, FALSE))))</f>
        <v/>
      </c>
      <c r="K82" s="119"/>
    </row>
    <row r="83" spans="1:11" ht="20.100000000000001" customHeight="1" x14ac:dyDescent="0.25">
      <c r="A83" s="26">
        <v>77</v>
      </c>
      <c r="B83" s="120"/>
      <c r="C83" s="120"/>
      <c r="D83" s="96"/>
      <c r="E83" s="96"/>
      <c r="F83" s="96"/>
      <c r="G83" s="247"/>
      <c r="H83" s="247"/>
      <c r="I83" s="127"/>
      <c r="J83" s="76" t="str">
        <f>IF(F83="", "", IF(E83="Billets de train", "", IF(E83="", "", VLOOKUP(F83, Listes!$G$31:$H$33, 2, FALSE))))</f>
        <v/>
      </c>
      <c r="K83" s="119"/>
    </row>
    <row r="84" spans="1:11" ht="20.100000000000001" customHeight="1" x14ac:dyDescent="0.25">
      <c r="A84" s="26">
        <v>78</v>
      </c>
      <c r="B84" s="120"/>
      <c r="C84" s="120"/>
      <c r="D84" s="96"/>
      <c r="E84" s="96"/>
      <c r="F84" s="96"/>
      <c r="G84" s="247"/>
      <c r="H84" s="247"/>
      <c r="I84" s="127"/>
      <c r="J84" s="76" t="str">
        <f>IF(F84="", "", IF(E84="Billets de train", "", IF(E84="", "", VLOOKUP(F84, Listes!$G$31:$H$33, 2, FALSE))))</f>
        <v/>
      </c>
      <c r="K84" s="119"/>
    </row>
    <row r="85" spans="1:11" ht="20.100000000000001" customHeight="1" x14ac:dyDescent="0.25">
      <c r="A85" s="26">
        <v>79</v>
      </c>
      <c r="B85" s="120"/>
      <c r="C85" s="120"/>
      <c r="D85" s="96"/>
      <c r="E85" s="96"/>
      <c r="F85" s="96"/>
      <c r="G85" s="247"/>
      <c r="H85" s="247"/>
      <c r="I85" s="127"/>
      <c r="J85" s="76" t="str">
        <f>IF(F85="", "", IF(E85="Billets de train", "", IF(E85="", "", VLOOKUP(F85, Listes!$G$31:$H$33, 2, FALSE))))</f>
        <v/>
      </c>
      <c r="K85" s="119"/>
    </row>
    <row r="86" spans="1:11" ht="20.100000000000001" customHeight="1" x14ac:dyDescent="0.25">
      <c r="A86" s="26">
        <v>80</v>
      </c>
      <c r="B86" s="120"/>
      <c r="C86" s="120"/>
      <c r="D86" s="96"/>
      <c r="E86" s="96"/>
      <c r="F86" s="96"/>
      <c r="G86" s="247"/>
      <c r="H86" s="247"/>
      <c r="I86" s="127"/>
      <c r="J86" s="76" t="str">
        <f>IF(F86="", "", IF(E86="Billets de train", "", IF(E86="", "", VLOOKUP(F86, Listes!$G$31:$H$33, 2, FALSE))))</f>
        <v/>
      </c>
      <c r="K86" s="119"/>
    </row>
    <row r="87" spans="1:11" ht="20.100000000000001" customHeight="1" x14ac:dyDescent="0.25">
      <c r="A87" s="26">
        <v>81</v>
      </c>
      <c r="B87" s="120"/>
      <c r="C87" s="120"/>
      <c r="D87" s="96"/>
      <c r="E87" s="96"/>
      <c r="F87" s="96"/>
      <c r="G87" s="247"/>
      <c r="H87" s="247"/>
      <c r="I87" s="127"/>
      <c r="J87" s="76" t="str">
        <f>IF(F87="", "", IF(E87="Billets de train", "", IF(E87="", "", VLOOKUP(F87, Listes!$G$31:$H$33, 2, FALSE))))</f>
        <v/>
      </c>
      <c r="K87" s="119"/>
    </row>
    <row r="88" spans="1:11" ht="20.100000000000001" customHeight="1" x14ac:dyDescent="0.25">
      <c r="A88" s="26">
        <v>82</v>
      </c>
      <c r="B88" s="120"/>
      <c r="C88" s="120"/>
      <c r="D88" s="96"/>
      <c r="E88" s="96"/>
      <c r="F88" s="96"/>
      <c r="G88" s="247"/>
      <c r="H88" s="247"/>
      <c r="I88" s="127"/>
      <c r="J88" s="76" t="str">
        <f>IF(F88="", "", IF(E88="Billets de train", "", IF(E88="", "", VLOOKUP(F88, Listes!$G$31:$H$33, 2, FALSE))))</f>
        <v/>
      </c>
      <c r="K88" s="119"/>
    </row>
    <row r="89" spans="1:11" ht="20.100000000000001" customHeight="1" x14ac:dyDescent="0.25">
      <c r="A89" s="26">
        <v>83</v>
      </c>
      <c r="B89" s="120"/>
      <c r="C89" s="120"/>
      <c r="D89" s="96"/>
      <c r="E89" s="96"/>
      <c r="F89" s="96"/>
      <c r="G89" s="247"/>
      <c r="H89" s="247"/>
      <c r="I89" s="127"/>
      <c r="J89" s="76" t="str">
        <f>IF(F89="", "", IF(E89="Billets de train", "", IF(E89="", "", VLOOKUP(F89, Listes!$G$31:$H$33, 2, FALSE))))</f>
        <v/>
      </c>
      <c r="K89" s="119"/>
    </row>
    <row r="90" spans="1:11" ht="20.100000000000001" customHeight="1" x14ac:dyDescent="0.25">
      <c r="A90" s="26">
        <v>84</v>
      </c>
      <c r="B90" s="120"/>
      <c r="C90" s="120"/>
      <c r="D90" s="96"/>
      <c r="E90" s="96"/>
      <c r="F90" s="96"/>
      <c r="G90" s="247"/>
      <c r="H90" s="247"/>
      <c r="I90" s="127"/>
      <c r="J90" s="76" t="str">
        <f>IF(F90="", "", IF(E90="Billets de train", "", IF(E90="", "", VLOOKUP(F90, Listes!$G$31:$H$33, 2, FALSE))))</f>
        <v/>
      </c>
      <c r="K90" s="119"/>
    </row>
    <row r="91" spans="1:11" ht="20.100000000000001" customHeight="1" x14ac:dyDescent="0.25">
      <c r="A91" s="26">
        <v>85</v>
      </c>
      <c r="B91" s="120"/>
      <c r="C91" s="120"/>
      <c r="D91" s="96"/>
      <c r="E91" s="96"/>
      <c r="F91" s="96"/>
      <c r="G91" s="247"/>
      <c r="H91" s="247"/>
      <c r="I91" s="127"/>
      <c r="J91" s="76" t="str">
        <f>IF(F91="", "", IF(E91="Billets de train", "", IF(E91="", "", VLOOKUP(F91, Listes!$G$31:$H$33, 2, FALSE))))</f>
        <v/>
      </c>
      <c r="K91" s="119"/>
    </row>
    <row r="92" spans="1:11" ht="20.100000000000001" customHeight="1" x14ac:dyDescent="0.25">
      <c r="A92" s="26">
        <v>86</v>
      </c>
      <c r="B92" s="120"/>
      <c r="C92" s="120"/>
      <c r="D92" s="96"/>
      <c r="E92" s="96"/>
      <c r="F92" s="96"/>
      <c r="G92" s="247"/>
      <c r="H92" s="247"/>
      <c r="I92" s="127"/>
      <c r="J92" s="76" t="str">
        <f>IF(F92="", "", IF(E92="Billets de train", "", IF(E92="", "", VLOOKUP(F92, Listes!$G$31:$H$33, 2, FALSE))))</f>
        <v/>
      </c>
      <c r="K92" s="119"/>
    </row>
    <row r="93" spans="1:11" ht="20.100000000000001" customHeight="1" x14ac:dyDescent="0.25">
      <c r="A93" s="26">
        <v>87</v>
      </c>
      <c r="B93" s="120"/>
      <c r="C93" s="120"/>
      <c r="D93" s="96"/>
      <c r="E93" s="96"/>
      <c r="F93" s="96"/>
      <c r="G93" s="247"/>
      <c r="H93" s="247"/>
      <c r="I93" s="127"/>
      <c r="J93" s="76" t="str">
        <f>IF(F93="", "", IF(E93="Billets de train", "", IF(E93="", "", VLOOKUP(F93, Listes!$G$31:$H$33, 2, FALSE))))</f>
        <v/>
      </c>
      <c r="K93" s="119"/>
    </row>
    <row r="94" spans="1:11" ht="20.100000000000001" customHeight="1" x14ac:dyDescent="0.25">
      <c r="A94" s="26">
        <v>88</v>
      </c>
      <c r="B94" s="120"/>
      <c r="C94" s="120"/>
      <c r="D94" s="96"/>
      <c r="E94" s="96"/>
      <c r="F94" s="96"/>
      <c r="G94" s="247"/>
      <c r="H94" s="247"/>
      <c r="I94" s="127"/>
      <c r="J94" s="76" t="str">
        <f>IF(F94="", "", IF(E94="Billets de train", "", IF(E94="", "", VLOOKUP(F94, Listes!$G$31:$H$33, 2, FALSE))))</f>
        <v/>
      </c>
      <c r="K94" s="119"/>
    </row>
    <row r="95" spans="1:11" ht="20.100000000000001" customHeight="1" x14ac:dyDescent="0.25">
      <c r="A95" s="26">
        <v>89</v>
      </c>
      <c r="B95" s="120"/>
      <c r="C95" s="120"/>
      <c r="D95" s="96"/>
      <c r="E95" s="96"/>
      <c r="F95" s="96"/>
      <c r="G95" s="247"/>
      <c r="H95" s="247"/>
      <c r="I95" s="127"/>
      <c r="J95" s="76" t="str">
        <f>IF(F95="", "", IF(E95="Billets de train", "", IF(E95="", "", VLOOKUP(F95, Listes!$G$31:$H$33, 2, FALSE))))</f>
        <v/>
      </c>
      <c r="K95" s="119"/>
    </row>
    <row r="96" spans="1:11" ht="20.100000000000001" customHeight="1" x14ac:dyDescent="0.25">
      <c r="A96" s="26">
        <v>90</v>
      </c>
      <c r="B96" s="120"/>
      <c r="C96" s="120"/>
      <c r="D96" s="96"/>
      <c r="E96" s="96"/>
      <c r="F96" s="96"/>
      <c r="G96" s="247"/>
      <c r="H96" s="247"/>
      <c r="I96" s="127"/>
      <c r="J96" s="76" t="str">
        <f>IF(F96="", "", IF(E96="Billets de train", "", IF(E96="", "", VLOOKUP(F96, Listes!$G$31:$H$33, 2, FALSE))))</f>
        <v/>
      </c>
      <c r="K96" s="119"/>
    </row>
    <row r="97" spans="1:11" ht="20.100000000000001" customHeight="1" x14ac:dyDescent="0.25">
      <c r="A97" s="26">
        <v>91</v>
      </c>
      <c r="B97" s="120"/>
      <c r="C97" s="120"/>
      <c r="D97" s="96"/>
      <c r="E97" s="96"/>
      <c r="F97" s="96"/>
      <c r="G97" s="247"/>
      <c r="H97" s="247"/>
      <c r="I97" s="127"/>
      <c r="J97" s="76" t="str">
        <f>IF(F97="", "", IF(E97="Billets de train", "", IF(E97="", "", VLOOKUP(F97, Listes!$G$31:$H$33, 2, FALSE))))</f>
        <v/>
      </c>
      <c r="K97" s="119"/>
    </row>
    <row r="98" spans="1:11" ht="20.100000000000001" customHeight="1" x14ac:dyDescent="0.25">
      <c r="A98" s="26">
        <v>92</v>
      </c>
      <c r="B98" s="120"/>
      <c r="C98" s="120"/>
      <c r="D98" s="96"/>
      <c r="E98" s="96"/>
      <c r="F98" s="96"/>
      <c r="G98" s="247"/>
      <c r="H98" s="247"/>
      <c r="I98" s="127"/>
      <c r="J98" s="76" t="str">
        <f>IF(F98="", "", IF(E98="Billets de train", "", IF(E98="", "", VLOOKUP(F98, Listes!$G$31:$H$33, 2, FALSE))))</f>
        <v/>
      </c>
      <c r="K98" s="119"/>
    </row>
    <row r="99" spans="1:11" ht="20.100000000000001" customHeight="1" x14ac:dyDescent="0.25">
      <c r="A99" s="26">
        <v>93</v>
      </c>
      <c r="B99" s="120"/>
      <c r="C99" s="120"/>
      <c r="D99" s="96"/>
      <c r="E99" s="96"/>
      <c r="F99" s="96"/>
      <c r="G99" s="247"/>
      <c r="H99" s="247"/>
      <c r="I99" s="127"/>
      <c r="J99" s="76" t="str">
        <f>IF(F99="", "", IF(E99="Billets de train", "", IF(E99="", "", VLOOKUP(F99, Listes!$G$31:$H$33, 2, FALSE))))</f>
        <v/>
      </c>
      <c r="K99" s="119"/>
    </row>
    <row r="100" spans="1:11" ht="20.100000000000001" customHeight="1" x14ac:dyDescent="0.25">
      <c r="A100" s="26">
        <v>94</v>
      </c>
      <c r="B100" s="120"/>
      <c r="C100" s="120"/>
      <c r="D100" s="96"/>
      <c r="E100" s="96"/>
      <c r="F100" s="96"/>
      <c r="G100" s="247"/>
      <c r="H100" s="247"/>
      <c r="I100" s="127"/>
      <c r="J100" s="76" t="str">
        <f>IF(F100="", "", IF(E100="Billets de train", "", IF(E100="", "", VLOOKUP(F100, Listes!$G$31:$H$33, 2, FALSE))))</f>
        <v/>
      </c>
      <c r="K100" s="119"/>
    </row>
    <row r="101" spans="1:11" ht="20.100000000000001" customHeight="1" x14ac:dyDescent="0.25">
      <c r="A101" s="26">
        <v>95</v>
      </c>
      <c r="B101" s="120"/>
      <c r="C101" s="120"/>
      <c r="D101" s="96"/>
      <c r="E101" s="96"/>
      <c r="F101" s="96"/>
      <c r="G101" s="247"/>
      <c r="H101" s="247"/>
      <c r="I101" s="127"/>
      <c r="J101" s="76" t="str">
        <f>IF(F101="", "", IF(E101="Billets de train", "", IF(E101="", "", VLOOKUP(F101, Listes!$G$31:$H$33, 2, FALSE))))</f>
        <v/>
      </c>
      <c r="K101" s="119"/>
    </row>
    <row r="102" spans="1:11" ht="20.100000000000001" customHeight="1" x14ac:dyDescent="0.25">
      <c r="A102" s="26">
        <v>96</v>
      </c>
      <c r="B102" s="120"/>
      <c r="C102" s="120"/>
      <c r="D102" s="96"/>
      <c r="E102" s="96"/>
      <c r="F102" s="96"/>
      <c r="G102" s="247"/>
      <c r="H102" s="247"/>
      <c r="I102" s="127"/>
      <c r="J102" s="76" t="str">
        <f>IF(F102="", "", IF(E102="Billets de train", "", IF(E102="", "", VLOOKUP(F102, Listes!$G$31:$H$33, 2, FALSE))))</f>
        <v/>
      </c>
      <c r="K102" s="119"/>
    </row>
    <row r="103" spans="1:11" ht="20.100000000000001" customHeight="1" x14ac:dyDescent="0.25">
      <c r="A103" s="26">
        <v>97</v>
      </c>
      <c r="B103" s="120"/>
      <c r="C103" s="120"/>
      <c r="D103" s="96"/>
      <c r="E103" s="96"/>
      <c r="F103" s="96"/>
      <c r="G103" s="247"/>
      <c r="H103" s="247"/>
      <c r="I103" s="127"/>
      <c r="J103" s="76" t="str">
        <f>IF(F103="", "", IF(E103="Billets de train", "", IF(E103="", "", VLOOKUP(F103, Listes!$G$31:$H$33, 2, FALSE))))</f>
        <v/>
      </c>
      <c r="K103" s="119"/>
    </row>
    <row r="104" spans="1:11" ht="20.100000000000001" customHeight="1" x14ac:dyDescent="0.25">
      <c r="A104" s="26">
        <v>98</v>
      </c>
      <c r="B104" s="120"/>
      <c r="C104" s="120"/>
      <c r="D104" s="96"/>
      <c r="E104" s="96"/>
      <c r="F104" s="96"/>
      <c r="G104" s="247"/>
      <c r="H104" s="247"/>
      <c r="I104" s="127"/>
      <c r="J104" s="76" t="str">
        <f>IF(F104="", "", IF(E104="Billets de train", "", IF(E104="", "", VLOOKUP(F104, Listes!$G$31:$H$33, 2, FALSE))))</f>
        <v/>
      </c>
      <c r="K104" s="119"/>
    </row>
    <row r="105" spans="1:11" ht="20.100000000000001" customHeight="1" x14ac:dyDescent="0.25">
      <c r="A105" s="26">
        <v>99</v>
      </c>
      <c r="B105" s="120"/>
      <c r="C105" s="120"/>
      <c r="D105" s="96"/>
      <c r="E105" s="96"/>
      <c r="F105" s="96"/>
      <c r="G105" s="247"/>
      <c r="H105" s="247"/>
      <c r="I105" s="127"/>
      <c r="J105" s="76" t="str">
        <f>IF(F105="", "", IF(E105="Billets de train", "", IF(E105="", "", VLOOKUP(F105, Listes!$G$31:$H$33, 2, FALSE))))</f>
        <v/>
      </c>
      <c r="K105" s="119"/>
    </row>
    <row r="106" spans="1:11" ht="20.100000000000001" customHeight="1" x14ac:dyDescent="0.25">
      <c r="A106" s="26">
        <v>100</v>
      </c>
      <c r="B106" s="120"/>
      <c r="C106" s="120"/>
      <c r="D106" s="96"/>
      <c r="E106" s="96"/>
      <c r="F106" s="96"/>
      <c r="G106" s="247"/>
      <c r="H106" s="247"/>
      <c r="I106" s="127"/>
      <c r="J106" s="76" t="str">
        <f>IF(F106="", "", IF(E106="Billets de train", "", IF(E106="", "", VLOOKUP(F106, Listes!$G$31:$H$33, 2, FALSE))))</f>
        <v/>
      </c>
      <c r="K106" s="119"/>
    </row>
    <row r="107" spans="1:11" ht="20.100000000000001" customHeight="1" x14ac:dyDescent="0.25">
      <c r="A107" s="26">
        <v>101</v>
      </c>
      <c r="B107" s="120"/>
      <c r="C107" s="120"/>
      <c r="D107" s="96"/>
      <c r="E107" s="96"/>
      <c r="F107" s="96"/>
      <c r="G107" s="247"/>
      <c r="H107" s="247"/>
      <c r="I107" s="127"/>
      <c r="J107" s="76" t="str">
        <f>IF(F107="", "", IF(E107="Billets de train", "", IF(E107="", "", VLOOKUP(F107, Listes!$G$31:$H$33, 2, FALSE))))</f>
        <v/>
      </c>
      <c r="K107" s="119"/>
    </row>
    <row r="108" spans="1:11" ht="20.100000000000001" customHeight="1" x14ac:dyDescent="0.25">
      <c r="A108" s="26">
        <v>102</v>
      </c>
      <c r="B108" s="120"/>
      <c r="C108" s="120"/>
      <c r="D108" s="96"/>
      <c r="E108" s="96"/>
      <c r="F108" s="96"/>
      <c r="G108" s="247"/>
      <c r="H108" s="247"/>
      <c r="I108" s="127"/>
      <c r="J108" s="76" t="str">
        <f>IF(F108="", "", IF(E108="Billets de train", "", IF(E108="", "", VLOOKUP(F108, Listes!$G$31:$H$33, 2, FALSE))))</f>
        <v/>
      </c>
      <c r="K108" s="119"/>
    </row>
    <row r="109" spans="1:11" ht="20.100000000000001" customHeight="1" x14ac:dyDescent="0.25">
      <c r="A109" s="26">
        <v>103</v>
      </c>
      <c r="B109" s="120"/>
      <c r="C109" s="120"/>
      <c r="D109" s="96"/>
      <c r="E109" s="96"/>
      <c r="F109" s="96"/>
      <c r="G109" s="247"/>
      <c r="H109" s="247"/>
      <c r="I109" s="127"/>
      <c r="J109" s="76" t="str">
        <f>IF(F109="", "", IF(E109="Billets de train", "", IF(E109="", "", VLOOKUP(F109, Listes!$G$31:$H$33, 2, FALSE))))</f>
        <v/>
      </c>
      <c r="K109" s="119"/>
    </row>
    <row r="110" spans="1:11" ht="20.100000000000001" customHeight="1" x14ac:dyDescent="0.25">
      <c r="A110" s="26">
        <v>104</v>
      </c>
      <c r="B110" s="120"/>
      <c r="C110" s="120"/>
      <c r="D110" s="96"/>
      <c r="E110" s="96"/>
      <c r="F110" s="96"/>
      <c r="G110" s="247"/>
      <c r="H110" s="247"/>
      <c r="I110" s="127"/>
      <c r="J110" s="76" t="str">
        <f>IF(F110="", "", IF(E110="Billets de train", "", IF(E110="", "", VLOOKUP(F110, Listes!$G$31:$H$33, 2, FALSE))))</f>
        <v/>
      </c>
      <c r="K110" s="119"/>
    </row>
    <row r="111" spans="1:11" ht="20.100000000000001" customHeight="1" x14ac:dyDescent="0.25">
      <c r="A111" s="26">
        <v>105</v>
      </c>
      <c r="B111" s="120"/>
      <c r="C111" s="120"/>
      <c r="D111" s="96"/>
      <c r="E111" s="96"/>
      <c r="F111" s="96"/>
      <c r="G111" s="247"/>
      <c r="H111" s="247"/>
      <c r="I111" s="127"/>
      <c r="J111" s="76" t="str">
        <f>IF(F111="", "", IF(E111="Billets de train", "", IF(E111="", "", VLOOKUP(F111, Listes!$G$31:$H$33, 2, FALSE))))</f>
        <v/>
      </c>
      <c r="K111" s="119"/>
    </row>
    <row r="112" spans="1:11" ht="20.100000000000001" customHeight="1" x14ac:dyDescent="0.25">
      <c r="A112" s="26">
        <v>106</v>
      </c>
      <c r="B112" s="120"/>
      <c r="C112" s="120"/>
      <c r="D112" s="96"/>
      <c r="E112" s="96"/>
      <c r="F112" s="96"/>
      <c r="G112" s="247"/>
      <c r="H112" s="247"/>
      <c r="I112" s="127"/>
      <c r="J112" s="76" t="str">
        <f>IF(F112="", "", IF(E112="Billets de train", "", IF(E112="", "", VLOOKUP(F112, Listes!$G$31:$H$33, 2, FALSE))))</f>
        <v/>
      </c>
      <c r="K112" s="119"/>
    </row>
    <row r="113" spans="1:11" ht="20.100000000000001" customHeight="1" x14ac:dyDescent="0.25">
      <c r="A113" s="26">
        <v>107</v>
      </c>
      <c r="B113" s="120"/>
      <c r="C113" s="120"/>
      <c r="D113" s="96"/>
      <c r="E113" s="96"/>
      <c r="F113" s="96"/>
      <c r="G113" s="247"/>
      <c r="H113" s="247"/>
      <c r="I113" s="127"/>
      <c r="J113" s="76" t="str">
        <f>IF(F113="", "", IF(E113="Billets de train", "", IF(E113="", "", VLOOKUP(F113, Listes!$G$31:$H$33, 2, FALSE))))</f>
        <v/>
      </c>
      <c r="K113" s="119"/>
    </row>
    <row r="114" spans="1:11" ht="20.100000000000001" customHeight="1" x14ac:dyDescent="0.25">
      <c r="A114" s="26">
        <v>108</v>
      </c>
      <c r="B114" s="120"/>
      <c r="C114" s="120"/>
      <c r="D114" s="96"/>
      <c r="E114" s="96"/>
      <c r="F114" s="96"/>
      <c r="G114" s="247"/>
      <c r="H114" s="247"/>
      <c r="I114" s="127"/>
      <c r="J114" s="76" t="str">
        <f>IF(F114="", "", IF(E114="Billets de train", "", IF(E114="", "", VLOOKUP(F114, Listes!$G$31:$H$33, 2, FALSE))))</f>
        <v/>
      </c>
      <c r="K114" s="119"/>
    </row>
    <row r="115" spans="1:11" ht="20.100000000000001" customHeight="1" x14ac:dyDescent="0.25">
      <c r="A115" s="26">
        <v>109</v>
      </c>
      <c r="B115" s="120"/>
      <c r="C115" s="120"/>
      <c r="D115" s="96"/>
      <c r="E115" s="96"/>
      <c r="F115" s="96"/>
      <c r="G115" s="247"/>
      <c r="H115" s="247"/>
      <c r="I115" s="127"/>
      <c r="J115" s="76" t="str">
        <f>IF(F115="", "", IF(E115="Billets de train", "", IF(E115="", "", VLOOKUP(F115, Listes!$G$31:$H$33, 2, FALSE))))</f>
        <v/>
      </c>
      <c r="K115" s="119"/>
    </row>
    <row r="116" spans="1:11" ht="20.100000000000001" customHeight="1" x14ac:dyDescent="0.25">
      <c r="A116" s="26">
        <v>110</v>
      </c>
      <c r="B116" s="120"/>
      <c r="C116" s="120"/>
      <c r="D116" s="96"/>
      <c r="E116" s="96"/>
      <c r="F116" s="96"/>
      <c r="G116" s="247"/>
      <c r="H116" s="247"/>
      <c r="I116" s="127"/>
      <c r="J116" s="76" t="str">
        <f>IF(F116="", "", IF(E116="Billets de train", "", IF(E116="", "", VLOOKUP(F116, Listes!$G$31:$H$33, 2, FALSE))))</f>
        <v/>
      </c>
      <c r="K116" s="119"/>
    </row>
    <row r="117" spans="1:11" ht="20.100000000000001" customHeight="1" x14ac:dyDescent="0.25">
      <c r="A117" s="26">
        <v>111</v>
      </c>
      <c r="B117" s="120"/>
      <c r="C117" s="120"/>
      <c r="D117" s="96"/>
      <c r="E117" s="96"/>
      <c r="F117" s="96"/>
      <c r="G117" s="247"/>
      <c r="H117" s="247"/>
      <c r="I117" s="127"/>
      <c r="J117" s="76" t="str">
        <f>IF(F117="", "", IF(E117="Billets de train", "", IF(E117="", "", VLOOKUP(F117, Listes!$G$31:$H$33, 2, FALSE))))</f>
        <v/>
      </c>
      <c r="K117" s="119"/>
    </row>
    <row r="118" spans="1:11" ht="20.100000000000001" customHeight="1" x14ac:dyDescent="0.25">
      <c r="A118" s="26">
        <v>112</v>
      </c>
      <c r="B118" s="120"/>
      <c r="C118" s="120"/>
      <c r="D118" s="96"/>
      <c r="E118" s="96"/>
      <c r="F118" s="96"/>
      <c r="G118" s="247"/>
      <c r="H118" s="247"/>
      <c r="I118" s="127"/>
      <c r="J118" s="76" t="str">
        <f>IF(F118="", "", IF(E118="Billets de train", "", IF(E118="", "", VLOOKUP(F118, Listes!$G$31:$H$33, 2, FALSE))))</f>
        <v/>
      </c>
      <c r="K118" s="119"/>
    </row>
    <row r="119" spans="1:11" ht="20.100000000000001" customHeight="1" x14ac:dyDescent="0.25">
      <c r="A119" s="26">
        <v>113</v>
      </c>
      <c r="B119" s="120"/>
      <c r="C119" s="120"/>
      <c r="D119" s="96"/>
      <c r="E119" s="96"/>
      <c r="F119" s="96"/>
      <c r="G119" s="247"/>
      <c r="H119" s="247"/>
      <c r="I119" s="127"/>
      <c r="J119" s="76" t="str">
        <f>IF(F119="", "", IF(E119="Billets de train", "", IF(E119="", "", VLOOKUP(F119, Listes!$G$31:$H$33, 2, FALSE))))</f>
        <v/>
      </c>
      <c r="K119" s="119"/>
    </row>
    <row r="120" spans="1:11" ht="20.100000000000001" customHeight="1" x14ac:dyDescent="0.25">
      <c r="A120" s="26">
        <v>114</v>
      </c>
      <c r="B120" s="120"/>
      <c r="C120" s="120"/>
      <c r="D120" s="96"/>
      <c r="E120" s="96"/>
      <c r="F120" s="96"/>
      <c r="G120" s="247"/>
      <c r="H120" s="247"/>
      <c r="I120" s="127"/>
      <c r="J120" s="76" t="str">
        <f>IF(F120="", "", IF(E120="Billets de train", "", IF(E120="", "", VLOOKUP(F120, Listes!$G$31:$H$33, 2, FALSE))))</f>
        <v/>
      </c>
      <c r="K120" s="119"/>
    </row>
    <row r="121" spans="1:11" ht="20.100000000000001" customHeight="1" x14ac:dyDescent="0.25">
      <c r="A121" s="26">
        <v>115</v>
      </c>
      <c r="B121" s="120"/>
      <c r="C121" s="120"/>
      <c r="D121" s="96"/>
      <c r="E121" s="96"/>
      <c r="F121" s="96"/>
      <c r="G121" s="247"/>
      <c r="H121" s="247"/>
      <c r="I121" s="127"/>
      <c r="J121" s="76" t="str">
        <f>IF(F121="", "", IF(E121="Billets de train", "", IF(E121="", "", VLOOKUP(F121, Listes!$G$31:$H$33, 2, FALSE))))</f>
        <v/>
      </c>
      <c r="K121" s="119"/>
    </row>
    <row r="122" spans="1:11" ht="20.100000000000001" customHeight="1" x14ac:dyDescent="0.25">
      <c r="A122" s="26">
        <v>116</v>
      </c>
      <c r="B122" s="120"/>
      <c r="C122" s="120"/>
      <c r="D122" s="96"/>
      <c r="E122" s="96"/>
      <c r="F122" s="96"/>
      <c r="G122" s="247"/>
      <c r="H122" s="247"/>
      <c r="I122" s="127"/>
      <c r="J122" s="76" t="str">
        <f>IF(F122="", "", IF(E122="Billets de train", "", IF(E122="", "", VLOOKUP(F122, Listes!$G$31:$H$33, 2, FALSE))))</f>
        <v/>
      </c>
      <c r="K122" s="119"/>
    </row>
    <row r="123" spans="1:11" ht="20.100000000000001" customHeight="1" x14ac:dyDescent="0.25">
      <c r="A123" s="26">
        <v>117</v>
      </c>
      <c r="B123" s="120"/>
      <c r="C123" s="120"/>
      <c r="D123" s="96"/>
      <c r="E123" s="96"/>
      <c r="F123" s="96"/>
      <c r="G123" s="247"/>
      <c r="H123" s="247"/>
      <c r="I123" s="127"/>
      <c r="J123" s="76" t="str">
        <f>IF(F123="", "", IF(E123="Billets de train", "", IF(E123="", "", VLOOKUP(F123, Listes!$G$31:$H$33, 2, FALSE))))</f>
        <v/>
      </c>
      <c r="K123" s="119"/>
    </row>
    <row r="124" spans="1:11" ht="20.100000000000001" customHeight="1" x14ac:dyDescent="0.25">
      <c r="A124" s="26">
        <v>118</v>
      </c>
      <c r="B124" s="120"/>
      <c r="C124" s="120"/>
      <c r="D124" s="96"/>
      <c r="E124" s="96"/>
      <c r="F124" s="96"/>
      <c r="G124" s="247"/>
      <c r="H124" s="247"/>
      <c r="I124" s="127"/>
      <c r="J124" s="76" t="str">
        <f>IF(F124="", "", IF(E124="Billets de train", "", IF(E124="", "", VLOOKUP(F124, Listes!$G$31:$H$33, 2, FALSE))))</f>
        <v/>
      </c>
      <c r="K124" s="119"/>
    </row>
    <row r="125" spans="1:11" ht="20.100000000000001" customHeight="1" x14ac:dyDescent="0.25">
      <c r="A125" s="26">
        <v>119</v>
      </c>
      <c r="B125" s="120"/>
      <c r="C125" s="120"/>
      <c r="D125" s="96"/>
      <c r="E125" s="96"/>
      <c r="F125" s="96"/>
      <c r="G125" s="247"/>
      <c r="H125" s="247"/>
      <c r="I125" s="127"/>
      <c r="J125" s="76" t="str">
        <f>IF(F125="", "", IF(E125="Billets de train", "", IF(E125="", "", VLOOKUP(F125, Listes!$G$31:$H$33, 2, FALSE))))</f>
        <v/>
      </c>
      <c r="K125" s="119"/>
    </row>
    <row r="126" spans="1:11" ht="20.100000000000001" customHeight="1" x14ac:dyDescent="0.25">
      <c r="A126" s="26">
        <v>120</v>
      </c>
      <c r="B126" s="120"/>
      <c r="C126" s="120"/>
      <c r="D126" s="96"/>
      <c r="E126" s="96"/>
      <c r="F126" s="96"/>
      <c r="G126" s="247"/>
      <c r="H126" s="247"/>
      <c r="I126" s="127"/>
      <c r="J126" s="76" t="str">
        <f>IF(F126="", "", IF(E126="Billets de train", "", IF(E126="", "", VLOOKUP(F126, Listes!$G$31:$H$33, 2, FALSE))))</f>
        <v/>
      </c>
      <c r="K126" s="119"/>
    </row>
    <row r="127" spans="1:11" ht="20.100000000000001" customHeight="1" x14ac:dyDescent="0.25">
      <c r="A127" s="26">
        <v>121</v>
      </c>
      <c r="B127" s="120"/>
      <c r="C127" s="120"/>
      <c r="D127" s="96"/>
      <c r="E127" s="96"/>
      <c r="F127" s="96"/>
      <c r="G127" s="247"/>
      <c r="H127" s="247"/>
      <c r="I127" s="127"/>
      <c r="J127" s="76" t="str">
        <f>IF(F127="", "", IF(E127="Billets de train", "", IF(E127="", "", VLOOKUP(F127, Listes!$G$31:$H$33, 2, FALSE))))</f>
        <v/>
      </c>
      <c r="K127" s="119"/>
    </row>
    <row r="128" spans="1:11" ht="20.100000000000001" customHeight="1" x14ac:dyDescent="0.25">
      <c r="A128" s="26">
        <v>122</v>
      </c>
      <c r="B128" s="120"/>
      <c r="C128" s="120"/>
      <c r="D128" s="96"/>
      <c r="E128" s="96"/>
      <c r="F128" s="96"/>
      <c r="G128" s="247"/>
      <c r="H128" s="247"/>
      <c r="I128" s="127"/>
      <c r="J128" s="76" t="str">
        <f>IF(F128="", "", IF(E128="Billets de train", "", IF(E128="", "", VLOOKUP(F128, Listes!$G$31:$H$33, 2, FALSE))))</f>
        <v/>
      </c>
      <c r="K128" s="119"/>
    </row>
    <row r="129" spans="1:11" ht="20.100000000000001" customHeight="1" x14ac:dyDescent="0.25">
      <c r="A129" s="26">
        <v>123</v>
      </c>
      <c r="B129" s="120"/>
      <c r="C129" s="120"/>
      <c r="D129" s="96"/>
      <c r="E129" s="96"/>
      <c r="F129" s="96"/>
      <c r="G129" s="247"/>
      <c r="H129" s="247"/>
      <c r="I129" s="127"/>
      <c r="J129" s="76" t="str">
        <f>IF(F129="", "", IF(E129="Billets de train", "", IF(E129="", "", VLOOKUP(F129, Listes!$G$31:$H$33, 2, FALSE))))</f>
        <v/>
      </c>
      <c r="K129" s="119"/>
    </row>
    <row r="130" spans="1:11" ht="20.100000000000001" customHeight="1" x14ac:dyDescent="0.25">
      <c r="A130" s="26">
        <v>124</v>
      </c>
      <c r="B130" s="120"/>
      <c r="C130" s="120"/>
      <c r="D130" s="96"/>
      <c r="E130" s="96"/>
      <c r="F130" s="96"/>
      <c r="G130" s="247"/>
      <c r="H130" s="247"/>
      <c r="I130" s="127"/>
      <c r="J130" s="76" t="str">
        <f>IF(F130="", "", IF(E130="Billets de train", "", IF(E130="", "", VLOOKUP(F130, Listes!$G$31:$H$33, 2, FALSE))))</f>
        <v/>
      </c>
      <c r="K130" s="119"/>
    </row>
    <row r="131" spans="1:11" ht="20.100000000000001" customHeight="1" x14ac:dyDescent="0.25">
      <c r="A131" s="26">
        <v>125</v>
      </c>
      <c r="B131" s="120"/>
      <c r="C131" s="120"/>
      <c r="D131" s="96"/>
      <c r="E131" s="96"/>
      <c r="F131" s="96"/>
      <c r="G131" s="247"/>
      <c r="H131" s="247"/>
      <c r="I131" s="127"/>
      <c r="J131" s="76" t="str">
        <f>IF(F131="", "", IF(E131="Billets de train", "", IF(E131="", "", VLOOKUP(F131, Listes!$G$31:$H$33, 2, FALSE))))</f>
        <v/>
      </c>
      <c r="K131" s="119"/>
    </row>
    <row r="132" spans="1:11" ht="20.100000000000001" customHeight="1" x14ac:dyDescent="0.25">
      <c r="A132" s="26">
        <v>126</v>
      </c>
      <c r="B132" s="120"/>
      <c r="C132" s="120"/>
      <c r="D132" s="96"/>
      <c r="E132" s="96"/>
      <c r="F132" s="96"/>
      <c r="G132" s="247"/>
      <c r="H132" s="247"/>
      <c r="I132" s="127"/>
      <c r="J132" s="76" t="str">
        <f>IF(F132="", "", IF(E132="Billets de train", "", IF(E132="", "", VLOOKUP(F132, Listes!$G$31:$H$33, 2, FALSE))))</f>
        <v/>
      </c>
      <c r="K132" s="119"/>
    </row>
    <row r="133" spans="1:11" ht="20.100000000000001" customHeight="1" x14ac:dyDescent="0.25">
      <c r="A133" s="26">
        <v>127</v>
      </c>
      <c r="B133" s="120"/>
      <c r="C133" s="120"/>
      <c r="D133" s="96"/>
      <c r="E133" s="96"/>
      <c r="F133" s="96"/>
      <c r="G133" s="247"/>
      <c r="H133" s="247"/>
      <c r="I133" s="127"/>
      <c r="J133" s="76" t="str">
        <f>IF(F133="", "", IF(E133="Billets de train", "", IF(E133="", "", VLOOKUP(F133, Listes!$G$31:$H$33, 2, FALSE))))</f>
        <v/>
      </c>
      <c r="K133" s="119"/>
    </row>
    <row r="134" spans="1:11" ht="20.100000000000001" customHeight="1" x14ac:dyDescent="0.25">
      <c r="A134" s="26">
        <v>128</v>
      </c>
      <c r="B134" s="120"/>
      <c r="C134" s="120"/>
      <c r="D134" s="96"/>
      <c r="E134" s="96"/>
      <c r="F134" s="96"/>
      <c r="G134" s="247"/>
      <c r="H134" s="247"/>
      <c r="I134" s="127"/>
      <c r="J134" s="76" t="str">
        <f>IF(F134="", "", IF(E134="Billets de train", "", IF(E134="", "", VLOOKUP(F134, Listes!$G$31:$H$33, 2, FALSE))))</f>
        <v/>
      </c>
      <c r="K134" s="119"/>
    </row>
    <row r="135" spans="1:11" ht="20.100000000000001" customHeight="1" x14ac:dyDescent="0.25">
      <c r="A135" s="26">
        <v>129</v>
      </c>
      <c r="B135" s="120"/>
      <c r="C135" s="120"/>
      <c r="D135" s="96"/>
      <c r="E135" s="96"/>
      <c r="F135" s="96"/>
      <c r="G135" s="247"/>
      <c r="H135" s="247"/>
      <c r="I135" s="127"/>
      <c r="J135" s="76" t="str">
        <f>IF(F135="", "", IF(E135="Billets de train", "", IF(E135="", "", VLOOKUP(F135, Listes!$G$31:$H$33, 2, FALSE))))</f>
        <v/>
      </c>
      <c r="K135" s="119"/>
    </row>
    <row r="136" spans="1:11" ht="20.100000000000001" customHeight="1" x14ac:dyDescent="0.25">
      <c r="A136" s="26">
        <v>130</v>
      </c>
      <c r="B136" s="120"/>
      <c r="C136" s="120"/>
      <c r="D136" s="96"/>
      <c r="E136" s="96"/>
      <c r="F136" s="96"/>
      <c r="G136" s="247"/>
      <c r="H136" s="247"/>
      <c r="I136" s="127"/>
      <c r="J136" s="76" t="str">
        <f>IF(F136="", "", IF(E136="Billets de train", "", IF(E136="", "", VLOOKUP(F136, Listes!$G$31:$H$33, 2, FALSE))))</f>
        <v/>
      </c>
      <c r="K136" s="119"/>
    </row>
    <row r="137" spans="1:11" ht="20.100000000000001" customHeight="1" x14ac:dyDescent="0.25">
      <c r="A137" s="26">
        <v>131</v>
      </c>
      <c r="B137" s="120"/>
      <c r="C137" s="120"/>
      <c r="D137" s="96"/>
      <c r="E137" s="96"/>
      <c r="F137" s="96"/>
      <c r="G137" s="247"/>
      <c r="H137" s="247"/>
      <c r="I137" s="127"/>
      <c r="J137" s="76" t="str">
        <f>IF(F137="", "", IF(E137="Billets de train", "", IF(E137="", "", VLOOKUP(F137, Listes!$G$31:$H$33, 2, FALSE))))</f>
        <v/>
      </c>
      <c r="K137" s="119"/>
    </row>
    <row r="138" spans="1:11" ht="20.100000000000001" customHeight="1" x14ac:dyDescent="0.25">
      <c r="A138" s="26">
        <v>132</v>
      </c>
      <c r="B138" s="120"/>
      <c r="C138" s="120"/>
      <c r="D138" s="96"/>
      <c r="E138" s="96"/>
      <c r="F138" s="96"/>
      <c r="G138" s="247"/>
      <c r="H138" s="247"/>
      <c r="I138" s="127"/>
      <c r="J138" s="76" t="str">
        <f>IF(F138="", "", IF(E138="Billets de train", "", IF(E138="", "", VLOOKUP(F138, Listes!$G$31:$H$33, 2, FALSE))))</f>
        <v/>
      </c>
      <c r="K138" s="119"/>
    </row>
    <row r="139" spans="1:11" ht="20.100000000000001" customHeight="1" x14ac:dyDescent="0.25">
      <c r="A139" s="26">
        <v>133</v>
      </c>
      <c r="B139" s="120"/>
      <c r="C139" s="120"/>
      <c r="D139" s="96"/>
      <c r="E139" s="96"/>
      <c r="F139" s="96"/>
      <c r="G139" s="247"/>
      <c r="H139" s="247"/>
      <c r="I139" s="127"/>
      <c r="J139" s="76" t="str">
        <f>IF(F139="", "", IF(E139="Billets de train", "", IF(E139="", "", VLOOKUP(F139, Listes!$G$31:$H$33, 2, FALSE))))</f>
        <v/>
      </c>
      <c r="K139" s="119"/>
    </row>
    <row r="140" spans="1:11" ht="20.100000000000001" customHeight="1" x14ac:dyDescent="0.25">
      <c r="A140" s="26">
        <v>134</v>
      </c>
      <c r="B140" s="120"/>
      <c r="C140" s="120"/>
      <c r="D140" s="96"/>
      <c r="E140" s="96"/>
      <c r="F140" s="96"/>
      <c r="G140" s="247"/>
      <c r="H140" s="247"/>
      <c r="I140" s="127"/>
      <c r="J140" s="76" t="str">
        <f>IF(F140="", "", IF(E140="Billets de train", "", IF(E140="", "", VLOOKUP(F140, Listes!$G$31:$H$33, 2, FALSE))))</f>
        <v/>
      </c>
      <c r="K140" s="119"/>
    </row>
    <row r="141" spans="1:11" ht="20.100000000000001" customHeight="1" x14ac:dyDescent="0.25">
      <c r="A141" s="26">
        <v>135</v>
      </c>
      <c r="B141" s="120"/>
      <c r="C141" s="120"/>
      <c r="D141" s="96"/>
      <c r="E141" s="96"/>
      <c r="F141" s="96"/>
      <c r="G141" s="247"/>
      <c r="H141" s="247"/>
      <c r="I141" s="127"/>
      <c r="J141" s="76" t="str">
        <f>IF(F141="", "", IF(E141="Billets de train", "", IF(E141="", "", VLOOKUP(F141, Listes!$G$31:$H$33, 2, FALSE))))</f>
        <v/>
      </c>
      <c r="K141" s="119"/>
    </row>
    <row r="142" spans="1:11" ht="20.100000000000001" customHeight="1" x14ac:dyDescent="0.25">
      <c r="A142" s="26">
        <v>136</v>
      </c>
      <c r="B142" s="120"/>
      <c r="C142" s="120"/>
      <c r="D142" s="96"/>
      <c r="E142" s="96"/>
      <c r="F142" s="96"/>
      <c r="G142" s="247"/>
      <c r="H142" s="247"/>
      <c r="I142" s="127"/>
      <c r="J142" s="76" t="str">
        <f>IF(F142="", "", IF(E142="Billets de train", "", IF(E142="", "", VLOOKUP(F142, Listes!$G$31:$H$33, 2, FALSE))))</f>
        <v/>
      </c>
      <c r="K142" s="119"/>
    </row>
    <row r="143" spans="1:11" ht="20.100000000000001" customHeight="1" x14ac:dyDescent="0.25">
      <c r="A143" s="26">
        <v>137</v>
      </c>
      <c r="B143" s="120"/>
      <c r="C143" s="120"/>
      <c r="D143" s="96"/>
      <c r="E143" s="96"/>
      <c r="F143" s="96"/>
      <c r="G143" s="247"/>
      <c r="H143" s="247"/>
      <c r="I143" s="127"/>
      <c r="J143" s="76" t="str">
        <f>IF(F143="", "", IF(E143="Billets de train", "", IF(E143="", "", VLOOKUP(F143, Listes!$G$31:$H$33, 2, FALSE))))</f>
        <v/>
      </c>
      <c r="K143" s="119"/>
    </row>
    <row r="144" spans="1:11" ht="20.100000000000001" customHeight="1" x14ac:dyDescent="0.25">
      <c r="A144" s="26">
        <v>138</v>
      </c>
      <c r="B144" s="120"/>
      <c r="C144" s="120"/>
      <c r="D144" s="96"/>
      <c r="E144" s="96"/>
      <c r="F144" s="96"/>
      <c r="G144" s="247"/>
      <c r="H144" s="247"/>
      <c r="I144" s="127"/>
      <c r="J144" s="76" t="str">
        <f>IF(F144="", "", IF(E144="Billets de train", "", IF(E144="", "", VLOOKUP(F144, Listes!$G$31:$H$33, 2, FALSE))))</f>
        <v/>
      </c>
      <c r="K144" s="119"/>
    </row>
    <row r="145" spans="1:11" ht="20.100000000000001" customHeight="1" x14ac:dyDescent="0.25">
      <c r="A145" s="26">
        <v>139</v>
      </c>
      <c r="B145" s="120"/>
      <c r="C145" s="120"/>
      <c r="D145" s="96"/>
      <c r="E145" s="96"/>
      <c r="F145" s="96"/>
      <c r="G145" s="247"/>
      <c r="H145" s="247"/>
      <c r="I145" s="127"/>
      <c r="J145" s="76" t="str">
        <f>IF(F145="", "", IF(E145="Billets de train", "", IF(E145="", "", VLOOKUP(F145, Listes!$G$31:$H$33, 2, FALSE))))</f>
        <v/>
      </c>
      <c r="K145" s="119"/>
    </row>
    <row r="146" spans="1:11" ht="20.100000000000001" customHeight="1" x14ac:dyDescent="0.25">
      <c r="A146" s="26">
        <v>140</v>
      </c>
      <c r="B146" s="120"/>
      <c r="C146" s="120"/>
      <c r="D146" s="96"/>
      <c r="E146" s="96"/>
      <c r="F146" s="96"/>
      <c r="G146" s="247"/>
      <c r="H146" s="247"/>
      <c r="I146" s="127"/>
      <c r="J146" s="76" t="str">
        <f>IF(F146="", "", IF(E146="Billets de train", "", IF(E146="", "", VLOOKUP(F146, Listes!$G$31:$H$33, 2, FALSE))))</f>
        <v/>
      </c>
      <c r="K146" s="119"/>
    </row>
    <row r="147" spans="1:11" ht="20.100000000000001" customHeight="1" x14ac:dyDescent="0.25">
      <c r="A147" s="26">
        <v>141</v>
      </c>
      <c r="B147" s="120"/>
      <c r="C147" s="120"/>
      <c r="D147" s="96"/>
      <c r="E147" s="96"/>
      <c r="F147" s="96"/>
      <c r="G147" s="247"/>
      <c r="H147" s="247"/>
      <c r="I147" s="127"/>
      <c r="J147" s="76" t="str">
        <f>IF(F147="", "", IF(E147="Billets de train", "", IF(E147="", "", VLOOKUP(F147, Listes!$G$31:$H$33, 2, FALSE))))</f>
        <v/>
      </c>
      <c r="K147" s="119"/>
    </row>
    <row r="148" spans="1:11" ht="20.100000000000001" customHeight="1" x14ac:dyDescent="0.25">
      <c r="A148" s="26">
        <v>142</v>
      </c>
      <c r="B148" s="120"/>
      <c r="C148" s="120"/>
      <c r="D148" s="96"/>
      <c r="E148" s="96"/>
      <c r="F148" s="96"/>
      <c r="G148" s="247"/>
      <c r="H148" s="247"/>
      <c r="I148" s="127"/>
      <c r="J148" s="76" t="str">
        <f>IF(F148="", "", IF(E148="Billets de train", "", IF(E148="", "", VLOOKUP(F148, Listes!$G$31:$H$33, 2, FALSE))))</f>
        <v/>
      </c>
      <c r="K148" s="119"/>
    </row>
    <row r="149" spans="1:11" ht="20.100000000000001" customHeight="1" x14ac:dyDescent="0.25">
      <c r="A149" s="26">
        <v>143</v>
      </c>
      <c r="B149" s="120"/>
      <c r="C149" s="120"/>
      <c r="D149" s="96"/>
      <c r="E149" s="96"/>
      <c r="F149" s="96"/>
      <c r="G149" s="247"/>
      <c r="H149" s="247"/>
      <c r="I149" s="127"/>
      <c r="J149" s="76" t="str">
        <f>IF(F149="", "", IF(E149="Billets de train", "", IF(E149="", "", VLOOKUP(F149, Listes!$G$31:$H$33, 2, FALSE))))</f>
        <v/>
      </c>
      <c r="K149" s="119"/>
    </row>
    <row r="150" spans="1:11" ht="20.100000000000001" customHeight="1" x14ac:dyDescent="0.25">
      <c r="A150" s="26">
        <v>144</v>
      </c>
      <c r="B150" s="120"/>
      <c r="C150" s="120"/>
      <c r="D150" s="96"/>
      <c r="E150" s="96"/>
      <c r="F150" s="96"/>
      <c r="G150" s="247"/>
      <c r="H150" s="247"/>
      <c r="I150" s="127"/>
      <c r="J150" s="76" t="str">
        <f>IF(F150="", "", IF(E150="Billets de train", "", IF(E150="", "", VLOOKUP(F150, Listes!$G$31:$H$33, 2, FALSE))))</f>
        <v/>
      </c>
      <c r="K150" s="119"/>
    </row>
    <row r="151" spans="1:11" ht="20.100000000000001" customHeight="1" x14ac:dyDescent="0.25">
      <c r="A151" s="26">
        <v>145</v>
      </c>
      <c r="B151" s="120"/>
      <c r="C151" s="120"/>
      <c r="D151" s="96"/>
      <c r="E151" s="96"/>
      <c r="F151" s="96"/>
      <c r="G151" s="247"/>
      <c r="H151" s="247"/>
      <c r="I151" s="127"/>
      <c r="J151" s="76" t="str">
        <f>IF(F151="", "", IF(E151="Billets de train", "", IF(E151="", "", VLOOKUP(F151, Listes!$G$31:$H$33, 2, FALSE))))</f>
        <v/>
      </c>
      <c r="K151" s="119"/>
    </row>
    <row r="152" spans="1:11" ht="20.100000000000001" customHeight="1" x14ac:dyDescent="0.25">
      <c r="A152" s="26">
        <v>146</v>
      </c>
      <c r="B152" s="120"/>
      <c r="C152" s="120"/>
      <c r="D152" s="96"/>
      <c r="E152" s="96"/>
      <c r="F152" s="96"/>
      <c r="G152" s="247"/>
      <c r="H152" s="247"/>
      <c r="I152" s="127"/>
      <c r="J152" s="76" t="str">
        <f>IF(F152="", "", IF(E152="Billets de train", "", IF(E152="", "", VLOOKUP(F152, Listes!$G$31:$H$33, 2, FALSE))))</f>
        <v/>
      </c>
      <c r="K152" s="119"/>
    </row>
    <row r="153" spans="1:11" ht="20.100000000000001" customHeight="1" x14ac:dyDescent="0.25">
      <c r="A153" s="26">
        <v>147</v>
      </c>
      <c r="B153" s="120"/>
      <c r="C153" s="120"/>
      <c r="D153" s="96"/>
      <c r="E153" s="96"/>
      <c r="F153" s="96"/>
      <c r="G153" s="247"/>
      <c r="H153" s="247"/>
      <c r="I153" s="127"/>
      <c r="J153" s="76" t="str">
        <f>IF(F153="", "", IF(E153="Billets de train", "", IF(E153="", "", VLOOKUP(F153, Listes!$G$31:$H$33, 2, FALSE))))</f>
        <v/>
      </c>
      <c r="K153" s="119"/>
    </row>
    <row r="154" spans="1:11" ht="20.100000000000001" customHeight="1" x14ac:dyDescent="0.25">
      <c r="A154" s="26">
        <v>148</v>
      </c>
      <c r="B154" s="120"/>
      <c r="C154" s="120"/>
      <c r="D154" s="96"/>
      <c r="E154" s="96"/>
      <c r="F154" s="96"/>
      <c r="G154" s="247"/>
      <c r="H154" s="247"/>
      <c r="I154" s="127"/>
      <c r="J154" s="76" t="str">
        <f>IF(F154="", "", IF(E154="Billets de train", "", IF(E154="", "", VLOOKUP(F154, Listes!$G$31:$H$33, 2, FALSE))))</f>
        <v/>
      </c>
      <c r="K154" s="119"/>
    </row>
    <row r="155" spans="1:11" ht="20.100000000000001" customHeight="1" x14ac:dyDescent="0.25">
      <c r="A155" s="26">
        <v>149</v>
      </c>
      <c r="B155" s="120"/>
      <c r="C155" s="120"/>
      <c r="D155" s="96"/>
      <c r="E155" s="96"/>
      <c r="F155" s="96"/>
      <c r="G155" s="247"/>
      <c r="H155" s="247"/>
      <c r="I155" s="127"/>
      <c r="J155" s="76" t="str">
        <f>IF(F155="", "", IF(E155="Billets de train", "", IF(E155="", "", VLOOKUP(F155, Listes!$G$31:$H$33, 2, FALSE))))</f>
        <v/>
      </c>
      <c r="K155" s="119"/>
    </row>
    <row r="156" spans="1:11" ht="20.100000000000001" customHeight="1" x14ac:dyDescent="0.25">
      <c r="A156" s="26">
        <v>150</v>
      </c>
      <c r="B156" s="120"/>
      <c r="C156" s="120"/>
      <c r="D156" s="96"/>
      <c r="E156" s="96"/>
      <c r="F156" s="96"/>
      <c r="G156" s="247"/>
      <c r="H156" s="247"/>
      <c r="I156" s="127"/>
      <c r="J156" s="76" t="str">
        <f>IF(F156="", "", IF(E156="Billets de train", "", IF(E156="", "", VLOOKUP(F156, Listes!$G$31:$H$33, 2, FALSE))))</f>
        <v/>
      </c>
      <c r="K156" s="119"/>
    </row>
    <row r="157" spans="1:11" ht="20.100000000000001" customHeight="1" x14ac:dyDescent="0.25">
      <c r="A157" s="26">
        <v>151</v>
      </c>
      <c r="B157" s="120"/>
      <c r="C157" s="120"/>
      <c r="D157" s="96"/>
      <c r="E157" s="96"/>
      <c r="F157" s="96"/>
      <c r="G157" s="247"/>
      <c r="H157" s="247"/>
      <c r="I157" s="127"/>
      <c r="J157" s="76" t="str">
        <f>IF(F157="", "", IF(E157="Billets de train", "", IF(E157="", "", VLOOKUP(F157, Listes!$G$31:$H$33, 2, FALSE))))</f>
        <v/>
      </c>
      <c r="K157" s="119"/>
    </row>
    <row r="158" spans="1:11" ht="20.100000000000001" customHeight="1" x14ac:dyDescent="0.25">
      <c r="A158" s="26">
        <v>152</v>
      </c>
      <c r="B158" s="120"/>
      <c r="C158" s="120"/>
      <c r="D158" s="96"/>
      <c r="E158" s="96"/>
      <c r="F158" s="96"/>
      <c r="G158" s="247"/>
      <c r="H158" s="247"/>
      <c r="I158" s="127"/>
      <c r="J158" s="76" t="str">
        <f>IF(F158="", "", IF(E158="Billets de train", "", IF(E158="", "", VLOOKUP(F158, Listes!$G$31:$H$33, 2, FALSE))))</f>
        <v/>
      </c>
      <c r="K158" s="119"/>
    </row>
    <row r="159" spans="1:11" ht="20.100000000000001" customHeight="1" x14ac:dyDescent="0.25">
      <c r="A159" s="26">
        <v>153</v>
      </c>
      <c r="B159" s="120"/>
      <c r="C159" s="120"/>
      <c r="D159" s="96"/>
      <c r="E159" s="96"/>
      <c r="F159" s="96"/>
      <c r="G159" s="247"/>
      <c r="H159" s="247"/>
      <c r="I159" s="127"/>
      <c r="J159" s="76" t="str">
        <f>IF(F159="", "", IF(E159="Billets de train", "", IF(E159="", "", VLOOKUP(F159, Listes!$G$31:$H$33, 2, FALSE))))</f>
        <v/>
      </c>
      <c r="K159" s="119"/>
    </row>
    <row r="160" spans="1:11" ht="20.100000000000001" customHeight="1" x14ac:dyDescent="0.25">
      <c r="A160" s="26">
        <v>154</v>
      </c>
      <c r="B160" s="120"/>
      <c r="C160" s="120"/>
      <c r="D160" s="96"/>
      <c r="E160" s="96"/>
      <c r="F160" s="96"/>
      <c r="G160" s="247"/>
      <c r="H160" s="247"/>
      <c r="I160" s="127"/>
      <c r="J160" s="76" t="str">
        <f>IF(F160="", "", IF(E160="Billets de train", "", IF(E160="", "", VLOOKUP(F160, Listes!$G$31:$H$33, 2, FALSE))))</f>
        <v/>
      </c>
      <c r="K160" s="119"/>
    </row>
    <row r="161" spans="1:11" ht="20.100000000000001" customHeight="1" x14ac:dyDescent="0.25">
      <c r="A161" s="26">
        <v>155</v>
      </c>
      <c r="B161" s="120"/>
      <c r="C161" s="120"/>
      <c r="D161" s="96"/>
      <c r="E161" s="96"/>
      <c r="F161" s="96"/>
      <c r="G161" s="247"/>
      <c r="H161" s="247"/>
      <c r="I161" s="127"/>
      <c r="J161" s="76" t="str">
        <f>IF(F161="", "", IF(E161="Billets de train", "", IF(E161="", "", VLOOKUP(F161, Listes!$G$31:$H$33, 2, FALSE))))</f>
        <v/>
      </c>
      <c r="K161" s="119"/>
    </row>
    <row r="162" spans="1:11" ht="20.100000000000001" customHeight="1" x14ac:dyDescent="0.25">
      <c r="A162" s="26">
        <v>156</v>
      </c>
      <c r="B162" s="120"/>
      <c r="C162" s="120"/>
      <c r="D162" s="96"/>
      <c r="E162" s="96"/>
      <c r="F162" s="96"/>
      <c r="G162" s="247"/>
      <c r="H162" s="247"/>
      <c r="I162" s="127"/>
      <c r="J162" s="76" t="str">
        <f>IF(F162="", "", IF(E162="Billets de train", "", IF(E162="", "", VLOOKUP(F162, Listes!$G$31:$H$33, 2, FALSE))))</f>
        <v/>
      </c>
      <c r="K162" s="119"/>
    </row>
    <row r="163" spans="1:11" ht="20.100000000000001" customHeight="1" x14ac:dyDescent="0.25">
      <c r="A163" s="26">
        <v>157</v>
      </c>
      <c r="B163" s="120"/>
      <c r="C163" s="120"/>
      <c r="D163" s="96"/>
      <c r="E163" s="96"/>
      <c r="F163" s="96"/>
      <c r="G163" s="247"/>
      <c r="H163" s="247"/>
      <c r="I163" s="127"/>
      <c r="J163" s="76" t="str">
        <f>IF(F163="", "", IF(E163="Billets de train", "", IF(E163="", "", VLOOKUP(F163, Listes!$G$31:$H$33, 2, FALSE))))</f>
        <v/>
      </c>
      <c r="K163" s="119"/>
    </row>
    <row r="164" spans="1:11" ht="20.100000000000001" customHeight="1" x14ac:dyDescent="0.25">
      <c r="A164" s="26">
        <v>158</v>
      </c>
      <c r="B164" s="120"/>
      <c r="C164" s="120"/>
      <c r="D164" s="96"/>
      <c r="E164" s="96"/>
      <c r="F164" s="96"/>
      <c r="G164" s="247"/>
      <c r="H164" s="247"/>
      <c r="I164" s="127"/>
      <c r="J164" s="76" t="str">
        <f>IF(F164="", "", IF(E164="Billets de train", "", IF(E164="", "", VLOOKUP(F164, Listes!$G$31:$H$33, 2, FALSE))))</f>
        <v/>
      </c>
      <c r="K164" s="119"/>
    </row>
    <row r="165" spans="1:11" ht="20.100000000000001" customHeight="1" x14ac:dyDescent="0.25">
      <c r="A165" s="26">
        <v>159</v>
      </c>
      <c r="B165" s="120"/>
      <c r="C165" s="120"/>
      <c r="D165" s="96"/>
      <c r="E165" s="96"/>
      <c r="F165" s="96"/>
      <c r="G165" s="247"/>
      <c r="H165" s="247"/>
      <c r="I165" s="127"/>
      <c r="J165" s="76" t="str">
        <f>IF(F165="", "", IF(E165="Billets de train", "", IF(E165="", "", VLOOKUP(F165, Listes!$G$31:$H$33, 2, FALSE))))</f>
        <v/>
      </c>
      <c r="K165" s="119"/>
    </row>
    <row r="166" spans="1:11" ht="20.100000000000001" customHeight="1" x14ac:dyDescent="0.25">
      <c r="A166" s="26">
        <v>160</v>
      </c>
      <c r="B166" s="120"/>
      <c r="C166" s="120"/>
      <c r="D166" s="96"/>
      <c r="E166" s="96"/>
      <c r="F166" s="96"/>
      <c r="G166" s="247"/>
      <c r="H166" s="247"/>
      <c r="I166" s="127"/>
      <c r="J166" s="76" t="str">
        <f>IF(F166="", "", IF(E166="Billets de train", "", IF(E166="", "", VLOOKUP(F166, Listes!$G$31:$H$33, 2, FALSE))))</f>
        <v/>
      </c>
      <c r="K166" s="119"/>
    </row>
    <row r="167" spans="1:11" ht="20.100000000000001" customHeight="1" x14ac:dyDescent="0.25">
      <c r="A167" s="26">
        <v>161</v>
      </c>
      <c r="B167" s="120"/>
      <c r="C167" s="120"/>
      <c r="D167" s="96"/>
      <c r="E167" s="96"/>
      <c r="F167" s="96"/>
      <c r="G167" s="247"/>
      <c r="H167" s="247"/>
      <c r="I167" s="127"/>
      <c r="J167" s="76" t="str">
        <f>IF(F167="", "", IF(E167="Billets de train", "", IF(E167="", "", VLOOKUP(F167, Listes!$G$31:$H$33, 2, FALSE))))</f>
        <v/>
      </c>
      <c r="K167" s="119"/>
    </row>
    <row r="168" spans="1:11" ht="20.100000000000001" customHeight="1" x14ac:dyDescent="0.25">
      <c r="A168" s="26">
        <v>162</v>
      </c>
      <c r="B168" s="120"/>
      <c r="C168" s="120"/>
      <c r="D168" s="96"/>
      <c r="E168" s="96"/>
      <c r="F168" s="96"/>
      <c r="G168" s="247"/>
      <c r="H168" s="247"/>
      <c r="I168" s="127"/>
      <c r="J168" s="76" t="str">
        <f>IF(F168="", "", IF(E168="Billets de train", "", IF(E168="", "", VLOOKUP(F168, Listes!$G$31:$H$33, 2, FALSE))))</f>
        <v/>
      </c>
      <c r="K168" s="119"/>
    </row>
    <row r="169" spans="1:11" ht="20.100000000000001" customHeight="1" x14ac:dyDescent="0.25">
      <c r="A169" s="26">
        <v>163</v>
      </c>
      <c r="B169" s="120"/>
      <c r="C169" s="120"/>
      <c r="D169" s="96"/>
      <c r="E169" s="96"/>
      <c r="F169" s="96"/>
      <c r="G169" s="247"/>
      <c r="H169" s="247"/>
      <c r="I169" s="127"/>
      <c r="J169" s="76" t="str">
        <f>IF(F169="", "", IF(E169="Billets de train", "", IF(E169="", "", VLOOKUP(F169, Listes!$G$31:$H$33, 2, FALSE))))</f>
        <v/>
      </c>
      <c r="K169" s="119"/>
    </row>
    <row r="170" spans="1:11" ht="20.100000000000001" customHeight="1" x14ac:dyDescent="0.25">
      <c r="A170" s="26">
        <v>164</v>
      </c>
      <c r="B170" s="120"/>
      <c r="C170" s="120"/>
      <c r="D170" s="96"/>
      <c r="E170" s="96"/>
      <c r="F170" s="96"/>
      <c r="G170" s="247"/>
      <c r="H170" s="247"/>
      <c r="I170" s="127"/>
      <c r="J170" s="76" t="str">
        <f>IF(F170="", "", IF(E170="Billets de train", "", IF(E170="", "", VLOOKUP(F170, Listes!$G$31:$H$33, 2, FALSE))))</f>
        <v/>
      </c>
      <c r="K170" s="119"/>
    </row>
    <row r="171" spans="1:11" ht="20.100000000000001" customHeight="1" x14ac:dyDescent="0.25">
      <c r="A171" s="26">
        <v>165</v>
      </c>
      <c r="B171" s="120"/>
      <c r="C171" s="120"/>
      <c r="D171" s="96"/>
      <c r="E171" s="96"/>
      <c r="F171" s="96"/>
      <c r="G171" s="247"/>
      <c r="H171" s="247"/>
      <c r="I171" s="127"/>
      <c r="J171" s="76" t="str">
        <f>IF(F171="", "", IF(E171="Billets de train", "", IF(E171="", "", VLOOKUP(F171, Listes!$G$31:$H$33, 2, FALSE))))</f>
        <v/>
      </c>
      <c r="K171" s="119"/>
    </row>
    <row r="172" spans="1:11" ht="20.100000000000001" customHeight="1" x14ac:dyDescent="0.25">
      <c r="A172" s="26">
        <v>166</v>
      </c>
      <c r="B172" s="120"/>
      <c r="C172" s="120"/>
      <c r="D172" s="96"/>
      <c r="E172" s="96"/>
      <c r="F172" s="96"/>
      <c r="G172" s="247"/>
      <c r="H172" s="247"/>
      <c r="I172" s="127"/>
      <c r="J172" s="76" t="str">
        <f>IF(F172="", "", IF(E172="Billets de train", "", IF(E172="", "", VLOOKUP(F172, Listes!$G$31:$H$33, 2, FALSE))))</f>
        <v/>
      </c>
      <c r="K172" s="119"/>
    </row>
    <row r="173" spans="1:11" ht="20.100000000000001" customHeight="1" x14ac:dyDescent="0.25">
      <c r="A173" s="26">
        <v>167</v>
      </c>
      <c r="B173" s="120"/>
      <c r="C173" s="120"/>
      <c r="D173" s="96"/>
      <c r="E173" s="96"/>
      <c r="F173" s="96"/>
      <c r="G173" s="247"/>
      <c r="H173" s="247"/>
      <c r="I173" s="127"/>
      <c r="J173" s="76" t="str">
        <f>IF(F173="", "", IF(E173="Billets de train", "", IF(E173="", "", VLOOKUP(F173, Listes!$G$31:$H$33, 2, FALSE))))</f>
        <v/>
      </c>
      <c r="K173" s="119"/>
    </row>
    <row r="174" spans="1:11" ht="20.100000000000001" customHeight="1" x14ac:dyDescent="0.25">
      <c r="A174" s="26">
        <v>168</v>
      </c>
      <c r="B174" s="120"/>
      <c r="C174" s="120"/>
      <c r="D174" s="96"/>
      <c r="E174" s="96"/>
      <c r="F174" s="96"/>
      <c r="G174" s="247"/>
      <c r="H174" s="247"/>
      <c r="I174" s="127"/>
      <c r="J174" s="76" t="str">
        <f>IF(F174="", "", IF(E174="Billets de train", "", IF(E174="", "", VLOOKUP(F174, Listes!$G$31:$H$33, 2, FALSE))))</f>
        <v/>
      </c>
      <c r="K174" s="119"/>
    </row>
    <row r="175" spans="1:11" ht="20.100000000000001" customHeight="1" x14ac:dyDescent="0.25">
      <c r="A175" s="26">
        <v>169</v>
      </c>
      <c r="B175" s="120"/>
      <c r="C175" s="120"/>
      <c r="D175" s="96"/>
      <c r="E175" s="96"/>
      <c r="F175" s="96"/>
      <c r="G175" s="247"/>
      <c r="H175" s="247"/>
      <c r="I175" s="127"/>
      <c r="J175" s="76" t="str">
        <f>IF(F175="", "", IF(E175="Billets de train", "", IF(E175="", "", VLOOKUP(F175, Listes!$G$31:$H$33, 2, FALSE))))</f>
        <v/>
      </c>
      <c r="K175" s="119"/>
    </row>
    <row r="176" spans="1:11" ht="20.100000000000001" customHeight="1" x14ac:dyDescent="0.25">
      <c r="A176" s="26">
        <v>170</v>
      </c>
      <c r="B176" s="120"/>
      <c r="C176" s="120"/>
      <c r="D176" s="96"/>
      <c r="E176" s="96"/>
      <c r="F176" s="96"/>
      <c r="G176" s="247"/>
      <c r="H176" s="247"/>
      <c r="I176" s="127"/>
      <c r="J176" s="76" t="str">
        <f>IF(F176="", "", IF(E176="Billets de train", "", IF(E176="", "", VLOOKUP(F176, Listes!$G$31:$H$33, 2, FALSE))))</f>
        <v/>
      </c>
      <c r="K176" s="119"/>
    </row>
    <row r="177" spans="1:11" ht="20.100000000000001" customHeight="1" x14ac:dyDescent="0.25">
      <c r="A177" s="26">
        <v>171</v>
      </c>
      <c r="B177" s="120"/>
      <c r="C177" s="120"/>
      <c r="D177" s="96"/>
      <c r="E177" s="96"/>
      <c r="F177" s="96"/>
      <c r="G177" s="247"/>
      <c r="H177" s="247"/>
      <c r="I177" s="127"/>
      <c r="J177" s="76" t="str">
        <f>IF(F177="", "", IF(E177="Billets de train", "", IF(E177="", "", VLOOKUP(F177, Listes!$G$31:$H$33, 2, FALSE))))</f>
        <v/>
      </c>
      <c r="K177" s="119"/>
    </row>
    <row r="178" spans="1:11" ht="20.100000000000001" customHeight="1" x14ac:dyDescent="0.25">
      <c r="A178" s="26">
        <v>172</v>
      </c>
      <c r="B178" s="120"/>
      <c r="C178" s="120"/>
      <c r="D178" s="96"/>
      <c r="E178" s="96"/>
      <c r="F178" s="96"/>
      <c r="G178" s="247"/>
      <c r="H178" s="247"/>
      <c r="I178" s="127"/>
      <c r="J178" s="76" t="str">
        <f>IF(F178="", "", IF(E178="Billets de train", "", IF(E178="", "", VLOOKUP(F178, Listes!$G$31:$H$33, 2, FALSE))))</f>
        <v/>
      </c>
      <c r="K178" s="119"/>
    </row>
    <row r="179" spans="1:11" ht="20.100000000000001" customHeight="1" x14ac:dyDescent="0.25">
      <c r="A179" s="26">
        <v>173</v>
      </c>
      <c r="B179" s="120"/>
      <c r="C179" s="120"/>
      <c r="D179" s="96"/>
      <c r="E179" s="96"/>
      <c r="F179" s="96"/>
      <c r="G179" s="247"/>
      <c r="H179" s="247"/>
      <c r="I179" s="127"/>
      <c r="J179" s="76" t="str">
        <f>IF(F179="", "", IF(E179="Billets de train", "", IF(E179="", "", VLOOKUP(F179, Listes!$G$31:$H$33, 2, FALSE))))</f>
        <v/>
      </c>
      <c r="K179" s="119"/>
    </row>
    <row r="180" spans="1:11" ht="20.100000000000001" customHeight="1" x14ac:dyDescent="0.25">
      <c r="A180" s="26">
        <v>174</v>
      </c>
      <c r="B180" s="120"/>
      <c r="C180" s="120"/>
      <c r="D180" s="96"/>
      <c r="E180" s="96"/>
      <c r="F180" s="96"/>
      <c r="G180" s="247"/>
      <c r="H180" s="247"/>
      <c r="I180" s="127"/>
      <c r="J180" s="76" t="str">
        <f>IF(F180="", "", IF(E180="Billets de train", "", IF(E180="", "", VLOOKUP(F180, Listes!$G$31:$H$33, 2, FALSE))))</f>
        <v/>
      </c>
      <c r="K180" s="119"/>
    </row>
    <row r="181" spans="1:11" ht="20.100000000000001" customHeight="1" x14ac:dyDescent="0.25">
      <c r="A181" s="26">
        <v>175</v>
      </c>
      <c r="B181" s="120"/>
      <c r="C181" s="120"/>
      <c r="D181" s="96"/>
      <c r="E181" s="96"/>
      <c r="F181" s="96"/>
      <c r="G181" s="247"/>
      <c r="H181" s="247"/>
      <c r="I181" s="127"/>
      <c r="J181" s="76" t="str">
        <f>IF(F181="", "", IF(E181="Billets de train", "", IF(E181="", "", VLOOKUP(F181, Listes!$G$31:$H$33, 2, FALSE))))</f>
        <v/>
      </c>
      <c r="K181" s="119"/>
    </row>
    <row r="182" spans="1:11" ht="20.100000000000001" customHeight="1" x14ac:dyDescent="0.25">
      <c r="A182" s="26">
        <v>176</v>
      </c>
      <c r="B182" s="120"/>
      <c r="C182" s="120"/>
      <c r="D182" s="96"/>
      <c r="E182" s="96"/>
      <c r="F182" s="96"/>
      <c r="G182" s="247"/>
      <c r="H182" s="247"/>
      <c r="I182" s="127"/>
      <c r="J182" s="76" t="str">
        <f>IF(F182="", "", IF(E182="Billets de train", "", IF(E182="", "", VLOOKUP(F182, Listes!$G$31:$H$33, 2, FALSE))))</f>
        <v/>
      </c>
      <c r="K182" s="119"/>
    </row>
    <row r="183" spans="1:11" ht="20.100000000000001" customHeight="1" x14ac:dyDescent="0.25">
      <c r="A183" s="26">
        <v>177</v>
      </c>
      <c r="B183" s="120"/>
      <c r="C183" s="120"/>
      <c r="D183" s="96"/>
      <c r="E183" s="96"/>
      <c r="F183" s="96"/>
      <c r="G183" s="247"/>
      <c r="H183" s="247"/>
      <c r="I183" s="127"/>
      <c r="J183" s="76" t="str">
        <f>IF(F183="", "", IF(E183="Billets de train", "", IF(E183="", "", VLOOKUP(F183, Listes!$G$31:$H$33, 2, FALSE))))</f>
        <v/>
      </c>
      <c r="K183" s="119"/>
    </row>
    <row r="184" spans="1:11" ht="20.100000000000001" customHeight="1" x14ac:dyDescent="0.25">
      <c r="A184" s="26">
        <v>178</v>
      </c>
      <c r="B184" s="120"/>
      <c r="C184" s="120"/>
      <c r="D184" s="96"/>
      <c r="E184" s="96"/>
      <c r="F184" s="96"/>
      <c r="G184" s="247"/>
      <c r="H184" s="247"/>
      <c r="I184" s="127"/>
      <c r="J184" s="76" t="str">
        <f>IF(F184="", "", IF(E184="Billets de train", "", IF(E184="", "", VLOOKUP(F184, Listes!$G$31:$H$33, 2, FALSE))))</f>
        <v/>
      </c>
      <c r="K184" s="119"/>
    </row>
    <row r="185" spans="1:11" ht="20.100000000000001" customHeight="1" x14ac:dyDescent="0.25">
      <c r="A185" s="26">
        <v>179</v>
      </c>
      <c r="B185" s="120"/>
      <c r="C185" s="120"/>
      <c r="D185" s="96"/>
      <c r="E185" s="96"/>
      <c r="F185" s="96"/>
      <c r="G185" s="247"/>
      <c r="H185" s="247"/>
      <c r="I185" s="127"/>
      <c r="J185" s="76" t="str">
        <f>IF(F185="", "", IF(E185="Billets de train", "", IF(E185="", "", VLOOKUP(F185, Listes!$G$31:$H$33, 2, FALSE))))</f>
        <v/>
      </c>
      <c r="K185" s="119"/>
    </row>
    <row r="186" spans="1:11" ht="20.100000000000001" customHeight="1" x14ac:dyDescent="0.25">
      <c r="A186" s="26">
        <v>180</v>
      </c>
      <c r="B186" s="120"/>
      <c r="C186" s="120"/>
      <c r="D186" s="96"/>
      <c r="E186" s="96"/>
      <c r="F186" s="96"/>
      <c r="G186" s="247"/>
      <c r="H186" s="247"/>
      <c r="I186" s="127"/>
      <c r="J186" s="76" t="str">
        <f>IF(F186="", "", IF(E186="Billets de train", "", IF(E186="", "", VLOOKUP(F186, Listes!$G$31:$H$33, 2, FALSE))))</f>
        <v/>
      </c>
      <c r="K186" s="119"/>
    </row>
    <row r="187" spans="1:11" ht="20.100000000000001" customHeight="1" x14ac:dyDescent="0.25">
      <c r="A187" s="26">
        <v>181</v>
      </c>
      <c r="B187" s="120"/>
      <c r="C187" s="120"/>
      <c r="D187" s="96"/>
      <c r="E187" s="96"/>
      <c r="F187" s="96"/>
      <c r="G187" s="247"/>
      <c r="H187" s="247"/>
      <c r="I187" s="127"/>
      <c r="J187" s="76" t="str">
        <f>IF(F187="", "", IF(E187="Billets de train", "", IF(E187="", "", VLOOKUP(F187, Listes!$G$31:$H$33, 2, FALSE))))</f>
        <v/>
      </c>
      <c r="K187" s="119"/>
    </row>
    <row r="188" spans="1:11" ht="20.100000000000001" customHeight="1" x14ac:dyDescent="0.25">
      <c r="A188" s="26">
        <v>182</v>
      </c>
      <c r="B188" s="120"/>
      <c r="C188" s="120"/>
      <c r="D188" s="96"/>
      <c r="E188" s="96"/>
      <c r="F188" s="96"/>
      <c r="G188" s="247"/>
      <c r="H188" s="247"/>
      <c r="I188" s="127"/>
      <c r="J188" s="76" t="str">
        <f>IF(F188="", "", IF(E188="Billets de train", "", IF(E188="", "", VLOOKUP(F188, Listes!$G$31:$H$33, 2, FALSE))))</f>
        <v/>
      </c>
      <c r="K188" s="119"/>
    </row>
    <row r="189" spans="1:11" ht="20.100000000000001" customHeight="1" x14ac:dyDescent="0.25">
      <c r="A189" s="26">
        <v>183</v>
      </c>
      <c r="B189" s="120"/>
      <c r="C189" s="120"/>
      <c r="D189" s="96"/>
      <c r="E189" s="96"/>
      <c r="F189" s="96"/>
      <c r="G189" s="247"/>
      <c r="H189" s="247"/>
      <c r="I189" s="127"/>
      <c r="J189" s="76" t="str">
        <f>IF(F189="", "", IF(E189="Billets de train", "", IF(E189="", "", VLOOKUP(F189, Listes!$G$31:$H$33, 2, FALSE))))</f>
        <v/>
      </c>
      <c r="K189" s="119"/>
    </row>
    <row r="190" spans="1:11" ht="20.100000000000001" customHeight="1" x14ac:dyDescent="0.25">
      <c r="A190" s="26">
        <v>184</v>
      </c>
      <c r="B190" s="120"/>
      <c r="C190" s="120"/>
      <c r="D190" s="96"/>
      <c r="E190" s="96"/>
      <c r="F190" s="96"/>
      <c r="G190" s="247"/>
      <c r="H190" s="247"/>
      <c r="I190" s="127"/>
      <c r="J190" s="76" t="str">
        <f>IF(F190="", "", IF(E190="Billets de train", "", IF(E190="", "", VLOOKUP(F190, Listes!$G$31:$H$33, 2, FALSE))))</f>
        <v/>
      </c>
      <c r="K190" s="119"/>
    </row>
    <row r="191" spans="1:11" ht="20.100000000000001" customHeight="1" x14ac:dyDescent="0.25">
      <c r="A191" s="26">
        <v>185</v>
      </c>
      <c r="B191" s="120"/>
      <c r="C191" s="120"/>
      <c r="D191" s="96"/>
      <c r="E191" s="96"/>
      <c r="F191" s="96"/>
      <c r="G191" s="247"/>
      <c r="H191" s="247"/>
      <c r="I191" s="127"/>
      <c r="J191" s="76" t="str">
        <f>IF(F191="", "", IF(E191="Billets de train", "", IF(E191="", "", VLOOKUP(F191, Listes!$G$31:$H$33, 2, FALSE))))</f>
        <v/>
      </c>
      <c r="K191" s="119"/>
    </row>
    <row r="192" spans="1:11" ht="20.100000000000001" customHeight="1" x14ac:dyDescent="0.25">
      <c r="A192" s="26">
        <v>186</v>
      </c>
      <c r="B192" s="120"/>
      <c r="C192" s="120"/>
      <c r="D192" s="96"/>
      <c r="E192" s="96"/>
      <c r="F192" s="96"/>
      <c r="G192" s="247"/>
      <c r="H192" s="247"/>
      <c r="I192" s="127"/>
      <c r="J192" s="76" t="str">
        <f>IF(F192="", "", IF(E192="Billets de train", "", IF(E192="", "", VLOOKUP(F192, Listes!$G$31:$H$33, 2, FALSE))))</f>
        <v/>
      </c>
      <c r="K192" s="119"/>
    </row>
    <row r="193" spans="1:11" ht="20.100000000000001" customHeight="1" x14ac:dyDescent="0.25">
      <c r="A193" s="26">
        <v>187</v>
      </c>
      <c r="B193" s="120"/>
      <c r="C193" s="120"/>
      <c r="D193" s="96"/>
      <c r="E193" s="96"/>
      <c r="F193" s="96"/>
      <c r="G193" s="247"/>
      <c r="H193" s="247"/>
      <c r="I193" s="127"/>
      <c r="J193" s="76" t="str">
        <f>IF(F193="", "", IF(E193="Billets de train", "", IF(E193="", "", VLOOKUP(F193, Listes!$G$31:$H$33, 2, FALSE))))</f>
        <v/>
      </c>
      <c r="K193" s="119"/>
    </row>
    <row r="194" spans="1:11" ht="20.100000000000001" customHeight="1" x14ac:dyDescent="0.25">
      <c r="A194" s="26">
        <v>188</v>
      </c>
      <c r="B194" s="120"/>
      <c r="C194" s="120"/>
      <c r="D194" s="96"/>
      <c r="E194" s="96"/>
      <c r="F194" s="96"/>
      <c r="G194" s="247"/>
      <c r="H194" s="247"/>
      <c r="I194" s="127"/>
      <c r="J194" s="76" t="str">
        <f>IF(F194="", "", IF(E194="Billets de train", "", IF(E194="", "", VLOOKUP(F194, Listes!$G$31:$H$33, 2, FALSE))))</f>
        <v/>
      </c>
      <c r="K194" s="119"/>
    </row>
    <row r="195" spans="1:11" ht="20.100000000000001" customHeight="1" x14ac:dyDescent="0.25">
      <c r="A195" s="26">
        <v>189</v>
      </c>
      <c r="B195" s="120"/>
      <c r="C195" s="120"/>
      <c r="D195" s="96"/>
      <c r="E195" s="96"/>
      <c r="F195" s="96"/>
      <c r="G195" s="247"/>
      <c r="H195" s="247"/>
      <c r="I195" s="127"/>
      <c r="J195" s="76" t="str">
        <f>IF(F195="", "", IF(E195="Billets de train", "", IF(E195="", "", VLOOKUP(F195, Listes!$G$31:$H$33, 2, FALSE))))</f>
        <v/>
      </c>
      <c r="K195" s="119"/>
    </row>
    <row r="196" spans="1:11" ht="20.100000000000001" customHeight="1" x14ac:dyDescent="0.25">
      <c r="A196" s="26">
        <v>190</v>
      </c>
      <c r="B196" s="120"/>
      <c r="C196" s="120"/>
      <c r="D196" s="96"/>
      <c r="E196" s="96"/>
      <c r="F196" s="96"/>
      <c r="G196" s="247"/>
      <c r="H196" s="247"/>
      <c r="I196" s="127"/>
      <c r="J196" s="76" t="str">
        <f>IF(F196="", "", IF(E196="Billets de train", "", IF(E196="", "", VLOOKUP(F196, Listes!$G$31:$H$33, 2, FALSE))))</f>
        <v/>
      </c>
      <c r="K196" s="119"/>
    </row>
    <row r="197" spans="1:11" ht="20.100000000000001" customHeight="1" x14ac:dyDescent="0.25">
      <c r="A197" s="26">
        <v>191</v>
      </c>
      <c r="B197" s="120"/>
      <c r="C197" s="120"/>
      <c r="D197" s="96"/>
      <c r="E197" s="96"/>
      <c r="F197" s="96"/>
      <c r="G197" s="247"/>
      <c r="H197" s="247"/>
      <c r="I197" s="127"/>
      <c r="J197" s="76" t="str">
        <f>IF(F197="", "", IF(E197="Billets de train", "", IF(E197="", "", VLOOKUP(F197, Listes!$G$31:$H$33, 2, FALSE))))</f>
        <v/>
      </c>
      <c r="K197" s="119"/>
    </row>
    <row r="198" spans="1:11" ht="20.100000000000001" customHeight="1" x14ac:dyDescent="0.25">
      <c r="A198" s="26">
        <v>192</v>
      </c>
      <c r="B198" s="120"/>
      <c r="C198" s="120"/>
      <c r="D198" s="96"/>
      <c r="E198" s="96"/>
      <c r="F198" s="96"/>
      <c r="G198" s="247"/>
      <c r="H198" s="247"/>
      <c r="I198" s="127"/>
      <c r="J198" s="76" t="str">
        <f>IF(F198="", "", IF(E198="Billets de train", "", IF(E198="", "", VLOOKUP(F198, Listes!$G$31:$H$33, 2, FALSE))))</f>
        <v/>
      </c>
      <c r="K198" s="119"/>
    </row>
    <row r="199" spans="1:11" ht="20.100000000000001" customHeight="1" x14ac:dyDescent="0.25">
      <c r="A199" s="26">
        <v>193</v>
      </c>
      <c r="B199" s="120"/>
      <c r="C199" s="120"/>
      <c r="D199" s="96"/>
      <c r="E199" s="96"/>
      <c r="F199" s="96"/>
      <c r="G199" s="247"/>
      <c r="H199" s="247"/>
      <c r="I199" s="127"/>
      <c r="J199" s="76" t="str">
        <f>IF(F199="", "", IF(E199="Billets de train", "", IF(E199="", "", VLOOKUP(F199, Listes!$G$31:$H$33, 2, FALSE))))</f>
        <v/>
      </c>
      <c r="K199" s="119"/>
    </row>
    <row r="200" spans="1:11" ht="20.100000000000001" customHeight="1" x14ac:dyDescent="0.25">
      <c r="A200" s="26">
        <v>194</v>
      </c>
      <c r="B200" s="120"/>
      <c r="C200" s="120"/>
      <c r="D200" s="96"/>
      <c r="E200" s="96"/>
      <c r="F200" s="96"/>
      <c r="G200" s="247"/>
      <c r="H200" s="247"/>
      <c r="I200" s="127"/>
      <c r="J200" s="76" t="str">
        <f>IF(F200="", "", IF(E200="Billets de train", "", IF(E200="", "", VLOOKUP(F200, Listes!$G$31:$H$33, 2, FALSE))))</f>
        <v/>
      </c>
      <c r="K200" s="119"/>
    </row>
    <row r="201" spans="1:11" ht="20.100000000000001" customHeight="1" x14ac:dyDescent="0.25">
      <c r="A201" s="26">
        <v>195</v>
      </c>
      <c r="B201" s="120"/>
      <c r="C201" s="120"/>
      <c r="D201" s="96"/>
      <c r="E201" s="96"/>
      <c r="F201" s="96"/>
      <c r="G201" s="247"/>
      <c r="H201" s="247"/>
      <c r="I201" s="127"/>
      <c r="J201" s="76" t="str">
        <f>IF(F201="", "", IF(E201="Billets de train", "", IF(E201="", "", VLOOKUP(F201, Listes!$G$31:$H$33, 2, FALSE))))</f>
        <v/>
      </c>
      <c r="K201" s="119"/>
    </row>
    <row r="202" spans="1:11" ht="20.100000000000001" customHeight="1" x14ac:dyDescent="0.25">
      <c r="A202" s="26">
        <v>196</v>
      </c>
      <c r="B202" s="120"/>
      <c r="C202" s="120"/>
      <c r="D202" s="96"/>
      <c r="E202" s="96"/>
      <c r="F202" s="96"/>
      <c r="G202" s="247"/>
      <c r="H202" s="247"/>
      <c r="I202" s="127"/>
      <c r="J202" s="76" t="str">
        <f>IF(F202="", "", IF(E202="Billets de train", "", IF(E202="", "", VLOOKUP(F202, Listes!$G$31:$H$33, 2, FALSE))))</f>
        <v/>
      </c>
      <c r="K202" s="119"/>
    </row>
    <row r="203" spans="1:11" ht="20.100000000000001" customHeight="1" x14ac:dyDescent="0.25">
      <c r="A203" s="26">
        <v>197</v>
      </c>
      <c r="B203" s="120"/>
      <c r="C203" s="120"/>
      <c r="D203" s="96"/>
      <c r="E203" s="96"/>
      <c r="F203" s="96"/>
      <c r="G203" s="247"/>
      <c r="H203" s="247"/>
      <c r="I203" s="127"/>
      <c r="J203" s="76" t="str">
        <f>IF(F203="", "", IF(E203="Billets de train", "", IF(E203="", "", VLOOKUP(F203, Listes!$G$31:$H$33, 2, FALSE))))</f>
        <v/>
      </c>
      <c r="K203" s="119"/>
    </row>
    <row r="204" spans="1:11" ht="20.100000000000001" customHeight="1" x14ac:dyDescent="0.25">
      <c r="A204" s="26">
        <v>198</v>
      </c>
      <c r="B204" s="120"/>
      <c r="C204" s="120"/>
      <c r="D204" s="96"/>
      <c r="E204" s="96"/>
      <c r="F204" s="96"/>
      <c r="G204" s="247"/>
      <c r="H204" s="247"/>
      <c r="I204" s="127"/>
      <c r="J204" s="76" t="str">
        <f>IF(F204="", "", IF(E204="Billets de train", "", IF(E204="", "", VLOOKUP(F204, Listes!$G$31:$H$33, 2, FALSE))))</f>
        <v/>
      </c>
      <c r="K204" s="119"/>
    </row>
    <row r="205" spans="1:11" ht="20.100000000000001" customHeight="1" x14ac:dyDescent="0.25">
      <c r="A205" s="26">
        <v>199</v>
      </c>
      <c r="B205" s="120"/>
      <c r="C205" s="120"/>
      <c r="D205" s="96"/>
      <c r="E205" s="96"/>
      <c r="F205" s="96"/>
      <c r="G205" s="247"/>
      <c r="H205" s="247"/>
      <c r="I205" s="127"/>
      <c r="J205" s="76" t="str">
        <f>IF(F205="", "", IF(E205="Billets de train", "", IF(E205="", "", VLOOKUP(F205, Listes!$G$31:$H$33, 2, FALSE))))</f>
        <v/>
      </c>
      <c r="K205" s="119"/>
    </row>
    <row r="206" spans="1:11" ht="20.100000000000001" customHeight="1" x14ac:dyDescent="0.25">
      <c r="A206" s="26">
        <v>200</v>
      </c>
      <c r="B206" s="120"/>
      <c r="C206" s="120"/>
      <c r="D206" s="96"/>
      <c r="E206" s="96"/>
      <c r="F206" s="96"/>
      <c r="G206" s="247"/>
      <c r="H206" s="247"/>
      <c r="I206" s="127"/>
      <c r="J206" s="76" t="str">
        <f>IF(F206="", "", IF(E206="Billets de train", "", IF(E206="", "", VLOOKUP(F206, Listes!$G$31:$H$33, 2, FALSE))))</f>
        <v/>
      </c>
      <c r="K206" s="119"/>
    </row>
    <row r="207" spans="1:11" ht="20.100000000000001" customHeight="1" x14ac:dyDescent="0.25">
      <c r="A207" s="26">
        <v>201</v>
      </c>
      <c r="B207" s="120"/>
      <c r="C207" s="120"/>
      <c r="D207" s="96"/>
      <c r="E207" s="96"/>
      <c r="F207" s="96"/>
      <c r="G207" s="247"/>
      <c r="H207" s="247"/>
      <c r="I207" s="127"/>
      <c r="J207" s="76" t="str">
        <f>IF(F207="", "", IF(E207="Billets de train", "", IF(E207="", "", VLOOKUP(F207, Listes!$G$31:$H$33, 2, FALSE))))</f>
        <v/>
      </c>
      <c r="K207" s="119"/>
    </row>
    <row r="208" spans="1:11" ht="20.100000000000001" customHeight="1" x14ac:dyDescent="0.25">
      <c r="A208" s="26">
        <v>202</v>
      </c>
      <c r="B208" s="120"/>
      <c r="C208" s="120"/>
      <c r="D208" s="96"/>
      <c r="E208" s="96"/>
      <c r="F208" s="96"/>
      <c r="G208" s="247"/>
      <c r="H208" s="247"/>
      <c r="I208" s="127"/>
      <c r="J208" s="76" t="str">
        <f>IF(F208="", "", IF(E208="Billets de train", "", IF(E208="", "", VLOOKUP(F208, Listes!$G$31:$H$33, 2, FALSE))))</f>
        <v/>
      </c>
      <c r="K208" s="119"/>
    </row>
    <row r="209" spans="1:11" ht="20.100000000000001" customHeight="1" x14ac:dyDescent="0.25">
      <c r="A209" s="26">
        <v>203</v>
      </c>
      <c r="B209" s="120"/>
      <c r="C209" s="120"/>
      <c r="D209" s="96"/>
      <c r="E209" s="96"/>
      <c r="F209" s="96"/>
      <c r="G209" s="247"/>
      <c r="H209" s="247"/>
      <c r="I209" s="127"/>
      <c r="J209" s="76" t="str">
        <f>IF(F209="", "", IF(E209="Billets de train", "", IF(E209="", "", VLOOKUP(F209, Listes!$G$31:$H$33, 2, FALSE))))</f>
        <v/>
      </c>
      <c r="K209" s="119"/>
    </row>
    <row r="210" spans="1:11" ht="20.100000000000001" customHeight="1" x14ac:dyDescent="0.25">
      <c r="A210" s="26">
        <v>204</v>
      </c>
      <c r="B210" s="120"/>
      <c r="C210" s="120"/>
      <c r="D210" s="96"/>
      <c r="E210" s="96"/>
      <c r="F210" s="96"/>
      <c r="G210" s="247"/>
      <c r="H210" s="247"/>
      <c r="I210" s="127"/>
      <c r="J210" s="76" t="str">
        <f>IF(F210="", "", IF(E210="Billets de train", "", IF(E210="", "", VLOOKUP(F210, Listes!$G$31:$H$33, 2, FALSE))))</f>
        <v/>
      </c>
      <c r="K210" s="119"/>
    </row>
    <row r="211" spans="1:11" ht="20.100000000000001" customHeight="1" x14ac:dyDescent="0.25">
      <c r="A211" s="26">
        <v>205</v>
      </c>
      <c r="B211" s="120"/>
      <c r="C211" s="120"/>
      <c r="D211" s="96"/>
      <c r="E211" s="96"/>
      <c r="F211" s="96"/>
      <c r="G211" s="247"/>
      <c r="H211" s="247"/>
      <c r="I211" s="127"/>
      <c r="J211" s="76" t="str">
        <f>IF(F211="", "", IF(E211="Billets de train", "", IF(E211="", "", VLOOKUP(F211, Listes!$G$31:$H$33, 2, FALSE))))</f>
        <v/>
      </c>
      <c r="K211" s="119"/>
    </row>
    <row r="212" spans="1:11" ht="20.100000000000001" customHeight="1" x14ac:dyDescent="0.25">
      <c r="A212" s="26">
        <v>206</v>
      </c>
      <c r="B212" s="120"/>
      <c r="C212" s="120"/>
      <c r="D212" s="96"/>
      <c r="E212" s="96"/>
      <c r="F212" s="96"/>
      <c r="G212" s="247"/>
      <c r="H212" s="247"/>
      <c r="I212" s="127"/>
      <c r="J212" s="76" t="str">
        <f>IF(F212="", "", IF(E212="Billets de train", "", IF(E212="", "", VLOOKUP(F212, Listes!$G$31:$H$33, 2, FALSE))))</f>
        <v/>
      </c>
      <c r="K212" s="119"/>
    </row>
    <row r="213" spans="1:11" ht="20.100000000000001" customHeight="1" x14ac:dyDescent="0.25">
      <c r="A213" s="26">
        <v>207</v>
      </c>
      <c r="B213" s="120"/>
      <c r="C213" s="120"/>
      <c r="D213" s="96"/>
      <c r="E213" s="96"/>
      <c r="F213" s="96"/>
      <c r="G213" s="247"/>
      <c r="H213" s="247"/>
      <c r="I213" s="127"/>
      <c r="J213" s="76" t="str">
        <f>IF(F213="", "", IF(E213="Billets de train", "", IF(E213="", "", VLOOKUP(F213, Listes!$G$31:$H$33, 2, FALSE))))</f>
        <v/>
      </c>
      <c r="K213" s="119"/>
    </row>
    <row r="214" spans="1:11" ht="20.100000000000001" customHeight="1" x14ac:dyDescent="0.25">
      <c r="A214" s="26">
        <v>208</v>
      </c>
      <c r="B214" s="120"/>
      <c r="C214" s="120"/>
      <c r="D214" s="96"/>
      <c r="E214" s="96"/>
      <c r="F214" s="96"/>
      <c r="G214" s="247"/>
      <c r="H214" s="247"/>
      <c r="I214" s="127"/>
      <c r="J214" s="76" t="str">
        <f>IF(F214="", "", IF(E214="Billets de train", "", IF(E214="", "", VLOOKUP(F214, Listes!$G$31:$H$33, 2, FALSE))))</f>
        <v/>
      </c>
      <c r="K214" s="119"/>
    </row>
    <row r="215" spans="1:11" ht="20.100000000000001" customHeight="1" x14ac:dyDescent="0.25">
      <c r="A215" s="26">
        <v>209</v>
      </c>
      <c r="B215" s="120"/>
      <c r="C215" s="120"/>
      <c r="D215" s="96"/>
      <c r="E215" s="96"/>
      <c r="F215" s="96"/>
      <c r="G215" s="247"/>
      <c r="H215" s="247"/>
      <c r="I215" s="127"/>
      <c r="J215" s="76" t="str">
        <f>IF(F215="", "", IF(E215="Billets de train", "", IF(E215="", "", VLOOKUP(F215, Listes!$G$31:$H$33, 2, FALSE))))</f>
        <v/>
      </c>
      <c r="K215" s="119"/>
    </row>
    <row r="216" spans="1:11" ht="20.100000000000001" customHeight="1" x14ac:dyDescent="0.25">
      <c r="A216" s="26">
        <v>210</v>
      </c>
      <c r="B216" s="120"/>
      <c r="C216" s="120"/>
      <c r="D216" s="96"/>
      <c r="E216" s="96"/>
      <c r="F216" s="96"/>
      <c r="G216" s="247"/>
      <c r="H216" s="247"/>
      <c r="I216" s="127"/>
      <c r="J216" s="76" t="str">
        <f>IF(F216="", "", IF(E216="Billets de train", "", IF(E216="", "", VLOOKUP(F216, Listes!$G$31:$H$33, 2, FALSE))))</f>
        <v/>
      </c>
      <c r="K216" s="119"/>
    </row>
    <row r="217" spans="1:11" ht="20.100000000000001" customHeight="1" x14ac:dyDescent="0.25">
      <c r="A217" s="26">
        <v>211</v>
      </c>
      <c r="B217" s="120"/>
      <c r="C217" s="120"/>
      <c r="D217" s="96"/>
      <c r="E217" s="96"/>
      <c r="F217" s="96"/>
      <c r="G217" s="247"/>
      <c r="H217" s="247"/>
      <c r="I217" s="127"/>
      <c r="J217" s="76" t="str">
        <f>IF(F217="", "", IF(E217="Billets de train", "", IF(E217="", "", VLOOKUP(F217, Listes!$G$31:$H$33, 2, FALSE))))</f>
        <v/>
      </c>
      <c r="K217" s="119"/>
    </row>
    <row r="218" spans="1:11" ht="20.100000000000001" customHeight="1" x14ac:dyDescent="0.25">
      <c r="A218" s="26">
        <v>212</v>
      </c>
      <c r="B218" s="120"/>
      <c r="C218" s="120"/>
      <c r="D218" s="96"/>
      <c r="E218" s="96"/>
      <c r="F218" s="96"/>
      <c r="G218" s="247"/>
      <c r="H218" s="247"/>
      <c r="I218" s="127"/>
      <c r="J218" s="76" t="str">
        <f>IF(F218="", "", IF(E218="Billets de train", "", IF(E218="", "", VLOOKUP(F218, Listes!$G$31:$H$33, 2, FALSE))))</f>
        <v/>
      </c>
      <c r="K218" s="119"/>
    </row>
    <row r="219" spans="1:11" ht="20.100000000000001" customHeight="1" x14ac:dyDescent="0.25">
      <c r="A219" s="26">
        <v>213</v>
      </c>
      <c r="B219" s="120"/>
      <c r="C219" s="120"/>
      <c r="D219" s="96"/>
      <c r="E219" s="96"/>
      <c r="F219" s="96"/>
      <c r="G219" s="247"/>
      <c r="H219" s="247"/>
      <c r="I219" s="127"/>
      <c r="J219" s="76" t="str">
        <f>IF(F219="", "", IF(E219="Billets de train", "", IF(E219="", "", VLOOKUP(F219, Listes!$G$31:$H$33, 2, FALSE))))</f>
        <v/>
      </c>
      <c r="K219" s="119"/>
    </row>
    <row r="220" spans="1:11" ht="20.100000000000001" customHeight="1" x14ac:dyDescent="0.25">
      <c r="A220" s="26">
        <v>214</v>
      </c>
      <c r="B220" s="120"/>
      <c r="C220" s="120"/>
      <c r="D220" s="96"/>
      <c r="E220" s="96"/>
      <c r="F220" s="96"/>
      <c r="G220" s="247"/>
      <c r="H220" s="247"/>
      <c r="I220" s="127"/>
      <c r="J220" s="76" t="str">
        <f>IF(F220="", "", IF(E220="Billets de train", "", IF(E220="", "", VLOOKUP(F220, Listes!$G$31:$H$33, 2, FALSE))))</f>
        <v/>
      </c>
      <c r="K220" s="119"/>
    </row>
    <row r="221" spans="1:11" ht="20.100000000000001" customHeight="1" x14ac:dyDescent="0.25">
      <c r="A221" s="26">
        <v>215</v>
      </c>
      <c r="B221" s="120"/>
      <c r="C221" s="120"/>
      <c r="D221" s="96"/>
      <c r="E221" s="96"/>
      <c r="F221" s="96"/>
      <c r="G221" s="247"/>
      <c r="H221" s="247"/>
      <c r="I221" s="127"/>
      <c r="J221" s="76" t="str">
        <f>IF(F221="", "", IF(E221="Billets de train", "", IF(E221="", "", VLOOKUP(F221, Listes!$G$31:$H$33, 2, FALSE))))</f>
        <v/>
      </c>
      <c r="K221" s="119"/>
    </row>
    <row r="222" spans="1:11" ht="20.100000000000001" customHeight="1" x14ac:dyDescent="0.25">
      <c r="A222" s="26">
        <v>216</v>
      </c>
      <c r="B222" s="120"/>
      <c r="C222" s="120"/>
      <c r="D222" s="96"/>
      <c r="E222" s="96"/>
      <c r="F222" s="96"/>
      <c r="G222" s="247"/>
      <c r="H222" s="247"/>
      <c r="I222" s="127"/>
      <c r="J222" s="76" t="str">
        <f>IF(F222="", "", IF(E222="Billets de train", "", IF(E222="", "", VLOOKUP(F222, Listes!$G$31:$H$33, 2, FALSE))))</f>
        <v/>
      </c>
      <c r="K222" s="119"/>
    </row>
    <row r="223" spans="1:11" ht="20.100000000000001" customHeight="1" x14ac:dyDescent="0.25">
      <c r="A223" s="26">
        <v>217</v>
      </c>
      <c r="B223" s="120"/>
      <c r="C223" s="120"/>
      <c r="D223" s="96"/>
      <c r="E223" s="96"/>
      <c r="F223" s="96"/>
      <c r="G223" s="247"/>
      <c r="H223" s="247"/>
      <c r="I223" s="127"/>
      <c r="J223" s="76" t="str">
        <f>IF(F223="", "", IF(E223="Billets de train", "", IF(E223="", "", VLOOKUP(F223, Listes!$G$31:$H$33, 2, FALSE))))</f>
        <v/>
      </c>
      <c r="K223" s="119"/>
    </row>
    <row r="224" spans="1:11" ht="20.100000000000001" customHeight="1" x14ac:dyDescent="0.25">
      <c r="A224" s="26">
        <v>218</v>
      </c>
      <c r="B224" s="120"/>
      <c r="C224" s="120"/>
      <c r="D224" s="96"/>
      <c r="E224" s="96"/>
      <c r="F224" s="96"/>
      <c r="G224" s="247"/>
      <c r="H224" s="247"/>
      <c r="I224" s="127"/>
      <c r="J224" s="76" t="str">
        <f>IF(F224="", "", IF(E224="Billets de train", "", IF(E224="", "", VLOOKUP(F224, Listes!$G$31:$H$33, 2, FALSE))))</f>
        <v/>
      </c>
      <c r="K224" s="119"/>
    </row>
    <row r="225" spans="1:11" ht="20.100000000000001" customHeight="1" x14ac:dyDescent="0.25">
      <c r="A225" s="26">
        <v>219</v>
      </c>
      <c r="B225" s="120"/>
      <c r="C225" s="120"/>
      <c r="D225" s="96"/>
      <c r="E225" s="96"/>
      <c r="F225" s="96"/>
      <c r="G225" s="247"/>
      <c r="H225" s="247"/>
      <c r="I225" s="127"/>
      <c r="J225" s="76" t="str">
        <f>IF(F225="", "", IF(E225="Billets de train", "", IF(E225="", "", VLOOKUP(F225, Listes!$G$31:$H$33, 2, FALSE))))</f>
        <v/>
      </c>
      <c r="K225" s="119"/>
    </row>
    <row r="226" spans="1:11" ht="20.100000000000001" customHeight="1" x14ac:dyDescent="0.25">
      <c r="A226" s="26">
        <v>220</v>
      </c>
      <c r="B226" s="120"/>
      <c r="C226" s="120"/>
      <c r="D226" s="96"/>
      <c r="E226" s="96"/>
      <c r="F226" s="96"/>
      <c r="G226" s="247"/>
      <c r="H226" s="247"/>
      <c r="I226" s="127"/>
      <c r="J226" s="76" t="str">
        <f>IF(F226="", "", IF(E226="Billets de train", "", IF(E226="", "", VLOOKUP(F226, Listes!$G$31:$H$33, 2, FALSE))))</f>
        <v/>
      </c>
      <c r="K226" s="119"/>
    </row>
    <row r="227" spans="1:11" ht="20.100000000000001" customHeight="1" x14ac:dyDescent="0.25">
      <c r="A227" s="26">
        <v>221</v>
      </c>
      <c r="B227" s="120"/>
      <c r="C227" s="120"/>
      <c r="D227" s="96"/>
      <c r="E227" s="96"/>
      <c r="F227" s="96"/>
      <c r="G227" s="247"/>
      <c r="H227" s="247"/>
      <c r="I227" s="127"/>
      <c r="J227" s="76" t="str">
        <f>IF(F227="", "", IF(E227="Billets de train", "", IF(E227="", "", VLOOKUP(F227, Listes!$G$31:$H$33, 2, FALSE))))</f>
        <v/>
      </c>
      <c r="K227" s="119"/>
    </row>
    <row r="228" spans="1:11" ht="20.100000000000001" customHeight="1" x14ac:dyDescent="0.25">
      <c r="A228" s="26">
        <v>222</v>
      </c>
      <c r="B228" s="120"/>
      <c r="C228" s="120"/>
      <c r="D228" s="96"/>
      <c r="E228" s="96"/>
      <c r="F228" s="96"/>
      <c r="G228" s="247"/>
      <c r="H228" s="247"/>
      <c r="I228" s="127"/>
      <c r="J228" s="76" t="str">
        <f>IF(F228="", "", IF(E228="Billets de train", "", IF(E228="", "", VLOOKUP(F228, Listes!$G$31:$H$33, 2, FALSE))))</f>
        <v/>
      </c>
      <c r="K228" s="119"/>
    </row>
    <row r="229" spans="1:11" ht="20.100000000000001" customHeight="1" x14ac:dyDescent="0.25">
      <c r="A229" s="26">
        <v>223</v>
      </c>
      <c r="B229" s="120"/>
      <c r="C229" s="120"/>
      <c r="D229" s="96"/>
      <c r="E229" s="96"/>
      <c r="F229" s="96"/>
      <c r="G229" s="247"/>
      <c r="H229" s="247"/>
      <c r="I229" s="127"/>
      <c r="J229" s="76" t="str">
        <f>IF(F229="", "", IF(E229="Billets de train", "", IF(E229="", "", VLOOKUP(F229, Listes!$G$31:$H$33, 2, FALSE))))</f>
        <v/>
      </c>
      <c r="K229" s="119"/>
    </row>
    <row r="230" spans="1:11" ht="20.100000000000001" customHeight="1" x14ac:dyDescent="0.25">
      <c r="A230" s="26">
        <v>224</v>
      </c>
      <c r="B230" s="120"/>
      <c r="C230" s="120"/>
      <c r="D230" s="96"/>
      <c r="E230" s="96"/>
      <c r="F230" s="96"/>
      <c r="G230" s="247"/>
      <c r="H230" s="247"/>
      <c r="I230" s="127"/>
      <c r="J230" s="76" t="str">
        <f>IF(F230="", "", IF(E230="Billets de train", "", IF(E230="", "", VLOOKUP(F230, Listes!$G$31:$H$33, 2, FALSE))))</f>
        <v/>
      </c>
      <c r="K230" s="119"/>
    </row>
    <row r="231" spans="1:11" ht="20.100000000000001" customHeight="1" x14ac:dyDescent="0.25">
      <c r="A231" s="26">
        <v>225</v>
      </c>
      <c r="B231" s="120"/>
      <c r="C231" s="120"/>
      <c r="D231" s="96"/>
      <c r="E231" s="96"/>
      <c r="F231" s="96"/>
      <c r="G231" s="247"/>
      <c r="H231" s="247"/>
      <c r="I231" s="127"/>
      <c r="J231" s="76" t="str">
        <f>IF(F231="", "", IF(E231="Billets de train", "", IF(E231="", "", VLOOKUP(F231, Listes!$G$31:$H$33, 2, FALSE))))</f>
        <v/>
      </c>
      <c r="K231" s="119"/>
    </row>
    <row r="232" spans="1:11" ht="20.100000000000001" customHeight="1" x14ac:dyDescent="0.25">
      <c r="A232" s="26">
        <v>226</v>
      </c>
      <c r="B232" s="120"/>
      <c r="C232" s="120"/>
      <c r="D232" s="96"/>
      <c r="E232" s="96"/>
      <c r="F232" s="96"/>
      <c r="G232" s="247"/>
      <c r="H232" s="247"/>
      <c r="I232" s="127"/>
      <c r="J232" s="76" t="str">
        <f>IF(F232="", "", IF(E232="Billets de train", "", IF(E232="", "", VLOOKUP(F232, Listes!$G$31:$H$33, 2, FALSE))))</f>
        <v/>
      </c>
      <c r="K232" s="119"/>
    </row>
    <row r="233" spans="1:11" ht="20.100000000000001" customHeight="1" x14ac:dyDescent="0.25">
      <c r="A233" s="26">
        <v>227</v>
      </c>
      <c r="B233" s="120"/>
      <c r="C233" s="120"/>
      <c r="D233" s="96"/>
      <c r="E233" s="96"/>
      <c r="F233" s="96"/>
      <c r="G233" s="247"/>
      <c r="H233" s="247"/>
      <c r="I233" s="127"/>
      <c r="J233" s="76" t="str">
        <f>IF(F233="", "", IF(E233="Billets de train", "", IF(E233="", "", VLOOKUP(F233, Listes!$G$31:$H$33, 2, FALSE))))</f>
        <v/>
      </c>
      <c r="K233" s="119"/>
    </row>
    <row r="234" spans="1:11" ht="20.100000000000001" customHeight="1" x14ac:dyDescent="0.25">
      <c r="A234" s="26">
        <v>228</v>
      </c>
      <c r="B234" s="120"/>
      <c r="C234" s="120"/>
      <c r="D234" s="96"/>
      <c r="E234" s="96"/>
      <c r="F234" s="96"/>
      <c r="G234" s="247"/>
      <c r="H234" s="247"/>
      <c r="I234" s="127"/>
      <c r="J234" s="76" t="str">
        <f>IF(F234="", "", IF(E234="Billets de train", "", IF(E234="", "", VLOOKUP(F234, Listes!$G$31:$H$33, 2, FALSE))))</f>
        <v/>
      </c>
      <c r="K234" s="119"/>
    </row>
    <row r="235" spans="1:11" ht="20.100000000000001" customHeight="1" x14ac:dyDescent="0.25">
      <c r="A235" s="26">
        <v>229</v>
      </c>
      <c r="B235" s="120"/>
      <c r="C235" s="120"/>
      <c r="D235" s="96"/>
      <c r="E235" s="96"/>
      <c r="F235" s="96"/>
      <c r="G235" s="247"/>
      <c r="H235" s="247"/>
      <c r="I235" s="127"/>
      <c r="J235" s="76" t="str">
        <f>IF(F235="", "", IF(E235="Billets de train", "", IF(E235="", "", VLOOKUP(F235, Listes!$G$31:$H$33, 2, FALSE))))</f>
        <v/>
      </c>
      <c r="K235" s="119"/>
    </row>
    <row r="236" spans="1:11" ht="20.100000000000001" customHeight="1" x14ac:dyDescent="0.25">
      <c r="A236" s="26">
        <v>230</v>
      </c>
      <c r="B236" s="120"/>
      <c r="C236" s="120"/>
      <c r="D236" s="96"/>
      <c r="E236" s="96"/>
      <c r="F236" s="96"/>
      <c r="G236" s="247"/>
      <c r="H236" s="247"/>
      <c r="I236" s="127"/>
      <c r="J236" s="76" t="str">
        <f>IF(F236="", "", IF(E236="Billets de train", "", IF(E236="", "", VLOOKUP(F236, Listes!$G$31:$H$33, 2, FALSE))))</f>
        <v/>
      </c>
      <c r="K236" s="119"/>
    </row>
    <row r="237" spans="1:11" ht="20.100000000000001" customHeight="1" x14ac:dyDescent="0.25">
      <c r="A237" s="26">
        <v>231</v>
      </c>
      <c r="B237" s="120"/>
      <c r="C237" s="120"/>
      <c r="D237" s="96"/>
      <c r="E237" s="96"/>
      <c r="F237" s="96"/>
      <c r="G237" s="247"/>
      <c r="H237" s="247"/>
      <c r="I237" s="127"/>
      <c r="J237" s="76" t="str">
        <f>IF(F237="", "", IF(E237="Billets de train", "", IF(E237="", "", VLOOKUP(F237, Listes!$G$31:$H$33, 2, FALSE))))</f>
        <v/>
      </c>
      <c r="K237" s="119"/>
    </row>
    <row r="238" spans="1:11" ht="20.100000000000001" customHeight="1" x14ac:dyDescent="0.25">
      <c r="A238" s="26">
        <v>232</v>
      </c>
      <c r="B238" s="120"/>
      <c r="C238" s="120"/>
      <c r="D238" s="96"/>
      <c r="E238" s="96"/>
      <c r="F238" s="96"/>
      <c r="G238" s="247"/>
      <c r="H238" s="247"/>
      <c r="I238" s="127"/>
      <c r="J238" s="76" t="str">
        <f>IF(F238="", "", IF(E238="Billets de train", "", IF(E238="", "", VLOOKUP(F238, Listes!$G$31:$H$33, 2, FALSE))))</f>
        <v/>
      </c>
      <c r="K238" s="119"/>
    </row>
    <row r="239" spans="1:11" ht="20.100000000000001" customHeight="1" x14ac:dyDescent="0.25">
      <c r="A239" s="26">
        <v>233</v>
      </c>
      <c r="B239" s="120"/>
      <c r="C239" s="120"/>
      <c r="D239" s="96"/>
      <c r="E239" s="96"/>
      <c r="F239" s="96"/>
      <c r="G239" s="247"/>
      <c r="H239" s="247"/>
      <c r="I239" s="127"/>
      <c r="J239" s="76" t="str">
        <f>IF(F239="", "", IF(E239="Billets de train", "", IF(E239="", "", VLOOKUP(F239, Listes!$G$31:$H$33, 2, FALSE))))</f>
        <v/>
      </c>
      <c r="K239" s="119"/>
    </row>
    <row r="240" spans="1:11" ht="20.100000000000001" customHeight="1" x14ac:dyDescent="0.25">
      <c r="A240" s="26">
        <v>234</v>
      </c>
      <c r="B240" s="120"/>
      <c r="C240" s="120"/>
      <c r="D240" s="96"/>
      <c r="E240" s="96"/>
      <c r="F240" s="96"/>
      <c r="G240" s="247"/>
      <c r="H240" s="247"/>
      <c r="I240" s="127"/>
      <c r="J240" s="76" t="str">
        <f>IF(F240="", "", IF(E240="Billets de train", "", IF(E240="", "", VLOOKUP(F240, Listes!$G$31:$H$33, 2, FALSE))))</f>
        <v/>
      </c>
      <c r="K240" s="119"/>
    </row>
    <row r="241" spans="1:11" ht="20.100000000000001" customHeight="1" x14ac:dyDescent="0.25">
      <c r="A241" s="26">
        <v>235</v>
      </c>
      <c r="B241" s="120"/>
      <c r="C241" s="120"/>
      <c r="D241" s="96"/>
      <c r="E241" s="96"/>
      <c r="F241" s="96"/>
      <c r="G241" s="247"/>
      <c r="H241" s="247"/>
      <c r="I241" s="127"/>
      <c r="J241" s="76" t="str">
        <f>IF(F241="", "", IF(E241="Billets de train", "", IF(E241="", "", VLOOKUP(F241, Listes!$G$31:$H$33, 2, FALSE))))</f>
        <v/>
      </c>
      <c r="K241" s="119"/>
    </row>
    <row r="242" spans="1:11" ht="20.100000000000001" customHeight="1" x14ac:dyDescent="0.25">
      <c r="A242" s="26">
        <v>236</v>
      </c>
      <c r="B242" s="120"/>
      <c r="C242" s="120"/>
      <c r="D242" s="96"/>
      <c r="E242" s="96"/>
      <c r="F242" s="96"/>
      <c r="G242" s="247"/>
      <c r="H242" s="247"/>
      <c r="I242" s="127"/>
      <c r="J242" s="76" t="str">
        <f>IF(F242="", "", IF(E242="Billets de train", "", IF(E242="", "", VLOOKUP(F242, Listes!$G$31:$H$33, 2, FALSE))))</f>
        <v/>
      </c>
      <c r="K242" s="119"/>
    </row>
    <row r="243" spans="1:11" ht="20.100000000000001" customHeight="1" x14ac:dyDescent="0.25">
      <c r="A243" s="26">
        <v>237</v>
      </c>
      <c r="B243" s="120"/>
      <c r="C243" s="120"/>
      <c r="D243" s="96"/>
      <c r="E243" s="96"/>
      <c r="F243" s="96"/>
      <c r="G243" s="247"/>
      <c r="H243" s="247"/>
      <c r="I243" s="127"/>
      <c r="J243" s="76" t="str">
        <f>IF(F243="", "", IF(E243="Billets de train", "", IF(E243="", "", VLOOKUP(F243, Listes!$G$31:$H$33, 2, FALSE))))</f>
        <v/>
      </c>
      <c r="K243" s="119"/>
    </row>
    <row r="244" spans="1:11" ht="20.100000000000001" customHeight="1" x14ac:dyDescent="0.25">
      <c r="A244" s="26">
        <v>238</v>
      </c>
      <c r="B244" s="120"/>
      <c r="C244" s="120"/>
      <c r="D244" s="96"/>
      <c r="E244" s="96"/>
      <c r="F244" s="96"/>
      <c r="G244" s="247"/>
      <c r="H244" s="247"/>
      <c r="I244" s="127"/>
      <c r="J244" s="76" t="str">
        <f>IF(F244="", "", IF(E244="Billets de train", "", IF(E244="", "", VLOOKUP(F244, Listes!$G$31:$H$33, 2, FALSE))))</f>
        <v/>
      </c>
      <c r="K244" s="119"/>
    </row>
    <row r="245" spans="1:11" ht="20.100000000000001" customHeight="1" x14ac:dyDescent="0.25">
      <c r="A245" s="26">
        <v>239</v>
      </c>
      <c r="B245" s="120"/>
      <c r="C245" s="120"/>
      <c r="D245" s="96"/>
      <c r="E245" s="96"/>
      <c r="F245" s="96"/>
      <c r="G245" s="247"/>
      <c r="H245" s="247"/>
      <c r="I245" s="127"/>
      <c r="J245" s="76" t="str">
        <f>IF(F245="", "", IF(E245="Billets de train", "", IF(E245="", "", VLOOKUP(F245, Listes!$G$31:$H$33, 2, FALSE))))</f>
        <v/>
      </c>
      <c r="K245" s="119"/>
    </row>
    <row r="246" spans="1:11" ht="20.100000000000001" customHeight="1" x14ac:dyDescent="0.25">
      <c r="A246" s="26">
        <v>240</v>
      </c>
      <c r="B246" s="120"/>
      <c r="C246" s="120"/>
      <c r="D246" s="96"/>
      <c r="E246" s="96"/>
      <c r="F246" s="96"/>
      <c r="G246" s="247"/>
      <c r="H246" s="247"/>
      <c r="I246" s="127"/>
      <c r="J246" s="76" t="str">
        <f>IF(F246="", "", IF(E246="Billets de train", "", IF(E246="", "", VLOOKUP(F246, Listes!$G$31:$H$33, 2, FALSE))))</f>
        <v/>
      </c>
      <c r="K246" s="119"/>
    </row>
    <row r="247" spans="1:11" ht="20.100000000000001" customHeight="1" x14ac:dyDescent="0.25">
      <c r="A247" s="26">
        <v>241</v>
      </c>
      <c r="B247" s="120"/>
      <c r="C247" s="120"/>
      <c r="D247" s="96"/>
      <c r="E247" s="96"/>
      <c r="F247" s="96"/>
      <c r="G247" s="247"/>
      <c r="H247" s="247"/>
      <c r="I247" s="127"/>
      <c r="J247" s="76" t="str">
        <f>IF(F247="", "", IF(E247="Billets de train", "", IF(E247="", "", VLOOKUP(F247, Listes!$G$31:$H$33, 2, FALSE))))</f>
        <v/>
      </c>
      <c r="K247" s="119"/>
    </row>
    <row r="248" spans="1:11" ht="20.100000000000001" customHeight="1" x14ac:dyDescent="0.25">
      <c r="A248" s="26">
        <v>242</v>
      </c>
      <c r="B248" s="120"/>
      <c r="C248" s="120"/>
      <c r="D248" s="96"/>
      <c r="E248" s="96"/>
      <c r="F248" s="96"/>
      <c r="G248" s="247"/>
      <c r="H248" s="247"/>
      <c r="I248" s="127"/>
      <c r="J248" s="76" t="str">
        <f>IF(F248="", "", IF(E248="Billets de train", "", IF(E248="", "", VLOOKUP(F248, Listes!$G$31:$H$33, 2, FALSE))))</f>
        <v/>
      </c>
      <c r="K248" s="119"/>
    </row>
    <row r="249" spans="1:11" ht="20.100000000000001" customHeight="1" x14ac:dyDescent="0.25">
      <c r="A249" s="26">
        <v>243</v>
      </c>
      <c r="B249" s="120"/>
      <c r="C249" s="120"/>
      <c r="D249" s="96"/>
      <c r="E249" s="96"/>
      <c r="F249" s="96"/>
      <c r="G249" s="247"/>
      <c r="H249" s="247"/>
      <c r="I249" s="127"/>
      <c r="J249" s="76" t="str">
        <f>IF(F249="", "", IF(E249="Billets de train", "", IF(E249="", "", VLOOKUP(F249, Listes!$G$31:$H$33, 2, FALSE))))</f>
        <v/>
      </c>
      <c r="K249" s="119"/>
    </row>
    <row r="250" spans="1:11" ht="20.100000000000001" customHeight="1" x14ac:dyDescent="0.25">
      <c r="A250" s="26">
        <v>244</v>
      </c>
      <c r="B250" s="120"/>
      <c r="C250" s="120"/>
      <c r="D250" s="96"/>
      <c r="E250" s="96"/>
      <c r="F250" s="96"/>
      <c r="G250" s="247"/>
      <c r="H250" s="247"/>
      <c r="I250" s="127"/>
      <c r="J250" s="76" t="str">
        <f>IF(F250="", "", IF(E250="Billets de train", "", IF(E250="", "", VLOOKUP(F250, Listes!$G$31:$H$33, 2, FALSE))))</f>
        <v/>
      </c>
      <c r="K250" s="119"/>
    </row>
    <row r="251" spans="1:11" ht="20.100000000000001" customHeight="1" x14ac:dyDescent="0.25">
      <c r="A251" s="26">
        <v>245</v>
      </c>
      <c r="B251" s="120"/>
      <c r="C251" s="120"/>
      <c r="D251" s="96"/>
      <c r="E251" s="96"/>
      <c r="F251" s="96"/>
      <c r="G251" s="247"/>
      <c r="H251" s="247"/>
      <c r="I251" s="127"/>
      <c r="J251" s="76" t="str">
        <f>IF(F251="", "", IF(E251="Billets de train", "", IF(E251="", "", VLOOKUP(F251, Listes!$G$31:$H$33, 2, FALSE))))</f>
        <v/>
      </c>
      <c r="K251" s="119"/>
    </row>
    <row r="252" spans="1:11" ht="20.100000000000001" customHeight="1" x14ac:dyDescent="0.25">
      <c r="A252" s="26">
        <v>246</v>
      </c>
      <c r="B252" s="120"/>
      <c r="C252" s="120"/>
      <c r="D252" s="96"/>
      <c r="E252" s="96"/>
      <c r="F252" s="96"/>
      <c r="G252" s="247"/>
      <c r="H252" s="247"/>
      <c r="I252" s="127"/>
      <c r="J252" s="76" t="str">
        <f>IF(F252="", "", IF(E252="Billets de train", "", IF(E252="", "", VLOOKUP(F252, Listes!$G$31:$H$33, 2, FALSE))))</f>
        <v/>
      </c>
      <c r="K252" s="119"/>
    </row>
    <row r="253" spans="1:11" ht="20.100000000000001" customHeight="1" x14ac:dyDescent="0.25">
      <c r="A253" s="26">
        <v>247</v>
      </c>
      <c r="B253" s="120"/>
      <c r="C253" s="120"/>
      <c r="D253" s="96"/>
      <c r="E253" s="96"/>
      <c r="F253" s="96"/>
      <c r="G253" s="247"/>
      <c r="H253" s="247"/>
      <c r="I253" s="127"/>
      <c r="J253" s="76" t="str">
        <f>IF(F253="", "", IF(E253="Billets de train", "", IF(E253="", "", VLOOKUP(F253, Listes!$G$31:$H$33, 2, FALSE))))</f>
        <v/>
      </c>
      <c r="K253" s="119"/>
    </row>
    <row r="254" spans="1:11" ht="20.100000000000001" customHeight="1" x14ac:dyDescent="0.25">
      <c r="A254" s="26">
        <v>248</v>
      </c>
      <c r="B254" s="120"/>
      <c r="C254" s="120"/>
      <c r="D254" s="96"/>
      <c r="E254" s="96"/>
      <c r="F254" s="96"/>
      <c r="G254" s="247"/>
      <c r="H254" s="247"/>
      <c r="I254" s="127"/>
      <c r="J254" s="76" t="str">
        <f>IF(F254="", "", IF(E254="Billets de train", "", IF(E254="", "", VLOOKUP(F254, Listes!$G$31:$H$33, 2, FALSE))))</f>
        <v/>
      </c>
      <c r="K254" s="119"/>
    </row>
    <row r="255" spans="1:11" ht="20.100000000000001" customHeight="1" x14ac:dyDescent="0.25">
      <c r="A255" s="26">
        <v>249</v>
      </c>
      <c r="B255" s="120"/>
      <c r="C255" s="120"/>
      <c r="D255" s="96"/>
      <c r="E255" s="96"/>
      <c r="F255" s="96"/>
      <c r="G255" s="247"/>
      <c r="H255" s="247"/>
      <c r="I255" s="127"/>
      <c r="J255" s="76" t="str">
        <f>IF(F255="", "", IF(E255="Billets de train", "", IF(E255="", "", VLOOKUP(F255, Listes!$G$31:$H$33, 2, FALSE))))</f>
        <v/>
      </c>
      <c r="K255" s="119"/>
    </row>
    <row r="256" spans="1:11" ht="20.100000000000001" customHeight="1" x14ac:dyDescent="0.25">
      <c r="A256" s="26">
        <v>250</v>
      </c>
      <c r="B256" s="120"/>
      <c r="C256" s="120"/>
      <c r="D256" s="96"/>
      <c r="E256" s="96"/>
      <c r="F256" s="96"/>
      <c r="G256" s="247"/>
      <c r="H256" s="247"/>
      <c r="I256" s="127"/>
      <c r="J256" s="76" t="str">
        <f>IF(F256="", "", IF(E256="Billets de train", "", IF(E256="", "", VLOOKUP(F256, Listes!$G$31:$H$33, 2, FALSE))))</f>
        <v/>
      </c>
      <c r="K256" s="119"/>
    </row>
    <row r="257" spans="1:11" ht="20.100000000000001" customHeight="1" x14ac:dyDescent="0.25">
      <c r="A257" s="26">
        <v>251</v>
      </c>
      <c r="B257" s="120"/>
      <c r="C257" s="120"/>
      <c r="D257" s="96"/>
      <c r="E257" s="96"/>
      <c r="F257" s="96"/>
      <c r="G257" s="247"/>
      <c r="H257" s="247"/>
      <c r="I257" s="127"/>
      <c r="J257" s="76" t="str">
        <f>IF(F257="", "", IF(E257="Billets de train", "", IF(E257="", "", VLOOKUP(F257, Listes!$G$31:$H$33, 2, FALSE))))</f>
        <v/>
      </c>
      <c r="K257" s="119"/>
    </row>
    <row r="258" spans="1:11" ht="20.100000000000001" customHeight="1" x14ac:dyDescent="0.25">
      <c r="A258" s="26">
        <v>252</v>
      </c>
      <c r="B258" s="120"/>
      <c r="C258" s="120"/>
      <c r="D258" s="96"/>
      <c r="E258" s="96"/>
      <c r="F258" s="96"/>
      <c r="G258" s="247"/>
      <c r="H258" s="247"/>
      <c r="I258" s="127"/>
      <c r="J258" s="76" t="str">
        <f>IF(F258="", "", IF(E258="Billets de train", "", IF(E258="", "", VLOOKUP(F258, Listes!$G$31:$H$33, 2, FALSE))))</f>
        <v/>
      </c>
      <c r="K258" s="119"/>
    </row>
    <row r="259" spans="1:11" ht="20.100000000000001" customHeight="1" x14ac:dyDescent="0.25">
      <c r="A259" s="26">
        <v>253</v>
      </c>
      <c r="B259" s="120"/>
      <c r="C259" s="120"/>
      <c r="D259" s="96"/>
      <c r="E259" s="96"/>
      <c r="F259" s="96"/>
      <c r="G259" s="247"/>
      <c r="H259" s="247"/>
      <c r="I259" s="127"/>
      <c r="J259" s="76" t="str">
        <f>IF(F259="", "", IF(E259="Billets de train", "", IF(E259="", "", VLOOKUP(F259, Listes!$G$31:$H$33, 2, FALSE))))</f>
        <v/>
      </c>
      <c r="K259" s="119"/>
    </row>
    <row r="260" spans="1:11" ht="20.100000000000001" customHeight="1" x14ac:dyDescent="0.25">
      <c r="A260" s="26">
        <v>254</v>
      </c>
      <c r="B260" s="120"/>
      <c r="C260" s="120"/>
      <c r="D260" s="96"/>
      <c r="E260" s="96"/>
      <c r="F260" s="96"/>
      <c r="G260" s="247"/>
      <c r="H260" s="247"/>
      <c r="I260" s="127"/>
      <c r="J260" s="76" t="str">
        <f>IF(F260="", "", IF(E260="Billets de train", "", IF(E260="", "", VLOOKUP(F260, Listes!$G$31:$H$33, 2, FALSE))))</f>
        <v/>
      </c>
      <c r="K260" s="119"/>
    </row>
    <row r="261" spans="1:11" ht="20.100000000000001" customHeight="1" x14ac:dyDescent="0.25">
      <c r="A261" s="26">
        <v>255</v>
      </c>
      <c r="B261" s="120"/>
      <c r="C261" s="120"/>
      <c r="D261" s="96"/>
      <c r="E261" s="96"/>
      <c r="F261" s="96"/>
      <c r="G261" s="247"/>
      <c r="H261" s="247"/>
      <c r="I261" s="127"/>
      <c r="J261" s="76" t="str">
        <f>IF(F261="", "", IF(E261="Billets de train", "", IF(E261="", "", VLOOKUP(F261, Listes!$G$31:$H$33, 2, FALSE))))</f>
        <v/>
      </c>
      <c r="K261" s="119"/>
    </row>
    <row r="262" spans="1:11" ht="20.100000000000001" customHeight="1" x14ac:dyDescent="0.25">
      <c r="A262" s="26">
        <v>256</v>
      </c>
      <c r="B262" s="120"/>
      <c r="C262" s="120"/>
      <c r="D262" s="96"/>
      <c r="E262" s="96"/>
      <c r="F262" s="96"/>
      <c r="G262" s="247"/>
      <c r="H262" s="247"/>
      <c r="I262" s="127"/>
      <c r="J262" s="76" t="str">
        <f>IF(F262="", "", IF(E262="Billets de train", "", IF(E262="", "", VLOOKUP(F262, Listes!$G$31:$H$33, 2, FALSE))))</f>
        <v/>
      </c>
      <c r="K262" s="119"/>
    </row>
    <row r="263" spans="1:11" ht="20.100000000000001" customHeight="1" x14ac:dyDescent="0.25">
      <c r="A263" s="26">
        <v>257</v>
      </c>
      <c r="B263" s="120"/>
      <c r="C263" s="120"/>
      <c r="D263" s="96"/>
      <c r="E263" s="96"/>
      <c r="F263" s="96"/>
      <c r="G263" s="247"/>
      <c r="H263" s="247"/>
      <c r="I263" s="127"/>
      <c r="J263" s="76" t="str">
        <f>IF(F263="", "", IF(E263="Billets de train", "", IF(E263="", "", VLOOKUP(F263, Listes!$G$31:$H$33, 2, FALSE))))</f>
        <v/>
      </c>
      <c r="K263" s="119"/>
    </row>
    <row r="264" spans="1:11" ht="20.100000000000001" customHeight="1" x14ac:dyDescent="0.25">
      <c r="A264" s="26">
        <v>258</v>
      </c>
      <c r="B264" s="120"/>
      <c r="C264" s="120"/>
      <c r="D264" s="96"/>
      <c r="E264" s="96"/>
      <c r="F264" s="96"/>
      <c r="G264" s="247"/>
      <c r="H264" s="247"/>
      <c r="I264" s="127"/>
      <c r="J264" s="76" t="str">
        <f>IF(F264="", "", IF(E264="Billets de train", "", IF(E264="", "", VLOOKUP(F264, Listes!$G$31:$H$33, 2, FALSE))))</f>
        <v/>
      </c>
      <c r="K264" s="119"/>
    </row>
    <row r="265" spans="1:11" ht="20.100000000000001" customHeight="1" x14ac:dyDescent="0.25">
      <c r="A265" s="26">
        <v>259</v>
      </c>
      <c r="B265" s="120"/>
      <c r="C265" s="120"/>
      <c r="D265" s="96"/>
      <c r="E265" s="96"/>
      <c r="F265" s="96"/>
      <c r="G265" s="247"/>
      <c r="H265" s="247"/>
      <c r="I265" s="127"/>
      <c r="J265" s="76" t="str">
        <f>IF(F265="", "", IF(E265="Billets de train", "", IF(E265="", "", VLOOKUP(F265, Listes!$G$31:$H$33, 2, FALSE))))</f>
        <v/>
      </c>
      <c r="K265" s="119"/>
    </row>
    <row r="266" spans="1:11" ht="20.100000000000001" customHeight="1" x14ac:dyDescent="0.25">
      <c r="A266" s="26">
        <v>260</v>
      </c>
      <c r="B266" s="120"/>
      <c r="C266" s="120"/>
      <c r="D266" s="96"/>
      <c r="E266" s="96"/>
      <c r="F266" s="96"/>
      <c r="G266" s="247"/>
      <c r="H266" s="247"/>
      <c r="I266" s="127"/>
      <c r="J266" s="76" t="str">
        <f>IF(F266="", "", IF(E266="Billets de train", "", IF(E266="", "", VLOOKUP(F266, Listes!$G$31:$H$33, 2, FALSE))))</f>
        <v/>
      </c>
      <c r="K266" s="119"/>
    </row>
    <row r="267" spans="1:11" ht="20.100000000000001" customHeight="1" x14ac:dyDescent="0.25">
      <c r="A267" s="26">
        <v>261</v>
      </c>
      <c r="B267" s="120"/>
      <c r="C267" s="120"/>
      <c r="D267" s="96"/>
      <c r="E267" s="96"/>
      <c r="F267" s="96"/>
      <c r="G267" s="247"/>
      <c r="H267" s="247"/>
      <c r="I267" s="127"/>
      <c r="J267" s="76" t="str">
        <f>IF(F267="", "", IF(E267="Billets de train", "", IF(E267="", "", VLOOKUP(F267, Listes!$G$31:$H$33, 2, FALSE))))</f>
        <v/>
      </c>
      <c r="K267" s="119"/>
    </row>
    <row r="268" spans="1:11" ht="20.100000000000001" customHeight="1" x14ac:dyDescent="0.25">
      <c r="A268" s="26">
        <v>262</v>
      </c>
      <c r="B268" s="120"/>
      <c r="C268" s="120"/>
      <c r="D268" s="96"/>
      <c r="E268" s="96"/>
      <c r="F268" s="96"/>
      <c r="G268" s="247"/>
      <c r="H268" s="247"/>
      <c r="I268" s="127"/>
      <c r="J268" s="76" t="str">
        <f>IF(F268="", "", IF(E268="Billets de train", "", IF(E268="", "", VLOOKUP(F268, Listes!$G$31:$H$33, 2, FALSE))))</f>
        <v/>
      </c>
      <c r="K268" s="119"/>
    </row>
    <row r="269" spans="1:11" ht="20.100000000000001" customHeight="1" x14ac:dyDescent="0.25">
      <c r="A269" s="26">
        <v>263</v>
      </c>
      <c r="B269" s="120"/>
      <c r="C269" s="120"/>
      <c r="D269" s="96"/>
      <c r="E269" s="96"/>
      <c r="F269" s="96"/>
      <c r="G269" s="247"/>
      <c r="H269" s="247"/>
      <c r="I269" s="127"/>
      <c r="J269" s="76" t="str">
        <f>IF(F269="", "", IF(E269="Billets de train", "", IF(E269="", "", VLOOKUP(F269, Listes!$G$31:$H$33, 2, FALSE))))</f>
        <v/>
      </c>
      <c r="K269" s="119"/>
    </row>
    <row r="270" spans="1:11" ht="20.100000000000001" customHeight="1" x14ac:dyDescent="0.25">
      <c r="A270" s="26">
        <v>264</v>
      </c>
      <c r="B270" s="120"/>
      <c r="C270" s="120"/>
      <c r="D270" s="96"/>
      <c r="E270" s="96"/>
      <c r="F270" s="96"/>
      <c r="G270" s="247"/>
      <c r="H270" s="247"/>
      <c r="I270" s="127"/>
      <c r="J270" s="76" t="str">
        <f>IF(F270="", "", IF(E270="Billets de train", "", IF(E270="", "", VLOOKUP(F270, Listes!$G$31:$H$33, 2, FALSE))))</f>
        <v/>
      </c>
      <c r="K270" s="119"/>
    </row>
    <row r="271" spans="1:11" ht="20.100000000000001" customHeight="1" x14ac:dyDescent="0.25">
      <c r="A271" s="26">
        <v>265</v>
      </c>
      <c r="B271" s="120"/>
      <c r="C271" s="120"/>
      <c r="D271" s="96"/>
      <c r="E271" s="96"/>
      <c r="F271" s="96"/>
      <c r="G271" s="247"/>
      <c r="H271" s="247"/>
      <c r="I271" s="127"/>
      <c r="J271" s="76" t="str">
        <f>IF(F271="", "", IF(E271="Billets de train", "", IF(E271="", "", VLOOKUP(F271, Listes!$G$31:$H$33, 2, FALSE))))</f>
        <v/>
      </c>
      <c r="K271" s="119"/>
    </row>
    <row r="272" spans="1:11" ht="20.100000000000001" customHeight="1" x14ac:dyDescent="0.25">
      <c r="A272" s="26">
        <v>266</v>
      </c>
      <c r="B272" s="120"/>
      <c r="C272" s="120"/>
      <c r="D272" s="96"/>
      <c r="E272" s="96"/>
      <c r="F272" s="96"/>
      <c r="G272" s="247"/>
      <c r="H272" s="247"/>
      <c r="I272" s="127"/>
      <c r="J272" s="76" t="str">
        <f>IF(F272="", "", IF(E272="Billets de train", "", IF(E272="", "", VLOOKUP(F272, Listes!$G$31:$H$33, 2, FALSE))))</f>
        <v/>
      </c>
      <c r="K272" s="119"/>
    </row>
    <row r="273" spans="1:11" ht="20.100000000000001" customHeight="1" x14ac:dyDescent="0.25">
      <c r="A273" s="26">
        <v>267</v>
      </c>
      <c r="B273" s="120"/>
      <c r="C273" s="120"/>
      <c r="D273" s="96"/>
      <c r="E273" s="96"/>
      <c r="F273" s="96"/>
      <c r="G273" s="247"/>
      <c r="H273" s="247"/>
      <c r="I273" s="127"/>
      <c r="J273" s="76" t="str">
        <f>IF(F273="", "", IF(E273="Billets de train", "", IF(E273="", "", VLOOKUP(F273, Listes!$G$31:$H$33, 2, FALSE))))</f>
        <v/>
      </c>
      <c r="K273" s="119"/>
    </row>
    <row r="274" spans="1:11" ht="20.100000000000001" customHeight="1" x14ac:dyDescent="0.25">
      <c r="A274" s="26">
        <v>268</v>
      </c>
      <c r="B274" s="120"/>
      <c r="C274" s="120"/>
      <c r="D274" s="96"/>
      <c r="E274" s="96"/>
      <c r="F274" s="96"/>
      <c r="G274" s="247"/>
      <c r="H274" s="247"/>
      <c r="I274" s="127"/>
      <c r="J274" s="76" t="str">
        <f>IF(F274="", "", IF(E274="Billets de train", "", IF(E274="", "", VLOOKUP(F274, Listes!$G$31:$H$33, 2, FALSE))))</f>
        <v/>
      </c>
      <c r="K274" s="119"/>
    </row>
    <row r="275" spans="1:11" ht="20.100000000000001" customHeight="1" x14ac:dyDescent="0.25">
      <c r="A275" s="26">
        <v>269</v>
      </c>
      <c r="B275" s="120"/>
      <c r="C275" s="120"/>
      <c r="D275" s="96"/>
      <c r="E275" s="96"/>
      <c r="F275" s="96"/>
      <c r="G275" s="247"/>
      <c r="H275" s="247"/>
      <c r="I275" s="127"/>
      <c r="J275" s="76" t="str">
        <f>IF(F275="", "", IF(E275="Billets de train", "", IF(E275="", "", VLOOKUP(F275, Listes!$G$31:$H$33, 2, FALSE))))</f>
        <v/>
      </c>
      <c r="K275" s="119"/>
    </row>
    <row r="276" spans="1:11" ht="20.100000000000001" customHeight="1" x14ac:dyDescent="0.25">
      <c r="A276" s="26">
        <v>270</v>
      </c>
      <c r="B276" s="120"/>
      <c r="C276" s="120"/>
      <c r="D276" s="96"/>
      <c r="E276" s="96"/>
      <c r="F276" s="96"/>
      <c r="G276" s="247"/>
      <c r="H276" s="247"/>
      <c r="I276" s="127"/>
      <c r="J276" s="76" t="str">
        <f>IF(F276="", "", IF(E276="Billets de train", "", IF(E276="", "", VLOOKUP(F276, Listes!$G$31:$H$33, 2, FALSE))))</f>
        <v/>
      </c>
      <c r="K276" s="119"/>
    </row>
    <row r="277" spans="1:11" ht="20.100000000000001" customHeight="1" x14ac:dyDescent="0.25">
      <c r="A277" s="26">
        <v>271</v>
      </c>
      <c r="B277" s="120"/>
      <c r="C277" s="120"/>
      <c r="D277" s="96"/>
      <c r="E277" s="96"/>
      <c r="F277" s="96"/>
      <c r="G277" s="247"/>
      <c r="H277" s="247"/>
      <c r="I277" s="127"/>
      <c r="J277" s="76" t="str">
        <f>IF(F277="", "", IF(E277="Billets de train", "", IF(E277="", "", VLOOKUP(F277, Listes!$G$31:$H$33, 2, FALSE))))</f>
        <v/>
      </c>
      <c r="K277" s="119"/>
    </row>
    <row r="278" spans="1:11" ht="20.100000000000001" customHeight="1" x14ac:dyDescent="0.25">
      <c r="A278" s="26">
        <v>272</v>
      </c>
      <c r="B278" s="120"/>
      <c r="C278" s="120"/>
      <c r="D278" s="96"/>
      <c r="E278" s="96"/>
      <c r="F278" s="96"/>
      <c r="G278" s="247"/>
      <c r="H278" s="247"/>
      <c r="I278" s="127"/>
      <c r="J278" s="76" t="str">
        <f>IF(F278="", "", IF(E278="Billets de train", "", IF(E278="", "", VLOOKUP(F278, Listes!$G$31:$H$33, 2, FALSE))))</f>
        <v/>
      </c>
      <c r="K278" s="119"/>
    </row>
    <row r="279" spans="1:11" ht="20.100000000000001" customHeight="1" x14ac:dyDescent="0.25">
      <c r="A279" s="26">
        <v>273</v>
      </c>
      <c r="B279" s="120"/>
      <c r="C279" s="120"/>
      <c r="D279" s="96"/>
      <c r="E279" s="96"/>
      <c r="F279" s="96"/>
      <c r="G279" s="247"/>
      <c r="H279" s="247"/>
      <c r="I279" s="127"/>
      <c r="J279" s="76" t="str">
        <f>IF(F279="", "", IF(E279="Billets de train", "", IF(E279="", "", VLOOKUP(F279, Listes!$G$31:$H$33, 2, FALSE))))</f>
        <v/>
      </c>
      <c r="K279" s="119"/>
    </row>
    <row r="280" spans="1:11" ht="20.100000000000001" customHeight="1" x14ac:dyDescent="0.25">
      <c r="A280" s="26">
        <v>274</v>
      </c>
      <c r="B280" s="120"/>
      <c r="C280" s="120"/>
      <c r="D280" s="96"/>
      <c r="E280" s="96"/>
      <c r="F280" s="96"/>
      <c r="G280" s="247"/>
      <c r="H280" s="247"/>
      <c r="I280" s="127"/>
      <c r="J280" s="76" t="str">
        <f>IF(F280="", "", IF(E280="Billets de train", "", IF(E280="", "", VLOOKUP(F280, Listes!$G$31:$H$33, 2, FALSE))))</f>
        <v/>
      </c>
      <c r="K280" s="119"/>
    </row>
    <row r="281" spans="1:11" ht="20.100000000000001" customHeight="1" x14ac:dyDescent="0.25">
      <c r="A281" s="26">
        <v>275</v>
      </c>
      <c r="B281" s="120"/>
      <c r="C281" s="120"/>
      <c r="D281" s="96"/>
      <c r="E281" s="96"/>
      <c r="F281" s="96"/>
      <c r="G281" s="247"/>
      <c r="H281" s="247"/>
      <c r="I281" s="127"/>
      <c r="J281" s="76" t="str">
        <f>IF(F281="", "", IF(E281="Billets de train", "", IF(E281="", "", VLOOKUP(F281, Listes!$G$31:$H$33, 2, FALSE))))</f>
        <v/>
      </c>
      <c r="K281" s="119"/>
    </row>
    <row r="282" spans="1:11" ht="20.100000000000001" customHeight="1" x14ac:dyDescent="0.25">
      <c r="A282" s="26">
        <v>276</v>
      </c>
      <c r="B282" s="120"/>
      <c r="C282" s="120"/>
      <c r="D282" s="96"/>
      <c r="E282" s="96"/>
      <c r="F282" s="96"/>
      <c r="G282" s="247"/>
      <c r="H282" s="247"/>
      <c r="I282" s="127"/>
      <c r="J282" s="76" t="str">
        <f>IF(F282="", "", IF(E282="Billets de train", "", IF(E282="", "", VLOOKUP(F282, Listes!$G$31:$H$33, 2, FALSE))))</f>
        <v/>
      </c>
      <c r="K282" s="119"/>
    </row>
    <row r="283" spans="1:11" ht="20.100000000000001" customHeight="1" x14ac:dyDescent="0.25">
      <c r="A283" s="26">
        <v>277</v>
      </c>
      <c r="B283" s="120"/>
      <c r="C283" s="120"/>
      <c r="D283" s="96"/>
      <c r="E283" s="96"/>
      <c r="F283" s="96"/>
      <c r="G283" s="247"/>
      <c r="H283" s="247"/>
      <c r="I283" s="127"/>
      <c r="J283" s="76" t="str">
        <f>IF(F283="", "", IF(E283="Billets de train", "", IF(E283="", "", VLOOKUP(F283, Listes!$G$31:$H$33, 2, FALSE))))</f>
        <v/>
      </c>
      <c r="K283" s="119"/>
    </row>
    <row r="284" spans="1:11" ht="20.100000000000001" customHeight="1" x14ac:dyDescent="0.25">
      <c r="A284" s="26">
        <v>278</v>
      </c>
      <c r="B284" s="120"/>
      <c r="C284" s="120"/>
      <c r="D284" s="96"/>
      <c r="E284" s="96"/>
      <c r="F284" s="96"/>
      <c r="G284" s="247"/>
      <c r="H284" s="247"/>
      <c r="I284" s="127"/>
      <c r="J284" s="76" t="str">
        <f>IF(F284="", "", IF(E284="Billets de train", "", IF(E284="", "", VLOOKUP(F284, Listes!$G$31:$H$33, 2, FALSE))))</f>
        <v/>
      </c>
      <c r="K284" s="119"/>
    </row>
    <row r="285" spans="1:11" ht="20.100000000000001" customHeight="1" x14ac:dyDescent="0.25">
      <c r="A285" s="26">
        <v>279</v>
      </c>
      <c r="B285" s="120"/>
      <c r="C285" s="120"/>
      <c r="D285" s="96"/>
      <c r="E285" s="96"/>
      <c r="F285" s="96"/>
      <c r="G285" s="247"/>
      <c r="H285" s="247"/>
      <c r="I285" s="127"/>
      <c r="J285" s="76" t="str">
        <f>IF(F285="", "", IF(E285="Billets de train", "", IF(E285="", "", VLOOKUP(F285, Listes!$G$31:$H$33, 2, FALSE))))</f>
        <v/>
      </c>
      <c r="K285" s="119"/>
    </row>
    <row r="286" spans="1:11" ht="20.100000000000001" customHeight="1" x14ac:dyDescent="0.25">
      <c r="A286" s="26">
        <v>280</v>
      </c>
      <c r="B286" s="120"/>
      <c r="C286" s="120"/>
      <c r="D286" s="96"/>
      <c r="E286" s="96"/>
      <c r="F286" s="96"/>
      <c r="G286" s="247"/>
      <c r="H286" s="247"/>
      <c r="I286" s="127"/>
      <c r="J286" s="76" t="str">
        <f>IF(F286="", "", IF(E286="Billets de train", "", IF(E286="", "", VLOOKUP(F286, Listes!$G$31:$H$33, 2, FALSE))))</f>
        <v/>
      </c>
      <c r="K286" s="119"/>
    </row>
    <row r="287" spans="1:11" ht="20.100000000000001" customHeight="1" x14ac:dyDescent="0.25">
      <c r="A287" s="26">
        <v>281</v>
      </c>
      <c r="B287" s="120"/>
      <c r="C287" s="120"/>
      <c r="D287" s="96"/>
      <c r="E287" s="96"/>
      <c r="F287" s="96"/>
      <c r="G287" s="247"/>
      <c r="H287" s="247"/>
      <c r="I287" s="127"/>
      <c r="J287" s="76" t="str">
        <f>IF(F287="", "", IF(E287="Billets de train", "", IF(E287="", "", VLOOKUP(F287, Listes!$G$31:$H$33, 2, FALSE))))</f>
        <v/>
      </c>
      <c r="K287" s="119"/>
    </row>
    <row r="288" spans="1:11" ht="20.100000000000001" customHeight="1" x14ac:dyDescent="0.25">
      <c r="A288" s="26">
        <v>282</v>
      </c>
      <c r="B288" s="120"/>
      <c r="C288" s="120"/>
      <c r="D288" s="96"/>
      <c r="E288" s="96"/>
      <c r="F288" s="96"/>
      <c r="G288" s="247"/>
      <c r="H288" s="247"/>
      <c r="I288" s="127"/>
      <c r="J288" s="76" t="str">
        <f>IF(F288="", "", IF(E288="Billets de train", "", IF(E288="", "", VLOOKUP(F288, Listes!$G$31:$H$33, 2, FALSE))))</f>
        <v/>
      </c>
      <c r="K288" s="119"/>
    </row>
    <row r="289" spans="1:11" ht="20.100000000000001" customHeight="1" x14ac:dyDescent="0.25">
      <c r="A289" s="26">
        <v>283</v>
      </c>
      <c r="B289" s="120"/>
      <c r="C289" s="120"/>
      <c r="D289" s="96"/>
      <c r="E289" s="96"/>
      <c r="F289" s="96"/>
      <c r="G289" s="247"/>
      <c r="H289" s="247"/>
      <c r="I289" s="127"/>
      <c r="J289" s="76" t="str">
        <f>IF(F289="", "", IF(E289="Billets de train", "", IF(E289="", "", VLOOKUP(F289, Listes!$G$31:$H$33, 2, FALSE))))</f>
        <v/>
      </c>
      <c r="K289" s="119"/>
    </row>
    <row r="290" spans="1:11" ht="20.100000000000001" customHeight="1" x14ac:dyDescent="0.25">
      <c r="A290" s="26">
        <v>284</v>
      </c>
      <c r="B290" s="120"/>
      <c r="C290" s="120"/>
      <c r="D290" s="96"/>
      <c r="E290" s="96"/>
      <c r="F290" s="96"/>
      <c r="G290" s="247"/>
      <c r="H290" s="247"/>
      <c r="I290" s="127"/>
      <c r="J290" s="76" t="str">
        <f>IF(F290="", "", IF(E290="Billets de train", "", IF(E290="", "", VLOOKUP(F290, Listes!$G$31:$H$33, 2, FALSE))))</f>
        <v/>
      </c>
      <c r="K290" s="119"/>
    </row>
    <row r="291" spans="1:11" ht="20.100000000000001" customHeight="1" x14ac:dyDescent="0.25">
      <c r="A291" s="26">
        <v>285</v>
      </c>
      <c r="B291" s="120"/>
      <c r="C291" s="120"/>
      <c r="D291" s="96"/>
      <c r="E291" s="96"/>
      <c r="F291" s="96"/>
      <c r="G291" s="247"/>
      <c r="H291" s="247"/>
      <c r="I291" s="127"/>
      <c r="J291" s="76" t="str">
        <f>IF(F291="", "", IF(E291="Billets de train", "", IF(E291="", "", VLOOKUP(F291, Listes!$G$31:$H$33, 2, FALSE))))</f>
        <v/>
      </c>
      <c r="K291" s="119"/>
    </row>
    <row r="292" spans="1:11" ht="20.100000000000001" customHeight="1" x14ac:dyDescent="0.25">
      <c r="A292" s="26">
        <v>286</v>
      </c>
      <c r="B292" s="120"/>
      <c r="C292" s="120"/>
      <c r="D292" s="96"/>
      <c r="E292" s="96"/>
      <c r="F292" s="96"/>
      <c r="G292" s="247"/>
      <c r="H292" s="247"/>
      <c r="I292" s="127"/>
      <c r="J292" s="76" t="str">
        <f>IF(F292="", "", IF(E292="Billets de train", "", IF(E292="", "", VLOOKUP(F292, Listes!$G$31:$H$33, 2, FALSE))))</f>
        <v/>
      </c>
      <c r="K292" s="119"/>
    </row>
    <row r="293" spans="1:11" ht="20.100000000000001" customHeight="1" x14ac:dyDescent="0.25">
      <c r="A293" s="26">
        <v>287</v>
      </c>
      <c r="B293" s="120"/>
      <c r="C293" s="120"/>
      <c r="D293" s="96"/>
      <c r="E293" s="96"/>
      <c r="F293" s="96"/>
      <c r="G293" s="247"/>
      <c r="H293" s="247"/>
      <c r="I293" s="127"/>
      <c r="J293" s="76" t="str">
        <f>IF(F293="", "", IF(E293="Billets de train", "", IF(E293="", "", VLOOKUP(F293, Listes!$G$31:$H$33, 2, FALSE))))</f>
        <v/>
      </c>
      <c r="K293" s="119"/>
    </row>
    <row r="294" spans="1:11" ht="20.100000000000001" customHeight="1" x14ac:dyDescent="0.25">
      <c r="A294" s="26">
        <v>288</v>
      </c>
      <c r="B294" s="120"/>
      <c r="C294" s="120"/>
      <c r="D294" s="96"/>
      <c r="E294" s="96"/>
      <c r="F294" s="96"/>
      <c r="G294" s="247"/>
      <c r="H294" s="247"/>
      <c r="I294" s="127"/>
      <c r="J294" s="76" t="str">
        <f>IF(F294="", "", IF(E294="Billets de train", "", IF(E294="", "", VLOOKUP(F294, Listes!$G$31:$H$33, 2, FALSE))))</f>
        <v/>
      </c>
      <c r="K294" s="119"/>
    </row>
    <row r="295" spans="1:11" ht="20.100000000000001" customHeight="1" x14ac:dyDescent="0.25">
      <c r="A295" s="26">
        <v>289</v>
      </c>
      <c r="B295" s="120"/>
      <c r="C295" s="120"/>
      <c r="D295" s="96"/>
      <c r="E295" s="96"/>
      <c r="F295" s="96"/>
      <c r="G295" s="247"/>
      <c r="H295" s="247"/>
      <c r="I295" s="127"/>
      <c r="J295" s="76" t="str">
        <f>IF(F295="", "", IF(E295="Billets de train", "", IF(E295="", "", VLOOKUP(F295, Listes!$G$31:$H$33, 2, FALSE))))</f>
        <v/>
      </c>
      <c r="K295" s="119"/>
    </row>
    <row r="296" spans="1:11" ht="20.100000000000001" customHeight="1" x14ac:dyDescent="0.25">
      <c r="A296" s="26">
        <v>290</v>
      </c>
      <c r="B296" s="120"/>
      <c r="C296" s="120"/>
      <c r="D296" s="96"/>
      <c r="E296" s="96"/>
      <c r="F296" s="96"/>
      <c r="G296" s="247"/>
      <c r="H296" s="247"/>
      <c r="I296" s="127"/>
      <c r="J296" s="76" t="str">
        <f>IF(F296="", "", IF(E296="Billets de train", "", IF(E296="", "", VLOOKUP(F296, Listes!$G$31:$H$33, 2, FALSE))))</f>
        <v/>
      </c>
      <c r="K296" s="119"/>
    </row>
    <row r="297" spans="1:11" ht="20.100000000000001" customHeight="1" x14ac:dyDescent="0.25">
      <c r="A297" s="26">
        <v>291</v>
      </c>
      <c r="B297" s="120"/>
      <c r="C297" s="120"/>
      <c r="D297" s="96"/>
      <c r="E297" s="96"/>
      <c r="F297" s="96"/>
      <c r="G297" s="247"/>
      <c r="H297" s="247"/>
      <c r="I297" s="127"/>
      <c r="J297" s="76" t="str">
        <f>IF(F297="", "", IF(E297="Billets de train", "", IF(E297="", "", VLOOKUP(F297, Listes!$G$31:$H$33, 2, FALSE))))</f>
        <v/>
      </c>
      <c r="K297" s="119"/>
    </row>
    <row r="298" spans="1:11" ht="20.100000000000001" customHeight="1" x14ac:dyDescent="0.25">
      <c r="A298" s="26">
        <v>292</v>
      </c>
      <c r="B298" s="120"/>
      <c r="C298" s="120"/>
      <c r="D298" s="96"/>
      <c r="E298" s="96"/>
      <c r="F298" s="96"/>
      <c r="G298" s="247"/>
      <c r="H298" s="247"/>
      <c r="I298" s="127"/>
      <c r="J298" s="76" t="str">
        <f>IF(F298="", "", IF(E298="Billets de train", "", IF(E298="", "", VLOOKUP(F298, Listes!$G$31:$H$33, 2, FALSE))))</f>
        <v/>
      </c>
      <c r="K298" s="119"/>
    </row>
    <row r="299" spans="1:11" ht="20.100000000000001" customHeight="1" x14ac:dyDescent="0.25">
      <c r="A299" s="26">
        <v>293</v>
      </c>
      <c r="B299" s="120"/>
      <c r="C299" s="120"/>
      <c r="D299" s="96"/>
      <c r="E299" s="96"/>
      <c r="F299" s="96"/>
      <c r="G299" s="247"/>
      <c r="H299" s="247"/>
      <c r="I299" s="127"/>
      <c r="J299" s="76" t="str">
        <f>IF(F299="", "", IF(E299="Billets de train", "", IF(E299="", "", VLOOKUP(F299, Listes!$G$31:$H$33, 2, FALSE))))</f>
        <v/>
      </c>
      <c r="K299" s="119"/>
    </row>
    <row r="300" spans="1:11" ht="20.100000000000001" customHeight="1" x14ac:dyDescent="0.25">
      <c r="A300" s="26">
        <v>294</v>
      </c>
      <c r="B300" s="120"/>
      <c r="C300" s="120"/>
      <c r="D300" s="96"/>
      <c r="E300" s="96"/>
      <c r="F300" s="96"/>
      <c r="G300" s="247"/>
      <c r="H300" s="247"/>
      <c r="I300" s="127"/>
      <c r="J300" s="76" t="str">
        <f>IF(F300="", "", IF(E300="Billets de train", "", IF(E300="", "", VLOOKUP(F300, Listes!$G$31:$H$33, 2, FALSE))))</f>
        <v/>
      </c>
      <c r="K300" s="119"/>
    </row>
    <row r="301" spans="1:11" ht="20.100000000000001" customHeight="1" x14ac:dyDescent="0.25">
      <c r="A301" s="26">
        <v>295</v>
      </c>
      <c r="B301" s="120"/>
      <c r="C301" s="120"/>
      <c r="D301" s="96"/>
      <c r="E301" s="96"/>
      <c r="F301" s="96"/>
      <c r="G301" s="247"/>
      <c r="H301" s="247"/>
      <c r="I301" s="127"/>
      <c r="J301" s="76" t="str">
        <f>IF(F301="", "", IF(E301="Billets de train", "", IF(E301="", "", VLOOKUP(F301, Listes!$G$31:$H$33, 2, FALSE))))</f>
        <v/>
      </c>
      <c r="K301" s="119"/>
    </row>
    <row r="302" spans="1:11" ht="20.100000000000001" customHeight="1" x14ac:dyDescent="0.25">
      <c r="A302" s="26">
        <v>296</v>
      </c>
      <c r="B302" s="120"/>
      <c r="C302" s="120"/>
      <c r="D302" s="96"/>
      <c r="E302" s="96"/>
      <c r="F302" s="96"/>
      <c r="G302" s="247"/>
      <c r="H302" s="247"/>
      <c r="I302" s="127"/>
      <c r="J302" s="76" t="str">
        <f>IF(F302="", "", IF(E302="Billets de train", "", IF(E302="", "", VLOOKUP(F302, Listes!$G$31:$H$33, 2, FALSE))))</f>
        <v/>
      </c>
      <c r="K302" s="119"/>
    </row>
    <row r="303" spans="1:11" ht="20.100000000000001" customHeight="1" x14ac:dyDescent="0.25">
      <c r="A303" s="26">
        <v>297</v>
      </c>
      <c r="B303" s="120"/>
      <c r="C303" s="120"/>
      <c r="D303" s="96"/>
      <c r="E303" s="96"/>
      <c r="F303" s="96"/>
      <c r="G303" s="247"/>
      <c r="H303" s="247"/>
      <c r="I303" s="127"/>
      <c r="J303" s="76" t="str">
        <f>IF(F303="", "", IF(E303="Billets de train", "", IF(E303="", "", VLOOKUP(F303, Listes!$G$31:$H$33, 2, FALSE))))</f>
        <v/>
      </c>
      <c r="K303" s="119"/>
    </row>
    <row r="304" spans="1:11" ht="20.100000000000001" customHeight="1" x14ac:dyDescent="0.25">
      <c r="A304" s="26">
        <v>298</v>
      </c>
      <c r="B304" s="120"/>
      <c r="C304" s="120"/>
      <c r="D304" s="96"/>
      <c r="E304" s="96"/>
      <c r="F304" s="96"/>
      <c r="G304" s="247"/>
      <c r="H304" s="247"/>
      <c r="I304" s="127"/>
      <c r="J304" s="76" t="str">
        <f>IF(F304="", "", IF(E304="Billets de train", "", IF(E304="", "", VLOOKUP(F304, Listes!$G$31:$H$33, 2, FALSE))))</f>
        <v/>
      </c>
      <c r="K304" s="119"/>
    </row>
    <row r="305" spans="1:11" ht="20.100000000000001" customHeight="1" x14ac:dyDescent="0.25">
      <c r="A305" s="26">
        <v>299</v>
      </c>
      <c r="B305" s="120"/>
      <c r="C305" s="120"/>
      <c r="D305" s="96"/>
      <c r="E305" s="96"/>
      <c r="F305" s="96"/>
      <c r="G305" s="247"/>
      <c r="H305" s="247"/>
      <c r="I305" s="127"/>
      <c r="J305" s="76" t="str">
        <f>IF(F305="", "", IF(E305="Billets de train", "", IF(E305="", "", VLOOKUP(F305, Listes!$G$31:$H$33, 2, FALSE))))</f>
        <v/>
      </c>
      <c r="K305" s="119"/>
    </row>
    <row r="306" spans="1:11" ht="20.100000000000001" customHeight="1" x14ac:dyDescent="0.25">
      <c r="A306" s="26">
        <v>300</v>
      </c>
      <c r="B306" s="120"/>
      <c r="C306" s="120"/>
      <c r="D306" s="96"/>
      <c r="E306" s="96"/>
      <c r="F306" s="96"/>
      <c r="G306" s="247"/>
      <c r="H306" s="247"/>
      <c r="I306" s="127"/>
      <c r="J306" s="76" t="str">
        <f>IF(F306="", "", IF(E306="Billets de train", "", IF(E306="", "", VLOOKUP(F306, Listes!$G$31:$H$33, 2, FALSE))))</f>
        <v/>
      </c>
      <c r="K306" s="119"/>
    </row>
    <row r="307" spans="1:11" ht="20.100000000000001" customHeight="1" x14ac:dyDescent="0.25">
      <c r="A307" s="26">
        <v>301</v>
      </c>
      <c r="B307" s="120"/>
      <c r="C307" s="120"/>
      <c r="D307" s="96"/>
      <c r="E307" s="96"/>
      <c r="F307" s="96"/>
      <c r="G307" s="247"/>
      <c r="H307" s="247"/>
      <c r="I307" s="127"/>
      <c r="J307" s="76" t="str">
        <f>IF(F307="", "", IF(E307="Billets de train", "", IF(E307="", "", VLOOKUP(F307, Listes!$G$31:$H$33, 2, FALSE))))</f>
        <v/>
      </c>
      <c r="K307" s="119"/>
    </row>
    <row r="308" spans="1:11" ht="20.100000000000001" customHeight="1" x14ac:dyDescent="0.25">
      <c r="A308" s="26">
        <v>302</v>
      </c>
      <c r="B308" s="120"/>
      <c r="C308" s="120"/>
      <c r="D308" s="96"/>
      <c r="E308" s="96"/>
      <c r="F308" s="96"/>
      <c r="G308" s="247"/>
      <c r="H308" s="247"/>
      <c r="I308" s="127"/>
      <c r="J308" s="76" t="str">
        <f>IF(F308="", "", IF(E308="Billets de train", "", IF(E308="", "", VLOOKUP(F308, Listes!$G$31:$H$33, 2, FALSE))))</f>
        <v/>
      </c>
      <c r="K308" s="119"/>
    </row>
    <row r="309" spans="1:11" ht="20.100000000000001" customHeight="1" x14ac:dyDescent="0.25">
      <c r="A309" s="26">
        <v>303</v>
      </c>
      <c r="B309" s="120"/>
      <c r="C309" s="120"/>
      <c r="D309" s="96"/>
      <c r="E309" s="96"/>
      <c r="F309" s="96"/>
      <c r="G309" s="247"/>
      <c r="H309" s="247"/>
      <c r="I309" s="127"/>
      <c r="J309" s="76" t="str">
        <f>IF(F309="", "", IF(E309="Billets de train", "", IF(E309="", "", VLOOKUP(F309, Listes!$G$31:$H$33, 2, FALSE))))</f>
        <v/>
      </c>
      <c r="K309" s="119"/>
    </row>
    <row r="310" spans="1:11" ht="20.100000000000001" customHeight="1" x14ac:dyDescent="0.25">
      <c r="A310" s="26">
        <v>304</v>
      </c>
      <c r="B310" s="120"/>
      <c r="C310" s="120"/>
      <c r="D310" s="96"/>
      <c r="E310" s="96"/>
      <c r="F310" s="96"/>
      <c r="G310" s="247"/>
      <c r="H310" s="247"/>
      <c r="I310" s="127"/>
      <c r="J310" s="76" t="str">
        <f>IF(F310="", "", IF(E310="Billets de train", "", IF(E310="", "", VLOOKUP(F310, Listes!$G$31:$H$33, 2, FALSE))))</f>
        <v/>
      </c>
      <c r="K310" s="119"/>
    </row>
    <row r="311" spans="1:11" ht="20.100000000000001" customHeight="1" x14ac:dyDescent="0.25">
      <c r="A311" s="26">
        <v>305</v>
      </c>
      <c r="B311" s="120"/>
      <c r="C311" s="120"/>
      <c r="D311" s="96"/>
      <c r="E311" s="96"/>
      <c r="F311" s="96"/>
      <c r="G311" s="247"/>
      <c r="H311" s="247"/>
      <c r="I311" s="127"/>
      <c r="J311" s="76" t="str">
        <f>IF(F311="", "", IF(E311="Billets de train", "", IF(E311="", "", VLOOKUP(F311, Listes!$G$31:$H$33, 2, FALSE))))</f>
        <v/>
      </c>
      <c r="K311" s="119"/>
    </row>
    <row r="312" spans="1:11" ht="20.100000000000001" customHeight="1" x14ac:dyDescent="0.25">
      <c r="A312" s="26">
        <v>306</v>
      </c>
      <c r="B312" s="120"/>
      <c r="C312" s="120"/>
      <c r="D312" s="96"/>
      <c r="E312" s="96"/>
      <c r="F312" s="96"/>
      <c r="G312" s="247"/>
      <c r="H312" s="247"/>
      <c r="I312" s="127"/>
      <c r="J312" s="76" t="str">
        <f>IF(F312="", "", IF(E312="Billets de train", "", IF(E312="", "", VLOOKUP(F312, Listes!$G$31:$H$33, 2, FALSE))))</f>
        <v/>
      </c>
      <c r="K312" s="119"/>
    </row>
    <row r="313" spans="1:11" ht="20.100000000000001" customHeight="1" x14ac:dyDescent="0.25">
      <c r="A313" s="26">
        <v>307</v>
      </c>
      <c r="B313" s="120"/>
      <c r="C313" s="120"/>
      <c r="D313" s="96"/>
      <c r="E313" s="96"/>
      <c r="F313" s="96"/>
      <c r="G313" s="247"/>
      <c r="H313" s="247"/>
      <c r="I313" s="127"/>
      <c r="J313" s="76" t="str">
        <f>IF(F313="", "", IF(E313="Billets de train", "", IF(E313="", "", VLOOKUP(F313, Listes!$G$31:$H$33, 2, FALSE))))</f>
        <v/>
      </c>
      <c r="K313" s="119"/>
    </row>
    <row r="314" spans="1:11" ht="20.100000000000001" customHeight="1" x14ac:dyDescent="0.25">
      <c r="A314" s="26">
        <v>308</v>
      </c>
      <c r="B314" s="120"/>
      <c r="C314" s="120"/>
      <c r="D314" s="96"/>
      <c r="E314" s="96"/>
      <c r="F314" s="96"/>
      <c r="G314" s="247"/>
      <c r="H314" s="247"/>
      <c r="I314" s="127"/>
      <c r="J314" s="76" t="str">
        <f>IF(F314="", "", IF(E314="Billets de train", "", IF(E314="", "", VLOOKUP(F314, Listes!$G$31:$H$33, 2, FALSE))))</f>
        <v/>
      </c>
      <c r="K314" s="119"/>
    </row>
    <row r="315" spans="1:11" ht="20.100000000000001" customHeight="1" x14ac:dyDescent="0.25">
      <c r="A315" s="26">
        <v>309</v>
      </c>
      <c r="B315" s="120"/>
      <c r="C315" s="120"/>
      <c r="D315" s="96"/>
      <c r="E315" s="96"/>
      <c r="F315" s="96"/>
      <c r="G315" s="247"/>
      <c r="H315" s="247"/>
      <c r="I315" s="127"/>
      <c r="J315" s="76" t="str">
        <f>IF(F315="", "", IF(E315="Billets de train", "", IF(E315="", "", VLOOKUP(F315, Listes!$G$31:$H$33, 2, FALSE))))</f>
        <v/>
      </c>
      <c r="K315" s="119"/>
    </row>
    <row r="316" spans="1:11" ht="20.100000000000001" customHeight="1" x14ac:dyDescent="0.25">
      <c r="A316" s="26">
        <v>310</v>
      </c>
      <c r="B316" s="120"/>
      <c r="C316" s="120"/>
      <c r="D316" s="96"/>
      <c r="E316" s="96"/>
      <c r="F316" s="96"/>
      <c r="G316" s="247"/>
      <c r="H316" s="247"/>
      <c r="I316" s="127"/>
      <c r="J316" s="76" t="str">
        <f>IF(F316="", "", IF(E316="Billets de train", "", IF(E316="", "", VLOOKUP(F316, Listes!$G$31:$H$33, 2, FALSE))))</f>
        <v/>
      </c>
      <c r="K316" s="119"/>
    </row>
    <row r="317" spans="1:11" ht="20.100000000000001" customHeight="1" x14ac:dyDescent="0.25">
      <c r="A317" s="26">
        <v>311</v>
      </c>
      <c r="B317" s="120"/>
      <c r="C317" s="120"/>
      <c r="D317" s="96"/>
      <c r="E317" s="96"/>
      <c r="F317" s="96"/>
      <c r="G317" s="247"/>
      <c r="H317" s="247"/>
      <c r="I317" s="127"/>
      <c r="J317" s="76" t="str">
        <f>IF(F317="", "", IF(E317="Billets de train", "", IF(E317="", "", VLOOKUP(F317, Listes!$G$31:$H$33, 2, FALSE))))</f>
        <v/>
      </c>
      <c r="K317" s="119"/>
    </row>
    <row r="318" spans="1:11" ht="20.100000000000001" customHeight="1" x14ac:dyDescent="0.25">
      <c r="A318" s="26">
        <v>312</v>
      </c>
      <c r="B318" s="120"/>
      <c r="C318" s="120"/>
      <c r="D318" s="96"/>
      <c r="E318" s="96"/>
      <c r="F318" s="96"/>
      <c r="G318" s="247"/>
      <c r="H318" s="247"/>
      <c r="I318" s="127"/>
      <c r="J318" s="76" t="str">
        <f>IF(F318="", "", IF(E318="Billets de train", "", IF(E318="", "", VLOOKUP(F318, Listes!$G$31:$H$33, 2, FALSE))))</f>
        <v/>
      </c>
      <c r="K318" s="119"/>
    </row>
    <row r="319" spans="1:11" ht="20.100000000000001" customHeight="1" x14ac:dyDescent="0.25">
      <c r="A319" s="26">
        <v>313</v>
      </c>
      <c r="B319" s="120"/>
      <c r="C319" s="120"/>
      <c r="D319" s="96"/>
      <c r="E319" s="96"/>
      <c r="F319" s="96"/>
      <c r="G319" s="247"/>
      <c r="H319" s="247"/>
      <c r="I319" s="127"/>
      <c r="J319" s="76" t="str">
        <f>IF(F319="", "", IF(E319="Billets de train", "", IF(E319="", "", VLOOKUP(F319, Listes!$G$31:$H$33, 2, FALSE))))</f>
        <v/>
      </c>
      <c r="K319" s="119"/>
    </row>
    <row r="320" spans="1:11" ht="20.100000000000001" customHeight="1" x14ac:dyDescent="0.25">
      <c r="A320" s="26">
        <v>314</v>
      </c>
      <c r="B320" s="120"/>
      <c r="C320" s="120"/>
      <c r="D320" s="96"/>
      <c r="E320" s="96"/>
      <c r="F320" s="96"/>
      <c r="G320" s="247"/>
      <c r="H320" s="247"/>
      <c r="I320" s="127"/>
      <c r="J320" s="76" t="str">
        <f>IF(F320="", "", IF(E320="Billets de train", "", IF(E320="", "", VLOOKUP(F320, Listes!$G$31:$H$33, 2, FALSE))))</f>
        <v/>
      </c>
      <c r="K320" s="119"/>
    </row>
    <row r="321" spans="1:11" ht="20.100000000000001" customHeight="1" x14ac:dyDescent="0.25">
      <c r="A321" s="26">
        <v>315</v>
      </c>
      <c r="B321" s="120"/>
      <c r="C321" s="120"/>
      <c r="D321" s="96"/>
      <c r="E321" s="96"/>
      <c r="F321" s="96"/>
      <c r="G321" s="247"/>
      <c r="H321" s="247"/>
      <c r="I321" s="127"/>
      <c r="J321" s="76" t="str">
        <f>IF(F321="", "", IF(E321="Billets de train", "", IF(E321="", "", VLOOKUP(F321, Listes!$G$31:$H$33, 2, FALSE))))</f>
        <v/>
      </c>
      <c r="K321" s="119"/>
    </row>
    <row r="322" spans="1:11" ht="20.100000000000001" customHeight="1" x14ac:dyDescent="0.25">
      <c r="A322" s="26">
        <v>316</v>
      </c>
      <c r="B322" s="120"/>
      <c r="C322" s="120"/>
      <c r="D322" s="96"/>
      <c r="E322" s="96"/>
      <c r="F322" s="96"/>
      <c r="G322" s="247"/>
      <c r="H322" s="247"/>
      <c r="I322" s="127"/>
      <c r="J322" s="76" t="str">
        <f>IF(F322="", "", IF(E322="Billets de train", "", IF(E322="", "", VLOOKUP(F322, Listes!$G$31:$H$33, 2, FALSE))))</f>
        <v/>
      </c>
      <c r="K322" s="119"/>
    </row>
    <row r="323" spans="1:11" ht="20.100000000000001" customHeight="1" x14ac:dyDescent="0.25">
      <c r="A323" s="26">
        <v>317</v>
      </c>
      <c r="B323" s="120"/>
      <c r="C323" s="120"/>
      <c r="D323" s="96"/>
      <c r="E323" s="96"/>
      <c r="F323" s="96"/>
      <c r="G323" s="247"/>
      <c r="H323" s="247"/>
      <c r="I323" s="127"/>
      <c r="J323" s="76" t="str">
        <f>IF(F323="", "", IF(E323="Billets de train", "", IF(E323="", "", VLOOKUP(F323, Listes!$G$31:$H$33, 2, FALSE))))</f>
        <v/>
      </c>
      <c r="K323" s="119"/>
    </row>
    <row r="324" spans="1:11" ht="20.100000000000001" customHeight="1" x14ac:dyDescent="0.25">
      <c r="A324" s="26">
        <v>318</v>
      </c>
      <c r="B324" s="120"/>
      <c r="C324" s="120"/>
      <c r="D324" s="96"/>
      <c r="E324" s="96"/>
      <c r="F324" s="96"/>
      <c r="G324" s="247"/>
      <c r="H324" s="247"/>
      <c r="I324" s="127"/>
      <c r="J324" s="76" t="str">
        <f>IF(F324="", "", IF(E324="Billets de train", "", IF(E324="", "", VLOOKUP(F324, Listes!$G$31:$H$33, 2, FALSE))))</f>
        <v/>
      </c>
      <c r="K324" s="119"/>
    </row>
    <row r="325" spans="1:11" ht="20.100000000000001" customHeight="1" x14ac:dyDescent="0.25">
      <c r="A325" s="26">
        <v>319</v>
      </c>
      <c r="B325" s="120"/>
      <c r="C325" s="120"/>
      <c r="D325" s="96"/>
      <c r="E325" s="96"/>
      <c r="F325" s="96"/>
      <c r="G325" s="247"/>
      <c r="H325" s="247"/>
      <c r="I325" s="127"/>
      <c r="J325" s="76" t="str">
        <f>IF(F325="", "", IF(E325="Billets de train", "", IF(E325="", "", VLOOKUP(F325, Listes!$G$31:$H$33, 2, FALSE))))</f>
        <v/>
      </c>
      <c r="K325" s="119"/>
    </row>
    <row r="326" spans="1:11" ht="20.100000000000001" customHeight="1" x14ac:dyDescent="0.25">
      <c r="A326" s="26">
        <v>320</v>
      </c>
      <c r="B326" s="120"/>
      <c r="C326" s="120"/>
      <c r="D326" s="96"/>
      <c r="E326" s="96"/>
      <c r="F326" s="96"/>
      <c r="G326" s="247"/>
      <c r="H326" s="247"/>
      <c r="I326" s="127"/>
      <c r="J326" s="76" t="str">
        <f>IF(F326="", "", IF(E326="Billets de train", "", IF(E326="", "", VLOOKUP(F326, Listes!$G$31:$H$33, 2, FALSE))))</f>
        <v/>
      </c>
      <c r="K326" s="119"/>
    </row>
    <row r="327" spans="1:11" ht="20.100000000000001" customHeight="1" x14ac:dyDescent="0.25">
      <c r="A327" s="26">
        <v>321</v>
      </c>
      <c r="B327" s="120"/>
      <c r="C327" s="120"/>
      <c r="D327" s="96"/>
      <c r="E327" s="96"/>
      <c r="F327" s="96"/>
      <c r="G327" s="247"/>
      <c r="H327" s="247"/>
      <c r="I327" s="127"/>
      <c r="J327" s="76" t="str">
        <f>IF(F327="", "", IF(E327="Billets de train", "", IF(E327="", "", VLOOKUP(F327, Listes!$G$31:$H$33, 2, FALSE))))</f>
        <v/>
      </c>
      <c r="K327" s="119"/>
    </row>
    <row r="328" spans="1:11" ht="20.100000000000001" customHeight="1" x14ac:dyDescent="0.25">
      <c r="A328" s="26">
        <v>322</v>
      </c>
      <c r="B328" s="120"/>
      <c r="C328" s="120"/>
      <c r="D328" s="96"/>
      <c r="E328" s="96"/>
      <c r="F328" s="96"/>
      <c r="G328" s="247"/>
      <c r="H328" s="247"/>
      <c r="I328" s="127"/>
      <c r="J328" s="76" t="str">
        <f>IF(F328="", "", IF(E328="Billets de train", "", IF(E328="", "", VLOOKUP(F328, Listes!$G$31:$H$33, 2, FALSE))))</f>
        <v/>
      </c>
      <c r="K328" s="119"/>
    </row>
    <row r="329" spans="1:11" ht="20.100000000000001" customHeight="1" x14ac:dyDescent="0.25">
      <c r="A329" s="26">
        <v>323</v>
      </c>
      <c r="B329" s="120"/>
      <c r="C329" s="120"/>
      <c r="D329" s="96"/>
      <c r="E329" s="96"/>
      <c r="F329" s="96"/>
      <c r="G329" s="247"/>
      <c r="H329" s="247"/>
      <c r="I329" s="127"/>
      <c r="J329" s="76" t="str">
        <f>IF(F329="", "", IF(E329="Billets de train", "", IF(E329="", "", VLOOKUP(F329, Listes!$G$31:$H$33, 2, FALSE))))</f>
        <v/>
      </c>
      <c r="K329" s="119"/>
    </row>
    <row r="330" spans="1:11" ht="20.100000000000001" customHeight="1" x14ac:dyDescent="0.25">
      <c r="A330" s="26">
        <v>324</v>
      </c>
      <c r="B330" s="120"/>
      <c r="C330" s="120"/>
      <c r="D330" s="96"/>
      <c r="E330" s="96"/>
      <c r="F330" s="96"/>
      <c r="G330" s="247"/>
      <c r="H330" s="247"/>
      <c r="I330" s="127"/>
      <c r="J330" s="76" t="str">
        <f>IF(F330="", "", IF(E330="Billets de train", "", IF(E330="", "", VLOOKUP(F330, Listes!$G$31:$H$33, 2, FALSE))))</f>
        <v/>
      </c>
      <c r="K330" s="119"/>
    </row>
    <row r="331" spans="1:11" ht="20.100000000000001" customHeight="1" x14ac:dyDescent="0.25">
      <c r="A331" s="26">
        <v>325</v>
      </c>
      <c r="B331" s="120"/>
      <c r="C331" s="120"/>
      <c r="D331" s="96"/>
      <c r="E331" s="96"/>
      <c r="F331" s="96"/>
      <c r="G331" s="247"/>
      <c r="H331" s="247"/>
      <c r="I331" s="127"/>
      <c r="J331" s="76" t="str">
        <f>IF(F331="", "", IF(E331="Billets de train", "", IF(E331="", "", VLOOKUP(F331, Listes!$G$31:$H$33, 2, FALSE))))</f>
        <v/>
      </c>
      <c r="K331" s="119"/>
    </row>
    <row r="332" spans="1:11" ht="20.100000000000001" customHeight="1" x14ac:dyDescent="0.25">
      <c r="A332" s="26">
        <v>326</v>
      </c>
      <c r="B332" s="120"/>
      <c r="C332" s="120"/>
      <c r="D332" s="96"/>
      <c r="E332" s="96"/>
      <c r="F332" s="96"/>
      <c r="G332" s="247"/>
      <c r="H332" s="247"/>
      <c r="I332" s="127"/>
      <c r="J332" s="76" t="str">
        <f>IF(F332="", "", IF(E332="Billets de train", "", IF(E332="", "", VLOOKUP(F332, Listes!$G$31:$H$33, 2, FALSE))))</f>
        <v/>
      </c>
      <c r="K332" s="119"/>
    </row>
    <row r="333" spans="1:11" ht="20.100000000000001" customHeight="1" x14ac:dyDescent="0.25">
      <c r="A333" s="26">
        <v>327</v>
      </c>
      <c r="B333" s="120"/>
      <c r="C333" s="120"/>
      <c r="D333" s="96"/>
      <c r="E333" s="96"/>
      <c r="F333" s="96"/>
      <c r="G333" s="247"/>
      <c r="H333" s="247"/>
      <c r="I333" s="127"/>
      <c r="J333" s="76" t="str">
        <f>IF(F333="", "", IF(E333="Billets de train", "", IF(E333="", "", VLOOKUP(F333, Listes!$G$31:$H$33, 2, FALSE))))</f>
        <v/>
      </c>
      <c r="K333" s="119"/>
    </row>
    <row r="334" spans="1:11" ht="20.100000000000001" customHeight="1" x14ac:dyDescent="0.25">
      <c r="A334" s="26">
        <v>328</v>
      </c>
      <c r="B334" s="120"/>
      <c r="C334" s="120"/>
      <c r="D334" s="96"/>
      <c r="E334" s="96"/>
      <c r="F334" s="96"/>
      <c r="G334" s="247"/>
      <c r="H334" s="247"/>
      <c r="I334" s="127"/>
      <c r="J334" s="76" t="str">
        <f>IF(F334="", "", IF(E334="Billets de train", "", IF(E334="", "", VLOOKUP(F334, Listes!$G$31:$H$33, 2, FALSE))))</f>
        <v/>
      </c>
      <c r="K334" s="119"/>
    </row>
    <row r="335" spans="1:11" ht="20.100000000000001" customHeight="1" x14ac:dyDescent="0.25">
      <c r="A335" s="26">
        <v>329</v>
      </c>
      <c r="B335" s="120"/>
      <c r="C335" s="120"/>
      <c r="D335" s="96"/>
      <c r="E335" s="96"/>
      <c r="F335" s="96"/>
      <c r="G335" s="247"/>
      <c r="H335" s="247"/>
      <c r="I335" s="127"/>
      <c r="J335" s="76" t="str">
        <f>IF(F335="", "", IF(E335="Billets de train", "", IF(E335="", "", VLOOKUP(F335, Listes!$G$31:$H$33, 2, FALSE))))</f>
        <v/>
      </c>
      <c r="K335" s="119"/>
    </row>
    <row r="336" spans="1:11" ht="20.100000000000001" customHeight="1" x14ac:dyDescent="0.25">
      <c r="A336" s="26">
        <v>330</v>
      </c>
      <c r="B336" s="120"/>
      <c r="C336" s="120"/>
      <c r="D336" s="96"/>
      <c r="E336" s="96"/>
      <c r="F336" s="96"/>
      <c r="G336" s="247"/>
      <c r="H336" s="247"/>
      <c r="I336" s="127"/>
      <c r="J336" s="76" t="str">
        <f>IF(F336="", "", IF(E336="Billets de train", "", IF(E336="", "", VLOOKUP(F336, Listes!$G$31:$H$33, 2, FALSE))))</f>
        <v/>
      </c>
      <c r="K336" s="119"/>
    </row>
    <row r="337" spans="1:11" ht="20.100000000000001" customHeight="1" x14ac:dyDescent="0.25">
      <c r="A337" s="26">
        <v>331</v>
      </c>
      <c r="B337" s="120"/>
      <c r="C337" s="120"/>
      <c r="D337" s="96"/>
      <c r="E337" s="96"/>
      <c r="F337" s="96"/>
      <c r="G337" s="247"/>
      <c r="H337" s="247"/>
      <c r="I337" s="127"/>
      <c r="J337" s="76" t="str">
        <f>IF(F337="", "", IF(E337="Billets de train", "", IF(E337="", "", VLOOKUP(F337, Listes!$G$31:$H$33, 2, FALSE))))</f>
        <v/>
      </c>
      <c r="K337" s="119"/>
    </row>
    <row r="338" spans="1:11" ht="20.100000000000001" customHeight="1" x14ac:dyDescent="0.25">
      <c r="A338" s="26">
        <v>332</v>
      </c>
      <c r="B338" s="120"/>
      <c r="C338" s="120"/>
      <c r="D338" s="96"/>
      <c r="E338" s="96"/>
      <c r="F338" s="96"/>
      <c r="G338" s="247"/>
      <c r="H338" s="247"/>
      <c r="I338" s="127"/>
      <c r="J338" s="76" t="str">
        <f>IF(F338="", "", IF(E338="Billets de train", "", IF(E338="", "", VLOOKUP(F338, Listes!$G$31:$H$33, 2, FALSE))))</f>
        <v/>
      </c>
      <c r="K338" s="119"/>
    </row>
    <row r="339" spans="1:11" ht="20.100000000000001" customHeight="1" x14ac:dyDescent="0.25">
      <c r="A339" s="26">
        <v>333</v>
      </c>
      <c r="B339" s="120"/>
      <c r="C339" s="120"/>
      <c r="D339" s="96"/>
      <c r="E339" s="96"/>
      <c r="F339" s="96"/>
      <c r="G339" s="247"/>
      <c r="H339" s="247"/>
      <c r="I339" s="127"/>
      <c r="J339" s="76" t="str">
        <f>IF(F339="", "", IF(E339="Billets de train", "", IF(E339="", "", VLOOKUP(F339, Listes!$G$31:$H$33, 2, FALSE))))</f>
        <v/>
      </c>
      <c r="K339" s="119"/>
    </row>
    <row r="340" spans="1:11" ht="20.100000000000001" customHeight="1" x14ac:dyDescent="0.25">
      <c r="A340" s="26">
        <v>334</v>
      </c>
      <c r="B340" s="120"/>
      <c r="C340" s="120"/>
      <c r="D340" s="96"/>
      <c r="E340" s="96"/>
      <c r="F340" s="96"/>
      <c r="G340" s="247"/>
      <c r="H340" s="247"/>
      <c r="I340" s="127"/>
      <c r="J340" s="76" t="str">
        <f>IF(F340="", "", IF(E340="Billets de train", "", IF(E340="", "", VLOOKUP(F340, Listes!$G$31:$H$33, 2, FALSE))))</f>
        <v/>
      </c>
      <c r="K340" s="119"/>
    </row>
    <row r="341" spans="1:11" ht="20.100000000000001" customHeight="1" x14ac:dyDescent="0.25">
      <c r="A341" s="26">
        <v>335</v>
      </c>
      <c r="B341" s="120"/>
      <c r="C341" s="120"/>
      <c r="D341" s="96"/>
      <c r="E341" s="96"/>
      <c r="F341" s="96"/>
      <c r="G341" s="247"/>
      <c r="H341" s="247"/>
      <c r="I341" s="127"/>
      <c r="J341" s="76" t="str">
        <f>IF(F341="", "", IF(E341="Billets de train", "", IF(E341="", "", VLOOKUP(F341, Listes!$G$31:$H$33, 2, FALSE))))</f>
        <v/>
      </c>
      <c r="K341" s="119"/>
    </row>
    <row r="342" spans="1:11" ht="20.100000000000001" customHeight="1" x14ac:dyDescent="0.25">
      <c r="A342" s="26">
        <v>336</v>
      </c>
      <c r="B342" s="120"/>
      <c r="C342" s="120"/>
      <c r="D342" s="96"/>
      <c r="E342" s="96"/>
      <c r="F342" s="96"/>
      <c r="G342" s="247"/>
      <c r="H342" s="247"/>
      <c r="I342" s="127"/>
      <c r="J342" s="76" t="str">
        <f>IF(F342="", "", IF(E342="Billets de train", "", IF(E342="", "", VLOOKUP(F342, Listes!$G$31:$H$33, 2, FALSE))))</f>
        <v/>
      </c>
      <c r="K342" s="119"/>
    </row>
    <row r="343" spans="1:11" ht="20.100000000000001" customHeight="1" x14ac:dyDescent="0.25">
      <c r="A343" s="26">
        <v>337</v>
      </c>
      <c r="B343" s="120"/>
      <c r="C343" s="120"/>
      <c r="D343" s="96"/>
      <c r="E343" s="96"/>
      <c r="F343" s="96"/>
      <c r="G343" s="247"/>
      <c r="H343" s="247"/>
      <c r="I343" s="127"/>
      <c r="J343" s="76" t="str">
        <f>IF(F343="", "", IF(E343="Billets de train", "", IF(E343="", "", VLOOKUP(F343, Listes!$G$31:$H$33, 2, FALSE))))</f>
        <v/>
      </c>
      <c r="K343" s="119"/>
    </row>
    <row r="344" spans="1:11" ht="20.100000000000001" customHeight="1" x14ac:dyDescent="0.25">
      <c r="A344" s="26">
        <v>338</v>
      </c>
      <c r="B344" s="120"/>
      <c r="C344" s="120"/>
      <c r="D344" s="96"/>
      <c r="E344" s="96"/>
      <c r="F344" s="96"/>
      <c r="G344" s="247"/>
      <c r="H344" s="247"/>
      <c r="I344" s="127"/>
      <c r="J344" s="76" t="str">
        <f>IF(F344="", "", IF(E344="Billets de train", "", IF(E344="", "", VLOOKUP(F344, Listes!$G$31:$H$33, 2, FALSE))))</f>
        <v/>
      </c>
      <c r="K344" s="119"/>
    </row>
    <row r="345" spans="1:11" ht="20.100000000000001" customHeight="1" x14ac:dyDescent="0.25">
      <c r="A345" s="26">
        <v>339</v>
      </c>
      <c r="B345" s="120"/>
      <c r="C345" s="120"/>
      <c r="D345" s="96"/>
      <c r="E345" s="96"/>
      <c r="F345" s="96"/>
      <c r="G345" s="247"/>
      <c r="H345" s="247"/>
      <c r="I345" s="127"/>
      <c r="J345" s="76" t="str">
        <f>IF(F345="", "", IF(E345="Billets de train", "", IF(E345="", "", VLOOKUP(F345, Listes!$G$31:$H$33, 2, FALSE))))</f>
        <v/>
      </c>
      <c r="K345" s="119"/>
    </row>
    <row r="346" spans="1:11" ht="20.100000000000001" customHeight="1" x14ac:dyDescent="0.25">
      <c r="A346" s="26">
        <v>340</v>
      </c>
      <c r="B346" s="120"/>
      <c r="C346" s="120"/>
      <c r="D346" s="96"/>
      <c r="E346" s="96"/>
      <c r="F346" s="96"/>
      <c r="G346" s="247"/>
      <c r="H346" s="247"/>
      <c r="I346" s="127"/>
      <c r="J346" s="76" t="str">
        <f>IF(F346="", "", IF(E346="Billets de train", "", IF(E346="", "", VLOOKUP(F346, Listes!$G$31:$H$33, 2, FALSE))))</f>
        <v/>
      </c>
      <c r="K346" s="119"/>
    </row>
    <row r="347" spans="1:11" ht="20.100000000000001" customHeight="1" x14ac:dyDescent="0.25">
      <c r="A347" s="26">
        <v>341</v>
      </c>
      <c r="B347" s="120"/>
      <c r="C347" s="120"/>
      <c r="D347" s="96"/>
      <c r="E347" s="96"/>
      <c r="F347" s="96"/>
      <c r="G347" s="247"/>
      <c r="H347" s="247"/>
      <c r="I347" s="127"/>
      <c r="J347" s="76" t="str">
        <f>IF(F347="", "", IF(E347="Billets de train", "", IF(E347="", "", VLOOKUP(F347, Listes!$G$31:$H$33, 2, FALSE))))</f>
        <v/>
      </c>
      <c r="K347" s="119"/>
    </row>
    <row r="348" spans="1:11" ht="20.100000000000001" customHeight="1" x14ac:dyDescent="0.25">
      <c r="A348" s="26">
        <v>342</v>
      </c>
      <c r="B348" s="120"/>
      <c r="C348" s="120"/>
      <c r="D348" s="96"/>
      <c r="E348" s="96"/>
      <c r="F348" s="96"/>
      <c r="G348" s="247"/>
      <c r="H348" s="247"/>
      <c r="I348" s="127"/>
      <c r="J348" s="76" t="str">
        <f>IF(F348="", "", IF(E348="Billets de train", "", IF(E348="", "", VLOOKUP(F348, Listes!$G$31:$H$33, 2, FALSE))))</f>
        <v/>
      </c>
      <c r="K348" s="119"/>
    </row>
    <row r="349" spans="1:11" ht="20.100000000000001" customHeight="1" x14ac:dyDescent="0.25">
      <c r="A349" s="26">
        <v>343</v>
      </c>
      <c r="B349" s="120"/>
      <c r="C349" s="120"/>
      <c r="D349" s="96"/>
      <c r="E349" s="96"/>
      <c r="F349" s="96"/>
      <c r="G349" s="247"/>
      <c r="H349" s="247"/>
      <c r="I349" s="127"/>
      <c r="J349" s="76" t="str">
        <f>IF(F349="", "", IF(E349="Billets de train", "", IF(E349="", "", VLOOKUP(F349, Listes!$G$31:$H$33, 2, FALSE))))</f>
        <v/>
      </c>
      <c r="K349" s="119"/>
    </row>
    <row r="350" spans="1:11" ht="20.100000000000001" customHeight="1" x14ac:dyDescent="0.25">
      <c r="A350" s="26">
        <v>344</v>
      </c>
      <c r="B350" s="120"/>
      <c r="C350" s="120"/>
      <c r="D350" s="96"/>
      <c r="E350" s="96"/>
      <c r="F350" s="96"/>
      <c r="G350" s="247"/>
      <c r="H350" s="247"/>
      <c r="I350" s="127"/>
      <c r="J350" s="76" t="str">
        <f>IF(F350="", "", IF(E350="Billets de train", "", IF(E350="", "", VLOOKUP(F350, Listes!$G$31:$H$33, 2, FALSE))))</f>
        <v/>
      </c>
      <c r="K350" s="119"/>
    </row>
    <row r="351" spans="1:11" ht="20.100000000000001" customHeight="1" x14ac:dyDescent="0.25">
      <c r="A351" s="26">
        <v>345</v>
      </c>
      <c r="B351" s="120"/>
      <c r="C351" s="120"/>
      <c r="D351" s="96"/>
      <c r="E351" s="96"/>
      <c r="F351" s="96"/>
      <c r="G351" s="247"/>
      <c r="H351" s="247"/>
      <c r="I351" s="127"/>
      <c r="J351" s="76" t="str">
        <f>IF(F351="", "", IF(E351="Billets de train", "", IF(E351="", "", VLOOKUP(F351, Listes!$G$31:$H$33, 2, FALSE))))</f>
        <v/>
      </c>
      <c r="K351" s="119"/>
    </row>
    <row r="352" spans="1:11" ht="20.100000000000001" customHeight="1" x14ac:dyDescent="0.25">
      <c r="A352" s="26">
        <v>346</v>
      </c>
      <c r="B352" s="120"/>
      <c r="C352" s="120"/>
      <c r="D352" s="96"/>
      <c r="E352" s="96"/>
      <c r="F352" s="96"/>
      <c r="G352" s="247"/>
      <c r="H352" s="247"/>
      <c r="I352" s="127"/>
      <c r="J352" s="76" t="str">
        <f>IF(F352="", "", IF(E352="Billets de train", "", IF(E352="", "", VLOOKUP(F352, Listes!$G$31:$H$33, 2, FALSE))))</f>
        <v/>
      </c>
      <c r="K352" s="119"/>
    </row>
    <row r="353" spans="1:11" ht="20.100000000000001" customHeight="1" x14ac:dyDescent="0.25">
      <c r="A353" s="26">
        <v>347</v>
      </c>
      <c r="B353" s="120"/>
      <c r="C353" s="120"/>
      <c r="D353" s="96"/>
      <c r="E353" s="96"/>
      <c r="F353" s="96"/>
      <c r="G353" s="247"/>
      <c r="H353" s="247"/>
      <c r="I353" s="127"/>
      <c r="J353" s="76" t="str">
        <f>IF(F353="", "", IF(E353="Billets de train", "", IF(E353="", "", VLOOKUP(F353, Listes!$G$31:$H$33, 2, FALSE))))</f>
        <v/>
      </c>
      <c r="K353" s="119"/>
    </row>
    <row r="354" spans="1:11" ht="20.100000000000001" customHeight="1" x14ac:dyDescent="0.25">
      <c r="A354" s="26">
        <v>348</v>
      </c>
      <c r="B354" s="120"/>
      <c r="C354" s="120"/>
      <c r="D354" s="96"/>
      <c r="E354" s="96"/>
      <c r="F354" s="96"/>
      <c r="G354" s="247"/>
      <c r="H354" s="247"/>
      <c r="I354" s="127"/>
      <c r="J354" s="76" t="str">
        <f>IF(F354="", "", IF(E354="Billets de train", "", IF(E354="", "", VLOOKUP(F354, Listes!$G$31:$H$33, 2, FALSE))))</f>
        <v/>
      </c>
      <c r="K354" s="119"/>
    </row>
    <row r="355" spans="1:11" ht="20.100000000000001" customHeight="1" x14ac:dyDescent="0.25">
      <c r="A355" s="26">
        <v>349</v>
      </c>
      <c r="B355" s="120"/>
      <c r="C355" s="120"/>
      <c r="D355" s="96"/>
      <c r="E355" s="96"/>
      <c r="F355" s="96"/>
      <c r="G355" s="247"/>
      <c r="H355" s="247"/>
      <c r="I355" s="127"/>
      <c r="J355" s="76" t="str">
        <f>IF(F355="", "", IF(E355="Billets de train", "", IF(E355="", "", VLOOKUP(F355, Listes!$G$31:$H$33, 2, FALSE))))</f>
        <v/>
      </c>
      <c r="K355" s="119"/>
    </row>
    <row r="356" spans="1:11" ht="20.100000000000001" customHeight="1" x14ac:dyDescent="0.25">
      <c r="A356" s="26">
        <v>350</v>
      </c>
      <c r="B356" s="120"/>
      <c r="C356" s="120"/>
      <c r="D356" s="96"/>
      <c r="E356" s="96"/>
      <c r="F356" s="96"/>
      <c r="G356" s="247"/>
      <c r="H356" s="247"/>
      <c r="I356" s="127"/>
      <c r="J356" s="76" t="str">
        <f>IF(F356="", "", IF(E356="Billets de train", "", IF(E356="", "", VLOOKUP(F356, Listes!$G$31:$H$33, 2, FALSE))))</f>
        <v/>
      </c>
      <c r="K356" s="119"/>
    </row>
    <row r="357" spans="1:11" ht="20.100000000000001" customHeight="1" x14ac:dyDescent="0.25">
      <c r="A357" s="26">
        <v>351</v>
      </c>
      <c r="B357" s="120"/>
      <c r="C357" s="120"/>
      <c r="D357" s="96"/>
      <c r="E357" s="96"/>
      <c r="F357" s="96"/>
      <c r="G357" s="247"/>
      <c r="H357" s="247"/>
      <c r="I357" s="127"/>
      <c r="J357" s="76" t="str">
        <f>IF(F357="", "", IF(E357="Billets de train", "", IF(E357="", "", VLOOKUP(F357, Listes!$G$31:$H$33, 2, FALSE))))</f>
        <v/>
      </c>
      <c r="K357" s="119"/>
    </row>
    <row r="358" spans="1:11" ht="20.100000000000001" customHeight="1" x14ac:dyDescent="0.25">
      <c r="A358" s="26">
        <v>352</v>
      </c>
      <c r="B358" s="120"/>
      <c r="C358" s="120"/>
      <c r="D358" s="96"/>
      <c r="E358" s="96"/>
      <c r="F358" s="96"/>
      <c r="G358" s="247"/>
      <c r="H358" s="247"/>
      <c r="I358" s="127"/>
      <c r="J358" s="76" t="str">
        <f>IF(F358="", "", IF(E358="Billets de train", "", IF(E358="", "", VLOOKUP(F358, Listes!$G$31:$H$33, 2, FALSE))))</f>
        <v/>
      </c>
      <c r="K358" s="119"/>
    </row>
    <row r="359" spans="1:11" ht="20.100000000000001" customHeight="1" x14ac:dyDescent="0.25">
      <c r="A359" s="26">
        <v>353</v>
      </c>
      <c r="B359" s="120"/>
      <c r="C359" s="120"/>
      <c r="D359" s="96"/>
      <c r="E359" s="96"/>
      <c r="F359" s="96"/>
      <c r="G359" s="247"/>
      <c r="H359" s="247"/>
      <c r="I359" s="127"/>
      <c r="J359" s="76" t="str">
        <f>IF(F359="", "", IF(E359="Billets de train", "", IF(E359="", "", VLOOKUP(F359, Listes!$G$31:$H$33, 2, FALSE))))</f>
        <v/>
      </c>
      <c r="K359" s="119"/>
    </row>
    <row r="360" spans="1:11" ht="20.100000000000001" customHeight="1" x14ac:dyDescent="0.25">
      <c r="A360" s="26">
        <v>354</v>
      </c>
      <c r="B360" s="120"/>
      <c r="C360" s="120"/>
      <c r="D360" s="96"/>
      <c r="E360" s="96"/>
      <c r="F360" s="96"/>
      <c r="G360" s="247"/>
      <c r="H360" s="247"/>
      <c r="I360" s="127"/>
      <c r="J360" s="76" t="str">
        <f>IF(F360="", "", IF(E360="Billets de train", "", IF(E360="", "", VLOOKUP(F360, Listes!$G$31:$H$33, 2, FALSE))))</f>
        <v/>
      </c>
      <c r="K360" s="119"/>
    </row>
    <row r="361" spans="1:11" ht="20.100000000000001" customHeight="1" x14ac:dyDescent="0.25">
      <c r="A361" s="26">
        <v>355</v>
      </c>
      <c r="B361" s="120"/>
      <c r="C361" s="120"/>
      <c r="D361" s="96"/>
      <c r="E361" s="96"/>
      <c r="F361" s="96"/>
      <c r="G361" s="247"/>
      <c r="H361" s="247"/>
      <c r="I361" s="127"/>
      <c r="J361" s="76" t="str">
        <f>IF(F361="", "", IF(E361="Billets de train", "", IF(E361="", "", VLOOKUP(F361, Listes!$G$31:$H$33, 2, FALSE))))</f>
        <v/>
      </c>
      <c r="K361" s="119"/>
    </row>
    <row r="362" spans="1:11" ht="20.100000000000001" customHeight="1" x14ac:dyDescent="0.25">
      <c r="A362" s="26">
        <v>356</v>
      </c>
      <c r="B362" s="120"/>
      <c r="C362" s="120"/>
      <c r="D362" s="96"/>
      <c r="E362" s="96"/>
      <c r="F362" s="96"/>
      <c r="G362" s="247"/>
      <c r="H362" s="247"/>
      <c r="I362" s="127"/>
      <c r="J362" s="76" t="str">
        <f>IF(F362="", "", IF(E362="Billets de train", "", IF(E362="", "", VLOOKUP(F362, Listes!$G$31:$H$33, 2, FALSE))))</f>
        <v/>
      </c>
      <c r="K362" s="119"/>
    </row>
    <row r="363" spans="1:11" ht="20.100000000000001" customHeight="1" x14ac:dyDescent="0.25">
      <c r="A363" s="26">
        <v>357</v>
      </c>
      <c r="B363" s="120"/>
      <c r="C363" s="120"/>
      <c r="D363" s="96"/>
      <c r="E363" s="96"/>
      <c r="F363" s="96"/>
      <c r="G363" s="247"/>
      <c r="H363" s="247"/>
      <c r="I363" s="127"/>
      <c r="J363" s="76" t="str">
        <f>IF(F363="", "", IF(E363="Billets de train", "", IF(E363="", "", VLOOKUP(F363, Listes!$G$31:$H$33, 2, FALSE))))</f>
        <v/>
      </c>
      <c r="K363" s="119"/>
    </row>
    <row r="364" spans="1:11" ht="20.100000000000001" customHeight="1" x14ac:dyDescent="0.25">
      <c r="A364" s="26">
        <v>358</v>
      </c>
      <c r="B364" s="120"/>
      <c r="C364" s="120"/>
      <c r="D364" s="96"/>
      <c r="E364" s="96"/>
      <c r="F364" s="96"/>
      <c r="G364" s="247"/>
      <c r="H364" s="247"/>
      <c r="I364" s="127"/>
      <c r="J364" s="76" t="str">
        <f>IF(F364="", "", IF(E364="Billets de train", "", IF(E364="", "", VLOOKUP(F364, Listes!$G$31:$H$33, 2, FALSE))))</f>
        <v/>
      </c>
      <c r="K364" s="119"/>
    </row>
    <row r="365" spans="1:11" ht="20.100000000000001" customHeight="1" x14ac:dyDescent="0.25">
      <c r="A365" s="26">
        <v>359</v>
      </c>
      <c r="B365" s="120"/>
      <c r="C365" s="120"/>
      <c r="D365" s="96"/>
      <c r="E365" s="96"/>
      <c r="F365" s="96"/>
      <c r="G365" s="247"/>
      <c r="H365" s="247"/>
      <c r="I365" s="127"/>
      <c r="J365" s="76" t="str">
        <f>IF(F365="", "", IF(E365="Billets de train", "", IF(E365="", "", VLOOKUP(F365, Listes!$G$31:$H$33, 2, FALSE))))</f>
        <v/>
      </c>
      <c r="K365" s="119"/>
    </row>
    <row r="366" spans="1:11" ht="20.100000000000001" customHeight="1" x14ac:dyDescent="0.25">
      <c r="A366" s="26">
        <v>360</v>
      </c>
      <c r="B366" s="120"/>
      <c r="C366" s="120"/>
      <c r="D366" s="96"/>
      <c r="E366" s="96"/>
      <c r="F366" s="96"/>
      <c r="G366" s="247"/>
      <c r="H366" s="247"/>
      <c r="I366" s="127"/>
      <c r="J366" s="76" t="str">
        <f>IF(F366="", "", IF(E366="Billets de train", "", IF(E366="", "", VLOOKUP(F366, Listes!$G$31:$H$33, 2, FALSE))))</f>
        <v/>
      </c>
      <c r="K366" s="119"/>
    </row>
    <row r="367" spans="1:11" ht="20.100000000000001" customHeight="1" x14ac:dyDescent="0.25">
      <c r="A367" s="26">
        <v>361</v>
      </c>
      <c r="B367" s="120"/>
      <c r="C367" s="120"/>
      <c r="D367" s="96"/>
      <c r="E367" s="96"/>
      <c r="F367" s="96"/>
      <c r="G367" s="247"/>
      <c r="H367" s="247"/>
      <c r="I367" s="127"/>
      <c r="J367" s="76" t="str">
        <f>IF(F367="", "", IF(E367="Billets de train", "", IF(E367="", "", VLOOKUP(F367, Listes!$G$31:$H$33, 2, FALSE))))</f>
        <v/>
      </c>
      <c r="K367" s="119"/>
    </row>
    <row r="368" spans="1:11" ht="20.100000000000001" customHeight="1" x14ac:dyDescent="0.25">
      <c r="A368" s="26">
        <v>362</v>
      </c>
      <c r="B368" s="120"/>
      <c r="C368" s="120"/>
      <c r="D368" s="96"/>
      <c r="E368" s="96"/>
      <c r="F368" s="96"/>
      <c r="G368" s="247"/>
      <c r="H368" s="247"/>
      <c r="I368" s="127"/>
      <c r="J368" s="76" t="str">
        <f>IF(F368="", "", IF(E368="Billets de train", "", IF(E368="", "", VLOOKUP(F368, Listes!$G$31:$H$33, 2, FALSE))))</f>
        <v/>
      </c>
      <c r="K368" s="119"/>
    </row>
    <row r="369" spans="1:11" ht="20.100000000000001" customHeight="1" x14ac:dyDescent="0.25">
      <c r="A369" s="26">
        <v>363</v>
      </c>
      <c r="B369" s="120"/>
      <c r="C369" s="120"/>
      <c r="D369" s="96"/>
      <c r="E369" s="96"/>
      <c r="F369" s="96"/>
      <c r="G369" s="247"/>
      <c r="H369" s="247"/>
      <c r="I369" s="127"/>
      <c r="J369" s="76" t="str">
        <f>IF(F369="", "", IF(E369="Billets de train", "", IF(E369="", "", VLOOKUP(F369, Listes!$G$31:$H$33, 2, FALSE))))</f>
        <v/>
      </c>
      <c r="K369" s="119"/>
    </row>
    <row r="370" spans="1:11" ht="20.100000000000001" customHeight="1" x14ac:dyDescent="0.25">
      <c r="A370" s="26">
        <v>364</v>
      </c>
      <c r="B370" s="120"/>
      <c r="C370" s="120"/>
      <c r="D370" s="96"/>
      <c r="E370" s="96"/>
      <c r="F370" s="96"/>
      <c r="G370" s="247"/>
      <c r="H370" s="247"/>
      <c r="I370" s="127"/>
      <c r="J370" s="76" t="str">
        <f>IF(F370="", "", IF(E370="Billets de train", "", IF(E370="", "", VLOOKUP(F370, Listes!$G$31:$H$33, 2, FALSE))))</f>
        <v/>
      </c>
      <c r="K370" s="119"/>
    </row>
    <row r="371" spans="1:11" ht="20.100000000000001" customHeight="1" x14ac:dyDescent="0.25">
      <c r="A371" s="26">
        <v>365</v>
      </c>
      <c r="B371" s="120"/>
      <c r="C371" s="120"/>
      <c r="D371" s="96"/>
      <c r="E371" s="96"/>
      <c r="F371" s="96"/>
      <c r="G371" s="247"/>
      <c r="H371" s="247"/>
      <c r="I371" s="127"/>
      <c r="J371" s="76" t="str">
        <f>IF(F371="", "", IF(E371="Billets de train", "", IF(E371="", "", VLOOKUP(F371, Listes!$G$31:$H$33, 2, FALSE))))</f>
        <v/>
      </c>
      <c r="K371" s="119"/>
    </row>
    <row r="372" spans="1:11" ht="20.100000000000001" customHeight="1" x14ac:dyDescent="0.25">
      <c r="A372" s="26">
        <v>366</v>
      </c>
      <c r="B372" s="120"/>
      <c r="C372" s="120"/>
      <c r="D372" s="96"/>
      <c r="E372" s="96"/>
      <c r="F372" s="96"/>
      <c r="G372" s="247"/>
      <c r="H372" s="247"/>
      <c r="I372" s="127"/>
      <c r="J372" s="76" t="str">
        <f>IF(F372="", "", IF(E372="Billets de train", "", IF(E372="", "", VLOOKUP(F372, Listes!$G$31:$H$33, 2, FALSE))))</f>
        <v/>
      </c>
      <c r="K372" s="119"/>
    </row>
    <row r="373" spans="1:11" ht="20.100000000000001" customHeight="1" x14ac:dyDescent="0.25">
      <c r="A373" s="26">
        <v>367</v>
      </c>
      <c r="B373" s="120"/>
      <c r="C373" s="120"/>
      <c r="D373" s="96"/>
      <c r="E373" s="96"/>
      <c r="F373" s="96"/>
      <c r="G373" s="247"/>
      <c r="H373" s="247"/>
      <c r="I373" s="127"/>
      <c r="J373" s="76" t="str">
        <f>IF(F373="", "", IF(E373="Billets de train", "", IF(E373="", "", VLOOKUP(F373, Listes!$G$31:$H$33, 2, FALSE))))</f>
        <v/>
      </c>
      <c r="K373" s="119"/>
    </row>
    <row r="374" spans="1:11" ht="20.100000000000001" customHeight="1" x14ac:dyDescent="0.25">
      <c r="A374" s="26">
        <v>368</v>
      </c>
      <c r="B374" s="120"/>
      <c r="C374" s="120"/>
      <c r="D374" s="96"/>
      <c r="E374" s="96"/>
      <c r="F374" s="96"/>
      <c r="G374" s="247"/>
      <c r="H374" s="247"/>
      <c r="I374" s="127"/>
      <c r="J374" s="76" t="str">
        <f>IF(F374="", "", IF(E374="Billets de train", "", IF(E374="", "", VLOOKUP(F374, Listes!$G$31:$H$33, 2, FALSE))))</f>
        <v/>
      </c>
      <c r="K374" s="119"/>
    </row>
    <row r="375" spans="1:11" ht="20.100000000000001" customHeight="1" x14ac:dyDescent="0.25">
      <c r="A375" s="26">
        <v>369</v>
      </c>
      <c r="B375" s="120"/>
      <c r="C375" s="120"/>
      <c r="D375" s="96"/>
      <c r="E375" s="96"/>
      <c r="F375" s="96"/>
      <c r="G375" s="247"/>
      <c r="H375" s="247"/>
      <c r="I375" s="127"/>
      <c r="J375" s="76" t="str">
        <f>IF(F375="", "", IF(E375="Billets de train", "", IF(E375="", "", VLOOKUP(F375, Listes!$G$31:$H$33, 2, FALSE))))</f>
        <v/>
      </c>
      <c r="K375" s="119"/>
    </row>
    <row r="376" spans="1:11" ht="20.100000000000001" customHeight="1" x14ac:dyDescent="0.25">
      <c r="A376" s="26">
        <v>370</v>
      </c>
      <c r="B376" s="120"/>
      <c r="C376" s="120"/>
      <c r="D376" s="96"/>
      <c r="E376" s="96"/>
      <c r="F376" s="96"/>
      <c r="G376" s="247"/>
      <c r="H376" s="247"/>
      <c r="I376" s="127"/>
      <c r="J376" s="76" t="str">
        <f>IF(F376="", "", IF(E376="Billets de train", "", IF(E376="", "", VLOOKUP(F376, Listes!$G$31:$H$33, 2, FALSE))))</f>
        <v/>
      </c>
      <c r="K376" s="119"/>
    </row>
    <row r="377" spans="1:11" ht="20.100000000000001" customHeight="1" x14ac:dyDescent="0.25">
      <c r="A377" s="26">
        <v>371</v>
      </c>
      <c r="B377" s="120"/>
      <c r="C377" s="120"/>
      <c r="D377" s="96"/>
      <c r="E377" s="96"/>
      <c r="F377" s="96"/>
      <c r="G377" s="247"/>
      <c r="H377" s="247"/>
      <c r="I377" s="127"/>
      <c r="J377" s="76" t="str">
        <f>IF(F377="", "", IF(E377="Billets de train", "", IF(E377="", "", VLOOKUP(F377, Listes!$G$31:$H$33, 2, FALSE))))</f>
        <v/>
      </c>
      <c r="K377" s="119"/>
    </row>
    <row r="378" spans="1:11" ht="20.100000000000001" customHeight="1" x14ac:dyDescent="0.25">
      <c r="A378" s="26">
        <v>372</v>
      </c>
      <c r="B378" s="120"/>
      <c r="C378" s="120"/>
      <c r="D378" s="96"/>
      <c r="E378" s="96"/>
      <c r="F378" s="96"/>
      <c r="G378" s="247"/>
      <c r="H378" s="247"/>
      <c r="I378" s="127"/>
      <c r="J378" s="76" t="str">
        <f>IF(F378="", "", IF(E378="Billets de train", "", IF(E378="", "", VLOOKUP(F378, Listes!$G$31:$H$33, 2, FALSE))))</f>
        <v/>
      </c>
      <c r="K378" s="119"/>
    </row>
    <row r="379" spans="1:11" ht="20.100000000000001" customHeight="1" x14ac:dyDescent="0.25">
      <c r="A379" s="26">
        <v>373</v>
      </c>
      <c r="B379" s="120"/>
      <c r="C379" s="120"/>
      <c r="D379" s="96"/>
      <c r="E379" s="96"/>
      <c r="F379" s="96"/>
      <c r="G379" s="247"/>
      <c r="H379" s="247"/>
      <c r="I379" s="127"/>
      <c r="J379" s="76" t="str">
        <f>IF(F379="", "", IF(E379="Billets de train", "", IF(E379="", "", VLOOKUP(F379, Listes!$G$31:$H$33, 2, FALSE))))</f>
        <v/>
      </c>
      <c r="K379" s="119"/>
    </row>
    <row r="380" spans="1:11" ht="20.100000000000001" customHeight="1" x14ac:dyDescent="0.25">
      <c r="A380" s="26">
        <v>374</v>
      </c>
      <c r="B380" s="120"/>
      <c r="C380" s="120"/>
      <c r="D380" s="96"/>
      <c r="E380" s="96"/>
      <c r="F380" s="96"/>
      <c r="G380" s="247"/>
      <c r="H380" s="247"/>
      <c r="I380" s="127"/>
      <c r="J380" s="76" t="str">
        <f>IF(F380="", "", IF(E380="Billets de train", "", IF(E380="", "", VLOOKUP(F380, Listes!$G$31:$H$33, 2, FALSE))))</f>
        <v/>
      </c>
      <c r="K380" s="119"/>
    </row>
    <row r="381" spans="1:11" ht="20.100000000000001" customHeight="1" x14ac:dyDescent="0.25">
      <c r="A381" s="26">
        <v>375</v>
      </c>
      <c r="B381" s="120"/>
      <c r="C381" s="120"/>
      <c r="D381" s="96"/>
      <c r="E381" s="96"/>
      <c r="F381" s="96"/>
      <c r="G381" s="247"/>
      <c r="H381" s="247"/>
      <c r="I381" s="127"/>
      <c r="J381" s="76" t="str">
        <f>IF(F381="", "", IF(E381="Billets de train", "", IF(E381="", "", VLOOKUP(F381, Listes!$G$31:$H$33, 2, FALSE))))</f>
        <v/>
      </c>
      <c r="K381" s="119"/>
    </row>
    <row r="382" spans="1:11" ht="20.100000000000001" customHeight="1" x14ac:dyDescent="0.25">
      <c r="A382" s="26">
        <v>376</v>
      </c>
      <c r="B382" s="120"/>
      <c r="C382" s="120"/>
      <c r="D382" s="96"/>
      <c r="E382" s="96"/>
      <c r="F382" s="96"/>
      <c r="G382" s="247"/>
      <c r="H382" s="247"/>
      <c r="I382" s="127"/>
      <c r="J382" s="76" t="str">
        <f>IF(F382="", "", IF(E382="Billets de train", "", IF(E382="", "", VLOOKUP(F382, Listes!$G$31:$H$33, 2, FALSE))))</f>
        <v/>
      </c>
      <c r="K382" s="119"/>
    </row>
    <row r="383" spans="1:11" ht="20.100000000000001" customHeight="1" x14ac:dyDescent="0.25">
      <c r="A383" s="26">
        <v>377</v>
      </c>
      <c r="B383" s="120"/>
      <c r="C383" s="120"/>
      <c r="D383" s="96"/>
      <c r="E383" s="96"/>
      <c r="F383" s="96"/>
      <c r="G383" s="247"/>
      <c r="H383" s="247"/>
      <c r="I383" s="127"/>
      <c r="J383" s="76" t="str">
        <f>IF(F383="", "", IF(E383="Billets de train", "", IF(E383="", "", VLOOKUP(F383, Listes!$G$31:$H$33, 2, FALSE))))</f>
        <v/>
      </c>
      <c r="K383" s="119"/>
    </row>
    <row r="384" spans="1:11" ht="20.100000000000001" customHeight="1" x14ac:dyDescent="0.25">
      <c r="A384" s="26">
        <v>378</v>
      </c>
      <c r="B384" s="120"/>
      <c r="C384" s="120"/>
      <c r="D384" s="96"/>
      <c r="E384" s="96"/>
      <c r="F384" s="96"/>
      <c r="G384" s="247"/>
      <c r="H384" s="247"/>
      <c r="I384" s="127"/>
      <c r="J384" s="76" t="str">
        <f>IF(F384="", "", IF(E384="Billets de train", "", IF(E384="", "", VLOOKUP(F384, Listes!$G$31:$H$33, 2, FALSE))))</f>
        <v/>
      </c>
      <c r="K384" s="119"/>
    </row>
    <row r="385" spans="1:11" ht="20.100000000000001" customHeight="1" x14ac:dyDescent="0.25">
      <c r="A385" s="26">
        <v>379</v>
      </c>
      <c r="B385" s="120"/>
      <c r="C385" s="120"/>
      <c r="D385" s="96"/>
      <c r="E385" s="96"/>
      <c r="F385" s="96"/>
      <c r="G385" s="247"/>
      <c r="H385" s="247"/>
      <c r="I385" s="127"/>
      <c r="J385" s="76" t="str">
        <f>IF(F385="", "", IF(E385="Billets de train", "", IF(E385="", "", VLOOKUP(F385, Listes!$G$31:$H$33, 2, FALSE))))</f>
        <v/>
      </c>
      <c r="K385" s="119"/>
    </row>
    <row r="386" spans="1:11" ht="20.100000000000001" customHeight="1" x14ac:dyDescent="0.25">
      <c r="A386" s="26">
        <v>380</v>
      </c>
      <c r="B386" s="120"/>
      <c r="C386" s="120"/>
      <c r="D386" s="96"/>
      <c r="E386" s="96"/>
      <c r="F386" s="96"/>
      <c r="G386" s="247"/>
      <c r="H386" s="247"/>
      <c r="I386" s="127"/>
      <c r="J386" s="76" t="str">
        <f>IF(F386="", "", IF(E386="Billets de train", "", IF(E386="", "", VLOOKUP(F386, Listes!$G$31:$H$33, 2, FALSE))))</f>
        <v/>
      </c>
      <c r="K386" s="119"/>
    </row>
    <row r="387" spans="1:11" ht="20.100000000000001" customHeight="1" x14ac:dyDescent="0.25">
      <c r="A387" s="26">
        <v>381</v>
      </c>
      <c r="B387" s="120"/>
      <c r="C387" s="120"/>
      <c r="D387" s="96"/>
      <c r="E387" s="96"/>
      <c r="F387" s="96"/>
      <c r="G387" s="247"/>
      <c r="H387" s="247"/>
      <c r="I387" s="127"/>
      <c r="J387" s="76" t="str">
        <f>IF(F387="", "", IF(E387="Billets de train", "", IF(E387="", "", VLOOKUP(F387, Listes!$G$31:$H$33, 2, FALSE))))</f>
        <v/>
      </c>
      <c r="K387" s="119"/>
    </row>
    <row r="388" spans="1:11" ht="20.100000000000001" customHeight="1" x14ac:dyDescent="0.25">
      <c r="A388" s="26">
        <v>382</v>
      </c>
      <c r="B388" s="120"/>
      <c r="C388" s="120"/>
      <c r="D388" s="96"/>
      <c r="E388" s="96"/>
      <c r="F388" s="96"/>
      <c r="G388" s="247"/>
      <c r="H388" s="247"/>
      <c r="I388" s="127"/>
      <c r="J388" s="76" t="str">
        <f>IF(F388="", "", IF(E388="Billets de train", "", IF(E388="", "", VLOOKUP(F388, Listes!$G$31:$H$33, 2, FALSE))))</f>
        <v/>
      </c>
      <c r="K388" s="119"/>
    </row>
    <row r="389" spans="1:11" ht="20.100000000000001" customHeight="1" x14ac:dyDescent="0.25">
      <c r="A389" s="26">
        <v>383</v>
      </c>
      <c r="B389" s="120"/>
      <c r="C389" s="120"/>
      <c r="D389" s="96"/>
      <c r="E389" s="96"/>
      <c r="F389" s="96"/>
      <c r="G389" s="247"/>
      <c r="H389" s="247"/>
      <c r="I389" s="127"/>
      <c r="J389" s="76" t="str">
        <f>IF(F389="", "", IF(E389="Billets de train", "", IF(E389="", "", VLOOKUP(F389, Listes!$G$31:$H$33, 2, FALSE))))</f>
        <v/>
      </c>
      <c r="K389" s="119"/>
    </row>
    <row r="390" spans="1:11" ht="20.100000000000001" customHeight="1" x14ac:dyDescent="0.25">
      <c r="A390" s="26">
        <v>384</v>
      </c>
      <c r="B390" s="120"/>
      <c r="C390" s="120"/>
      <c r="D390" s="96"/>
      <c r="E390" s="96"/>
      <c r="F390" s="96"/>
      <c r="G390" s="247"/>
      <c r="H390" s="247"/>
      <c r="I390" s="127"/>
      <c r="J390" s="76" t="str">
        <f>IF(F390="", "", IF(E390="Billets de train", "", IF(E390="", "", VLOOKUP(F390, Listes!$G$31:$H$33, 2, FALSE))))</f>
        <v/>
      </c>
      <c r="K390" s="119"/>
    </row>
    <row r="391" spans="1:11" ht="20.100000000000001" customHeight="1" x14ac:dyDescent="0.25">
      <c r="A391" s="26">
        <v>385</v>
      </c>
      <c r="B391" s="120"/>
      <c r="C391" s="120"/>
      <c r="D391" s="96"/>
      <c r="E391" s="96"/>
      <c r="F391" s="96"/>
      <c r="G391" s="247"/>
      <c r="H391" s="247"/>
      <c r="I391" s="127"/>
      <c r="J391" s="76" t="str">
        <f>IF(F391="", "", IF(E391="Billets de train", "", IF(E391="", "", VLOOKUP(F391, Listes!$G$31:$H$33, 2, FALSE))))</f>
        <v/>
      </c>
      <c r="K391" s="119"/>
    </row>
    <row r="392" spans="1:11" ht="20.100000000000001" customHeight="1" x14ac:dyDescent="0.25">
      <c r="A392" s="26">
        <v>386</v>
      </c>
      <c r="B392" s="120"/>
      <c r="C392" s="120"/>
      <c r="D392" s="96"/>
      <c r="E392" s="96"/>
      <c r="F392" s="96"/>
      <c r="G392" s="247"/>
      <c r="H392" s="247"/>
      <c r="I392" s="127"/>
      <c r="J392" s="76" t="str">
        <f>IF(F392="", "", IF(E392="Billets de train", "", IF(E392="", "", VLOOKUP(F392, Listes!$G$31:$H$33, 2, FALSE))))</f>
        <v/>
      </c>
      <c r="K392" s="119"/>
    </row>
    <row r="393" spans="1:11" ht="20.100000000000001" customHeight="1" x14ac:dyDescent="0.25">
      <c r="A393" s="26">
        <v>387</v>
      </c>
      <c r="B393" s="120"/>
      <c r="C393" s="120"/>
      <c r="D393" s="96"/>
      <c r="E393" s="96"/>
      <c r="F393" s="96"/>
      <c r="G393" s="247"/>
      <c r="H393" s="247"/>
      <c r="I393" s="127"/>
      <c r="J393" s="76" t="str">
        <f>IF(F393="", "", IF(E393="Billets de train", "", IF(E393="", "", VLOOKUP(F393, Listes!$G$31:$H$33, 2, FALSE))))</f>
        <v/>
      </c>
      <c r="K393" s="119"/>
    </row>
    <row r="394" spans="1:11" ht="20.100000000000001" customHeight="1" x14ac:dyDescent="0.25">
      <c r="A394" s="26">
        <v>388</v>
      </c>
      <c r="B394" s="120"/>
      <c r="C394" s="120"/>
      <c r="D394" s="96"/>
      <c r="E394" s="96"/>
      <c r="F394" s="96"/>
      <c r="G394" s="247"/>
      <c r="H394" s="247"/>
      <c r="I394" s="127"/>
      <c r="J394" s="76" t="str">
        <f>IF(F394="", "", IF(E394="Billets de train", "", IF(E394="", "", VLOOKUP(F394, Listes!$G$31:$H$33, 2, FALSE))))</f>
        <v/>
      </c>
      <c r="K394" s="119"/>
    </row>
    <row r="395" spans="1:11" ht="20.100000000000001" customHeight="1" x14ac:dyDescent="0.25">
      <c r="A395" s="26">
        <v>389</v>
      </c>
      <c r="B395" s="120"/>
      <c r="C395" s="120"/>
      <c r="D395" s="96"/>
      <c r="E395" s="96"/>
      <c r="F395" s="96"/>
      <c r="G395" s="247"/>
      <c r="H395" s="247"/>
      <c r="I395" s="127"/>
      <c r="J395" s="76" t="str">
        <f>IF(F395="", "", IF(E395="Billets de train", "", IF(E395="", "", VLOOKUP(F395, Listes!$G$31:$H$33, 2, FALSE))))</f>
        <v/>
      </c>
      <c r="K395" s="119"/>
    </row>
    <row r="396" spans="1:11" ht="20.100000000000001" customHeight="1" x14ac:dyDescent="0.25">
      <c r="A396" s="26">
        <v>390</v>
      </c>
      <c r="B396" s="120"/>
      <c r="C396" s="120"/>
      <c r="D396" s="96"/>
      <c r="E396" s="96"/>
      <c r="F396" s="96"/>
      <c r="G396" s="247"/>
      <c r="H396" s="247"/>
      <c r="I396" s="127"/>
      <c r="J396" s="76" t="str">
        <f>IF(F396="", "", IF(E396="Billets de train", "", IF(E396="", "", VLOOKUP(F396, Listes!$G$31:$H$33, 2, FALSE))))</f>
        <v/>
      </c>
      <c r="K396" s="119"/>
    </row>
    <row r="397" spans="1:11" ht="20.100000000000001" customHeight="1" x14ac:dyDescent="0.25">
      <c r="A397" s="26">
        <v>391</v>
      </c>
      <c r="B397" s="120"/>
      <c r="C397" s="120"/>
      <c r="D397" s="96"/>
      <c r="E397" s="96"/>
      <c r="F397" s="96"/>
      <c r="G397" s="247"/>
      <c r="H397" s="247"/>
      <c r="I397" s="127"/>
      <c r="J397" s="76" t="str">
        <f>IF(F397="", "", IF(E397="Billets de train", "", IF(E397="", "", VLOOKUP(F397, Listes!$G$31:$H$33, 2, FALSE))))</f>
        <v/>
      </c>
      <c r="K397" s="119"/>
    </row>
    <row r="398" spans="1:11" ht="20.100000000000001" customHeight="1" x14ac:dyDescent="0.25">
      <c r="A398" s="26">
        <v>392</v>
      </c>
      <c r="B398" s="120"/>
      <c r="C398" s="120"/>
      <c r="D398" s="96"/>
      <c r="E398" s="96"/>
      <c r="F398" s="96"/>
      <c r="G398" s="247"/>
      <c r="H398" s="247"/>
      <c r="I398" s="127"/>
      <c r="J398" s="76" t="str">
        <f>IF(F398="", "", IF(E398="Billets de train", "", IF(E398="", "", VLOOKUP(F398, Listes!$G$31:$H$33, 2, FALSE))))</f>
        <v/>
      </c>
      <c r="K398" s="119"/>
    </row>
    <row r="399" spans="1:11" ht="20.100000000000001" customHeight="1" x14ac:dyDescent="0.25">
      <c r="A399" s="26">
        <v>393</v>
      </c>
      <c r="B399" s="120"/>
      <c r="C399" s="120"/>
      <c r="D399" s="96"/>
      <c r="E399" s="96"/>
      <c r="F399" s="96"/>
      <c r="G399" s="247"/>
      <c r="H399" s="247"/>
      <c r="I399" s="127"/>
      <c r="J399" s="76" t="str">
        <f>IF(F399="", "", IF(E399="Billets de train", "", IF(E399="", "", VLOOKUP(F399, Listes!$G$31:$H$33, 2, FALSE))))</f>
        <v/>
      </c>
      <c r="K399" s="119"/>
    </row>
    <row r="400" spans="1:11" ht="20.100000000000001" customHeight="1" x14ac:dyDescent="0.25">
      <c r="A400" s="26">
        <v>394</v>
      </c>
      <c r="B400" s="120"/>
      <c r="C400" s="120"/>
      <c r="D400" s="96"/>
      <c r="E400" s="96"/>
      <c r="F400" s="96"/>
      <c r="G400" s="247"/>
      <c r="H400" s="247"/>
      <c r="I400" s="127"/>
      <c r="J400" s="76" t="str">
        <f>IF(F400="", "", IF(E400="Billets de train", "", IF(E400="", "", VLOOKUP(F400, Listes!$G$31:$H$33, 2, FALSE))))</f>
        <v/>
      </c>
      <c r="K400" s="119"/>
    </row>
    <row r="401" spans="1:11" ht="20.100000000000001" customHeight="1" x14ac:dyDescent="0.25">
      <c r="A401" s="26">
        <v>395</v>
      </c>
      <c r="B401" s="120"/>
      <c r="C401" s="120"/>
      <c r="D401" s="96"/>
      <c r="E401" s="96"/>
      <c r="F401" s="96"/>
      <c r="G401" s="247"/>
      <c r="H401" s="247"/>
      <c r="I401" s="127"/>
      <c r="J401" s="76" t="str">
        <f>IF(F401="", "", IF(E401="Billets de train", "", IF(E401="", "", VLOOKUP(F401, Listes!$G$31:$H$33, 2, FALSE))))</f>
        <v/>
      </c>
      <c r="K401" s="119"/>
    </row>
    <row r="402" spans="1:11" ht="20.100000000000001" customHeight="1" x14ac:dyDescent="0.25">
      <c r="A402" s="26">
        <v>396</v>
      </c>
      <c r="B402" s="120"/>
      <c r="C402" s="120"/>
      <c r="D402" s="96"/>
      <c r="E402" s="96"/>
      <c r="F402" s="96"/>
      <c r="G402" s="247"/>
      <c r="H402" s="247"/>
      <c r="I402" s="127"/>
      <c r="J402" s="76" t="str">
        <f>IF(F402="", "", IF(E402="Billets de train", "", IF(E402="", "", VLOOKUP(F402, Listes!$G$31:$H$33, 2, FALSE))))</f>
        <v/>
      </c>
      <c r="K402" s="119"/>
    </row>
    <row r="403" spans="1:11" ht="20.100000000000001" customHeight="1" x14ac:dyDescent="0.25">
      <c r="A403" s="26">
        <v>397</v>
      </c>
      <c r="B403" s="120"/>
      <c r="C403" s="120"/>
      <c r="D403" s="96"/>
      <c r="E403" s="96"/>
      <c r="F403" s="96"/>
      <c r="G403" s="247"/>
      <c r="H403" s="247"/>
      <c r="I403" s="127"/>
      <c r="J403" s="76" t="str">
        <f>IF(F403="", "", IF(E403="Billets de train", "", IF(E403="", "", VLOOKUP(F403, Listes!$G$31:$H$33, 2, FALSE))))</f>
        <v/>
      </c>
      <c r="K403" s="119"/>
    </row>
    <row r="404" spans="1:11" ht="20.100000000000001" customHeight="1" x14ac:dyDescent="0.25">
      <c r="A404" s="26">
        <v>398</v>
      </c>
      <c r="B404" s="120"/>
      <c r="C404" s="120"/>
      <c r="D404" s="96"/>
      <c r="E404" s="96"/>
      <c r="F404" s="96"/>
      <c r="G404" s="247"/>
      <c r="H404" s="247"/>
      <c r="I404" s="127"/>
      <c r="J404" s="76" t="str">
        <f>IF(F404="", "", IF(E404="Billets de train", "", IF(E404="", "", VLOOKUP(F404, Listes!$G$31:$H$33, 2, FALSE))))</f>
        <v/>
      </c>
      <c r="K404" s="119"/>
    </row>
    <row r="405" spans="1:11" ht="20.100000000000001" customHeight="1" x14ac:dyDescent="0.25">
      <c r="A405" s="26">
        <v>399</v>
      </c>
      <c r="B405" s="120"/>
      <c r="C405" s="120"/>
      <c r="D405" s="96"/>
      <c r="E405" s="96"/>
      <c r="F405" s="96"/>
      <c r="G405" s="247"/>
      <c r="H405" s="247"/>
      <c r="I405" s="127"/>
      <c r="J405" s="76" t="str">
        <f>IF(F405="", "", IF(E405="Billets de train", "", IF(E405="", "", VLOOKUP(F405, Listes!$G$31:$H$33, 2, FALSE))))</f>
        <v/>
      </c>
      <c r="K405" s="119"/>
    </row>
    <row r="406" spans="1:11" ht="20.100000000000001" customHeight="1" x14ac:dyDescent="0.25">
      <c r="A406" s="26">
        <v>400</v>
      </c>
      <c r="B406" s="120"/>
      <c r="C406" s="120"/>
      <c r="D406" s="96"/>
      <c r="E406" s="96"/>
      <c r="F406" s="96"/>
      <c r="G406" s="247"/>
      <c r="H406" s="247"/>
      <c r="I406" s="127"/>
      <c r="J406" s="76" t="str">
        <f>IF(F406="", "", IF(E406="Billets de train", "", IF(E406="", "", VLOOKUP(F406, Listes!$G$31:$H$33, 2, FALSE))))</f>
        <v/>
      </c>
      <c r="K406" s="119"/>
    </row>
    <row r="407" spans="1:11" ht="20.100000000000001" customHeight="1" x14ac:dyDescent="0.25">
      <c r="A407" s="26">
        <v>401</v>
      </c>
      <c r="B407" s="120"/>
      <c r="C407" s="120"/>
      <c r="D407" s="96"/>
      <c r="E407" s="96"/>
      <c r="F407" s="96"/>
      <c r="G407" s="247"/>
      <c r="H407" s="247"/>
      <c r="I407" s="127"/>
      <c r="J407" s="76" t="str">
        <f>IF(F407="", "", IF(E407="Billets de train", "", IF(E407="", "", VLOOKUP(F407, Listes!$G$31:$H$33, 2, FALSE))))</f>
        <v/>
      </c>
      <c r="K407" s="119"/>
    </row>
    <row r="408" spans="1:11" ht="20.100000000000001" customHeight="1" x14ac:dyDescent="0.25">
      <c r="A408" s="26">
        <v>402</v>
      </c>
      <c r="B408" s="120"/>
      <c r="C408" s="120"/>
      <c r="D408" s="96"/>
      <c r="E408" s="96"/>
      <c r="F408" s="96"/>
      <c r="G408" s="247"/>
      <c r="H408" s="247"/>
      <c r="I408" s="127"/>
      <c r="J408" s="76" t="str">
        <f>IF(F408="", "", IF(E408="Billets de train", "", IF(E408="", "", VLOOKUP(F408, Listes!$G$31:$H$33, 2, FALSE))))</f>
        <v/>
      </c>
      <c r="K408" s="119"/>
    </row>
    <row r="409" spans="1:11" ht="20.100000000000001" customHeight="1" x14ac:dyDescent="0.25">
      <c r="A409" s="26">
        <v>403</v>
      </c>
      <c r="B409" s="120"/>
      <c r="C409" s="120"/>
      <c r="D409" s="96"/>
      <c r="E409" s="96"/>
      <c r="F409" s="96"/>
      <c r="G409" s="247"/>
      <c r="H409" s="247"/>
      <c r="I409" s="127"/>
      <c r="J409" s="76" t="str">
        <f>IF(F409="", "", IF(E409="Billets de train", "", IF(E409="", "", VLOOKUP(F409, Listes!$G$31:$H$33, 2, FALSE))))</f>
        <v/>
      </c>
      <c r="K409" s="119"/>
    </row>
    <row r="410" spans="1:11" ht="20.100000000000001" customHeight="1" x14ac:dyDescent="0.25">
      <c r="A410" s="26">
        <v>404</v>
      </c>
      <c r="B410" s="120"/>
      <c r="C410" s="120"/>
      <c r="D410" s="96"/>
      <c r="E410" s="96"/>
      <c r="F410" s="96"/>
      <c r="G410" s="247"/>
      <c r="H410" s="247"/>
      <c r="I410" s="127"/>
      <c r="J410" s="76" t="str">
        <f>IF(F410="", "", IF(E410="Billets de train", "", IF(E410="", "", VLOOKUP(F410, Listes!$G$31:$H$33, 2, FALSE))))</f>
        <v/>
      </c>
      <c r="K410" s="119"/>
    </row>
    <row r="411" spans="1:11" ht="20.100000000000001" customHeight="1" x14ac:dyDescent="0.25">
      <c r="A411" s="26">
        <v>405</v>
      </c>
      <c r="B411" s="120"/>
      <c r="C411" s="120"/>
      <c r="D411" s="96"/>
      <c r="E411" s="96"/>
      <c r="F411" s="96"/>
      <c r="G411" s="247"/>
      <c r="H411" s="247"/>
      <c r="I411" s="127"/>
      <c r="J411" s="76" t="str">
        <f>IF(F411="", "", IF(E411="Billets de train", "", IF(E411="", "", VLOOKUP(F411, Listes!$G$31:$H$33, 2, FALSE))))</f>
        <v/>
      </c>
      <c r="K411" s="119"/>
    </row>
    <row r="412" spans="1:11" ht="20.100000000000001" customHeight="1" x14ac:dyDescent="0.25">
      <c r="A412" s="26">
        <v>406</v>
      </c>
      <c r="B412" s="120"/>
      <c r="C412" s="120"/>
      <c r="D412" s="96"/>
      <c r="E412" s="96"/>
      <c r="F412" s="96"/>
      <c r="G412" s="247"/>
      <c r="H412" s="247"/>
      <c r="I412" s="127"/>
      <c r="J412" s="76" t="str">
        <f>IF(F412="", "", IF(E412="Billets de train", "", IF(E412="", "", VLOOKUP(F412, Listes!$G$31:$H$33, 2, FALSE))))</f>
        <v/>
      </c>
      <c r="K412" s="119"/>
    </row>
    <row r="413" spans="1:11" ht="20.100000000000001" customHeight="1" x14ac:dyDescent="0.25">
      <c r="A413" s="26">
        <v>407</v>
      </c>
      <c r="B413" s="120"/>
      <c r="C413" s="120"/>
      <c r="D413" s="96"/>
      <c r="E413" s="96"/>
      <c r="F413" s="96"/>
      <c r="G413" s="247"/>
      <c r="H413" s="247"/>
      <c r="I413" s="127"/>
      <c r="J413" s="76" t="str">
        <f>IF(F413="", "", IF(E413="Billets de train", "", IF(E413="", "", VLOOKUP(F413, Listes!$G$31:$H$33, 2, FALSE))))</f>
        <v/>
      </c>
      <c r="K413" s="119"/>
    </row>
    <row r="414" spans="1:11" ht="20.100000000000001" customHeight="1" x14ac:dyDescent="0.25">
      <c r="A414" s="26">
        <v>408</v>
      </c>
      <c r="B414" s="120"/>
      <c r="C414" s="120"/>
      <c r="D414" s="96"/>
      <c r="E414" s="96"/>
      <c r="F414" s="96"/>
      <c r="G414" s="247"/>
      <c r="H414" s="247"/>
      <c r="I414" s="127"/>
      <c r="J414" s="76" t="str">
        <f>IF(F414="", "", IF(E414="Billets de train", "", IF(E414="", "", VLOOKUP(F414, Listes!$G$31:$H$33, 2, FALSE))))</f>
        <v/>
      </c>
      <c r="K414" s="119"/>
    </row>
    <row r="415" spans="1:11" ht="20.100000000000001" customHeight="1" x14ac:dyDescent="0.25">
      <c r="A415" s="26">
        <v>409</v>
      </c>
      <c r="B415" s="120"/>
      <c r="C415" s="120"/>
      <c r="D415" s="96"/>
      <c r="E415" s="96"/>
      <c r="F415" s="96"/>
      <c r="G415" s="247"/>
      <c r="H415" s="247"/>
      <c r="I415" s="127"/>
      <c r="J415" s="76" t="str">
        <f>IF(F415="", "", IF(E415="Billets de train", "", IF(E415="", "", VLOOKUP(F415, Listes!$G$31:$H$33, 2, FALSE))))</f>
        <v/>
      </c>
      <c r="K415" s="119"/>
    </row>
    <row r="416" spans="1:11" ht="20.100000000000001" customHeight="1" x14ac:dyDescent="0.25">
      <c r="A416" s="26">
        <v>410</v>
      </c>
      <c r="B416" s="120"/>
      <c r="C416" s="120"/>
      <c r="D416" s="96"/>
      <c r="E416" s="96"/>
      <c r="F416" s="96"/>
      <c r="G416" s="247"/>
      <c r="H416" s="247"/>
      <c r="I416" s="127"/>
      <c r="J416" s="76" t="str">
        <f>IF(F416="", "", IF(E416="Billets de train", "", IF(E416="", "", VLOOKUP(F416, Listes!$G$31:$H$33, 2, FALSE))))</f>
        <v/>
      </c>
      <c r="K416" s="119"/>
    </row>
    <row r="417" spans="1:11" ht="20.100000000000001" customHeight="1" x14ac:dyDescent="0.25">
      <c r="A417" s="26">
        <v>411</v>
      </c>
      <c r="B417" s="120"/>
      <c r="C417" s="120"/>
      <c r="D417" s="96"/>
      <c r="E417" s="96"/>
      <c r="F417" s="96"/>
      <c r="G417" s="247"/>
      <c r="H417" s="247"/>
      <c r="I417" s="127"/>
      <c r="J417" s="76" t="str">
        <f>IF(F417="", "", IF(E417="Billets de train", "", IF(E417="", "", VLOOKUP(F417, Listes!$G$31:$H$33, 2, FALSE))))</f>
        <v/>
      </c>
      <c r="K417" s="119"/>
    </row>
    <row r="418" spans="1:11" ht="20.100000000000001" customHeight="1" x14ac:dyDescent="0.25">
      <c r="A418" s="26">
        <v>412</v>
      </c>
      <c r="B418" s="120"/>
      <c r="C418" s="120"/>
      <c r="D418" s="96"/>
      <c r="E418" s="96"/>
      <c r="F418" s="96"/>
      <c r="G418" s="247"/>
      <c r="H418" s="247"/>
      <c r="I418" s="127"/>
      <c r="J418" s="76" t="str">
        <f>IF(F418="", "", IF(E418="Billets de train", "", IF(E418="", "", VLOOKUP(F418, Listes!$G$31:$H$33, 2, FALSE))))</f>
        <v/>
      </c>
      <c r="K418" s="119"/>
    </row>
    <row r="419" spans="1:11" ht="20.100000000000001" customHeight="1" x14ac:dyDescent="0.25">
      <c r="A419" s="26">
        <v>413</v>
      </c>
      <c r="B419" s="120"/>
      <c r="C419" s="120"/>
      <c r="D419" s="96"/>
      <c r="E419" s="96"/>
      <c r="F419" s="96"/>
      <c r="G419" s="247"/>
      <c r="H419" s="247"/>
      <c r="I419" s="127"/>
      <c r="J419" s="76" t="str">
        <f>IF(F419="", "", IF(E419="Billets de train", "", IF(E419="", "", VLOOKUP(F419, Listes!$G$31:$H$33, 2, FALSE))))</f>
        <v/>
      </c>
      <c r="K419" s="119"/>
    </row>
    <row r="420" spans="1:11" ht="20.100000000000001" customHeight="1" x14ac:dyDescent="0.25">
      <c r="A420" s="26">
        <v>414</v>
      </c>
      <c r="B420" s="120"/>
      <c r="C420" s="120"/>
      <c r="D420" s="96"/>
      <c r="E420" s="96"/>
      <c r="F420" s="96"/>
      <c r="G420" s="247"/>
      <c r="H420" s="247"/>
      <c r="I420" s="127"/>
      <c r="J420" s="76" t="str">
        <f>IF(F420="", "", IF(E420="Billets de train", "", IF(E420="", "", VLOOKUP(F420, Listes!$G$31:$H$33, 2, FALSE))))</f>
        <v/>
      </c>
      <c r="K420" s="119"/>
    </row>
    <row r="421" spans="1:11" ht="20.100000000000001" customHeight="1" x14ac:dyDescent="0.25">
      <c r="A421" s="26">
        <v>415</v>
      </c>
      <c r="B421" s="120"/>
      <c r="C421" s="120"/>
      <c r="D421" s="96"/>
      <c r="E421" s="96"/>
      <c r="F421" s="96"/>
      <c r="G421" s="247"/>
      <c r="H421" s="247"/>
      <c r="I421" s="127"/>
      <c r="J421" s="76" t="str">
        <f>IF(F421="", "", IF(E421="Billets de train", "", IF(E421="", "", VLOOKUP(F421, Listes!$G$31:$H$33, 2, FALSE))))</f>
        <v/>
      </c>
      <c r="K421" s="119"/>
    </row>
    <row r="422" spans="1:11" ht="20.100000000000001" customHeight="1" x14ac:dyDescent="0.25">
      <c r="A422" s="26">
        <v>416</v>
      </c>
      <c r="B422" s="120"/>
      <c r="C422" s="120"/>
      <c r="D422" s="96"/>
      <c r="E422" s="96"/>
      <c r="F422" s="96"/>
      <c r="G422" s="247"/>
      <c r="H422" s="247"/>
      <c r="I422" s="127"/>
      <c r="J422" s="76" t="str">
        <f>IF(F422="", "", IF(E422="Billets de train", "", IF(E422="", "", VLOOKUP(F422, Listes!$G$31:$H$33, 2, FALSE))))</f>
        <v/>
      </c>
      <c r="K422" s="119"/>
    </row>
    <row r="423" spans="1:11" ht="20.100000000000001" customHeight="1" x14ac:dyDescent="0.25">
      <c r="A423" s="26">
        <v>417</v>
      </c>
      <c r="B423" s="120"/>
      <c r="C423" s="120"/>
      <c r="D423" s="96"/>
      <c r="E423" s="96"/>
      <c r="F423" s="96"/>
      <c r="G423" s="247"/>
      <c r="H423" s="247"/>
      <c r="I423" s="127"/>
      <c r="J423" s="76" t="str">
        <f>IF(F423="", "", IF(E423="Billets de train", "", IF(E423="", "", VLOOKUP(F423, Listes!$G$31:$H$33, 2, FALSE))))</f>
        <v/>
      </c>
      <c r="K423" s="119"/>
    </row>
    <row r="424" spans="1:11" ht="20.100000000000001" customHeight="1" x14ac:dyDescent="0.25">
      <c r="A424" s="26">
        <v>418</v>
      </c>
      <c r="B424" s="120"/>
      <c r="C424" s="120"/>
      <c r="D424" s="96"/>
      <c r="E424" s="96"/>
      <c r="F424" s="96"/>
      <c r="G424" s="247"/>
      <c r="H424" s="247"/>
      <c r="I424" s="127"/>
      <c r="J424" s="76" t="str">
        <f>IF(F424="", "", IF(E424="Billets de train", "", IF(E424="", "", VLOOKUP(F424, Listes!$G$31:$H$33, 2, FALSE))))</f>
        <v/>
      </c>
      <c r="K424" s="119"/>
    </row>
    <row r="425" spans="1:11" ht="20.100000000000001" customHeight="1" x14ac:dyDescent="0.25">
      <c r="A425" s="26">
        <v>419</v>
      </c>
      <c r="B425" s="120"/>
      <c r="C425" s="120"/>
      <c r="D425" s="96"/>
      <c r="E425" s="96"/>
      <c r="F425" s="96"/>
      <c r="G425" s="247"/>
      <c r="H425" s="247"/>
      <c r="I425" s="127"/>
      <c r="J425" s="76" t="str">
        <f>IF(F425="", "", IF(E425="Billets de train", "", IF(E425="", "", VLOOKUP(F425, Listes!$G$31:$H$33, 2, FALSE))))</f>
        <v/>
      </c>
      <c r="K425" s="119"/>
    </row>
    <row r="426" spans="1:11" ht="20.100000000000001" customHeight="1" x14ac:dyDescent="0.25">
      <c r="A426" s="26">
        <v>420</v>
      </c>
      <c r="B426" s="120"/>
      <c r="C426" s="120"/>
      <c r="D426" s="96"/>
      <c r="E426" s="96"/>
      <c r="F426" s="96"/>
      <c r="G426" s="247"/>
      <c r="H426" s="247"/>
      <c r="I426" s="127"/>
      <c r="J426" s="76" t="str">
        <f>IF(F426="", "", IF(E426="Billets de train", "", IF(E426="", "", VLOOKUP(F426, Listes!$G$31:$H$33, 2, FALSE))))</f>
        <v/>
      </c>
      <c r="K426" s="119"/>
    </row>
    <row r="427" spans="1:11" ht="20.100000000000001" customHeight="1" x14ac:dyDescent="0.25">
      <c r="A427" s="26">
        <v>421</v>
      </c>
      <c r="B427" s="120"/>
      <c r="C427" s="120"/>
      <c r="D427" s="96"/>
      <c r="E427" s="96"/>
      <c r="F427" s="96"/>
      <c r="G427" s="247"/>
      <c r="H427" s="247"/>
      <c r="I427" s="127"/>
      <c r="J427" s="76" t="str">
        <f>IF(F427="", "", IF(E427="Billets de train", "", IF(E427="", "", VLOOKUP(F427, Listes!$G$31:$H$33, 2, FALSE))))</f>
        <v/>
      </c>
      <c r="K427" s="119"/>
    </row>
    <row r="428" spans="1:11" ht="20.100000000000001" customHeight="1" x14ac:dyDescent="0.25">
      <c r="A428" s="26">
        <v>422</v>
      </c>
      <c r="B428" s="120"/>
      <c r="C428" s="120"/>
      <c r="D428" s="96"/>
      <c r="E428" s="96"/>
      <c r="F428" s="96"/>
      <c r="G428" s="247"/>
      <c r="H428" s="247"/>
      <c r="I428" s="127"/>
      <c r="J428" s="76" t="str">
        <f>IF(F428="", "", IF(E428="Billets de train", "", IF(E428="", "", VLOOKUP(F428, Listes!$G$31:$H$33, 2, FALSE))))</f>
        <v/>
      </c>
      <c r="K428" s="119"/>
    </row>
    <row r="429" spans="1:11" ht="20.100000000000001" customHeight="1" x14ac:dyDescent="0.25">
      <c r="A429" s="26">
        <v>423</v>
      </c>
      <c r="B429" s="120"/>
      <c r="C429" s="120"/>
      <c r="D429" s="96"/>
      <c r="E429" s="96"/>
      <c r="F429" s="96"/>
      <c r="G429" s="247"/>
      <c r="H429" s="247"/>
      <c r="I429" s="127"/>
      <c r="J429" s="76" t="str">
        <f>IF(F429="", "", IF(E429="Billets de train", "", IF(E429="", "", VLOOKUP(F429, Listes!$G$31:$H$33, 2, FALSE))))</f>
        <v/>
      </c>
      <c r="K429" s="119"/>
    </row>
    <row r="430" spans="1:11" ht="20.100000000000001" customHeight="1" x14ac:dyDescent="0.25">
      <c r="A430" s="26">
        <v>424</v>
      </c>
      <c r="B430" s="120"/>
      <c r="C430" s="120"/>
      <c r="D430" s="96"/>
      <c r="E430" s="96"/>
      <c r="F430" s="96"/>
      <c r="G430" s="247"/>
      <c r="H430" s="247"/>
      <c r="I430" s="127"/>
      <c r="J430" s="76" t="str">
        <f>IF(F430="", "", IF(E430="Billets de train", "", IF(E430="", "", VLOOKUP(F430, Listes!$G$31:$H$33, 2, FALSE))))</f>
        <v/>
      </c>
      <c r="K430" s="119"/>
    </row>
    <row r="431" spans="1:11" ht="20.100000000000001" customHeight="1" x14ac:dyDescent="0.25">
      <c r="A431" s="26">
        <v>425</v>
      </c>
      <c r="B431" s="120"/>
      <c r="C431" s="120"/>
      <c r="D431" s="96"/>
      <c r="E431" s="96"/>
      <c r="F431" s="96"/>
      <c r="G431" s="247"/>
      <c r="H431" s="247"/>
      <c r="I431" s="127"/>
      <c r="J431" s="76" t="str">
        <f>IF(F431="", "", IF(E431="Billets de train", "", IF(E431="", "", VLOOKUP(F431, Listes!$G$31:$H$33, 2, FALSE))))</f>
        <v/>
      </c>
      <c r="K431" s="119"/>
    </row>
    <row r="432" spans="1:11" ht="20.100000000000001" customHeight="1" x14ac:dyDescent="0.25">
      <c r="A432" s="26">
        <v>426</v>
      </c>
      <c r="B432" s="120"/>
      <c r="C432" s="120"/>
      <c r="D432" s="96"/>
      <c r="E432" s="96"/>
      <c r="F432" s="96"/>
      <c r="G432" s="247"/>
      <c r="H432" s="247"/>
      <c r="I432" s="127"/>
      <c r="J432" s="76" t="str">
        <f>IF(F432="", "", IF(E432="Billets de train", "", IF(E432="", "", VLOOKUP(F432, Listes!$G$31:$H$33, 2, FALSE))))</f>
        <v/>
      </c>
      <c r="K432" s="119"/>
    </row>
    <row r="433" spans="1:11" ht="20.100000000000001" customHeight="1" x14ac:dyDescent="0.25">
      <c r="A433" s="26">
        <v>427</v>
      </c>
      <c r="B433" s="120"/>
      <c r="C433" s="120"/>
      <c r="D433" s="96"/>
      <c r="E433" s="96"/>
      <c r="F433" s="96"/>
      <c r="G433" s="247"/>
      <c r="H433" s="247"/>
      <c r="I433" s="127"/>
      <c r="J433" s="76" t="str">
        <f>IF(F433="", "", IF(E433="Billets de train", "", IF(E433="", "", VLOOKUP(F433, Listes!$G$31:$H$33, 2, FALSE))))</f>
        <v/>
      </c>
      <c r="K433" s="119"/>
    </row>
    <row r="434" spans="1:11" ht="20.100000000000001" customHeight="1" x14ac:dyDescent="0.25">
      <c r="A434" s="26">
        <v>428</v>
      </c>
      <c r="B434" s="120"/>
      <c r="C434" s="120"/>
      <c r="D434" s="96"/>
      <c r="E434" s="96"/>
      <c r="F434" s="96"/>
      <c r="G434" s="247"/>
      <c r="H434" s="247"/>
      <c r="I434" s="127"/>
      <c r="J434" s="76" t="str">
        <f>IF(F434="", "", IF(E434="Billets de train", "", IF(E434="", "", VLOOKUP(F434, Listes!$G$31:$H$33, 2, FALSE))))</f>
        <v/>
      </c>
      <c r="K434" s="119"/>
    </row>
    <row r="435" spans="1:11" ht="20.100000000000001" customHeight="1" x14ac:dyDescent="0.25">
      <c r="A435" s="26">
        <v>429</v>
      </c>
      <c r="B435" s="120"/>
      <c r="C435" s="120"/>
      <c r="D435" s="96"/>
      <c r="E435" s="96"/>
      <c r="F435" s="96"/>
      <c r="G435" s="247"/>
      <c r="H435" s="247"/>
      <c r="I435" s="127"/>
      <c r="J435" s="76" t="str">
        <f>IF(F435="", "", IF(E435="Billets de train", "", IF(E435="", "", VLOOKUP(F435, Listes!$G$31:$H$33, 2, FALSE))))</f>
        <v/>
      </c>
      <c r="K435" s="119"/>
    </row>
    <row r="436" spans="1:11" ht="20.100000000000001" customHeight="1" x14ac:dyDescent="0.25">
      <c r="A436" s="26">
        <v>430</v>
      </c>
      <c r="B436" s="120"/>
      <c r="C436" s="120"/>
      <c r="D436" s="96"/>
      <c r="E436" s="96"/>
      <c r="F436" s="96"/>
      <c r="G436" s="247"/>
      <c r="H436" s="247"/>
      <c r="I436" s="127"/>
      <c r="J436" s="76" t="str">
        <f>IF(F436="", "", IF(E436="Billets de train", "", IF(E436="", "", VLOOKUP(F436, Listes!$G$31:$H$33, 2, FALSE))))</f>
        <v/>
      </c>
      <c r="K436" s="119"/>
    </row>
    <row r="437" spans="1:11" ht="20.100000000000001" customHeight="1" x14ac:dyDescent="0.25">
      <c r="A437" s="26">
        <v>431</v>
      </c>
      <c r="B437" s="120"/>
      <c r="C437" s="120"/>
      <c r="D437" s="96"/>
      <c r="E437" s="96"/>
      <c r="F437" s="96"/>
      <c r="G437" s="247"/>
      <c r="H437" s="247"/>
      <c r="I437" s="127"/>
      <c r="J437" s="76" t="str">
        <f>IF(F437="", "", IF(E437="Billets de train", "", IF(E437="", "", VLOOKUP(F437, Listes!$G$31:$H$33, 2, FALSE))))</f>
        <v/>
      </c>
      <c r="K437" s="119"/>
    </row>
    <row r="438" spans="1:11" ht="20.100000000000001" customHeight="1" x14ac:dyDescent="0.25">
      <c r="A438" s="26">
        <v>432</v>
      </c>
      <c r="B438" s="120"/>
      <c r="C438" s="120"/>
      <c r="D438" s="96"/>
      <c r="E438" s="96"/>
      <c r="F438" s="96"/>
      <c r="G438" s="247"/>
      <c r="H438" s="247"/>
      <c r="I438" s="127"/>
      <c r="J438" s="76" t="str">
        <f>IF(F438="", "", IF(E438="Billets de train", "", IF(E438="", "", VLOOKUP(F438, Listes!$G$31:$H$33, 2, FALSE))))</f>
        <v/>
      </c>
      <c r="K438" s="119"/>
    </row>
    <row r="439" spans="1:11" ht="20.100000000000001" customHeight="1" x14ac:dyDescent="0.25">
      <c r="A439" s="26">
        <v>433</v>
      </c>
      <c r="B439" s="120"/>
      <c r="C439" s="120"/>
      <c r="D439" s="96"/>
      <c r="E439" s="96"/>
      <c r="F439" s="96"/>
      <c r="G439" s="247"/>
      <c r="H439" s="247"/>
      <c r="I439" s="127"/>
      <c r="J439" s="76" t="str">
        <f>IF(F439="", "", IF(E439="Billets de train", "", IF(E439="", "", VLOOKUP(F439, Listes!$G$31:$H$33, 2, FALSE))))</f>
        <v/>
      </c>
      <c r="K439" s="119"/>
    </row>
    <row r="440" spans="1:11" ht="20.100000000000001" customHeight="1" x14ac:dyDescent="0.25">
      <c r="A440" s="26">
        <v>434</v>
      </c>
      <c r="B440" s="120"/>
      <c r="C440" s="120"/>
      <c r="D440" s="96"/>
      <c r="E440" s="96"/>
      <c r="F440" s="96"/>
      <c r="G440" s="247"/>
      <c r="H440" s="247"/>
      <c r="I440" s="127"/>
      <c r="J440" s="76" t="str">
        <f>IF(F440="", "", IF(E440="Billets de train", "", IF(E440="", "", VLOOKUP(F440, Listes!$G$31:$H$33, 2, FALSE))))</f>
        <v/>
      </c>
      <c r="K440" s="119"/>
    </row>
    <row r="441" spans="1:11" ht="20.100000000000001" customHeight="1" x14ac:dyDescent="0.25">
      <c r="A441" s="26">
        <v>435</v>
      </c>
      <c r="B441" s="120"/>
      <c r="C441" s="120"/>
      <c r="D441" s="96"/>
      <c r="E441" s="96"/>
      <c r="F441" s="96"/>
      <c r="G441" s="247"/>
      <c r="H441" s="247"/>
      <c r="I441" s="127"/>
      <c r="J441" s="76" t="str">
        <f>IF(F441="", "", IF(E441="Billets de train", "", IF(E441="", "", VLOOKUP(F441, Listes!$G$31:$H$33, 2, FALSE))))</f>
        <v/>
      </c>
      <c r="K441" s="119"/>
    </row>
    <row r="442" spans="1:11" ht="20.100000000000001" customHeight="1" x14ac:dyDescent="0.25">
      <c r="A442" s="26">
        <v>436</v>
      </c>
      <c r="B442" s="120"/>
      <c r="C442" s="120"/>
      <c r="D442" s="96"/>
      <c r="E442" s="96"/>
      <c r="F442" s="96"/>
      <c r="G442" s="247"/>
      <c r="H442" s="247"/>
      <c r="I442" s="127"/>
      <c r="J442" s="76" t="str">
        <f>IF(F442="", "", IF(E442="Billets de train", "", IF(E442="", "", VLOOKUP(F442, Listes!$G$31:$H$33, 2, FALSE))))</f>
        <v/>
      </c>
      <c r="K442" s="119"/>
    </row>
    <row r="443" spans="1:11" ht="20.100000000000001" customHeight="1" x14ac:dyDescent="0.25">
      <c r="A443" s="26">
        <v>437</v>
      </c>
      <c r="B443" s="120"/>
      <c r="C443" s="120"/>
      <c r="D443" s="96"/>
      <c r="E443" s="96"/>
      <c r="F443" s="96"/>
      <c r="G443" s="247"/>
      <c r="H443" s="247"/>
      <c r="I443" s="127"/>
      <c r="J443" s="76" t="str">
        <f>IF(F443="", "", IF(E443="Billets de train", "", IF(E443="", "", VLOOKUP(F443, Listes!$G$31:$H$33, 2, FALSE))))</f>
        <v/>
      </c>
      <c r="K443" s="119"/>
    </row>
    <row r="444" spans="1:11" ht="20.100000000000001" customHeight="1" x14ac:dyDescent="0.25">
      <c r="A444" s="26">
        <v>438</v>
      </c>
      <c r="B444" s="120"/>
      <c r="C444" s="120"/>
      <c r="D444" s="96"/>
      <c r="E444" s="96"/>
      <c r="F444" s="96"/>
      <c r="G444" s="247"/>
      <c r="H444" s="247"/>
      <c r="I444" s="127"/>
      <c r="J444" s="76" t="str">
        <f>IF(F444="", "", IF(E444="Billets de train", "", IF(E444="", "", VLOOKUP(F444, Listes!$G$31:$H$33, 2, FALSE))))</f>
        <v/>
      </c>
      <c r="K444" s="119"/>
    </row>
    <row r="445" spans="1:11" ht="20.100000000000001" customHeight="1" x14ac:dyDescent="0.25">
      <c r="A445" s="26">
        <v>439</v>
      </c>
      <c r="B445" s="120"/>
      <c r="C445" s="120"/>
      <c r="D445" s="96"/>
      <c r="E445" s="96"/>
      <c r="F445" s="96"/>
      <c r="G445" s="247"/>
      <c r="H445" s="247"/>
      <c r="I445" s="127"/>
      <c r="J445" s="76" t="str">
        <f>IF(F445="", "", IF(E445="Billets de train", "", IF(E445="", "", VLOOKUP(F445, Listes!$G$31:$H$33, 2, FALSE))))</f>
        <v/>
      </c>
      <c r="K445" s="119"/>
    </row>
    <row r="446" spans="1:11" ht="20.100000000000001" customHeight="1" x14ac:dyDescent="0.25">
      <c r="A446" s="26">
        <v>440</v>
      </c>
      <c r="B446" s="120"/>
      <c r="C446" s="120"/>
      <c r="D446" s="96"/>
      <c r="E446" s="96"/>
      <c r="F446" s="96"/>
      <c r="G446" s="247"/>
      <c r="H446" s="247"/>
      <c r="I446" s="127"/>
      <c r="J446" s="76" t="str">
        <f>IF(F446="", "", IF(E446="Billets de train", "", IF(E446="", "", VLOOKUP(F446, Listes!$G$31:$H$33, 2, FALSE))))</f>
        <v/>
      </c>
      <c r="K446" s="119"/>
    </row>
    <row r="447" spans="1:11" ht="20.100000000000001" customHeight="1" x14ac:dyDescent="0.25">
      <c r="A447" s="26">
        <v>441</v>
      </c>
      <c r="B447" s="120"/>
      <c r="C447" s="120"/>
      <c r="D447" s="96"/>
      <c r="E447" s="96"/>
      <c r="F447" s="96"/>
      <c r="G447" s="247"/>
      <c r="H447" s="247"/>
      <c r="I447" s="127"/>
      <c r="J447" s="76" t="str">
        <f>IF(F447="", "", IF(E447="Billets de train", "", IF(E447="", "", VLOOKUP(F447, Listes!$G$31:$H$33, 2, FALSE))))</f>
        <v/>
      </c>
      <c r="K447" s="119"/>
    </row>
    <row r="448" spans="1:11" ht="20.100000000000001" customHeight="1" x14ac:dyDescent="0.25">
      <c r="A448" s="26">
        <v>442</v>
      </c>
      <c r="B448" s="120"/>
      <c r="C448" s="120"/>
      <c r="D448" s="96"/>
      <c r="E448" s="96"/>
      <c r="F448" s="96"/>
      <c r="G448" s="247"/>
      <c r="H448" s="247"/>
      <c r="I448" s="127"/>
      <c r="J448" s="76" t="str">
        <f>IF(F448="", "", IF(E448="Billets de train", "", IF(E448="", "", VLOOKUP(F448, Listes!$G$31:$H$33, 2, FALSE))))</f>
        <v/>
      </c>
      <c r="K448" s="119"/>
    </row>
    <row r="449" spans="1:11" ht="20.100000000000001" customHeight="1" x14ac:dyDescent="0.25">
      <c r="A449" s="26">
        <v>443</v>
      </c>
      <c r="B449" s="120"/>
      <c r="C449" s="120"/>
      <c r="D449" s="96"/>
      <c r="E449" s="96"/>
      <c r="F449" s="96"/>
      <c r="G449" s="247"/>
      <c r="H449" s="247"/>
      <c r="I449" s="127"/>
      <c r="J449" s="76" t="str">
        <f>IF(F449="", "", IF(E449="Billets de train", "", IF(E449="", "", VLOOKUP(F449, Listes!$G$31:$H$33, 2, FALSE))))</f>
        <v/>
      </c>
      <c r="K449" s="119"/>
    </row>
    <row r="450" spans="1:11" ht="20.100000000000001" customHeight="1" x14ac:dyDescent="0.25">
      <c r="A450" s="26">
        <v>444</v>
      </c>
      <c r="B450" s="120"/>
      <c r="C450" s="120"/>
      <c r="D450" s="96"/>
      <c r="E450" s="96"/>
      <c r="F450" s="96"/>
      <c r="G450" s="247"/>
      <c r="H450" s="247"/>
      <c r="I450" s="127"/>
      <c r="J450" s="76" t="str">
        <f>IF(F450="", "", IF(E450="Billets de train", "", IF(E450="", "", VLOOKUP(F450, Listes!$G$31:$H$33, 2, FALSE))))</f>
        <v/>
      </c>
      <c r="K450" s="119"/>
    </row>
    <row r="451" spans="1:11" ht="20.100000000000001" customHeight="1" x14ac:dyDescent="0.25">
      <c r="A451" s="26">
        <v>445</v>
      </c>
      <c r="B451" s="120"/>
      <c r="C451" s="120"/>
      <c r="D451" s="96"/>
      <c r="E451" s="96"/>
      <c r="F451" s="96"/>
      <c r="G451" s="247"/>
      <c r="H451" s="247"/>
      <c r="I451" s="127"/>
      <c r="J451" s="76" t="str">
        <f>IF(F451="", "", IF(E451="Billets de train", "", IF(E451="", "", VLOOKUP(F451, Listes!$G$31:$H$33, 2, FALSE))))</f>
        <v/>
      </c>
      <c r="K451" s="119"/>
    </row>
    <row r="452" spans="1:11" ht="20.100000000000001" customHeight="1" x14ac:dyDescent="0.25">
      <c r="A452" s="26">
        <v>446</v>
      </c>
      <c r="B452" s="120"/>
      <c r="C452" s="120"/>
      <c r="D452" s="96"/>
      <c r="E452" s="96"/>
      <c r="F452" s="96"/>
      <c r="G452" s="247"/>
      <c r="H452" s="247"/>
      <c r="I452" s="127"/>
      <c r="J452" s="76" t="str">
        <f>IF(F452="", "", IF(E452="Billets de train", "", IF(E452="", "", VLOOKUP(F452, Listes!$G$31:$H$33, 2, FALSE))))</f>
        <v/>
      </c>
      <c r="K452" s="119"/>
    </row>
    <row r="453" spans="1:11" ht="20.100000000000001" customHeight="1" x14ac:dyDescent="0.25">
      <c r="A453" s="26">
        <v>447</v>
      </c>
      <c r="B453" s="120"/>
      <c r="C453" s="120"/>
      <c r="D453" s="96"/>
      <c r="E453" s="96"/>
      <c r="F453" s="96"/>
      <c r="G453" s="247"/>
      <c r="H453" s="247"/>
      <c r="I453" s="127"/>
      <c r="J453" s="76" t="str">
        <f>IF(F453="", "", IF(E453="Billets de train", "", IF(E453="", "", VLOOKUP(F453, Listes!$G$31:$H$33, 2, FALSE))))</f>
        <v/>
      </c>
      <c r="K453" s="119"/>
    </row>
    <row r="454" spans="1:11" ht="20.100000000000001" customHeight="1" x14ac:dyDescent="0.25">
      <c r="A454" s="26">
        <v>448</v>
      </c>
      <c r="B454" s="120"/>
      <c r="C454" s="120"/>
      <c r="D454" s="96"/>
      <c r="E454" s="96"/>
      <c r="F454" s="96"/>
      <c r="G454" s="247"/>
      <c r="H454" s="247"/>
      <c r="I454" s="127"/>
      <c r="J454" s="76" t="str">
        <f>IF(F454="", "", IF(E454="Billets de train", "", IF(E454="", "", VLOOKUP(F454, Listes!$G$31:$H$33, 2, FALSE))))</f>
        <v/>
      </c>
      <c r="K454" s="119"/>
    </row>
    <row r="455" spans="1:11" ht="20.100000000000001" customHeight="1" x14ac:dyDescent="0.25">
      <c r="A455" s="26">
        <v>449</v>
      </c>
      <c r="B455" s="120"/>
      <c r="C455" s="120"/>
      <c r="D455" s="96"/>
      <c r="E455" s="96"/>
      <c r="F455" s="96"/>
      <c r="G455" s="247"/>
      <c r="H455" s="247"/>
      <c r="I455" s="127"/>
      <c r="J455" s="76" t="str">
        <f>IF(F455="", "", IF(E455="Billets de train", "", IF(E455="", "", VLOOKUP(F455, Listes!$G$31:$H$33, 2, FALSE))))</f>
        <v/>
      </c>
      <c r="K455" s="119"/>
    </row>
    <row r="456" spans="1:11" ht="20.100000000000001" customHeight="1" x14ac:dyDescent="0.25">
      <c r="A456" s="26">
        <v>450</v>
      </c>
      <c r="B456" s="120"/>
      <c r="C456" s="120"/>
      <c r="D456" s="96"/>
      <c r="E456" s="96"/>
      <c r="F456" s="96"/>
      <c r="G456" s="247"/>
      <c r="H456" s="247"/>
      <c r="I456" s="127"/>
      <c r="J456" s="76" t="str">
        <f>IF(F456="", "", IF(E456="Billets de train", "", IF(E456="", "", VLOOKUP(F456, Listes!$G$31:$H$33, 2, FALSE))))</f>
        <v/>
      </c>
      <c r="K456" s="119"/>
    </row>
    <row r="457" spans="1:11" ht="20.100000000000001" customHeight="1" x14ac:dyDescent="0.25">
      <c r="A457" s="26">
        <v>451</v>
      </c>
      <c r="B457" s="120"/>
      <c r="C457" s="120"/>
      <c r="D457" s="96"/>
      <c r="E457" s="96"/>
      <c r="F457" s="96"/>
      <c r="G457" s="247"/>
      <c r="H457" s="247"/>
      <c r="I457" s="127"/>
      <c r="J457" s="76" t="str">
        <f>IF(F457="", "", IF(E457="Billets de train", "", IF(E457="", "", VLOOKUP(F457, Listes!$G$31:$H$33, 2, FALSE))))</f>
        <v/>
      </c>
      <c r="K457" s="119"/>
    </row>
    <row r="458" spans="1:11" ht="20.100000000000001" customHeight="1" x14ac:dyDescent="0.25">
      <c r="A458" s="26">
        <v>452</v>
      </c>
      <c r="B458" s="120"/>
      <c r="C458" s="120"/>
      <c r="D458" s="96"/>
      <c r="E458" s="96"/>
      <c r="F458" s="96"/>
      <c r="G458" s="247"/>
      <c r="H458" s="247"/>
      <c r="I458" s="127"/>
      <c r="J458" s="76" t="str">
        <f>IF(F458="", "", IF(E458="Billets de train", "", IF(E458="", "", VLOOKUP(F458, Listes!$G$31:$H$33, 2, FALSE))))</f>
        <v/>
      </c>
      <c r="K458" s="119"/>
    </row>
    <row r="459" spans="1:11" ht="20.100000000000001" customHeight="1" x14ac:dyDescent="0.25">
      <c r="A459" s="26">
        <v>453</v>
      </c>
      <c r="B459" s="120"/>
      <c r="C459" s="120"/>
      <c r="D459" s="96"/>
      <c r="E459" s="96"/>
      <c r="F459" s="96"/>
      <c r="G459" s="247"/>
      <c r="H459" s="247"/>
      <c r="I459" s="127"/>
      <c r="J459" s="76" t="str">
        <f>IF(F459="", "", IF(E459="Billets de train", "", IF(E459="", "", VLOOKUP(F459, Listes!$G$31:$H$33, 2, FALSE))))</f>
        <v/>
      </c>
      <c r="K459" s="119"/>
    </row>
    <row r="460" spans="1:11" ht="20.100000000000001" customHeight="1" x14ac:dyDescent="0.25">
      <c r="A460" s="26">
        <v>454</v>
      </c>
      <c r="B460" s="120"/>
      <c r="C460" s="120"/>
      <c r="D460" s="96"/>
      <c r="E460" s="96"/>
      <c r="F460" s="96"/>
      <c r="G460" s="247"/>
      <c r="H460" s="247"/>
      <c r="I460" s="127"/>
      <c r="J460" s="76" t="str">
        <f>IF(F460="", "", IF(E460="Billets de train", "", IF(E460="", "", VLOOKUP(F460, Listes!$G$31:$H$33, 2, FALSE))))</f>
        <v/>
      </c>
      <c r="K460" s="119"/>
    </row>
    <row r="461" spans="1:11" ht="20.100000000000001" customHeight="1" x14ac:dyDescent="0.25">
      <c r="A461" s="26">
        <v>455</v>
      </c>
      <c r="B461" s="120"/>
      <c r="C461" s="120"/>
      <c r="D461" s="96"/>
      <c r="E461" s="96"/>
      <c r="F461" s="96"/>
      <c r="G461" s="247"/>
      <c r="H461" s="247"/>
      <c r="I461" s="127"/>
      <c r="J461" s="76" t="str">
        <f>IF(F461="", "", IF(E461="Billets de train", "", IF(E461="", "", VLOOKUP(F461, Listes!$G$31:$H$33, 2, FALSE))))</f>
        <v/>
      </c>
      <c r="K461" s="119"/>
    </row>
    <row r="462" spans="1:11" ht="20.100000000000001" customHeight="1" x14ac:dyDescent="0.25">
      <c r="A462" s="26">
        <v>456</v>
      </c>
      <c r="B462" s="120"/>
      <c r="C462" s="120"/>
      <c r="D462" s="96"/>
      <c r="E462" s="96"/>
      <c r="F462" s="96"/>
      <c r="G462" s="247"/>
      <c r="H462" s="247"/>
      <c r="I462" s="127"/>
      <c r="J462" s="76" t="str">
        <f>IF(F462="", "", IF(E462="Billets de train", "", IF(E462="", "", VLOOKUP(F462, Listes!$G$31:$H$33, 2, FALSE))))</f>
        <v/>
      </c>
      <c r="K462" s="119"/>
    </row>
    <row r="463" spans="1:11" ht="20.100000000000001" customHeight="1" x14ac:dyDescent="0.25">
      <c r="A463" s="26">
        <v>457</v>
      </c>
      <c r="B463" s="120"/>
      <c r="C463" s="120"/>
      <c r="D463" s="96"/>
      <c r="E463" s="96"/>
      <c r="F463" s="96"/>
      <c r="G463" s="247"/>
      <c r="H463" s="247"/>
      <c r="I463" s="127"/>
      <c r="J463" s="76" t="str">
        <f>IF(F463="", "", IF(E463="Billets de train", "", IF(E463="", "", VLOOKUP(F463, Listes!$G$31:$H$33, 2, FALSE))))</f>
        <v/>
      </c>
      <c r="K463" s="119"/>
    </row>
    <row r="464" spans="1:11" ht="20.100000000000001" customHeight="1" x14ac:dyDescent="0.25">
      <c r="A464" s="26">
        <v>458</v>
      </c>
      <c r="B464" s="120"/>
      <c r="C464" s="120"/>
      <c r="D464" s="96"/>
      <c r="E464" s="96"/>
      <c r="F464" s="96"/>
      <c r="G464" s="247"/>
      <c r="H464" s="247"/>
      <c r="I464" s="127"/>
      <c r="J464" s="76" t="str">
        <f>IF(F464="", "", IF(E464="Billets de train", "", IF(E464="", "", VLOOKUP(F464, Listes!$G$31:$H$33, 2, FALSE))))</f>
        <v/>
      </c>
      <c r="K464" s="119"/>
    </row>
    <row r="465" spans="1:11" ht="20.100000000000001" customHeight="1" x14ac:dyDescent="0.25">
      <c r="A465" s="26">
        <v>459</v>
      </c>
      <c r="B465" s="120"/>
      <c r="C465" s="120"/>
      <c r="D465" s="96"/>
      <c r="E465" s="96"/>
      <c r="F465" s="96"/>
      <c r="G465" s="247"/>
      <c r="H465" s="247"/>
      <c r="I465" s="127"/>
      <c r="J465" s="76" t="str">
        <f>IF(F465="", "", IF(E465="Billets de train", "", IF(E465="", "", VLOOKUP(F465, Listes!$G$31:$H$33, 2, FALSE))))</f>
        <v/>
      </c>
      <c r="K465" s="119"/>
    </row>
    <row r="466" spans="1:11" ht="20.100000000000001" customHeight="1" x14ac:dyDescent="0.25">
      <c r="A466" s="26">
        <v>460</v>
      </c>
      <c r="B466" s="120"/>
      <c r="C466" s="120"/>
      <c r="D466" s="96"/>
      <c r="E466" s="96"/>
      <c r="F466" s="96"/>
      <c r="G466" s="247"/>
      <c r="H466" s="247"/>
      <c r="I466" s="127"/>
      <c r="J466" s="76" t="str">
        <f>IF(F466="", "", IF(E466="Billets de train", "", IF(E466="", "", VLOOKUP(F466, Listes!$G$31:$H$33, 2, FALSE))))</f>
        <v/>
      </c>
      <c r="K466" s="119"/>
    </row>
    <row r="467" spans="1:11" ht="20.100000000000001" customHeight="1" x14ac:dyDescent="0.25">
      <c r="A467" s="26">
        <v>461</v>
      </c>
      <c r="B467" s="120"/>
      <c r="C467" s="120"/>
      <c r="D467" s="96"/>
      <c r="E467" s="96"/>
      <c r="F467" s="96"/>
      <c r="G467" s="247"/>
      <c r="H467" s="247"/>
      <c r="I467" s="127"/>
      <c r="J467" s="76" t="str">
        <f>IF(F467="", "", IF(E467="Billets de train", "", IF(E467="", "", VLOOKUP(F467, Listes!$G$31:$H$33, 2, FALSE))))</f>
        <v/>
      </c>
      <c r="K467" s="119"/>
    </row>
    <row r="468" spans="1:11" ht="20.100000000000001" customHeight="1" x14ac:dyDescent="0.25">
      <c r="A468" s="26">
        <v>462</v>
      </c>
      <c r="B468" s="120"/>
      <c r="C468" s="120"/>
      <c r="D468" s="96"/>
      <c r="E468" s="96"/>
      <c r="F468" s="96"/>
      <c r="G468" s="247"/>
      <c r="H468" s="247"/>
      <c r="I468" s="127"/>
      <c r="J468" s="76" t="str">
        <f>IF(F468="", "", IF(E468="Billets de train", "", IF(E468="", "", VLOOKUP(F468, Listes!$G$31:$H$33, 2, FALSE))))</f>
        <v/>
      </c>
      <c r="K468" s="119"/>
    </row>
    <row r="469" spans="1:11" ht="20.100000000000001" customHeight="1" x14ac:dyDescent="0.25">
      <c r="A469" s="26">
        <v>463</v>
      </c>
      <c r="B469" s="120"/>
      <c r="C469" s="120"/>
      <c r="D469" s="96"/>
      <c r="E469" s="96"/>
      <c r="F469" s="96"/>
      <c r="G469" s="247"/>
      <c r="H469" s="247"/>
      <c r="I469" s="127"/>
      <c r="J469" s="76" t="str">
        <f>IF(F469="", "", IF(E469="Billets de train", "", IF(E469="", "", VLOOKUP(F469, Listes!$G$31:$H$33, 2, FALSE))))</f>
        <v/>
      </c>
      <c r="K469" s="119"/>
    </row>
    <row r="470" spans="1:11" ht="20.100000000000001" customHeight="1" x14ac:dyDescent="0.25">
      <c r="A470" s="26">
        <v>464</v>
      </c>
      <c r="B470" s="120"/>
      <c r="C470" s="120"/>
      <c r="D470" s="96"/>
      <c r="E470" s="96"/>
      <c r="F470" s="96"/>
      <c r="G470" s="247"/>
      <c r="H470" s="247"/>
      <c r="I470" s="127"/>
      <c r="J470" s="76" t="str">
        <f>IF(F470="", "", IF(E470="Billets de train", "", IF(E470="", "", VLOOKUP(F470, Listes!$G$31:$H$33, 2, FALSE))))</f>
        <v/>
      </c>
      <c r="K470" s="119"/>
    </row>
    <row r="471" spans="1:11" ht="20.100000000000001" customHeight="1" x14ac:dyDescent="0.25">
      <c r="A471" s="26">
        <v>465</v>
      </c>
      <c r="B471" s="120"/>
      <c r="C471" s="120"/>
      <c r="D471" s="96"/>
      <c r="E471" s="96"/>
      <c r="F471" s="96"/>
      <c r="G471" s="247"/>
      <c r="H471" s="247"/>
      <c r="I471" s="127"/>
      <c r="J471" s="76" t="str">
        <f>IF(F471="", "", IF(E471="Billets de train", "", IF(E471="", "", VLOOKUP(F471, Listes!$G$31:$H$33, 2, FALSE))))</f>
        <v/>
      </c>
      <c r="K471" s="119"/>
    </row>
    <row r="472" spans="1:11" ht="20.100000000000001" customHeight="1" x14ac:dyDescent="0.25">
      <c r="A472" s="26">
        <v>466</v>
      </c>
      <c r="B472" s="120"/>
      <c r="C472" s="120"/>
      <c r="D472" s="96"/>
      <c r="E472" s="96"/>
      <c r="F472" s="96"/>
      <c r="G472" s="247"/>
      <c r="H472" s="247"/>
      <c r="I472" s="127"/>
      <c r="J472" s="76" t="str">
        <f>IF(F472="", "", IF(E472="Billets de train", "", IF(E472="", "", VLOOKUP(F472, Listes!$G$31:$H$33, 2, FALSE))))</f>
        <v/>
      </c>
      <c r="K472" s="119"/>
    </row>
    <row r="473" spans="1:11" ht="20.100000000000001" customHeight="1" x14ac:dyDescent="0.25">
      <c r="A473" s="26">
        <v>467</v>
      </c>
      <c r="B473" s="120"/>
      <c r="C473" s="120"/>
      <c r="D473" s="96"/>
      <c r="E473" s="96"/>
      <c r="F473" s="96"/>
      <c r="G473" s="247"/>
      <c r="H473" s="247"/>
      <c r="I473" s="127"/>
      <c r="J473" s="76" t="str">
        <f>IF(F473="", "", IF(E473="Billets de train", "", IF(E473="", "", VLOOKUP(F473, Listes!$G$31:$H$33, 2, FALSE))))</f>
        <v/>
      </c>
      <c r="K473" s="119"/>
    </row>
    <row r="474" spans="1:11" ht="20.100000000000001" customHeight="1" x14ac:dyDescent="0.25">
      <c r="A474" s="26">
        <v>468</v>
      </c>
      <c r="B474" s="120"/>
      <c r="C474" s="120"/>
      <c r="D474" s="96"/>
      <c r="E474" s="96"/>
      <c r="F474" s="96"/>
      <c r="G474" s="247"/>
      <c r="H474" s="247"/>
      <c r="I474" s="127"/>
      <c r="J474" s="76" t="str">
        <f>IF(F474="", "", IF(E474="Billets de train", "", IF(E474="", "", VLOOKUP(F474, Listes!$G$31:$H$33, 2, FALSE))))</f>
        <v/>
      </c>
      <c r="K474" s="119"/>
    </row>
    <row r="475" spans="1:11" ht="20.100000000000001" customHeight="1" x14ac:dyDescent="0.25">
      <c r="A475" s="26">
        <v>469</v>
      </c>
      <c r="B475" s="120"/>
      <c r="C475" s="120"/>
      <c r="D475" s="96"/>
      <c r="E475" s="96"/>
      <c r="F475" s="96"/>
      <c r="G475" s="247"/>
      <c r="H475" s="247"/>
      <c r="I475" s="127"/>
      <c r="J475" s="76" t="str">
        <f>IF(F475="", "", IF(E475="Billets de train", "", IF(E475="", "", VLOOKUP(F475, Listes!$G$31:$H$33, 2, FALSE))))</f>
        <v/>
      </c>
      <c r="K475" s="119"/>
    </row>
    <row r="476" spans="1:11" ht="20.100000000000001" customHeight="1" x14ac:dyDescent="0.25">
      <c r="A476" s="26">
        <v>470</v>
      </c>
      <c r="B476" s="120"/>
      <c r="C476" s="120"/>
      <c r="D476" s="96"/>
      <c r="E476" s="96"/>
      <c r="F476" s="96"/>
      <c r="G476" s="247"/>
      <c r="H476" s="247"/>
      <c r="I476" s="127"/>
      <c r="J476" s="76" t="str">
        <f>IF(F476="", "", IF(E476="Billets de train", "", IF(E476="", "", VLOOKUP(F476, Listes!$G$31:$H$33, 2, FALSE))))</f>
        <v/>
      </c>
      <c r="K476" s="119"/>
    </row>
    <row r="477" spans="1:11" ht="20.100000000000001" customHeight="1" x14ac:dyDescent="0.25">
      <c r="A477" s="26">
        <v>471</v>
      </c>
      <c r="B477" s="120"/>
      <c r="C477" s="120"/>
      <c r="D477" s="96"/>
      <c r="E477" s="96"/>
      <c r="F477" s="96"/>
      <c r="G477" s="247"/>
      <c r="H477" s="247"/>
      <c r="I477" s="127"/>
      <c r="J477" s="76" t="str">
        <f>IF(F477="", "", IF(E477="Billets de train", "", IF(E477="", "", VLOOKUP(F477, Listes!$G$31:$H$33, 2, FALSE))))</f>
        <v/>
      </c>
      <c r="K477" s="119"/>
    </row>
    <row r="478" spans="1:11" ht="20.100000000000001" customHeight="1" x14ac:dyDescent="0.25">
      <c r="A478" s="26">
        <v>472</v>
      </c>
      <c r="B478" s="120"/>
      <c r="C478" s="120"/>
      <c r="D478" s="96"/>
      <c r="E478" s="96"/>
      <c r="F478" s="96"/>
      <c r="G478" s="247"/>
      <c r="H478" s="247"/>
      <c r="I478" s="127"/>
      <c r="J478" s="76" t="str">
        <f>IF(F478="", "", IF(E478="Billets de train", "", IF(E478="", "", VLOOKUP(F478, Listes!$G$31:$H$33, 2, FALSE))))</f>
        <v/>
      </c>
      <c r="K478" s="119"/>
    </row>
    <row r="479" spans="1:11" ht="20.100000000000001" customHeight="1" x14ac:dyDescent="0.25">
      <c r="A479" s="26">
        <v>473</v>
      </c>
      <c r="B479" s="120"/>
      <c r="C479" s="120"/>
      <c r="D479" s="96"/>
      <c r="E479" s="96"/>
      <c r="F479" s="96"/>
      <c r="G479" s="247"/>
      <c r="H479" s="247"/>
      <c r="I479" s="127"/>
      <c r="J479" s="76" t="str">
        <f>IF(F479="", "", IF(E479="Billets de train", "", IF(E479="", "", VLOOKUP(F479, Listes!$G$31:$H$33, 2, FALSE))))</f>
        <v/>
      </c>
      <c r="K479" s="119"/>
    </row>
    <row r="480" spans="1:11" ht="20.100000000000001" customHeight="1" x14ac:dyDescent="0.25">
      <c r="A480" s="26">
        <v>474</v>
      </c>
      <c r="B480" s="120"/>
      <c r="C480" s="120"/>
      <c r="D480" s="96"/>
      <c r="E480" s="96"/>
      <c r="F480" s="96"/>
      <c r="G480" s="247"/>
      <c r="H480" s="247"/>
      <c r="I480" s="127"/>
      <c r="J480" s="76" t="str">
        <f>IF(F480="", "", IF(E480="Billets de train", "", IF(E480="", "", VLOOKUP(F480, Listes!$G$31:$H$33, 2, FALSE))))</f>
        <v/>
      </c>
      <c r="K480" s="119"/>
    </row>
    <row r="481" spans="1:11" ht="20.100000000000001" customHeight="1" x14ac:dyDescent="0.25">
      <c r="A481" s="26">
        <v>475</v>
      </c>
      <c r="B481" s="120"/>
      <c r="C481" s="120"/>
      <c r="D481" s="96"/>
      <c r="E481" s="96"/>
      <c r="F481" s="96"/>
      <c r="G481" s="247"/>
      <c r="H481" s="247"/>
      <c r="I481" s="127"/>
      <c r="J481" s="76" t="str">
        <f>IF(F481="", "", IF(E481="Billets de train", "", IF(E481="", "", VLOOKUP(F481, Listes!$G$31:$H$33, 2, FALSE))))</f>
        <v/>
      </c>
      <c r="K481" s="119"/>
    </row>
    <row r="482" spans="1:11" ht="20.100000000000001" customHeight="1" x14ac:dyDescent="0.25">
      <c r="A482" s="26">
        <v>476</v>
      </c>
      <c r="B482" s="120"/>
      <c r="C482" s="120"/>
      <c r="D482" s="96"/>
      <c r="E482" s="96"/>
      <c r="F482" s="96"/>
      <c r="G482" s="247"/>
      <c r="H482" s="247"/>
      <c r="I482" s="127"/>
      <c r="J482" s="76" t="str">
        <f>IF(F482="", "", IF(E482="Billets de train", "", IF(E482="", "", VLOOKUP(F482, Listes!$G$31:$H$33, 2, FALSE))))</f>
        <v/>
      </c>
      <c r="K482" s="119"/>
    </row>
    <row r="483" spans="1:11" ht="20.100000000000001" customHeight="1" x14ac:dyDescent="0.25">
      <c r="A483" s="26">
        <v>477</v>
      </c>
      <c r="B483" s="120"/>
      <c r="C483" s="120"/>
      <c r="D483" s="96"/>
      <c r="E483" s="96"/>
      <c r="F483" s="96"/>
      <c r="G483" s="247"/>
      <c r="H483" s="247"/>
      <c r="I483" s="127"/>
      <c r="J483" s="76" t="str">
        <f>IF(F483="", "", IF(E483="Billets de train", "", IF(E483="", "", VLOOKUP(F483, Listes!$G$31:$H$33, 2, FALSE))))</f>
        <v/>
      </c>
      <c r="K483" s="119"/>
    </row>
    <row r="484" spans="1:11" ht="20.100000000000001" customHeight="1" x14ac:dyDescent="0.25">
      <c r="A484" s="26">
        <v>478</v>
      </c>
      <c r="B484" s="120"/>
      <c r="C484" s="120"/>
      <c r="D484" s="96"/>
      <c r="E484" s="96"/>
      <c r="F484" s="96"/>
      <c r="G484" s="247"/>
      <c r="H484" s="247"/>
      <c r="I484" s="127"/>
      <c r="J484" s="76" t="str">
        <f>IF(F484="", "", IF(E484="Billets de train", "", IF(E484="", "", VLOOKUP(F484, Listes!$G$31:$H$33, 2, FALSE))))</f>
        <v/>
      </c>
      <c r="K484" s="119"/>
    </row>
    <row r="485" spans="1:11" ht="20.100000000000001" customHeight="1" x14ac:dyDescent="0.25">
      <c r="A485" s="26">
        <v>479</v>
      </c>
      <c r="B485" s="120"/>
      <c r="C485" s="120"/>
      <c r="D485" s="96"/>
      <c r="E485" s="96"/>
      <c r="F485" s="96"/>
      <c r="G485" s="247"/>
      <c r="H485" s="247"/>
      <c r="I485" s="127"/>
      <c r="J485" s="76" t="str">
        <f>IF(F485="", "", IF(E485="Billets de train", "", IF(E485="", "", VLOOKUP(F485, Listes!$G$31:$H$33, 2, FALSE))))</f>
        <v/>
      </c>
      <c r="K485" s="119"/>
    </row>
    <row r="486" spans="1:11" ht="20.100000000000001" customHeight="1" x14ac:dyDescent="0.25">
      <c r="A486" s="26">
        <v>480</v>
      </c>
      <c r="B486" s="120"/>
      <c r="C486" s="120"/>
      <c r="D486" s="96"/>
      <c r="E486" s="96"/>
      <c r="F486" s="96"/>
      <c r="G486" s="247"/>
      <c r="H486" s="247"/>
      <c r="I486" s="127"/>
      <c r="J486" s="76" t="str">
        <f>IF(F486="", "", IF(E486="Billets de train", "", IF(E486="", "", VLOOKUP(F486, Listes!$G$31:$H$33, 2, FALSE))))</f>
        <v/>
      </c>
      <c r="K486" s="119"/>
    </row>
    <row r="487" spans="1:11" ht="20.100000000000001" customHeight="1" x14ac:dyDescent="0.25">
      <c r="A487" s="26">
        <v>481</v>
      </c>
      <c r="B487" s="120"/>
      <c r="C487" s="120"/>
      <c r="D487" s="96"/>
      <c r="E487" s="96"/>
      <c r="F487" s="96"/>
      <c r="G487" s="247"/>
      <c r="H487" s="247"/>
      <c r="I487" s="127"/>
      <c r="J487" s="76" t="str">
        <f>IF(F487="", "", IF(E487="Billets de train", "", IF(E487="", "", VLOOKUP(F487, Listes!$G$31:$H$33, 2, FALSE))))</f>
        <v/>
      </c>
      <c r="K487" s="119"/>
    </row>
    <row r="488" spans="1:11" ht="20.100000000000001" customHeight="1" x14ac:dyDescent="0.25">
      <c r="A488" s="26">
        <v>482</v>
      </c>
      <c r="B488" s="120"/>
      <c r="C488" s="120"/>
      <c r="D488" s="96"/>
      <c r="E488" s="96"/>
      <c r="F488" s="96"/>
      <c r="G488" s="247"/>
      <c r="H488" s="247"/>
      <c r="I488" s="127"/>
      <c r="J488" s="76" t="str">
        <f>IF(F488="", "", IF(E488="Billets de train", "", IF(E488="", "", VLOOKUP(F488, Listes!$G$31:$H$33, 2, FALSE))))</f>
        <v/>
      </c>
      <c r="K488" s="119"/>
    </row>
    <row r="489" spans="1:11" ht="20.100000000000001" customHeight="1" x14ac:dyDescent="0.25">
      <c r="A489" s="26">
        <v>483</v>
      </c>
      <c r="B489" s="120"/>
      <c r="C489" s="120"/>
      <c r="D489" s="96"/>
      <c r="E489" s="96"/>
      <c r="F489" s="96"/>
      <c r="G489" s="247"/>
      <c r="H489" s="247"/>
      <c r="I489" s="127"/>
      <c r="J489" s="76" t="str">
        <f>IF(F489="", "", IF(E489="Billets de train", "", IF(E489="", "", VLOOKUP(F489, Listes!$G$31:$H$33, 2, FALSE))))</f>
        <v/>
      </c>
      <c r="K489" s="119"/>
    </row>
    <row r="490" spans="1:11" ht="20.100000000000001" customHeight="1" x14ac:dyDescent="0.25">
      <c r="A490" s="26">
        <v>484</v>
      </c>
      <c r="B490" s="120"/>
      <c r="C490" s="120"/>
      <c r="D490" s="96"/>
      <c r="E490" s="96"/>
      <c r="F490" s="96"/>
      <c r="G490" s="247"/>
      <c r="H490" s="247"/>
      <c r="I490" s="127"/>
      <c r="J490" s="76" t="str">
        <f>IF(F490="", "", IF(E490="Billets de train", "", IF(E490="", "", VLOOKUP(F490, Listes!$G$31:$H$33, 2, FALSE))))</f>
        <v/>
      </c>
      <c r="K490" s="119"/>
    </row>
    <row r="491" spans="1:11" ht="20.100000000000001" customHeight="1" x14ac:dyDescent="0.25">
      <c r="A491" s="26">
        <v>485</v>
      </c>
      <c r="B491" s="120"/>
      <c r="C491" s="120"/>
      <c r="D491" s="96"/>
      <c r="E491" s="96"/>
      <c r="F491" s="96"/>
      <c r="G491" s="247"/>
      <c r="H491" s="247"/>
      <c r="I491" s="127"/>
      <c r="J491" s="76" t="str">
        <f>IF(F491="", "", IF(E491="Billets de train", "", IF(E491="", "", VLOOKUP(F491, Listes!$G$31:$H$33, 2, FALSE))))</f>
        <v/>
      </c>
      <c r="K491" s="119"/>
    </row>
    <row r="492" spans="1:11" ht="20.100000000000001" customHeight="1" x14ac:dyDescent="0.25">
      <c r="A492" s="26">
        <v>486</v>
      </c>
      <c r="B492" s="120"/>
      <c r="C492" s="120"/>
      <c r="D492" s="96"/>
      <c r="E492" s="96"/>
      <c r="F492" s="96"/>
      <c r="G492" s="247"/>
      <c r="H492" s="247"/>
      <c r="I492" s="127"/>
      <c r="J492" s="76" t="str">
        <f>IF(F492="", "", IF(E492="Billets de train", "", IF(E492="", "", VLOOKUP(F492, Listes!$G$31:$H$33, 2, FALSE))))</f>
        <v/>
      </c>
      <c r="K492" s="119"/>
    </row>
    <row r="493" spans="1:11" ht="20.100000000000001" customHeight="1" x14ac:dyDescent="0.25">
      <c r="A493" s="26">
        <v>487</v>
      </c>
      <c r="B493" s="120"/>
      <c r="C493" s="120"/>
      <c r="D493" s="96"/>
      <c r="E493" s="96"/>
      <c r="F493" s="96"/>
      <c r="G493" s="247"/>
      <c r="H493" s="247"/>
      <c r="I493" s="127"/>
      <c r="J493" s="76" t="str">
        <f>IF(F493="", "", IF(E493="Billets de train", "", IF(E493="", "", VLOOKUP(F493, Listes!$G$31:$H$33, 2, FALSE))))</f>
        <v/>
      </c>
      <c r="K493" s="119"/>
    </row>
    <row r="494" spans="1:11" ht="20.100000000000001" customHeight="1" x14ac:dyDescent="0.25">
      <c r="A494" s="26">
        <v>488</v>
      </c>
      <c r="B494" s="120"/>
      <c r="C494" s="120"/>
      <c r="D494" s="96"/>
      <c r="E494" s="96"/>
      <c r="F494" s="96"/>
      <c r="G494" s="247"/>
      <c r="H494" s="247"/>
      <c r="I494" s="127"/>
      <c r="J494" s="76" t="str">
        <f>IF(F494="", "", IF(E494="Billets de train", "", IF(E494="", "", VLOOKUP(F494, Listes!$G$31:$H$33, 2, FALSE))))</f>
        <v/>
      </c>
      <c r="K494" s="119"/>
    </row>
    <row r="495" spans="1:11" ht="20.100000000000001" customHeight="1" x14ac:dyDescent="0.25">
      <c r="A495" s="26">
        <v>489</v>
      </c>
      <c r="B495" s="120"/>
      <c r="C495" s="120"/>
      <c r="D495" s="96"/>
      <c r="E495" s="96"/>
      <c r="F495" s="96"/>
      <c r="G495" s="247"/>
      <c r="H495" s="247"/>
      <c r="I495" s="127"/>
      <c r="J495" s="76" t="str">
        <f>IF(F495="", "", IF(E495="Billets de train", "", IF(E495="", "", VLOOKUP(F495, Listes!$G$31:$H$33, 2, FALSE))))</f>
        <v/>
      </c>
      <c r="K495" s="119"/>
    </row>
    <row r="496" spans="1:11" ht="20.100000000000001" customHeight="1" x14ac:dyDescent="0.25">
      <c r="A496" s="26">
        <v>490</v>
      </c>
      <c r="B496" s="120"/>
      <c r="C496" s="120"/>
      <c r="D496" s="96"/>
      <c r="E496" s="96"/>
      <c r="F496" s="96"/>
      <c r="G496" s="247"/>
      <c r="H496" s="247"/>
      <c r="I496" s="127"/>
      <c r="J496" s="76" t="str">
        <f>IF(F496="", "", IF(E496="Billets de train", "", IF(E496="", "", VLOOKUP(F496, Listes!$G$31:$H$33, 2, FALSE))))</f>
        <v/>
      </c>
      <c r="K496" s="119"/>
    </row>
    <row r="497" spans="1:11" ht="20.100000000000001" customHeight="1" x14ac:dyDescent="0.25">
      <c r="A497" s="26">
        <v>491</v>
      </c>
      <c r="B497" s="120"/>
      <c r="C497" s="120"/>
      <c r="D497" s="96"/>
      <c r="E497" s="96"/>
      <c r="F497" s="96"/>
      <c r="G497" s="247"/>
      <c r="H497" s="247"/>
      <c r="I497" s="127"/>
      <c r="J497" s="76" t="str">
        <f>IF(F497="", "", IF(E497="Billets de train", "", IF(E497="", "", VLOOKUP(F497, Listes!$G$31:$H$33, 2, FALSE))))</f>
        <v/>
      </c>
      <c r="K497" s="119"/>
    </row>
    <row r="498" spans="1:11" ht="20.100000000000001" customHeight="1" x14ac:dyDescent="0.25">
      <c r="A498" s="26">
        <v>492</v>
      </c>
      <c r="B498" s="120"/>
      <c r="C498" s="120"/>
      <c r="D498" s="96"/>
      <c r="E498" s="96"/>
      <c r="F498" s="96"/>
      <c r="G498" s="247"/>
      <c r="H498" s="247"/>
      <c r="I498" s="127"/>
      <c r="J498" s="76" t="str">
        <f>IF(F498="", "", IF(E498="Billets de train", "", IF(E498="", "", VLOOKUP(F498, Listes!$G$31:$H$33, 2, FALSE))))</f>
        <v/>
      </c>
      <c r="K498" s="119"/>
    </row>
    <row r="499" spans="1:11" ht="20.100000000000001" customHeight="1" x14ac:dyDescent="0.25">
      <c r="A499" s="26">
        <v>493</v>
      </c>
      <c r="B499" s="120"/>
      <c r="C499" s="120"/>
      <c r="D499" s="96"/>
      <c r="E499" s="96"/>
      <c r="F499" s="96"/>
      <c r="G499" s="247"/>
      <c r="H499" s="247"/>
      <c r="I499" s="127"/>
      <c r="J499" s="76" t="str">
        <f>IF(F499="", "", IF(E499="Billets de train", "", IF(E499="", "", VLOOKUP(F499, Listes!$G$31:$H$33, 2, FALSE))))</f>
        <v/>
      </c>
      <c r="K499" s="119"/>
    </row>
    <row r="500" spans="1:11" ht="20.100000000000001" customHeight="1" x14ac:dyDescent="0.25">
      <c r="A500" s="26">
        <v>494</v>
      </c>
      <c r="B500" s="120"/>
      <c r="C500" s="120"/>
      <c r="D500" s="96"/>
      <c r="E500" s="96"/>
      <c r="F500" s="96"/>
      <c r="G500" s="247"/>
      <c r="H500" s="247"/>
      <c r="I500" s="127"/>
      <c r="J500" s="76" t="str">
        <f>IF(F500="", "", IF(E500="Billets de train", "", IF(E500="", "", VLOOKUP(F500, Listes!$G$31:$H$33, 2, FALSE))))</f>
        <v/>
      </c>
      <c r="K500" s="119"/>
    </row>
    <row r="501" spans="1:11" ht="20.100000000000001" customHeight="1" x14ac:dyDescent="0.25">
      <c r="A501" s="26">
        <v>495</v>
      </c>
      <c r="B501" s="120"/>
      <c r="C501" s="120"/>
      <c r="D501" s="96"/>
      <c r="E501" s="96"/>
      <c r="F501" s="96"/>
      <c r="G501" s="247"/>
      <c r="H501" s="247"/>
      <c r="I501" s="127"/>
      <c r="J501" s="76" t="str">
        <f>IF(F501="", "", IF(E501="Billets de train", "", IF(E501="", "", VLOOKUP(F501, Listes!$G$31:$H$33, 2, FALSE))))</f>
        <v/>
      </c>
      <c r="K501" s="119"/>
    </row>
    <row r="502" spans="1:11" ht="20.100000000000001" customHeight="1" x14ac:dyDescent="0.25">
      <c r="A502" s="26">
        <v>496</v>
      </c>
      <c r="B502" s="120"/>
      <c r="C502" s="120"/>
      <c r="D502" s="96"/>
      <c r="E502" s="96"/>
      <c r="F502" s="96"/>
      <c r="G502" s="247"/>
      <c r="H502" s="247"/>
      <c r="I502" s="127"/>
      <c r="J502" s="76" t="str">
        <f>IF(F502="", "", IF(E502="Billets de train", "", IF(E502="", "", VLOOKUP(F502, Listes!$G$31:$H$33, 2, FALSE))))</f>
        <v/>
      </c>
      <c r="K502" s="119"/>
    </row>
    <row r="503" spans="1:11" ht="20.100000000000001" customHeight="1" x14ac:dyDescent="0.25">
      <c r="A503" s="26">
        <v>497</v>
      </c>
      <c r="B503" s="120"/>
      <c r="C503" s="120"/>
      <c r="D503" s="96"/>
      <c r="E503" s="96"/>
      <c r="F503" s="96"/>
      <c r="G503" s="247"/>
      <c r="H503" s="247"/>
      <c r="I503" s="127"/>
      <c r="J503" s="76" t="str">
        <f>IF(F503="", "", IF(E503="Billets de train", "", IF(E503="", "", VLOOKUP(F503, Listes!$G$31:$H$33, 2, FALSE))))</f>
        <v/>
      </c>
      <c r="K503" s="119"/>
    </row>
    <row r="504" spans="1:11" ht="20.100000000000001" customHeight="1" x14ac:dyDescent="0.25">
      <c r="A504" s="26">
        <v>498</v>
      </c>
      <c r="B504" s="120"/>
      <c r="C504" s="120"/>
      <c r="D504" s="96"/>
      <c r="E504" s="96"/>
      <c r="F504" s="96"/>
      <c r="G504" s="247"/>
      <c r="H504" s="247"/>
      <c r="I504" s="127"/>
      <c r="J504" s="76" t="str">
        <f>IF(F504="", "", IF(E504="Billets de train", "", IF(E504="", "", VLOOKUP(F504, Listes!$G$31:$H$33, 2, FALSE))))</f>
        <v/>
      </c>
      <c r="K504" s="119"/>
    </row>
    <row r="505" spans="1:11" ht="20.100000000000001" customHeight="1" x14ac:dyDescent="0.25">
      <c r="A505" s="26">
        <v>499</v>
      </c>
      <c r="B505" s="120"/>
      <c r="C505" s="120"/>
      <c r="D505" s="96"/>
      <c r="E505" s="96"/>
      <c r="F505" s="96"/>
      <c r="G505" s="247"/>
      <c r="H505" s="247"/>
      <c r="I505" s="127"/>
      <c r="J505" s="76" t="str">
        <f>IF(F505="", "", IF(E505="Billets de train", "", IF(E505="", "", VLOOKUP(F505, Listes!$G$31:$H$33, 2, FALSE))))</f>
        <v/>
      </c>
      <c r="K505" s="119"/>
    </row>
    <row r="506" spans="1:11" ht="20.100000000000001" customHeight="1" thickBot="1" x14ac:dyDescent="0.3">
      <c r="A506" s="27">
        <v>500</v>
      </c>
      <c r="B506" s="121"/>
      <c r="C506" s="121"/>
      <c r="D506" s="115"/>
      <c r="E506" s="115"/>
      <c r="F506" s="115"/>
      <c r="G506" s="250"/>
      <c r="H506" s="250"/>
      <c r="I506" s="128"/>
      <c r="J506" s="94" t="str">
        <f>IF(F506="", "", IF(E506="Billets de train", "", IF(E506="", "", VLOOKUP(F506, Listes!$G$31:$H$33, 2, FALSE))))</f>
        <v/>
      </c>
      <c r="K506" s="122"/>
    </row>
    <row r="507" spans="1:11" s="28" customFormat="1" ht="20.100000000000001" customHeight="1" thickBot="1" x14ac:dyDescent="0.35">
      <c r="C507" s="30"/>
      <c r="D507" s="35"/>
      <c r="E507" s="37"/>
      <c r="F507" s="68" t="s">
        <v>41</v>
      </c>
      <c r="G507" s="251"/>
      <c r="H507" s="251"/>
      <c r="I507" s="29">
        <f>SUM(I7:I506)</f>
        <v>0</v>
      </c>
      <c r="J507" s="17"/>
      <c r="K507" s="17"/>
    </row>
  </sheetData>
  <sheetProtection algorithmName="SHA-512" hashValue="8C+cZ64ko7T4e4M/RnPDVxJ7NZWL8FCa5q/KMj0X5axUuhr8/OgMdBQzvd4oNURrHXzUR4f0ihhcthmE1gG4tg==" saltValue="DtUiZdYj4TXou4n6Tnq7YA==" spinCount="100000" sheet="1" objects="1" scenarios="1"/>
  <mergeCells count="5">
    <mergeCell ref="A1:K1"/>
    <mergeCell ref="A2:K2"/>
    <mergeCell ref="A3:A4"/>
    <mergeCell ref="C4:D4"/>
    <mergeCell ref="I6:J6"/>
  </mergeCells>
  <conditionalFormatting sqref="E7:F506">
    <cfRule type="expression" dxfId="42" priority="5">
      <formula>$E7="Billets de train"</formula>
    </cfRule>
  </conditionalFormatting>
  <conditionalFormatting sqref="E7:E22">
    <cfRule type="cellIs" dxfId="41" priority="1" operator="equal">
      <formula>"Billets de train"</formula>
    </cfRule>
  </conditionalFormatting>
  <dataValidations count="3">
    <dataValidation type="decimal" operator="greaterThan" allowBlank="1" showInputMessage="1" showErrorMessage="1" sqref="I7:I506">
      <formula1>0</formula1>
    </dataValidation>
    <dataValidation operator="greaterThan" allowBlank="1" showInputMessage="1" showErrorMessage="1" sqref="J7:J506"/>
    <dataValidation showInputMessage="1" showErrorMessage="1" sqref="G7:H506"/>
  </dataValidations>
  <pageMargins left="0.7" right="0.7" top="0.75" bottom="0.75" header="0.3" footer="0.3"/>
  <pageSetup paperSize="9" scale="50"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2" id="{68A85FEC-434E-411A-B0DB-1C530D138A7B}">
            <xm:f>'Synthèse dépenses bénéficiaire'!$C$28&lt;&gt;"Actions de formation exclusivement"</xm:f>
            <x14:dxf>
              <font>
                <b val="0"/>
                <i val="0"/>
              </font>
            </x14:dxf>
          </x14:cfRule>
          <x14:cfRule type="expression" priority="3" id="{89F41AEF-0A56-4063-8A8C-60B9E24D3CEF}">
            <xm:f>'Synthèse dépenses bénéficiaire'!$C$28="Actions de formation exclusivement"</xm:f>
            <x14:dxf>
              <font>
                <b/>
                <i val="0"/>
              </font>
              <fill>
                <patternFill>
                  <bgColor rgb="FFFF0000"/>
                </patternFill>
              </fill>
            </x14:dxf>
          </x14:cfRule>
          <xm:sqref>A2:K2</xm:sqref>
        </x14:conditionalFormatting>
      </x14:conditionalFormattings>
    </ext>
    <ext xmlns:x14="http://schemas.microsoft.com/office/spreadsheetml/2009/9/main" uri="{CCE6A557-97BC-4b89-ADB6-D9C93CAAB3DF}">
      <x14:dataValidations xmlns:xm="http://schemas.microsoft.com/office/excel/2006/main" count="4">
        <x14:dataValidation type="list" showInputMessage="1" showErrorMessage="1">
          <x14:formula1>
            <xm:f>Listes!$C$3:$C$4</xm:f>
          </x14:formula1>
          <xm:sqref>E9:E506</xm:sqref>
        </x14:dataValidation>
        <x14:dataValidation type="list" showInputMessage="1" showErrorMessage="1">
          <x14:formula1>
            <xm:f>Listes!$G$31:$G$33</xm:f>
          </x14:formula1>
          <xm:sqref>F8:F506</xm:sqref>
        </x14:dataValidation>
        <x14:dataValidation type="list" showInputMessage="1" showErrorMessage="1">
          <x14:formula1>
            <xm:f>Listes!$C$3:$C$4</xm:f>
          </x14:formula1>
          <xm:sqref>E7:E8</xm:sqref>
        </x14:dataValidation>
        <x14:dataValidation type="list" showInputMessage="1" showErrorMessage="1">
          <x14:formula1>
            <xm:f>Listes!$G$31:$G$33</xm:f>
          </x14:formula1>
          <xm:sqref>F7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theme="9" tint="-0.249977111117893"/>
    <pageSetUpPr fitToPage="1"/>
  </sheetPr>
  <dimension ref="A1:P507"/>
  <sheetViews>
    <sheetView zoomScaleNormal="100" workbookViewId="0">
      <pane ySplit="4" topLeftCell="A5" activePane="bottomLeft" state="frozen"/>
      <selection activeCell="E17" sqref="E17"/>
      <selection pane="bottomLeft" activeCell="B8" sqref="B8"/>
    </sheetView>
  </sheetViews>
  <sheetFormatPr baseColWidth="10" defaultColWidth="11.42578125" defaultRowHeight="15" x14ac:dyDescent="0.25"/>
  <cols>
    <col min="1" max="1" width="10.7109375" style="17" customWidth="1"/>
    <col min="2" max="2" width="42.85546875" style="17" customWidth="1"/>
    <col min="3" max="3" width="35" style="17" bestFit="1" customWidth="1"/>
    <col min="4" max="4" width="15.7109375" style="17" customWidth="1"/>
    <col min="5" max="5" width="41.5703125" style="17" customWidth="1"/>
    <col min="6" max="6" width="44" style="17" customWidth="1"/>
    <col min="7" max="7" width="45.5703125" style="17" bestFit="1" customWidth="1"/>
    <col min="8" max="9" width="20.85546875" style="17" customWidth="1"/>
    <col min="10" max="10" width="37" style="17" customWidth="1"/>
    <col min="11" max="11" width="12.28515625" style="17" customWidth="1"/>
    <col min="12" max="14" width="15.7109375" style="17" hidden="1" customWidth="1"/>
    <col min="15" max="15" width="22.5703125" style="17" customWidth="1"/>
    <col min="16" max="16" width="45.7109375" style="17" customWidth="1"/>
    <col min="17" max="16384" width="11.42578125" style="17"/>
  </cols>
  <sheetData>
    <row r="1" spans="1:16" ht="29.25" thickBot="1" x14ac:dyDescent="0.3">
      <c r="A1" s="627" t="s">
        <v>4</v>
      </c>
      <c r="B1" s="628"/>
      <c r="C1" s="628"/>
      <c r="D1" s="628"/>
      <c r="E1" s="628"/>
      <c r="F1" s="628"/>
      <c r="G1" s="628"/>
      <c r="H1" s="628"/>
      <c r="I1" s="628"/>
      <c r="J1" s="628"/>
      <c r="K1" s="628"/>
      <c r="L1" s="628"/>
      <c r="M1" s="628"/>
      <c r="N1" s="628"/>
      <c r="O1" s="628"/>
      <c r="P1" s="629"/>
    </row>
    <row r="2" spans="1:16" ht="45" customHeight="1" thickBot="1" x14ac:dyDescent="0.3">
      <c r="A2" s="630" t="str">
        <f>IF('Synthèse dépenses bénéficiaire'!$C$28="Actions de formation exclusivement","Merci de ne rien saisir sur cette feuille si vous choisissez l'option OCS","Dépenses sur barèmes
Les colonnes marquées d'un ""*"" sont à remplir obligatoirement pour chaque ligne de dépense. Merci de ne pas modifier ce document.")</f>
        <v>Dépenses sur barèmes
Les colonnes marquées d'un "*" sont à remplir obligatoirement pour chaque ligne de dépense. Merci de ne pas modifier ce document.</v>
      </c>
      <c r="B2" s="631"/>
      <c r="C2" s="631"/>
      <c r="D2" s="631"/>
      <c r="E2" s="631"/>
      <c r="F2" s="631"/>
      <c r="G2" s="631"/>
      <c r="H2" s="631"/>
      <c r="I2" s="631"/>
      <c r="J2" s="631"/>
      <c r="K2" s="631"/>
      <c r="L2" s="631"/>
      <c r="M2" s="631"/>
      <c r="N2" s="631"/>
      <c r="O2" s="631"/>
      <c r="P2" s="632"/>
    </row>
    <row r="3" spans="1:16" ht="30" customHeight="1" x14ac:dyDescent="0.25">
      <c r="A3" s="644" t="s">
        <v>0</v>
      </c>
      <c r="B3" s="20" t="s">
        <v>77</v>
      </c>
      <c r="C3" s="20" t="s">
        <v>127</v>
      </c>
      <c r="D3" s="305" t="s">
        <v>121</v>
      </c>
      <c r="E3" s="305" t="s">
        <v>179</v>
      </c>
      <c r="F3" s="305" t="s">
        <v>123</v>
      </c>
      <c r="G3" s="305" t="s">
        <v>40</v>
      </c>
      <c r="H3" s="305" t="s">
        <v>242</v>
      </c>
      <c r="I3" s="305" t="s">
        <v>243</v>
      </c>
      <c r="J3" s="305" t="s">
        <v>124</v>
      </c>
      <c r="K3" s="305" t="s">
        <v>165</v>
      </c>
      <c r="L3" s="646" t="s">
        <v>147</v>
      </c>
      <c r="M3" s="647"/>
      <c r="N3" s="648"/>
      <c r="O3" s="305" t="s">
        <v>83</v>
      </c>
      <c r="P3" s="306" t="s">
        <v>32</v>
      </c>
    </row>
    <row r="4" spans="1:16" ht="30" customHeight="1" x14ac:dyDescent="0.25">
      <c r="A4" s="645"/>
      <c r="B4" s="74" t="s">
        <v>125</v>
      </c>
      <c r="C4" s="74" t="s">
        <v>126</v>
      </c>
      <c r="D4" s="637" t="s">
        <v>180</v>
      </c>
      <c r="E4" s="639"/>
      <c r="F4" s="307" t="s">
        <v>129</v>
      </c>
      <c r="G4" s="307" t="s">
        <v>84</v>
      </c>
      <c r="H4" s="307"/>
      <c r="I4" s="307"/>
      <c r="J4" s="307" t="s">
        <v>181</v>
      </c>
      <c r="K4" s="310"/>
      <c r="L4" s="637" t="s">
        <v>154</v>
      </c>
      <c r="M4" s="638"/>
      <c r="N4" s="639"/>
      <c r="O4" s="307" t="s">
        <v>130</v>
      </c>
      <c r="P4" s="308" t="s">
        <v>35</v>
      </c>
    </row>
    <row r="5" spans="1:16" ht="20.100000000000001" customHeight="1" thickBot="1" x14ac:dyDescent="0.3">
      <c r="A5" s="21" t="s">
        <v>36</v>
      </c>
      <c r="B5" s="22" t="s">
        <v>149</v>
      </c>
      <c r="C5" s="22" t="s">
        <v>108</v>
      </c>
      <c r="D5" s="22" t="s">
        <v>101</v>
      </c>
      <c r="E5" s="22">
        <v>24</v>
      </c>
      <c r="F5" s="22"/>
      <c r="G5" s="22" t="s">
        <v>71</v>
      </c>
      <c r="H5" s="22"/>
      <c r="I5" s="22"/>
      <c r="J5" s="437">
        <v>1</v>
      </c>
      <c r="K5" s="437" t="s">
        <v>166</v>
      </c>
      <c r="L5" s="497">
        <v>11.231999999999999</v>
      </c>
      <c r="M5" s="497"/>
      <c r="N5" s="497"/>
      <c r="O5" s="493">
        <v>11.23</v>
      </c>
      <c r="P5" s="24"/>
    </row>
    <row r="6" spans="1:16" ht="20.100000000000001" customHeight="1" thickBot="1" x14ac:dyDescent="0.3">
      <c r="A6" s="457"/>
      <c r="B6" s="458"/>
      <c r="C6" s="458"/>
      <c r="D6" s="458"/>
      <c r="E6" s="458"/>
      <c r="F6" s="458"/>
      <c r="G6" s="458"/>
      <c r="H6" s="458"/>
      <c r="I6" s="458"/>
      <c r="J6" s="499" t="s">
        <v>41</v>
      </c>
      <c r="K6" s="641">
        <f>SUM(O7:O506)</f>
        <v>0</v>
      </c>
      <c r="L6" s="642"/>
      <c r="M6" s="642"/>
      <c r="N6" s="642"/>
      <c r="O6" s="643"/>
      <c r="P6" s="460"/>
    </row>
    <row r="7" spans="1:16" ht="20.100000000000001" customHeight="1" x14ac:dyDescent="0.25">
      <c r="A7" s="25">
        <v>1</v>
      </c>
      <c r="B7" s="96"/>
      <c r="C7" s="96"/>
      <c r="D7" s="96"/>
      <c r="E7" s="96"/>
      <c r="F7" s="96"/>
      <c r="G7" s="77" t="str">
        <f>IF(C7="","",IF(C7="","",(VLOOKUP(C7,Listes!$B$31:$C$35,2,FALSE))))</f>
        <v/>
      </c>
      <c r="H7" s="252"/>
      <c r="I7" s="252"/>
      <c r="J7" s="494" t="str">
        <f>IF(G7="Frais de déplacement (barèmes kilométriques) ",1,"")</f>
        <v/>
      </c>
      <c r="K7" s="488" t="str">
        <f>IF(G7="","",IF(G7="","",(VLOOKUP(G7,Listes!$C$31:$D$35,2,FALSE))))</f>
        <v/>
      </c>
      <c r="L7" s="498" t="str">
        <f>IF($G7="","",IF($C7=Listes!$B$32,IF(Barèmes!$E7&lt;=Listes!$B$53,(Barèmes!$E7*(VLOOKUP(Barèmes!$D7,Listes!$A$54:$E$60,2,FALSE))),IF(Barèmes!$E7&gt;Listes!$E$53,(Barèmes!$E7*(VLOOKUP(Barèmes!$D7,Listes!$A$54:$E$60,5,FALSE))),(Barèmes!$E7*(VLOOKUP(Barèmes!$D7,Listes!$A$54:$E$60,3,FALSE)))+(VLOOKUP(Barèmes!$D7,Listes!$A$54:$E$60,4,FALSE))))))</f>
        <v/>
      </c>
      <c r="M7" s="498" t="str">
        <f>IF($G7="","",IF($C7=Listes!$B$31,IF(Barèmes!$E7&lt;=Listes!$B$42,(Barèmes!$E7*(VLOOKUP(Barèmes!$D7,Listes!$A$43:$E$49,2,FALSE))),IF(Barèmes!$E7&gt;Listes!$D$42,(Barèmes!$E7*(VLOOKUP(Barèmes!$D7,Listes!$A$43:$E$49,5,FALSE))),(Barèmes!$E7*(VLOOKUP(Barèmes!$D7,Listes!$A$43:$E$49,3,FALSE)))+(VLOOKUP(Barèmes!$D7,Listes!$A$43:$E$49,4,FALSE))))))</f>
        <v/>
      </c>
      <c r="N7" s="498" t="str">
        <f>IF($G7="","",IF($C7=Listes!$B$34,Listes!$I$31,IF($C7=Listes!$B$35,(VLOOKUP(Barèmes!$F7,Listes!$E$31:$F$36,2,FALSE)),IF($C7=Listes!$B$33,IF(Barèmes!$E7&lt;=Listes!$A$64,Barèmes!$E7*Listes!$A$65,IF(Barèmes!$E7&gt;Listes!$D$64,Barèmes!$E7*Listes!$D$65,((Barèmes!$E7*Listes!$B$65)+Listes!$C$65)))))))</f>
        <v/>
      </c>
      <c r="O7" s="488" t="str">
        <f t="shared" ref="O7:O71" si="0">IF($J7="","",($N7+$M7+$L7)*$J7)</f>
        <v/>
      </c>
      <c r="P7" s="111"/>
    </row>
    <row r="8" spans="1:16" ht="20.100000000000001" customHeight="1" x14ac:dyDescent="0.25">
      <c r="A8" s="26">
        <v>2</v>
      </c>
      <c r="B8" s="96"/>
      <c r="C8" s="96"/>
      <c r="D8" s="96"/>
      <c r="E8" s="96"/>
      <c r="F8" s="96"/>
      <c r="G8" s="77" t="str">
        <f>IF(C8="","",IF(C8="","",(VLOOKUP(C8,Listes!$B$31:$C$35,2,FALSE))))</f>
        <v/>
      </c>
      <c r="H8" s="252"/>
      <c r="I8" s="252"/>
      <c r="J8" s="494" t="str">
        <f t="shared" ref="J8:J9" si="1">IF(G8="Frais de déplacement (barèmes kilométriques) ",1,"")</f>
        <v/>
      </c>
      <c r="K8" s="72" t="str">
        <f>IF(G8="","",IF(G8="","",(VLOOKUP(G8,Listes!$C$31:$D$35,2,FALSE))))</f>
        <v/>
      </c>
      <c r="L8" s="71" t="str">
        <f>IF($G8="","",IF($C8=Listes!$B$32,IF(Barèmes!$E8&lt;=Listes!$B$53,(Barèmes!$E8*(VLOOKUP(Barèmes!$D8,Listes!$A$54:$E$60,2,FALSE))),IF(Barèmes!$E8&gt;Listes!$E$53,(Barèmes!$E8*(VLOOKUP(Barèmes!$D8,Listes!$A$54:$E$60,5,FALSE))),(Barèmes!$E8*(VLOOKUP(Barèmes!$D8,Listes!$A$54:$E$60,3,FALSE)))+(VLOOKUP(Barèmes!$D8,Listes!$A$54:$E$60,4,FALSE))))))</f>
        <v/>
      </c>
      <c r="M8" s="71" t="str">
        <f>IF($G8="","",IF($C8=Listes!$B$31,IF(Barèmes!$E8&lt;=Listes!$B$42,(Barèmes!$E8*(VLOOKUP(Barèmes!$D8,Listes!$A$43:$E$49,2,FALSE))),IF(Barèmes!$E8&gt;Listes!$D$42,(Barèmes!$E8*(VLOOKUP(Barèmes!$D8,Listes!$A$43:$E$49,5,FALSE))),(Barèmes!$E8*(VLOOKUP(Barèmes!$D8,Listes!$A$43:$E$49,3,FALSE)))+(VLOOKUP(Barèmes!$D8,Listes!$A$43:$E$49,4,FALSE))))))</f>
        <v/>
      </c>
      <c r="N8" s="71" t="str">
        <f>IF($G8="","",IF($C8=Listes!$B$34,Listes!$I$31,IF($C8=Listes!$B$35,(VLOOKUP(Barèmes!$F8,Listes!$E$31:$F$36,2,FALSE)),IF($C8=Listes!$B$33,IF(Barèmes!$E8&lt;=Listes!$A$64,Barèmes!$E8*Listes!$A$65,IF(Barèmes!$E8&gt;Listes!$D$64,Barèmes!$E8*Listes!$D$65,((Barèmes!$E8*Listes!$B$65)+Listes!$C$65)))))))</f>
        <v/>
      </c>
      <c r="O8" s="72" t="str">
        <f t="shared" si="0"/>
        <v/>
      </c>
      <c r="P8" s="112"/>
    </row>
    <row r="9" spans="1:16" ht="20.100000000000001" customHeight="1" x14ac:dyDescent="0.25">
      <c r="A9" s="26">
        <v>3</v>
      </c>
      <c r="B9" s="96"/>
      <c r="C9" s="96"/>
      <c r="D9" s="96"/>
      <c r="E9" s="96"/>
      <c r="F9" s="96"/>
      <c r="G9" s="77" t="str">
        <f>IF(C9="","",IF(C9="","",(VLOOKUP(C9,Listes!$B$31:$C$35,2,FALSE))))</f>
        <v/>
      </c>
      <c r="H9" s="252"/>
      <c r="I9" s="252"/>
      <c r="J9" s="494" t="str">
        <f t="shared" si="1"/>
        <v/>
      </c>
      <c r="K9" s="72" t="str">
        <f>IF(G9="","",IF(G9="","",(VLOOKUP(G9,Listes!$C$31:$D$35,2,FALSE))))</f>
        <v/>
      </c>
      <c r="L9" s="71" t="str">
        <f>IF($G9="","",IF($C9=Listes!$B$32,IF(Barèmes!$E9&lt;=Listes!$B$53,(Barèmes!$E9*(VLOOKUP(Barèmes!$D9,Listes!$A$54:$E$60,2,FALSE))),IF(Barèmes!$E9&gt;Listes!$E$53,(Barèmes!$E9*(VLOOKUP(Barèmes!$D9,Listes!$A$54:$E$60,5,FALSE))),(Barèmes!$E9*(VLOOKUP(Barèmes!$D9,Listes!$A$54:$E$60,3,FALSE)))+(VLOOKUP(Barèmes!$D9,Listes!$A$54:$E$60,4,FALSE))))))</f>
        <v/>
      </c>
      <c r="M9" s="71" t="str">
        <f>IF($G9="","",IF($C9=Listes!$B$31,IF(Barèmes!$E9&lt;=Listes!$B$42,(Barèmes!$E9*(VLOOKUP(Barèmes!$D9,Listes!$A$43:$E$49,2,FALSE))),IF(Barèmes!$E9&gt;Listes!$D$42,(Barèmes!$E9*(VLOOKUP(Barèmes!$D9,Listes!$A$43:$E$49,5,FALSE))),(Barèmes!$E9*(VLOOKUP(Barèmes!$D9,Listes!$A$43:$E$49,3,FALSE)))+(VLOOKUP(Barèmes!$D9,Listes!$A$43:$E$49,4,FALSE))))))</f>
        <v/>
      </c>
      <c r="N9" s="71" t="str">
        <f>IF($G9="","",IF($C9=Listes!$B$34,Listes!$I$31,IF($C9=Listes!$B$35,(VLOOKUP(Barèmes!$F9,Listes!$E$31:$F$36,2,FALSE)),IF($C9=Listes!$B$33,IF(Barèmes!$E9&lt;=Listes!$A$64,Barèmes!$E9*Listes!$A$65,IF(Barèmes!$E9&gt;Listes!$D$64,Barèmes!$E9*Listes!$D$65,((Barèmes!$E9*Listes!$B$65)+Listes!$C$65)))))))</f>
        <v/>
      </c>
      <c r="O9" s="72" t="str">
        <f t="shared" si="0"/>
        <v/>
      </c>
      <c r="P9" s="112"/>
    </row>
    <row r="10" spans="1:16" ht="20.100000000000001" customHeight="1" x14ac:dyDescent="0.25">
      <c r="A10" s="26">
        <v>4</v>
      </c>
      <c r="B10" s="96"/>
      <c r="C10" s="96"/>
      <c r="D10" s="96"/>
      <c r="E10" s="96"/>
      <c r="F10" s="96"/>
      <c r="G10" s="77" t="str">
        <f>IF(C10="","",IF(C10="","",(VLOOKUP(C10,Listes!$B$31:$C$35,2,FALSE))))</f>
        <v/>
      </c>
      <c r="H10" s="252"/>
      <c r="I10" s="252"/>
      <c r="J10" s="96" t="str">
        <f t="shared" ref="J10:J71" si="2">IF(G10="Frais de déplacement (barèmes kilométriques) ",1,"")</f>
        <v/>
      </c>
      <c r="K10" s="72" t="str">
        <f>IF(G10="","",IF(G10="","",(VLOOKUP(G10,Listes!$C$31:$D$35,2,FALSE))))</f>
        <v/>
      </c>
      <c r="L10" s="71" t="str">
        <f>IF($G10="","",IF($C10=Listes!$B$32,IF(Barèmes!$E10&lt;=Listes!$B$53,(Barèmes!$E10*(VLOOKUP(Barèmes!$D10,Listes!$A$54:$E$60,2,FALSE))),IF(Barèmes!$E10&gt;Listes!$E$53,(Barèmes!$E10*(VLOOKUP(Barèmes!$D10,Listes!$A$54:$E$60,5,FALSE))),(Barèmes!$E10*(VLOOKUP(Barèmes!$D10,Listes!$A$54:$E$60,3,FALSE)))+(VLOOKUP(Barèmes!$D10,Listes!$A$54:$E$60,4,FALSE))))))</f>
        <v/>
      </c>
      <c r="M10" s="71" t="str">
        <f>IF($G10="","",IF($C10=Listes!$B$31,IF(Barèmes!$E10&lt;=Listes!$B$42,(Barèmes!$E10*(VLOOKUP(Barèmes!$D10,Listes!$A$43:$E$49,2,FALSE))),IF(Barèmes!$E10&gt;Listes!$D$42,(Barèmes!$E10*(VLOOKUP(Barèmes!$D10,Listes!$A$43:$E$49,5,FALSE))),(Barèmes!$E10*(VLOOKUP(Barèmes!$D10,Listes!$A$43:$E$49,3,FALSE)))+(VLOOKUP(Barèmes!$D10,Listes!$A$43:$E$49,4,FALSE))))))</f>
        <v/>
      </c>
      <c r="N10" s="71" t="str">
        <f>IF($G10="","",IF($C10=Listes!$B$34,Listes!$I$31,IF($C10=Listes!$B$35,(VLOOKUP(Barèmes!$F10,Listes!$E$31:$F$36,2,FALSE)),IF($C10=Listes!$B$33,IF(Barèmes!$E10&lt;=Listes!$A$64,Barèmes!$E10*Listes!$A$65,IF(Barèmes!$E10&gt;Listes!$D$64,Barèmes!$E10*Listes!$D$65,((Barèmes!$E10*Listes!$B$65)+Listes!$C$65)))))))</f>
        <v/>
      </c>
      <c r="O10" s="72" t="str">
        <f t="shared" si="0"/>
        <v/>
      </c>
      <c r="P10" s="112"/>
    </row>
    <row r="11" spans="1:16" ht="20.100000000000001" customHeight="1" x14ac:dyDescent="0.25">
      <c r="A11" s="26">
        <v>5</v>
      </c>
      <c r="B11" s="96"/>
      <c r="C11" s="96"/>
      <c r="D11" s="96"/>
      <c r="E11" s="96"/>
      <c r="F11" s="96"/>
      <c r="G11" s="77" t="str">
        <f>IF(C11="","",IF(C11="","",(VLOOKUP(C11,Listes!$B$31:$C$35,2,FALSE))))</f>
        <v/>
      </c>
      <c r="H11" s="252"/>
      <c r="I11" s="252"/>
      <c r="J11" s="96" t="str">
        <f t="shared" si="2"/>
        <v/>
      </c>
      <c r="K11" s="72" t="str">
        <f>IF(G11="","",IF(G11="","",(VLOOKUP(G11,Listes!$C$31:$D$35,2,FALSE))))</f>
        <v/>
      </c>
      <c r="L11" s="71" t="str">
        <f>IF($G11="","",IF($C11=Listes!$B$32,IF(Barèmes!$E11&lt;=Listes!$B$53,(Barèmes!$E11*(VLOOKUP(Barèmes!$D11,Listes!$A$54:$E$60,2,FALSE))),IF(Barèmes!$E11&gt;Listes!$E$53,(Barèmes!$E11*(VLOOKUP(Barèmes!$D11,Listes!$A$54:$E$60,5,FALSE))),(Barèmes!$E11*(VLOOKUP(Barèmes!$D11,Listes!$A$54:$E$60,3,FALSE)))+(VLOOKUP(Barèmes!$D11,Listes!$A$54:$E$60,4,FALSE))))))</f>
        <v/>
      </c>
      <c r="M11" s="71" t="str">
        <f>IF($G11="","",IF($C11=Listes!$B$31,IF(Barèmes!$E11&lt;=Listes!$B$42,(Barèmes!$E11*(VLOOKUP(Barèmes!$D11,Listes!$A$43:$E$49,2,FALSE))),IF(Barèmes!$E11&gt;Listes!$D$42,(Barèmes!$E11*(VLOOKUP(Barèmes!$D11,Listes!$A$43:$E$49,5,FALSE))),(Barèmes!$E11*(VLOOKUP(Barèmes!$D11,Listes!$A$43:$E$49,3,FALSE)))+(VLOOKUP(Barèmes!$D11,Listes!$A$43:$E$49,4,FALSE))))))</f>
        <v/>
      </c>
      <c r="N11" s="71" t="str">
        <f>IF($G11="","",IF($C11=Listes!$B$34,Listes!$I$31,IF($C11=Listes!$B$35,(VLOOKUP(Barèmes!$F11,Listes!$E$31:$F$36,2,FALSE)),IF($C11=Listes!$B$33,IF(Barèmes!$E11&lt;=Listes!$A$64,Barèmes!$E11*Listes!$A$65,IF(Barèmes!$E11&gt;Listes!$D$64,Barèmes!$E11*Listes!$D$65,((Barèmes!$E11*Listes!$B$65)+Listes!$C$65)))))))</f>
        <v/>
      </c>
      <c r="O11" s="72" t="str">
        <f t="shared" si="0"/>
        <v/>
      </c>
      <c r="P11" s="112"/>
    </row>
    <row r="12" spans="1:16" ht="20.100000000000001" customHeight="1" x14ac:dyDescent="0.25">
      <c r="A12" s="26">
        <v>6</v>
      </c>
      <c r="B12" s="96"/>
      <c r="C12" s="96"/>
      <c r="D12" s="96"/>
      <c r="E12" s="96"/>
      <c r="F12" s="96"/>
      <c r="G12" s="77" t="str">
        <f>IF(C12="","",IF(C12="","",(VLOOKUP(C12,Listes!$B$31:$C$35,2,FALSE))))</f>
        <v/>
      </c>
      <c r="H12" s="252"/>
      <c r="I12" s="252"/>
      <c r="J12" s="96" t="str">
        <f t="shared" si="2"/>
        <v/>
      </c>
      <c r="K12" s="72" t="str">
        <f>IF(G12="","",IF(G12="","",(VLOOKUP(G12,Listes!$C$31:$D$35,2,FALSE))))</f>
        <v/>
      </c>
      <c r="L12" s="71" t="str">
        <f>IF($G12="","",IF($C12=Listes!$B$32,IF(Barèmes!$E12&lt;=Listes!$B$53,(Barèmes!$E12*(VLOOKUP(Barèmes!$D12,Listes!$A$54:$E$60,2,FALSE))),IF(Barèmes!$E12&gt;Listes!$E$53,(Barèmes!$E12*(VLOOKUP(Barèmes!$D12,Listes!$A$54:$E$60,5,FALSE))),(Barèmes!$E12*(VLOOKUP(Barèmes!$D12,Listes!$A$54:$E$60,3,FALSE)))+(VLOOKUP(Barèmes!$D12,Listes!$A$54:$E$60,4,FALSE))))))</f>
        <v/>
      </c>
      <c r="M12" s="71" t="str">
        <f>IF($G12="","",IF($C12=Listes!$B$31,IF(Barèmes!$E12&lt;=Listes!$B$42,(Barèmes!$E12*(VLOOKUP(Barèmes!$D12,Listes!$A$43:$E$49,2,FALSE))),IF(Barèmes!$E12&gt;Listes!$D$42,(Barèmes!$E12*(VLOOKUP(Barèmes!$D12,Listes!$A$43:$E$49,5,FALSE))),(Barèmes!$E12*(VLOOKUP(Barèmes!$D12,Listes!$A$43:$E$49,3,FALSE)))+(VLOOKUP(Barèmes!$D12,Listes!$A$43:$E$49,4,FALSE))))))</f>
        <v/>
      </c>
      <c r="N12" s="71" t="str">
        <f>IF($G12="","",IF($C12=Listes!$B$34,Listes!$I$31,IF($C12=Listes!$B$35,(VLOOKUP(Barèmes!$F12,Listes!$E$31:$F$36,2,FALSE)),IF($C12=Listes!$B$33,IF(Barèmes!$E12&lt;=Listes!$A$64,Barèmes!$E12*Listes!$A$65,IF(Barèmes!$E12&gt;Listes!$D$64,Barèmes!$E12*Listes!$D$65,((Barèmes!$E12*Listes!$B$65)+Listes!$C$65)))))))</f>
        <v/>
      </c>
      <c r="O12" s="72" t="str">
        <f t="shared" si="0"/>
        <v/>
      </c>
      <c r="P12" s="112"/>
    </row>
    <row r="13" spans="1:16" ht="20.100000000000001" customHeight="1" x14ac:dyDescent="0.25">
      <c r="A13" s="26">
        <v>7</v>
      </c>
      <c r="B13" s="96"/>
      <c r="C13" s="96"/>
      <c r="D13" s="96"/>
      <c r="E13" s="96"/>
      <c r="F13" s="96"/>
      <c r="G13" s="77" t="str">
        <f>IF(C13="","",IF(C13="","",(VLOOKUP(C13,Listes!$B$31:$C$35,2,FALSE))))</f>
        <v/>
      </c>
      <c r="H13" s="252"/>
      <c r="I13" s="252"/>
      <c r="J13" s="96" t="str">
        <f t="shared" si="2"/>
        <v/>
      </c>
      <c r="K13" s="72" t="str">
        <f>IF(G13="","",IF(G13="","",(VLOOKUP(G13,Listes!$C$31:$D$35,2,FALSE))))</f>
        <v/>
      </c>
      <c r="L13" s="71" t="str">
        <f>IF($G13="","",IF($C13=Listes!$B$32,IF(Barèmes!$E13&lt;=Listes!$B$53,(Barèmes!$E13*(VLOOKUP(Barèmes!$D13,Listes!$A$54:$E$60,2,FALSE))),IF(Barèmes!$E13&gt;Listes!$E$53,(Barèmes!$E13*(VLOOKUP(Barèmes!$D13,Listes!$A$54:$E$60,5,FALSE))),(Barèmes!$E13*(VLOOKUP(Barèmes!$D13,Listes!$A$54:$E$60,3,FALSE)))+(VLOOKUP(Barèmes!$D13,Listes!$A$54:$E$60,4,FALSE))))))</f>
        <v/>
      </c>
      <c r="M13" s="71" t="str">
        <f>IF($G13="","",IF($C13=Listes!$B$31,IF(Barèmes!$E13&lt;=Listes!$B$42,(Barèmes!$E13*(VLOOKUP(Barèmes!$D13,Listes!$A$43:$E$49,2,FALSE))),IF(Barèmes!$E13&gt;Listes!$D$42,(Barèmes!$E13*(VLOOKUP(Barèmes!$D13,Listes!$A$43:$E$49,5,FALSE))),(Barèmes!$E13*(VLOOKUP(Barèmes!$D13,Listes!$A$43:$E$49,3,FALSE)))+(VLOOKUP(Barèmes!$D13,Listes!$A$43:$E$49,4,FALSE))))))</f>
        <v/>
      </c>
      <c r="N13" s="71" t="str">
        <f>IF($G13="","",IF($C13=Listes!$B$34,Listes!$I$31,IF($C13=Listes!$B$35,(VLOOKUP(Barèmes!$F13,Listes!$E$31:$F$36,2,FALSE)),IF($C13=Listes!$B$33,IF(Barèmes!$E13&lt;=Listes!$A$64,Barèmes!$E13*Listes!$A$65,IF(Barèmes!$E13&gt;Listes!$D$64,Barèmes!$E13*Listes!$D$65,((Barèmes!$E13*Listes!$B$65)+Listes!$C$65)))))))</f>
        <v/>
      </c>
      <c r="O13" s="72" t="str">
        <f t="shared" si="0"/>
        <v/>
      </c>
      <c r="P13" s="112"/>
    </row>
    <row r="14" spans="1:16" ht="20.100000000000001" customHeight="1" x14ac:dyDescent="0.25">
      <c r="A14" s="26">
        <v>8</v>
      </c>
      <c r="B14" s="96"/>
      <c r="C14" s="96"/>
      <c r="D14" s="96"/>
      <c r="E14" s="96"/>
      <c r="F14" s="96"/>
      <c r="G14" s="77" t="str">
        <f>IF(C14="","",IF(C14="","",(VLOOKUP(C14,Listes!$B$31:$C$35,2,FALSE))))</f>
        <v/>
      </c>
      <c r="H14" s="252"/>
      <c r="I14" s="252"/>
      <c r="J14" s="96" t="str">
        <f t="shared" si="2"/>
        <v/>
      </c>
      <c r="K14" s="72" t="str">
        <f>IF(G14="","",IF(G14="","",(VLOOKUP(G14,Listes!$C$31:$D$35,2,FALSE))))</f>
        <v/>
      </c>
      <c r="L14" s="71" t="str">
        <f>IF($G14="","",IF($C14=Listes!$B$32,IF(Barèmes!$E14&lt;=Listes!$B$53,(Barèmes!$E14*(VLOOKUP(Barèmes!$D14,Listes!$A$54:$E$60,2,FALSE))),IF(Barèmes!$E14&gt;Listes!$E$53,(Barèmes!$E14*(VLOOKUP(Barèmes!$D14,Listes!$A$54:$E$60,5,FALSE))),(Barèmes!$E14*(VLOOKUP(Barèmes!$D14,Listes!$A$54:$E$60,3,FALSE)))+(VLOOKUP(Barèmes!$D14,Listes!$A$54:$E$60,4,FALSE))))))</f>
        <v/>
      </c>
      <c r="M14" s="71" t="str">
        <f>IF($G14="","",IF($C14=Listes!$B$31,IF(Barèmes!$E14&lt;=Listes!$B$42,(Barèmes!$E14*(VLOOKUP(Barèmes!$D14,Listes!$A$43:$E$49,2,FALSE))),IF(Barèmes!$E14&gt;Listes!$D$42,(Barèmes!$E14*(VLOOKUP(Barèmes!$D14,Listes!$A$43:$E$49,5,FALSE))),(Barèmes!$E14*(VLOOKUP(Barèmes!$D14,Listes!$A$43:$E$49,3,FALSE)))+(VLOOKUP(Barèmes!$D14,Listes!$A$43:$E$49,4,FALSE))))))</f>
        <v/>
      </c>
      <c r="N14" s="71" t="str">
        <f>IF($G14="","",IF($C14=Listes!$B$34,Listes!$I$31,IF($C14=Listes!$B$35,(VLOOKUP(Barèmes!$F14,Listes!$E$31:$F$36,2,FALSE)),IF($C14=Listes!$B$33,IF(Barèmes!$E14&lt;=Listes!$A$64,Barèmes!$E14*Listes!$A$65,IF(Barèmes!$E14&gt;Listes!$D$64,Barèmes!$E14*Listes!$D$65,((Barèmes!$E14*Listes!$B$65)+Listes!$C$65)))))))</f>
        <v/>
      </c>
      <c r="O14" s="72" t="str">
        <f t="shared" si="0"/>
        <v/>
      </c>
      <c r="P14" s="112"/>
    </row>
    <row r="15" spans="1:16" ht="20.100000000000001" customHeight="1" x14ac:dyDescent="0.25">
      <c r="A15" s="26">
        <v>9</v>
      </c>
      <c r="B15" s="96"/>
      <c r="C15" s="96"/>
      <c r="D15" s="96"/>
      <c r="E15" s="96"/>
      <c r="F15" s="96"/>
      <c r="G15" s="77" t="str">
        <f>IF(C15="","",IF(C15="","",(VLOOKUP(C15,Listes!$B$31:$C$35,2,FALSE))))</f>
        <v/>
      </c>
      <c r="H15" s="252"/>
      <c r="I15" s="252"/>
      <c r="J15" s="96" t="str">
        <f t="shared" si="2"/>
        <v/>
      </c>
      <c r="K15" s="72" t="str">
        <f>IF(G15="","",IF(G15="","",(VLOOKUP(G15,Listes!$C$31:$D$35,2,FALSE))))</f>
        <v/>
      </c>
      <c r="L15" s="71" t="str">
        <f>IF($G15="","",IF($C15=Listes!$B$32,IF(Barèmes!$E15&lt;=Listes!$B$53,(Barèmes!$E15*(VLOOKUP(Barèmes!$D15,Listes!$A$54:$E$60,2,FALSE))),IF(Barèmes!$E15&gt;Listes!$E$53,(Barèmes!$E15*(VLOOKUP(Barèmes!$D15,Listes!$A$54:$E$60,5,FALSE))),(Barèmes!$E15*(VLOOKUP(Barèmes!$D15,Listes!$A$54:$E$60,3,FALSE)))+(VLOOKUP(Barèmes!$D15,Listes!$A$54:$E$60,4,FALSE))))))</f>
        <v/>
      </c>
      <c r="M15" s="71" t="str">
        <f>IF($G15="","",IF($C15=Listes!$B$31,IF(Barèmes!$E15&lt;=Listes!$B$42,(Barèmes!$E15*(VLOOKUP(Barèmes!$D15,Listes!$A$43:$E$49,2,FALSE))),IF(Barèmes!$E15&gt;Listes!$D$42,(Barèmes!$E15*(VLOOKUP(Barèmes!$D15,Listes!$A$43:$E$49,5,FALSE))),(Barèmes!$E15*(VLOOKUP(Barèmes!$D15,Listes!$A$43:$E$49,3,FALSE)))+(VLOOKUP(Barèmes!$D15,Listes!$A$43:$E$49,4,FALSE))))))</f>
        <v/>
      </c>
      <c r="N15" s="71" t="str">
        <f>IF($G15="","",IF($C15=Listes!$B$34,Listes!$I$31,IF($C15=Listes!$B$35,(VLOOKUP(Barèmes!$F15,Listes!$E$31:$F$36,2,FALSE)),IF($C15=Listes!$B$33,IF(Barèmes!$E15&lt;=Listes!$A$64,Barèmes!$E15*Listes!$A$65,IF(Barèmes!$E15&gt;Listes!$D$64,Barèmes!$E15*Listes!$D$65,((Barèmes!$E15*Listes!$B$65)+Listes!$C$65)))))))</f>
        <v/>
      </c>
      <c r="O15" s="72" t="str">
        <f t="shared" si="0"/>
        <v/>
      </c>
      <c r="P15" s="112"/>
    </row>
    <row r="16" spans="1:16" ht="20.100000000000001" customHeight="1" x14ac:dyDescent="0.25">
      <c r="A16" s="26">
        <v>10</v>
      </c>
      <c r="B16" s="96"/>
      <c r="C16" s="96"/>
      <c r="D16" s="96"/>
      <c r="E16" s="96"/>
      <c r="F16" s="96"/>
      <c r="G16" s="77" t="str">
        <f>IF(C16="","",IF(C16="","",(VLOOKUP(C16,Listes!$B$31:$C$35,2,FALSE))))</f>
        <v/>
      </c>
      <c r="H16" s="252"/>
      <c r="I16" s="252"/>
      <c r="J16" s="96" t="str">
        <f t="shared" si="2"/>
        <v/>
      </c>
      <c r="K16" s="72" t="str">
        <f>IF(G16="","",IF(G16="","",(VLOOKUP(G16,Listes!$C$31:$D$35,2,FALSE))))</f>
        <v/>
      </c>
      <c r="L16" s="71" t="str">
        <f>IF($G16="","",IF($C16=Listes!$B$32,IF(Barèmes!$E16&lt;=Listes!$B$53,(Barèmes!$E16*(VLOOKUP(Barèmes!$D16,Listes!$A$54:$E$60,2,FALSE))),IF(Barèmes!$E16&gt;Listes!$E$53,(Barèmes!$E16*(VLOOKUP(Barèmes!$D16,Listes!$A$54:$E$60,5,FALSE))),(Barèmes!$E16*(VLOOKUP(Barèmes!$D16,Listes!$A$54:$E$60,3,FALSE)))+(VLOOKUP(Barèmes!$D16,Listes!$A$54:$E$60,4,FALSE))))))</f>
        <v/>
      </c>
      <c r="M16" s="71" t="str">
        <f>IF($G16="","",IF($C16=Listes!$B$31,IF(Barèmes!$E16&lt;=Listes!$B$42,(Barèmes!$E16*(VLOOKUP(Barèmes!$D16,Listes!$A$43:$E$49,2,FALSE))),IF(Barèmes!$E16&gt;Listes!$D$42,(Barèmes!$E16*(VLOOKUP(Barèmes!$D16,Listes!$A$43:$E$49,5,FALSE))),(Barèmes!$E16*(VLOOKUP(Barèmes!$D16,Listes!$A$43:$E$49,3,FALSE)))+(VLOOKUP(Barèmes!$D16,Listes!$A$43:$E$49,4,FALSE))))))</f>
        <v/>
      </c>
      <c r="N16" s="71" t="str">
        <f>IF($G16="","",IF($C16=Listes!$B$34,Listes!$I$31,IF($C16=Listes!$B$35,(VLOOKUP(Barèmes!$F16,Listes!$E$31:$F$36,2,FALSE)),IF($C16=Listes!$B$33,IF(Barèmes!$E16&lt;=Listes!$A$64,Barèmes!$E16*Listes!$A$65,IF(Barèmes!$E16&gt;Listes!$D$64,Barèmes!$E16*Listes!$D$65,((Barèmes!$E16*Listes!$B$65)+Listes!$C$65)))))))</f>
        <v/>
      </c>
      <c r="O16" s="72" t="str">
        <f t="shared" si="0"/>
        <v/>
      </c>
      <c r="P16" s="112"/>
    </row>
    <row r="17" spans="1:16" ht="20.100000000000001" customHeight="1" x14ac:dyDescent="0.25">
      <c r="A17" s="26">
        <v>11</v>
      </c>
      <c r="B17" s="96"/>
      <c r="C17" s="96"/>
      <c r="D17" s="96"/>
      <c r="E17" s="96"/>
      <c r="F17" s="96"/>
      <c r="G17" s="77" t="str">
        <f>IF(C17="","",IF(C17="","",(VLOOKUP(C17,Listes!$B$31:$C$35,2,FALSE))))</f>
        <v/>
      </c>
      <c r="H17" s="252"/>
      <c r="I17" s="252"/>
      <c r="J17" s="96" t="str">
        <f t="shared" si="2"/>
        <v/>
      </c>
      <c r="K17" s="72" t="str">
        <f>IF(G17="","",IF(G17="","",(VLOOKUP(G17,Listes!$C$31:$D$35,2,FALSE))))</f>
        <v/>
      </c>
      <c r="L17" s="71" t="str">
        <f>IF($G17="","",IF($C17=Listes!$B$32,IF(Barèmes!$E17&lt;=Listes!$B$53,(Barèmes!$E17*(VLOOKUP(Barèmes!$D17,Listes!$A$54:$E$60,2,FALSE))),IF(Barèmes!$E17&gt;Listes!$E$53,(Barèmes!$E17*(VLOOKUP(Barèmes!$D17,Listes!$A$54:$E$60,5,FALSE))),(Barèmes!$E17*(VLOOKUP(Barèmes!$D17,Listes!$A$54:$E$60,3,FALSE)))+(VLOOKUP(Barèmes!$D17,Listes!$A$54:$E$60,4,FALSE))))))</f>
        <v/>
      </c>
      <c r="M17" s="71" t="str">
        <f>IF($G17="","",IF($C17=Listes!$B$31,IF(Barèmes!$E17&lt;=Listes!$B$42,(Barèmes!$E17*(VLOOKUP(Barèmes!$D17,Listes!$A$43:$E$49,2,FALSE))),IF(Barèmes!$E17&gt;Listes!$D$42,(Barèmes!$E17*(VLOOKUP(Barèmes!$D17,Listes!$A$43:$E$49,5,FALSE))),(Barèmes!$E17*(VLOOKUP(Barèmes!$D17,Listes!$A$43:$E$49,3,FALSE)))+(VLOOKUP(Barèmes!$D17,Listes!$A$43:$E$49,4,FALSE))))))</f>
        <v/>
      </c>
      <c r="N17" s="71" t="str">
        <f>IF($G17="","",IF($C17=Listes!$B$34,Listes!$I$31,IF($C17=Listes!$B$35,(VLOOKUP(Barèmes!$F17,Listes!$E$31:$F$36,2,FALSE)),IF($C17=Listes!$B$33,IF(Barèmes!$E17&lt;=Listes!$A$64,Barèmes!$E17*Listes!$A$65,IF(Barèmes!$E17&gt;Listes!$D$64,Barèmes!$E17*Listes!$D$65,((Barèmes!$E17*Listes!$B$65)+Listes!$C$65)))))))</f>
        <v/>
      </c>
      <c r="O17" s="72" t="str">
        <f t="shared" si="0"/>
        <v/>
      </c>
      <c r="P17" s="112"/>
    </row>
    <row r="18" spans="1:16" ht="20.100000000000001" customHeight="1" x14ac:dyDescent="0.25">
      <c r="A18" s="26">
        <v>12</v>
      </c>
      <c r="B18" s="96"/>
      <c r="C18" s="96"/>
      <c r="D18" s="96"/>
      <c r="E18" s="96"/>
      <c r="F18" s="96"/>
      <c r="G18" s="77" t="str">
        <f>IF(C18="","",IF(C18="","",(VLOOKUP(C18,Listes!$B$31:$C$35,2,FALSE))))</f>
        <v/>
      </c>
      <c r="H18" s="252"/>
      <c r="I18" s="252"/>
      <c r="J18" s="96" t="str">
        <f t="shared" si="2"/>
        <v/>
      </c>
      <c r="K18" s="72" t="str">
        <f>IF(G18="","",IF(G18="","",(VLOOKUP(G18,Listes!$C$31:$D$35,2,FALSE))))</f>
        <v/>
      </c>
      <c r="L18" s="71" t="str">
        <f>IF($G18="","",IF($C18=Listes!$B$32,IF(Barèmes!$E18&lt;=Listes!$B$53,(Barèmes!$E18*(VLOOKUP(Barèmes!$D18,Listes!$A$54:$E$60,2,FALSE))),IF(Barèmes!$E18&gt;Listes!$E$53,(Barèmes!$E18*(VLOOKUP(Barèmes!$D18,Listes!$A$54:$E$60,5,FALSE))),(Barèmes!$E18*(VLOOKUP(Barèmes!$D18,Listes!$A$54:$E$60,3,FALSE)))+(VLOOKUP(Barèmes!$D18,Listes!$A$54:$E$60,4,FALSE))))))</f>
        <v/>
      </c>
      <c r="M18" s="71" t="str">
        <f>IF($G18="","",IF($C18=Listes!$B$31,IF(Barèmes!$E18&lt;=Listes!$B$42,(Barèmes!$E18*(VLOOKUP(Barèmes!$D18,Listes!$A$43:$E$49,2,FALSE))),IF(Barèmes!$E18&gt;Listes!$D$42,(Barèmes!$E18*(VLOOKUP(Barèmes!$D18,Listes!$A$43:$E$49,5,FALSE))),(Barèmes!$E18*(VLOOKUP(Barèmes!$D18,Listes!$A$43:$E$49,3,FALSE)))+(VLOOKUP(Barèmes!$D18,Listes!$A$43:$E$49,4,FALSE))))))</f>
        <v/>
      </c>
      <c r="N18" s="71" t="str">
        <f>IF($G18="","",IF($C18=Listes!$B$34,Listes!$I$31,IF($C18=Listes!$B$35,(VLOOKUP(Barèmes!$F18,Listes!$E$31:$F$36,2,FALSE)),IF($C18=Listes!$B$33,IF(Barèmes!$E18&lt;=Listes!$A$64,Barèmes!$E18*Listes!$A$65,IF(Barèmes!$E18&gt;Listes!$D$64,Barèmes!$E18*Listes!$D$65,((Barèmes!$E18*Listes!$B$65)+Listes!$C$65)))))))</f>
        <v/>
      </c>
      <c r="O18" s="72" t="str">
        <f t="shared" si="0"/>
        <v/>
      </c>
      <c r="P18" s="112"/>
    </row>
    <row r="19" spans="1:16" ht="20.100000000000001" customHeight="1" x14ac:dyDescent="0.25">
      <c r="A19" s="26">
        <v>13</v>
      </c>
      <c r="B19" s="96"/>
      <c r="C19" s="96"/>
      <c r="D19" s="96"/>
      <c r="E19" s="96"/>
      <c r="F19" s="96"/>
      <c r="G19" s="77" t="str">
        <f>IF(C19="","",IF(C19="","",(VLOOKUP(C19,Listes!$B$31:$C$35,2,FALSE))))</f>
        <v/>
      </c>
      <c r="H19" s="252"/>
      <c r="I19" s="252"/>
      <c r="J19" s="96" t="str">
        <f t="shared" si="2"/>
        <v/>
      </c>
      <c r="K19" s="72" t="str">
        <f>IF(G19="","",IF(G19="","",(VLOOKUP(G19,Listes!$C$31:$D$35,2,FALSE))))</f>
        <v/>
      </c>
      <c r="L19" s="71" t="str">
        <f>IF($G19="","",IF($C19=Listes!$B$32,IF(Barèmes!$E19&lt;=Listes!$B$53,(Barèmes!$E19*(VLOOKUP(Barèmes!$D19,Listes!$A$54:$E$60,2,FALSE))),IF(Barèmes!$E19&gt;Listes!$E$53,(Barèmes!$E19*(VLOOKUP(Barèmes!$D19,Listes!$A$54:$E$60,5,FALSE))),(Barèmes!$E19*(VLOOKUP(Barèmes!$D19,Listes!$A$54:$E$60,3,FALSE)))+(VLOOKUP(Barèmes!$D19,Listes!$A$54:$E$60,4,FALSE))))))</f>
        <v/>
      </c>
      <c r="M19" s="71" t="str">
        <f>IF($G19="","",IF($C19=Listes!$B$31,IF(Barèmes!$E19&lt;=Listes!$B$42,(Barèmes!$E19*(VLOOKUP(Barèmes!$D19,Listes!$A$43:$E$49,2,FALSE))),IF(Barèmes!$E19&gt;Listes!$D$42,(Barèmes!$E19*(VLOOKUP(Barèmes!$D19,Listes!$A$43:$E$49,5,FALSE))),(Barèmes!$E19*(VLOOKUP(Barèmes!$D19,Listes!$A$43:$E$49,3,FALSE)))+(VLOOKUP(Barèmes!$D19,Listes!$A$43:$E$49,4,FALSE))))))</f>
        <v/>
      </c>
      <c r="N19" s="71" t="str">
        <f>IF($G19="","",IF($C19=Listes!$B$34,Listes!$I$31,IF($C19=Listes!$B$35,(VLOOKUP(Barèmes!$F19,Listes!$E$31:$F$36,2,FALSE)),IF($C19=Listes!$B$33,IF(Barèmes!$E19&lt;=Listes!$A$64,Barèmes!$E19*Listes!$A$65,IF(Barèmes!$E19&gt;Listes!$D$64,Barèmes!$E19*Listes!$D$65,((Barèmes!$E19*Listes!$B$65)+Listes!$C$65)))))))</f>
        <v/>
      </c>
      <c r="O19" s="72" t="str">
        <f t="shared" si="0"/>
        <v/>
      </c>
      <c r="P19" s="112"/>
    </row>
    <row r="20" spans="1:16" ht="20.100000000000001" customHeight="1" x14ac:dyDescent="0.25">
      <c r="A20" s="26">
        <v>14</v>
      </c>
      <c r="B20" s="96"/>
      <c r="C20" s="96"/>
      <c r="D20" s="96"/>
      <c r="E20" s="96"/>
      <c r="F20" s="96"/>
      <c r="G20" s="77" t="str">
        <f>IF(C20="","",IF(C20="","",(VLOOKUP(C20,Listes!$B$31:$C$35,2,FALSE))))</f>
        <v/>
      </c>
      <c r="H20" s="252"/>
      <c r="I20" s="252"/>
      <c r="J20" s="96" t="str">
        <f t="shared" si="2"/>
        <v/>
      </c>
      <c r="K20" s="72" t="str">
        <f>IF(G20="","",IF(G20="","",(VLOOKUP(G20,Listes!$C$31:$D$35,2,FALSE))))</f>
        <v/>
      </c>
      <c r="L20" s="71" t="str">
        <f>IF($G20="","",IF($C20=Listes!$B$32,IF(Barèmes!$E20&lt;=Listes!$B$53,(Barèmes!$E20*(VLOOKUP(Barèmes!$D20,Listes!$A$54:$E$60,2,FALSE))),IF(Barèmes!$E20&gt;Listes!$E$53,(Barèmes!$E20*(VLOOKUP(Barèmes!$D20,Listes!$A$54:$E$60,5,FALSE))),(Barèmes!$E20*(VLOOKUP(Barèmes!$D20,Listes!$A$54:$E$60,3,FALSE)))+(VLOOKUP(Barèmes!$D20,Listes!$A$54:$E$60,4,FALSE))))))</f>
        <v/>
      </c>
      <c r="M20" s="71" t="str">
        <f>IF($G20="","",IF($C20=Listes!$B$31,IF(Barèmes!$E20&lt;=Listes!$B$42,(Barèmes!$E20*(VLOOKUP(Barèmes!$D20,Listes!$A$43:$E$49,2,FALSE))),IF(Barèmes!$E20&gt;Listes!$D$42,(Barèmes!$E20*(VLOOKUP(Barèmes!$D20,Listes!$A$43:$E$49,5,FALSE))),(Barèmes!$E20*(VLOOKUP(Barèmes!$D20,Listes!$A$43:$E$49,3,FALSE)))+(VLOOKUP(Barèmes!$D20,Listes!$A$43:$E$49,4,FALSE))))))</f>
        <v/>
      </c>
      <c r="N20" s="71" t="str">
        <f>IF($G20="","",IF($C20=Listes!$B$34,Listes!$I$31,IF($C20=Listes!$B$35,(VLOOKUP(Barèmes!$F20,Listes!$E$31:$F$36,2,FALSE)),IF($C20=Listes!$B$33,IF(Barèmes!$E20&lt;=Listes!$A$64,Barèmes!$E20*Listes!$A$65,IF(Barèmes!$E20&gt;Listes!$D$64,Barèmes!$E20*Listes!$D$65,((Barèmes!$E20*Listes!$B$65)+Listes!$C$65)))))))</f>
        <v/>
      </c>
      <c r="O20" s="72" t="str">
        <f t="shared" si="0"/>
        <v/>
      </c>
      <c r="P20" s="112"/>
    </row>
    <row r="21" spans="1:16" ht="20.100000000000001" customHeight="1" x14ac:dyDescent="0.25">
      <c r="A21" s="26">
        <v>15</v>
      </c>
      <c r="B21" s="96"/>
      <c r="C21" s="96"/>
      <c r="D21" s="96"/>
      <c r="E21" s="96"/>
      <c r="F21" s="96"/>
      <c r="G21" s="77" t="str">
        <f>IF(C21="","",IF(C21="","",(VLOOKUP(C21,Listes!$B$31:$C$35,2,FALSE))))</f>
        <v/>
      </c>
      <c r="H21" s="252"/>
      <c r="I21" s="252"/>
      <c r="J21" s="96" t="str">
        <f t="shared" si="2"/>
        <v/>
      </c>
      <c r="K21" s="72" t="str">
        <f>IF(G21="","",IF(G21="","",(VLOOKUP(G21,Listes!$C$31:$D$35,2,FALSE))))</f>
        <v/>
      </c>
      <c r="L21" s="71" t="str">
        <f>IF($G21="","",IF($C21=Listes!$B$32,IF(Barèmes!$E21&lt;=Listes!$B$53,(Barèmes!$E21*(VLOOKUP(Barèmes!$D21,Listes!$A$54:$E$60,2,FALSE))),IF(Barèmes!$E21&gt;Listes!$E$53,(Barèmes!$E21*(VLOOKUP(Barèmes!$D21,Listes!$A$54:$E$60,5,FALSE))),(Barèmes!$E21*(VLOOKUP(Barèmes!$D21,Listes!$A$54:$E$60,3,FALSE)))+(VLOOKUP(Barèmes!$D21,Listes!$A$54:$E$60,4,FALSE))))))</f>
        <v/>
      </c>
      <c r="M21" s="71" t="str">
        <f>IF($G21="","",IF($C21=Listes!$B$31,IF(Barèmes!$E21&lt;=Listes!$B$42,(Barèmes!$E21*(VLOOKUP(Barèmes!$D21,Listes!$A$43:$E$49,2,FALSE))),IF(Barèmes!$E21&gt;Listes!$D$42,(Barèmes!$E21*(VLOOKUP(Barèmes!$D21,Listes!$A$43:$E$49,5,FALSE))),(Barèmes!$E21*(VLOOKUP(Barèmes!$D21,Listes!$A$43:$E$49,3,FALSE)))+(VLOOKUP(Barèmes!$D21,Listes!$A$43:$E$49,4,FALSE))))))</f>
        <v/>
      </c>
      <c r="N21" s="71" t="str">
        <f>IF($G21="","",IF($C21=Listes!$B$34,Listes!$I$31,IF($C21=Listes!$B$35,(VLOOKUP(Barèmes!$F21,Listes!$E$31:$F$36,2,FALSE)),IF($C21=Listes!$B$33,IF(Barèmes!$E21&lt;=Listes!$A$64,Barèmes!$E21*Listes!$A$65,IF(Barèmes!$E21&gt;Listes!$D$64,Barèmes!$E21*Listes!$D$65,((Barèmes!$E21*Listes!$B$65)+Listes!$C$65)))))))</f>
        <v/>
      </c>
      <c r="O21" s="72" t="str">
        <f t="shared" si="0"/>
        <v/>
      </c>
      <c r="P21" s="112"/>
    </row>
    <row r="22" spans="1:16" ht="20.100000000000001" customHeight="1" x14ac:dyDescent="0.25">
      <c r="A22" s="26">
        <v>16</v>
      </c>
      <c r="B22" s="96"/>
      <c r="C22" s="96"/>
      <c r="D22" s="96"/>
      <c r="E22" s="96"/>
      <c r="F22" s="96"/>
      <c r="G22" s="77" t="str">
        <f>IF(C22="","",IF(C22="","",(VLOOKUP(C22,Listes!$B$31:$C$35,2,FALSE))))</f>
        <v/>
      </c>
      <c r="H22" s="252"/>
      <c r="I22" s="252"/>
      <c r="J22" s="96" t="str">
        <f t="shared" si="2"/>
        <v/>
      </c>
      <c r="K22" s="72" t="str">
        <f>IF(G22="","",IF(G22="","",(VLOOKUP(G22,Listes!$C$31:$D$35,2,FALSE))))</f>
        <v/>
      </c>
      <c r="L22" s="71" t="str">
        <f>IF($G22="","",IF($C22=Listes!$B$32,IF(Barèmes!$E22&lt;=Listes!$B$53,(Barèmes!$E22*(VLOOKUP(Barèmes!$D22,Listes!$A$54:$E$60,2,FALSE))),IF(Barèmes!$E22&gt;Listes!$E$53,(Barèmes!$E22*(VLOOKUP(Barèmes!$D22,Listes!$A$54:$E$60,5,FALSE))),(Barèmes!$E22*(VLOOKUP(Barèmes!$D22,Listes!$A$54:$E$60,3,FALSE)))+(VLOOKUP(Barèmes!$D22,Listes!$A$54:$E$60,4,FALSE))))))</f>
        <v/>
      </c>
      <c r="M22" s="71" t="str">
        <f>IF($G22="","",IF($C22=Listes!$B$31,IF(Barèmes!$E22&lt;=Listes!$B$42,(Barèmes!$E22*(VLOOKUP(Barèmes!$D22,Listes!$A$43:$E$49,2,FALSE))),IF(Barèmes!$E22&gt;Listes!$D$42,(Barèmes!$E22*(VLOOKUP(Barèmes!$D22,Listes!$A$43:$E$49,5,FALSE))),(Barèmes!$E22*(VLOOKUP(Barèmes!$D22,Listes!$A$43:$E$49,3,FALSE)))+(VLOOKUP(Barèmes!$D22,Listes!$A$43:$E$49,4,FALSE))))))</f>
        <v/>
      </c>
      <c r="N22" s="71" t="str">
        <f>IF($G22="","",IF($C22=Listes!$B$34,Listes!$I$31,IF($C22=Listes!$B$35,(VLOOKUP(Barèmes!$F22,Listes!$E$31:$F$36,2,FALSE)),IF($C22=Listes!$B$33,IF(Barèmes!$E22&lt;=Listes!$A$64,Barèmes!$E22*Listes!$A$65,IF(Barèmes!$E22&gt;Listes!$D$64,Barèmes!$E22*Listes!$D$65,((Barèmes!$E22*Listes!$B$65)+Listes!$C$65)))))))</f>
        <v/>
      </c>
      <c r="O22" s="72" t="str">
        <f t="shared" si="0"/>
        <v/>
      </c>
      <c r="P22" s="112"/>
    </row>
    <row r="23" spans="1:16" ht="20.100000000000001" customHeight="1" x14ac:dyDescent="0.25">
      <c r="A23" s="26">
        <v>17</v>
      </c>
      <c r="B23" s="96"/>
      <c r="C23" s="96"/>
      <c r="D23" s="96"/>
      <c r="E23" s="96"/>
      <c r="F23" s="96"/>
      <c r="G23" s="77" t="str">
        <f>IF(C23="","",IF(C23="","",(VLOOKUP(C23,Listes!$B$31:$C$35,2,FALSE))))</f>
        <v/>
      </c>
      <c r="H23" s="252"/>
      <c r="I23" s="252"/>
      <c r="J23" s="96" t="str">
        <f t="shared" si="2"/>
        <v/>
      </c>
      <c r="K23" s="72" t="str">
        <f>IF(G23="","",IF(G23="","",(VLOOKUP(G23,Listes!$C$31:$D$35,2,FALSE))))</f>
        <v/>
      </c>
      <c r="L23" s="71" t="str">
        <f>IF($G23="","",IF($C23=Listes!$B$32,IF(Barèmes!$E23&lt;=Listes!$B$53,(Barèmes!$E23*(VLOOKUP(Barèmes!$D23,Listes!$A$54:$E$60,2,FALSE))),IF(Barèmes!$E23&gt;Listes!$E$53,(Barèmes!$E23*(VLOOKUP(Barèmes!$D23,Listes!$A$54:$E$60,5,FALSE))),(Barèmes!$E23*(VLOOKUP(Barèmes!$D23,Listes!$A$54:$E$60,3,FALSE)))+(VLOOKUP(Barèmes!$D23,Listes!$A$54:$E$60,4,FALSE))))))</f>
        <v/>
      </c>
      <c r="M23" s="71" t="str">
        <f>IF($G23="","",IF($C23=Listes!$B$31,IF(Barèmes!$E23&lt;=Listes!$B$42,(Barèmes!$E23*(VLOOKUP(Barèmes!$D23,Listes!$A$43:$E$49,2,FALSE))),IF(Barèmes!$E23&gt;Listes!$D$42,(Barèmes!$E23*(VLOOKUP(Barèmes!$D23,Listes!$A$43:$E$49,5,FALSE))),(Barèmes!$E23*(VLOOKUP(Barèmes!$D23,Listes!$A$43:$E$49,3,FALSE)))+(VLOOKUP(Barèmes!$D23,Listes!$A$43:$E$49,4,FALSE))))))</f>
        <v/>
      </c>
      <c r="N23" s="71" t="str">
        <f>IF($G23="","",IF($C23=Listes!$B$34,Listes!$I$31,IF($C23=Listes!$B$35,(VLOOKUP(Barèmes!$F23,Listes!$E$31:$F$36,2,FALSE)),IF($C23=Listes!$B$33,IF(Barèmes!$E23&lt;=Listes!$A$64,Barèmes!$E23*Listes!$A$65,IF(Barèmes!$E23&gt;Listes!$D$64,Barèmes!$E23*Listes!$D$65,((Barèmes!$E23*Listes!$B$65)+Listes!$C$65)))))))</f>
        <v/>
      </c>
      <c r="O23" s="72" t="str">
        <f t="shared" si="0"/>
        <v/>
      </c>
      <c r="P23" s="112"/>
    </row>
    <row r="24" spans="1:16" ht="20.100000000000001" customHeight="1" x14ac:dyDescent="0.25">
      <c r="A24" s="26">
        <v>18</v>
      </c>
      <c r="B24" s="96"/>
      <c r="C24" s="96"/>
      <c r="D24" s="96"/>
      <c r="E24" s="96"/>
      <c r="F24" s="96"/>
      <c r="G24" s="77" t="str">
        <f>IF(C24="","",IF(C24="","",(VLOOKUP(C24,Listes!$B$31:$C$35,2,FALSE))))</f>
        <v/>
      </c>
      <c r="H24" s="252"/>
      <c r="I24" s="252"/>
      <c r="J24" s="96" t="str">
        <f t="shared" si="2"/>
        <v/>
      </c>
      <c r="K24" s="72" t="str">
        <f>IF(G24="","",IF(G24="","",(VLOOKUP(G24,Listes!$C$31:$D$35,2,FALSE))))</f>
        <v/>
      </c>
      <c r="L24" s="71" t="str">
        <f>IF($G24="","",IF($C24=Listes!$B$32,IF(Barèmes!$E24&lt;=Listes!$B$53,(Barèmes!$E24*(VLOOKUP(Barèmes!$D24,Listes!$A$54:$E$60,2,FALSE))),IF(Barèmes!$E24&gt;Listes!$E$53,(Barèmes!$E24*(VLOOKUP(Barèmes!$D24,Listes!$A$54:$E$60,5,FALSE))),(Barèmes!$E24*(VLOOKUP(Barèmes!$D24,Listes!$A$54:$E$60,3,FALSE)))+(VLOOKUP(Barèmes!$D24,Listes!$A$54:$E$60,4,FALSE))))))</f>
        <v/>
      </c>
      <c r="M24" s="71" t="str">
        <f>IF($G24="","",IF($C24=Listes!$B$31,IF(Barèmes!$E24&lt;=Listes!$B$42,(Barèmes!$E24*(VLOOKUP(Barèmes!$D24,Listes!$A$43:$E$49,2,FALSE))),IF(Barèmes!$E24&gt;Listes!$D$42,(Barèmes!$E24*(VLOOKUP(Barèmes!$D24,Listes!$A$43:$E$49,5,FALSE))),(Barèmes!$E24*(VLOOKUP(Barèmes!$D24,Listes!$A$43:$E$49,3,FALSE)))+(VLOOKUP(Barèmes!$D24,Listes!$A$43:$E$49,4,FALSE))))))</f>
        <v/>
      </c>
      <c r="N24" s="71" t="str">
        <f>IF($G24="","",IF($C24=Listes!$B$34,Listes!$I$31,IF($C24=Listes!$B$35,(VLOOKUP(Barèmes!$F24,Listes!$E$31:$F$36,2,FALSE)),IF($C24=Listes!$B$33,IF(Barèmes!$E24&lt;=Listes!$A$64,Barèmes!$E24*Listes!$A$65,IF(Barèmes!$E24&gt;Listes!$D$64,Barèmes!$E24*Listes!$D$65,((Barèmes!$E24*Listes!$B$65)+Listes!$C$65)))))))</f>
        <v/>
      </c>
      <c r="O24" s="72" t="str">
        <f t="shared" si="0"/>
        <v/>
      </c>
      <c r="P24" s="112"/>
    </row>
    <row r="25" spans="1:16" ht="20.100000000000001" customHeight="1" x14ac:dyDescent="0.25">
      <c r="A25" s="26">
        <v>19</v>
      </c>
      <c r="B25" s="96"/>
      <c r="C25" s="96"/>
      <c r="D25" s="96"/>
      <c r="E25" s="96"/>
      <c r="F25" s="96"/>
      <c r="G25" s="77" t="str">
        <f>IF(C25="","",IF(C25="","",(VLOOKUP(C25,Listes!$B$31:$C$35,2,FALSE))))</f>
        <v/>
      </c>
      <c r="H25" s="252"/>
      <c r="I25" s="252"/>
      <c r="J25" s="96" t="str">
        <f t="shared" si="2"/>
        <v/>
      </c>
      <c r="K25" s="72" t="str">
        <f>IF(G25="","",IF(G25="","",(VLOOKUP(G25,Listes!$C$31:$D$35,2,FALSE))))</f>
        <v/>
      </c>
      <c r="L25" s="71" t="str">
        <f>IF($G25="","",IF($C25=Listes!$B$32,IF(Barèmes!$E25&lt;=Listes!$B$53,(Barèmes!$E25*(VLOOKUP(Barèmes!$D25,Listes!$A$54:$E$60,2,FALSE))),IF(Barèmes!$E25&gt;Listes!$E$53,(Barèmes!$E25*(VLOOKUP(Barèmes!$D25,Listes!$A$54:$E$60,5,FALSE))),(Barèmes!$E25*(VLOOKUP(Barèmes!$D25,Listes!$A$54:$E$60,3,FALSE)))+(VLOOKUP(Barèmes!$D25,Listes!$A$54:$E$60,4,FALSE))))))</f>
        <v/>
      </c>
      <c r="M25" s="71" t="str">
        <f>IF($G25="","",IF($C25=Listes!$B$31,IF(Barèmes!$E25&lt;=Listes!$B$42,(Barèmes!$E25*(VLOOKUP(Barèmes!$D25,Listes!$A$43:$E$49,2,FALSE))),IF(Barèmes!$E25&gt;Listes!$D$42,(Barèmes!$E25*(VLOOKUP(Barèmes!$D25,Listes!$A$43:$E$49,5,FALSE))),(Barèmes!$E25*(VLOOKUP(Barèmes!$D25,Listes!$A$43:$E$49,3,FALSE)))+(VLOOKUP(Barèmes!$D25,Listes!$A$43:$E$49,4,FALSE))))))</f>
        <v/>
      </c>
      <c r="N25" s="71" t="str">
        <f>IF($G25="","",IF($C25=Listes!$B$34,Listes!$I$31,IF($C25=Listes!$B$35,(VLOOKUP(Barèmes!$F25,Listes!$E$31:$F$36,2,FALSE)),IF($C25=Listes!$B$33,IF(Barèmes!$E25&lt;=Listes!$A$64,Barèmes!$E25*Listes!$A$65,IF(Barèmes!$E25&gt;Listes!$D$64,Barèmes!$E25*Listes!$D$65,((Barèmes!$E25*Listes!$B$65)+Listes!$C$65)))))))</f>
        <v/>
      </c>
      <c r="O25" s="72" t="str">
        <f t="shared" si="0"/>
        <v/>
      </c>
      <c r="P25" s="112"/>
    </row>
    <row r="26" spans="1:16" ht="20.100000000000001" customHeight="1" x14ac:dyDescent="0.25">
      <c r="A26" s="26">
        <v>20</v>
      </c>
      <c r="B26" s="96"/>
      <c r="C26" s="96"/>
      <c r="D26" s="96"/>
      <c r="E26" s="96"/>
      <c r="F26" s="96"/>
      <c r="G26" s="77" t="str">
        <f>IF(C26="","",IF(C26="","",(VLOOKUP(C26,Listes!$B$31:$C$35,2,FALSE))))</f>
        <v/>
      </c>
      <c r="H26" s="252"/>
      <c r="I26" s="252"/>
      <c r="J26" s="96" t="str">
        <f t="shared" si="2"/>
        <v/>
      </c>
      <c r="K26" s="72" t="str">
        <f>IF(G26="","",IF(G26="","",(VLOOKUP(G26,Listes!$C$31:$D$35,2,FALSE))))</f>
        <v/>
      </c>
      <c r="L26" s="71" t="str">
        <f>IF($G26="","",IF($C26=Listes!$B$32,IF(Barèmes!$E26&lt;=Listes!$B$53,(Barèmes!$E26*(VLOOKUP(Barèmes!$D26,Listes!$A$54:$E$60,2,FALSE))),IF(Barèmes!$E26&gt;Listes!$E$53,(Barèmes!$E26*(VLOOKUP(Barèmes!$D26,Listes!$A$54:$E$60,5,FALSE))),(Barèmes!$E26*(VLOOKUP(Barèmes!$D26,Listes!$A$54:$E$60,3,FALSE)))+(VLOOKUP(Barèmes!$D26,Listes!$A$54:$E$60,4,FALSE))))))</f>
        <v/>
      </c>
      <c r="M26" s="71" t="str">
        <f>IF($G26="","",IF($C26=Listes!$B$31,IF(Barèmes!$E26&lt;=Listes!$B$42,(Barèmes!$E26*(VLOOKUP(Barèmes!$D26,Listes!$A$43:$E$49,2,FALSE))),IF(Barèmes!$E26&gt;Listes!$D$42,(Barèmes!$E26*(VLOOKUP(Barèmes!$D26,Listes!$A$43:$E$49,5,FALSE))),(Barèmes!$E26*(VLOOKUP(Barèmes!$D26,Listes!$A$43:$E$49,3,FALSE)))+(VLOOKUP(Barèmes!$D26,Listes!$A$43:$E$49,4,FALSE))))))</f>
        <v/>
      </c>
      <c r="N26" s="71" t="str">
        <f>IF($G26="","",IF($C26=Listes!$B$34,Listes!$I$31,IF($C26=Listes!$B$35,(VLOOKUP(Barèmes!$F26,Listes!$E$31:$F$36,2,FALSE)),IF($C26=Listes!$B$33,IF(Barèmes!$E26&lt;=Listes!$A$64,Barèmes!$E26*Listes!$A$65,IF(Barèmes!$E26&gt;Listes!$D$64,Barèmes!$E26*Listes!$D$65,((Barèmes!$E26*Listes!$B$65)+Listes!$C$65)))))))</f>
        <v/>
      </c>
      <c r="O26" s="72" t="str">
        <f t="shared" si="0"/>
        <v/>
      </c>
      <c r="P26" s="112"/>
    </row>
    <row r="27" spans="1:16" ht="20.100000000000001" customHeight="1" x14ac:dyDescent="0.25">
      <c r="A27" s="26">
        <v>21</v>
      </c>
      <c r="B27" s="96"/>
      <c r="C27" s="96"/>
      <c r="D27" s="96"/>
      <c r="E27" s="96"/>
      <c r="F27" s="96"/>
      <c r="G27" s="77" t="str">
        <f>IF(C27="","",IF(C27="","",(VLOOKUP(C27,Listes!$B$31:$C$35,2,FALSE))))</f>
        <v/>
      </c>
      <c r="H27" s="252"/>
      <c r="I27" s="252"/>
      <c r="J27" s="96" t="str">
        <f t="shared" si="2"/>
        <v/>
      </c>
      <c r="K27" s="72" t="str">
        <f>IF(G27="","",IF(G27="","",(VLOOKUP(G27,Listes!$C$31:$D$35,2,FALSE))))</f>
        <v/>
      </c>
      <c r="L27" s="71" t="str">
        <f>IF($G27="","",IF($C27=Listes!$B$32,IF(Barèmes!$E27&lt;=Listes!$B$53,(Barèmes!$E27*(VLOOKUP(Barèmes!$D27,Listes!$A$54:$E$60,2,FALSE))),IF(Barèmes!$E27&gt;Listes!$E$53,(Barèmes!$E27*(VLOOKUP(Barèmes!$D27,Listes!$A$54:$E$60,5,FALSE))),(Barèmes!$E27*(VLOOKUP(Barèmes!$D27,Listes!$A$54:$E$60,3,FALSE)))+(VLOOKUP(Barèmes!$D27,Listes!$A$54:$E$60,4,FALSE))))))</f>
        <v/>
      </c>
      <c r="M27" s="71" t="str">
        <f>IF($G27="","",IF($C27=Listes!$B$31,IF(Barèmes!$E27&lt;=Listes!$B$42,(Barèmes!$E27*(VLOOKUP(Barèmes!$D27,Listes!$A$43:$E$49,2,FALSE))),IF(Barèmes!$E27&gt;Listes!$D$42,(Barèmes!$E27*(VLOOKUP(Barèmes!$D27,Listes!$A$43:$E$49,5,FALSE))),(Barèmes!$E27*(VLOOKUP(Barèmes!$D27,Listes!$A$43:$E$49,3,FALSE)))+(VLOOKUP(Barèmes!$D27,Listes!$A$43:$E$49,4,FALSE))))))</f>
        <v/>
      </c>
      <c r="N27" s="71" t="str">
        <f>IF($G27="","",IF($C27=Listes!$B$34,Listes!$I$31,IF($C27=Listes!$B$35,(VLOOKUP(Barèmes!$F27,Listes!$E$31:$F$36,2,FALSE)),IF($C27=Listes!$B$33,IF(Barèmes!$E27&lt;=Listes!$A$64,Barèmes!$E27*Listes!$A$65,IF(Barèmes!$E27&gt;Listes!$D$64,Barèmes!$E27*Listes!$D$65,((Barèmes!$E27*Listes!$B$65)+Listes!$C$65)))))))</f>
        <v/>
      </c>
      <c r="O27" s="72" t="str">
        <f t="shared" si="0"/>
        <v/>
      </c>
      <c r="P27" s="112"/>
    </row>
    <row r="28" spans="1:16" ht="20.100000000000001" customHeight="1" x14ac:dyDescent="0.25">
      <c r="A28" s="26">
        <v>22</v>
      </c>
      <c r="B28" s="96"/>
      <c r="C28" s="96"/>
      <c r="D28" s="96"/>
      <c r="E28" s="96"/>
      <c r="F28" s="96"/>
      <c r="G28" s="77" t="str">
        <f>IF(C28="","",IF(C28="","",(VLOOKUP(C28,Listes!$B$31:$C$35,2,FALSE))))</f>
        <v/>
      </c>
      <c r="H28" s="252"/>
      <c r="I28" s="252"/>
      <c r="J28" s="96" t="str">
        <f t="shared" si="2"/>
        <v/>
      </c>
      <c r="K28" s="72" t="str">
        <f>IF(G28="","",IF(G28="","",(VLOOKUP(G28,Listes!$C$31:$D$35,2,FALSE))))</f>
        <v/>
      </c>
      <c r="L28" s="71" t="str">
        <f>IF($G28="","",IF($C28=Listes!$B$32,IF(Barèmes!$E28&lt;=Listes!$B$53,(Barèmes!$E28*(VLOOKUP(Barèmes!$D28,Listes!$A$54:$E$60,2,FALSE))),IF(Barèmes!$E28&gt;Listes!$E$53,(Barèmes!$E28*(VLOOKUP(Barèmes!$D28,Listes!$A$54:$E$60,5,FALSE))),(Barèmes!$E28*(VLOOKUP(Barèmes!$D28,Listes!$A$54:$E$60,3,FALSE)))+(VLOOKUP(Barèmes!$D28,Listes!$A$54:$E$60,4,FALSE))))))</f>
        <v/>
      </c>
      <c r="M28" s="71" t="str">
        <f>IF($G28="","",IF($C28=Listes!$B$31,IF(Barèmes!$E28&lt;=Listes!$B$42,(Barèmes!$E28*(VLOOKUP(Barèmes!$D28,Listes!$A$43:$E$49,2,FALSE))),IF(Barèmes!$E28&gt;Listes!$D$42,(Barèmes!$E28*(VLOOKUP(Barèmes!$D28,Listes!$A$43:$E$49,5,FALSE))),(Barèmes!$E28*(VLOOKUP(Barèmes!$D28,Listes!$A$43:$E$49,3,FALSE)))+(VLOOKUP(Barèmes!$D28,Listes!$A$43:$E$49,4,FALSE))))))</f>
        <v/>
      </c>
      <c r="N28" s="71" t="str">
        <f>IF($G28="","",IF($C28=Listes!$B$34,Listes!$I$31,IF($C28=Listes!$B$35,(VLOOKUP(Barèmes!$F28,Listes!$E$31:$F$36,2,FALSE)),IF($C28=Listes!$B$33,IF(Barèmes!$E28&lt;=Listes!$A$64,Barèmes!$E28*Listes!$A$65,IF(Barèmes!$E28&gt;Listes!$D$64,Barèmes!$E28*Listes!$D$65,((Barèmes!$E28*Listes!$B$65)+Listes!$C$65)))))))</f>
        <v/>
      </c>
      <c r="O28" s="72" t="str">
        <f t="shared" si="0"/>
        <v/>
      </c>
      <c r="P28" s="112"/>
    </row>
    <row r="29" spans="1:16" ht="20.100000000000001" customHeight="1" x14ac:dyDescent="0.25">
      <c r="A29" s="26">
        <v>23</v>
      </c>
      <c r="B29" s="96"/>
      <c r="C29" s="96"/>
      <c r="D29" s="96"/>
      <c r="E29" s="96"/>
      <c r="F29" s="96"/>
      <c r="G29" s="77" t="str">
        <f>IF(C29="","",IF(C29="","",(VLOOKUP(C29,Listes!$B$31:$C$35,2,FALSE))))</f>
        <v/>
      </c>
      <c r="H29" s="252"/>
      <c r="I29" s="252"/>
      <c r="J29" s="96" t="str">
        <f t="shared" si="2"/>
        <v/>
      </c>
      <c r="K29" s="72" t="str">
        <f>IF(G29="","",IF(G29="","",(VLOOKUP(G29,Listes!$C$31:$D$35,2,FALSE))))</f>
        <v/>
      </c>
      <c r="L29" s="71" t="str">
        <f>IF($G29="","",IF($C29=Listes!$B$32,IF(Barèmes!$E29&lt;=Listes!$B$53,(Barèmes!$E29*(VLOOKUP(Barèmes!$D29,Listes!$A$54:$E$60,2,FALSE))),IF(Barèmes!$E29&gt;Listes!$E$53,(Barèmes!$E29*(VLOOKUP(Barèmes!$D29,Listes!$A$54:$E$60,5,FALSE))),(Barèmes!$E29*(VLOOKUP(Barèmes!$D29,Listes!$A$54:$E$60,3,FALSE)))+(VLOOKUP(Barèmes!$D29,Listes!$A$54:$E$60,4,FALSE))))))</f>
        <v/>
      </c>
      <c r="M29" s="71" t="str">
        <f>IF($G29="","",IF($C29=Listes!$B$31,IF(Barèmes!$E29&lt;=Listes!$B$42,(Barèmes!$E29*(VLOOKUP(Barèmes!$D29,Listes!$A$43:$E$49,2,FALSE))),IF(Barèmes!$E29&gt;Listes!$D$42,(Barèmes!$E29*(VLOOKUP(Barèmes!$D29,Listes!$A$43:$E$49,5,FALSE))),(Barèmes!$E29*(VLOOKUP(Barèmes!$D29,Listes!$A$43:$E$49,3,FALSE)))+(VLOOKUP(Barèmes!$D29,Listes!$A$43:$E$49,4,FALSE))))))</f>
        <v/>
      </c>
      <c r="N29" s="71" t="str">
        <f>IF($G29="","",IF($C29=Listes!$B$34,Listes!$I$31,IF($C29=Listes!$B$35,(VLOOKUP(Barèmes!$F29,Listes!$E$31:$F$36,2,FALSE)),IF($C29=Listes!$B$33,IF(Barèmes!$E29&lt;=Listes!$A$64,Barèmes!$E29*Listes!$A$65,IF(Barèmes!$E29&gt;Listes!$D$64,Barèmes!$E29*Listes!$D$65,((Barèmes!$E29*Listes!$B$65)+Listes!$C$65)))))))</f>
        <v/>
      </c>
      <c r="O29" s="72" t="str">
        <f t="shared" si="0"/>
        <v/>
      </c>
      <c r="P29" s="112"/>
    </row>
    <row r="30" spans="1:16" ht="20.100000000000001" customHeight="1" x14ac:dyDescent="0.25">
      <c r="A30" s="26">
        <v>24</v>
      </c>
      <c r="B30" s="96"/>
      <c r="C30" s="96"/>
      <c r="D30" s="96"/>
      <c r="E30" s="96"/>
      <c r="F30" s="96"/>
      <c r="G30" s="77" t="str">
        <f>IF(C30="","",IF(C30="","",(VLOOKUP(C30,Listes!$B$31:$C$35,2,FALSE))))</f>
        <v/>
      </c>
      <c r="H30" s="252"/>
      <c r="I30" s="252"/>
      <c r="J30" s="96" t="str">
        <f t="shared" si="2"/>
        <v/>
      </c>
      <c r="K30" s="72" t="str">
        <f>IF(G30="","",IF(G30="","",(VLOOKUP(G30,Listes!$C$31:$D$35,2,FALSE))))</f>
        <v/>
      </c>
      <c r="L30" s="71" t="str">
        <f>IF($G30="","",IF($C30=Listes!$B$32,IF(Barèmes!$E30&lt;=Listes!$B$53,(Barèmes!$E30*(VLOOKUP(Barèmes!$D30,Listes!$A$54:$E$60,2,FALSE))),IF(Barèmes!$E30&gt;Listes!$E$53,(Barèmes!$E30*(VLOOKUP(Barèmes!$D30,Listes!$A$54:$E$60,5,FALSE))),(Barèmes!$E30*(VLOOKUP(Barèmes!$D30,Listes!$A$54:$E$60,3,FALSE)))+(VLOOKUP(Barèmes!$D30,Listes!$A$54:$E$60,4,FALSE))))))</f>
        <v/>
      </c>
      <c r="M30" s="71" t="str">
        <f>IF($G30="","",IF($C30=Listes!$B$31,IF(Barèmes!$E30&lt;=Listes!$B$42,(Barèmes!$E30*(VLOOKUP(Barèmes!$D30,Listes!$A$43:$E$49,2,FALSE))),IF(Barèmes!$E30&gt;Listes!$D$42,(Barèmes!$E30*(VLOOKUP(Barèmes!$D30,Listes!$A$43:$E$49,5,FALSE))),(Barèmes!$E30*(VLOOKUP(Barèmes!$D30,Listes!$A$43:$E$49,3,FALSE)))+(VLOOKUP(Barèmes!$D30,Listes!$A$43:$E$49,4,FALSE))))))</f>
        <v/>
      </c>
      <c r="N30" s="71" t="str">
        <f>IF($G30="","",IF($C30=Listes!$B$34,Listes!$I$31,IF($C30=Listes!$B$35,(VLOOKUP(Barèmes!$F30,Listes!$E$31:$F$36,2,FALSE)),IF($C30=Listes!$B$33,IF(Barèmes!$E30&lt;=Listes!$A$64,Barèmes!$E30*Listes!$A$65,IF(Barèmes!$E30&gt;Listes!$D$64,Barèmes!$E30*Listes!$D$65,((Barèmes!$E30*Listes!$B$65)+Listes!$C$65)))))))</f>
        <v/>
      </c>
      <c r="O30" s="72" t="str">
        <f t="shared" si="0"/>
        <v/>
      </c>
      <c r="P30" s="112"/>
    </row>
    <row r="31" spans="1:16" ht="20.100000000000001" customHeight="1" x14ac:dyDescent="0.25">
      <c r="A31" s="26">
        <v>25</v>
      </c>
      <c r="B31" s="96"/>
      <c r="C31" s="96"/>
      <c r="D31" s="96"/>
      <c r="E31" s="96"/>
      <c r="F31" s="96"/>
      <c r="G31" s="77" t="str">
        <f>IF(C31="","",IF(C31="","",(VLOOKUP(C31,Listes!$B$31:$C$35,2,FALSE))))</f>
        <v/>
      </c>
      <c r="H31" s="252"/>
      <c r="I31" s="252"/>
      <c r="J31" s="96" t="str">
        <f t="shared" si="2"/>
        <v/>
      </c>
      <c r="K31" s="72" t="str">
        <f>IF(G31="","",IF(G31="","",(VLOOKUP(G31,Listes!$C$31:$D$35,2,FALSE))))</f>
        <v/>
      </c>
      <c r="L31" s="71" t="str">
        <f>IF($G31="","",IF($C31=Listes!$B$32,IF(Barèmes!$E31&lt;=Listes!$B$53,(Barèmes!$E31*(VLOOKUP(Barèmes!$D31,Listes!$A$54:$E$60,2,FALSE))),IF(Barèmes!$E31&gt;Listes!$E$53,(Barèmes!$E31*(VLOOKUP(Barèmes!$D31,Listes!$A$54:$E$60,5,FALSE))),(Barèmes!$E31*(VLOOKUP(Barèmes!$D31,Listes!$A$54:$E$60,3,FALSE)))+(VLOOKUP(Barèmes!$D31,Listes!$A$54:$E$60,4,FALSE))))))</f>
        <v/>
      </c>
      <c r="M31" s="71" t="str">
        <f>IF($G31="","",IF($C31=Listes!$B$31,IF(Barèmes!$E31&lt;=Listes!$B$42,(Barèmes!$E31*(VLOOKUP(Barèmes!$D31,Listes!$A$43:$E$49,2,FALSE))),IF(Barèmes!$E31&gt;Listes!$D$42,(Barèmes!$E31*(VLOOKUP(Barèmes!$D31,Listes!$A$43:$E$49,5,FALSE))),(Barèmes!$E31*(VLOOKUP(Barèmes!$D31,Listes!$A$43:$E$49,3,FALSE)))+(VLOOKUP(Barèmes!$D31,Listes!$A$43:$E$49,4,FALSE))))))</f>
        <v/>
      </c>
      <c r="N31" s="71" t="str">
        <f>IF($G31="","",IF($C31=Listes!$B$34,Listes!$I$31,IF($C31=Listes!$B$35,(VLOOKUP(Barèmes!$F31,Listes!$E$31:$F$36,2,FALSE)),IF($C31=Listes!$B$33,IF(Barèmes!$E31&lt;=Listes!$A$64,Barèmes!$E31*Listes!$A$65,IF(Barèmes!$E31&gt;Listes!$D$64,Barèmes!$E31*Listes!$D$65,((Barèmes!$E31*Listes!$B$65)+Listes!$C$65)))))))</f>
        <v/>
      </c>
      <c r="O31" s="72" t="str">
        <f t="shared" si="0"/>
        <v/>
      </c>
      <c r="P31" s="112"/>
    </row>
    <row r="32" spans="1:16" ht="20.100000000000001" customHeight="1" x14ac:dyDescent="0.25">
      <c r="A32" s="26">
        <v>26</v>
      </c>
      <c r="B32" s="96"/>
      <c r="C32" s="96"/>
      <c r="D32" s="96"/>
      <c r="E32" s="96"/>
      <c r="F32" s="96"/>
      <c r="G32" s="77" t="str">
        <f>IF(C32="","",IF(C32="","",(VLOOKUP(C32,Listes!$B$31:$C$35,2,FALSE))))</f>
        <v/>
      </c>
      <c r="H32" s="252"/>
      <c r="I32" s="252"/>
      <c r="J32" s="96" t="str">
        <f t="shared" si="2"/>
        <v/>
      </c>
      <c r="K32" s="72" t="str">
        <f>IF(G32="","",IF(G32="","",(VLOOKUP(G32,Listes!$C$31:$D$35,2,FALSE))))</f>
        <v/>
      </c>
      <c r="L32" s="71" t="str">
        <f>IF($G32="","",IF($C32=Listes!$B$32,IF(Barèmes!$E32&lt;=Listes!$B$53,(Barèmes!$E32*(VLOOKUP(Barèmes!$D32,Listes!$A$54:$E$60,2,FALSE))),IF(Barèmes!$E32&gt;Listes!$E$53,(Barèmes!$E32*(VLOOKUP(Barèmes!$D32,Listes!$A$54:$E$60,5,FALSE))),(Barèmes!$E32*(VLOOKUP(Barèmes!$D32,Listes!$A$54:$E$60,3,FALSE)))+(VLOOKUP(Barèmes!$D32,Listes!$A$54:$E$60,4,FALSE))))))</f>
        <v/>
      </c>
      <c r="M32" s="71" t="str">
        <f>IF($G32="","",IF($C32=Listes!$B$31,IF(Barèmes!$E32&lt;=Listes!$B$42,(Barèmes!$E32*(VLOOKUP(Barèmes!$D32,Listes!$A$43:$E$49,2,FALSE))),IF(Barèmes!$E32&gt;Listes!$D$42,(Barèmes!$E32*(VLOOKUP(Barèmes!$D32,Listes!$A$43:$E$49,5,FALSE))),(Barèmes!$E32*(VLOOKUP(Barèmes!$D32,Listes!$A$43:$E$49,3,FALSE)))+(VLOOKUP(Barèmes!$D32,Listes!$A$43:$E$49,4,FALSE))))))</f>
        <v/>
      </c>
      <c r="N32" s="71" t="str">
        <f>IF($G32="","",IF($C32=Listes!$B$34,Listes!$I$31,IF($C32=Listes!$B$35,(VLOOKUP(Barèmes!$F32,Listes!$E$31:$F$36,2,FALSE)),IF($C32=Listes!$B$33,IF(Barèmes!$E32&lt;=Listes!$A$64,Barèmes!$E32*Listes!$A$65,IF(Barèmes!$E32&gt;Listes!$D$64,Barèmes!$E32*Listes!$D$65,((Barèmes!$E32*Listes!$B$65)+Listes!$C$65)))))))</f>
        <v/>
      </c>
      <c r="O32" s="72" t="str">
        <f t="shared" si="0"/>
        <v/>
      </c>
      <c r="P32" s="112"/>
    </row>
    <row r="33" spans="1:16" ht="20.100000000000001" customHeight="1" x14ac:dyDescent="0.25">
      <c r="A33" s="26">
        <v>27</v>
      </c>
      <c r="B33" s="96"/>
      <c r="C33" s="96"/>
      <c r="D33" s="96"/>
      <c r="E33" s="96"/>
      <c r="F33" s="96"/>
      <c r="G33" s="77" t="str">
        <f>IF(C33="","",IF(C33="","",(VLOOKUP(C33,Listes!$B$31:$C$35,2,FALSE))))</f>
        <v/>
      </c>
      <c r="H33" s="252"/>
      <c r="I33" s="252"/>
      <c r="J33" s="96" t="str">
        <f t="shared" si="2"/>
        <v/>
      </c>
      <c r="K33" s="72" t="str">
        <f>IF(G33="","",IF(G33="","",(VLOOKUP(G33,Listes!$C$31:$D$35,2,FALSE))))</f>
        <v/>
      </c>
      <c r="L33" s="71" t="str">
        <f>IF($G33="","",IF($C33=Listes!$B$32,IF(Barèmes!$E33&lt;=Listes!$B$53,(Barèmes!$E33*(VLOOKUP(Barèmes!$D33,Listes!$A$54:$E$60,2,FALSE))),IF(Barèmes!$E33&gt;Listes!$E$53,(Barèmes!$E33*(VLOOKUP(Barèmes!$D33,Listes!$A$54:$E$60,5,FALSE))),(Barèmes!$E33*(VLOOKUP(Barèmes!$D33,Listes!$A$54:$E$60,3,FALSE)))+(VLOOKUP(Barèmes!$D33,Listes!$A$54:$E$60,4,FALSE))))))</f>
        <v/>
      </c>
      <c r="M33" s="71" t="str">
        <f>IF($G33="","",IF($C33=Listes!$B$31,IF(Barèmes!$E33&lt;=Listes!$B$42,(Barèmes!$E33*(VLOOKUP(Barèmes!$D33,Listes!$A$43:$E$49,2,FALSE))),IF(Barèmes!$E33&gt;Listes!$D$42,(Barèmes!$E33*(VLOOKUP(Barèmes!$D33,Listes!$A$43:$E$49,5,FALSE))),(Barèmes!$E33*(VLOOKUP(Barèmes!$D33,Listes!$A$43:$E$49,3,FALSE)))+(VLOOKUP(Barèmes!$D33,Listes!$A$43:$E$49,4,FALSE))))))</f>
        <v/>
      </c>
      <c r="N33" s="71" t="str">
        <f>IF($G33="","",IF($C33=Listes!$B$34,Listes!$I$31,IF($C33=Listes!$B$35,(VLOOKUP(Barèmes!$F33,Listes!$E$31:$F$36,2,FALSE)),IF($C33=Listes!$B$33,IF(Barèmes!$E33&lt;=Listes!$A$64,Barèmes!$E33*Listes!$A$65,IF(Barèmes!$E33&gt;Listes!$D$64,Barèmes!$E33*Listes!$D$65,((Barèmes!$E33*Listes!$B$65)+Listes!$C$65)))))))</f>
        <v/>
      </c>
      <c r="O33" s="72" t="str">
        <f t="shared" si="0"/>
        <v/>
      </c>
      <c r="P33" s="112"/>
    </row>
    <row r="34" spans="1:16" ht="20.100000000000001" customHeight="1" x14ac:dyDescent="0.25">
      <c r="A34" s="26">
        <v>28</v>
      </c>
      <c r="B34" s="96"/>
      <c r="C34" s="96"/>
      <c r="D34" s="96"/>
      <c r="E34" s="96"/>
      <c r="F34" s="96"/>
      <c r="G34" s="77" t="str">
        <f>IF(C34="","",IF(C34="","",(VLOOKUP(C34,Listes!$B$31:$C$35,2,FALSE))))</f>
        <v/>
      </c>
      <c r="H34" s="252"/>
      <c r="I34" s="252"/>
      <c r="J34" s="96" t="str">
        <f t="shared" si="2"/>
        <v/>
      </c>
      <c r="K34" s="72" t="str">
        <f>IF(G34="","",IF(G34="","",(VLOOKUP(G34,Listes!$C$31:$D$35,2,FALSE))))</f>
        <v/>
      </c>
      <c r="L34" s="71" t="str">
        <f>IF($G34="","",IF($C34=Listes!$B$32,IF(Barèmes!$E34&lt;=Listes!$B$53,(Barèmes!$E34*(VLOOKUP(Barèmes!$D34,Listes!$A$54:$E$60,2,FALSE))),IF(Barèmes!$E34&gt;Listes!$E$53,(Barèmes!$E34*(VLOOKUP(Barèmes!$D34,Listes!$A$54:$E$60,5,FALSE))),(Barèmes!$E34*(VLOOKUP(Barèmes!$D34,Listes!$A$54:$E$60,3,FALSE)))+(VLOOKUP(Barèmes!$D34,Listes!$A$54:$E$60,4,FALSE))))))</f>
        <v/>
      </c>
      <c r="M34" s="71" t="str">
        <f>IF($G34="","",IF($C34=Listes!$B$31,IF(Barèmes!$E34&lt;=Listes!$B$42,(Barèmes!$E34*(VLOOKUP(Barèmes!$D34,Listes!$A$43:$E$49,2,FALSE))),IF(Barèmes!$E34&gt;Listes!$D$42,(Barèmes!$E34*(VLOOKUP(Barèmes!$D34,Listes!$A$43:$E$49,5,FALSE))),(Barèmes!$E34*(VLOOKUP(Barèmes!$D34,Listes!$A$43:$E$49,3,FALSE)))+(VLOOKUP(Barèmes!$D34,Listes!$A$43:$E$49,4,FALSE))))))</f>
        <v/>
      </c>
      <c r="N34" s="71" t="str">
        <f>IF($G34="","",IF($C34=Listes!$B$34,Listes!$I$31,IF($C34=Listes!$B$35,(VLOOKUP(Barèmes!$F34,Listes!$E$31:$F$36,2,FALSE)),IF($C34=Listes!$B$33,IF(Barèmes!$E34&lt;=Listes!$A$64,Barèmes!$E34*Listes!$A$65,IF(Barèmes!$E34&gt;Listes!$D$64,Barèmes!$E34*Listes!$D$65,((Barèmes!$E34*Listes!$B$65)+Listes!$C$65)))))))</f>
        <v/>
      </c>
      <c r="O34" s="72" t="str">
        <f t="shared" si="0"/>
        <v/>
      </c>
      <c r="P34" s="112"/>
    </row>
    <row r="35" spans="1:16" ht="20.100000000000001" customHeight="1" x14ac:dyDescent="0.25">
      <c r="A35" s="26">
        <v>29</v>
      </c>
      <c r="B35" s="96"/>
      <c r="C35" s="96"/>
      <c r="D35" s="96"/>
      <c r="E35" s="96"/>
      <c r="F35" s="96"/>
      <c r="G35" s="77" t="str">
        <f>IF(C35="","",IF(C35="","",(VLOOKUP(C35,Listes!$B$31:$C$35,2,FALSE))))</f>
        <v/>
      </c>
      <c r="H35" s="252"/>
      <c r="I35" s="252"/>
      <c r="J35" s="96" t="str">
        <f t="shared" si="2"/>
        <v/>
      </c>
      <c r="K35" s="72" t="str">
        <f>IF(G35="","",IF(G35="","",(VLOOKUP(G35,Listes!$C$31:$D$35,2,FALSE))))</f>
        <v/>
      </c>
      <c r="L35" s="71" t="str">
        <f>IF($G35="","",IF($C35=Listes!$B$32,IF(Barèmes!$E35&lt;=Listes!$B$53,(Barèmes!$E35*(VLOOKUP(Barèmes!$D35,Listes!$A$54:$E$60,2,FALSE))),IF(Barèmes!$E35&gt;Listes!$E$53,(Barèmes!$E35*(VLOOKUP(Barèmes!$D35,Listes!$A$54:$E$60,5,FALSE))),(Barèmes!$E35*(VLOOKUP(Barèmes!$D35,Listes!$A$54:$E$60,3,FALSE)))+(VLOOKUP(Barèmes!$D35,Listes!$A$54:$E$60,4,FALSE))))))</f>
        <v/>
      </c>
      <c r="M35" s="71" t="str">
        <f>IF($G35="","",IF($C35=Listes!$B$31,IF(Barèmes!$E35&lt;=Listes!$B$42,(Barèmes!$E35*(VLOOKUP(Barèmes!$D35,Listes!$A$43:$E$49,2,FALSE))),IF(Barèmes!$E35&gt;Listes!$D$42,(Barèmes!$E35*(VLOOKUP(Barèmes!$D35,Listes!$A$43:$E$49,5,FALSE))),(Barèmes!$E35*(VLOOKUP(Barèmes!$D35,Listes!$A$43:$E$49,3,FALSE)))+(VLOOKUP(Barèmes!$D35,Listes!$A$43:$E$49,4,FALSE))))))</f>
        <v/>
      </c>
      <c r="N35" s="71" t="str">
        <f>IF($G35="","",IF($C35=Listes!$B$34,Listes!$I$31,IF($C35=Listes!$B$35,(VLOOKUP(Barèmes!$F35,Listes!$E$31:$F$36,2,FALSE)),IF($C35=Listes!$B$33,IF(Barèmes!$E35&lt;=Listes!$A$64,Barèmes!$E35*Listes!$A$65,IF(Barèmes!$E35&gt;Listes!$D$64,Barèmes!$E35*Listes!$D$65,((Barèmes!$E35*Listes!$B$65)+Listes!$C$65)))))))</f>
        <v/>
      </c>
      <c r="O35" s="72" t="str">
        <f t="shared" si="0"/>
        <v/>
      </c>
      <c r="P35" s="112"/>
    </row>
    <row r="36" spans="1:16" ht="20.100000000000001" customHeight="1" x14ac:dyDescent="0.25">
      <c r="A36" s="26">
        <v>30</v>
      </c>
      <c r="B36" s="96"/>
      <c r="C36" s="96"/>
      <c r="D36" s="96"/>
      <c r="E36" s="96"/>
      <c r="F36" s="96"/>
      <c r="G36" s="77" t="str">
        <f>IF(C36="","",IF(C36="","",(VLOOKUP(C36,Listes!$B$31:$C$35,2,FALSE))))</f>
        <v/>
      </c>
      <c r="H36" s="252"/>
      <c r="I36" s="252"/>
      <c r="J36" s="96" t="str">
        <f t="shared" si="2"/>
        <v/>
      </c>
      <c r="K36" s="72" t="str">
        <f>IF(G36="","",IF(G36="","",(VLOOKUP(G36,Listes!$C$31:$D$35,2,FALSE))))</f>
        <v/>
      </c>
      <c r="L36" s="71" t="str">
        <f>IF($G36="","",IF($C36=Listes!$B$32,IF(Barèmes!$E36&lt;=Listes!$B$53,(Barèmes!$E36*(VLOOKUP(Barèmes!$D36,Listes!$A$54:$E$60,2,FALSE))),IF(Barèmes!$E36&gt;Listes!$E$53,(Barèmes!$E36*(VLOOKUP(Barèmes!$D36,Listes!$A$54:$E$60,5,FALSE))),(Barèmes!$E36*(VLOOKUP(Barèmes!$D36,Listes!$A$54:$E$60,3,FALSE)))+(VLOOKUP(Barèmes!$D36,Listes!$A$54:$E$60,4,FALSE))))))</f>
        <v/>
      </c>
      <c r="M36" s="71" t="str">
        <f>IF($G36="","",IF($C36=Listes!$B$31,IF(Barèmes!$E36&lt;=Listes!$B$42,(Barèmes!$E36*(VLOOKUP(Barèmes!$D36,Listes!$A$43:$E$49,2,FALSE))),IF(Barèmes!$E36&gt;Listes!$D$42,(Barèmes!$E36*(VLOOKUP(Barèmes!$D36,Listes!$A$43:$E$49,5,FALSE))),(Barèmes!$E36*(VLOOKUP(Barèmes!$D36,Listes!$A$43:$E$49,3,FALSE)))+(VLOOKUP(Barèmes!$D36,Listes!$A$43:$E$49,4,FALSE))))))</f>
        <v/>
      </c>
      <c r="N36" s="71" t="str">
        <f>IF($G36="","",IF($C36=Listes!$B$34,Listes!$I$31,IF($C36=Listes!$B$35,(VLOOKUP(Barèmes!$F36,Listes!$E$31:$F$36,2,FALSE)),IF($C36=Listes!$B$33,IF(Barèmes!$E36&lt;=Listes!$A$64,Barèmes!$E36*Listes!$A$65,IF(Barèmes!$E36&gt;Listes!$D$64,Barèmes!$E36*Listes!$D$65,((Barèmes!$E36*Listes!$B$65)+Listes!$C$65)))))))</f>
        <v/>
      </c>
      <c r="O36" s="72" t="str">
        <f t="shared" si="0"/>
        <v/>
      </c>
      <c r="P36" s="112"/>
    </row>
    <row r="37" spans="1:16" ht="20.100000000000001" customHeight="1" x14ac:dyDescent="0.25">
      <c r="A37" s="26">
        <v>31</v>
      </c>
      <c r="B37" s="96"/>
      <c r="C37" s="96"/>
      <c r="D37" s="96"/>
      <c r="E37" s="96"/>
      <c r="F37" s="96"/>
      <c r="G37" s="77" t="str">
        <f>IF(C37="","",IF(C37="","",(VLOOKUP(C37,Listes!$B$31:$C$35,2,FALSE))))</f>
        <v/>
      </c>
      <c r="H37" s="252"/>
      <c r="I37" s="252"/>
      <c r="J37" s="96" t="str">
        <f t="shared" si="2"/>
        <v/>
      </c>
      <c r="K37" s="72" t="str">
        <f>IF(G37="","",IF(G37="","",(VLOOKUP(G37,Listes!$C$31:$D$35,2,FALSE))))</f>
        <v/>
      </c>
      <c r="L37" s="71" t="str">
        <f>IF($G37="","",IF($C37=Listes!$B$32,IF(Barèmes!$E37&lt;=Listes!$B$53,(Barèmes!$E37*(VLOOKUP(Barèmes!$D37,Listes!$A$54:$E$60,2,FALSE))),IF(Barèmes!$E37&gt;Listes!$E$53,(Barèmes!$E37*(VLOOKUP(Barèmes!$D37,Listes!$A$54:$E$60,5,FALSE))),(Barèmes!$E37*(VLOOKUP(Barèmes!$D37,Listes!$A$54:$E$60,3,FALSE)))+(VLOOKUP(Barèmes!$D37,Listes!$A$54:$E$60,4,FALSE))))))</f>
        <v/>
      </c>
      <c r="M37" s="71" t="str">
        <f>IF($G37="","",IF($C37=Listes!$B$31,IF(Barèmes!$E37&lt;=Listes!$B$42,(Barèmes!$E37*(VLOOKUP(Barèmes!$D37,Listes!$A$43:$E$49,2,FALSE))),IF(Barèmes!$E37&gt;Listes!$D$42,(Barèmes!$E37*(VLOOKUP(Barèmes!$D37,Listes!$A$43:$E$49,5,FALSE))),(Barèmes!$E37*(VLOOKUP(Barèmes!$D37,Listes!$A$43:$E$49,3,FALSE)))+(VLOOKUP(Barèmes!$D37,Listes!$A$43:$E$49,4,FALSE))))))</f>
        <v/>
      </c>
      <c r="N37" s="71" t="str">
        <f>IF($G37="","",IF($C37=Listes!$B$34,Listes!$I$31,IF($C37=Listes!$B$35,(VLOOKUP(Barèmes!$F37,Listes!$E$31:$F$36,2,FALSE)),IF($C37=Listes!$B$33,IF(Barèmes!$E37&lt;=Listes!$A$64,Barèmes!$E37*Listes!$A$65,IF(Barèmes!$E37&gt;Listes!$D$64,Barèmes!$E37*Listes!$D$65,((Barèmes!$E37*Listes!$B$65)+Listes!$C$65)))))))</f>
        <v/>
      </c>
      <c r="O37" s="72" t="str">
        <f t="shared" si="0"/>
        <v/>
      </c>
      <c r="P37" s="112"/>
    </row>
    <row r="38" spans="1:16" ht="20.100000000000001" customHeight="1" x14ac:dyDescent="0.25">
      <c r="A38" s="26">
        <v>32</v>
      </c>
      <c r="B38" s="96"/>
      <c r="C38" s="96"/>
      <c r="D38" s="96"/>
      <c r="E38" s="96"/>
      <c r="F38" s="96"/>
      <c r="G38" s="77" t="str">
        <f>IF(C38="","",IF(C38="","",(VLOOKUP(C38,Listes!$B$31:$C$35,2,FALSE))))</f>
        <v/>
      </c>
      <c r="H38" s="252"/>
      <c r="I38" s="252"/>
      <c r="J38" s="96" t="str">
        <f t="shared" si="2"/>
        <v/>
      </c>
      <c r="K38" s="72" t="str">
        <f>IF(G38="","",IF(G38="","",(VLOOKUP(G38,Listes!$C$31:$D$35,2,FALSE))))</f>
        <v/>
      </c>
      <c r="L38" s="71" t="str">
        <f>IF($G38="","",IF($C38=Listes!$B$32,IF(Barèmes!$E38&lt;=Listes!$B$53,(Barèmes!$E38*(VLOOKUP(Barèmes!$D38,Listes!$A$54:$E$60,2,FALSE))),IF(Barèmes!$E38&gt;Listes!$E$53,(Barèmes!$E38*(VLOOKUP(Barèmes!$D38,Listes!$A$54:$E$60,5,FALSE))),(Barèmes!$E38*(VLOOKUP(Barèmes!$D38,Listes!$A$54:$E$60,3,FALSE)))+(VLOOKUP(Barèmes!$D38,Listes!$A$54:$E$60,4,FALSE))))))</f>
        <v/>
      </c>
      <c r="M38" s="71" t="str">
        <f>IF($G38="","",IF($C38=Listes!$B$31,IF(Barèmes!$E38&lt;=Listes!$B$42,(Barèmes!$E38*(VLOOKUP(Barèmes!$D38,Listes!$A$43:$E$49,2,FALSE))),IF(Barèmes!$E38&gt;Listes!$D$42,(Barèmes!$E38*(VLOOKUP(Barèmes!$D38,Listes!$A$43:$E$49,5,FALSE))),(Barèmes!$E38*(VLOOKUP(Barèmes!$D38,Listes!$A$43:$E$49,3,FALSE)))+(VLOOKUP(Barèmes!$D38,Listes!$A$43:$E$49,4,FALSE))))))</f>
        <v/>
      </c>
      <c r="N38" s="71" t="str">
        <f>IF($G38="","",IF($C38=Listes!$B$34,Listes!$I$31,IF($C38=Listes!$B$35,(VLOOKUP(Barèmes!$F38,Listes!$E$31:$F$36,2,FALSE)),IF($C38=Listes!$B$33,IF(Barèmes!$E38&lt;=Listes!$A$64,Barèmes!$E38*Listes!$A$65,IF(Barèmes!$E38&gt;Listes!$D$64,Barèmes!$E38*Listes!$D$65,((Barèmes!$E38*Listes!$B$65)+Listes!$C$65)))))))</f>
        <v/>
      </c>
      <c r="O38" s="72" t="str">
        <f t="shared" si="0"/>
        <v/>
      </c>
      <c r="P38" s="112"/>
    </row>
    <row r="39" spans="1:16" ht="20.100000000000001" customHeight="1" x14ac:dyDescent="0.25">
      <c r="A39" s="26">
        <v>33</v>
      </c>
      <c r="B39" s="96"/>
      <c r="C39" s="96"/>
      <c r="D39" s="96"/>
      <c r="E39" s="96"/>
      <c r="F39" s="96"/>
      <c r="G39" s="77" t="str">
        <f>IF(C39="","",IF(C39="","",(VLOOKUP(C39,Listes!$B$31:$C$35,2,FALSE))))</f>
        <v/>
      </c>
      <c r="H39" s="252"/>
      <c r="I39" s="252"/>
      <c r="J39" s="96" t="str">
        <f t="shared" si="2"/>
        <v/>
      </c>
      <c r="K39" s="72" t="str">
        <f>IF(G39="","",IF(G39="","",(VLOOKUP(G39,Listes!$C$31:$D$35,2,FALSE))))</f>
        <v/>
      </c>
      <c r="L39" s="71" t="str">
        <f>IF($G39="","",IF($C39=Listes!$B$32,IF(Barèmes!$E39&lt;=Listes!$B$53,(Barèmes!$E39*(VLOOKUP(Barèmes!$D39,Listes!$A$54:$E$60,2,FALSE))),IF(Barèmes!$E39&gt;Listes!$E$53,(Barèmes!$E39*(VLOOKUP(Barèmes!$D39,Listes!$A$54:$E$60,5,FALSE))),(Barèmes!$E39*(VLOOKUP(Barèmes!$D39,Listes!$A$54:$E$60,3,FALSE)))+(VLOOKUP(Barèmes!$D39,Listes!$A$54:$E$60,4,FALSE))))))</f>
        <v/>
      </c>
      <c r="M39" s="71" t="str">
        <f>IF($G39="","",IF($C39=Listes!$B$31,IF(Barèmes!$E39&lt;=Listes!$B$42,(Barèmes!$E39*(VLOOKUP(Barèmes!$D39,Listes!$A$43:$E$49,2,FALSE))),IF(Barèmes!$E39&gt;Listes!$D$42,(Barèmes!$E39*(VLOOKUP(Barèmes!$D39,Listes!$A$43:$E$49,5,FALSE))),(Barèmes!$E39*(VLOOKUP(Barèmes!$D39,Listes!$A$43:$E$49,3,FALSE)))+(VLOOKUP(Barèmes!$D39,Listes!$A$43:$E$49,4,FALSE))))))</f>
        <v/>
      </c>
      <c r="N39" s="71" t="str">
        <f>IF($G39="","",IF($C39=Listes!$B$34,Listes!$I$31,IF($C39=Listes!$B$35,(VLOOKUP(Barèmes!$F39,Listes!$E$31:$F$36,2,FALSE)),IF($C39=Listes!$B$33,IF(Barèmes!$E39&lt;=Listes!$A$64,Barèmes!$E39*Listes!$A$65,IF(Barèmes!$E39&gt;Listes!$D$64,Barèmes!$E39*Listes!$D$65,((Barèmes!$E39*Listes!$B$65)+Listes!$C$65)))))))</f>
        <v/>
      </c>
      <c r="O39" s="72" t="str">
        <f t="shared" si="0"/>
        <v/>
      </c>
      <c r="P39" s="112"/>
    </row>
    <row r="40" spans="1:16" ht="20.100000000000001" customHeight="1" x14ac:dyDescent="0.25">
      <c r="A40" s="26">
        <v>34</v>
      </c>
      <c r="B40" s="96"/>
      <c r="C40" s="96"/>
      <c r="D40" s="96"/>
      <c r="E40" s="96"/>
      <c r="F40" s="96"/>
      <c r="G40" s="77" t="str">
        <f>IF(C40="","",IF(C40="","",(VLOOKUP(C40,Listes!$B$31:$C$35,2,FALSE))))</f>
        <v/>
      </c>
      <c r="H40" s="252"/>
      <c r="I40" s="252"/>
      <c r="J40" s="96" t="str">
        <f t="shared" si="2"/>
        <v/>
      </c>
      <c r="K40" s="72" t="str">
        <f>IF(G40="","",IF(G40="","",(VLOOKUP(G40,Listes!$C$31:$D$35,2,FALSE))))</f>
        <v/>
      </c>
      <c r="L40" s="71" t="str">
        <f>IF($G40="","",IF($C40=Listes!$B$32,IF(Barèmes!$E40&lt;=Listes!$B$53,(Barèmes!$E40*(VLOOKUP(Barèmes!$D40,Listes!$A$54:$E$60,2,FALSE))),IF(Barèmes!$E40&gt;Listes!$E$53,(Barèmes!$E40*(VLOOKUP(Barèmes!$D40,Listes!$A$54:$E$60,5,FALSE))),(Barèmes!$E40*(VLOOKUP(Barèmes!$D40,Listes!$A$54:$E$60,3,FALSE)))+(VLOOKUP(Barèmes!$D40,Listes!$A$54:$E$60,4,FALSE))))))</f>
        <v/>
      </c>
      <c r="M40" s="71" t="str">
        <f>IF($G40="","",IF($C40=Listes!$B$31,IF(Barèmes!$E40&lt;=Listes!$B$42,(Barèmes!$E40*(VLOOKUP(Barèmes!$D40,Listes!$A$43:$E$49,2,FALSE))),IF(Barèmes!$E40&gt;Listes!$D$42,(Barèmes!$E40*(VLOOKUP(Barèmes!$D40,Listes!$A$43:$E$49,5,FALSE))),(Barèmes!$E40*(VLOOKUP(Barèmes!$D40,Listes!$A$43:$E$49,3,FALSE)))+(VLOOKUP(Barèmes!$D40,Listes!$A$43:$E$49,4,FALSE))))))</f>
        <v/>
      </c>
      <c r="N40" s="71" t="str">
        <f>IF($G40="","",IF($C40=Listes!$B$34,Listes!$I$31,IF($C40=Listes!$B$35,(VLOOKUP(Barèmes!$F40,Listes!$E$31:$F$36,2,FALSE)),IF($C40=Listes!$B$33,IF(Barèmes!$E40&lt;=Listes!$A$64,Barèmes!$E40*Listes!$A$65,IF(Barèmes!$E40&gt;Listes!$D$64,Barèmes!$E40*Listes!$D$65,((Barèmes!$E40*Listes!$B$65)+Listes!$C$65)))))))</f>
        <v/>
      </c>
      <c r="O40" s="72" t="str">
        <f t="shared" si="0"/>
        <v/>
      </c>
      <c r="P40" s="112"/>
    </row>
    <row r="41" spans="1:16" ht="20.100000000000001" customHeight="1" x14ac:dyDescent="0.25">
      <c r="A41" s="26">
        <v>35</v>
      </c>
      <c r="B41" s="96"/>
      <c r="C41" s="96"/>
      <c r="D41" s="96"/>
      <c r="E41" s="96"/>
      <c r="F41" s="96"/>
      <c r="G41" s="77" t="str">
        <f>IF(C41="","",IF(C41="","",(VLOOKUP(C41,Listes!$B$31:$C$35,2,FALSE))))</f>
        <v/>
      </c>
      <c r="H41" s="252"/>
      <c r="I41" s="252"/>
      <c r="J41" s="96" t="str">
        <f t="shared" si="2"/>
        <v/>
      </c>
      <c r="K41" s="72" t="str">
        <f>IF(G41="","",IF(G41="","",(VLOOKUP(G41,Listes!$C$31:$D$35,2,FALSE))))</f>
        <v/>
      </c>
      <c r="L41" s="71" t="str">
        <f>IF($G41="","",IF($C41=Listes!$B$32,IF(Barèmes!$E41&lt;=Listes!$B$53,(Barèmes!$E41*(VLOOKUP(Barèmes!$D41,Listes!$A$54:$E$60,2,FALSE))),IF(Barèmes!$E41&gt;Listes!$E$53,(Barèmes!$E41*(VLOOKUP(Barèmes!$D41,Listes!$A$54:$E$60,5,FALSE))),(Barèmes!$E41*(VLOOKUP(Barèmes!$D41,Listes!$A$54:$E$60,3,FALSE)))+(VLOOKUP(Barèmes!$D41,Listes!$A$54:$E$60,4,FALSE))))))</f>
        <v/>
      </c>
      <c r="M41" s="71" t="str">
        <f>IF($G41="","",IF($C41=Listes!$B$31,IF(Barèmes!$E41&lt;=Listes!$B$42,(Barèmes!$E41*(VLOOKUP(Barèmes!$D41,Listes!$A$43:$E$49,2,FALSE))),IF(Barèmes!$E41&gt;Listes!$D$42,(Barèmes!$E41*(VLOOKUP(Barèmes!$D41,Listes!$A$43:$E$49,5,FALSE))),(Barèmes!$E41*(VLOOKUP(Barèmes!$D41,Listes!$A$43:$E$49,3,FALSE)))+(VLOOKUP(Barèmes!$D41,Listes!$A$43:$E$49,4,FALSE))))))</f>
        <v/>
      </c>
      <c r="N41" s="71" t="str">
        <f>IF($G41="","",IF($C41=Listes!$B$34,Listes!$I$31,IF($C41=Listes!$B$35,(VLOOKUP(Barèmes!$F41,Listes!$E$31:$F$36,2,FALSE)),IF($C41=Listes!$B$33,IF(Barèmes!$E41&lt;=Listes!$A$64,Barèmes!$E41*Listes!$A$65,IF(Barèmes!$E41&gt;Listes!$D$64,Barèmes!$E41*Listes!$D$65,((Barèmes!$E41*Listes!$B$65)+Listes!$C$65)))))))</f>
        <v/>
      </c>
      <c r="O41" s="72" t="str">
        <f t="shared" si="0"/>
        <v/>
      </c>
      <c r="P41" s="112"/>
    </row>
    <row r="42" spans="1:16" ht="20.100000000000001" customHeight="1" x14ac:dyDescent="0.25">
      <c r="A42" s="26">
        <v>36</v>
      </c>
      <c r="B42" s="96"/>
      <c r="C42" s="96"/>
      <c r="D42" s="96"/>
      <c r="E42" s="96"/>
      <c r="F42" s="96"/>
      <c r="G42" s="77" t="str">
        <f>IF(C42="","",IF(C42="","",(VLOOKUP(C42,Listes!$B$31:$C$35,2,FALSE))))</f>
        <v/>
      </c>
      <c r="H42" s="252"/>
      <c r="I42" s="252"/>
      <c r="J42" s="96" t="str">
        <f t="shared" si="2"/>
        <v/>
      </c>
      <c r="K42" s="72" t="str">
        <f>IF(G42="","",IF(G42="","",(VLOOKUP(G42,Listes!$C$31:$D$35,2,FALSE))))</f>
        <v/>
      </c>
      <c r="L42" s="71" t="str">
        <f>IF($G42="","",IF($C42=Listes!$B$32,IF(Barèmes!$E42&lt;=Listes!$B$53,(Barèmes!$E42*(VLOOKUP(Barèmes!$D42,Listes!$A$54:$E$60,2,FALSE))),IF(Barèmes!$E42&gt;Listes!$E$53,(Barèmes!$E42*(VLOOKUP(Barèmes!$D42,Listes!$A$54:$E$60,5,FALSE))),(Barèmes!$E42*(VLOOKUP(Barèmes!$D42,Listes!$A$54:$E$60,3,FALSE)))+(VLOOKUP(Barèmes!$D42,Listes!$A$54:$E$60,4,FALSE))))))</f>
        <v/>
      </c>
      <c r="M42" s="71" t="str">
        <f>IF($G42="","",IF($C42=Listes!$B$31,IF(Barèmes!$E42&lt;=Listes!$B$42,(Barèmes!$E42*(VLOOKUP(Barèmes!$D42,Listes!$A$43:$E$49,2,FALSE))),IF(Barèmes!$E42&gt;Listes!$D$42,(Barèmes!$E42*(VLOOKUP(Barèmes!$D42,Listes!$A$43:$E$49,5,FALSE))),(Barèmes!$E42*(VLOOKUP(Barèmes!$D42,Listes!$A$43:$E$49,3,FALSE)))+(VLOOKUP(Barèmes!$D42,Listes!$A$43:$E$49,4,FALSE))))))</f>
        <v/>
      </c>
      <c r="N42" s="71" t="str">
        <f>IF($G42="","",IF($C42=Listes!$B$34,Listes!$I$31,IF($C42=Listes!$B$35,(VLOOKUP(Barèmes!$F42,Listes!$E$31:$F$36,2,FALSE)),IF($C42=Listes!$B$33,IF(Barèmes!$E42&lt;=Listes!$A$64,Barèmes!$E42*Listes!$A$65,IF(Barèmes!$E42&gt;Listes!$D$64,Barèmes!$E42*Listes!$D$65,((Barèmes!$E42*Listes!$B$65)+Listes!$C$65)))))))</f>
        <v/>
      </c>
      <c r="O42" s="72" t="str">
        <f t="shared" si="0"/>
        <v/>
      </c>
      <c r="P42" s="112"/>
    </row>
    <row r="43" spans="1:16" ht="20.100000000000001" customHeight="1" x14ac:dyDescent="0.25">
      <c r="A43" s="26">
        <v>37</v>
      </c>
      <c r="B43" s="96"/>
      <c r="C43" s="96"/>
      <c r="D43" s="96"/>
      <c r="E43" s="96"/>
      <c r="F43" s="96"/>
      <c r="G43" s="77" t="str">
        <f>IF(C43="","",IF(C43="","",(VLOOKUP(C43,Listes!$B$31:$C$35,2,FALSE))))</f>
        <v/>
      </c>
      <c r="H43" s="252"/>
      <c r="I43" s="252"/>
      <c r="J43" s="96" t="str">
        <f t="shared" si="2"/>
        <v/>
      </c>
      <c r="K43" s="72" t="str">
        <f>IF(G43="","",IF(G43="","",(VLOOKUP(G43,Listes!$C$31:$D$35,2,FALSE))))</f>
        <v/>
      </c>
      <c r="L43" s="71" t="str">
        <f>IF($G43="","",IF($C43=Listes!$B$32,IF(Barèmes!$E43&lt;=Listes!$B$53,(Barèmes!$E43*(VLOOKUP(Barèmes!$D43,Listes!$A$54:$E$60,2,FALSE))),IF(Barèmes!$E43&gt;Listes!$E$53,(Barèmes!$E43*(VLOOKUP(Barèmes!$D43,Listes!$A$54:$E$60,5,FALSE))),(Barèmes!$E43*(VLOOKUP(Barèmes!$D43,Listes!$A$54:$E$60,3,FALSE)))+(VLOOKUP(Barèmes!$D43,Listes!$A$54:$E$60,4,FALSE))))))</f>
        <v/>
      </c>
      <c r="M43" s="71" t="str">
        <f>IF($G43="","",IF($C43=Listes!$B$31,IF(Barèmes!$E43&lt;=Listes!$B$42,(Barèmes!$E43*(VLOOKUP(Barèmes!$D43,Listes!$A$43:$E$49,2,FALSE))),IF(Barèmes!$E43&gt;Listes!$D$42,(Barèmes!$E43*(VLOOKUP(Barèmes!$D43,Listes!$A$43:$E$49,5,FALSE))),(Barèmes!$E43*(VLOOKUP(Barèmes!$D43,Listes!$A$43:$E$49,3,FALSE)))+(VLOOKUP(Barèmes!$D43,Listes!$A$43:$E$49,4,FALSE))))))</f>
        <v/>
      </c>
      <c r="N43" s="71" t="str">
        <f>IF($G43="","",IF($C43=Listes!$B$34,Listes!$I$31,IF($C43=Listes!$B$35,(VLOOKUP(Barèmes!$F43,Listes!$E$31:$F$36,2,FALSE)),IF($C43=Listes!$B$33,IF(Barèmes!$E43&lt;=Listes!$A$64,Barèmes!$E43*Listes!$A$65,IF(Barèmes!$E43&gt;Listes!$D$64,Barèmes!$E43*Listes!$D$65,((Barèmes!$E43*Listes!$B$65)+Listes!$C$65)))))))</f>
        <v/>
      </c>
      <c r="O43" s="72" t="str">
        <f t="shared" si="0"/>
        <v/>
      </c>
      <c r="P43" s="112"/>
    </row>
    <row r="44" spans="1:16" ht="20.100000000000001" customHeight="1" x14ac:dyDescent="0.25">
      <c r="A44" s="26">
        <v>38</v>
      </c>
      <c r="B44" s="96"/>
      <c r="C44" s="96"/>
      <c r="D44" s="96"/>
      <c r="E44" s="96"/>
      <c r="F44" s="96"/>
      <c r="G44" s="77" t="str">
        <f>IF(C44="","",IF(C44="","",(VLOOKUP(C44,Listes!$B$31:$C$35,2,FALSE))))</f>
        <v/>
      </c>
      <c r="H44" s="252"/>
      <c r="I44" s="252"/>
      <c r="J44" s="96" t="str">
        <f t="shared" si="2"/>
        <v/>
      </c>
      <c r="K44" s="72" t="str">
        <f>IF(G44="","",IF(G44="","",(VLOOKUP(G44,Listes!$C$31:$D$35,2,FALSE))))</f>
        <v/>
      </c>
      <c r="L44" s="71" t="str">
        <f>IF($G44="","",IF($C44=Listes!$B$32,IF(Barèmes!$E44&lt;=Listes!$B$53,(Barèmes!$E44*(VLOOKUP(Barèmes!$D44,Listes!$A$54:$E$60,2,FALSE))),IF(Barèmes!$E44&gt;Listes!$E$53,(Barèmes!$E44*(VLOOKUP(Barèmes!$D44,Listes!$A$54:$E$60,5,FALSE))),(Barèmes!$E44*(VLOOKUP(Barèmes!$D44,Listes!$A$54:$E$60,3,FALSE)))+(VLOOKUP(Barèmes!$D44,Listes!$A$54:$E$60,4,FALSE))))))</f>
        <v/>
      </c>
      <c r="M44" s="71" t="str">
        <f>IF($G44="","",IF($C44=Listes!$B$31,IF(Barèmes!$E44&lt;=Listes!$B$42,(Barèmes!$E44*(VLOOKUP(Barèmes!$D44,Listes!$A$43:$E$49,2,FALSE))),IF(Barèmes!$E44&gt;Listes!$D$42,(Barèmes!$E44*(VLOOKUP(Barèmes!$D44,Listes!$A$43:$E$49,5,FALSE))),(Barèmes!$E44*(VLOOKUP(Barèmes!$D44,Listes!$A$43:$E$49,3,FALSE)))+(VLOOKUP(Barèmes!$D44,Listes!$A$43:$E$49,4,FALSE))))))</f>
        <v/>
      </c>
      <c r="N44" s="71" t="str">
        <f>IF($G44="","",IF($C44=Listes!$B$34,Listes!$I$31,IF($C44=Listes!$B$35,(VLOOKUP(Barèmes!$F44,Listes!$E$31:$F$36,2,FALSE)),IF($C44=Listes!$B$33,IF(Barèmes!$E44&lt;=Listes!$A$64,Barèmes!$E44*Listes!$A$65,IF(Barèmes!$E44&gt;Listes!$D$64,Barèmes!$E44*Listes!$D$65,((Barèmes!$E44*Listes!$B$65)+Listes!$C$65)))))))</f>
        <v/>
      </c>
      <c r="O44" s="72" t="str">
        <f t="shared" si="0"/>
        <v/>
      </c>
      <c r="P44" s="112"/>
    </row>
    <row r="45" spans="1:16" ht="20.100000000000001" customHeight="1" x14ac:dyDescent="0.25">
      <c r="A45" s="26">
        <v>39</v>
      </c>
      <c r="B45" s="96"/>
      <c r="C45" s="96"/>
      <c r="D45" s="96"/>
      <c r="E45" s="96"/>
      <c r="F45" s="96"/>
      <c r="G45" s="77" t="str">
        <f>IF(C45="","",IF(C45="","",(VLOOKUP(C45,Listes!$B$31:$C$35,2,FALSE))))</f>
        <v/>
      </c>
      <c r="H45" s="252"/>
      <c r="I45" s="252"/>
      <c r="J45" s="96" t="str">
        <f t="shared" si="2"/>
        <v/>
      </c>
      <c r="K45" s="72" t="str">
        <f>IF(G45="","",IF(G45="","",(VLOOKUP(G45,Listes!$C$31:$D$35,2,FALSE))))</f>
        <v/>
      </c>
      <c r="L45" s="71" t="str">
        <f>IF($G45="","",IF($C45=Listes!$B$32,IF(Barèmes!$E45&lt;=Listes!$B$53,(Barèmes!$E45*(VLOOKUP(Barèmes!$D45,Listes!$A$54:$E$60,2,FALSE))),IF(Barèmes!$E45&gt;Listes!$E$53,(Barèmes!$E45*(VLOOKUP(Barèmes!$D45,Listes!$A$54:$E$60,5,FALSE))),(Barèmes!$E45*(VLOOKUP(Barèmes!$D45,Listes!$A$54:$E$60,3,FALSE)))+(VLOOKUP(Barèmes!$D45,Listes!$A$54:$E$60,4,FALSE))))))</f>
        <v/>
      </c>
      <c r="M45" s="71" t="str">
        <f>IF($G45="","",IF($C45=Listes!$B$31,IF(Barèmes!$E45&lt;=Listes!$B$42,(Barèmes!$E45*(VLOOKUP(Barèmes!$D45,Listes!$A$43:$E$49,2,FALSE))),IF(Barèmes!$E45&gt;Listes!$D$42,(Barèmes!$E45*(VLOOKUP(Barèmes!$D45,Listes!$A$43:$E$49,5,FALSE))),(Barèmes!$E45*(VLOOKUP(Barèmes!$D45,Listes!$A$43:$E$49,3,FALSE)))+(VLOOKUP(Barèmes!$D45,Listes!$A$43:$E$49,4,FALSE))))))</f>
        <v/>
      </c>
      <c r="N45" s="71" t="str">
        <f>IF($G45="","",IF($C45=Listes!$B$34,Listes!$I$31,IF($C45=Listes!$B$35,(VLOOKUP(Barèmes!$F45,Listes!$E$31:$F$36,2,FALSE)),IF($C45=Listes!$B$33,IF(Barèmes!$E45&lt;=Listes!$A$64,Barèmes!$E45*Listes!$A$65,IF(Barèmes!$E45&gt;Listes!$D$64,Barèmes!$E45*Listes!$D$65,((Barèmes!$E45*Listes!$B$65)+Listes!$C$65)))))))</f>
        <v/>
      </c>
      <c r="O45" s="72" t="str">
        <f t="shared" si="0"/>
        <v/>
      </c>
      <c r="P45" s="112"/>
    </row>
    <row r="46" spans="1:16" ht="20.100000000000001" customHeight="1" x14ac:dyDescent="0.25">
      <c r="A46" s="26">
        <v>40</v>
      </c>
      <c r="B46" s="96"/>
      <c r="C46" s="96"/>
      <c r="D46" s="96"/>
      <c r="E46" s="96"/>
      <c r="F46" s="96"/>
      <c r="G46" s="77" t="str">
        <f>IF(C46="","",IF(C46="","",(VLOOKUP(C46,Listes!$B$31:$C$35,2,FALSE))))</f>
        <v/>
      </c>
      <c r="H46" s="252"/>
      <c r="I46" s="252"/>
      <c r="J46" s="96" t="str">
        <f t="shared" si="2"/>
        <v/>
      </c>
      <c r="K46" s="72" t="str">
        <f>IF(G46="","",IF(G46="","",(VLOOKUP(G46,Listes!$C$31:$D$35,2,FALSE))))</f>
        <v/>
      </c>
      <c r="L46" s="71" t="str">
        <f>IF($G46="","",IF($C46=Listes!$B$32,IF(Barèmes!$E46&lt;=Listes!$B$53,(Barèmes!$E46*(VLOOKUP(Barèmes!$D46,Listes!$A$54:$E$60,2,FALSE))),IF(Barèmes!$E46&gt;Listes!$E$53,(Barèmes!$E46*(VLOOKUP(Barèmes!$D46,Listes!$A$54:$E$60,5,FALSE))),(Barèmes!$E46*(VLOOKUP(Barèmes!$D46,Listes!$A$54:$E$60,3,FALSE)))+(VLOOKUP(Barèmes!$D46,Listes!$A$54:$E$60,4,FALSE))))))</f>
        <v/>
      </c>
      <c r="M46" s="71" t="str">
        <f>IF($G46="","",IF($C46=Listes!$B$31,IF(Barèmes!$E46&lt;=Listes!$B$42,(Barèmes!$E46*(VLOOKUP(Barèmes!$D46,Listes!$A$43:$E$49,2,FALSE))),IF(Barèmes!$E46&gt;Listes!$D$42,(Barèmes!$E46*(VLOOKUP(Barèmes!$D46,Listes!$A$43:$E$49,5,FALSE))),(Barèmes!$E46*(VLOOKUP(Barèmes!$D46,Listes!$A$43:$E$49,3,FALSE)))+(VLOOKUP(Barèmes!$D46,Listes!$A$43:$E$49,4,FALSE))))))</f>
        <v/>
      </c>
      <c r="N46" s="71" t="str">
        <f>IF($G46="","",IF($C46=Listes!$B$34,Listes!$I$31,IF($C46=Listes!$B$35,(VLOOKUP(Barèmes!$F46,Listes!$E$31:$F$36,2,FALSE)),IF($C46=Listes!$B$33,IF(Barèmes!$E46&lt;=Listes!$A$64,Barèmes!$E46*Listes!$A$65,IF(Barèmes!$E46&gt;Listes!$D$64,Barèmes!$E46*Listes!$D$65,((Barèmes!$E46*Listes!$B$65)+Listes!$C$65)))))))</f>
        <v/>
      </c>
      <c r="O46" s="72" t="str">
        <f t="shared" si="0"/>
        <v/>
      </c>
      <c r="P46" s="112"/>
    </row>
    <row r="47" spans="1:16" ht="20.100000000000001" customHeight="1" x14ac:dyDescent="0.25">
      <c r="A47" s="26">
        <v>41</v>
      </c>
      <c r="B47" s="96"/>
      <c r="C47" s="96"/>
      <c r="D47" s="96"/>
      <c r="E47" s="96"/>
      <c r="F47" s="96"/>
      <c r="G47" s="77" t="str">
        <f>IF(C47="","",IF(C47="","",(VLOOKUP(C47,Listes!$B$31:$C$35,2,FALSE))))</f>
        <v/>
      </c>
      <c r="H47" s="252"/>
      <c r="I47" s="252"/>
      <c r="J47" s="96" t="str">
        <f t="shared" si="2"/>
        <v/>
      </c>
      <c r="K47" s="72" t="str">
        <f>IF(G47="","",IF(G47="","",(VLOOKUP(G47,Listes!$C$31:$D$35,2,FALSE))))</f>
        <v/>
      </c>
      <c r="L47" s="71" t="str">
        <f>IF($G47="","",IF($C47=Listes!$B$32,IF(Barèmes!$E47&lt;=Listes!$B$53,(Barèmes!$E47*(VLOOKUP(Barèmes!$D47,Listes!$A$54:$E$60,2,FALSE))),IF(Barèmes!$E47&gt;Listes!$E$53,(Barèmes!$E47*(VLOOKUP(Barèmes!$D47,Listes!$A$54:$E$60,5,FALSE))),(Barèmes!$E47*(VLOOKUP(Barèmes!$D47,Listes!$A$54:$E$60,3,FALSE)))+(VLOOKUP(Barèmes!$D47,Listes!$A$54:$E$60,4,FALSE))))))</f>
        <v/>
      </c>
      <c r="M47" s="71" t="str">
        <f>IF($G47="","",IF($C47=Listes!$B$31,IF(Barèmes!$E47&lt;=Listes!$B$42,(Barèmes!$E47*(VLOOKUP(Barèmes!$D47,Listes!$A$43:$E$49,2,FALSE))),IF(Barèmes!$E47&gt;Listes!$D$42,(Barèmes!$E47*(VLOOKUP(Barèmes!$D47,Listes!$A$43:$E$49,5,FALSE))),(Barèmes!$E47*(VLOOKUP(Barèmes!$D47,Listes!$A$43:$E$49,3,FALSE)))+(VLOOKUP(Barèmes!$D47,Listes!$A$43:$E$49,4,FALSE))))))</f>
        <v/>
      </c>
      <c r="N47" s="71" t="str">
        <f>IF($G47="","",IF($C47=Listes!$B$34,Listes!$I$31,IF($C47=Listes!$B$35,(VLOOKUP(Barèmes!$F47,Listes!$E$31:$F$36,2,FALSE)),IF($C47=Listes!$B$33,IF(Barèmes!$E47&lt;=Listes!$A$64,Barèmes!$E47*Listes!$A$65,IF(Barèmes!$E47&gt;Listes!$D$64,Barèmes!$E47*Listes!$D$65,((Barèmes!$E47*Listes!$B$65)+Listes!$C$65)))))))</f>
        <v/>
      </c>
      <c r="O47" s="72" t="str">
        <f t="shared" si="0"/>
        <v/>
      </c>
      <c r="P47" s="112"/>
    </row>
    <row r="48" spans="1:16" ht="20.100000000000001" customHeight="1" x14ac:dyDescent="0.25">
      <c r="A48" s="26">
        <v>42</v>
      </c>
      <c r="B48" s="96"/>
      <c r="C48" s="96"/>
      <c r="D48" s="96"/>
      <c r="E48" s="96"/>
      <c r="F48" s="96"/>
      <c r="G48" s="77" t="str">
        <f>IF(C48="","",IF(C48="","",(VLOOKUP(C48,Listes!$B$31:$C$35,2,FALSE))))</f>
        <v/>
      </c>
      <c r="H48" s="252"/>
      <c r="I48" s="252"/>
      <c r="J48" s="96" t="str">
        <f t="shared" si="2"/>
        <v/>
      </c>
      <c r="K48" s="72" t="str">
        <f>IF(G48="","",IF(G48="","",(VLOOKUP(G48,Listes!$C$31:$D$35,2,FALSE))))</f>
        <v/>
      </c>
      <c r="L48" s="71" t="str">
        <f>IF($G48="","",IF($C48=Listes!$B$32,IF(Barèmes!$E48&lt;=Listes!$B$53,(Barèmes!$E48*(VLOOKUP(Barèmes!$D48,Listes!$A$54:$E$60,2,FALSE))),IF(Barèmes!$E48&gt;Listes!$E$53,(Barèmes!$E48*(VLOOKUP(Barèmes!$D48,Listes!$A$54:$E$60,5,FALSE))),(Barèmes!$E48*(VLOOKUP(Barèmes!$D48,Listes!$A$54:$E$60,3,FALSE)))+(VLOOKUP(Barèmes!$D48,Listes!$A$54:$E$60,4,FALSE))))))</f>
        <v/>
      </c>
      <c r="M48" s="71" t="str">
        <f>IF($G48="","",IF($C48=Listes!$B$31,IF(Barèmes!$E48&lt;=Listes!$B$42,(Barèmes!$E48*(VLOOKUP(Barèmes!$D48,Listes!$A$43:$E$49,2,FALSE))),IF(Barèmes!$E48&gt;Listes!$D$42,(Barèmes!$E48*(VLOOKUP(Barèmes!$D48,Listes!$A$43:$E$49,5,FALSE))),(Barèmes!$E48*(VLOOKUP(Barèmes!$D48,Listes!$A$43:$E$49,3,FALSE)))+(VLOOKUP(Barèmes!$D48,Listes!$A$43:$E$49,4,FALSE))))))</f>
        <v/>
      </c>
      <c r="N48" s="71" t="str">
        <f>IF($G48="","",IF($C48=Listes!$B$34,Listes!$I$31,IF($C48=Listes!$B$35,(VLOOKUP(Barèmes!$F48,Listes!$E$31:$F$36,2,FALSE)),IF($C48=Listes!$B$33,IF(Barèmes!$E48&lt;=Listes!$A$64,Barèmes!$E48*Listes!$A$65,IF(Barèmes!$E48&gt;Listes!$D$64,Barèmes!$E48*Listes!$D$65,((Barèmes!$E48*Listes!$B$65)+Listes!$C$65)))))))</f>
        <v/>
      </c>
      <c r="O48" s="72" t="str">
        <f t="shared" si="0"/>
        <v/>
      </c>
      <c r="P48" s="112"/>
    </row>
    <row r="49" spans="1:16" ht="20.100000000000001" customHeight="1" x14ac:dyDescent="0.25">
      <c r="A49" s="26">
        <v>43</v>
      </c>
      <c r="B49" s="96"/>
      <c r="C49" s="96"/>
      <c r="D49" s="96"/>
      <c r="E49" s="96"/>
      <c r="F49" s="96"/>
      <c r="G49" s="77" t="str">
        <f>IF(C49="","",IF(C49="","",(VLOOKUP(C49,Listes!$B$31:$C$35,2,FALSE))))</f>
        <v/>
      </c>
      <c r="H49" s="252"/>
      <c r="I49" s="252"/>
      <c r="J49" s="96" t="str">
        <f t="shared" si="2"/>
        <v/>
      </c>
      <c r="K49" s="72" t="str">
        <f>IF(G49="","",IF(G49="","",(VLOOKUP(G49,Listes!$C$31:$D$35,2,FALSE))))</f>
        <v/>
      </c>
      <c r="L49" s="71" t="str">
        <f>IF($G49="","",IF($C49=Listes!$B$32,IF(Barèmes!$E49&lt;=Listes!$B$53,(Barèmes!$E49*(VLOOKUP(Barèmes!$D49,Listes!$A$54:$E$60,2,FALSE))),IF(Barèmes!$E49&gt;Listes!$E$53,(Barèmes!$E49*(VLOOKUP(Barèmes!$D49,Listes!$A$54:$E$60,5,FALSE))),(Barèmes!$E49*(VLOOKUP(Barèmes!$D49,Listes!$A$54:$E$60,3,FALSE)))+(VLOOKUP(Barèmes!$D49,Listes!$A$54:$E$60,4,FALSE))))))</f>
        <v/>
      </c>
      <c r="M49" s="71" t="str">
        <f>IF($G49="","",IF($C49=Listes!$B$31,IF(Barèmes!$E49&lt;=Listes!$B$42,(Barèmes!$E49*(VLOOKUP(Barèmes!$D49,Listes!$A$43:$E$49,2,FALSE))),IF(Barèmes!$E49&gt;Listes!$D$42,(Barèmes!$E49*(VLOOKUP(Barèmes!$D49,Listes!$A$43:$E$49,5,FALSE))),(Barèmes!$E49*(VLOOKUP(Barèmes!$D49,Listes!$A$43:$E$49,3,FALSE)))+(VLOOKUP(Barèmes!$D49,Listes!$A$43:$E$49,4,FALSE))))))</f>
        <v/>
      </c>
      <c r="N49" s="71" t="str">
        <f>IF($G49="","",IF($C49=Listes!$B$34,Listes!$I$31,IF($C49=Listes!$B$35,(VLOOKUP(Barèmes!$F49,Listes!$E$31:$F$36,2,FALSE)),IF($C49=Listes!$B$33,IF(Barèmes!$E49&lt;=Listes!$A$64,Barèmes!$E49*Listes!$A$65,IF(Barèmes!$E49&gt;Listes!$D$64,Barèmes!$E49*Listes!$D$65,((Barèmes!$E49*Listes!$B$65)+Listes!$C$65)))))))</f>
        <v/>
      </c>
      <c r="O49" s="72" t="str">
        <f t="shared" si="0"/>
        <v/>
      </c>
      <c r="P49" s="112"/>
    </row>
    <row r="50" spans="1:16" ht="20.100000000000001" customHeight="1" x14ac:dyDescent="0.25">
      <c r="A50" s="26">
        <v>44</v>
      </c>
      <c r="B50" s="96"/>
      <c r="C50" s="96"/>
      <c r="D50" s="96"/>
      <c r="E50" s="96"/>
      <c r="F50" s="96"/>
      <c r="G50" s="77" t="str">
        <f>IF(C50="","",IF(C50="","",(VLOOKUP(C50,Listes!$B$31:$C$35,2,FALSE))))</f>
        <v/>
      </c>
      <c r="H50" s="252"/>
      <c r="I50" s="252"/>
      <c r="J50" s="96" t="str">
        <f t="shared" si="2"/>
        <v/>
      </c>
      <c r="K50" s="72" t="str">
        <f>IF(G50="","",IF(G50="","",(VLOOKUP(G50,Listes!$C$31:$D$35,2,FALSE))))</f>
        <v/>
      </c>
      <c r="L50" s="71" t="str">
        <f>IF($G50="","",IF($C50=Listes!$B$32,IF(Barèmes!$E50&lt;=Listes!$B$53,(Barèmes!$E50*(VLOOKUP(Barèmes!$D50,Listes!$A$54:$E$60,2,FALSE))),IF(Barèmes!$E50&gt;Listes!$E$53,(Barèmes!$E50*(VLOOKUP(Barèmes!$D50,Listes!$A$54:$E$60,5,FALSE))),(Barèmes!$E50*(VLOOKUP(Barèmes!$D50,Listes!$A$54:$E$60,3,FALSE)))+(VLOOKUP(Barèmes!$D50,Listes!$A$54:$E$60,4,FALSE))))))</f>
        <v/>
      </c>
      <c r="M50" s="71" t="str">
        <f>IF($G50="","",IF($C50=Listes!$B$31,IF(Barèmes!$E50&lt;=Listes!$B$42,(Barèmes!$E50*(VLOOKUP(Barèmes!$D50,Listes!$A$43:$E$49,2,FALSE))),IF(Barèmes!$E50&gt;Listes!$D$42,(Barèmes!$E50*(VLOOKUP(Barèmes!$D50,Listes!$A$43:$E$49,5,FALSE))),(Barèmes!$E50*(VLOOKUP(Barèmes!$D50,Listes!$A$43:$E$49,3,FALSE)))+(VLOOKUP(Barèmes!$D50,Listes!$A$43:$E$49,4,FALSE))))))</f>
        <v/>
      </c>
      <c r="N50" s="71" t="str">
        <f>IF($G50="","",IF($C50=Listes!$B$34,Listes!$I$31,IF($C50=Listes!$B$35,(VLOOKUP(Barèmes!$F50,Listes!$E$31:$F$36,2,FALSE)),IF($C50=Listes!$B$33,IF(Barèmes!$E50&lt;=Listes!$A$64,Barèmes!$E50*Listes!$A$65,IF(Barèmes!$E50&gt;Listes!$D$64,Barèmes!$E50*Listes!$D$65,((Barèmes!$E50*Listes!$B$65)+Listes!$C$65)))))))</f>
        <v/>
      </c>
      <c r="O50" s="72" t="str">
        <f t="shared" si="0"/>
        <v/>
      </c>
      <c r="P50" s="112"/>
    </row>
    <row r="51" spans="1:16" ht="20.100000000000001" customHeight="1" x14ac:dyDescent="0.25">
      <c r="A51" s="26">
        <v>45</v>
      </c>
      <c r="B51" s="96"/>
      <c r="C51" s="96"/>
      <c r="D51" s="96"/>
      <c r="E51" s="96"/>
      <c r="F51" s="96"/>
      <c r="G51" s="77" t="str">
        <f>IF(C51="","",IF(C51="","",(VLOOKUP(C51,Listes!$B$31:$C$35,2,FALSE))))</f>
        <v/>
      </c>
      <c r="H51" s="252"/>
      <c r="I51" s="252"/>
      <c r="J51" s="96" t="str">
        <f t="shared" si="2"/>
        <v/>
      </c>
      <c r="K51" s="72" t="str">
        <f>IF(G51="","",IF(G51="","",(VLOOKUP(G51,Listes!$C$31:$D$35,2,FALSE))))</f>
        <v/>
      </c>
      <c r="L51" s="71" t="str">
        <f>IF($G51="","",IF($C51=Listes!$B$32,IF(Barèmes!$E51&lt;=Listes!$B$53,(Barèmes!$E51*(VLOOKUP(Barèmes!$D51,Listes!$A$54:$E$60,2,FALSE))),IF(Barèmes!$E51&gt;Listes!$E$53,(Barèmes!$E51*(VLOOKUP(Barèmes!$D51,Listes!$A$54:$E$60,5,FALSE))),(Barèmes!$E51*(VLOOKUP(Barèmes!$D51,Listes!$A$54:$E$60,3,FALSE)))+(VLOOKUP(Barèmes!$D51,Listes!$A$54:$E$60,4,FALSE))))))</f>
        <v/>
      </c>
      <c r="M51" s="71" t="str">
        <f>IF($G51="","",IF($C51=Listes!$B$31,IF(Barèmes!$E51&lt;=Listes!$B$42,(Barèmes!$E51*(VLOOKUP(Barèmes!$D51,Listes!$A$43:$E$49,2,FALSE))),IF(Barèmes!$E51&gt;Listes!$D$42,(Barèmes!$E51*(VLOOKUP(Barèmes!$D51,Listes!$A$43:$E$49,5,FALSE))),(Barèmes!$E51*(VLOOKUP(Barèmes!$D51,Listes!$A$43:$E$49,3,FALSE)))+(VLOOKUP(Barèmes!$D51,Listes!$A$43:$E$49,4,FALSE))))))</f>
        <v/>
      </c>
      <c r="N51" s="71" t="str">
        <f>IF($G51="","",IF($C51=Listes!$B$34,Listes!$I$31,IF($C51=Listes!$B$35,(VLOOKUP(Barèmes!$F51,Listes!$E$31:$F$36,2,FALSE)),IF($C51=Listes!$B$33,IF(Barèmes!$E51&lt;=Listes!$A$64,Barèmes!$E51*Listes!$A$65,IF(Barèmes!$E51&gt;Listes!$D$64,Barèmes!$E51*Listes!$D$65,((Barèmes!$E51*Listes!$B$65)+Listes!$C$65)))))))</f>
        <v/>
      </c>
      <c r="O51" s="72" t="str">
        <f t="shared" si="0"/>
        <v/>
      </c>
      <c r="P51" s="112"/>
    </row>
    <row r="52" spans="1:16" ht="20.100000000000001" customHeight="1" x14ac:dyDescent="0.25">
      <c r="A52" s="26">
        <v>46</v>
      </c>
      <c r="B52" s="96"/>
      <c r="C52" s="96"/>
      <c r="D52" s="96"/>
      <c r="E52" s="96"/>
      <c r="F52" s="96"/>
      <c r="G52" s="77" t="str">
        <f>IF(C52="","",IF(C52="","",(VLOOKUP(C52,Listes!$B$31:$C$35,2,FALSE))))</f>
        <v/>
      </c>
      <c r="H52" s="252"/>
      <c r="I52" s="252"/>
      <c r="J52" s="96" t="str">
        <f t="shared" si="2"/>
        <v/>
      </c>
      <c r="K52" s="72" t="str">
        <f>IF(G52="","",IF(G52="","",(VLOOKUP(G52,Listes!$C$31:$D$35,2,FALSE))))</f>
        <v/>
      </c>
      <c r="L52" s="71" t="str">
        <f>IF($G52="","",IF($C52=Listes!$B$32,IF(Barèmes!$E52&lt;=Listes!$B$53,(Barèmes!$E52*(VLOOKUP(Barèmes!$D52,Listes!$A$54:$E$60,2,FALSE))),IF(Barèmes!$E52&gt;Listes!$E$53,(Barèmes!$E52*(VLOOKUP(Barèmes!$D52,Listes!$A$54:$E$60,5,FALSE))),(Barèmes!$E52*(VLOOKUP(Barèmes!$D52,Listes!$A$54:$E$60,3,FALSE)))+(VLOOKUP(Barèmes!$D52,Listes!$A$54:$E$60,4,FALSE))))))</f>
        <v/>
      </c>
      <c r="M52" s="71" t="str">
        <f>IF($G52="","",IF($C52=Listes!$B$31,IF(Barèmes!$E52&lt;=Listes!$B$42,(Barèmes!$E52*(VLOOKUP(Barèmes!$D52,Listes!$A$43:$E$49,2,FALSE))),IF(Barèmes!$E52&gt;Listes!$D$42,(Barèmes!$E52*(VLOOKUP(Barèmes!$D52,Listes!$A$43:$E$49,5,FALSE))),(Barèmes!$E52*(VLOOKUP(Barèmes!$D52,Listes!$A$43:$E$49,3,FALSE)))+(VLOOKUP(Barèmes!$D52,Listes!$A$43:$E$49,4,FALSE))))))</f>
        <v/>
      </c>
      <c r="N52" s="71" t="str">
        <f>IF($G52="","",IF($C52=Listes!$B$34,Listes!$I$31,IF($C52=Listes!$B$35,(VLOOKUP(Barèmes!$F52,Listes!$E$31:$F$36,2,FALSE)),IF($C52=Listes!$B$33,IF(Barèmes!$E52&lt;=Listes!$A$64,Barèmes!$E52*Listes!$A$65,IF(Barèmes!$E52&gt;Listes!$D$64,Barèmes!$E52*Listes!$D$65,((Barèmes!$E52*Listes!$B$65)+Listes!$C$65)))))))</f>
        <v/>
      </c>
      <c r="O52" s="72" t="str">
        <f t="shared" si="0"/>
        <v/>
      </c>
      <c r="P52" s="112"/>
    </row>
    <row r="53" spans="1:16" ht="20.100000000000001" customHeight="1" x14ac:dyDescent="0.25">
      <c r="A53" s="26">
        <v>47</v>
      </c>
      <c r="B53" s="96"/>
      <c r="C53" s="96"/>
      <c r="D53" s="96"/>
      <c r="E53" s="96"/>
      <c r="F53" s="96"/>
      <c r="G53" s="77" t="str">
        <f>IF(C53="","",IF(C53="","",(VLOOKUP(C53,Listes!$B$31:$C$35,2,FALSE))))</f>
        <v/>
      </c>
      <c r="H53" s="252"/>
      <c r="I53" s="252"/>
      <c r="J53" s="96" t="str">
        <f t="shared" si="2"/>
        <v/>
      </c>
      <c r="K53" s="72" t="str">
        <f>IF(G53="","",IF(G53="","",(VLOOKUP(G53,Listes!$C$31:$D$35,2,FALSE))))</f>
        <v/>
      </c>
      <c r="L53" s="71" t="str">
        <f>IF($G53="","",IF($C53=Listes!$B$32,IF(Barèmes!$E53&lt;=Listes!$B$53,(Barèmes!$E53*(VLOOKUP(Barèmes!$D53,Listes!$A$54:$E$60,2,FALSE))),IF(Barèmes!$E53&gt;Listes!$E$53,(Barèmes!$E53*(VLOOKUP(Barèmes!$D53,Listes!$A$54:$E$60,5,FALSE))),(Barèmes!$E53*(VLOOKUP(Barèmes!$D53,Listes!$A$54:$E$60,3,FALSE)))+(VLOOKUP(Barèmes!$D53,Listes!$A$54:$E$60,4,FALSE))))))</f>
        <v/>
      </c>
      <c r="M53" s="71" t="str">
        <f>IF($G53="","",IF($C53=Listes!$B$31,IF(Barèmes!$E53&lt;=Listes!$B$42,(Barèmes!$E53*(VLOOKUP(Barèmes!$D53,Listes!$A$43:$E$49,2,FALSE))),IF(Barèmes!$E53&gt;Listes!$D$42,(Barèmes!$E53*(VLOOKUP(Barèmes!$D53,Listes!$A$43:$E$49,5,FALSE))),(Barèmes!$E53*(VLOOKUP(Barèmes!$D53,Listes!$A$43:$E$49,3,FALSE)))+(VLOOKUP(Barèmes!$D53,Listes!$A$43:$E$49,4,FALSE))))))</f>
        <v/>
      </c>
      <c r="N53" s="71" t="str">
        <f>IF($G53="","",IF($C53=Listes!$B$34,Listes!$I$31,IF($C53=Listes!$B$35,(VLOOKUP(Barèmes!$F53,Listes!$E$31:$F$36,2,FALSE)),IF($C53=Listes!$B$33,IF(Barèmes!$E53&lt;=Listes!$A$64,Barèmes!$E53*Listes!$A$65,IF(Barèmes!$E53&gt;Listes!$D$64,Barèmes!$E53*Listes!$D$65,((Barèmes!$E53*Listes!$B$65)+Listes!$C$65)))))))</f>
        <v/>
      </c>
      <c r="O53" s="72" t="str">
        <f t="shared" si="0"/>
        <v/>
      </c>
      <c r="P53" s="112"/>
    </row>
    <row r="54" spans="1:16" ht="20.100000000000001" customHeight="1" x14ac:dyDescent="0.25">
      <c r="A54" s="26">
        <v>48</v>
      </c>
      <c r="B54" s="96"/>
      <c r="C54" s="96"/>
      <c r="D54" s="96"/>
      <c r="E54" s="96"/>
      <c r="F54" s="96"/>
      <c r="G54" s="77" t="str">
        <f>IF(C54="","",IF(C54="","",(VLOOKUP(C54,Listes!$B$31:$C$35,2,FALSE))))</f>
        <v/>
      </c>
      <c r="H54" s="252"/>
      <c r="I54" s="252"/>
      <c r="J54" s="96" t="str">
        <f t="shared" si="2"/>
        <v/>
      </c>
      <c r="K54" s="72" t="str">
        <f>IF(G54="","",IF(G54="","",(VLOOKUP(G54,Listes!$C$31:$D$35,2,FALSE))))</f>
        <v/>
      </c>
      <c r="L54" s="71" t="str">
        <f>IF($G54="","",IF($C54=Listes!$B$32,IF(Barèmes!$E54&lt;=Listes!$B$53,(Barèmes!$E54*(VLOOKUP(Barèmes!$D54,Listes!$A$54:$E$60,2,FALSE))),IF(Barèmes!$E54&gt;Listes!$E$53,(Barèmes!$E54*(VLOOKUP(Barèmes!$D54,Listes!$A$54:$E$60,5,FALSE))),(Barèmes!$E54*(VLOOKUP(Barèmes!$D54,Listes!$A$54:$E$60,3,FALSE)))+(VLOOKUP(Barèmes!$D54,Listes!$A$54:$E$60,4,FALSE))))))</f>
        <v/>
      </c>
      <c r="M54" s="71" t="str">
        <f>IF($G54="","",IF($C54=Listes!$B$31,IF(Barèmes!$E54&lt;=Listes!$B$42,(Barèmes!$E54*(VLOOKUP(Barèmes!$D54,Listes!$A$43:$E$49,2,FALSE))),IF(Barèmes!$E54&gt;Listes!$D$42,(Barèmes!$E54*(VLOOKUP(Barèmes!$D54,Listes!$A$43:$E$49,5,FALSE))),(Barèmes!$E54*(VLOOKUP(Barèmes!$D54,Listes!$A$43:$E$49,3,FALSE)))+(VLOOKUP(Barèmes!$D54,Listes!$A$43:$E$49,4,FALSE))))))</f>
        <v/>
      </c>
      <c r="N54" s="71" t="str">
        <f>IF($G54="","",IF($C54=Listes!$B$34,Listes!$I$31,IF($C54=Listes!$B$35,(VLOOKUP(Barèmes!$F54,Listes!$E$31:$F$36,2,FALSE)),IF($C54=Listes!$B$33,IF(Barèmes!$E54&lt;=Listes!$A$64,Barèmes!$E54*Listes!$A$65,IF(Barèmes!$E54&gt;Listes!$D$64,Barèmes!$E54*Listes!$D$65,((Barèmes!$E54*Listes!$B$65)+Listes!$C$65)))))))</f>
        <v/>
      </c>
      <c r="O54" s="72" t="str">
        <f t="shared" si="0"/>
        <v/>
      </c>
      <c r="P54" s="112"/>
    </row>
    <row r="55" spans="1:16" ht="20.100000000000001" customHeight="1" x14ac:dyDescent="0.25">
      <c r="A55" s="26">
        <v>49</v>
      </c>
      <c r="B55" s="96"/>
      <c r="C55" s="96"/>
      <c r="D55" s="96"/>
      <c r="E55" s="96"/>
      <c r="F55" s="96"/>
      <c r="G55" s="77" t="str">
        <f>IF(C55="","",IF(C55="","",(VLOOKUP(C55,Listes!$B$31:$C$35,2,FALSE))))</f>
        <v/>
      </c>
      <c r="H55" s="252"/>
      <c r="I55" s="252"/>
      <c r="J55" s="96" t="str">
        <f t="shared" si="2"/>
        <v/>
      </c>
      <c r="K55" s="72" t="str">
        <f>IF(G55="","",IF(G55="","",(VLOOKUP(G55,Listes!$C$31:$D$35,2,FALSE))))</f>
        <v/>
      </c>
      <c r="L55" s="71" t="str">
        <f>IF($G55="","",IF($C55=Listes!$B$32,IF(Barèmes!$E55&lt;=Listes!$B$53,(Barèmes!$E55*(VLOOKUP(Barèmes!$D55,Listes!$A$54:$E$60,2,FALSE))),IF(Barèmes!$E55&gt;Listes!$E$53,(Barèmes!$E55*(VLOOKUP(Barèmes!$D55,Listes!$A$54:$E$60,5,FALSE))),(Barèmes!$E55*(VLOOKUP(Barèmes!$D55,Listes!$A$54:$E$60,3,FALSE)))+(VLOOKUP(Barèmes!$D55,Listes!$A$54:$E$60,4,FALSE))))))</f>
        <v/>
      </c>
      <c r="M55" s="71" t="str">
        <f>IF($G55="","",IF($C55=Listes!$B$31,IF(Barèmes!$E55&lt;=Listes!$B$42,(Barèmes!$E55*(VLOOKUP(Barèmes!$D55,Listes!$A$43:$E$49,2,FALSE))),IF(Barèmes!$E55&gt;Listes!$D$42,(Barèmes!$E55*(VLOOKUP(Barèmes!$D55,Listes!$A$43:$E$49,5,FALSE))),(Barèmes!$E55*(VLOOKUP(Barèmes!$D55,Listes!$A$43:$E$49,3,FALSE)))+(VLOOKUP(Barèmes!$D55,Listes!$A$43:$E$49,4,FALSE))))))</f>
        <v/>
      </c>
      <c r="N55" s="71" t="str">
        <f>IF($G55="","",IF($C55=Listes!$B$34,Listes!$I$31,IF($C55=Listes!$B$35,(VLOOKUP(Barèmes!$F55,Listes!$E$31:$F$36,2,FALSE)),IF($C55=Listes!$B$33,IF(Barèmes!$E55&lt;=Listes!$A$64,Barèmes!$E55*Listes!$A$65,IF(Barèmes!$E55&gt;Listes!$D$64,Barèmes!$E55*Listes!$D$65,((Barèmes!$E55*Listes!$B$65)+Listes!$C$65)))))))</f>
        <v/>
      </c>
      <c r="O55" s="72" t="str">
        <f t="shared" si="0"/>
        <v/>
      </c>
      <c r="P55" s="112"/>
    </row>
    <row r="56" spans="1:16" ht="20.100000000000001" customHeight="1" x14ac:dyDescent="0.25">
      <c r="A56" s="26">
        <v>50</v>
      </c>
      <c r="B56" s="96"/>
      <c r="C56" s="96"/>
      <c r="D56" s="96"/>
      <c r="E56" s="96"/>
      <c r="F56" s="96"/>
      <c r="G56" s="77" t="str">
        <f>IF(C56="","",IF(C56="","",(VLOOKUP(C56,Listes!$B$31:$C$35,2,FALSE))))</f>
        <v/>
      </c>
      <c r="H56" s="252"/>
      <c r="I56" s="252"/>
      <c r="J56" s="96" t="str">
        <f t="shared" si="2"/>
        <v/>
      </c>
      <c r="K56" s="72" t="str">
        <f>IF(G56="","",IF(G56="","",(VLOOKUP(G56,Listes!$C$31:$D$35,2,FALSE))))</f>
        <v/>
      </c>
      <c r="L56" s="71" t="str">
        <f>IF($G56="","",IF($C56=Listes!$B$32,IF(Barèmes!$E56&lt;=Listes!$B$53,(Barèmes!$E56*(VLOOKUP(Barèmes!$D56,Listes!$A$54:$E$60,2,FALSE))),IF(Barèmes!$E56&gt;Listes!$E$53,(Barèmes!$E56*(VLOOKUP(Barèmes!$D56,Listes!$A$54:$E$60,5,FALSE))),(Barèmes!$E56*(VLOOKUP(Barèmes!$D56,Listes!$A$54:$E$60,3,FALSE)))+(VLOOKUP(Barèmes!$D56,Listes!$A$54:$E$60,4,FALSE))))))</f>
        <v/>
      </c>
      <c r="M56" s="71" t="str">
        <f>IF($G56="","",IF($C56=Listes!$B$31,IF(Barèmes!$E56&lt;=Listes!$B$42,(Barèmes!$E56*(VLOOKUP(Barèmes!$D56,Listes!$A$43:$E$49,2,FALSE))),IF(Barèmes!$E56&gt;Listes!$D$42,(Barèmes!$E56*(VLOOKUP(Barèmes!$D56,Listes!$A$43:$E$49,5,FALSE))),(Barèmes!$E56*(VLOOKUP(Barèmes!$D56,Listes!$A$43:$E$49,3,FALSE)))+(VLOOKUP(Barèmes!$D56,Listes!$A$43:$E$49,4,FALSE))))))</f>
        <v/>
      </c>
      <c r="N56" s="71" t="str">
        <f>IF($G56="","",IF($C56=Listes!$B$34,Listes!$I$31,IF($C56=Listes!$B$35,(VLOOKUP(Barèmes!$F56,Listes!$E$31:$F$36,2,FALSE)),IF($C56=Listes!$B$33,IF(Barèmes!$E56&lt;=Listes!$A$64,Barèmes!$E56*Listes!$A$65,IF(Barèmes!$E56&gt;Listes!$D$64,Barèmes!$E56*Listes!$D$65,((Barèmes!$E56*Listes!$B$65)+Listes!$C$65)))))))</f>
        <v/>
      </c>
      <c r="O56" s="72" t="str">
        <f t="shared" si="0"/>
        <v/>
      </c>
      <c r="P56" s="112"/>
    </row>
    <row r="57" spans="1:16" ht="20.100000000000001" customHeight="1" x14ac:dyDescent="0.25">
      <c r="A57" s="26">
        <v>51</v>
      </c>
      <c r="B57" s="96"/>
      <c r="C57" s="96"/>
      <c r="D57" s="96"/>
      <c r="E57" s="96"/>
      <c r="F57" s="96"/>
      <c r="G57" s="77" t="str">
        <f>IF(C57="","",IF(C57="","",(VLOOKUP(C57,Listes!$B$31:$C$35,2,FALSE))))</f>
        <v/>
      </c>
      <c r="H57" s="252"/>
      <c r="I57" s="252"/>
      <c r="J57" s="96" t="str">
        <f t="shared" si="2"/>
        <v/>
      </c>
      <c r="K57" s="72" t="str">
        <f>IF(G57="","",IF(G57="","",(VLOOKUP(G57,Listes!$C$31:$D$35,2,FALSE))))</f>
        <v/>
      </c>
      <c r="L57" s="71" t="str">
        <f>IF($G57="","",IF($C57=Listes!$B$32,IF(Barèmes!$E57&lt;=Listes!$B$53,(Barèmes!$E57*(VLOOKUP(Barèmes!$D57,Listes!$A$54:$E$60,2,FALSE))),IF(Barèmes!$E57&gt;Listes!$E$53,(Barèmes!$E57*(VLOOKUP(Barèmes!$D57,Listes!$A$54:$E$60,5,FALSE))),(Barèmes!$E57*(VLOOKUP(Barèmes!$D57,Listes!$A$54:$E$60,3,FALSE)))+(VLOOKUP(Barèmes!$D57,Listes!$A$54:$E$60,4,FALSE))))))</f>
        <v/>
      </c>
      <c r="M57" s="71" t="str">
        <f>IF($G57="","",IF($C57=Listes!$B$31,IF(Barèmes!$E57&lt;=Listes!$B$42,(Barèmes!$E57*(VLOOKUP(Barèmes!$D57,Listes!$A$43:$E$49,2,FALSE))),IF(Barèmes!$E57&gt;Listes!$D$42,(Barèmes!$E57*(VLOOKUP(Barèmes!$D57,Listes!$A$43:$E$49,5,FALSE))),(Barèmes!$E57*(VLOOKUP(Barèmes!$D57,Listes!$A$43:$E$49,3,FALSE)))+(VLOOKUP(Barèmes!$D57,Listes!$A$43:$E$49,4,FALSE))))))</f>
        <v/>
      </c>
      <c r="N57" s="71" t="str">
        <f>IF($G57="","",IF($C57=Listes!$B$34,Listes!$I$31,IF($C57=Listes!$B$35,(VLOOKUP(Barèmes!$F57,Listes!$E$31:$F$36,2,FALSE)),IF($C57=Listes!$B$33,IF(Barèmes!$E57&lt;=Listes!$A$64,Barèmes!$E57*Listes!$A$65,IF(Barèmes!$E57&gt;Listes!$D$64,Barèmes!$E57*Listes!$D$65,((Barèmes!$E57*Listes!$B$65)+Listes!$C$65)))))))</f>
        <v/>
      </c>
      <c r="O57" s="72" t="str">
        <f t="shared" si="0"/>
        <v/>
      </c>
      <c r="P57" s="112"/>
    </row>
    <row r="58" spans="1:16" ht="20.100000000000001" customHeight="1" x14ac:dyDescent="0.25">
      <c r="A58" s="26">
        <v>52</v>
      </c>
      <c r="B58" s="96"/>
      <c r="C58" s="96"/>
      <c r="D58" s="96"/>
      <c r="E58" s="96"/>
      <c r="F58" s="96"/>
      <c r="G58" s="77" t="str">
        <f>IF(C58="","",IF(C58="","",(VLOOKUP(C58,Listes!$B$31:$C$35,2,FALSE))))</f>
        <v/>
      </c>
      <c r="H58" s="252"/>
      <c r="I58" s="252"/>
      <c r="J58" s="96" t="str">
        <f t="shared" si="2"/>
        <v/>
      </c>
      <c r="K58" s="72" t="str">
        <f>IF(G58="","",IF(G58="","",(VLOOKUP(G58,Listes!$C$31:$D$35,2,FALSE))))</f>
        <v/>
      </c>
      <c r="L58" s="71" t="str">
        <f>IF($G58="","",IF($C58=Listes!$B$32,IF(Barèmes!$E58&lt;=Listes!$B$53,(Barèmes!$E58*(VLOOKUP(Barèmes!$D58,Listes!$A$54:$E$60,2,FALSE))),IF(Barèmes!$E58&gt;Listes!$E$53,(Barèmes!$E58*(VLOOKUP(Barèmes!$D58,Listes!$A$54:$E$60,5,FALSE))),(Barèmes!$E58*(VLOOKUP(Barèmes!$D58,Listes!$A$54:$E$60,3,FALSE)))+(VLOOKUP(Barèmes!$D58,Listes!$A$54:$E$60,4,FALSE))))))</f>
        <v/>
      </c>
      <c r="M58" s="71" t="str">
        <f>IF($G58="","",IF($C58=Listes!$B$31,IF(Barèmes!$E58&lt;=Listes!$B$42,(Barèmes!$E58*(VLOOKUP(Barèmes!$D58,Listes!$A$43:$E$49,2,FALSE))),IF(Barèmes!$E58&gt;Listes!$D$42,(Barèmes!$E58*(VLOOKUP(Barèmes!$D58,Listes!$A$43:$E$49,5,FALSE))),(Barèmes!$E58*(VLOOKUP(Barèmes!$D58,Listes!$A$43:$E$49,3,FALSE)))+(VLOOKUP(Barèmes!$D58,Listes!$A$43:$E$49,4,FALSE))))))</f>
        <v/>
      </c>
      <c r="N58" s="71" t="str">
        <f>IF($G58="","",IF($C58=Listes!$B$34,Listes!$I$31,IF($C58=Listes!$B$35,(VLOOKUP(Barèmes!$F58,Listes!$E$31:$F$36,2,FALSE)),IF($C58=Listes!$B$33,IF(Barèmes!$E58&lt;=Listes!$A$64,Barèmes!$E58*Listes!$A$65,IF(Barèmes!$E58&gt;Listes!$D$64,Barèmes!$E58*Listes!$D$65,((Barèmes!$E58*Listes!$B$65)+Listes!$C$65)))))))</f>
        <v/>
      </c>
      <c r="O58" s="72" t="str">
        <f t="shared" si="0"/>
        <v/>
      </c>
      <c r="P58" s="112"/>
    </row>
    <row r="59" spans="1:16" ht="20.100000000000001" customHeight="1" x14ac:dyDescent="0.25">
      <c r="A59" s="26">
        <v>53</v>
      </c>
      <c r="B59" s="96"/>
      <c r="C59" s="96"/>
      <c r="D59" s="96"/>
      <c r="E59" s="96"/>
      <c r="F59" s="96"/>
      <c r="G59" s="77" t="str">
        <f>IF(C59="","",IF(C59="","",(VLOOKUP(C59,Listes!$B$31:$C$35,2,FALSE))))</f>
        <v/>
      </c>
      <c r="H59" s="252"/>
      <c r="I59" s="252"/>
      <c r="J59" s="96" t="str">
        <f t="shared" si="2"/>
        <v/>
      </c>
      <c r="K59" s="72" t="str">
        <f>IF(G59="","",IF(G59="","",(VLOOKUP(G59,Listes!$C$31:$D$35,2,FALSE))))</f>
        <v/>
      </c>
      <c r="L59" s="71" t="str">
        <f>IF($G59="","",IF($C59=Listes!$B$32,IF(Barèmes!$E59&lt;=Listes!$B$53,(Barèmes!$E59*(VLOOKUP(Barèmes!$D59,Listes!$A$54:$E$60,2,FALSE))),IF(Barèmes!$E59&gt;Listes!$E$53,(Barèmes!$E59*(VLOOKUP(Barèmes!$D59,Listes!$A$54:$E$60,5,FALSE))),(Barèmes!$E59*(VLOOKUP(Barèmes!$D59,Listes!$A$54:$E$60,3,FALSE)))+(VLOOKUP(Barèmes!$D59,Listes!$A$54:$E$60,4,FALSE))))))</f>
        <v/>
      </c>
      <c r="M59" s="71" t="str">
        <f>IF($G59="","",IF($C59=Listes!$B$31,IF(Barèmes!$E59&lt;=Listes!$B$42,(Barèmes!$E59*(VLOOKUP(Barèmes!$D59,Listes!$A$43:$E$49,2,FALSE))),IF(Barèmes!$E59&gt;Listes!$D$42,(Barèmes!$E59*(VLOOKUP(Barèmes!$D59,Listes!$A$43:$E$49,5,FALSE))),(Barèmes!$E59*(VLOOKUP(Barèmes!$D59,Listes!$A$43:$E$49,3,FALSE)))+(VLOOKUP(Barèmes!$D59,Listes!$A$43:$E$49,4,FALSE))))))</f>
        <v/>
      </c>
      <c r="N59" s="71" t="str">
        <f>IF($G59="","",IF($C59=Listes!$B$34,Listes!$I$31,IF($C59=Listes!$B$35,(VLOOKUP(Barèmes!$F59,Listes!$E$31:$F$36,2,FALSE)),IF($C59=Listes!$B$33,IF(Barèmes!$E59&lt;=Listes!$A$64,Barèmes!$E59*Listes!$A$65,IF(Barèmes!$E59&gt;Listes!$D$64,Barèmes!$E59*Listes!$D$65,((Barèmes!$E59*Listes!$B$65)+Listes!$C$65)))))))</f>
        <v/>
      </c>
      <c r="O59" s="72" t="str">
        <f t="shared" si="0"/>
        <v/>
      </c>
      <c r="P59" s="112"/>
    </row>
    <row r="60" spans="1:16" ht="20.100000000000001" customHeight="1" x14ac:dyDescent="0.25">
      <c r="A60" s="26">
        <v>54</v>
      </c>
      <c r="B60" s="96"/>
      <c r="C60" s="96"/>
      <c r="D60" s="96"/>
      <c r="E60" s="96"/>
      <c r="F60" s="96"/>
      <c r="G60" s="77" t="str">
        <f>IF(C60="","",IF(C60="","",(VLOOKUP(C60,Listes!$B$31:$C$35,2,FALSE))))</f>
        <v/>
      </c>
      <c r="H60" s="252"/>
      <c r="I60" s="252"/>
      <c r="J60" s="96" t="str">
        <f t="shared" si="2"/>
        <v/>
      </c>
      <c r="K60" s="72" t="str">
        <f>IF(G60="","",IF(G60="","",(VLOOKUP(G60,Listes!$C$31:$D$35,2,FALSE))))</f>
        <v/>
      </c>
      <c r="L60" s="71" t="str">
        <f>IF($G60="","",IF($C60=Listes!$B$32,IF(Barèmes!$E60&lt;=Listes!$B$53,(Barèmes!$E60*(VLOOKUP(Barèmes!$D60,Listes!$A$54:$E$60,2,FALSE))),IF(Barèmes!$E60&gt;Listes!$E$53,(Barèmes!$E60*(VLOOKUP(Barèmes!$D60,Listes!$A$54:$E$60,5,FALSE))),(Barèmes!$E60*(VLOOKUP(Barèmes!$D60,Listes!$A$54:$E$60,3,FALSE)))+(VLOOKUP(Barèmes!$D60,Listes!$A$54:$E$60,4,FALSE))))))</f>
        <v/>
      </c>
      <c r="M60" s="71" t="str">
        <f>IF($G60="","",IF($C60=Listes!$B$31,IF(Barèmes!$E60&lt;=Listes!$B$42,(Barèmes!$E60*(VLOOKUP(Barèmes!$D60,Listes!$A$43:$E$49,2,FALSE))),IF(Barèmes!$E60&gt;Listes!$D$42,(Barèmes!$E60*(VLOOKUP(Barèmes!$D60,Listes!$A$43:$E$49,5,FALSE))),(Barèmes!$E60*(VLOOKUP(Barèmes!$D60,Listes!$A$43:$E$49,3,FALSE)))+(VLOOKUP(Barèmes!$D60,Listes!$A$43:$E$49,4,FALSE))))))</f>
        <v/>
      </c>
      <c r="N60" s="71" t="str">
        <f>IF($G60="","",IF($C60=Listes!$B$34,Listes!$I$31,IF($C60=Listes!$B$35,(VLOOKUP(Barèmes!$F60,Listes!$E$31:$F$36,2,FALSE)),IF($C60=Listes!$B$33,IF(Barèmes!$E60&lt;=Listes!$A$64,Barèmes!$E60*Listes!$A$65,IF(Barèmes!$E60&gt;Listes!$D$64,Barèmes!$E60*Listes!$D$65,((Barèmes!$E60*Listes!$B$65)+Listes!$C$65)))))))</f>
        <v/>
      </c>
      <c r="O60" s="72" t="str">
        <f t="shared" si="0"/>
        <v/>
      </c>
      <c r="P60" s="112"/>
    </row>
    <row r="61" spans="1:16" ht="20.100000000000001" customHeight="1" x14ac:dyDescent="0.25">
      <c r="A61" s="26">
        <v>55</v>
      </c>
      <c r="B61" s="96"/>
      <c r="C61" s="96"/>
      <c r="D61" s="96"/>
      <c r="E61" s="96"/>
      <c r="F61" s="96"/>
      <c r="G61" s="77" t="str">
        <f>IF(C61="","",IF(C61="","",(VLOOKUP(C61,Listes!$B$31:$C$35,2,FALSE))))</f>
        <v/>
      </c>
      <c r="H61" s="252"/>
      <c r="I61" s="252"/>
      <c r="J61" s="96" t="str">
        <f t="shared" si="2"/>
        <v/>
      </c>
      <c r="K61" s="72" t="str">
        <f>IF(G61="","",IF(G61="","",(VLOOKUP(G61,Listes!$C$31:$D$35,2,FALSE))))</f>
        <v/>
      </c>
      <c r="L61" s="71" t="str">
        <f>IF($G61="","",IF($C61=Listes!$B$32,IF(Barèmes!$E61&lt;=Listes!$B$53,(Barèmes!$E61*(VLOOKUP(Barèmes!$D61,Listes!$A$54:$E$60,2,FALSE))),IF(Barèmes!$E61&gt;Listes!$E$53,(Barèmes!$E61*(VLOOKUP(Barèmes!$D61,Listes!$A$54:$E$60,5,FALSE))),(Barèmes!$E61*(VLOOKUP(Barèmes!$D61,Listes!$A$54:$E$60,3,FALSE)))+(VLOOKUP(Barèmes!$D61,Listes!$A$54:$E$60,4,FALSE))))))</f>
        <v/>
      </c>
      <c r="M61" s="71" t="str">
        <f>IF($G61="","",IF($C61=Listes!$B$31,IF(Barèmes!$E61&lt;=Listes!$B$42,(Barèmes!$E61*(VLOOKUP(Barèmes!$D61,Listes!$A$43:$E$49,2,FALSE))),IF(Barèmes!$E61&gt;Listes!$D$42,(Barèmes!$E61*(VLOOKUP(Barèmes!$D61,Listes!$A$43:$E$49,5,FALSE))),(Barèmes!$E61*(VLOOKUP(Barèmes!$D61,Listes!$A$43:$E$49,3,FALSE)))+(VLOOKUP(Barèmes!$D61,Listes!$A$43:$E$49,4,FALSE))))))</f>
        <v/>
      </c>
      <c r="N61" s="71" t="str">
        <f>IF($G61="","",IF($C61=Listes!$B$34,Listes!$I$31,IF($C61=Listes!$B$35,(VLOOKUP(Barèmes!$F61,Listes!$E$31:$F$36,2,FALSE)),IF($C61=Listes!$B$33,IF(Barèmes!$E61&lt;=Listes!$A$64,Barèmes!$E61*Listes!$A$65,IF(Barèmes!$E61&gt;Listes!$D$64,Barèmes!$E61*Listes!$D$65,((Barèmes!$E61*Listes!$B$65)+Listes!$C$65)))))))</f>
        <v/>
      </c>
      <c r="O61" s="72" t="str">
        <f t="shared" si="0"/>
        <v/>
      </c>
      <c r="P61" s="112"/>
    </row>
    <row r="62" spans="1:16" ht="20.100000000000001" customHeight="1" x14ac:dyDescent="0.25">
      <c r="A62" s="26">
        <v>56</v>
      </c>
      <c r="B62" s="96"/>
      <c r="C62" s="96"/>
      <c r="D62" s="96"/>
      <c r="E62" s="96"/>
      <c r="F62" s="96"/>
      <c r="G62" s="77" t="str">
        <f>IF(C62="","",IF(C62="","",(VLOOKUP(C62,Listes!$B$31:$C$35,2,FALSE))))</f>
        <v/>
      </c>
      <c r="H62" s="252"/>
      <c r="I62" s="252"/>
      <c r="J62" s="96" t="str">
        <f t="shared" si="2"/>
        <v/>
      </c>
      <c r="K62" s="72" t="str">
        <f>IF(G62="","",IF(G62="","",(VLOOKUP(G62,Listes!$C$31:$D$35,2,FALSE))))</f>
        <v/>
      </c>
      <c r="L62" s="71" t="str">
        <f>IF($G62="","",IF($C62=Listes!$B$32,IF(Barèmes!$E62&lt;=Listes!$B$53,(Barèmes!$E62*(VLOOKUP(Barèmes!$D62,Listes!$A$54:$E$60,2,FALSE))),IF(Barèmes!$E62&gt;Listes!$E$53,(Barèmes!$E62*(VLOOKUP(Barèmes!$D62,Listes!$A$54:$E$60,5,FALSE))),(Barèmes!$E62*(VLOOKUP(Barèmes!$D62,Listes!$A$54:$E$60,3,FALSE)))+(VLOOKUP(Barèmes!$D62,Listes!$A$54:$E$60,4,FALSE))))))</f>
        <v/>
      </c>
      <c r="M62" s="71" t="str">
        <f>IF($G62="","",IF($C62=Listes!$B$31,IF(Barèmes!$E62&lt;=Listes!$B$42,(Barèmes!$E62*(VLOOKUP(Barèmes!$D62,Listes!$A$43:$E$49,2,FALSE))),IF(Barèmes!$E62&gt;Listes!$D$42,(Barèmes!$E62*(VLOOKUP(Barèmes!$D62,Listes!$A$43:$E$49,5,FALSE))),(Barèmes!$E62*(VLOOKUP(Barèmes!$D62,Listes!$A$43:$E$49,3,FALSE)))+(VLOOKUP(Barèmes!$D62,Listes!$A$43:$E$49,4,FALSE))))))</f>
        <v/>
      </c>
      <c r="N62" s="71" t="str">
        <f>IF($G62="","",IF($C62=Listes!$B$34,Listes!$I$31,IF($C62=Listes!$B$35,(VLOOKUP(Barèmes!$F62,Listes!$E$31:$F$36,2,FALSE)),IF($C62=Listes!$B$33,IF(Barèmes!$E62&lt;=Listes!$A$64,Barèmes!$E62*Listes!$A$65,IF(Barèmes!$E62&gt;Listes!$D$64,Barèmes!$E62*Listes!$D$65,((Barèmes!$E62*Listes!$B$65)+Listes!$C$65)))))))</f>
        <v/>
      </c>
      <c r="O62" s="72" t="str">
        <f t="shared" si="0"/>
        <v/>
      </c>
      <c r="P62" s="112"/>
    </row>
    <row r="63" spans="1:16" ht="20.100000000000001" customHeight="1" x14ac:dyDescent="0.25">
      <c r="A63" s="26">
        <v>57</v>
      </c>
      <c r="B63" s="96"/>
      <c r="C63" s="96"/>
      <c r="D63" s="96"/>
      <c r="E63" s="96"/>
      <c r="F63" s="96"/>
      <c r="G63" s="77" t="str">
        <f>IF(C63="","",IF(C63="","",(VLOOKUP(C63,Listes!$B$31:$C$35,2,FALSE))))</f>
        <v/>
      </c>
      <c r="H63" s="252"/>
      <c r="I63" s="252"/>
      <c r="J63" s="96" t="str">
        <f t="shared" si="2"/>
        <v/>
      </c>
      <c r="K63" s="72" t="str">
        <f>IF(G63="","",IF(G63="","",(VLOOKUP(G63,Listes!$C$31:$D$35,2,FALSE))))</f>
        <v/>
      </c>
      <c r="L63" s="71" t="str">
        <f>IF($G63="","",IF($C63=Listes!$B$32,IF(Barèmes!$E63&lt;=Listes!$B$53,(Barèmes!$E63*(VLOOKUP(Barèmes!$D63,Listes!$A$54:$E$60,2,FALSE))),IF(Barèmes!$E63&gt;Listes!$E$53,(Barèmes!$E63*(VLOOKUP(Barèmes!$D63,Listes!$A$54:$E$60,5,FALSE))),(Barèmes!$E63*(VLOOKUP(Barèmes!$D63,Listes!$A$54:$E$60,3,FALSE)))+(VLOOKUP(Barèmes!$D63,Listes!$A$54:$E$60,4,FALSE))))))</f>
        <v/>
      </c>
      <c r="M63" s="71" t="str">
        <f>IF($G63="","",IF($C63=Listes!$B$31,IF(Barèmes!$E63&lt;=Listes!$B$42,(Barèmes!$E63*(VLOOKUP(Barèmes!$D63,Listes!$A$43:$E$49,2,FALSE))),IF(Barèmes!$E63&gt;Listes!$D$42,(Barèmes!$E63*(VLOOKUP(Barèmes!$D63,Listes!$A$43:$E$49,5,FALSE))),(Barèmes!$E63*(VLOOKUP(Barèmes!$D63,Listes!$A$43:$E$49,3,FALSE)))+(VLOOKUP(Barèmes!$D63,Listes!$A$43:$E$49,4,FALSE))))))</f>
        <v/>
      </c>
      <c r="N63" s="71" t="str">
        <f>IF($G63="","",IF($C63=Listes!$B$34,Listes!$I$31,IF($C63=Listes!$B$35,(VLOOKUP(Barèmes!$F63,Listes!$E$31:$F$36,2,FALSE)),IF($C63=Listes!$B$33,IF(Barèmes!$E63&lt;=Listes!$A$64,Barèmes!$E63*Listes!$A$65,IF(Barèmes!$E63&gt;Listes!$D$64,Barèmes!$E63*Listes!$D$65,((Barèmes!$E63*Listes!$B$65)+Listes!$C$65)))))))</f>
        <v/>
      </c>
      <c r="O63" s="72" t="str">
        <f t="shared" si="0"/>
        <v/>
      </c>
      <c r="P63" s="112"/>
    </row>
    <row r="64" spans="1:16" ht="20.100000000000001" customHeight="1" x14ac:dyDescent="0.25">
      <c r="A64" s="26">
        <v>58</v>
      </c>
      <c r="B64" s="96"/>
      <c r="C64" s="96"/>
      <c r="D64" s="96"/>
      <c r="E64" s="96"/>
      <c r="F64" s="96"/>
      <c r="G64" s="77" t="str">
        <f>IF(C64="","",IF(C64="","",(VLOOKUP(C64,Listes!$B$31:$C$35,2,FALSE))))</f>
        <v/>
      </c>
      <c r="H64" s="252"/>
      <c r="I64" s="252"/>
      <c r="J64" s="96" t="str">
        <f t="shared" si="2"/>
        <v/>
      </c>
      <c r="K64" s="72" t="str">
        <f>IF(G64="","",IF(G64="","",(VLOOKUP(G64,Listes!$C$31:$D$35,2,FALSE))))</f>
        <v/>
      </c>
      <c r="L64" s="71" t="str">
        <f>IF($G64="","",IF($C64=Listes!$B$32,IF(Barèmes!$E64&lt;=Listes!$B$53,(Barèmes!$E64*(VLOOKUP(Barèmes!$D64,Listes!$A$54:$E$60,2,FALSE))),IF(Barèmes!$E64&gt;Listes!$E$53,(Barèmes!$E64*(VLOOKUP(Barèmes!$D64,Listes!$A$54:$E$60,5,FALSE))),(Barèmes!$E64*(VLOOKUP(Barèmes!$D64,Listes!$A$54:$E$60,3,FALSE)))+(VLOOKUP(Barèmes!$D64,Listes!$A$54:$E$60,4,FALSE))))))</f>
        <v/>
      </c>
      <c r="M64" s="71" t="str">
        <f>IF($G64="","",IF($C64=Listes!$B$31,IF(Barèmes!$E64&lt;=Listes!$B$42,(Barèmes!$E64*(VLOOKUP(Barèmes!$D64,Listes!$A$43:$E$49,2,FALSE))),IF(Barèmes!$E64&gt;Listes!$D$42,(Barèmes!$E64*(VLOOKUP(Barèmes!$D64,Listes!$A$43:$E$49,5,FALSE))),(Barèmes!$E64*(VLOOKUP(Barèmes!$D64,Listes!$A$43:$E$49,3,FALSE)))+(VLOOKUP(Barèmes!$D64,Listes!$A$43:$E$49,4,FALSE))))))</f>
        <v/>
      </c>
      <c r="N64" s="71" t="str">
        <f>IF($G64="","",IF($C64=Listes!$B$34,Listes!$I$31,IF($C64=Listes!$B$35,(VLOOKUP(Barèmes!$F64,Listes!$E$31:$F$36,2,FALSE)),IF($C64=Listes!$B$33,IF(Barèmes!$E64&lt;=Listes!$A$64,Barèmes!$E64*Listes!$A$65,IF(Barèmes!$E64&gt;Listes!$D$64,Barèmes!$E64*Listes!$D$65,((Barèmes!$E64*Listes!$B$65)+Listes!$C$65)))))))</f>
        <v/>
      </c>
      <c r="O64" s="72" t="str">
        <f t="shared" si="0"/>
        <v/>
      </c>
      <c r="P64" s="112"/>
    </row>
    <row r="65" spans="1:16" ht="20.100000000000001" customHeight="1" x14ac:dyDescent="0.25">
      <c r="A65" s="26">
        <v>59</v>
      </c>
      <c r="B65" s="96"/>
      <c r="C65" s="96"/>
      <c r="D65" s="96"/>
      <c r="E65" s="96"/>
      <c r="F65" s="96"/>
      <c r="G65" s="77" t="str">
        <f>IF(C65="","",IF(C65="","",(VLOOKUP(C65,Listes!$B$31:$C$35,2,FALSE))))</f>
        <v/>
      </c>
      <c r="H65" s="252"/>
      <c r="I65" s="252"/>
      <c r="J65" s="96" t="str">
        <f t="shared" si="2"/>
        <v/>
      </c>
      <c r="K65" s="72" t="str">
        <f>IF(G65="","",IF(G65="","",(VLOOKUP(G65,Listes!$C$31:$D$35,2,FALSE))))</f>
        <v/>
      </c>
      <c r="L65" s="71" t="str">
        <f>IF($G65="","",IF($C65=Listes!$B$32,IF(Barèmes!$E65&lt;=Listes!$B$53,(Barèmes!$E65*(VLOOKUP(Barèmes!$D65,Listes!$A$54:$E$60,2,FALSE))),IF(Barèmes!$E65&gt;Listes!$E$53,(Barèmes!$E65*(VLOOKUP(Barèmes!$D65,Listes!$A$54:$E$60,5,FALSE))),(Barèmes!$E65*(VLOOKUP(Barèmes!$D65,Listes!$A$54:$E$60,3,FALSE)))+(VLOOKUP(Barèmes!$D65,Listes!$A$54:$E$60,4,FALSE))))))</f>
        <v/>
      </c>
      <c r="M65" s="71" t="str">
        <f>IF($G65="","",IF($C65=Listes!$B$31,IF(Barèmes!$E65&lt;=Listes!$B$42,(Barèmes!$E65*(VLOOKUP(Barèmes!$D65,Listes!$A$43:$E$49,2,FALSE))),IF(Barèmes!$E65&gt;Listes!$D$42,(Barèmes!$E65*(VLOOKUP(Barèmes!$D65,Listes!$A$43:$E$49,5,FALSE))),(Barèmes!$E65*(VLOOKUP(Barèmes!$D65,Listes!$A$43:$E$49,3,FALSE)))+(VLOOKUP(Barèmes!$D65,Listes!$A$43:$E$49,4,FALSE))))))</f>
        <v/>
      </c>
      <c r="N65" s="71" t="str">
        <f>IF($G65="","",IF($C65=Listes!$B$34,Listes!$I$31,IF($C65=Listes!$B$35,(VLOOKUP(Barèmes!$F65,Listes!$E$31:$F$36,2,FALSE)),IF($C65=Listes!$B$33,IF(Barèmes!$E65&lt;=Listes!$A$64,Barèmes!$E65*Listes!$A$65,IF(Barèmes!$E65&gt;Listes!$D$64,Barèmes!$E65*Listes!$D$65,((Barèmes!$E65*Listes!$B$65)+Listes!$C$65)))))))</f>
        <v/>
      </c>
      <c r="O65" s="72" t="str">
        <f t="shared" si="0"/>
        <v/>
      </c>
      <c r="P65" s="112"/>
    </row>
    <row r="66" spans="1:16" ht="20.100000000000001" customHeight="1" x14ac:dyDescent="0.25">
      <c r="A66" s="26">
        <v>60</v>
      </c>
      <c r="B66" s="96"/>
      <c r="C66" s="96"/>
      <c r="D66" s="96"/>
      <c r="E66" s="96"/>
      <c r="F66" s="96"/>
      <c r="G66" s="77" t="str">
        <f>IF(C66="","",IF(C66="","",(VLOOKUP(C66,Listes!$B$31:$C$35,2,FALSE))))</f>
        <v/>
      </c>
      <c r="H66" s="252"/>
      <c r="I66" s="252"/>
      <c r="J66" s="96" t="str">
        <f t="shared" si="2"/>
        <v/>
      </c>
      <c r="K66" s="72" t="str">
        <f>IF(G66="","",IF(G66="","",(VLOOKUP(G66,Listes!$C$31:$D$35,2,FALSE))))</f>
        <v/>
      </c>
      <c r="L66" s="71" t="str">
        <f>IF($G66="","",IF($C66=Listes!$B$32,IF(Barèmes!$E66&lt;=Listes!$B$53,(Barèmes!$E66*(VLOOKUP(Barèmes!$D66,Listes!$A$54:$E$60,2,FALSE))),IF(Barèmes!$E66&gt;Listes!$E$53,(Barèmes!$E66*(VLOOKUP(Barèmes!$D66,Listes!$A$54:$E$60,5,FALSE))),(Barèmes!$E66*(VLOOKUP(Barèmes!$D66,Listes!$A$54:$E$60,3,FALSE)))+(VLOOKUP(Barèmes!$D66,Listes!$A$54:$E$60,4,FALSE))))))</f>
        <v/>
      </c>
      <c r="M66" s="71" t="str">
        <f>IF($G66="","",IF($C66=Listes!$B$31,IF(Barèmes!$E66&lt;=Listes!$B$42,(Barèmes!$E66*(VLOOKUP(Barèmes!$D66,Listes!$A$43:$E$49,2,FALSE))),IF(Barèmes!$E66&gt;Listes!$D$42,(Barèmes!$E66*(VLOOKUP(Barèmes!$D66,Listes!$A$43:$E$49,5,FALSE))),(Barèmes!$E66*(VLOOKUP(Barèmes!$D66,Listes!$A$43:$E$49,3,FALSE)))+(VLOOKUP(Barèmes!$D66,Listes!$A$43:$E$49,4,FALSE))))))</f>
        <v/>
      </c>
      <c r="N66" s="71" t="str">
        <f>IF($G66="","",IF($C66=Listes!$B$34,Listes!$I$31,IF($C66=Listes!$B$35,(VLOOKUP(Barèmes!$F66,Listes!$E$31:$F$36,2,FALSE)),IF($C66=Listes!$B$33,IF(Barèmes!$E66&lt;=Listes!$A$64,Barèmes!$E66*Listes!$A$65,IF(Barèmes!$E66&gt;Listes!$D$64,Barèmes!$E66*Listes!$D$65,((Barèmes!$E66*Listes!$B$65)+Listes!$C$65)))))))</f>
        <v/>
      </c>
      <c r="O66" s="72" t="str">
        <f t="shared" si="0"/>
        <v/>
      </c>
      <c r="P66" s="112"/>
    </row>
    <row r="67" spans="1:16" ht="20.100000000000001" customHeight="1" x14ac:dyDescent="0.25">
      <c r="A67" s="26">
        <v>61</v>
      </c>
      <c r="B67" s="96"/>
      <c r="C67" s="96"/>
      <c r="D67" s="96"/>
      <c r="E67" s="96"/>
      <c r="F67" s="96"/>
      <c r="G67" s="77" t="str">
        <f>IF(C67="","",IF(C67="","",(VLOOKUP(C67,Listes!$B$31:$C$35,2,FALSE))))</f>
        <v/>
      </c>
      <c r="H67" s="252"/>
      <c r="I67" s="252"/>
      <c r="J67" s="96" t="str">
        <f t="shared" si="2"/>
        <v/>
      </c>
      <c r="K67" s="72" t="str">
        <f>IF(G67="","",IF(G67="","",(VLOOKUP(G67,Listes!$C$31:$D$35,2,FALSE))))</f>
        <v/>
      </c>
      <c r="L67" s="71" t="str">
        <f>IF($G67="","",IF($C67=Listes!$B$32,IF(Barèmes!$E67&lt;=Listes!$B$53,(Barèmes!$E67*(VLOOKUP(Barèmes!$D67,Listes!$A$54:$E$60,2,FALSE))),IF(Barèmes!$E67&gt;Listes!$E$53,(Barèmes!$E67*(VLOOKUP(Barèmes!$D67,Listes!$A$54:$E$60,5,FALSE))),(Barèmes!$E67*(VLOOKUP(Barèmes!$D67,Listes!$A$54:$E$60,3,FALSE)))+(VLOOKUP(Barèmes!$D67,Listes!$A$54:$E$60,4,FALSE))))))</f>
        <v/>
      </c>
      <c r="M67" s="71" t="str">
        <f>IF($G67="","",IF($C67=Listes!$B$31,IF(Barèmes!$E67&lt;=Listes!$B$42,(Barèmes!$E67*(VLOOKUP(Barèmes!$D67,Listes!$A$43:$E$49,2,FALSE))),IF(Barèmes!$E67&gt;Listes!$D$42,(Barèmes!$E67*(VLOOKUP(Barèmes!$D67,Listes!$A$43:$E$49,5,FALSE))),(Barèmes!$E67*(VLOOKUP(Barèmes!$D67,Listes!$A$43:$E$49,3,FALSE)))+(VLOOKUP(Barèmes!$D67,Listes!$A$43:$E$49,4,FALSE))))))</f>
        <v/>
      </c>
      <c r="N67" s="71" t="str">
        <f>IF($G67="","",IF($C67=Listes!$B$34,Listes!$I$31,IF($C67=Listes!$B$35,(VLOOKUP(Barèmes!$F67,Listes!$E$31:$F$36,2,FALSE)),IF($C67=Listes!$B$33,IF(Barèmes!$E67&lt;=Listes!$A$64,Barèmes!$E67*Listes!$A$65,IF(Barèmes!$E67&gt;Listes!$D$64,Barèmes!$E67*Listes!$D$65,((Barèmes!$E67*Listes!$B$65)+Listes!$C$65)))))))</f>
        <v/>
      </c>
      <c r="O67" s="72" t="str">
        <f t="shared" si="0"/>
        <v/>
      </c>
      <c r="P67" s="112"/>
    </row>
    <row r="68" spans="1:16" ht="20.100000000000001" customHeight="1" x14ac:dyDescent="0.25">
      <c r="A68" s="26">
        <v>62</v>
      </c>
      <c r="B68" s="96"/>
      <c r="C68" s="96"/>
      <c r="D68" s="96"/>
      <c r="E68" s="96"/>
      <c r="F68" s="96"/>
      <c r="G68" s="77" t="str">
        <f>IF(C68="","",IF(C68="","",(VLOOKUP(C68,Listes!$B$31:$C$35,2,FALSE))))</f>
        <v/>
      </c>
      <c r="H68" s="252"/>
      <c r="I68" s="252"/>
      <c r="J68" s="96" t="str">
        <f t="shared" si="2"/>
        <v/>
      </c>
      <c r="K68" s="72" t="str">
        <f>IF(G68="","",IF(G68="","",(VLOOKUP(G68,Listes!$C$31:$D$35,2,FALSE))))</f>
        <v/>
      </c>
      <c r="L68" s="71" t="str">
        <f>IF($G68="","",IF($C68=Listes!$B$32,IF(Barèmes!$E68&lt;=Listes!$B$53,(Barèmes!$E68*(VLOOKUP(Barèmes!$D68,Listes!$A$54:$E$60,2,FALSE))),IF(Barèmes!$E68&gt;Listes!$E$53,(Barèmes!$E68*(VLOOKUP(Barèmes!$D68,Listes!$A$54:$E$60,5,FALSE))),(Barèmes!$E68*(VLOOKUP(Barèmes!$D68,Listes!$A$54:$E$60,3,FALSE)))+(VLOOKUP(Barèmes!$D68,Listes!$A$54:$E$60,4,FALSE))))))</f>
        <v/>
      </c>
      <c r="M68" s="71" t="str">
        <f>IF($G68="","",IF($C68=Listes!$B$31,IF(Barèmes!$E68&lt;=Listes!$B$42,(Barèmes!$E68*(VLOOKUP(Barèmes!$D68,Listes!$A$43:$E$49,2,FALSE))),IF(Barèmes!$E68&gt;Listes!$D$42,(Barèmes!$E68*(VLOOKUP(Barèmes!$D68,Listes!$A$43:$E$49,5,FALSE))),(Barèmes!$E68*(VLOOKUP(Barèmes!$D68,Listes!$A$43:$E$49,3,FALSE)))+(VLOOKUP(Barèmes!$D68,Listes!$A$43:$E$49,4,FALSE))))))</f>
        <v/>
      </c>
      <c r="N68" s="71" t="str">
        <f>IF($G68="","",IF($C68=Listes!$B$34,Listes!$I$31,IF($C68=Listes!$B$35,(VLOOKUP(Barèmes!$F68,Listes!$E$31:$F$36,2,FALSE)),IF($C68=Listes!$B$33,IF(Barèmes!$E68&lt;=Listes!$A$64,Barèmes!$E68*Listes!$A$65,IF(Barèmes!$E68&gt;Listes!$D$64,Barèmes!$E68*Listes!$D$65,((Barèmes!$E68*Listes!$B$65)+Listes!$C$65)))))))</f>
        <v/>
      </c>
      <c r="O68" s="72" t="str">
        <f t="shared" si="0"/>
        <v/>
      </c>
      <c r="P68" s="112"/>
    </row>
    <row r="69" spans="1:16" ht="20.100000000000001" customHeight="1" x14ac:dyDescent="0.25">
      <c r="A69" s="26">
        <v>63</v>
      </c>
      <c r="B69" s="96"/>
      <c r="C69" s="96"/>
      <c r="D69" s="96"/>
      <c r="E69" s="96"/>
      <c r="F69" s="96"/>
      <c r="G69" s="77" t="str">
        <f>IF(C69="","",IF(C69="","",(VLOOKUP(C69,Listes!$B$31:$C$35,2,FALSE))))</f>
        <v/>
      </c>
      <c r="H69" s="252"/>
      <c r="I69" s="252"/>
      <c r="J69" s="96" t="str">
        <f t="shared" si="2"/>
        <v/>
      </c>
      <c r="K69" s="72" t="str">
        <f>IF(G69="","",IF(G69="","",(VLOOKUP(G69,Listes!$C$31:$D$35,2,FALSE))))</f>
        <v/>
      </c>
      <c r="L69" s="71" t="str">
        <f>IF($G69="","",IF($C69=Listes!$B$32,IF(Barèmes!$E69&lt;=Listes!$B$53,(Barèmes!$E69*(VLOOKUP(Barèmes!$D69,Listes!$A$54:$E$60,2,FALSE))),IF(Barèmes!$E69&gt;Listes!$E$53,(Barèmes!$E69*(VLOOKUP(Barèmes!$D69,Listes!$A$54:$E$60,5,FALSE))),(Barèmes!$E69*(VLOOKUP(Barèmes!$D69,Listes!$A$54:$E$60,3,FALSE)))+(VLOOKUP(Barèmes!$D69,Listes!$A$54:$E$60,4,FALSE))))))</f>
        <v/>
      </c>
      <c r="M69" s="71" t="str">
        <f>IF($G69="","",IF($C69=Listes!$B$31,IF(Barèmes!$E69&lt;=Listes!$B$42,(Barèmes!$E69*(VLOOKUP(Barèmes!$D69,Listes!$A$43:$E$49,2,FALSE))),IF(Barèmes!$E69&gt;Listes!$D$42,(Barèmes!$E69*(VLOOKUP(Barèmes!$D69,Listes!$A$43:$E$49,5,FALSE))),(Barèmes!$E69*(VLOOKUP(Barèmes!$D69,Listes!$A$43:$E$49,3,FALSE)))+(VLOOKUP(Barèmes!$D69,Listes!$A$43:$E$49,4,FALSE))))))</f>
        <v/>
      </c>
      <c r="N69" s="71" t="str">
        <f>IF($G69="","",IF($C69=Listes!$B$34,Listes!$I$31,IF($C69=Listes!$B$35,(VLOOKUP(Barèmes!$F69,Listes!$E$31:$F$36,2,FALSE)),IF($C69=Listes!$B$33,IF(Barèmes!$E69&lt;=Listes!$A$64,Barèmes!$E69*Listes!$A$65,IF(Barèmes!$E69&gt;Listes!$D$64,Barèmes!$E69*Listes!$D$65,((Barèmes!$E69*Listes!$B$65)+Listes!$C$65)))))))</f>
        <v/>
      </c>
      <c r="O69" s="72" t="str">
        <f t="shared" si="0"/>
        <v/>
      </c>
      <c r="P69" s="112"/>
    </row>
    <row r="70" spans="1:16" ht="20.100000000000001" customHeight="1" x14ac:dyDescent="0.25">
      <c r="A70" s="26">
        <v>64</v>
      </c>
      <c r="B70" s="96"/>
      <c r="C70" s="96"/>
      <c r="D70" s="96"/>
      <c r="E70" s="96"/>
      <c r="F70" s="96"/>
      <c r="G70" s="77" t="str">
        <f>IF(C70="","",IF(C70="","",(VLOOKUP(C70,Listes!$B$31:$C$35,2,FALSE))))</f>
        <v/>
      </c>
      <c r="H70" s="252"/>
      <c r="I70" s="252"/>
      <c r="J70" s="96" t="str">
        <f t="shared" si="2"/>
        <v/>
      </c>
      <c r="K70" s="72" t="str">
        <f>IF(G70="","",IF(G70="","",(VLOOKUP(G70,Listes!$C$31:$D$35,2,FALSE))))</f>
        <v/>
      </c>
      <c r="L70" s="71" t="str">
        <f>IF($G70="","",IF($C70=Listes!$B$32,IF(Barèmes!$E70&lt;=Listes!$B$53,(Barèmes!$E70*(VLOOKUP(Barèmes!$D70,Listes!$A$54:$E$60,2,FALSE))),IF(Barèmes!$E70&gt;Listes!$E$53,(Barèmes!$E70*(VLOOKUP(Barèmes!$D70,Listes!$A$54:$E$60,5,FALSE))),(Barèmes!$E70*(VLOOKUP(Barèmes!$D70,Listes!$A$54:$E$60,3,FALSE)))+(VLOOKUP(Barèmes!$D70,Listes!$A$54:$E$60,4,FALSE))))))</f>
        <v/>
      </c>
      <c r="M70" s="71" t="str">
        <f>IF($G70="","",IF($C70=Listes!$B$31,IF(Barèmes!$E70&lt;=Listes!$B$42,(Barèmes!$E70*(VLOOKUP(Barèmes!$D70,Listes!$A$43:$E$49,2,FALSE))),IF(Barèmes!$E70&gt;Listes!$D$42,(Barèmes!$E70*(VLOOKUP(Barèmes!$D70,Listes!$A$43:$E$49,5,FALSE))),(Barèmes!$E70*(VLOOKUP(Barèmes!$D70,Listes!$A$43:$E$49,3,FALSE)))+(VLOOKUP(Barèmes!$D70,Listes!$A$43:$E$49,4,FALSE))))))</f>
        <v/>
      </c>
      <c r="N70" s="71" t="str">
        <f>IF($G70="","",IF($C70=Listes!$B$34,Listes!$I$31,IF($C70=Listes!$B$35,(VLOOKUP(Barèmes!$F70,Listes!$E$31:$F$36,2,FALSE)),IF($C70=Listes!$B$33,IF(Barèmes!$E70&lt;=Listes!$A$64,Barèmes!$E70*Listes!$A$65,IF(Barèmes!$E70&gt;Listes!$D$64,Barèmes!$E70*Listes!$D$65,((Barèmes!$E70*Listes!$B$65)+Listes!$C$65)))))))</f>
        <v/>
      </c>
      <c r="O70" s="72" t="str">
        <f t="shared" si="0"/>
        <v/>
      </c>
      <c r="P70" s="112"/>
    </row>
    <row r="71" spans="1:16" ht="20.100000000000001" customHeight="1" x14ac:dyDescent="0.25">
      <c r="A71" s="26">
        <v>65</v>
      </c>
      <c r="B71" s="96"/>
      <c r="C71" s="96"/>
      <c r="D71" s="96"/>
      <c r="E71" s="96"/>
      <c r="F71" s="96"/>
      <c r="G71" s="77" t="str">
        <f>IF(C71="","",IF(C71="","",(VLOOKUP(C71,Listes!$B$31:$C$35,2,FALSE))))</f>
        <v/>
      </c>
      <c r="H71" s="252"/>
      <c r="I71" s="252"/>
      <c r="J71" s="96" t="str">
        <f t="shared" si="2"/>
        <v/>
      </c>
      <c r="K71" s="72" t="str">
        <f>IF(G71="","",IF(G71="","",(VLOOKUP(G71,Listes!$C$31:$D$35,2,FALSE))))</f>
        <v/>
      </c>
      <c r="L71" s="71" t="str">
        <f>IF($G71="","",IF($C71=Listes!$B$32,IF(Barèmes!$E71&lt;=Listes!$B$53,(Barèmes!$E71*(VLOOKUP(Barèmes!$D71,Listes!$A$54:$E$60,2,FALSE))),IF(Barèmes!$E71&gt;Listes!$E$53,(Barèmes!$E71*(VLOOKUP(Barèmes!$D71,Listes!$A$54:$E$60,5,FALSE))),(Barèmes!$E71*(VLOOKUP(Barèmes!$D71,Listes!$A$54:$E$60,3,FALSE)))+(VLOOKUP(Barèmes!$D71,Listes!$A$54:$E$60,4,FALSE))))))</f>
        <v/>
      </c>
      <c r="M71" s="71" t="str">
        <f>IF($G71="","",IF($C71=Listes!$B$31,IF(Barèmes!$E71&lt;=Listes!$B$42,(Barèmes!$E71*(VLOOKUP(Barèmes!$D71,Listes!$A$43:$E$49,2,FALSE))),IF(Barèmes!$E71&gt;Listes!$D$42,(Barèmes!$E71*(VLOOKUP(Barèmes!$D71,Listes!$A$43:$E$49,5,FALSE))),(Barèmes!$E71*(VLOOKUP(Barèmes!$D71,Listes!$A$43:$E$49,3,FALSE)))+(VLOOKUP(Barèmes!$D71,Listes!$A$43:$E$49,4,FALSE))))))</f>
        <v/>
      </c>
      <c r="N71" s="71" t="str">
        <f>IF($G71="","",IF($C71=Listes!$B$34,Listes!$I$31,IF($C71=Listes!$B$35,(VLOOKUP(Barèmes!$F71,Listes!$E$31:$F$36,2,FALSE)),IF($C71=Listes!$B$33,IF(Barèmes!$E71&lt;=Listes!$A$64,Barèmes!$E71*Listes!$A$65,IF(Barèmes!$E71&gt;Listes!$D$64,Barèmes!$E71*Listes!$D$65,((Barèmes!$E71*Listes!$B$65)+Listes!$C$65)))))))</f>
        <v/>
      </c>
      <c r="O71" s="72" t="str">
        <f t="shared" si="0"/>
        <v/>
      </c>
      <c r="P71" s="112"/>
    </row>
    <row r="72" spans="1:16" ht="20.100000000000001" customHeight="1" x14ac:dyDescent="0.25">
      <c r="A72" s="26">
        <v>66</v>
      </c>
      <c r="B72" s="96"/>
      <c r="C72" s="96"/>
      <c r="D72" s="96"/>
      <c r="E72" s="96"/>
      <c r="F72" s="96"/>
      <c r="G72" s="77" t="str">
        <f>IF(C72="","",IF(C72="","",(VLOOKUP(C72,Listes!$B$31:$C$35,2,FALSE))))</f>
        <v/>
      </c>
      <c r="H72" s="252"/>
      <c r="I72" s="252"/>
      <c r="J72" s="96" t="str">
        <f t="shared" ref="J72:J135" si="3">IF(G72="Frais de déplacement (barèmes kilométriques) ",1,"")</f>
        <v/>
      </c>
      <c r="K72" s="72" t="str">
        <f>IF(G72="","",IF(G72="","",(VLOOKUP(G72,Listes!$C$31:$D$35,2,FALSE))))</f>
        <v/>
      </c>
      <c r="L72" s="71" t="str">
        <f>IF($G72="","",IF($C72=Listes!$B$32,IF(Barèmes!$E72&lt;=Listes!$B$53,(Barèmes!$E72*(VLOOKUP(Barèmes!$D72,Listes!$A$54:$E$60,2,FALSE))),IF(Barèmes!$E72&gt;Listes!$E$53,(Barèmes!$E72*(VLOOKUP(Barèmes!$D72,Listes!$A$54:$E$60,5,FALSE))),(Barèmes!$E72*(VLOOKUP(Barèmes!$D72,Listes!$A$54:$E$60,3,FALSE)))+(VLOOKUP(Barèmes!$D72,Listes!$A$54:$E$60,4,FALSE))))))</f>
        <v/>
      </c>
      <c r="M72" s="71" t="str">
        <f>IF($G72="","",IF($C72=Listes!$B$31,IF(Barèmes!$E72&lt;=Listes!$B$42,(Barèmes!$E72*(VLOOKUP(Barèmes!$D72,Listes!$A$43:$E$49,2,FALSE))),IF(Barèmes!$E72&gt;Listes!$D$42,(Barèmes!$E72*(VLOOKUP(Barèmes!$D72,Listes!$A$43:$E$49,5,FALSE))),(Barèmes!$E72*(VLOOKUP(Barèmes!$D72,Listes!$A$43:$E$49,3,FALSE)))+(VLOOKUP(Barèmes!$D72,Listes!$A$43:$E$49,4,FALSE))))))</f>
        <v/>
      </c>
      <c r="N72" s="71" t="str">
        <f>IF($G72="","",IF($C72=Listes!$B$34,Listes!$I$31,IF($C72=Listes!$B$35,(VLOOKUP(Barèmes!$F72,Listes!$E$31:$F$36,2,FALSE)),IF($C72=Listes!$B$33,IF(Barèmes!$E72&lt;=Listes!$A$64,Barèmes!$E72*Listes!$A$65,IF(Barèmes!$E72&gt;Listes!$D$64,Barèmes!$E72*Listes!$D$65,((Barèmes!$E72*Listes!$B$65)+Listes!$C$65)))))))</f>
        <v/>
      </c>
      <c r="O72" s="72" t="str">
        <f t="shared" ref="O72:O135" si="4">IF($J72="","",($N72+$M72+$L72)*$J72)</f>
        <v/>
      </c>
      <c r="P72" s="112"/>
    </row>
    <row r="73" spans="1:16" ht="20.100000000000001" customHeight="1" x14ac:dyDescent="0.25">
      <c r="A73" s="26">
        <v>67</v>
      </c>
      <c r="B73" s="96"/>
      <c r="C73" s="96"/>
      <c r="D73" s="96"/>
      <c r="E73" s="96"/>
      <c r="F73" s="96"/>
      <c r="G73" s="77" t="str">
        <f>IF(C73="","",IF(C73="","",(VLOOKUP(C73,Listes!$B$31:$C$35,2,FALSE))))</f>
        <v/>
      </c>
      <c r="H73" s="252"/>
      <c r="I73" s="252"/>
      <c r="J73" s="96" t="str">
        <f t="shared" si="3"/>
        <v/>
      </c>
      <c r="K73" s="72" t="str">
        <f>IF(G73="","",IF(G73="","",(VLOOKUP(G73,Listes!$C$31:$D$35,2,FALSE))))</f>
        <v/>
      </c>
      <c r="L73" s="71" t="str">
        <f>IF($G73="","",IF($C73=Listes!$B$32,IF(Barèmes!$E73&lt;=Listes!$B$53,(Barèmes!$E73*(VLOOKUP(Barèmes!$D73,Listes!$A$54:$E$60,2,FALSE))),IF(Barèmes!$E73&gt;Listes!$E$53,(Barèmes!$E73*(VLOOKUP(Barèmes!$D73,Listes!$A$54:$E$60,5,FALSE))),(Barèmes!$E73*(VLOOKUP(Barèmes!$D73,Listes!$A$54:$E$60,3,FALSE)))+(VLOOKUP(Barèmes!$D73,Listes!$A$54:$E$60,4,FALSE))))))</f>
        <v/>
      </c>
      <c r="M73" s="71" t="str">
        <f>IF($G73="","",IF($C73=Listes!$B$31,IF(Barèmes!$E73&lt;=Listes!$B$42,(Barèmes!$E73*(VLOOKUP(Barèmes!$D73,Listes!$A$43:$E$49,2,FALSE))),IF(Barèmes!$E73&gt;Listes!$D$42,(Barèmes!$E73*(VLOOKUP(Barèmes!$D73,Listes!$A$43:$E$49,5,FALSE))),(Barèmes!$E73*(VLOOKUP(Barèmes!$D73,Listes!$A$43:$E$49,3,FALSE)))+(VLOOKUP(Barèmes!$D73,Listes!$A$43:$E$49,4,FALSE))))))</f>
        <v/>
      </c>
      <c r="N73" s="71" t="str">
        <f>IF($G73="","",IF($C73=Listes!$B$34,Listes!$I$31,IF($C73=Listes!$B$35,(VLOOKUP(Barèmes!$F73,Listes!$E$31:$F$36,2,FALSE)),IF($C73=Listes!$B$33,IF(Barèmes!$E73&lt;=Listes!$A$64,Barèmes!$E73*Listes!$A$65,IF(Barèmes!$E73&gt;Listes!$D$64,Barèmes!$E73*Listes!$D$65,((Barèmes!$E73*Listes!$B$65)+Listes!$C$65)))))))</f>
        <v/>
      </c>
      <c r="O73" s="72" t="str">
        <f t="shared" si="4"/>
        <v/>
      </c>
      <c r="P73" s="112"/>
    </row>
    <row r="74" spans="1:16" ht="20.100000000000001" customHeight="1" x14ac:dyDescent="0.25">
      <c r="A74" s="26">
        <v>68</v>
      </c>
      <c r="B74" s="96"/>
      <c r="C74" s="96"/>
      <c r="D74" s="96"/>
      <c r="E74" s="96"/>
      <c r="F74" s="96"/>
      <c r="G74" s="77" t="str">
        <f>IF(C74="","",IF(C74="","",(VLOOKUP(C74,Listes!$B$31:$C$35,2,FALSE))))</f>
        <v/>
      </c>
      <c r="H74" s="252"/>
      <c r="I74" s="252"/>
      <c r="J74" s="96" t="str">
        <f t="shared" si="3"/>
        <v/>
      </c>
      <c r="K74" s="72" t="str">
        <f>IF(G74="","",IF(G74="","",(VLOOKUP(G74,Listes!$C$31:$D$35,2,FALSE))))</f>
        <v/>
      </c>
      <c r="L74" s="71" t="str">
        <f>IF($G74="","",IF($C74=Listes!$B$32,IF(Barèmes!$E74&lt;=Listes!$B$53,(Barèmes!$E74*(VLOOKUP(Barèmes!$D74,Listes!$A$54:$E$60,2,FALSE))),IF(Barèmes!$E74&gt;Listes!$E$53,(Barèmes!$E74*(VLOOKUP(Barèmes!$D74,Listes!$A$54:$E$60,5,FALSE))),(Barèmes!$E74*(VLOOKUP(Barèmes!$D74,Listes!$A$54:$E$60,3,FALSE)))+(VLOOKUP(Barèmes!$D74,Listes!$A$54:$E$60,4,FALSE))))))</f>
        <v/>
      </c>
      <c r="M74" s="71" t="str">
        <f>IF($G74="","",IF($C74=Listes!$B$31,IF(Barèmes!$E74&lt;=Listes!$B$42,(Barèmes!$E74*(VLOOKUP(Barèmes!$D74,Listes!$A$43:$E$49,2,FALSE))),IF(Barèmes!$E74&gt;Listes!$D$42,(Barèmes!$E74*(VLOOKUP(Barèmes!$D74,Listes!$A$43:$E$49,5,FALSE))),(Barèmes!$E74*(VLOOKUP(Barèmes!$D74,Listes!$A$43:$E$49,3,FALSE)))+(VLOOKUP(Barèmes!$D74,Listes!$A$43:$E$49,4,FALSE))))))</f>
        <v/>
      </c>
      <c r="N74" s="71" t="str">
        <f>IF($G74="","",IF($C74=Listes!$B$34,Listes!$I$31,IF($C74=Listes!$B$35,(VLOOKUP(Barèmes!$F74,Listes!$E$31:$F$36,2,FALSE)),IF($C74=Listes!$B$33,IF(Barèmes!$E74&lt;=Listes!$A$64,Barèmes!$E74*Listes!$A$65,IF(Barèmes!$E74&gt;Listes!$D$64,Barèmes!$E74*Listes!$D$65,((Barèmes!$E74*Listes!$B$65)+Listes!$C$65)))))))</f>
        <v/>
      </c>
      <c r="O74" s="72" t="str">
        <f t="shared" si="4"/>
        <v/>
      </c>
      <c r="P74" s="112"/>
    </row>
    <row r="75" spans="1:16" ht="20.100000000000001" customHeight="1" x14ac:dyDescent="0.25">
      <c r="A75" s="26">
        <v>69</v>
      </c>
      <c r="B75" s="96"/>
      <c r="C75" s="96"/>
      <c r="D75" s="96"/>
      <c r="E75" s="96"/>
      <c r="F75" s="96"/>
      <c r="G75" s="77" t="str">
        <f>IF(C75="","",IF(C75="","",(VLOOKUP(C75,Listes!$B$31:$C$35,2,FALSE))))</f>
        <v/>
      </c>
      <c r="H75" s="252"/>
      <c r="I75" s="252"/>
      <c r="J75" s="96" t="str">
        <f t="shared" si="3"/>
        <v/>
      </c>
      <c r="K75" s="72" t="str">
        <f>IF(G75="","",IF(G75="","",(VLOOKUP(G75,Listes!$C$31:$D$35,2,FALSE))))</f>
        <v/>
      </c>
      <c r="L75" s="71" t="str">
        <f>IF($G75="","",IF($C75=Listes!$B$32,IF(Barèmes!$E75&lt;=Listes!$B$53,(Barèmes!$E75*(VLOOKUP(Barèmes!$D75,Listes!$A$54:$E$60,2,FALSE))),IF(Barèmes!$E75&gt;Listes!$E$53,(Barèmes!$E75*(VLOOKUP(Barèmes!$D75,Listes!$A$54:$E$60,5,FALSE))),(Barèmes!$E75*(VLOOKUP(Barèmes!$D75,Listes!$A$54:$E$60,3,FALSE)))+(VLOOKUP(Barèmes!$D75,Listes!$A$54:$E$60,4,FALSE))))))</f>
        <v/>
      </c>
      <c r="M75" s="71" t="str">
        <f>IF($G75="","",IF($C75=Listes!$B$31,IF(Barèmes!$E75&lt;=Listes!$B$42,(Barèmes!$E75*(VLOOKUP(Barèmes!$D75,Listes!$A$43:$E$49,2,FALSE))),IF(Barèmes!$E75&gt;Listes!$D$42,(Barèmes!$E75*(VLOOKUP(Barèmes!$D75,Listes!$A$43:$E$49,5,FALSE))),(Barèmes!$E75*(VLOOKUP(Barèmes!$D75,Listes!$A$43:$E$49,3,FALSE)))+(VLOOKUP(Barèmes!$D75,Listes!$A$43:$E$49,4,FALSE))))))</f>
        <v/>
      </c>
      <c r="N75" s="71" t="str">
        <f>IF($G75="","",IF($C75=Listes!$B$34,Listes!$I$31,IF($C75=Listes!$B$35,(VLOOKUP(Barèmes!$F75,Listes!$E$31:$F$36,2,FALSE)),IF($C75=Listes!$B$33,IF(Barèmes!$E75&lt;=Listes!$A$64,Barèmes!$E75*Listes!$A$65,IF(Barèmes!$E75&gt;Listes!$D$64,Barèmes!$E75*Listes!$D$65,((Barèmes!$E75*Listes!$B$65)+Listes!$C$65)))))))</f>
        <v/>
      </c>
      <c r="O75" s="72" t="str">
        <f t="shared" si="4"/>
        <v/>
      </c>
      <c r="P75" s="112"/>
    </row>
    <row r="76" spans="1:16" ht="20.100000000000001" customHeight="1" x14ac:dyDescent="0.25">
      <c r="A76" s="26">
        <v>70</v>
      </c>
      <c r="B76" s="96"/>
      <c r="C76" s="96"/>
      <c r="D76" s="96"/>
      <c r="E76" s="96"/>
      <c r="F76" s="96"/>
      <c r="G76" s="77" t="str">
        <f>IF(C76="","",IF(C76="","",(VLOOKUP(C76,Listes!$B$31:$C$35,2,FALSE))))</f>
        <v/>
      </c>
      <c r="H76" s="252"/>
      <c r="I76" s="252"/>
      <c r="J76" s="96" t="str">
        <f t="shared" si="3"/>
        <v/>
      </c>
      <c r="K76" s="72" t="str">
        <f>IF(G76="","",IF(G76="","",(VLOOKUP(G76,Listes!$C$31:$D$35,2,FALSE))))</f>
        <v/>
      </c>
      <c r="L76" s="71" t="str">
        <f>IF($G76="","",IF($C76=Listes!$B$32,IF(Barèmes!$E76&lt;=Listes!$B$53,(Barèmes!$E76*(VLOOKUP(Barèmes!$D76,Listes!$A$54:$E$60,2,FALSE))),IF(Barèmes!$E76&gt;Listes!$E$53,(Barèmes!$E76*(VLOOKUP(Barèmes!$D76,Listes!$A$54:$E$60,5,FALSE))),(Barèmes!$E76*(VLOOKUP(Barèmes!$D76,Listes!$A$54:$E$60,3,FALSE)))+(VLOOKUP(Barèmes!$D76,Listes!$A$54:$E$60,4,FALSE))))))</f>
        <v/>
      </c>
      <c r="M76" s="71" t="str">
        <f>IF($G76="","",IF($C76=Listes!$B$31,IF(Barèmes!$E76&lt;=Listes!$B$42,(Barèmes!$E76*(VLOOKUP(Barèmes!$D76,Listes!$A$43:$E$49,2,FALSE))),IF(Barèmes!$E76&gt;Listes!$D$42,(Barèmes!$E76*(VLOOKUP(Barèmes!$D76,Listes!$A$43:$E$49,5,FALSE))),(Barèmes!$E76*(VLOOKUP(Barèmes!$D76,Listes!$A$43:$E$49,3,FALSE)))+(VLOOKUP(Barèmes!$D76,Listes!$A$43:$E$49,4,FALSE))))))</f>
        <v/>
      </c>
      <c r="N76" s="71" t="str">
        <f>IF($G76="","",IF($C76=Listes!$B$34,Listes!$I$31,IF($C76=Listes!$B$35,(VLOOKUP(Barèmes!$F76,Listes!$E$31:$F$36,2,FALSE)),IF($C76=Listes!$B$33,IF(Barèmes!$E76&lt;=Listes!$A$64,Barèmes!$E76*Listes!$A$65,IF(Barèmes!$E76&gt;Listes!$D$64,Barèmes!$E76*Listes!$D$65,((Barèmes!$E76*Listes!$B$65)+Listes!$C$65)))))))</f>
        <v/>
      </c>
      <c r="O76" s="72" t="str">
        <f t="shared" si="4"/>
        <v/>
      </c>
      <c r="P76" s="112"/>
    </row>
    <row r="77" spans="1:16" ht="20.100000000000001" customHeight="1" x14ac:dyDescent="0.25">
      <c r="A77" s="26">
        <v>71</v>
      </c>
      <c r="B77" s="96"/>
      <c r="C77" s="96"/>
      <c r="D77" s="96"/>
      <c r="E77" s="96"/>
      <c r="F77" s="96"/>
      <c r="G77" s="77" t="str">
        <f>IF(C77="","",IF(C77="","",(VLOOKUP(C77,Listes!$B$31:$C$35,2,FALSE))))</f>
        <v/>
      </c>
      <c r="H77" s="252"/>
      <c r="I77" s="252"/>
      <c r="J77" s="96" t="str">
        <f t="shared" si="3"/>
        <v/>
      </c>
      <c r="K77" s="72" t="str">
        <f>IF(G77="","",IF(G77="","",(VLOOKUP(G77,Listes!$C$31:$D$35,2,FALSE))))</f>
        <v/>
      </c>
      <c r="L77" s="71" t="str">
        <f>IF($G77="","",IF($C77=Listes!$B$32,IF(Barèmes!$E77&lt;=Listes!$B$53,(Barèmes!$E77*(VLOOKUP(Barèmes!$D77,Listes!$A$54:$E$60,2,FALSE))),IF(Barèmes!$E77&gt;Listes!$E$53,(Barèmes!$E77*(VLOOKUP(Barèmes!$D77,Listes!$A$54:$E$60,5,FALSE))),(Barèmes!$E77*(VLOOKUP(Barèmes!$D77,Listes!$A$54:$E$60,3,FALSE)))+(VLOOKUP(Barèmes!$D77,Listes!$A$54:$E$60,4,FALSE))))))</f>
        <v/>
      </c>
      <c r="M77" s="71" t="str">
        <f>IF($G77="","",IF($C77=Listes!$B$31,IF(Barèmes!$E77&lt;=Listes!$B$42,(Barèmes!$E77*(VLOOKUP(Barèmes!$D77,Listes!$A$43:$E$49,2,FALSE))),IF(Barèmes!$E77&gt;Listes!$D$42,(Barèmes!$E77*(VLOOKUP(Barèmes!$D77,Listes!$A$43:$E$49,5,FALSE))),(Barèmes!$E77*(VLOOKUP(Barèmes!$D77,Listes!$A$43:$E$49,3,FALSE)))+(VLOOKUP(Barèmes!$D77,Listes!$A$43:$E$49,4,FALSE))))))</f>
        <v/>
      </c>
      <c r="N77" s="71" t="str">
        <f>IF($G77="","",IF($C77=Listes!$B$34,Listes!$I$31,IF($C77=Listes!$B$35,(VLOOKUP(Barèmes!$F77,Listes!$E$31:$F$36,2,FALSE)),IF($C77=Listes!$B$33,IF(Barèmes!$E77&lt;=Listes!$A$64,Barèmes!$E77*Listes!$A$65,IF(Barèmes!$E77&gt;Listes!$D$64,Barèmes!$E77*Listes!$D$65,((Barèmes!$E77*Listes!$B$65)+Listes!$C$65)))))))</f>
        <v/>
      </c>
      <c r="O77" s="72" t="str">
        <f t="shared" si="4"/>
        <v/>
      </c>
      <c r="P77" s="112"/>
    </row>
    <row r="78" spans="1:16" ht="20.100000000000001" customHeight="1" x14ac:dyDescent="0.25">
      <c r="A78" s="26">
        <v>72</v>
      </c>
      <c r="B78" s="96"/>
      <c r="C78" s="96"/>
      <c r="D78" s="96"/>
      <c r="E78" s="96"/>
      <c r="F78" s="96"/>
      <c r="G78" s="77" t="str">
        <f>IF(C78="","",IF(C78="","",(VLOOKUP(C78,Listes!$B$31:$C$35,2,FALSE))))</f>
        <v/>
      </c>
      <c r="H78" s="252"/>
      <c r="I78" s="252"/>
      <c r="J78" s="96" t="str">
        <f t="shared" si="3"/>
        <v/>
      </c>
      <c r="K78" s="72" t="str">
        <f>IF(G78="","",IF(G78="","",(VLOOKUP(G78,Listes!$C$31:$D$35,2,FALSE))))</f>
        <v/>
      </c>
      <c r="L78" s="71" t="str">
        <f>IF($G78="","",IF($C78=Listes!$B$32,IF(Barèmes!$E78&lt;=Listes!$B$53,(Barèmes!$E78*(VLOOKUP(Barèmes!$D78,Listes!$A$54:$E$60,2,FALSE))),IF(Barèmes!$E78&gt;Listes!$E$53,(Barèmes!$E78*(VLOOKUP(Barèmes!$D78,Listes!$A$54:$E$60,5,FALSE))),(Barèmes!$E78*(VLOOKUP(Barèmes!$D78,Listes!$A$54:$E$60,3,FALSE)))+(VLOOKUP(Barèmes!$D78,Listes!$A$54:$E$60,4,FALSE))))))</f>
        <v/>
      </c>
      <c r="M78" s="71" t="str">
        <f>IF($G78="","",IF($C78=Listes!$B$31,IF(Barèmes!$E78&lt;=Listes!$B$42,(Barèmes!$E78*(VLOOKUP(Barèmes!$D78,Listes!$A$43:$E$49,2,FALSE))),IF(Barèmes!$E78&gt;Listes!$D$42,(Barèmes!$E78*(VLOOKUP(Barèmes!$D78,Listes!$A$43:$E$49,5,FALSE))),(Barèmes!$E78*(VLOOKUP(Barèmes!$D78,Listes!$A$43:$E$49,3,FALSE)))+(VLOOKUP(Barèmes!$D78,Listes!$A$43:$E$49,4,FALSE))))))</f>
        <v/>
      </c>
      <c r="N78" s="71" t="str">
        <f>IF($G78="","",IF($C78=Listes!$B$34,Listes!$I$31,IF($C78=Listes!$B$35,(VLOOKUP(Barèmes!$F78,Listes!$E$31:$F$36,2,FALSE)),IF($C78=Listes!$B$33,IF(Barèmes!$E78&lt;=Listes!$A$64,Barèmes!$E78*Listes!$A$65,IF(Barèmes!$E78&gt;Listes!$D$64,Barèmes!$E78*Listes!$D$65,((Barèmes!$E78*Listes!$B$65)+Listes!$C$65)))))))</f>
        <v/>
      </c>
      <c r="O78" s="72" t="str">
        <f t="shared" si="4"/>
        <v/>
      </c>
      <c r="P78" s="112"/>
    </row>
    <row r="79" spans="1:16" ht="20.100000000000001" customHeight="1" x14ac:dyDescent="0.25">
      <c r="A79" s="26">
        <v>73</v>
      </c>
      <c r="B79" s="96"/>
      <c r="C79" s="96"/>
      <c r="D79" s="96"/>
      <c r="E79" s="96"/>
      <c r="F79" s="96"/>
      <c r="G79" s="77" t="str">
        <f>IF(C79="","",IF(C79="","",(VLOOKUP(C79,Listes!$B$31:$C$35,2,FALSE))))</f>
        <v/>
      </c>
      <c r="H79" s="252"/>
      <c r="I79" s="252"/>
      <c r="J79" s="96" t="str">
        <f t="shared" si="3"/>
        <v/>
      </c>
      <c r="K79" s="72" t="str">
        <f>IF(G79="","",IF(G79="","",(VLOOKUP(G79,Listes!$C$31:$D$35,2,FALSE))))</f>
        <v/>
      </c>
      <c r="L79" s="71" t="str">
        <f>IF($G79="","",IF($C79=Listes!$B$32,IF(Barèmes!$E79&lt;=Listes!$B$53,(Barèmes!$E79*(VLOOKUP(Barèmes!$D79,Listes!$A$54:$E$60,2,FALSE))),IF(Barèmes!$E79&gt;Listes!$E$53,(Barèmes!$E79*(VLOOKUP(Barèmes!$D79,Listes!$A$54:$E$60,5,FALSE))),(Barèmes!$E79*(VLOOKUP(Barèmes!$D79,Listes!$A$54:$E$60,3,FALSE)))+(VLOOKUP(Barèmes!$D79,Listes!$A$54:$E$60,4,FALSE))))))</f>
        <v/>
      </c>
      <c r="M79" s="71" t="str">
        <f>IF($G79="","",IF($C79=Listes!$B$31,IF(Barèmes!$E79&lt;=Listes!$B$42,(Barèmes!$E79*(VLOOKUP(Barèmes!$D79,Listes!$A$43:$E$49,2,FALSE))),IF(Barèmes!$E79&gt;Listes!$D$42,(Barèmes!$E79*(VLOOKUP(Barèmes!$D79,Listes!$A$43:$E$49,5,FALSE))),(Barèmes!$E79*(VLOOKUP(Barèmes!$D79,Listes!$A$43:$E$49,3,FALSE)))+(VLOOKUP(Barèmes!$D79,Listes!$A$43:$E$49,4,FALSE))))))</f>
        <v/>
      </c>
      <c r="N79" s="71" t="str">
        <f>IF($G79="","",IF($C79=Listes!$B$34,Listes!$I$31,IF($C79=Listes!$B$35,(VLOOKUP(Barèmes!$F79,Listes!$E$31:$F$36,2,FALSE)),IF($C79=Listes!$B$33,IF(Barèmes!$E79&lt;=Listes!$A$64,Barèmes!$E79*Listes!$A$65,IF(Barèmes!$E79&gt;Listes!$D$64,Barèmes!$E79*Listes!$D$65,((Barèmes!$E79*Listes!$B$65)+Listes!$C$65)))))))</f>
        <v/>
      </c>
      <c r="O79" s="72" t="str">
        <f t="shared" si="4"/>
        <v/>
      </c>
      <c r="P79" s="112"/>
    </row>
    <row r="80" spans="1:16" ht="20.100000000000001" customHeight="1" x14ac:dyDescent="0.25">
      <c r="A80" s="26">
        <v>74</v>
      </c>
      <c r="B80" s="96"/>
      <c r="C80" s="96"/>
      <c r="D80" s="96"/>
      <c r="E80" s="96"/>
      <c r="F80" s="96"/>
      <c r="G80" s="77" t="str">
        <f>IF(C80="","",IF(C80="","",(VLOOKUP(C80,Listes!$B$31:$C$35,2,FALSE))))</f>
        <v/>
      </c>
      <c r="H80" s="252"/>
      <c r="I80" s="252"/>
      <c r="J80" s="96" t="str">
        <f t="shared" si="3"/>
        <v/>
      </c>
      <c r="K80" s="72" t="str">
        <f>IF(G80="","",IF(G80="","",(VLOOKUP(G80,Listes!$C$31:$D$35,2,FALSE))))</f>
        <v/>
      </c>
      <c r="L80" s="71" t="str">
        <f>IF($G80="","",IF($C80=Listes!$B$32,IF(Barèmes!$E80&lt;=Listes!$B$53,(Barèmes!$E80*(VLOOKUP(Barèmes!$D80,Listes!$A$54:$E$60,2,FALSE))),IF(Barèmes!$E80&gt;Listes!$E$53,(Barèmes!$E80*(VLOOKUP(Barèmes!$D80,Listes!$A$54:$E$60,5,FALSE))),(Barèmes!$E80*(VLOOKUP(Barèmes!$D80,Listes!$A$54:$E$60,3,FALSE)))+(VLOOKUP(Barèmes!$D80,Listes!$A$54:$E$60,4,FALSE))))))</f>
        <v/>
      </c>
      <c r="M80" s="71" t="str">
        <f>IF($G80="","",IF($C80=Listes!$B$31,IF(Barèmes!$E80&lt;=Listes!$B$42,(Barèmes!$E80*(VLOOKUP(Barèmes!$D80,Listes!$A$43:$E$49,2,FALSE))),IF(Barèmes!$E80&gt;Listes!$D$42,(Barèmes!$E80*(VLOOKUP(Barèmes!$D80,Listes!$A$43:$E$49,5,FALSE))),(Barèmes!$E80*(VLOOKUP(Barèmes!$D80,Listes!$A$43:$E$49,3,FALSE)))+(VLOOKUP(Barèmes!$D80,Listes!$A$43:$E$49,4,FALSE))))))</f>
        <v/>
      </c>
      <c r="N80" s="71" t="str">
        <f>IF($G80="","",IF($C80=Listes!$B$34,Listes!$I$31,IF($C80=Listes!$B$35,(VLOOKUP(Barèmes!$F80,Listes!$E$31:$F$36,2,FALSE)),IF($C80=Listes!$B$33,IF(Barèmes!$E80&lt;=Listes!$A$64,Barèmes!$E80*Listes!$A$65,IF(Barèmes!$E80&gt;Listes!$D$64,Barèmes!$E80*Listes!$D$65,((Barèmes!$E80*Listes!$B$65)+Listes!$C$65)))))))</f>
        <v/>
      </c>
      <c r="O80" s="72" t="str">
        <f t="shared" si="4"/>
        <v/>
      </c>
      <c r="P80" s="112"/>
    </row>
    <row r="81" spans="1:16" ht="20.100000000000001" customHeight="1" x14ac:dyDescent="0.25">
      <c r="A81" s="26">
        <v>75</v>
      </c>
      <c r="B81" s="96"/>
      <c r="C81" s="96"/>
      <c r="D81" s="96"/>
      <c r="E81" s="96"/>
      <c r="F81" s="96"/>
      <c r="G81" s="77" t="str">
        <f>IF(C81="","",IF(C81="","",(VLOOKUP(C81,Listes!$B$31:$C$35,2,FALSE))))</f>
        <v/>
      </c>
      <c r="H81" s="252"/>
      <c r="I81" s="252"/>
      <c r="J81" s="96" t="str">
        <f t="shared" si="3"/>
        <v/>
      </c>
      <c r="K81" s="72" t="str">
        <f>IF(G81="","",IF(G81="","",(VLOOKUP(G81,Listes!$C$31:$D$35,2,FALSE))))</f>
        <v/>
      </c>
      <c r="L81" s="71" t="str">
        <f>IF($G81="","",IF($C81=Listes!$B$32,IF(Barèmes!$E81&lt;=Listes!$B$53,(Barèmes!$E81*(VLOOKUP(Barèmes!$D81,Listes!$A$54:$E$60,2,FALSE))),IF(Barèmes!$E81&gt;Listes!$E$53,(Barèmes!$E81*(VLOOKUP(Barèmes!$D81,Listes!$A$54:$E$60,5,FALSE))),(Barèmes!$E81*(VLOOKUP(Barèmes!$D81,Listes!$A$54:$E$60,3,FALSE)))+(VLOOKUP(Barèmes!$D81,Listes!$A$54:$E$60,4,FALSE))))))</f>
        <v/>
      </c>
      <c r="M81" s="71" t="str">
        <f>IF($G81="","",IF($C81=Listes!$B$31,IF(Barèmes!$E81&lt;=Listes!$B$42,(Barèmes!$E81*(VLOOKUP(Barèmes!$D81,Listes!$A$43:$E$49,2,FALSE))),IF(Barèmes!$E81&gt;Listes!$D$42,(Barèmes!$E81*(VLOOKUP(Barèmes!$D81,Listes!$A$43:$E$49,5,FALSE))),(Barèmes!$E81*(VLOOKUP(Barèmes!$D81,Listes!$A$43:$E$49,3,FALSE)))+(VLOOKUP(Barèmes!$D81,Listes!$A$43:$E$49,4,FALSE))))))</f>
        <v/>
      </c>
      <c r="N81" s="71" t="str">
        <f>IF($G81="","",IF($C81=Listes!$B$34,Listes!$I$31,IF($C81=Listes!$B$35,(VLOOKUP(Barèmes!$F81,Listes!$E$31:$F$36,2,FALSE)),IF($C81=Listes!$B$33,IF(Barèmes!$E81&lt;=Listes!$A$64,Barèmes!$E81*Listes!$A$65,IF(Barèmes!$E81&gt;Listes!$D$64,Barèmes!$E81*Listes!$D$65,((Barèmes!$E81*Listes!$B$65)+Listes!$C$65)))))))</f>
        <v/>
      </c>
      <c r="O81" s="72" t="str">
        <f t="shared" si="4"/>
        <v/>
      </c>
      <c r="P81" s="112"/>
    </row>
    <row r="82" spans="1:16" ht="20.100000000000001" customHeight="1" x14ac:dyDescent="0.25">
      <c r="A82" s="26">
        <v>76</v>
      </c>
      <c r="B82" s="96"/>
      <c r="C82" s="96"/>
      <c r="D82" s="96"/>
      <c r="E82" s="96"/>
      <c r="F82" s="96"/>
      <c r="G82" s="77" t="str">
        <f>IF(C82="","",IF(C82="","",(VLOOKUP(C82,Listes!$B$31:$C$35,2,FALSE))))</f>
        <v/>
      </c>
      <c r="H82" s="252"/>
      <c r="I82" s="252"/>
      <c r="J82" s="96" t="str">
        <f t="shared" si="3"/>
        <v/>
      </c>
      <c r="K82" s="72" t="str">
        <f>IF(G82="","",IF(G82="","",(VLOOKUP(G82,Listes!$C$31:$D$35,2,FALSE))))</f>
        <v/>
      </c>
      <c r="L82" s="71" t="str">
        <f>IF($G82="","",IF($C82=Listes!$B$32,IF(Barèmes!$E82&lt;=Listes!$B$53,(Barèmes!$E82*(VLOOKUP(Barèmes!$D82,Listes!$A$54:$E$60,2,FALSE))),IF(Barèmes!$E82&gt;Listes!$E$53,(Barèmes!$E82*(VLOOKUP(Barèmes!$D82,Listes!$A$54:$E$60,5,FALSE))),(Barèmes!$E82*(VLOOKUP(Barèmes!$D82,Listes!$A$54:$E$60,3,FALSE)))+(VLOOKUP(Barèmes!$D82,Listes!$A$54:$E$60,4,FALSE))))))</f>
        <v/>
      </c>
      <c r="M82" s="71" t="str">
        <f>IF($G82="","",IF($C82=Listes!$B$31,IF(Barèmes!$E82&lt;=Listes!$B$42,(Barèmes!$E82*(VLOOKUP(Barèmes!$D82,Listes!$A$43:$E$49,2,FALSE))),IF(Barèmes!$E82&gt;Listes!$D$42,(Barèmes!$E82*(VLOOKUP(Barèmes!$D82,Listes!$A$43:$E$49,5,FALSE))),(Barèmes!$E82*(VLOOKUP(Barèmes!$D82,Listes!$A$43:$E$49,3,FALSE)))+(VLOOKUP(Barèmes!$D82,Listes!$A$43:$E$49,4,FALSE))))))</f>
        <v/>
      </c>
      <c r="N82" s="71" t="str">
        <f>IF($G82="","",IF($C82=Listes!$B$34,Listes!$I$31,IF($C82=Listes!$B$35,(VLOOKUP(Barèmes!$F82,Listes!$E$31:$F$36,2,FALSE)),IF($C82=Listes!$B$33,IF(Barèmes!$E82&lt;=Listes!$A$64,Barèmes!$E82*Listes!$A$65,IF(Barèmes!$E82&gt;Listes!$D$64,Barèmes!$E82*Listes!$D$65,((Barèmes!$E82*Listes!$B$65)+Listes!$C$65)))))))</f>
        <v/>
      </c>
      <c r="O82" s="72" t="str">
        <f t="shared" si="4"/>
        <v/>
      </c>
      <c r="P82" s="112"/>
    </row>
    <row r="83" spans="1:16" ht="20.100000000000001" customHeight="1" x14ac:dyDescent="0.25">
      <c r="A83" s="26">
        <v>77</v>
      </c>
      <c r="B83" s="96"/>
      <c r="C83" s="96"/>
      <c r="D83" s="96"/>
      <c r="E83" s="96"/>
      <c r="F83" s="96"/>
      <c r="G83" s="77" t="str">
        <f>IF(C83="","",IF(C83="","",(VLOOKUP(C83,Listes!$B$31:$C$35,2,FALSE))))</f>
        <v/>
      </c>
      <c r="H83" s="252"/>
      <c r="I83" s="252"/>
      <c r="J83" s="96" t="str">
        <f t="shared" si="3"/>
        <v/>
      </c>
      <c r="K83" s="72" t="str">
        <f>IF(G83="","",IF(G83="","",(VLOOKUP(G83,Listes!$C$31:$D$35,2,FALSE))))</f>
        <v/>
      </c>
      <c r="L83" s="71" t="str">
        <f>IF($G83="","",IF($C83=Listes!$B$32,IF(Barèmes!$E83&lt;=Listes!$B$53,(Barèmes!$E83*(VLOOKUP(Barèmes!$D83,Listes!$A$54:$E$60,2,FALSE))),IF(Barèmes!$E83&gt;Listes!$E$53,(Barèmes!$E83*(VLOOKUP(Barèmes!$D83,Listes!$A$54:$E$60,5,FALSE))),(Barèmes!$E83*(VLOOKUP(Barèmes!$D83,Listes!$A$54:$E$60,3,FALSE)))+(VLOOKUP(Barèmes!$D83,Listes!$A$54:$E$60,4,FALSE))))))</f>
        <v/>
      </c>
      <c r="M83" s="71" t="str">
        <f>IF($G83="","",IF($C83=Listes!$B$31,IF(Barèmes!$E83&lt;=Listes!$B$42,(Barèmes!$E83*(VLOOKUP(Barèmes!$D83,Listes!$A$43:$E$49,2,FALSE))),IF(Barèmes!$E83&gt;Listes!$D$42,(Barèmes!$E83*(VLOOKUP(Barèmes!$D83,Listes!$A$43:$E$49,5,FALSE))),(Barèmes!$E83*(VLOOKUP(Barèmes!$D83,Listes!$A$43:$E$49,3,FALSE)))+(VLOOKUP(Barèmes!$D83,Listes!$A$43:$E$49,4,FALSE))))))</f>
        <v/>
      </c>
      <c r="N83" s="71" t="str">
        <f>IF($G83="","",IF($C83=Listes!$B$34,Listes!$I$31,IF($C83=Listes!$B$35,(VLOOKUP(Barèmes!$F83,Listes!$E$31:$F$36,2,FALSE)),IF($C83=Listes!$B$33,IF(Barèmes!$E83&lt;=Listes!$A$64,Barèmes!$E83*Listes!$A$65,IF(Barèmes!$E83&gt;Listes!$D$64,Barèmes!$E83*Listes!$D$65,((Barèmes!$E83*Listes!$B$65)+Listes!$C$65)))))))</f>
        <v/>
      </c>
      <c r="O83" s="72" t="str">
        <f t="shared" si="4"/>
        <v/>
      </c>
      <c r="P83" s="112"/>
    </row>
    <row r="84" spans="1:16" ht="20.100000000000001" customHeight="1" x14ac:dyDescent="0.25">
      <c r="A84" s="26">
        <v>78</v>
      </c>
      <c r="B84" s="96"/>
      <c r="C84" s="96"/>
      <c r="D84" s="96"/>
      <c r="E84" s="96"/>
      <c r="F84" s="96"/>
      <c r="G84" s="77" t="str">
        <f>IF(C84="","",IF(C84="","",(VLOOKUP(C84,Listes!$B$31:$C$35,2,FALSE))))</f>
        <v/>
      </c>
      <c r="H84" s="252"/>
      <c r="I84" s="252"/>
      <c r="J84" s="96" t="str">
        <f t="shared" si="3"/>
        <v/>
      </c>
      <c r="K84" s="72" t="str">
        <f>IF(G84="","",IF(G84="","",(VLOOKUP(G84,Listes!$C$31:$D$35,2,FALSE))))</f>
        <v/>
      </c>
      <c r="L84" s="71" t="str">
        <f>IF($G84="","",IF($C84=Listes!$B$32,IF(Barèmes!$E84&lt;=Listes!$B$53,(Barèmes!$E84*(VLOOKUP(Barèmes!$D84,Listes!$A$54:$E$60,2,FALSE))),IF(Barèmes!$E84&gt;Listes!$E$53,(Barèmes!$E84*(VLOOKUP(Barèmes!$D84,Listes!$A$54:$E$60,5,FALSE))),(Barèmes!$E84*(VLOOKUP(Barèmes!$D84,Listes!$A$54:$E$60,3,FALSE)))+(VLOOKUP(Barèmes!$D84,Listes!$A$54:$E$60,4,FALSE))))))</f>
        <v/>
      </c>
      <c r="M84" s="71" t="str">
        <f>IF($G84="","",IF($C84=Listes!$B$31,IF(Barèmes!$E84&lt;=Listes!$B$42,(Barèmes!$E84*(VLOOKUP(Barèmes!$D84,Listes!$A$43:$E$49,2,FALSE))),IF(Barèmes!$E84&gt;Listes!$D$42,(Barèmes!$E84*(VLOOKUP(Barèmes!$D84,Listes!$A$43:$E$49,5,FALSE))),(Barèmes!$E84*(VLOOKUP(Barèmes!$D84,Listes!$A$43:$E$49,3,FALSE)))+(VLOOKUP(Barèmes!$D84,Listes!$A$43:$E$49,4,FALSE))))))</f>
        <v/>
      </c>
      <c r="N84" s="71" t="str">
        <f>IF($G84="","",IF($C84=Listes!$B$34,Listes!$I$31,IF($C84=Listes!$B$35,(VLOOKUP(Barèmes!$F84,Listes!$E$31:$F$36,2,FALSE)),IF($C84=Listes!$B$33,IF(Barèmes!$E84&lt;=Listes!$A$64,Barèmes!$E84*Listes!$A$65,IF(Barèmes!$E84&gt;Listes!$D$64,Barèmes!$E84*Listes!$D$65,((Barèmes!$E84*Listes!$B$65)+Listes!$C$65)))))))</f>
        <v/>
      </c>
      <c r="O84" s="72" t="str">
        <f t="shared" si="4"/>
        <v/>
      </c>
      <c r="P84" s="112"/>
    </row>
    <row r="85" spans="1:16" ht="20.100000000000001" customHeight="1" x14ac:dyDescent="0.25">
      <c r="A85" s="26">
        <v>79</v>
      </c>
      <c r="B85" s="96"/>
      <c r="C85" s="96"/>
      <c r="D85" s="96"/>
      <c r="E85" s="96"/>
      <c r="F85" s="96"/>
      <c r="G85" s="77" t="str">
        <f>IF(C85="","",IF(C85="","",(VLOOKUP(C85,Listes!$B$31:$C$35,2,FALSE))))</f>
        <v/>
      </c>
      <c r="H85" s="252"/>
      <c r="I85" s="252"/>
      <c r="J85" s="96" t="str">
        <f t="shared" si="3"/>
        <v/>
      </c>
      <c r="K85" s="72" t="str">
        <f>IF(G85="","",IF(G85="","",(VLOOKUP(G85,Listes!$C$31:$D$35,2,FALSE))))</f>
        <v/>
      </c>
      <c r="L85" s="71" t="str">
        <f>IF($G85="","",IF($C85=Listes!$B$32,IF(Barèmes!$E85&lt;=Listes!$B$53,(Barèmes!$E85*(VLOOKUP(Barèmes!$D85,Listes!$A$54:$E$60,2,FALSE))),IF(Barèmes!$E85&gt;Listes!$E$53,(Barèmes!$E85*(VLOOKUP(Barèmes!$D85,Listes!$A$54:$E$60,5,FALSE))),(Barèmes!$E85*(VLOOKUP(Barèmes!$D85,Listes!$A$54:$E$60,3,FALSE)))+(VLOOKUP(Barèmes!$D85,Listes!$A$54:$E$60,4,FALSE))))))</f>
        <v/>
      </c>
      <c r="M85" s="71" t="str">
        <f>IF($G85="","",IF($C85=Listes!$B$31,IF(Barèmes!$E85&lt;=Listes!$B$42,(Barèmes!$E85*(VLOOKUP(Barèmes!$D85,Listes!$A$43:$E$49,2,FALSE))),IF(Barèmes!$E85&gt;Listes!$D$42,(Barèmes!$E85*(VLOOKUP(Barèmes!$D85,Listes!$A$43:$E$49,5,FALSE))),(Barèmes!$E85*(VLOOKUP(Barèmes!$D85,Listes!$A$43:$E$49,3,FALSE)))+(VLOOKUP(Barèmes!$D85,Listes!$A$43:$E$49,4,FALSE))))))</f>
        <v/>
      </c>
      <c r="N85" s="71" t="str">
        <f>IF($G85="","",IF($C85=Listes!$B$34,Listes!$I$31,IF($C85=Listes!$B$35,(VLOOKUP(Barèmes!$F85,Listes!$E$31:$F$36,2,FALSE)),IF($C85=Listes!$B$33,IF(Barèmes!$E85&lt;=Listes!$A$64,Barèmes!$E85*Listes!$A$65,IF(Barèmes!$E85&gt;Listes!$D$64,Barèmes!$E85*Listes!$D$65,((Barèmes!$E85*Listes!$B$65)+Listes!$C$65)))))))</f>
        <v/>
      </c>
      <c r="O85" s="72" t="str">
        <f t="shared" si="4"/>
        <v/>
      </c>
      <c r="P85" s="112"/>
    </row>
    <row r="86" spans="1:16" ht="20.100000000000001" customHeight="1" x14ac:dyDescent="0.25">
      <c r="A86" s="26">
        <v>80</v>
      </c>
      <c r="B86" s="96"/>
      <c r="C86" s="96"/>
      <c r="D86" s="96"/>
      <c r="E86" s="96"/>
      <c r="F86" s="96"/>
      <c r="G86" s="77" t="str">
        <f>IF(C86="","",IF(C86="","",(VLOOKUP(C86,Listes!$B$31:$C$35,2,FALSE))))</f>
        <v/>
      </c>
      <c r="H86" s="252"/>
      <c r="I86" s="252"/>
      <c r="J86" s="96" t="str">
        <f t="shared" si="3"/>
        <v/>
      </c>
      <c r="K86" s="72" t="str">
        <f>IF(G86="","",IF(G86="","",(VLOOKUP(G86,Listes!$C$31:$D$35,2,FALSE))))</f>
        <v/>
      </c>
      <c r="L86" s="71" t="str">
        <f>IF($G86="","",IF($C86=Listes!$B$32,IF(Barèmes!$E86&lt;=Listes!$B$53,(Barèmes!$E86*(VLOOKUP(Barèmes!$D86,Listes!$A$54:$E$60,2,FALSE))),IF(Barèmes!$E86&gt;Listes!$E$53,(Barèmes!$E86*(VLOOKUP(Barèmes!$D86,Listes!$A$54:$E$60,5,FALSE))),(Barèmes!$E86*(VLOOKUP(Barèmes!$D86,Listes!$A$54:$E$60,3,FALSE)))+(VLOOKUP(Barèmes!$D86,Listes!$A$54:$E$60,4,FALSE))))))</f>
        <v/>
      </c>
      <c r="M86" s="71" t="str">
        <f>IF($G86="","",IF($C86=Listes!$B$31,IF(Barèmes!$E86&lt;=Listes!$B$42,(Barèmes!$E86*(VLOOKUP(Barèmes!$D86,Listes!$A$43:$E$49,2,FALSE))),IF(Barèmes!$E86&gt;Listes!$D$42,(Barèmes!$E86*(VLOOKUP(Barèmes!$D86,Listes!$A$43:$E$49,5,FALSE))),(Barèmes!$E86*(VLOOKUP(Barèmes!$D86,Listes!$A$43:$E$49,3,FALSE)))+(VLOOKUP(Barèmes!$D86,Listes!$A$43:$E$49,4,FALSE))))))</f>
        <v/>
      </c>
      <c r="N86" s="71" t="str">
        <f>IF($G86="","",IF($C86=Listes!$B$34,Listes!$I$31,IF($C86=Listes!$B$35,(VLOOKUP(Barèmes!$F86,Listes!$E$31:$F$36,2,FALSE)),IF($C86=Listes!$B$33,IF(Barèmes!$E86&lt;=Listes!$A$64,Barèmes!$E86*Listes!$A$65,IF(Barèmes!$E86&gt;Listes!$D$64,Barèmes!$E86*Listes!$D$65,((Barèmes!$E86*Listes!$B$65)+Listes!$C$65)))))))</f>
        <v/>
      </c>
      <c r="O86" s="72" t="str">
        <f t="shared" si="4"/>
        <v/>
      </c>
      <c r="P86" s="112"/>
    </row>
    <row r="87" spans="1:16" ht="20.100000000000001" customHeight="1" x14ac:dyDescent="0.25">
      <c r="A87" s="26">
        <v>81</v>
      </c>
      <c r="B87" s="96"/>
      <c r="C87" s="96"/>
      <c r="D87" s="96"/>
      <c r="E87" s="96"/>
      <c r="F87" s="96"/>
      <c r="G87" s="77" t="str">
        <f>IF(C87="","",IF(C87="","",(VLOOKUP(C87,Listes!$B$31:$C$35,2,FALSE))))</f>
        <v/>
      </c>
      <c r="H87" s="252"/>
      <c r="I87" s="252"/>
      <c r="J87" s="96" t="str">
        <f t="shared" si="3"/>
        <v/>
      </c>
      <c r="K87" s="72" t="str">
        <f>IF(G87="","",IF(G87="","",(VLOOKUP(G87,Listes!$C$31:$D$35,2,FALSE))))</f>
        <v/>
      </c>
      <c r="L87" s="71" t="str">
        <f>IF($G87="","",IF($C87=Listes!$B$32,IF(Barèmes!$E87&lt;=Listes!$B$53,(Barèmes!$E87*(VLOOKUP(Barèmes!$D87,Listes!$A$54:$E$60,2,FALSE))),IF(Barèmes!$E87&gt;Listes!$E$53,(Barèmes!$E87*(VLOOKUP(Barèmes!$D87,Listes!$A$54:$E$60,5,FALSE))),(Barèmes!$E87*(VLOOKUP(Barèmes!$D87,Listes!$A$54:$E$60,3,FALSE)))+(VLOOKUP(Barèmes!$D87,Listes!$A$54:$E$60,4,FALSE))))))</f>
        <v/>
      </c>
      <c r="M87" s="71" t="str">
        <f>IF($G87="","",IF($C87=Listes!$B$31,IF(Barèmes!$E87&lt;=Listes!$B$42,(Barèmes!$E87*(VLOOKUP(Barèmes!$D87,Listes!$A$43:$E$49,2,FALSE))),IF(Barèmes!$E87&gt;Listes!$D$42,(Barèmes!$E87*(VLOOKUP(Barèmes!$D87,Listes!$A$43:$E$49,5,FALSE))),(Barèmes!$E87*(VLOOKUP(Barèmes!$D87,Listes!$A$43:$E$49,3,FALSE)))+(VLOOKUP(Barèmes!$D87,Listes!$A$43:$E$49,4,FALSE))))))</f>
        <v/>
      </c>
      <c r="N87" s="71" t="str">
        <f>IF($G87="","",IF($C87=Listes!$B$34,Listes!$I$31,IF($C87=Listes!$B$35,(VLOOKUP(Barèmes!$F87,Listes!$E$31:$F$36,2,FALSE)),IF($C87=Listes!$B$33,IF(Barèmes!$E87&lt;=Listes!$A$64,Barèmes!$E87*Listes!$A$65,IF(Barèmes!$E87&gt;Listes!$D$64,Barèmes!$E87*Listes!$D$65,((Barèmes!$E87*Listes!$B$65)+Listes!$C$65)))))))</f>
        <v/>
      </c>
      <c r="O87" s="72" t="str">
        <f t="shared" si="4"/>
        <v/>
      </c>
      <c r="P87" s="112"/>
    </row>
    <row r="88" spans="1:16" ht="20.100000000000001" customHeight="1" x14ac:dyDescent="0.25">
      <c r="A88" s="26">
        <v>82</v>
      </c>
      <c r="B88" s="96"/>
      <c r="C88" s="96"/>
      <c r="D88" s="96"/>
      <c r="E88" s="96"/>
      <c r="F88" s="96"/>
      <c r="G88" s="77" t="str">
        <f>IF(C88="","",IF(C88="","",(VLOOKUP(C88,Listes!$B$31:$C$35,2,FALSE))))</f>
        <v/>
      </c>
      <c r="H88" s="252"/>
      <c r="I88" s="252"/>
      <c r="J88" s="96" t="str">
        <f t="shared" si="3"/>
        <v/>
      </c>
      <c r="K88" s="72" t="str">
        <f>IF(G88="","",IF(G88="","",(VLOOKUP(G88,Listes!$C$31:$D$35,2,FALSE))))</f>
        <v/>
      </c>
      <c r="L88" s="71" t="str">
        <f>IF($G88="","",IF($C88=Listes!$B$32,IF(Barèmes!$E88&lt;=Listes!$B$53,(Barèmes!$E88*(VLOOKUP(Barèmes!$D88,Listes!$A$54:$E$60,2,FALSE))),IF(Barèmes!$E88&gt;Listes!$E$53,(Barèmes!$E88*(VLOOKUP(Barèmes!$D88,Listes!$A$54:$E$60,5,FALSE))),(Barèmes!$E88*(VLOOKUP(Barèmes!$D88,Listes!$A$54:$E$60,3,FALSE)))+(VLOOKUP(Barèmes!$D88,Listes!$A$54:$E$60,4,FALSE))))))</f>
        <v/>
      </c>
      <c r="M88" s="71" t="str">
        <f>IF($G88="","",IF($C88=Listes!$B$31,IF(Barèmes!$E88&lt;=Listes!$B$42,(Barèmes!$E88*(VLOOKUP(Barèmes!$D88,Listes!$A$43:$E$49,2,FALSE))),IF(Barèmes!$E88&gt;Listes!$D$42,(Barèmes!$E88*(VLOOKUP(Barèmes!$D88,Listes!$A$43:$E$49,5,FALSE))),(Barèmes!$E88*(VLOOKUP(Barèmes!$D88,Listes!$A$43:$E$49,3,FALSE)))+(VLOOKUP(Barèmes!$D88,Listes!$A$43:$E$49,4,FALSE))))))</f>
        <v/>
      </c>
      <c r="N88" s="71" t="str">
        <f>IF($G88="","",IF($C88=Listes!$B$34,Listes!$I$31,IF($C88=Listes!$B$35,(VLOOKUP(Barèmes!$F88,Listes!$E$31:$F$36,2,FALSE)),IF($C88=Listes!$B$33,IF(Barèmes!$E88&lt;=Listes!$A$64,Barèmes!$E88*Listes!$A$65,IF(Barèmes!$E88&gt;Listes!$D$64,Barèmes!$E88*Listes!$D$65,((Barèmes!$E88*Listes!$B$65)+Listes!$C$65)))))))</f>
        <v/>
      </c>
      <c r="O88" s="72" t="str">
        <f t="shared" si="4"/>
        <v/>
      </c>
      <c r="P88" s="112"/>
    </row>
    <row r="89" spans="1:16" ht="20.100000000000001" customHeight="1" x14ac:dyDescent="0.25">
      <c r="A89" s="26">
        <v>83</v>
      </c>
      <c r="B89" s="96"/>
      <c r="C89" s="96"/>
      <c r="D89" s="96"/>
      <c r="E89" s="96"/>
      <c r="F89" s="96"/>
      <c r="G89" s="77" t="str">
        <f>IF(C89="","",IF(C89="","",(VLOOKUP(C89,Listes!$B$31:$C$35,2,FALSE))))</f>
        <v/>
      </c>
      <c r="H89" s="252"/>
      <c r="I89" s="252"/>
      <c r="J89" s="96" t="str">
        <f t="shared" si="3"/>
        <v/>
      </c>
      <c r="K89" s="72" t="str">
        <f>IF(G89="","",IF(G89="","",(VLOOKUP(G89,Listes!$C$31:$D$35,2,FALSE))))</f>
        <v/>
      </c>
      <c r="L89" s="71" t="str">
        <f>IF($G89="","",IF($C89=Listes!$B$32,IF(Barèmes!$E89&lt;=Listes!$B$53,(Barèmes!$E89*(VLOOKUP(Barèmes!$D89,Listes!$A$54:$E$60,2,FALSE))),IF(Barèmes!$E89&gt;Listes!$E$53,(Barèmes!$E89*(VLOOKUP(Barèmes!$D89,Listes!$A$54:$E$60,5,FALSE))),(Barèmes!$E89*(VLOOKUP(Barèmes!$D89,Listes!$A$54:$E$60,3,FALSE)))+(VLOOKUP(Barèmes!$D89,Listes!$A$54:$E$60,4,FALSE))))))</f>
        <v/>
      </c>
      <c r="M89" s="71" t="str">
        <f>IF($G89="","",IF($C89=Listes!$B$31,IF(Barèmes!$E89&lt;=Listes!$B$42,(Barèmes!$E89*(VLOOKUP(Barèmes!$D89,Listes!$A$43:$E$49,2,FALSE))),IF(Barèmes!$E89&gt;Listes!$D$42,(Barèmes!$E89*(VLOOKUP(Barèmes!$D89,Listes!$A$43:$E$49,5,FALSE))),(Barèmes!$E89*(VLOOKUP(Barèmes!$D89,Listes!$A$43:$E$49,3,FALSE)))+(VLOOKUP(Barèmes!$D89,Listes!$A$43:$E$49,4,FALSE))))))</f>
        <v/>
      </c>
      <c r="N89" s="71" t="str">
        <f>IF($G89="","",IF($C89=Listes!$B$34,Listes!$I$31,IF($C89=Listes!$B$35,(VLOOKUP(Barèmes!$F89,Listes!$E$31:$F$36,2,FALSE)),IF($C89=Listes!$B$33,IF(Barèmes!$E89&lt;=Listes!$A$64,Barèmes!$E89*Listes!$A$65,IF(Barèmes!$E89&gt;Listes!$D$64,Barèmes!$E89*Listes!$D$65,((Barèmes!$E89*Listes!$B$65)+Listes!$C$65)))))))</f>
        <v/>
      </c>
      <c r="O89" s="72" t="str">
        <f t="shared" si="4"/>
        <v/>
      </c>
      <c r="P89" s="112"/>
    </row>
    <row r="90" spans="1:16" ht="20.100000000000001" customHeight="1" x14ac:dyDescent="0.25">
      <c r="A90" s="26">
        <v>84</v>
      </c>
      <c r="B90" s="96"/>
      <c r="C90" s="96"/>
      <c r="D90" s="96"/>
      <c r="E90" s="96"/>
      <c r="F90" s="96"/>
      <c r="G90" s="77" t="str">
        <f>IF(C90="","",IF(C90="","",(VLOOKUP(C90,Listes!$B$31:$C$35,2,FALSE))))</f>
        <v/>
      </c>
      <c r="H90" s="252"/>
      <c r="I90" s="252"/>
      <c r="J90" s="96" t="str">
        <f t="shared" si="3"/>
        <v/>
      </c>
      <c r="K90" s="72" t="str">
        <f>IF(G90="","",IF(G90="","",(VLOOKUP(G90,Listes!$C$31:$D$35,2,FALSE))))</f>
        <v/>
      </c>
      <c r="L90" s="71" t="str">
        <f>IF($G90="","",IF($C90=Listes!$B$32,IF(Barèmes!$E90&lt;=Listes!$B$53,(Barèmes!$E90*(VLOOKUP(Barèmes!$D90,Listes!$A$54:$E$60,2,FALSE))),IF(Barèmes!$E90&gt;Listes!$E$53,(Barèmes!$E90*(VLOOKUP(Barèmes!$D90,Listes!$A$54:$E$60,5,FALSE))),(Barèmes!$E90*(VLOOKUP(Barèmes!$D90,Listes!$A$54:$E$60,3,FALSE)))+(VLOOKUP(Barèmes!$D90,Listes!$A$54:$E$60,4,FALSE))))))</f>
        <v/>
      </c>
      <c r="M90" s="71" t="str">
        <f>IF($G90="","",IF($C90=Listes!$B$31,IF(Barèmes!$E90&lt;=Listes!$B$42,(Barèmes!$E90*(VLOOKUP(Barèmes!$D90,Listes!$A$43:$E$49,2,FALSE))),IF(Barèmes!$E90&gt;Listes!$D$42,(Barèmes!$E90*(VLOOKUP(Barèmes!$D90,Listes!$A$43:$E$49,5,FALSE))),(Barèmes!$E90*(VLOOKUP(Barèmes!$D90,Listes!$A$43:$E$49,3,FALSE)))+(VLOOKUP(Barèmes!$D90,Listes!$A$43:$E$49,4,FALSE))))))</f>
        <v/>
      </c>
      <c r="N90" s="71" t="str">
        <f>IF($G90="","",IF($C90=Listes!$B$34,Listes!$I$31,IF($C90=Listes!$B$35,(VLOOKUP(Barèmes!$F90,Listes!$E$31:$F$36,2,FALSE)),IF($C90=Listes!$B$33,IF(Barèmes!$E90&lt;=Listes!$A$64,Barèmes!$E90*Listes!$A$65,IF(Barèmes!$E90&gt;Listes!$D$64,Barèmes!$E90*Listes!$D$65,((Barèmes!$E90*Listes!$B$65)+Listes!$C$65)))))))</f>
        <v/>
      </c>
      <c r="O90" s="72" t="str">
        <f t="shared" si="4"/>
        <v/>
      </c>
      <c r="P90" s="112"/>
    </row>
    <row r="91" spans="1:16" ht="20.100000000000001" customHeight="1" x14ac:dyDescent="0.25">
      <c r="A91" s="26">
        <v>85</v>
      </c>
      <c r="B91" s="96"/>
      <c r="C91" s="96"/>
      <c r="D91" s="96"/>
      <c r="E91" s="96"/>
      <c r="F91" s="96"/>
      <c r="G91" s="77" t="str">
        <f>IF(C91="","",IF(C91="","",(VLOOKUP(C91,Listes!$B$31:$C$35,2,FALSE))))</f>
        <v/>
      </c>
      <c r="H91" s="252"/>
      <c r="I91" s="252"/>
      <c r="J91" s="96" t="str">
        <f t="shared" si="3"/>
        <v/>
      </c>
      <c r="K91" s="72" t="str">
        <f>IF(G91="","",IF(G91="","",(VLOOKUP(G91,Listes!$C$31:$D$35,2,FALSE))))</f>
        <v/>
      </c>
      <c r="L91" s="71" t="str">
        <f>IF($G91="","",IF($C91=Listes!$B$32,IF(Barèmes!$E91&lt;=Listes!$B$53,(Barèmes!$E91*(VLOOKUP(Barèmes!$D91,Listes!$A$54:$E$60,2,FALSE))),IF(Barèmes!$E91&gt;Listes!$E$53,(Barèmes!$E91*(VLOOKUP(Barèmes!$D91,Listes!$A$54:$E$60,5,FALSE))),(Barèmes!$E91*(VLOOKUP(Barèmes!$D91,Listes!$A$54:$E$60,3,FALSE)))+(VLOOKUP(Barèmes!$D91,Listes!$A$54:$E$60,4,FALSE))))))</f>
        <v/>
      </c>
      <c r="M91" s="71" t="str">
        <f>IF($G91="","",IF($C91=Listes!$B$31,IF(Barèmes!$E91&lt;=Listes!$B$42,(Barèmes!$E91*(VLOOKUP(Barèmes!$D91,Listes!$A$43:$E$49,2,FALSE))),IF(Barèmes!$E91&gt;Listes!$D$42,(Barèmes!$E91*(VLOOKUP(Barèmes!$D91,Listes!$A$43:$E$49,5,FALSE))),(Barèmes!$E91*(VLOOKUP(Barèmes!$D91,Listes!$A$43:$E$49,3,FALSE)))+(VLOOKUP(Barèmes!$D91,Listes!$A$43:$E$49,4,FALSE))))))</f>
        <v/>
      </c>
      <c r="N91" s="71" t="str">
        <f>IF($G91="","",IF($C91=Listes!$B$34,Listes!$I$31,IF($C91=Listes!$B$35,(VLOOKUP(Barèmes!$F91,Listes!$E$31:$F$36,2,FALSE)),IF($C91=Listes!$B$33,IF(Barèmes!$E91&lt;=Listes!$A$64,Barèmes!$E91*Listes!$A$65,IF(Barèmes!$E91&gt;Listes!$D$64,Barèmes!$E91*Listes!$D$65,((Barèmes!$E91*Listes!$B$65)+Listes!$C$65)))))))</f>
        <v/>
      </c>
      <c r="O91" s="72" t="str">
        <f t="shared" si="4"/>
        <v/>
      </c>
      <c r="P91" s="112"/>
    </row>
    <row r="92" spans="1:16" ht="20.100000000000001" customHeight="1" x14ac:dyDescent="0.25">
      <c r="A92" s="26">
        <v>86</v>
      </c>
      <c r="B92" s="96"/>
      <c r="C92" s="96"/>
      <c r="D92" s="96"/>
      <c r="E92" s="96"/>
      <c r="F92" s="96"/>
      <c r="G92" s="77" t="str">
        <f>IF(C92="","",IF(C92="","",(VLOOKUP(C92,Listes!$B$31:$C$35,2,FALSE))))</f>
        <v/>
      </c>
      <c r="H92" s="252"/>
      <c r="I92" s="252"/>
      <c r="J92" s="96" t="str">
        <f t="shared" si="3"/>
        <v/>
      </c>
      <c r="K92" s="72" t="str">
        <f>IF(G92="","",IF(G92="","",(VLOOKUP(G92,Listes!$C$31:$D$35,2,FALSE))))</f>
        <v/>
      </c>
      <c r="L92" s="71" t="str">
        <f>IF($G92="","",IF($C92=Listes!$B$32,IF(Barèmes!$E92&lt;=Listes!$B$53,(Barèmes!$E92*(VLOOKUP(Barèmes!$D92,Listes!$A$54:$E$60,2,FALSE))),IF(Barèmes!$E92&gt;Listes!$E$53,(Barèmes!$E92*(VLOOKUP(Barèmes!$D92,Listes!$A$54:$E$60,5,FALSE))),(Barèmes!$E92*(VLOOKUP(Barèmes!$D92,Listes!$A$54:$E$60,3,FALSE)))+(VLOOKUP(Barèmes!$D92,Listes!$A$54:$E$60,4,FALSE))))))</f>
        <v/>
      </c>
      <c r="M92" s="71" t="str">
        <f>IF($G92="","",IF($C92=Listes!$B$31,IF(Barèmes!$E92&lt;=Listes!$B$42,(Barèmes!$E92*(VLOOKUP(Barèmes!$D92,Listes!$A$43:$E$49,2,FALSE))),IF(Barèmes!$E92&gt;Listes!$D$42,(Barèmes!$E92*(VLOOKUP(Barèmes!$D92,Listes!$A$43:$E$49,5,FALSE))),(Barèmes!$E92*(VLOOKUP(Barèmes!$D92,Listes!$A$43:$E$49,3,FALSE)))+(VLOOKUP(Barèmes!$D92,Listes!$A$43:$E$49,4,FALSE))))))</f>
        <v/>
      </c>
      <c r="N92" s="71" t="str">
        <f>IF($G92="","",IF($C92=Listes!$B$34,Listes!$I$31,IF($C92=Listes!$B$35,(VLOOKUP(Barèmes!$F92,Listes!$E$31:$F$36,2,FALSE)),IF($C92=Listes!$B$33,IF(Barèmes!$E92&lt;=Listes!$A$64,Barèmes!$E92*Listes!$A$65,IF(Barèmes!$E92&gt;Listes!$D$64,Barèmes!$E92*Listes!$D$65,((Barèmes!$E92*Listes!$B$65)+Listes!$C$65)))))))</f>
        <v/>
      </c>
      <c r="O92" s="72" t="str">
        <f t="shared" si="4"/>
        <v/>
      </c>
      <c r="P92" s="112"/>
    </row>
    <row r="93" spans="1:16" ht="20.100000000000001" customHeight="1" x14ac:dyDescent="0.25">
      <c r="A93" s="26">
        <v>87</v>
      </c>
      <c r="B93" s="96"/>
      <c r="C93" s="96"/>
      <c r="D93" s="96"/>
      <c r="E93" s="96"/>
      <c r="F93" s="96"/>
      <c r="G93" s="77" t="str">
        <f>IF(C93="","",IF(C93="","",(VLOOKUP(C93,Listes!$B$31:$C$35,2,FALSE))))</f>
        <v/>
      </c>
      <c r="H93" s="252"/>
      <c r="I93" s="252"/>
      <c r="J93" s="96" t="str">
        <f t="shared" si="3"/>
        <v/>
      </c>
      <c r="K93" s="72" t="str">
        <f>IF(G93="","",IF(G93="","",(VLOOKUP(G93,Listes!$C$31:$D$35,2,FALSE))))</f>
        <v/>
      </c>
      <c r="L93" s="71" t="str">
        <f>IF($G93="","",IF($C93=Listes!$B$32,IF(Barèmes!$E93&lt;=Listes!$B$53,(Barèmes!$E93*(VLOOKUP(Barèmes!$D93,Listes!$A$54:$E$60,2,FALSE))),IF(Barèmes!$E93&gt;Listes!$E$53,(Barèmes!$E93*(VLOOKUP(Barèmes!$D93,Listes!$A$54:$E$60,5,FALSE))),(Barèmes!$E93*(VLOOKUP(Barèmes!$D93,Listes!$A$54:$E$60,3,FALSE)))+(VLOOKUP(Barèmes!$D93,Listes!$A$54:$E$60,4,FALSE))))))</f>
        <v/>
      </c>
      <c r="M93" s="71" t="str">
        <f>IF($G93="","",IF($C93=Listes!$B$31,IF(Barèmes!$E93&lt;=Listes!$B$42,(Barèmes!$E93*(VLOOKUP(Barèmes!$D93,Listes!$A$43:$E$49,2,FALSE))),IF(Barèmes!$E93&gt;Listes!$D$42,(Barèmes!$E93*(VLOOKUP(Barèmes!$D93,Listes!$A$43:$E$49,5,FALSE))),(Barèmes!$E93*(VLOOKUP(Barèmes!$D93,Listes!$A$43:$E$49,3,FALSE)))+(VLOOKUP(Barèmes!$D93,Listes!$A$43:$E$49,4,FALSE))))))</f>
        <v/>
      </c>
      <c r="N93" s="71" t="str">
        <f>IF($G93="","",IF($C93=Listes!$B$34,Listes!$I$31,IF($C93=Listes!$B$35,(VLOOKUP(Barèmes!$F93,Listes!$E$31:$F$36,2,FALSE)),IF($C93=Listes!$B$33,IF(Barèmes!$E93&lt;=Listes!$A$64,Barèmes!$E93*Listes!$A$65,IF(Barèmes!$E93&gt;Listes!$D$64,Barèmes!$E93*Listes!$D$65,((Barèmes!$E93*Listes!$B$65)+Listes!$C$65)))))))</f>
        <v/>
      </c>
      <c r="O93" s="72" t="str">
        <f t="shared" si="4"/>
        <v/>
      </c>
      <c r="P93" s="112"/>
    </row>
    <row r="94" spans="1:16" ht="20.100000000000001" customHeight="1" x14ac:dyDescent="0.25">
      <c r="A94" s="26">
        <v>88</v>
      </c>
      <c r="B94" s="96"/>
      <c r="C94" s="96"/>
      <c r="D94" s="96"/>
      <c r="E94" s="96"/>
      <c r="F94" s="96"/>
      <c r="G94" s="77" t="str">
        <f>IF(C94="","",IF(C94="","",(VLOOKUP(C94,Listes!$B$31:$C$35,2,FALSE))))</f>
        <v/>
      </c>
      <c r="H94" s="252"/>
      <c r="I94" s="252"/>
      <c r="J94" s="96" t="str">
        <f t="shared" si="3"/>
        <v/>
      </c>
      <c r="K94" s="72" t="str">
        <f>IF(G94="","",IF(G94="","",(VLOOKUP(G94,Listes!$C$31:$D$35,2,FALSE))))</f>
        <v/>
      </c>
      <c r="L94" s="71" t="str">
        <f>IF($G94="","",IF($C94=Listes!$B$32,IF(Barèmes!$E94&lt;=Listes!$B$53,(Barèmes!$E94*(VLOOKUP(Barèmes!$D94,Listes!$A$54:$E$60,2,FALSE))),IF(Barèmes!$E94&gt;Listes!$E$53,(Barèmes!$E94*(VLOOKUP(Barèmes!$D94,Listes!$A$54:$E$60,5,FALSE))),(Barèmes!$E94*(VLOOKUP(Barèmes!$D94,Listes!$A$54:$E$60,3,FALSE)))+(VLOOKUP(Barèmes!$D94,Listes!$A$54:$E$60,4,FALSE))))))</f>
        <v/>
      </c>
      <c r="M94" s="71" t="str">
        <f>IF($G94="","",IF($C94=Listes!$B$31,IF(Barèmes!$E94&lt;=Listes!$B$42,(Barèmes!$E94*(VLOOKUP(Barèmes!$D94,Listes!$A$43:$E$49,2,FALSE))),IF(Barèmes!$E94&gt;Listes!$D$42,(Barèmes!$E94*(VLOOKUP(Barèmes!$D94,Listes!$A$43:$E$49,5,FALSE))),(Barèmes!$E94*(VLOOKUP(Barèmes!$D94,Listes!$A$43:$E$49,3,FALSE)))+(VLOOKUP(Barèmes!$D94,Listes!$A$43:$E$49,4,FALSE))))))</f>
        <v/>
      </c>
      <c r="N94" s="71" t="str">
        <f>IF($G94="","",IF($C94=Listes!$B$34,Listes!$I$31,IF($C94=Listes!$B$35,(VLOOKUP(Barèmes!$F94,Listes!$E$31:$F$36,2,FALSE)),IF($C94=Listes!$B$33,IF(Barèmes!$E94&lt;=Listes!$A$64,Barèmes!$E94*Listes!$A$65,IF(Barèmes!$E94&gt;Listes!$D$64,Barèmes!$E94*Listes!$D$65,((Barèmes!$E94*Listes!$B$65)+Listes!$C$65)))))))</f>
        <v/>
      </c>
      <c r="O94" s="72" t="str">
        <f t="shared" si="4"/>
        <v/>
      </c>
      <c r="P94" s="112"/>
    </row>
    <row r="95" spans="1:16" ht="20.100000000000001" customHeight="1" x14ac:dyDescent="0.25">
      <c r="A95" s="26">
        <v>89</v>
      </c>
      <c r="B95" s="96"/>
      <c r="C95" s="96"/>
      <c r="D95" s="96"/>
      <c r="E95" s="96"/>
      <c r="F95" s="96"/>
      <c r="G95" s="77" t="str">
        <f>IF(C95="","",IF(C95="","",(VLOOKUP(C95,Listes!$B$31:$C$35,2,FALSE))))</f>
        <v/>
      </c>
      <c r="H95" s="252"/>
      <c r="I95" s="252"/>
      <c r="J95" s="96" t="str">
        <f t="shared" si="3"/>
        <v/>
      </c>
      <c r="K95" s="72" t="str">
        <f>IF(G95="","",IF(G95="","",(VLOOKUP(G95,Listes!$C$31:$D$35,2,FALSE))))</f>
        <v/>
      </c>
      <c r="L95" s="71" t="str">
        <f>IF($G95="","",IF($C95=Listes!$B$32,IF(Barèmes!$E95&lt;=Listes!$B$53,(Barèmes!$E95*(VLOOKUP(Barèmes!$D95,Listes!$A$54:$E$60,2,FALSE))),IF(Barèmes!$E95&gt;Listes!$E$53,(Barèmes!$E95*(VLOOKUP(Barèmes!$D95,Listes!$A$54:$E$60,5,FALSE))),(Barèmes!$E95*(VLOOKUP(Barèmes!$D95,Listes!$A$54:$E$60,3,FALSE)))+(VLOOKUP(Barèmes!$D95,Listes!$A$54:$E$60,4,FALSE))))))</f>
        <v/>
      </c>
      <c r="M95" s="71" t="str">
        <f>IF($G95="","",IF($C95=Listes!$B$31,IF(Barèmes!$E95&lt;=Listes!$B$42,(Barèmes!$E95*(VLOOKUP(Barèmes!$D95,Listes!$A$43:$E$49,2,FALSE))),IF(Barèmes!$E95&gt;Listes!$D$42,(Barèmes!$E95*(VLOOKUP(Barèmes!$D95,Listes!$A$43:$E$49,5,FALSE))),(Barèmes!$E95*(VLOOKUP(Barèmes!$D95,Listes!$A$43:$E$49,3,FALSE)))+(VLOOKUP(Barèmes!$D95,Listes!$A$43:$E$49,4,FALSE))))))</f>
        <v/>
      </c>
      <c r="N95" s="71" t="str">
        <f>IF($G95="","",IF($C95=Listes!$B$34,Listes!$I$31,IF($C95=Listes!$B$35,(VLOOKUP(Barèmes!$F95,Listes!$E$31:$F$36,2,FALSE)),IF($C95=Listes!$B$33,IF(Barèmes!$E95&lt;=Listes!$A$64,Barèmes!$E95*Listes!$A$65,IF(Barèmes!$E95&gt;Listes!$D$64,Barèmes!$E95*Listes!$D$65,((Barèmes!$E95*Listes!$B$65)+Listes!$C$65)))))))</f>
        <v/>
      </c>
      <c r="O95" s="72" t="str">
        <f t="shared" si="4"/>
        <v/>
      </c>
      <c r="P95" s="112"/>
    </row>
    <row r="96" spans="1:16" ht="20.100000000000001" customHeight="1" x14ac:dyDescent="0.25">
      <c r="A96" s="26">
        <v>90</v>
      </c>
      <c r="B96" s="96"/>
      <c r="C96" s="96"/>
      <c r="D96" s="96"/>
      <c r="E96" s="96"/>
      <c r="F96" s="96"/>
      <c r="G96" s="77" t="str">
        <f>IF(C96="","",IF(C96="","",(VLOOKUP(C96,Listes!$B$31:$C$35,2,FALSE))))</f>
        <v/>
      </c>
      <c r="H96" s="252"/>
      <c r="I96" s="252"/>
      <c r="J96" s="96" t="str">
        <f t="shared" si="3"/>
        <v/>
      </c>
      <c r="K96" s="72" t="str">
        <f>IF(G96="","",IF(G96="","",(VLOOKUP(G96,Listes!$C$31:$D$35,2,FALSE))))</f>
        <v/>
      </c>
      <c r="L96" s="71" t="str">
        <f>IF($G96="","",IF($C96=Listes!$B$32,IF(Barèmes!$E96&lt;=Listes!$B$53,(Barèmes!$E96*(VLOOKUP(Barèmes!$D96,Listes!$A$54:$E$60,2,FALSE))),IF(Barèmes!$E96&gt;Listes!$E$53,(Barèmes!$E96*(VLOOKUP(Barèmes!$D96,Listes!$A$54:$E$60,5,FALSE))),(Barèmes!$E96*(VLOOKUP(Barèmes!$D96,Listes!$A$54:$E$60,3,FALSE)))+(VLOOKUP(Barèmes!$D96,Listes!$A$54:$E$60,4,FALSE))))))</f>
        <v/>
      </c>
      <c r="M96" s="71" t="str">
        <f>IF($G96="","",IF($C96=Listes!$B$31,IF(Barèmes!$E96&lt;=Listes!$B$42,(Barèmes!$E96*(VLOOKUP(Barèmes!$D96,Listes!$A$43:$E$49,2,FALSE))),IF(Barèmes!$E96&gt;Listes!$D$42,(Barèmes!$E96*(VLOOKUP(Barèmes!$D96,Listes!$A$43:$E$49,5,FALSE))),(Barèmes!$E96*(VLOOKUP(Barèmes!$D96,Listes!$A$43:$E$49,3,FALSE)))+(VLOOKUP(Barèmes!$D96,Listes!$A$43:$E$49,4,FALSE))))))</f>
        <v/>
      </c>
      <c r="N96" s="71" t="str">
        <f>IF($G96="","",IF($C96=Listes!$B$34,Listes!$I$31,IF($C96=Listes!$B$35,(VLOOKUP(Barèmes!$F96,Listes!$E$31:$F$36,2,FALSE)),IF($C96=Listes!$B$33,IF(Barèmes!$E96&lt;=Listes!$A$64,Barèmes!$E96*Listes!$A$65,IF(Barèmes!$E96&gt;Listes!$D$64,Barèmes!$E96*Listes!$D$65,((Barèmes!$E96*Listes!$B$65)+Listes!$C$65)))))))</f>
        <v/>
      </c>
      <c r="O96" s="72" t="str">
        <f t="shared" si="4"/>
        <v/>
      </c>
      <c r="P96" s="112"/>
    </row>
    <row r="97" spans="1:16" ht="20.100000000000001" customHeight="1" x14ac:dyDescent="0.25">
      <c r="A97" s="26">
        <v>91</v>
      </c>
      <c r="B97" s="96"/>
      <c r="C97" s="96"/>
      <c r="D97" s="96"/>
      <c r="E97" s="96"/>
      <c r="F97" s="96"/>
      <c r="G97" s="77" t="str">
        <f>IF(C97="","",IF(C97="","",(VLOOKUP(C97,Listes!$B$31:$C$35,2,FALSE))))</f>
        <v/>
      </c>
      <c r="H97" s="252"/>
      <c r="I97" s="252"/>
      <c r="J97" s="96" t="str">
        <f t="shared" si="3"/>
        <v/>
      </c>
      <c r="K97" s="72" t="str">
        <f>IF(G97="","",IF(G97="","",(VLOOKUP(G97,Listes!$C$31:$D$35,2,FALSE))))</f>
        <v/>
      </c>
      <c r="L97" s="71" t="str">
        <f>IF($G97="","",IF($C97=Listes!$B$32,IF(Barèmes!$E97&lt;=Listes!$B$53,(Barèmes!$E97*(VLOOKUP(Barèmes!$D97,Listes!$A$54:$E$60,2,FALSE))),IF(Barèmes!$E97&gt;Listes!$E$53,(Barèmes!$E97*(VLOOKUP(Barèmes!$D97,Listes!$A$54:$E$60,5,FALSE))),(Barèmes!$E97*(VLOOKUP(Barèmes!$D97,Listes!$A$54:$E$60,3,FALSE)))+(VLOOKUP(Barèmes!$D97,Listes!$A$54:$E$60,4,FALSE))))))</f>
        <v/>
      </c>
      <c r="M97" s="71" t="str">
        <f>IF($G97="","",IF($C97=Listes!$B$31,IF(Barèmes!$E97&lt;=Listes!$B$42,(Barèmes!$E97*(VLOOKUP(Barèmes!$D97,Listes!$A$43:$E$49,2,FALSE))),IF(Barèmes!$E97&gt;Listes!$D$42,(Barèmes!$E97*(VLOOKUP(Barèmes!$D97,Listes!$A$43:$E$49,5,FALSE))),(Barèmes!$E97*(VLOOKUP(Barèmes!$D97,Listes!$A$43:$E$49,3,FALSE)))+(VLOOKUP(Barèmes!$D97,Listes!$A$43:$E$49,4,FALSE))))))</f>
        <v/>
      </c>
      <c r="N97" s="71" t="str">
        <f>IF($G97="","",IF($C97=Listes!$B$34,Listes!$I$31,IF($C97=Listes!$B$35,(VLOOKUP(Barèmes!$F97,Listes!$E$31:$F$36,2,FALSE)),IF($C97=Listes!$B$33,IF(Barèmes!$E97&lt;=Listes!$A$64,Barèmes!$E97*Listes!$A$65,IF(Barèmes!$E97&gt;Listes!$D$64,Barèmes!$E97*Listes!$D$65,((Barèmes!$E97*Listes!$B$65)+Listes!$C$65)))))))</f>
        <v/>
      </c>
      <c r="O97" s="72" t="str">
        <f t="shared" si="4"/>
        <v/>
      </c>
      <c r="P97" s="112"/>
    </row>
    <row r="98" spans="1:16" ht="20.100000000000001" customHeight="1" x14ac:dyDescent="0.25">
      <c r="A98" s="26">
        <v>92</v>
      </c>
      <c r="B98" s="96"/>
      <c r="C98" s="96"/>
      <c r="D98" s="96"/>
      <c r="E98" s="96"/>
      <c r="F98" s="96"/>
      <c r="G98" s="77" t="str">
        <f>IF(C98="","",IF(C98="","",(VLOOKUP(C98,Listes!$B$31:$C$35,2,FALSE))))</f>
        <v/>
      </c>
      <c r="H98" s="252"/>
      <c r="I98" s="252"/>
      <c r="J98" s="96" t="str">
        <f t="shared" si="3"/>
        <v/>
      </c>
      <c r="K98" s="72" t="str">
        <f>IF(G98="","",IF(G98="","",(VLOOKUP(G98,Listes!$C$31:$D$35,2,FALSE))))</f>
        <v/>
      </c>
      <c r="L98" s="71" t="str">
        <f>IF($G98="","",IF($C98=Listes!$B$32,IF(Barèmes!$E98&lt;=Listes!$B$53,(Barèmes!$E98*(VLOOKUP(Barèmes!$D98,Listes!$A$54:$E$60,2,FALSE))),IF(Barèmes!$E98&gt;Listes!$E$53,(Barèmes!$E98*(VLOOKUP(Barèmes!$D98,Listes!$A$54:$E$60,5,FALSE))),(Barèmes!$E98*(VLOOKUP(Barèmes!$D98,Listes!$A$54:$E$60,3,FALSE)))+(VLOOKUP(Barèmes!$D98,Listes!$A$54:$E$60,4,FALSE))))))</f>
        <v/>
      </c>
      <c r="M98" s="71" t="str">
        <f>IF($G98="","",IF($C98=Listes!$B$31,IF(Barèmes!$E98&lt;=Listes!$B$42,(Barèmes!$E98*(VLOOKUP(Barèmes!$D98,Listes!$A$43:$E$49,2,FALSE))),IF(Barèmes!$E98&gt;Listes!$D$42,(Barèmes!$E98*(VLOOKUP(Barèmes!$D98,Listes!$A$43:$E$49,5,FALSE))),(Barèmes!$E98*(VLOOKUP(Barèmes!$D98,Listes!$A$43:$E$49,3,FALSE)))+(VLOOKUP(Barèmes!$D98,Listes!$A$43:$E$49,4,FALSE))))))</f>
        <v/>
      </c>
      <c r="N98" s="71" t="str">
        <f>IF($G98="","",IF($C98=Listes!$B$34,Listes!$I$31,IF($C98=Listes!$B$35,(VLOOKUP(Barèmes!$F98,Listes!$E$31:$F$36,2,FALSE)),IF($C98=Listes!$B$33,IF(Barèmes!$E98&lt;=Listes!$A$64,Barèmes!$E98*Listes!$A$65,IF(Barèmes!$E98&gt;Listes!$D$64,Barèmes!$E98*Listes!$D$65,((Barèmes!$E98*Listes!$B$65)+Listes!$C$65)))))))</f>
        <v/>
      </c>
      <c r="O98" s="72" t="str">
        <f t="shared" si="4"/>
        <v/>
      </c>
      <c r="P98" s="112"/>
    </row>
    <row r="99" spans="1:16" ht="20.100000000000001" customHeight="1" x14ac:dyDescent="0.25">
      <c r="A99" s="26">
        <v>93</v>
      </c>
      <c r="B99" s="96"/>
      <c r="C99" s="96"/>
      <c r="D99" s="96"/>
      <c r="E99" s="96"/>
      <c r="F99" s="96"/>
      <c r="G99" s="77" t="str">
        <f>IF(C99="","",IF(C99="","",(VLOOKUP(C99,Listes!$B$31:$C$35,2,FALSE))))</f>
        <v/>
      </c>
      <c r="H99" s="252"/>
      <c r="I99" s="252"/>
      <c r="J99" s="96" t="str">
        <f t="shared" si="3"/>
        <v/>
      </c>
      <c r="K99" s="72" t="str">
        <f>IF(G99="","",IF(G99="","",(VLOOKUP(G99,Listes!$C$31:$D$35,2,FALSE))))</f>
        <v/>
      </c>
      <c r="L99" s="71" t="str">
        <f>IF($G99="","",IF($C99=Listes!$B$32,IF(Barèmes!$E99&lt;=Listes!$B$53,(Barèmes!$E99*(VLOOKUP(Barèmes!$D99,Listes!$A$54:$E$60,2,FALSE))),IF(Barèmes!$E99&gt;Listes!$E$53,(Barèmes!$E99*(VLOOKUP(Barèmes!$D99,Listes!$A$54:$E$60,5,FALSE))),(Barèmes!$E99*(VLOOKUP(Barèmes!$D99,Listes!$A$54:$E$60,3,FALSE)))+(VLOOKUP(Barèmes!$D99,Listes!$A$54:$E$60,4,FALSE))))))</f>
        <v/>
      </c>
      <c r="M99" s="71" t="str">
        <f>IF($G99="","",IF($C99=Listes!$B$31,IF(Barèmes!$E99&lt;=Listes!$B$42,(Barèmes!$E99*(VLOOKUP(Barèmes!$D99,Listes!$A$43:$E$49,2,FALSE))),IF(Barèmes!$E99&gt;Listes!$D$42,(Barèmes!$E99*(VLOOKUP(Barèmes!$D99,Listes!$A$43:$E$49,5,FALSE))),(Barèmes!$E99*(VLOOKUP(Barèmes!$D99,Listes!$A$43:$E$49,3,FALSE)))+(VLOOKUP(Barèmes!$D99,Listes!$A$43:$E$49,4,FALSE))))))</f>
        <v/>
      </c>
      <c r="N99" s="71" t="str">
        <f>IF($G99="","",IF($C99=Listes!$B$34,Listes!$I$31,IF($C99=Listes!$B$35,(VLOOKUP(Barèmes!$F99,Listes!$E$31:$F$36,2,FALSE)),IF($C99=Listes!$B$33,IF(Barèmes!$E99&lt;=Listes!$A$64,Barèmes!$E99*Listes!$A$65,IF(Barèmes!$E99&gt;Listes!$D$64,Barèmes!$E99*Listes!$D$65,((Barèmes!$E99*Listes!$B$65)+Listes!$C$65)))))))</f>
        <v/>
      </c>
      <c r="O99" s="72" t="str">
        <f t="shared" si="4"/>
        <v/>
      </c>
      <c r="P99" s="112"/>
    </row>
    <row r="100" spans="1:16" ht="20.100000000000001" customHeight="1" x14ac:dyDescent="0.25">
      <c r="A100" s="26">
        <v>94</v>
      </c>
      <c r="B100" s="96"/>
      <c r="C100" s="96"/>
      <c r="D100" s="96"/>
      <c r="E100" s="96"/>
      <c r="F100" s="96"/>
      <c r="G100" s="77" t="str">
        <f>IF(C100="","",IF(C100="","",(VLOOKUP(C100,Listes!$B$31:$C$35,2,FALSE))))</f>
        <v/>
      </c>
      <c r="H100" s="252"/>
      <c r="I100" s="252"/>
      <c r="J100" s="96" t="str">
        <f t="shared" si="3"/>
        <v/>
      </c>
      <c r="K100" s="72" t="str">
        <f>IF(G100="","",IF(G100="","",(VLOOKUP(G100,Listes!$C$31:$D$35,2,FALSE))))</f>
        <v/>
      </c>
      <c r="L100" s="71" t="str">
        <f>IF($G100="","",IF($C100=Listes!$B$32,IF(Barèmes!$E100&lt;=Listes!$B$53,(Barèmes!$E100*(VLOOKUP(Barèmes!$D100,Listes!$A$54:$E$60,2,FALSE))),IF(Barèmes!$E100&gt;Listes!$E$53,(Barèmes!$E100*(VLOOKUP(Barèmes!$D100,Listes!$A$54:$E$60,5,FALSE))),(Barèmes!$E100*(VLOOKUP(Barèmes!$D100,Listes!$A$54:$E$60,3,FALSE)))+(VLOOKUP(Barèmes!$D100,Listes!$A$54:$E$60,4,FALSE))))))</f>
        <v/>
      </c>
      <c r="M100" s="71" t="str">
        <f>IF($G100="","",IF($C100=Listes!$B$31,IF(Barèmes!$E100&lt;=Listes!$B$42,(Barèmes!$E100*(VLOOKUP(Barèmes!$D100,Listes!$A$43:$E$49,2,FALSE))),IF(Barèmes!$E100&gt;Listes!$D$42,(Barèmes!$E100*(VLOOKUP(Barèmes!$D100,Listes!$A$43:$E$49,5,FALSE))),(Barèmes!$E100*(VLOOKUP(Barèmes!$D100,Listes!$A$43:$E$49,3,FALSE)))+(VLOOKUP(Barèmes!$D100,Listes!$A$43:$E$49,4,FALSE))))))</f>
        <v/>
      </c>
      <c r="N100" s="71" t="str">
        <f>IF($G100="","",IF($C100=Listes!$B$34,Listes!$I$31,IF($C100=Listes!$B$35,(VLOOKUP(Barèmes!$F100,Listes!$E$31:$F$36,2,FALSE)),IF($C100=Listes!$B$33,IF(Barèmes!$E100&lt;=Listes!$A$64,Barèmes!$E100*Listes!$A$65,IF(Barèmes!$E100&gt;Listes!$D$64,Barèmes!$E100*Listes!$D$65,((Barèmes!$E100*Listes!$B$65)+Listes!$C$65)))))))</f>
        <v/>
      </c>
      <c r="O100" s="72" t="str">
        <f t="shared" si="4"/>
        <v/>
      </c>
      <c r="P100" s="112"/>
    </row>
    <row r="101" spans="1:16" ht="20.100000000000001" customHeight="1" x14ac:dyDescent="0.25">
      <c r="A101" s="26">
        <v>95</v>
      </c>
      <c r="B101" s="96"/>
      <c r="C101" s="96"/>
      <c r="D101" s="96"/>
      <c r="E101" s="96"/>
      <c r="F101" s="96"/>
      <c r="G101" s="77" t="str">
        <f>IF(C101="","",IF(C101="","",(VLOOKUP(C101,Listes!$B$31:$C$35,2,FALSE))))</f>
        <v/>
      </c>
      <c r="H101" s="252"/>
      <c r="I101" s="252"/>
      <c r="J101" s="96" t="str">
        <f t="shared" si="3"/>
        <v/>
      </c>
      <c r="K101" s="72" t="str">
        <f>IF(G101="","",IF(G101="","",(VLOOKUP(G101,Listes!$C$31:$D$35,2,FALSE))))</f>
        <v/>
      </c>
      <c r="L101" s="71" t="str">
        <f>IF($G101="","",IF($C101=Listes!$B$32,IF(Barèmes!$E101&lt;=Listes!$B$53,(Barèmes!$E101*(VLOOKUP(Barèmes!$D101,Listes!$A$54:$E$60,2,FALSE))),IF(Barèmes!$E101&gt;Listes!$E$53,(Barèmes!$E101*(VLOOKUP(Barèmes!$D101,Listes!$A$54:$E$60,5,FALSE))),(Barèmes!$E101*(VLOOKUP(Barèmes!$D101,Listes!$A$54:$E$60,3,FALSE)))+(VLOOKUP(Barèmes!$D101,Listes!$A$54:$E$60,4,FALSE))))))</f>
        <v/>
      </c>
      <c r="M101" s="71" t="str">
        <f>IF($G101="","",IF($C101=Listes!$B$31,IF(Barèmes!$E101&lt;=Listes!$B$42,(Barèmes!$E101*(VLOOKUP(Barèmes!$D101,Listes!$A$43:$E$49,2,FALSE))),IF(Barèmes!$E101&gt;Listes!$D$42,(Barèmes!$E101*(VLOOKUP(Barèmes!$D101,Listes!$A$43:$E$49,5,FALSE))),(Barèmes!$E101*(VLOOKUP(Barèmes!$D101,Listes!$A$43:$E$49,3,FALSE)))+(VLOOKUP(Barèmes!$D101,Listes!$A$43:$E$49,4,FALSE))))))</f>
        <v/>
      </c>
      <c r="N101" s="71" t="str">
        <f>IF($G101="","",IF($C101=Listes!$B$34,Listes!$I$31,IF($C101=Listes!$B$35,(VLOOKUP(Barèmes!$F101,Listes!$E$31:$F$36,2,FALSE)),IF($C101=Listes!$B$33,IF(Barèmes!$E101&lt;=Listes!$A$64,Barèmes!$E101*Listes!$A$65,IF(Barèmes!$E101&gt;Listes!$D$64,Barèmes!$E101*Listes!$D$65,((Barèmes!$E101*Listes!$B$65)+Listes!$C$65)))))))</f>
        <v/>
      </c>
      <c r="O101" s="72" t="str">
        <f t="shared" si="4"/>
        <v/>
      </c>
      <c r="P101" s="112"/>
    </row>
    <row r="102" spans="1:16" ht="20.100000000000001" customHeight="1" x14ac:dyDescent="0.25">
      <c r="A102" s="26">
        <v>96</v>
      </c>
      <c r="B102" s="96"/>
      <c r="C102" s="96"/>
      <c r="D102" s="96"/>
      <c r="E102" s="96"/>
      <c r="F102" s="96"/>
      <c r="G102" s="77" t="str">
        <f>IF(C102="","",IF(C102="","",(VLOOKUP(C102,Listes!$B$31:$C$35,2,FALSE))))</f>
        <v/>
      </c>
      <c r="H102" s="252"/>
      <c r="I102" s="252"/>
      <c r="J102" s="96" t="str">
        <f t="shared" si="3"/>
        <v/>
      </c>
      <c r="K102" s="72" t="str">
        <f>IF(G102="","",IF(G102="","",(VLOOKUP(G102,Listes!$C$31:$D$35,2,FALSE))))</f>
        <v/>
      </c>
      <c r="L102" s="71" t="str">
        <f>IF($G102="","",IF($C102=Listes!$B$32,IF(Barèmes!$E102&lt;=Listes!$B$53,(Barèmes!$E102*(VLOOKUP(Barèmes!$D102,Listes!$A$54:$E$60,2,FALSE))),IF(Barèmes!$E102&gt;Listes!$E$53,(Barèmes!$E102*(VLOOKUP(Barèmes!$D102,Listes!$A$54:$E$60,5,FALSE))),(Barèmes!$E102*(VLOOKUP(Barèmes!$D102,Listes!$A$54:$E$60,3,FALSE)))+(VLOOKUP(Barèmes!$D102,Listes!$A$54:$E$60,4,FALSE))))))</f>
        <v/>
      </c>
      <c r="M102" s="71" t="str">
        <f>IF($G102="","",IF($C102=Listes!$B$31,IF(Barèmes!$E102&lt;=Listes!$B$42,(Barèmes!$E102*(VLOOKUP(Barèmes!$D102,Listes!$A$43:$E$49,2,FALSE))),IF(Barèmes!$E102&gt;Listes!$D$42,(Barèmes!$E102*(VLOOKUP(Barèmes!$D102,Listes!$A$43:$E$49,5,FALSE))),(Barèmes!$E102*(VLOOKUP(Barèmes!$D102,Listes!$A$43:$E$49,3,FALSE)))+(VLOOKUP(Barèmes!$D102,Listes!$A$43:$E$49,4,FALSE))))))</f>
        <v/>
      </c>
      <c r="N102" s="71" t="str">
        <f>IF($G102="","",IF($C102=Listes!$B$34,Listes!$I$31,IF($C102=Listes!$B$35,(VLOOKUP(Barèmes!$F102,Listes!$E$31:$F$36,2,FALSE)),IF($C102=Listes!$B$33,IF(Barèmes!$E102&lt;=Listes!$A$64,Barèmes!$E102*Listes!$A$65,IF(Barèmes!$E102&gt;Listes!$D$64,Barèmes!$E102*Listes!$D$65,((Barèmes!$E102*Listes!$B$65)+Listes!$C$65)))))))</f>
        <v/>
      </c>
      <c r="O102" s="72" t="str">
        <f t="shared" si="4"/>
        <v/>
      </c>
      <c r="P102" s="112"/>
    </row>
    <row r="103" spans="1:16" ht="20.100000000000001" customHeight="1" x14ac:dyDescent="0.25">
      <c r="A103" s="26">
        <v>97</v>
      </c>
      <c r="B103" s="96"/>
      <c r="C103" s="96"/>
      <c r="D103" s="96"/>
      <c r="E103" s="96"/>
      <c r="F103" s="96"/>
      <c r="G103" s="77" t="str">
        <f>IF(C103="","",IF(C103="","",(VLOOKUP(C103,Listes!$B$31:$C$35,2,FALSE))))</f>
        <v/>
      </c>
      <c r="H103" s="252"/>
      <c r="I103" s="252"/>
      <c r="J103" s="96" t="str">
        <f t="shared" si="3"/>
        <v/>
      </c>
      <c r="K103" s="72" t="str">
        <f>IF(G103="","",IF(G103="","",(VLOOKUP(G103,Listes!$C$31:$D$35,2,FALSE))))</f>
        <v/>
      </c>
      <c r="L103" s="71" t="str">
        <f>IF($G103="","",IF($C103=Listes!$B$32,IF(Barèmes!$E103&lt;=Listes!$B$53,(Barèmes!$E103*(VLOOKUP(Barèmes!$D103,Listes!$A$54:$E$60,2,FALSE))),IF(Barèmes!$E103&gt;Listes!$E$53,(Barèmes!$E103*(VLOOKUP(Barèmes!$D103,Listes!$A$54:$E$60,5,FALSE))),(Barèmes!$E103*(VLOOKUP(Barèmes!$D103,Listes!$A$54:$E$60,3,FALSE)))+(VLOOKUP(Barèmes!$D103,Listes!$A$54:$E$60,4,FALSE))))))</f>
        <v/>
      </c>
      <c r="M103" s="71" t="str">
        <f>IF($G103="","",IF($C103=Listes!$B$31,IF(Barèmes!$E103&lt;=Listes!$B$42,(Barèmes!$E103*(VLOOKUP(Barèmes!$D103,Listes!$A$43:$E$49,2,FALSE))),IF(Barèmes!$E103&gt;Listes!$D$42,(Barèmes!$E103*(VLOOKUP(Barèmes!$D103,Listes!$A$43:$E$49,5,FALSE))),(Barèmes!$E103*(VLOOKUP(Barèmes!$D103,Listes!$A$43:$E$49,3,FALSE)))+(VLOOKUP(Barèmes!$D103,Listes!$A$43:$E$49,4,FALSE))))))</f>
        <v/>
      </c>
      <c r="N103" s="71" t="str">
        <f>IF($G103="","",IF($C103=Listes!$B$34,Listes!$I$31,IF($C103=Listes!$B$35,(VLOOKUP(Barèmes!$F103,Listes!$E$31:$F$36,2,FALSE)),IF($C103=Listes!$B$33,IF(Barèmes!$E103&lt;=Listes!$A$64,Barèmes!$E103*Listes!$A$65,IF(Barèmes!$E103&gt;Listes!$D$64,Barèmes!$E103*Listes!$D$65,((Barèmes!$E103*Listes!$B$65)+Listes!$C$65)))))))</f>
        <v/>
      </c>
      <c r="O103" s="72" t="str">
        <f t="shared" si="4"/>
        <v/>
      </c>
      <c r="P103" s="112"/>
    </row>
    <row r="104" spans="1:16" ht="20.100000000000001" customHeight="1" x14ac:dyDescent="0.25">
      <c r="A104" s="26">
        <v>98</v>
      </c>
      <c r="B104" s="96"/>
      <c r="C104" s="96"/>
      <c r="D104" s="96"/>
      <c r="E104" s="96"/>
      <c r="F104" s="96"/>
      <c r="G104" s="77" t="str">
        <f>IF(C104="","",IF(C104="","",(VLOOKUP(C104,Listes!$B$31:$C$35,2,FALSE))))</f>
        <v/>
      </c>
      <c r="H104" s="252"/>
      <c r="I104" s="252"/>
      <c r="J104" s="96" t="str">
        <f t="shared" si="3"/>
        <v/>
      </c>
      <c r="K104" s="72" t="str">
        <f>IF(G104="","",IF(G104="","",(VLOOKUP(G104,Listes!$C$31:$D$35,2,FALSE))))</f>
        <v/>
      </c>
      <c r="L104" s="71" t="str">
        <f>IF($G104="","",IF($C104=Listes!$B$32,IF(Barèmes!$E104&lt;=Listes!$B$53,(Barèmes!$E104*(VLOOKUP(Barèmes!$D104,Listes!$A$54:$E$60,2,FALSE))),IF(Barèmes!$E104&gt;Listes!$E$53,(Barèmes!$E104*(VLOOKUP(Barèmes!$D104,Listes!$A$54:$E$60,5,FALSE))),(Barèmes!$E104*(VLOOKUP(Barèmes!$D104,Listes!$A$54:$E$60,3,FALSE)))+(VLOOKUP(Barèmes!$D104,Listes!$A$54:$E$60,4,FALSE))))))</f>
        <v/>
      </c>
      <c r="M104" s="71" t="str">
        <f>IF($G104="","",IF($C104=Listes!$B$31,IF(Barèmes!$E104&lt;=Listes!$B$42,(Barèmes!$E104*(VLOOKUP(Barèmes!$D104,Listes!$A$43:$E$49,2,FALSE))),IF(Barèmes!$E104&gt;Listes!$D$42,(Barèmes!$E104*(VLOOKUP(Barèmes!$D104,Listes!$A$43:$E$49,5,FALSE))),(Barèmes!$E104*(VLOOKUP(Barèmes!$D104,Listes!$A$43:$E$49,3,FALSE)))+(VLOOKUP(Barèmes!$D104,Listes!$A$43:$E$49,4,FALSE))))))</f>
        <v/>
      </c>
      <c r="N104" s="71" t="str">
        <f>IF($G104="","",IF($C104=Listes!$B$34,Listes!$I$31,IF($C104=Listes!$B$35,(VLOOKUP(Barèmes!$F104,Listes!$E$31:$F$36,2,FALSE)),IF($C104=Listes!$B$33,IF(Barèmes!$E104&lt;=Listes!$A$64,Barèmes!$E104*Listes!$A$65,IF(Barèmes!$E104&gt;Listes!$D$64,Barèmes!$E104*Listes!$D$65,((Barèmes!$E104*Listes!$B$65)+Listes!$C$65)))))))</f>
        <v/>
      </c>
      <c r="O104" s="72" t="str">
        <f t="shared" si="4"/>
        <v/>
      </c>
      <c r="P104" s="112"/>
    </row>
    <row r="105" spans="1:16" ht="20.100000000000001" customHeight="1" x14ac:dyDescent="0.25">
      <c r="A105" s="26">
        <v>99</v>
      </c>
      <c r="B105" s="96"/>
      <c r="C105" s="96"/>
      <c r="D105" s="96"/>
      <c r="E105" s="96"/>
      <c r="F105" s="96"/>
      <c r="G105" s="77" t="str">
        <f>IF(C105="","",IF(C105="","",(VLOOKUP(C105,Listes!$B$31:$C$35,2,FALSE))))</f>
        <v/>
      </c>
      <c r="H105" s="252"/>
      <c r="I105" s="252"/>
      <c r="J105" s="96" t="str">
        <f t="shared" si="3"/>
        <v/>
      </c>
      <c r="K105" s="72" t="str">
        <f>IF(G105="","",IF(G105="","",(VLOOKUP(G105,Listes!$C$31:$D$35,2,FALSE))))</f>
        <v/>
      </c>
      <c r="L105" s="71" t="str">
        <f>IF($G105="","",IF($C105=Listes!$B$32,IF(Barèmes!$E105&lt;=Listes!$B$53,(Barèmes!$E105*(VLOOKUP(Barèmes!$D105,Listes!$A$54:$E$60,2,FALSE))),IF(Barèmes!$E105&gt;Listes!$E$53,(Barèmes!$E105*(VLOOKUP(Barèmes!$D105,Listes!$A$54:$E$60,5,FALSE))),(Barèmes!$E105*(VLOOKUP(Barèmes!$D105,Listes!$A$54:$E$60,3,FALSE)))+(VLOOKUP(Barèmes!$D105,Listes!$A$54:$E$60,4,FALSE))))))</f>
        <v/>
      </c>
      <c r="M105" s="71" t="str">
        <f>IF($G105="","",IF($C105=Listes!$B$31,IF(Barèmes!$E105&lt;=Listes!$B$42,(Barèmes!$E105*(VLOOKUP(Barèmes!$D105,Listes!$A$43:$E$49,2,FALSE))),IF(Barèmes!$E105&gt;Listes!$D$42,(Barèmes!$E105*(VLOOKUP(Barèmes!$D105,Listes!$A$43:$E$49,5,FALSE))),(Barèmes!$E105*(VLOOKUP(Barèmes!$D105,Listes!$A$43:$E$49,3,FALSE)))+(VLOOKUP(Barèmes!$D105,Listes!$A$43:$E$49,4,FALSE))))))</f>
        <v/>
      </c>
      <c r="N105" s="71" t="str">
        <f>IF($G105="","",IF($C105=Listes!$B$34,Listes!$I$31,IF($C105=Listes!$B$35,(VLOOKUP(Barèmes!$F105,Listes!$E$31:$F$36,2,FALSE)),IF($C105=Listes!$B$33,IF(Barèmes!$E105&lt;=Listes!$A$64,Barèmes!$E105*Listes!$A$65,IF(Barèmes!$E105&gt;Listes!$D$64,Barèmes!$E105*Listes!$D$65,((Barèmes!$E105*Listes!$B$65)+Listes!$C$65)))))))</f>
        <v/>
      </c>
      <c r="O105" s="72" t="str">
        <f t="shared" si="4"/>
        <v/>
      </c>
      <c r="P105" s="112"/>
    </row>
    <row r="106" spans="1:16" ht="20.100000000000001" customHeight="1" x14ac:dyDescent="0.25">
      <c r="A106" s="26">
        <v>100</v>
      </c>
      <c r="B106" s="96"/>
      <c r="C106" s="96"/>
      <c r="D106" s="96"/>
      <c r="E106" s="96"/>
      <c r="F106" s="96"/>
      <c r="G106" s="77" t="str">
        <f>IF(C106="","",IF(C106="","",(VLOOKUP(C106,Listes!$B$31:$C$35,2,FALSE))))</f>
        <v/>
      </c>
      <c r="H106" s="252"/>
      <c r="I106" s="252"/>
      <c r="J106" s="96" t="str">
        <f t="shared" si="3"/>
        <v/>
      </c>
      <c r="K106" s="72" t="str">
        <f>IF(G106="","",IF(G106="","",(VLOOKUP(G106,Listes!$C$31:$D$35,2,FALSE))))</f>
        <v/>
      </c>
      <c r="L106" s="71" t="str">
        <f>IF($G106="","",IF($C106=Listes!$B$32,IF(Barèmes!$E106&lt;=Listes!$B$53,(Barèmes!$E106*(VLOOKUP(Barèmes!$D106,Listes!$A$54:$E$60,2,FALSE))),IF(Barèmes!$E106&gt;Listes!$E$53,(Barèmes!$E106*(VLOOKUP(Barèmes!$D106,Listes!$A$54:$E$60,5,FALSE))),(Barèmes!$E106*(VLOOKUP(Barèmes!$D106,Listes!$A$54:$E$60,3,FALSE)))+(VLOOKUP(Barèmes!$D106,Listes!$A$54:$E$60,4,FALSE))))))</f>
        <v/>
      </c>
      <c r="M106" s="71" t="str">
        <f>IF($G106="","",IF($C106=Listes!$B$31,IF(Barèmes!$E106&lt;=Listes!$B$42,(Barèmes!$E106*(VLOOKUP(Barèmes!$D106,Listes!$A$43:$E$49,2,FALSE))),IF(Barèmes!$E106&gt;Listes!$D$42,(Barèmes!$E106*(VLOOKUP(Barèmes!$D106,Listes!$A$43:$E$49,5,FALSE))),(Barèmes!$E106*(VLOOKUP(Barèmes!$D106,Listes!$A$43:$E$49,3,FALSE)))+(VLOOKUP(Barèmes!$D106,Listes!$A$43:$E$49,4,FALSE))))))</f>
        <v/>
      </c>
      <c r="N106" s="71" t="str">
        <f>IF($G106="","",IF($C106=Listes!$B$34,Listes!$I$31,IF($C106=Listes!$B$35,(VLOOKUP(Barèmes!$F106,Listes!$E$31:$F$36,2,FALSE)),IF($C106=Listes!$B$33,IF(Barèmes!$E106&lt;=Listes!$A$64,Barèmes!$E106*Listes!$A$65,IF(Barèmes!$E106&gt;Listes!$D$64,Barèmes!$E106*Listes!$D$65,((Barèmes!$E106*Listes!$B$65)+Listes!$C$65)))))))</f>
        <v/>
      </c>
      <c r="O106" s="72" t="str">
        <f t="shared" si="4"/>
        <v/>
      </c>
      <c r="P106" s="112"/>
    </row>
    <row r="107" spans="1:16" ht="20.100000000000001" customHeight="1" x14ac:dyDescent="0.25">
      <c r="A107" s="26">
        <v>101</v>
      </c>
      <c r="B107" s="96"/>
      <c r="C107" s="96"/>
      <c r="D107" s="96"/>
      <c r="E107" s="96"/>
      <c r="F107" s="96"/>
      <c r="G107" s="77" t="str">
        <f>IF(C107="","",IF(C107="","",(VLOOKUP(C107,Listes!$B$31:$C$35,2,FALSE))))</f>
        <v/>
      </c>
      <c r="H107" s="252"/>
      <c r="I107" s="252"/>
      <c r="J107" s="96" t="str">
        <f t="shared" si="3"/>
        <v/>
      </c>
      <c r="K107" s="72" t="str">
        <f>IF(G107="","",IF(G107="","",(VLOOKUP(G107,Listes!$C$31:$D$35,2,FALSE))))</f>
        <v/>
      </c>
      <c r="L107" s="71" t="str">
        <f>IF($G107="","",IF($C107=Listes!$B$32,IF(Barèmes!$E107&lt;=Listes!$B$53,(Barèmes!$E107*(VLOOKUP(Barèmes!$D107,Listes!$A$54:$E$60,2,FALSE))),IF(Barèmes!$E107&gt;Listes!$E$53,(Barèmes!$E107*(VLOOKUP(Barèmes!$D107,Listes!$A$54:$E$60,5,FALSE))),(Barèmes!$E107*(VLOOKUP(Barèmes!$D107,Listes!$A$54:$E$60,3,FALSE)))+(VLOOKUP(Barèmes!$D107,Listes!$A$54:$E$60,4,FALSE))))))</f>
        <v/>
      </c>
      <c r="M107" s="71" t="str">
        <f>IF($G107="","",IF($C107=Listes!$B$31,IF(Barèmes!$E107&lt;=Listes!$B$42,(Barèmes!$E107*(VLOOKUP(Barèmes!$D107,Listes!$A$43:$E$49,2,FALSE))),IF(Barèmes!$E107&gt;Listes!$D$42,(Barèmes!$E107*(VLOOKUP(Barèmes!$D107,Listes!$A$43:$E$49,5,FALSE))),(Barèmes!$E107*(VLOOKUP(Barèmes!$D107,Listes!$A$43:$E$49,3,FALSE)))+(VLOOKUP(Barèmes!$D107,Listes!$A$43:$E$49,4,FALSE))))))</f>
        <v/>
      </c>
      <c r="N107" s="71" t="str">
        <f>IF($G107="","",IF($C107=Listes!$B$34,Listes!$I$31,IF($C107=Listes!$B$35,(VLOOKUP(Barèmes!$F107,Listes!$E$31:$F$36,2,FALSE)),IF($C107=Listes!$B$33,IF(Barèmes!$E107&lt;=Listes!$A$64,Barèmes!$E107*Listes!$A$65,IF(Barèmes!$E107&gt;Listes!$D$64,Barèmes!$E107*Listes!$D$65,((Barèmes!$E107*Listes!$B$65)+Listes!$C$65)))))))</f>
        <v/>
      </c>
      <c r="O107" s="72" t="str">
        <f t="shared" si="4"/>
        <v/>
      </c>
      <c r="P107" s="112"/>
    </row>
    <row r="108" spans="1:16" ht="20.100000000000001" customHeight="1" x14ac:dyDescent="0.25">
      <c r="A108" s="26">
        <v>102</v>
      </c>
      <c r="B108" s="96"/>
      <c r="C108" s="96"/>
      <c r="D108" s="96"/>
      <c r="E108" s="96"/>
      <c r="F108" s="96"/>
      <c r="G108" s="77" t="str">
        <f>IF(C108="","",IF(C108="","",(VLOOKUP(C108,Listes!$B$31:$C$35,2,FALSE))))</f>
        <v/>
      </c>
      <c r="H108" s="252"/>
      <c r="I108" s="252"/>
      <c r="J108" s="96" t="str">
        <f t="shared" si="3"/>
        <v/>
      </c>
      <c r="K108" s="72" t="str">
        <f>IF(G108="","",IF(G108="","",(VLOOKUP(G108,Listes!$C$31:$D$35,2,FALSE))))</f>
        <v/>
      </c>
      <c r="L108" s="71" t="str">
        <f>IF($G108="","",IF($C108=Listes!$B$32,IF(Barèmes!$E108&lt;=Listes!$B$53,(Barèmes!$E108*(VLOOKUP(Barèmes!$D108,Listes!$A$54:$E$60,2,FALSE))),IF(Barèmes!$E108&gt;Listes!$E$53,(Barèmes!$E108*(VLOOKUP(Barèmes!$D108,Listes!$A$54:$E$60,5,FALSE))),(Barèmes!$E108*(VLOOKUP(Barèmes!$D108,Listes!$A$54:$E$60,3,FALSE)))+(VLOOKUP(Barèmes!$D108,Listes!$A$54:$E$60,4,FALSE))))))</f>
        <v/>
      </c>
      <c r="M108" s="71" t="str">
        <f>IF($G108="","",IF($C108=Listes!$B$31,IF(Barèmes!$E108&lt;=Listes!$B$42,(Barèmes!$E108*(VLOOKUP(Barèmes!$D108,Listes!$A$43:$E$49,2,FALSE))),IF(Barèmes!$E108&gt;Listes!$D$42,(Barèmes!$E108*(VLOOKUP(Barèmes!$D108,Listes!$A$43:$E$49,5,FALSE))),(Barèmes!$E108*(VLOOKUP(Barèmes!$D108,Listes!$A$43:$E$49,3,FALSE)))+(VLOOKUP(Barèmes!$D108,Listes!$A$43:$E$49,4,FALSE))))))</f>
        <v/>
      </c>
      <c r="N108" s="71" t="str">
        <f>IF($G108="","",IF($C108=Listes!$B$34,Listes!$I$31,IF($C108=Listes!$B$35,(VLOOKUP(Barèmes!$F108,Listes!$E$31:$F$36,2,FALSE)),IF($C108=Listes!$B$33,IF(Barèmes!$E108&lt;=Listes!$A$64,Barèmes!$E108*Listes!$A$65,IF(Barèmes!$E108&gt;Listes!$D$64,Barèmes!$E108*Listes!$D$65,((Barèmes!$E108*Listes!$B$65)+Listes!$C$65)))))))</f>
        <v/>
      </c>
      <c r="O108" s="72" t="str">
        <f t="shared" si="4"/>
        <v/>
      </c>
      <c r="P108" s="112"/>
    </row>
    <row r="109" spans="1:16" ht="20.100000000000001" customHeight="1" x14ac:dyDescent="0.25">
      <c r="A109" s="26">
        <v>103</v>
      </c>
      <c r="B109" s="96"/>
      <c r="C109" s="96"/>
      <c r="D109" s="96"/>
      <c r="E109" s="96"/>
      <c r="F109" s="96"/>
      <c r="G109" s="77" t="str">
        <f>IF(C109="","",IF(C109="","",(VLOOKUP(C109,Listes!$B$31:$C$35,2,FALSE))))</f>
        <v/>
      </c>
      <c r="H109" s="252"/>
      <c r="I109" s="252"/>
      <c r="J109" s="96" t="str">
        <f t="shared" si="3"/>
        <v/>
      </c>
      <c r="K109" s="72" t="str">
        <f>IF(G109="","",IF(G109="","",(VLOOKUP(G109,Listes!$C$31:$D$35,2,FALSE))))</f>
        <v/>
      </c>
      <c r="L109" s="71" t="str">
        <f>IF($G109="","",IF($C109=Listes!$B$32,IF(Barèmes!$E109&lt;=Listes!$B$53,(Barèmes!$E109*(VLOOKUP(Barèmes!$D109,Listes!$A$54:$E$60,2,FALSE))),IF(Barèmes!$E109&gt;Listes!$E$53,(Barèmes!$E109*(VLOOKUP(Barèmes!$D109,Listes!$A$54:$E$60,5,FALSE))),(Barèmes!$E109*(VLOOKUP(Barèmes!$D109,Listes!$A$54:$E$60,3,FALSE)))+(VLOOKUP(Barèmes!$D109,Listes!$A$54:$E$60,4,FALSE))))))</f>
        <v/>
      </c>
      <c r="M109" s="71" t="str">
        <f>IF($G109="","",IF($C109=Listes!$B$31,IF(Barèmes!$E109&lt;=Listes!$B$42,(Barèmes!$E109*(VLOOKUP(Barèmes!$D109,Listes!$A$43:$E$49,2,FALSE))),IF(Barèmes!$E109&gt;Listes!$D$42,(Barèmes!$E109*(VLOOKUP(Barèmes!$D109,Listes!$A$43:$E$49,5,FALSE))),(Barèmes!$E109*(VLOOKUP(Barèmes!$D109,Listes!$A$43:$E$49,3,FALSE)))+(VLOOKUP(Barèmes!$D109,Listes!$A$43:$E$49,4,FALSE))))))</f>
        <v/>
      </c>
      <c r="N109" s="71" t="str">
        <f>IF($G109="","",IF($C109=Listes!$B$34,Listes!$I$31,IF($C109=Listes!$B$35,(VLOOKUP(Barèmes!$F109,Listes!$E$31:$F$36,2,FALSE)),IF($C109=Listes!$B$33,IF(Barèmes!$E109&lt;=Listes!$A$64,Barèmes!$E109*Listes!$A$65,IF(Barèmes!$E109&gt;Listes!$D$64,Barèmes!$E109*Listes!$D$65,((Barèmes!$E109*Listes!$B$65)+Listes!$C$65)))))))</f>
        <v/>
      </c>
      <c r="O109" s="72" t="str">
        <f t="shared" si="4"/>
        <v/>
      </c>
      <c r="P109" s="112"/>
    </row>
    <row r="110" spans="1:16" ht="20.100000000000001" customHeight="1" x14ac:dyDescent="0.25">
      <c r="A110" s="26">
        <v>104</v>
      </c>
      <c r="B110" s="96"/>
      <c r="C110" s="96"/>
      <c r="D110" s="96"/>
      <c r="E110" s="96"/>
      <c r="F110" s="96"/>
      <c r="G110" s="77" t="str">
        <f>IF(C110="","",IF(C110="","",(VLOOKUP(C110,Listes!$B$31:$C$35,2,FALSE))))</f>
        <v/>
      </c>
      <c r="H110" s="252"/>
      <c r="I110" s="252"/>
      <c r="J110" s="96" t="str">
        <f t="shared" si="3"/>
        <v/>
      </c>
      <c r="K110" s="72" t="str">
        <f>IF(G110="","",IF(G110="","",(VLOOKUP(G110,Listes!$C$31:$D$35,2,FALSE))))</f>
        <v/>
      </c>
      <c r="L110" s="71" t="str">
        <f>IF($G110="","",IF($C110=Listes!$B$32,IF(Barèmes!$E110&lt;=Listes!$B$53,(Barèmes!$E110*(VLOOKUP(Barèmes!$D110,Listes!$A$54:$E$60,2,FALSE))),IF(Barèmes!$E110&gt;Listes!$E$53,(Barèmes!$E110*(VLOOKUP(Barèmes!$D110,Listes!$A$54:$E$60,5,FALSE))),(Barèmes!$E110*(VLOOKUP(Barèmes!$D110,Listes!$A$54:$E$60,3,FALSE)))+(VLOOKUP(Barèmes!$D110,Listes!$A$54:$E$60,4,FALSE))))))</f>
        <v/>
      </c>
      <c r="M110" s="71" t="str">
        <f>IF($G110="","",IF($C110=Listes!$B$31,IF(Barèmes!$E110&lt;=Listes!$B$42,(Barèmes!$E110*(VLOOKUP(Barèmes!$D110,Listes!$A$43:$E$49,2,FALSE))),IF(Barèmes!$E110&gt;Listes!$D$42,(Barèmes!$E110*(VLOOKUP(Barèmes!$D110,Listes!$A$43:$E$49,5,FALSE))),(Barèmes!$E110*(VLOOKUP(Barèmes!$D110,Listes!$A$43:$E$49,3,FALSE)))+(VLOOKUP(Barèmes!$D110,Listes!$A$43:$E$49,4,FALSE))))))</f>
        <v/>
      </c>
      <c r="N110" s="71" t="str">
        <f>IF($G110="","",IF($C110=Listes!$B$34,Listes!$I$31,IF($C110=Listes!$B$35,(VLOOKUP(Barèmes!$F110,Listes!$E$31:$F$36,2,FALSE)),IF($C110=Listes!$B$33,IF(Barèmes!$E110&lt;=Listes!$A$64,Barèmes!$E110*Listes!$A$65,IF(Barèmes!$E110&gt;Listes!$D$64,Barèmes!$E110*Listes!$D$65,((Barèmes!$E110*Listes!$B$65)+Listes!$C$65)))))))</f>
        <v/>
      </c>
      <c r="O110" s="72" t="str">
        <f t="shared" si="4"/>
        <v/>
      </c>
      <c r="P110" s="112"/>
    </row>
    <row r="111" spans="1:16" ht="20.100000000000001" customHeight="1" x14ac:dyDescent="0.25">
      <c r="A111" s="26">
        <v>105</v>
      </c>
      <c r="B111" s="96"/>
      <c r="C111" s="96"/>
      <c r="D111" s="96"/>
      <c r="E111" s="96"/>
      <c r="F111" s="96"/>
      <c r="G111" s="77" t="str">
        <f>IF(C111="","",IF(C111="","",(VLOOKUP(C111,Listes!$B$31:$C$35,2,FALSE))))</f>
        <v/>
      </c>
      <c r="H111" s="252"/>
      <c r="I111" s="252"/>
      <c r="J111" s="96" t="str">
        <f t="shared" si="3"/>
        <v/>
      </c>
      <c r="K111" s="72" t="str">
        <f>IF(G111="","",IF(G111="","",(VLOOKUP(G111,Listes!$C$31:$D$35,2,FALSE))))</f>
        <v/>
      </c>
      <c r="L111" s="71" t="str">
        <f>IF($G111="","",IF($C111=Listes!$B$32,IF(Barèmes!$E111&lt;=Listes!$B$53,(Barèmes!$E111*(VLOOKUP(Barèmes!$D111,Listes!$A$54:$E$60,2,FALSE))),IF(Barèmes!$E111&gt;Listes!$E$53,(Barèmes!$E111*(VLOOKUP(Barèmes!$D111,Listes!$A$54:$E$60,5,FALSE))),(Barèmes!$E111*(VLOOKUP(Barèmes!$D111,Listes!$A$54:$E$60,3,FALSE)))+(VLOOKUP(Barèmes!$D111,Listes!$A$54:$E$60,4,FALSE))))))</f>
        <v/>
      </c>
      <c r="M111" s="71" t="str">
        <f>IF($G111="","",IF($C111=Listes!$B$31,IF(Barèmes!$E111&lt;=Listes!$B$42,(Barèmes!$E111*(VLOOKUP(Barèmes!$D111,Listes!$A$43:$E$49,2,FALSE))),IF(Barèmes!$E111&gt;Listes!$D$42,(Barèmes!$E111*(VLOOKUP(Barèmes!$D111,Listes!$A$43:$E$49,5,FALSE))),(Barèmes!$E111*(VLOOKUP(Barèmes!$D111,Listes!$A$43:$E$49,3,FALSE)))+(VLOOKUP(Barèmes!$D111,Listes!$A$43:$E$49,4,FALSE))))))</f>
        <v/>
      </c>
      <c r="N111" s="71" t="str">
        <f>IF($G111="","",IF($C111=Listes!$B$34,Listes!$I$31,IF($C111=Listes!$B$35,(VLOOKUP(Barèmes!$F111,Listes!$E$31:$F$36,2,FALSE)),IF($C111=Listes!$B$33,IF(Barèmes!$E111&lt;=Listes!$A$64,Barèmes!$E111*Listes!$A$65,IF(Barèmes!$E111&gt;Listes!$D$64,Barèmes!$E111*Listes!$D$65,((Barèmes!$E111*Listes!$B$65)+Listes!$C$65)))))))</f>
        <v/>
      </c>
      <c r="O111" s="72" t="str">
        <f t="shared" si="4"/>
        <v/>
      </c>
      <c r="P111" s="112"/>
    </row>
    <row r="112" spans="1:16" ht="20.100000000000001" customHeight="1" x14ac:dyDescent="0.25">
      <c r="A112" s="26">
        <v>106</v>
      </c>
      <c r="B112" s="96"/>
      <c r="C112" s="96"/>
      <c r="D112" s="96"/>
      <c r="E112" s="96"/>
      <c r="F112" s="96"/>
      <c r="G112" s="77" t="str">
        <f>IF(C112="","",IF(C112="","",(VLOOKUP(C112,Listes!$B$31:$C$35,2,FALSE))))</f>
        <v/>
      </c>
      <c r="H112" s="252"/>
      <c r="I112" s="252"/>
      <c r="J112" s="96" t="str">
        <f t="shared" si="3"/>
        <v/>
      </c>
      <c r="K112" s="72" t="str">
        <f>IF(G112="","",IF(G112="","",(VLOOKUP(G112,Listes!$C$31:$D$35,2,FALSE))))</f>
        <v/>
      </c>
      <c r="L112" s="71" t="str">
        <f>IF($G112="","",IF($C112=Listes!$B$32,IF(Barèmes!$E112&lt;=Listes!$B$53,(Barèmes!$E112*(VLOOKUP(Barèmes!$D112,Listes!$A$54:$E$60,2,FALSE))),IF(Barèmes!$E112&gt;Listes!$E$53,(Barèmes!$E112*(VLOOKUP(Barèmes!$D112,Listes!$A$54:$E$60,5,FALSE))),(Barèmes!$E112*(VLOOKUP(Barèmes!$D112,Listes!$A$54:$E$60,3,FALSE)))+(VLOOKUP(Barèmes!$D112,Listes!$A$54:$E$60,4,FALSE))))))</f>
        <v/>
      </c>
      <c r="M112" s="71" t="str">
        <f>IF($G112="","",IF($C112=Listes!$B$31,IF(Barèmes!$E112&lt;=Listes!$B$42,(Barèmes!$E112*(VLOOKUP(Barèmes!$D112,Listes!$A$43:$E$49,2,FALSE))),IF(Barèmes!$E112&gt;Listes!$D$42,(Barèmes!$E112*(VLOOKUP(Barèmes!$D112,Listes!$A$43:$E$49,5,FALSE))),(Barèmes!$E112*(VLOOKUP(Barèmes!$D112,Listes!$A$43:$E$49,3,FALSE)))+(VLOOKUP(Barèmes!$D112,Listes!$A$43:$E$49,4,FALSE))))))</f>
        <v/>
      </c>
      <c r="N112" s="71" t="str">
        <f>IF($G112="","",IF($C112=Listes!$B$34,Listes!$I$31,IF($C112=Listes!$B$35,(VLOOKUP(Barèmes!$F112,Listes!$E$31:$F$36,2,FALSE)),IF($C112=Listes!$B$33,IF(Barèmes!$E112&lt;=Listes!$A$64,Barèmes!$E112*Listes!$A$65,IF(Barèmes!$E112&gt;Listes!$D$64,Barèmes!$E112*Listes!$D$65,((Barèmes!$E112*Listes!$B$65)+Listes!$C$65)))))))</f>
        <v/>
      </c>
      <c r="O112" s="72" t="str">
        <f t="shared" si="4"/>
        <v/>
      </c>
      <c r="P112" s="112"/>
    </row>
    <row r="113" spans="1:16" ht="20.100000000000001" customHeight="1" x14ac:dyDescent="0.25">
      <c r="A113" s="26">
        <v>107</v>
      </c>
      <c r="B113" s="96"/>
      <c r="C113" s="96"/>
      <c r="D113" s="96"/>
      <c r="E113" s="96"/>
      <c r="F113" s="96"/>
      <c r="G113" s="77" t="str">
        <f>IF(C113="","",IF(C113="","",(VLOOKUP(C113,Listes!$B$31:$C$35,2,FALSE))))</f>
        <v/>
      </c>
      <c r="H113" s="252"/>
      <c r="I113" s="252"/>
      <c r="J113" s="96" t="str">
        <f t="shared" si="3"/>
        <v/>
      </c>
      <c r="K113" s="72" t="str">
        <f>IF(G113="","",IF(G113="","",(VLOOKUP(G113,Listes!$C$31:$D$35,2,FALSE))))</f>
        <v/>
      </c>
      <c r="L113" s="71" t="str">
        <f>IF($G113="","",IF($C113=Listes!$B$32,IF(Barèmes!$E113&lt;=Listes!$B$53,(Barèmes!$E113*(VLOOKUP(Barèmes!$D113,Listes!$A$54:$E$60,2,FALSE))),IF(Barèmes!$E113&gt;Listes!$E$53,(Barèmes!$E113*(VLOOKUP(Barèmes!$D113,Listes!$A$54:$E$60,5,FALSE))),(Barèmes!$E113*(VLOOKUP(Barèmes!$D113,Listes!$A$54:$E$60,3,FALSE)))+(VLOOKUP(Barèmes!$D113,Listes!$A$54:$E$60,4,FALSE))))))</f>
        <v/>
      </c>
      <c r="M113" s="71" t="str">
        <f>IF($G113="","",IF($C113=Listes!$B$31,IF(Barèmes!$E113&lt;=Listes!$B$42,(Barèmes!$E113*(VLOOKUP(Barèmes!$D113,Listes!$A$43:$E$49,2,FALSE))),IF(Barèmes!$E113&gt;Listes!$D$42,(Barèmes!$E113*(VLOOKUP(Barèmes!$D113,Listes!$A$43:$E$49,5,FALSE))),(Barèmes!$E113*(VLOOKUP(Barèmes!$D113,Listes!$A$43:$E$49,3,FALSE)))+(VLOOKUP(Barèmes!$D113,Listes!$A$43:$E$49,4,FALSE))))))</f>
        <v/>
      </c>
      <c r="N113" s="71" t="str">
        <f>IF($G113="","",IF($C113=Listes!$B$34,Listes!$I$31,IF($C113=Listes!$B$35,(VLOOKUP(Barèmes!$F113,Listes!$E$31:$F$36,2,FALSE)),IF($C113=Listes!$B$33,IF(Barèmes!$E113&lt;=Listes!$A$64,Barèmes!$E113*Listes!$A$65,IF(Barèmes!$E113&gt;Listes!$D$64,Barèmes!$E113*Listes!$D$65,((Barèmes!$E113*Listes!$B$65)+Listes!$C$65)))))))</f>
        <v/>
      </c>
      <c r="O113" s="72" t="str">
        <f t="shared" si="4"/>
        <v/>
      </c>
      <c r="P113" s="112"/>
    </row>
    <row r="114" spans="1:16" ht="20.100000000000001" customHeight="1" x14ac:dyDescent="0.25">
      <c r="A114" s="26">
        <v>108</v>
      </c>
      <c r="B114" s="96"/>
      <c r="C114" s="96"/>
      <c r="D114" s="96"/>
      <c r="E114" s="96"/>
      <c r="F114" s="96"/>
      <c r="G114" s="77" t="str">
        <f>IF(C114="","",IF(C114="","",(VLOOKUP(C114,Listes!$B$31:$C$35,2,FALSE))))</f>
        <v/>
      </c>
      <c r="H114" s="252"/>
      <c r="I114" s="252"/>
      <c r="J114" s="96" t="str">
        <f t="shared" si="3"/>
        <v/>
      </c>
      <c r="K114" s="72" t="str">
        <f>IF(G114="","",IF(G114="","",(VLOOKUP(G114,Listes!$C$31:$D$35,2,FALSE))))</f>
        <v/>
      </c>
      <c r="L114" s="71" t="str">
        <f>IF($G114="","",IF($C114=Listes!$B$32,IF(Barèmes!$E114&lt;=Listes!$B$53,(Barèmes!$E114*(VLOOKUP(Barèmes!$D114,Listes!$A$54:$E$60,2,FALSE))),IF(Barèmes!$E114&gt;Listes!$E$53,(Barèmes!$E114*(VLOOKUP(Barèmes!$D114,Listes!$A$54:$E$60,5,FALSE))),(Barèmes!$E114*(VLOOKUP(Barèmes!$D114,Listes!$A$54:$E$60,3,FALSE)))+(VLOOKUP(Barèmes!$D114,Listes!$A$54:$E$60,4,FALSE))))))</f>
        <v/>
      </c>
      <c r="M114" s="71" t="str">
        <f>IF($G114="","",IF($C114=Listes!$B$31,IF(Barèmes!$E114&lt;=Listes!$B$42,(Barèmes!$E114*(VLOOKUP(Barèmes!$D114,Listes!$A$43:$E$49,2,FALSE))),IF(Barèmes!$E114&gt;Listes!$D$42,(Barèmes!$E114*(VLOOKUP(Barèmes!$D114,Listes!$A$43:$E$49,5,FALSE))),(Barèmes!$E114*(VLOOKUP(Barèmes!$D114,Listes!$A$43:$E$49,3,FALSE)))+(VLOOKUP(Barèmes!$D114,Listes!$A$43:$E$49,4,FALSE))))))</f>
        <v/>
      </c>
      <c r="N114" s="71" t="str">
        <f>IF($G114="","",IF($C114=Listes!$B$34,Listes!$I$31,IF($C114=Listes!$B$35,(VLOOKUP(Barèmes!$F114,Listes!$E$31:$F$36,2,FALSE)),IF($C114=Listes!$B$33,IF(Barèmes!$E114&lt;=Listes!$A$64,Barèmes!$E114*Listes!$A$65,IF(Barèmes!$E114&gt;Listes!$D$64,Barèmes!$E114*Listes!$D$65,((Barèmes!$E114*Listes!$B$65)+Listes!$C$65)))))))</f>
        <v/>
      </c>
      <c r="O114" s="72" t="str">
        <f t="shared" si="4"/>
        <v/>
      </c>
      <c r="P114" s="112"/>
    </row>
    <row r="115" spans="1:16" ht="20.100000000000001" customHeight="1" x14ac:dyDescent="0.25">
      <c r="A115" s="26">
        <v>109</v>
      </c>
      <c r="B115" s="96"/>
      <c r="C115" s="96"/>
      <c r="D115" s="96"/>
      <c r="E115" s="96"/>
      <c r="F115" s="96"/>
      <c r="G115" s="77" t="str">
        <f>IF(C115="","",IF(C115="","",(VLOOKUP(C115,Listes!$B$31:$C$35,2,FALSE))))</f>
        <v/>
      </c>
      <c r="H115" s="252"/>
      <c r="I115" s="252"/>
      <c r="J115" s="96" t="str">
        <f t="shared" si="3"/>
        <v/>
      </c>
      <c r="K115" s="72" t="str">
        <f>IF(G115="","",IF(G115="","",(VLOOKUP(G115,Listes!$C$31:$D$35,2,FALSE))))</f>
        <v/>
      </c>
      <c r="L115" s="71" t="str">
        <f>IF($G115="","",IF($C115=Listes!$B$32,IF(Barèmes!$E115&lt;=Listes!$B$53,(Barèmes!$E115*(VLOOKUP(Barèmes!$D115,Listes!$A$54:$E$60,2,FALSE))),IF(Barèmes!$E115&gt;Listes!$E$53,(Barèmes!$E115*(VLOOKUP(Barèmes!$D115,Listes!$A$54:$E$60,5,FALSE))),(Barèmes!$E115*(VLOOKUP(Barèmes!$D115,Listes!$A$54:$E$60,3,FALSE)))+(VLOOKUP(Barèmes!$D115,Listes!$A$54:$E$60,4,FALSE))))))</f>
        <v/>
      </c>
      <c r="M115" s="71" t="str">
        <f>IF($G115="","",IF($C115=Listes!$B$31,IF(Barèmes!$E115&lt;=Listes!$B$42,(Barèmes!$E115*(VLOOKUP(Barèmes!$D115,Listes!$A$43:$E$49,2,FALSE))),IF(Barèmes!$E115&gt;Listes!$D$42,(Barèmes!$E115*(VLOOKUP(Barèmes!$D115,Listes!$A$43:$E$49,5,FALSE))),(Barèmes!$E115*(VLOOKUP(Barèmes!$D115,Listes!$A$43:$E$49,3,FALSE)))+(VLOOKUP(Barèmes!$D115,Listes!$A$43:$E$49,4,FALSE))))))</f>
        <v/>
      </c>
      <c r="N115" s="71" t="str">
        <f>IF($G115="","",IF($C115=Listes!$B$34,Listes!$I$31,IF($C115=Listes!$B$35,(VLOOKUP(Barèmes!$F115,Listes!$E$31:$F$36,2,FALSE)),IF($C115=Listes!$B$33,IF(Barèmes!$E115&lt;=Listes!$A$64,Barèmes!$E115*Listes!$A$65,IF(Barèmes!$E115&gt;Listes!$D$64,Barèmes!$E115*Listes!$D$65,((Barèmes!$E115*Listes!$B$65)+Listes!$C$65)))))))</f>
        <v/>
      </c>
      <c r="O115" s="72" t="str">
        <f t="shared" si="4"/>
        <v/>
      </c>
      <c r="P115" s="112"/>
    </row>
    <row r="116" spans="1:16" ht="20.100000000000001" customHeight="1" x14ac:dyDescent="0.25">
      <c r="A116" s="26">
        <v>110</v>
      </c>
      <c r="B116" s="96"/>
      <c r="C116" s="96"/>
      <c r="D116" s="96"/>
      <c r="E116" s="96"/>
      <c r="F116" s="96"/>
      <c r="G116" s="77" t="str">
        <f>IF(C116="","",IF(C116="","",(VLOOKUP(C116,Listes!$B$31:$C$35,2,FALSE))))</f>
        <v/>
      </c>
      <c r="H116" s="252"/>
      <c r="I116" s="252"/>
      <c r="J116" s="96" t="str">
        <f t="shared" si="3"/>
        <v/>
      </c>
      <c r="K116" s="72" t="str">
        <f>IF(G116="","",IF(G116="","",(VLOOKUP(G116,Listes!$C$31:$D$35,2,FALSE))))</f>
        <v/>
      </c>
      <c r="L116" s="71" t="str">
        <f>IF($G116="","",IF($C116=Listes!$B$32,IF(Barèmes!$E116&lt;=Listes!$B$53,(Barèmes!$E116*(VLOOKUP(Barèmes!$D116,Listes!$A$54:$E$60,2,FALSE))),IF(Barèmes!$E116&gt;Listes!$E$53,(Barèmes!$E116*(VLOOKUP(Barèmes!$D116,Listes!$A$54:$E$60,5,FALSE))),(Barèmes!$E116*(VLOOKUP(Barèmes!$D116,Listes!$A$54:$E$60,3,FALSE)))+(VLOOKUP(Barèmes!$D116,Listes!$A$54:$E$60,4,FALSE))))))</f>
        <v/>
      </c>
      <c r="M116" s="71" t="str">
        <f>IF($G116="","",IF($C116=Listes!$B$31,IF(Barèmes!$E116&lt;=Listes!$B$42,(Barèmes!$E116*(VLOOKUP(Barèmes!$D116,Listes!$A$43:$E$49,2,FALSE))),IF(Barèmes!$E116&gt;Listes!$D$42,(Barèmes!$E116*(VLOOKUP(Barèmes!$D116,Listes!$A$43:$E$49,5,FALSE))),(Barèmes!$E116*(VLOOKUP(Barèmes!$D116,Listes!$A$43:$E$49,3,FALSE)))+(VLOOKUP(Barèmes!$D116,Listes!$A$43:$E$49,4,FALSE))))))</f>
        <v/>
      </c>
      <c r="N116" s="71" t="str">
        <f>IF($G116="","",IF($C116=Listes!$B$34,Listes!$I$31,IF($C116=Listes!$B$35,(VLOOKUP(Barèmes!$F116,Listes!$E$31:$F$36,2,FALSE)),IF($C116=Listes!$B$33,IF(Barèmes!$E116&lt;=Listes!$A$64,Barèmes!$E116*Listes!$A$65,IF(Barèmes!$E116&gt;Listes!$D$64,Barèmes!$E116*Listes!$D$65,((Barèmes!$E116*Listes!$B$65)+Listes!$C$65)))))))</f>
        <v/>
      </c>
      <c r="O116" s="72" t="str">
        <f t="shared" si="4"/>
        <v/>
      </c>
      <c r="P116" s="112"/>
    </row>
    <row r="117" spans="1:16" ht="20.100000000000001" customHeight="1" x14ac:dyDescent="0.25">
      <c r="A117" s="26">
        <v>111</v>
      </c>
      <c r="B117" s="96"/>
      <c r="C117" s="96"/>
      <c r="D117" s="96"/>
      <c r="E117" s="96"/>
      <c r="F117" s="96"/>
      <c r="G117" s="77" t="str">
        <f>IF(C117="","",IF(C117="","",(VLOOKUP(C117,Listes!$B$31:$C$35,2,FALSE))))</f>
        <v/>
      </c>
      <c r="H117" s="252"/>
      <c r="I117" s="252"/>
      <c r="J117" s="96" t="str">
        <f t="shared" si="3"/>
        <v/>
      </c>
      <c r="K117" s="72" t="str">
        <f>IF(G117="","",IF(G117="","",(VLOOKUP(G117,Listes!$C$31:$D$35,2,FALSE))))</f>
        <v/>
      </c>
      <c r="L117" s="71" t="str">
        <f>IF($G117="","",IF($C117=Listes!$B$32,IF(Barèmes!$E117&lt;=Listes!$B$53,(Barèmes!$E117*(VLOOKUP(Barèmes!$D117,Listes!$A$54:$E$60,2,FALSE))),IF(Barèmes!$E117&gt;Listes!$E$53,(Barèmes!$E117*(VLOOKUP(Barèmes!$D117,Listes!$A$54:$E$60,5,FALSE))),(Barèmes!$E117*(VLOOKUP(Barèmes!$D117,Listes!$A$54:$E$60,3,FALSE)))+(VLOOKUP(Barèmes!$D117,Listes!$A$54:$E$60,4,FALSE))))))</f>
        <v/>
      </c>
      <c r="M117" s="71" t="str">
        <f>IF($G117="","",IF($C117=Listes!$B$31,IF(Barèmes!$E117&lt;=Listes!$B$42,(Barèmes!$E117*(VLOOKUP(Barèmes!$D117,Listes!$A$43:$E$49,2,FALSE))),IF(Barèmes!$E117&gt;Listes!$D$42,(Barèmes!$E117*(VLOOKUP(Barèmes!$D117,Listes!$A$43:$E$49,5,FALSE))),(Barèmes!$E117*(VLOOKUP(Barèmes!$D117,Listes!$A$43:$E$49,3,FALSE)))+(VLOOKUP(Barèmes!$D117,Listes!$A$43:$E$49,4,FALSE))))))</f>
        <v/>
      </c>
      <c r="N117" s="71" t="str">
        <f>IF($G117="","",IF($C117=Listes!$B$34,Listes!$I$31,IF($C117=Listes!$B$35,(VLOOKUP(Barèmes!$F117,Listes!$E$31:$F$36,2,FALSE)),IF($C117=Listes!$B$33,IF(Barèmes!$E117&lt;=Listes!$A$64,Barèmes!$E117*Listes!$A$65,IF(Barèmes!$E117&gt;Listes!$D$64,Barèmes!$E117*Listes!$D$65,((Barèmes!$E117*Listes!$B$65)+Listes!$C$65)))))))</f>
        <v/>
      </c>
      <c r="O117" s="72" t="str">
        <f t="shared" si="4"/>
        <v/>
      </c>
      <c r="P117" s="112"/>
    </row>
    <row r="118" spans="1:16" ht="20.100000000000001" customHeight="1" x14ac:dyDescent="0.25">
      <c r="A118" s="26">
        <v>112</v>
      </c>
      <c r="B118" s="96"/>
      <c r="C118" s="96"/>
      <c r="D118" s="96"/>
      <c r="E118" s="96"/>
      <c r="F118" s="96"/>
      <c r="G118" s="77" t="str">
        <f>IF(C118="","",IF(C118="","",(VLOOKUP(C118,Listes!$B$31:$C$35,2,FALSE))))</f>
        <v/>
      </c>
      <c r="H118" s="252"/>
      <c r="I118" s="252"/>
      <c r="J118" s="96" t="str">
        <f t="shared" si="3"/>
        <v/>
      </c>
      <c r="K118" s="72" t="str">
        <f>IF(G118="","",IF(G118="","",(VLOOKUP(G118,Listes!$C$31:$D$35,2,FALSE))))</f>
        <v/>
      </c>
      <c r="L118" s="71" t="str">
        <f>IF($G118="","",IF($C118=Listes!$B$32,IF(Barèmes!$E118&lt;=Listes!$B$53,(Barèmes!$E118*(VLOOKUP(Barèmes!$D118,Listes!$A$54:$E$60,2,FALSE))),IF(Barèmes!$E118&gt;Listes!$E$53,(Barèmes!$E118*(VLOOKUP(Barèmes!$D118,Listes!$A$54:$E$60,5,FALSE))),(Barèmes!$E118*(VLOOKUP(Barèmes!$D118,Listes!$A$54:$E$60,3,FALSE)))+(VLOOKUP(Barèmes!$D118,Listes!$A$54:$E$60,4,FALSE))))))</f>
        <v/>
      </c>
      <c r="M118" s="71" t="str">
        <f>IF($G118="","",IF($C118=Listes!$B$31,IF(Barèmes!$E118&lt;=Listes!$B$42,(Barèmes!$E118*(VLOOKUP(Barèmes!$D118,Listes!$A$43:$E$49,2,FALSE))),IF(Barèmes!$E118&gt;Listes!$D$42,(Barèmes!$E118*(VLOOKUP(Barèmes!$D118,Listes!$A$43:$E$49,5,FALSE))),(Barèmes!$E118*(VLOOKUP(Barèmes!$D118,Listes!$A$43:$E$49,3,FALSE)))+(VLOOKUP(Barèmes!$D118,Listes!$A$43:$E$49,4,FALSE))))))</f>
        <v/>
      </c>
      <c r="N118" s="71" t="str">
        <f>IF($G118="","",IF($C118=Listes!$B$34,Listes!$I$31,IF($C118=Listes!$B$35,(VLOOKUP(Barèmes!$F118,Listes!$E$31:$F$36,2,FALSE)),IF($C118=Listes!$B$33,IF(Barèmes!$E118&lt;=Listes!$A$64,Barèmes!$E118*Listes!$A$65,IF(Barèmes!$E118&gt;Listes!$D$64,Barèmes!$E118*Listes!$D$65,((Barèmes!$E118*Listes!$B$65)+Listes!$C$65)))))))</f>
        <v/>
      </c>
      <c r="O118" s="72" t="str">
        <f t="shared" si="4"/>
        <v/>
      </c>
      <c r="P118" s="112"/>
    </row>
    <row r="119" spans="1:16" ht="20.100000000000001" customHeight="1" x14ac:dyDescent="0.25">
      <c r="A119" s="26">
        <v>113</v>
      </c>
      <c r="B119" s="96"/>
      <c r="C119" s="96"/>
      <c r="D119" s="96"/>
      <c r="E119" s="96"/>
      <c r="F119" s="96"/>
      <c r="G119" s="77" t="str">
        <f>IF(C119="","",IF(C119="","",(VLOOKUP(C119,Listes!$B$31:$C$35,2,FALSE))))</f>
        <v/>
      </c>
      <c r="H119" s="252"/>
      <c r="I119" s="252"/>
      <c r="J119" s="96" t="str">
        <f t="shared" si="3"/>
        <v/>
      </c>
      <c r="K119" s="72" t="str">
        <f>IF(G119="","",IF(G119="","",(VLOOKUP(G119,Listes!$C$31:$D$35,2,FALSE))))</f>
        <v/>
      </c>
      <c r="L119" s="71" t="str">
        <f>IF($G119="","",IF($C119=Listes!$B$32,IF(Barèmes!$E119&lt;=Listes!$B$53,(Barèmes!$E119*(VLOOKUP(Barèmes!$D119,Listes!$A$54:$E$60,2,FALSE))),IF(Barèmes!$E119&gt;Listes!$E$53,(Barèmes!$E119*(VLOOKUP(Barèmes!$D119,Listes!$A$54:$E$60,5,FALSE))),(Barèmes!$E119*(VLOOKUP(Barèmes!$D119,Listes!$A$54:$E$60,3,FALSE)))+(VLOOKUP(Barèmes!$D119,Listes!$A$54:$E$60,4,FALSE))))))</f>
        <v/>
      </c>
      <c r="M119" s="71" t="str">
        <f>IF($G119="","",IF($C119=Listes!$B$31,IF(Barèmes!$E119&lt;=Listes!$B$42,(Barèmes!$E119*(VLOOKUP(Barèmes!$D119,Listes!$A$43:$E$49,2,FALSE))),IF(Barèmes!$E119&gt;Listes!$D$42,(Barèmes!$E119*(VLOOKUP(Barèmes!$D119,Listes!$A$43:$E$49,5,FALSE))),(Barèmes!$E119*(VLOOKUP(Barèmes!$D119,Listes!$A$43:$E$49,3,FALSE)))+(VLOOKUP(Barèmes!$D119,Listes!$A$43:$E$49,4,FALSE))))))</f>
        <v/>
      </c>
      <c r="N119" s="71" t="str">
        <f>IF($G119="","",IF($C119=Listes!$B$34,Listes!$I$31,IF($C119=Listes!$B$35,(VLOOKUP(Barèmes!$F119,Listes!$E$31:$F$36,2,FALSE)),IF($C119=Listes!$B$33,IF(Barèmes!$E119&lt;=Listes!$A$64,Barèmes!$E119*Listes!$A$65,IF(Barèmes!$E119&gt;Listes!$D$64,Barèmes!$E119*Listes!$D$65,((Barèmes!$E119*Listes!$B$65)+Listes!$C$65)))))))</f>
        <v/>
      </c>
      <c r="O119" s="72" t="str">
        <f t="shared" si="4"/>
        <v/>
      </c>
      <c r="P119" s="112"/>
    </row>
    <row r="120" spans="1:16" ht="20.100000000000001" customHeight="1" x14ac:dyDescent="0.25">
      <c r="A120" s="26">
        <v>114</v>
      </c>
      <c r="B120" s="96"/>
      <c r="C120" s="96"/>
      <c r="D120" s="96"/>
      <c r="E120" s="96"/>
      <c r="F120" s="96"/>
      <c r="G120" s="77" t="str">
        <f>IF(C120="","",IF(C120="","",(VLOOKUP(C120,Listes!$B$31:$C$35,2,FALSE))))</f>
        <v/>
      </c>
      <c r="H120" s="252"/>
      <c r="I120" s="252"/>
      <c r="J120" s="96" t="str">
        <f t="shared" si="3"/>
        <v/>
      </c>
      <c r="K120" s="72" t="str">
        <f>IF(G120="","",IF(G120="","",(VLOOKUP(G120,Listes!$C$31:$D$35,2,FALSE))))</f>
        <v/>
      </c>
      <c r="L120" s="71" t="str">
        <f>IF($G120="","",IF($C120=Listes!$B$32,IF(Barèmes!$E120&lt;=Listes!$B$53,(Barèmes!$E120*(VLOOKUP(Barèmes!$D120,Listes!$A$54:$E$60,2,FALSE))),IF(Barèmes!$E120&gt;Listes!$E$53,(Barèmes!$E120*(VLOOKUP(Barèmes!$D120,Listes!$A$54:$E$60,5,FALSE))),(Barèmes!$E120*(VLOOKUP(Barèmes!$D120,Listes!$A$54:$E$60,3,FALSE)))+(VLOOKUP(Barèmes!$D120,Listes!$A$54:$E$60,4,FALSE))))))</f>
        <v/>
      </c>
      <c r="M120" s="71" t="str">
        <f>IF($G120="","",IF($C120=Listes!$B$31,IF(Barèmes!$E120&lt;=Listes!$B$42,(Barèmes!$E120*(VLOOKUP(Barèmes!$D120,Listes!$A$43:$E$49,2,FALSE))),IF(Barèmes!$E120&gt;Listes!$D$42,(Barèmes!$E120*(VLOOKUP(Barèmes!$D120,Listes!$A$43:$E$49,5,FALSE))),(Barèmes!$E120*(VLOOKUP(Barèmes!$D120,Listes!$A$43:$E$49,3,FALSE)))+(VLOOKUP(Barèmes!$D120,Listes!$A$43:$E$49,4,FALSE))))))</f>
        <v/>
      </c>
      <c r="N120" s="71" t="str">
        <f>IF($G120="","",IF($C120=Listes!$B$34,Listes!$I$31,IF($C120=Listes!$B$35,(VLOOKUP(Barèmes!$F120,Listes!$E$31:$F$36,2,FALSE)),IF($C120=Listes!$B$33,IF(Barèmes!$E120&lt;=Listes!$A$64,Barèmes!$E120*Listes!$A$65,IF(Barèmes!$E120&gt;Listes!$D$64,Barèmes!$E120*Listes!$D$65,((Barèmes!$E120*Listes!$B$65)+Listes!$C$65)))))))</f>
        <v/>
      </c>
      <c r="O120" s="72" t="str">
        <f t="shared" si="4"/>
        <v/>
      </c>
      <c r="P120" s="112"/>
    </row>
    <row r="121" spans="1:16" ht="20.100000000000001" customHeight="1" x14ac:dyDescent="0.25">
      <c r="A121" s="26">
        <v>115</v>
      </c>
      <c r="B121" s="96"/>
      <c r="C121" s="96"/>
      <c r="D121" s="96"/>
      <c r="E121" s="96"/>
      <c r="F121" s="96"/>
      <c r="G121" s="77" t="str">
        <f>IF(C121="","",IF(C121="","",(VLOOKUP(C121,Listes!$B$31:$C$35,2,FALSE))))</f>
        <v/>
      </c>
      <c r="H121" s="252"/>
      <c r="I121" s="252"/>
      <c r="J121" s="96" t="str">
        <f t="shared" si="3"/>
        <v/>
      </c>
      <c r="K121" s="72" t="str">
        <f>IF(G121="","",IF(G121="","",(VLOOKUP(G121,Listes!$C$31:$D$35,2,FALSE))))</f>
        <v/>
      </c>
      <c r="L121" s="71" t="str">
        <f>IF($G121="","",IF($C121=Listes!$B$32,IF(Barèmes!$E121&lt;=Listes!$B$53,(Barèmes!$E121*(VLOOKUP(Barèmes!$D121,Listes!$A$54:$E$60,2,FALSE))),IF(Barèmes!$E121&gt;Listes!$E$53,(Barèmes!$E121*(VLOOKUP(Barèmes!$D121,Listes!$A$54:$E$60,5,FALSE))),(Barèmes!$E121*(VLOOKUP(Barèmes!$D121,Listes!$A$54:$E$60,3,FALSE)))+(VLOOKUP(Barèmes!$D121,Listes!$A$54:$E$60,4,FALSE))))))</f>
        <v/>
      </c>
      <c r="M121" s="71" t="str">
        <f>IF($G121="","",IF($C121=Listes!$B$31,IF(Barèmes!$E121&lt;=Listes!$B$42,(Barèmes!$E121*(VLOOKUP(Barèmes!$D121,Listes!$A$43:$E$49,2,FALSE))),IF(Barèmes!$E121&gt;Listes!$D$42,(Barèmes!$E121*(VLOOKUP(Barèmes!$D121,Listes!$A$43:$E$49,5,FALSE))),(Barèmes!$E121*(VLOOKUP(Barèmes!$D121,Listes!$A$43:$E$49,3,FALSE)))+(VLOOKUP(Barèmes!$D121,Listes!$A$43:$E$49,4,FALSE))))))</f>
        <v/>
      </c>
      <c r="N121" s="71" t="str">
        <f>IF($G121="","",IF($C121=Listes!$B$34,Listes!$I$31,IF($C121=Listes!$B$35,(VLOOKUP(Barèmes!$F121,Listes!$E$31:$F$36,2,FALSE)),IF($C121=Listes!$B$33,IF(Barèmes!$E121&lt;=Listes!$A$64,Barèmes!$E121*Listes!$A$65,IF(Barèmes!$E121&gt;Listes!$D$64,Barèmes!$E121*Listes!$D$65,((Barèmes!$E121*Listes!$B$65)+Listes!$C$65)))))))</f>
        <v/>
      </c>
      <c r="O121" s="72" t="str">
        <f t="shared" si="4"/>
        <v/>
      </c>
      <c r="P121" s="112"/>
    </row>
    <row r="122" spans="1:16" ht="20.100000000000001" customHeight="1" x14ac:dyDescent="0.25">
      <c r="A122" s="26">
        <v>116</v>
      </c>
      <c r="B122" s="96"/>
      <c r="C122" s="96"/>
      <c r="D122" s="96"/>
      <c r="E122" s="96"/>
      <c r="F122" s="96"/>
      <c r="G122" s="77" t="str">
        <f>IF(C122="","",IF(C122="","",(VLOOKUP(C122,Listes!$B$31:$C$35,2,FALSE))))</f>
        <v/>
      </c>
      <c r="H122" s="252"/>
      <c r="I122" s="252"/>
      <c r="J122" s="96" t="str">
        <f t="shared" si="3"/>
        <v/>
      </c>
      <c r="K122" s="72" t="str">
        <f>IF(G122="","",IF(G122="","",(VLOOKUP(G122,Listes!$C$31:$D$35,2,FALSE))))</f>
        <v/>
      </c>
      <c r="L122" s="71" t="str">
        <f>IF($G122="","",IF($C122=Listes!$B$32,IF(Barèmes!$E122&lt;=Listes!$B$53,(Barèmes!$E122*(VLOOKUP(Barèmes!$D122,Listes!$A$54:$E$60,2,FALSE))),IF(Barèmes!$E122&gt;Listes!$E$53,(Barèmes!$E122*(VLOOKUP(Barèmes!$D122,Listes!$A$54:$E$60,5,FALSE))),(Barèmes!$E122*(VLOOKUP(Barèmes!$D122,Listes!$A$54:$E$60,3,FALSE)))+(VLOOKUP(Barèmes!$D122,Listes!$A$54:$E$60,4,FALSE))))))</f>
        <v/>
      </c>
      <c r="M122" s="71" t="str">
        <f>IF($G122="","",IF($C122=Listes!$B$31,IF(Barèmes!$E122&lt;=Listes!$B$42,(Barèmes!$E122*(VLOOKUP(Barèmes!$D122,Listes!$A$43:$E$49,2,FALSE))),IF(Barèmes!$E122&gt;Listes!$D$42,(Barèmes!$E122*(VLOOKUP(Barèmes!$D122,Listes!$A$43:$E$49,5,FALSE))),(Barèmes!$E122*(VLOOKUP(Barèmes!$D122,Listes!$A$43:$E$49,3,FALSE)))+(VLOOKUP(Barèmes!$D122,Listes!$A$43:$E$49,4,FALSE))))))</f>
        <v/>
      </c>
      <c r="N122" s="71" t="str">
        <f>IF($G122="","",IF($C122=Listes!$B$34,Listes!$I$31,IF($C122=Listes!$B$35,(VLOOKUP(Barèmes!$F122,Listes!$E$31:$F$36,2,FALSE)),IF($C122=Listes!$B$33,IF(Barèmes!$E122&lt;=Listes!$A$64,Barèmes!$E122*Listes!$A$65,IF(Barèmes!$E122&gt;Listes!$D$64,Barèmes!$E122*Listes!$D$65,((Barèmes!$E122*Listes!$B$65)+Listes!$C$65)))))))</f>
        <v/>
      </c>
      <c r="O122" s="72" t="str">
        <f t="shared" si="4"/>
        <v/>
      </c>
      <c r="P122" s="112"/>
    </row>
    <row r="123" spans="1:16" ht="20.100000000000001" customHeight="1" x14ac:dyDescent="0.25">
      <c r="A123" s="26">
        <v>117</v>
      </c>
      <c r="B123" s="96"/>
      <c r="C123" s="96"/>
      <c r="D123" s="96"/>
      <c r="E123" s="96"/>
      <c r="F123" s="96"/>
      <c r="G123" s="77" t="str">
        <f>IF(C123="","",IF(C123="","",(VLOOKUP(C123,Listes!$B$31:$C$35,2,FALSE))))</f>
        <v/>
      </c>
      <c r="H123" s="252"/>
      <c r="I123" s="252"/>
      <c r="J123" s="96" t="str">
        <f t="shared" si="3"/>
        <v/>
      </c>
      <c r="K123" s="72" t="str">
        <f>IF(G123="","",IF(G123="","",(VLOOKUP(G123,Listes!$C$31:$D$35,2,FALSE))))</f>
        <v/>
      </c>
      <c r="L123" s="71" t="str">
        <f>IF($G123="","",IF($C123=Listes!$B$32,IF(Barèmes!$E123&lt;=Listes!$B$53,(Barèmes!$E123*(VLOOKUP(Barèmes!$D123,Listes!$A$54:$E$60,2,FALSE))),IF(Barèmes!$E123&gt;Listes!$E$53,(Barèmes!$E123*(VLOOKUP(Barèmes!$D123,Listes!$A$54:$E$60,5,FALSE))),(Barèmes!$E123*(VLOOKUP(Barèmes!$D123,Listes!$A$54:$E$60,3,FALSE)))+(VLOOKUP(Barèmes!$D123,Listes!$A$54:$E$60,4,FALSE))))))</f>
        <v/>
      </c>
      <c r="M123" s="71" t="str">
        <f>IF($G123="","",IF($C123=Listes!$B$31,IF(Barèmes!$E123&lt;=Listes!$B$42,(Barèmes!$E123*(VLOOKUP(Barèmes!$D123,Listes!$A$43:$E$49,2,FALSE))),IF(Barèmes!$E123&gt;Listes!$D$42,(Barèmes!$E123*(VLOOKUP(Barèmes!$D123,Listes!$A$43:$E$49,5,FALSE))),(Barèmes!$E123*(VLOOKUP(Barèmes!$D123,Listes!$A$43:$E$49,3,FALSE)))+(VLOOKUP(Barèmes!$D123,Listes!$A$43:$E$49,4,FALSE))))))</f>
        <v/>
      </c>
      <c r="N123" s="71" t="str">
        <f>IF($G123="","",IF($C123=Listes!$B$34,Listes!$I$31,IF($C123=Listes!$B$35,(VLOOKUP(Barèmes!$F123,Listes!$E$31:$F$36,2,FALSE)),IF($C123=Listes!$B$33,IF(Barèmes!$E123&lt;=Listes!$A$64,Barèmes!$E123*Listes!$A$65,IF(Barèmes!$E123&gt;Listes!$D$64,Barèmes!$E123*Listes!$D$65,((Barèmes!$E123*Listes!$B$65)+Listes!$C$65)))))))</f>
        <v/>
      </c>
      <c r="O123" s="72" t="str">
        <f t="shared" si="4"/>
        <v/>
      </c>
      <c r="P123" s="112"/>
    </row>
    <row r="124" spans="1:16" ht="20.100000000000001" customHeight="1" x14ac:dyDescent="0.25">
      <c r="A124" s="26">
        <v>118</v>
      </c>
      <c r="B124" s="96"/>
      <c r="C124" s="96"/>
      <c r="D124" s="96"/>
      <c r="E124" s="96"/>
      <c r="F124" s="96"/>
      <c r="G124" s="77" t="str">
        <f>IF(C124="","",IF(C124="","",(VLOOKUP(C124,Listes!$B$31:$C$35,2,FALSE))))</f>
        <v/>
      </c>
      <c r="H124" s="252"/>
      <c r="I124" s="252"/>
      <c r="J124" s="96" t="str">
        <f t="shared" si="3"/>
        <v/>
      </c>
      <c r="K124" s="72" t="str">
        <f>IF(G124="","",IF(G124="","",(VLOOKUP(G124,Listes!$C$31:$D$35,2,FALSE))))</f>
        <v/>
      </c>
      <c r="L124" s="71" t="str">
        <f>IF($G124="","",IF($C124=Listes!$B$32,IF(Barèmes!$E124&lt;=Listes!$B$53,(Barèmes!$E124*(VLOOKUP(Barèmes!$D124,Listes!$A$54:$E$60,2,FALSE))),IF(Barèmes!$E124&gt;Listes!$E$53,(Barèmes!$E124*(VLOOKUP(Barèmes!$D124,Listes!$A$54:$E$60,5,FALSE))),(Barèmes!$E124*(VLOOKUP(Barèmes!$D124,Listes!$A$54:$E$60,3,FALSE)))+(VLOOKUP(Barèmes!$D124,Listes!$A$54:$E$60,4,FALSE))))))</f>
        <v/>
      </c>
      <c r="M124" s="71" t="str">
        <f>IF($G124="","",IF($C124=Listes!$B$31,IF(Barèmes!$E124&lt;=Listes!$B$42,(Barèmes!$E124*(VLOOKUP(Barèmes!$D124,Listes!$A$43:$E$49,2,FALSE))),IF(Barèmes!$E124&gt;Listes!$D$42,(Barèmes!$E124*(VLOOKUP(Barèmes!$D124,Listes!$A$43:$E$49,5,FALSE))),(Barèmes!$E124*(VLOOKUP(Barèmes!$D124,Listes!$A$43:$E$49,3,FALSE)))+(VLOOKUP(Barèmes!$D124,Listes!$A$43:$E$49,4,FALSE))))))</f>
        <v/>
      </c>
      <c r="N124" s="71" t="str">
        <f>IF($G124="","",IF($C124=Listes!$B$34,Listes!$I$31,IF($C124=Listes!$B$35,(VLOOKUP(Barèmes!$F124,Listes!$E$31:$F$36,2,FALSE)),IF($C124=Listes!$B$33,IF(Barèmes!$E124&lt;=Listes!$A$64,Barèmes!$E124*Listes!$A$65,IF(Barèmes!$E124&gt;Listes!$D$64,Barèmes!$E124*Listes!$D$65,((Barèmes!$E124*Listes!$B$65)+Listes!$C$65)))))))</f>
        <v/>
      </c>
      <c r="O124" s="72" t="str">
        <f t="shared" si="4"/>
        <v/>
      </c>
      <c r="P124" s="112"/>
    </row>
    <row r="125" spans="1:16" ht="20.100000000000001" customHeight="1" x14ac:dyDescent="0.25">
      <c r="A125" s="26">
        <v>119</v>
      </c>
      <c r="B125" s="96"/>
      <c r="C125" s="96"/>
      <c r="D125" s="96"/>
      <c r="E125" s="96"/>
      <c r="F125" s="96"/>
      <c r="G125" s="77" t="str">
        <f>IF(C125="","",IF(C125="","",(VLOOKUP(C125,Listes!$B$31:$C$35,2,FALSE))))</f>
        <v/>
      </c>
      <c r="H125" s="252"/>
      <c r="I125" s="252"/>
      <c r="J125" s="96" t="str">
        <f t="shared" si="3"/>
        <v/>
      </c>
      <c r="K125" s="72" t="str">
        <f>IF(G125="","",IF(G125="","",(VLOOKUP(G125,Listes!$C$31:$D$35,2,FALSE))))</f>
        <v/>
      </c>
      <c r="L125" s="71" t="str">
        <f>IF($G125="","",IF($C125=Listes!$B$32,IF(Barèmes!$E125&lt;=Listes!$B$53,(Barèmes!$E125*(VLOOKUP(Barèmes!$D125,Listes!$A$54:$E$60,2,FALSE))),IF(Barèmes!$E125&gt;Listes!$E$53,(Barèmes!$E125*(VLOOKUP(Barèmes!$D125,Listes!$A$54:$E$60,5,FALSE))),(Barèmes!$E125*(VLOOKUP(Barèmes!$D125,Listes!$A$54:$E$60,3,FALSE)))+(VLOOKUP(Barèmes!$D125,Listes!$A$54:$E$60,4,FALSE))))))</f>
        <v/>
      </c>
      <c r="M125" s="71" t="str">
        <f>IF($G125="","",IF($C125=Listes!$B$31,IF(Barèmes!$E125&lt;=Listes!$B$42,(Barèmes!$E125*(VLOOKUP(Barèmes!$D125,Listes!$A$43:$E$49,2,FALSE))),IF(Barèmes!$E125&gt;Listes!$D$42,(Barèmes!$E125*(VLOOKUP(Barèmes!$D125,Listes!$A$43:$E$49,5,FALSE))),(Barèmes!$E125*(VLOOKUP(Barèmes!$D125,Listes!$A$43:$E$49,3,FALSE)))+(VLOOKUP(Barèmes!$D125,Listes!$A$43:$E$49,4,FALSE))))))</f>
        <v/>
      </c>
      <c r="N125" s="71" t="str">
        <f>IF($G125="","",IF($C125=Listes!$B$34,Listes!$I$31,IF($C125=Listes!$B$35,(VLOOKUP(Barèmes!$F125,Listes!$E$31:$F$36,2,FALSE)),IF($C125=Listes!$B$33,IF(Barèmes!$E125&lt;=Listes!$A$64,Barèmes!$E125*Listes!$A$65,IF(Barèmes!$E125&gt;Listes!$D$64,Barèmes!$E125*Listes!$D$65,((Barèmes!$E125*Listes!$B$65)+Listes!$C$65)))))))</f>
        <v/>
      </c>
      <c r="O125" s="72" t="str">
        <f t="shared" si="4"/>
        <v/>
      </c>
      <c r="P125" s="112"/>
    </row>
    <row r="126" spans="1:16" ht="20.100000000000001" customHeight="1" x14ac:dyDescent="0.25">
      <c r="A126" s="26">
        <v>120</v>
      </c>
      <c r="B126" s="96"/>
      <c r="C126" s="96"/>
      <c r="D126" s="96"/>
      <c r="E126" s="96"/>
      <c r="F126" s="96"/>
      <c r="G126" s="77" t="str">
        <f>IF(C126="","",IF(C126="","",(VLOOKUP(C126,Listes!$B$31:$C$35,2,FALSE))))</f>
        <v/>
      </c>
      <c r="H126" s="252"/>
      <c r="I126" s="252"/>
      <c r="J126" s="96" t="str">
        <f t="shared" si="3"/>
        <v/>
      </c>
      <c r="K126" s="72" t="str">
        <f>IF(G126="","",IF(G126="","",(VLOOKUP(G126,Listes!$C$31:$D$35,2,FALSE))))</f>
        <v/>
      </c>
      <c r="L126" s="71" t="str">
        <f>IF($G126="","",IF($C126=Listes!$B$32,IF(Barèmes!$E126&lt;=Listes!$B$53,(Barèmes!$E126*(VLOOKUP(Barèmes!$D126,Listes!$A$54:$E$60,2,FALSE))),IF(Barèmes!$E126&gt;Listes!$E$53,(Barèmes!$E126*(VLOOKUP(Barèmes!$D126,Listes!$A$54:$E$60,5,FALSE))),(Barèmes!$E126*(VLOOKUP(Barèmes!$D126,Listes!$A$54:$E$60,3,FALSE)))+(VLOOKUP(Barèmes!$D126,Listes!$A$54:$E$60,4,FALSE))))))</f>
        <v/>
      </c>
      <c r="M126" s="71" t="str">
        <f>IF($G126="","",IF($C126=Listes!$B$31,IF(Barèmes!$E126&lt;=Listes!$B$42,(Barèmes!$E126*(VLOOKUP(Barèmes!$D126,Listes!$A$43:$E$49,2,FALSE))),IF(Barèmes!$E126&gt;Listes!$D$42,(Barèmes!$E126*(VLOOKUP(Barèmes!$D126,Listes!$A$43:$E$49,5,FALSE))),(Barèmes!$E126*(VLOOKUP(Barèmes!$D126,Listes!$A$43:$E$49,3,FALSE)))+(VLOOKUP(Barèmes!$D126,Listes!$A$43:$E$49,4,FALSE))))))</f>
        <v/>
      </c>
      <c r="N126" s="71" t="str">
        <f>IF($G126="","",IF($C126=Listes!$B$34,Listes!$I$31,IF($C126=Listes!$B$35,(VLOOKUP(Barèmes!$F126,Listes!$E$31:$F$36,2,FALSE)),IF($C126=Listes!$B$33,IF(Barèmes!$E126&lt;=Listes!$A$64,Barèmes!$E126*Listes!$A$65,IF(Barèmes!$E126&gt;Listes!$D$64,Barèmes!$E126*Listes!$D$65,((Barèmes!$E126*Listes!$B$65)+Listes!$C$65)))))))</f>
        <v/>
      </c>
      <c r="O126" s="72" t="str">
        <f t="shared" si="4"/>
        <v/>
      </c>
      <c r="P126" s="112"/>
    </row>
    <row r="127" spans="1:16" ht="20.100000000000001" customHeight="1" x14ac:dyDescent="0.25">
      <c r="A127" s="26">
        <v>121</v>
      </c>
      <c r="B127" s="96"/>
      <c r="C127" s="96"/>
      <c r="D127" s="96"/>
      <c r="E127" s="96"/>
      <c r="F127" s="96"/>
      <c r="G127" s="77" t="str">
        <f>IF(C127="","",IF(C127="","",(VLOOKUP(C127,Listes!$B$31:$C$35,2,FALSE))))</f>
        <v/>
      </c>
      <c r="H127" s="252"/>
      <c r="I127" s="252"/>
      <c r="J127" s="96" t="str">
        <f t="shared" si="3"/>
        <v/>
      </c>
      <c r="K127" s="72" t="str">
        <f>IF(G127="","",IF(G127="","",(VLOOKUP(G127,Listes!$C$31:$D$35,2,FALSE))))</f>
        <v/>
      </c>
      <c r="L127" s="71" t="str">
        <f>IF($G127="","",IF($C127=Listes!$B$32,IF(Barèmes!$E127&lt;=Listes!$B$53,(Barèmes!$E127*(VLOOKUP(Barèmes!$D127,Listes!$A$54:$E$60,2,FALSE))),IF(Barèmes!$E127&gt;Listes!$E$53,(Barèmes!$E127*(VLOOKUP(Barèmes!$D127,Listes!$A$54:$E$60,5,FALSE))),(Barèmes!$E127*(VLOOKUP(Barèmes!$D127,Listes!$A$54:$E$60,3,FALSE)))+(VLOOKUP(Barèmes!$D127,Listes!$A$54:$E$60,4,FALSE))))))</f>
        <v/>
      </c>
      <c r="M127" s="71" t="str">
        <f>IF($G127="","",IF($C127=Listes!$B$31,IF(Barèmes!$E127&lt;=Listes!$B$42,(Barèmes!$E127*(VLOOKUP(Barèmes!$D127,Listes!$A$43:$E$49,2,FALSE))),IF(Barèmes!$E127&gt;Listes!$D$42,(Barèmes!$E127*(VLOOKUP(Barèmes!$D127,Listes!$A$43:$E$49,5,FALSE))),(Barèmes!$E127*(VLOOKUP(Barèmes!$D127,Listes!$A$43:$E$49,3,FALSE)))+(VLOOKUP(Barèmes!$D127,Listes!$A$43:$E$49,4,FALSE))))))</f>
        <v/>
      </c>
      <c r="N127" s="71" t="str">
        <f>IF($G127="","",IF($C127=Listes!$B$34,Listes!$I$31,IF($C127=Listes!$B$35,(VLOOKUP(Barèmes!$F127,Listes!$E$31:$F$36,2,FALSE)),IF($C127=Listes!$B$33,IF(Barèmes!$E127&lt;=Listes!$A$64,Barèmes!$E127*Listes!$A$65,IF(Barèmes!$E127&gt;Listes!$D$64,Barèmes!$E127*Listes!$D$65,((Barèmes!$E127*Listes!$B$65)+Listes!$C$65)))))))</f>
        <v/>
      </c>
      <c r="O127" s="72" t="str">
        <f t="shared" si="4"/>
        <v/>
      </c>
      <c r="P127" s="112"/>
    </row>
    <row r="128" spans="1:16" ht="20.100000000000001" customHeight="1" x14ac:dyDescent="0.25">
      <c r="A128" s="26">
        <v>122</v>
      </c>
      <c r="B128" s="96"/>
      <c r="C128" s="96"/>
      <c r="D128" s="96"/>
      <c r="E128" s="96"/>
      <c r="F128" s="96"/>
      <c r="G128" s="77" t="str">
        <f>IF(C128="","",IF(C128="","",(VLOOKUP(C128,Listes!$B$31:$C$35,2,FALSE))))</f>
        <v/>
      </c>
      <c r="H128" s="252"/>
      <c r="I128" s="252"/>
      <c r="J128" s="96" t="str">
        <f t="shared" si="3"/>
        <v/>
      </c>
      <c r="K128" s="72" t="str">
        <f>IF(G128="","",IF(G128="","",(VLOOKUP(G128,Listes!$C$31:$D$35,2,FALSE))))</f>
        <v/>
      </c>
      <c r="L128" s="71" t="str">
        <f>IF($G128="","",IF($C128=Listes!$B$32,IF(Barèmes!$E128&lt;=Listes!$B$53,(Barèmes!$E128*(VLOOKUP(Barèmes!$D128,Listes!$A$54:$E$60,2,FALSE))),IF(Barèmes!$E128&gt;Listes!$E$53,(Barèmes!$E128*(VLOOKUP(Barèmes!$D128,Listes!$A$54:$E$60,5,FALSE))),(Barèmes!$E128*(VLOOKUP(Barèmes!$D128,Listes!$A$54:$E$60,3,FALSE)))+(VLOOKUP(Barèmes!$D128,Listes!$A$54:$E$60,4,FALSE))))))</f>
        <v/>
      </c>
      <c r="M128" s="71" t="str">
        <f>IF($G128="","",IF($C128=Listes!$B$31,IF(Barèmes!$E128&lt;=Listes!$B$42,(Barèmes!$E128*(VLOOKUP(Barèmes!$D128,Listes!$A$43:$E$49,2,FALSE))),IF(Barèmes!$E128&gt;Listes!$D$42,(Barèmes!$E128*(VLOOKUP(Barèmes!$D128,Listes!$A$43:$E$49,5,FALSE))),(Barèmes!$E128*(VLOOKUP(Barèmes!$D128,Listes!$A$43:$E$49,3,FALSE)))+(VLOOKUP(Barèmes!$D128,Listes!$A$43:$E$49,4,FALSE))))))</f>
        <v/>
      </c>
      <c r="N128" s="71" t="str">
        <f>IF($G128="","",IF($C128=Listes!$B$34,Listes!$I$31,IF($C128=Listes!$B$35,(VLOOKUP(Barèmes!$F128,Listes!$E$31:$F$36,2,FALSE)),IF($C128=Listes!$B$33,IF(Barèmes!$E128&lt;=Listes!$A$64,Barèmes!$E128*Listes!$A$65,IF(Barèmes!$E128&gt;Listes!$D$64,Barèmes!$E128*Listes!$D$65,((Barèmes!$E128*Listes!$B$65)+Listes!$C$65)))))))</f>
        <v/>
      </c>
      <c r="O128" s="72" t="str">
        <f t="shared" si="4"/>
        <v/>
      </c>
      <c r="P128" s="112"/>
    </row>
    <row r="129" spans="1:16" ht="20.100000000000001" customHeight="1" x14ac:dyDescent="0.25">
      <c r="A129" s="26">
        <v>123</v>
      </c>
      <c r="B129" s="96"/>
      <c r="C129" s="96"/>
      <c r="D129" s="96"/>
      <c r="E129" s="96"/>
      <c r="F129" s="96"/>
      <c r="G129" s="77" t="str">
        <f>IF(C129="","",IF(C129="","",(VLOOKUP(C129,Listes!$B$31:$C$35,2,FALSE))))</f>
        <v/>
      </c>
      <c r="H129" s="252"/>
      <c r="I129" s="252"/>
      <c r="J129" s="96" t="str">
        <f t="shared" si="3"/>
        <v/>
      </c>
      <c r="K129" s="72" t="str">
        <f>IF(G129="","",IF(G129="","",(VLOOKUP(G129,Listes!$C$31:$D$35,2,FALSE))))</f>
        <v/>
      </c>
      <c r="L129" s="71" t="str">
        <f>IF($G129="","",IF($C129=Listes!$B$32,IF(Barèmes!$E129&lt;=Listes!$B$53,(Barèmes!$E129*(VLOOKUP(Barèmes!$D129,Listes!$A$54:$E$60,2,FALSE))),IF(Barèmes!$E129&gt;Listes!$E$53,(Barèmes!$E129*(VLOOKUP(Barèmes!$D129,Listes!$A$54:$E$60,5,FALSE))),(Barèmes!$E129*(VLOOKUP(Barèmes!$D129,Listes!$A$54:$E$60,3,FALSE)))+(VLOOKUP(Barèmes!$D129,Listes!$A$54:$E$60,4,FALSE))))))</f>
        <v/>
      </c>
      <c r="M129" s="71" t="str">
        <f>IF($G129="","",IF($C129=Listes!$B$31,IF(Barèmes!$E129&lt;=Listes!$B$42,(Barèmes!$E129*(VLOOKUP(Barèmes!$D129,Listes!$A$43:$E$49,2,FALSE))),IF(Barèmes!$E129&gt;Listes!$D$42,(Barèmes!$E129*(VLOOKUP(Barèmes!$D129,Listes!$A$43:$E$49,5,FALSE))),(Barèmes!$E129*(VLOOKUP(Barèmes!$D129,Listes!$A$43:$E$49,3,FALSE)))+(VLOOKUP(Barèmes!$D129,Listes!$A$43:$E$49,4,FALSE))))))</f>
        <v/>
      </c>
      <c r="N129" s="71" t="str">
        <f>IF($G129="","",IF($C129=Listes!$B$34,Listes!$I$31,IF($C129=Listes!$B$35,(VLOOKUP(Barèmes!$F129,Listes!$E$31:$F$36,2,FALSE)),IF($C129=Listes!$B$33,IF(Barèmes!$E129&lt;=Listes!$A$64,Barèmes!$E129*Listes!$A$65,IF(Barèmes!$E129&gt;Listes!$D$64,Barèmes!$E129*Listes!$D$65,((Barèmes!$E129*Listes!$B$65)+Listes!$C$65)))))))</f>
        <v/>
      </c>
      <c r="O129" s="72" t="str">
        <f t="shared" si="4"/>
        <v/>
      </c>
      <c r="P129" s="112"/>
    </row>
    <row r="130" spans="1:16" ht="20.100000000000001" customHeight="1" x14ac:dyDescent="0.25">
      <c r="A130" s="26">
        <v>124</v>
      </c>
      <c r="B130" s="96"/>
      <c r="C130" s="96"/>
      <c r="D130" s="96"/>
      <c r="E130" s="96"/>
      <c r="F130" s="96"/>
      <c r="G130" s="77" t="str">
        <f>IF(C130="","",IF(C130="","",(VLOOKUP(C130,Listes!$B$31:$C$35,2,FALSE))))</f>
        <v/>
      </c>
      <c r="H130" s="252"/>
      <c r="I130" s="252"/>
      <c r="J130" s="96" t="str">
        <f t="shared" si="3"/>
        <v/>
      </c>
      <c r="K130" s="72" t="str">
        <f>IF(G130="","",IF(G130="","",(VLOOKUP(G130,Listes!$C$31:$D$35,2,FALSE))))</f>
        <v/>
      </c>
      <c r="L130" s="71" t="str">
        <f>IF($G130="","",IF($C130=Listes!$B$32,IF(Barèmes!$E130&lt;=Listes!$B$53,(Barèmes!$E130*(VLOOKUP(Barèmes!$D130,Listes!$A$54:$E$60,2,FALSE))),IF(Barèmes!$E130&gt;Listes!$E$53,(Barèmes!$E130*(VLOOKUP(Barèmes!$D130,Listes!$A$54:$E$60,5,FALSE))),(Barèmes!$E130*(VLOOKUP(Barèmes!$D130,Listes!$A$54:$E$60,3,FALSE)))+(VLOOKUP(Barèmes!$D130,Listes!$A$54:$E$60,4,FALSE))))))</f>
        <v/>
      </c>
      <c r="M130" s="71" t="str">
        <f>IF($G130="","",IF($C130=Listes!$B$31,IF(Barèmes!$E130&lt;=Listes!$B$42,(Barèmes!$E130*(VLOOKUP(Barèmes!$D130,Listes!$A$43:$E$49,2,FALSE))),IF(Barèmes!$E130&gt;Listes!$D$42,(Barèmes!$E130*(VLOOKUP(Barèmes!$D130,Listes!$A$43:$E$49,5,FALSE))),(Barèmes!$E130*(VLOOKUP(Barèmes!$D130,Listes!$A$43:$E$49,3,FALSE)))+(VLOOKUP(Barèmes!$D130,Listes!$A$43:$E$49,4,FALSE))))))</f>
        <v/>
      </c>
      <c r="N130" s="71" t="str">
        <f>IF($G130="","",IF($C130=Listes!$B$34,Listes!$I$31,IF($C130=Listes!$B$35,(VLOOKUP(Barèmes!$F130,Listes!$E$31:$F$36,2,FALSE)),IF($C130=Listes!$B$33,IF(Barèmes!$E130&lt;=Listes!$A$64,Barèmes!$E130*Listes!$A$65,IF(Barèmes!$E130&gt;Listes!$D$64,Barèmes!$E130*Listes!$D$65,((Barèmes!$E130*Listes!$B$65)+Listes!$C$65)))))))</f>
        <v/>
      </c>
      <c r="O130" s="72" t="str">
        <f t="shared" si="4"/>
        <v/>
      </c>
      <c r="P130" s="112"/>
    </row>
    <row r="131" spans="1:16" ht="20.100000000000001" customHeight="1" x14ac:dyDescent="0.25">
      <c r="A131" s="26">
        <v>125</v>
      </c>
      <c r="B131" s="96"/>
      <c r="C131" s="96"/>
      <c r="D131" s="96"/>
      <c r="E131" s="96"/>
      <c r="F131" s="96"/>
      <c r="G131" s="77" t="str">
        <f>IF(C131="","",IF(C131="","",(VLOOKUP(C131,Listes!$B$31:$C$35,2,FALSE))))</f>
        <v/>
      </c>
      <c r="H131" s="252"/>
      <c r="I131" s="252"/>
      <c r="J131" s="96" t="str">
        <f t="shared" si="3"/>
        <v/>
      </c>
      <c r="K131" s="72" t="str">
        <f>IF(G131="","",IF(G131="","",(VLOOKUP(G131,Listes!$C$31:$D$35,2,FALSE))))</f>
        <v/>
      </c>
      <c r="L131" s="71" t="str">
        <f>IF($G131="","",IF($C131=Listes!$B$32,IF(Barèmes!$E131&lt;=Listes!$B$53,(Barèmes!$E131*(VLOOKUP(Barèmes!$D131,Listes!$A$54:$E$60,2,FALSE))),IF(Barèmes!$E131&gt;Listes!$E$53,(Barèmes!$E131*(VLOOKUP(Barèmes!$D131,Listes!$A$54:$E$60,5,FALSE))),(Barèmes!$E131*(VLOOKUP(Barèmes!$D131,Listes!$A$54:$E$60,3,FALSE)))+(VLOOKUP(Barèmes!$D131,Listes!$A$54:$E$60,4,FALSE))))))</f>
        <v/>
      </c>
      <c r="M131" s="71" t="str">
        <f>IF($G131="","",IF($C131=Listes!$B$31,IF(Barèmes!$E131&lt;=Listes!$B$42,(Barèmes!$E131*(VLOOKUP(Barèmes!$D131,Listes!$A$43:$E$49,2,FALSE))),IF(Barèmes!$E131&gt;Listes!$D$42,(Barèmes!$E131*(VLOOKUP(Barèmes!$D131,Listes!$A$43:$E$49,5,FALSE))),(Barèmes!$E131*(VLOOKUP(Barèmes!$D131,Listes!$A$43:$E$49,3,FALSE)))+(VLOOKUP(Barèmes!$D131,Listes!$A$43:$E$49,4,FALSE))))))</f>
        <v/>
      </c>
      <c r="N131" s="71" t="str">
        <f>IF($G131="","",IF($C131=Listes!$B$34,Listes!$I$31,IF($C131=Listes!$B$35,(VLOOKUP(Barèmes!$F131,Listes!$E$31:$F$36,2,FALSE)),IF($C131=Listes!$B$33,IF(Barèmes!$E131&lt;=Listes!$A$64,Barèmes!$E131*Listes!$A$65,IF(Barèmes!$E131&gt;Listes!$D$64,Barèmes!$E131*Listes!$D$65,((Barèmes!$E131*Listes!$B$65)+Listes!$C$65)))))))</f>
        <v/>
      </c>
      <c r="O131" s="72" t="str">
        <f t="shared" si="4"/>
        <v/>
      </c>
      <c r="P131" s="112"/>
    </row>
    <row r="132" spans="1:16" ht="20.100000000000001" customHeight="1" x14ac:dyDescent="0.25">
      <c r="A132" s="26">
        <v>126</v>
      </c>
      <c r="B132" s="96"/>
      <c r="C132" s="96"/>
      <c r="D132" s="96"/>
      <c r="E132" s="96"/>
      <c r="F132" s="96"/>
      <c r="G132" s="77" t="str">
        <f>IF(C132="","",IF(C132="","",(VLOOKUP(C132,Listes!$B$31:$C$35,2,FALSE))))</f>
        <v/>
      </c>
      <c r="H132" s="252"/>
      <c r="I132" s="252"/>
      <c r="J132" s="96" t="str">
        <f t="shared" si="3"/>
        <v/>
      </c>
      <c r="K132" s="72" t="str">
        <f>IF(G132="","",IF(G132="","",(VLOOKUP(G132,Listes!$C$31:$D$35,2,FALSE))))</f>
        <v/>
      </c>
      <c r="L132" s="71" t="str">
        <f>IF($G132="","",IF($C132=Listes!$B$32,IF(Barèmes!$E132&lt;=Listes!$B$53,(Barèmes!$E132*(VLOOKUP(Barèmes!$D132,Listes!$A$54:$E$60,2,FALSE))),IF(Barèmes!$E132&gt;Listes!$E$53,(Barèmes!$E132*(VLOOKUP(Barèmes!$D132,Listes!$A$54:$E$60,5,FALSE))),(Barèmes!$E132*(VLOOKUP(Barèmes!$D132,Listes!$A$54:$E$60,3,FALSE)))+(VLOOKUP(Barèmes!$D132,Listes!$A$54:$E$60,4,FALSE))))))</f>
        <v/>
      </c>
      <c r="M132" s="71" t="str">
        <f>IF($G132="","",IF($C132=Listes!$B$31,IF(Barèmes!$E132&lt;=Listes!$B$42,(Barèmes!$E132*(VLOOKUP(Barèmes!$D132,Listes!$A$43:$E$49,2,FALSE))),IF(Barèmes!$E132&gt;Listes!$D$42,(Barèmes!$E132*(VLOOKUP(Barèmes!$D132,Listes!$A$43:$E$49,5,FALSE))),(Barèmes!$E132*(VLOOKUP(Barèmes!$D132,Listes!$A$43:$E$49,3,FALSE)))+(VLOOKUP(Barèmes!$D132,Listes!$A$43:$E$49,4,FALSE))))))</f>
        <v/>
      </c>
      <c r="N132" s="71" t="str">
        <f>IF($G132="","",IF($C132=Listes!$B$34,Listes!$I$31,IF($C132=Listes!$B$35,(VLOOKUP(Barèmes!$F132,Listes!$E$31:$F$36,2,FALSE)),IF($C132=Listes!$B$33,IF(Barèmes!$E132&lt;=Listes!$A$64,Barèmes!$E132*Listes!$A$65,IF(Barèmes!$E132&gt;Listes!$D$64,Barèmes!$E132*Listes!$D$65,((Barèmes!$E132*Listes!$B$65)+Listes!$C$65)))))))</f>
        <v/>
      </c>
      <c r="O132" s="72" t="str">
        <f t="shared" si="4"/>
        <v/>
      </c>
      <c r="P132" s="112"/>
    </row>
    <row r="133" spans="1:16" ht="20.100000000000001" customHeight="1" x14ac:dyDescent="0.25">
      <c r="A133" s="26">
        <v>127</v>
      </c>
      <c r="B133" s="96"/>
      <c r="C133" s="96"/>
      <c r="D133" s="96"/>
      <c r="E133" s="96"/>
      <c r="F133" s="96"/>
      <c r="G133" s="77" t="str">
        <f>IF(C133="","",IF(C133="","",(VLOOKUP(C133,Listes!$B$31:$C$35,2,FALSE))))</f>
        <v/>
      </c>
      <c r="H133" s="252"/>
      <c r="I133" s="252"/>
      <c r="J133" s="96" t="str">
        <f t="shared" si="3"/>
        <v/>
      </c>
      <c r="K133" s="72" t="str">
        <f>IF(G133="","",IF(G133="","",(VLOOKUP(G133,Listes!$C$31:$D$35,2,FALSE))))</f>
        <v/>
      </c>
      <c r="L133" s="71" t="str">
        <f>IF($G133="","",IF($C133=Listes!$B$32,IF(Barèmes!$E133&lt;=Listes!$B$53,(Barèmes!$E133*(VLOOKUP(Barèmes!$D133,Listes!$A$54:$E$60,2,FALSE))),IF(Barèmes!$E133&gt;Listes!$E$53,(Barèmes!$E133*(VLOOKUP(Barèmes!$D133,Listes!$A$54:$E$60,5,FALSE))),(Barèmes!$E133*(VLOOKUP(Barèmes!$D133,Listes!$A$54:$E$60,3,FALSE)))+(VLOOKUP(Barèmes!$D133,Listes!$A$54:$E$60,4,FALSE))))))</f>
        <v/>
      </c>
      <c r="M133" s="71" t="str">
        <f>IF($G133="","",IF($C133=Listes!$B$31,IF(Barèmes!$E133&lt;=Listes!$B$42,(Barèmes!$E133*(VLOOKUP(Barèmes!$D133,Listes!$A$43:$E$49,2,FALSE))),IF(Barèmes!$E133&gt;Listes!$D$42,(Barèmes!$E133*(VLOOKUP(Barèmes!$D133,Listes!$A$43:$E$49,5,FALSE))),(Barèmes!$E133*(VLOOKUP(Barèmes!$D133,Listes!$A$43:$E$49,3,FALSE)))+(VLOOKUP(Barèmes!$D133,Listes!$A$43:$E$49,4,FALSE))))))</f>
        <v/>
      </c>
      <c r="N133" s="71" t="str">
        <f>IF($G133="","",IF($C133=Listes!$B$34,Listes!$I$31,IF($C133=Listes!$B$35,(VLOOKUP(Barèmes!$F133,Listes!$E$31:$F$36,2,FALSE)),IF($C133=Listes!$B$33,IF(Barèmes!$E133&lt;=Listes!$A$64,Barèmes!$E133*Listes!$A$65,IF(Barèmes!$E133&gt;Listes!$D$64,Barèmes!$E133*Listes!$D$65,((Barèmes!$E133*Listes!$B$65)+Listes!$C$65)))))))</f>
        <v/>
      </c>
      <c r="O133" s="72" t="str">
        <f t="shared" si="4"/>
        <v/>
      </c>
      <c r="P133" s="112"/>
    </row>
    <row r="134" spans="1:16" ht="20.100000000000001" customHeight="1" x14ac:dyDescent="0.25">
      <c r="A134" s="26">
        <v>128</v>
      </c>
      <c r="B134" s="96"/>
      <c r="C134" s="96"/>
      <c r="D134" s="96"/>
      <c r="E134" s="96"/>
      <c r="F134" s="96"/>
      <c r="G134" s="77" t="str">
        <f>IF(C134="","",IF(C134="","",(VLOOKUP(C134,Listes!$B$31:$C$35,2,FALSE))))</f>
        <v/>
      </c>
      <c r="H134" s="252"/>
      <c r="I134" s="252"/>
      <c r="J134" s="96" t="str">
        <f t="shared" si="3"/>
        <v/>
      </c>
      <c r="K134" s="72" t="str">
        <f>IF(G134="","",IF(G134="","",(VLOOKUP(G134,Listes!$C$31:$D$35,2,FALSE))))</f>
        <v/>
      </c>
      <c r="L134" s="71" t="str">
        <f>IF($G134="","",IF($C134=Listes!$B$32,IF(Barèmes!$E134&lt;=Listes!$B$53,(Barèmes!$E134*(VLOOKUP(Barèmes!$D134,Listes!$A$54:$E$60,2,FALSE))),IF(Barèmes!$E134&gt;Listes!$E$53,(Barèmes!$E134*(VLOOKUP(Barèmes!$D134,Listes!$A$54:$E$60,5,FALSE))),(Barèmes!$E134*(VLOOKUP(Barèmes!$D134,Listes!$A$54:$E$60,3,FALSE)))+(VLOOKUP(Barèmes!$D134,Listes!$A$54:$E$60,4,FALSE))))))</f>
        <v/>
      </c>
      <c r="M134" s="71" t="str">
        <f>IF($G134="","",IF($C134=Listes!$B$31,IF(Barèmes!$E134&lt;=Listes!$B$42,(Barèmes!$E134*(VLOOKUP(Barèmes!$D134,Listes!$A$43:$E$49,2,FALSE))),IF(Barèmes!$E134&gt;Listes!$D$42,(Barèmes!$E134*(VLOOKUP(Barèmes!$D134,Listes!$A$43:$E$49,5,FALSE))),(Barèmes!$E134*(VLOOKUP(Barèmes!$D134,Listes!$A$43:$E$49,3,FALSE)))+(VLOOKUP(Barèmes!$D134,Listes!$A$43:$E$49,4,FALSE))))))</f>
        <v/>
      </c>
      <c r="N134" s="71" t="str">
        <f>IF($G134="","",IF($C134=Listes!$B$34,Listes!$I$31,IF($C134=Listes!$B$35,(VLOOKUP(Barèmes!$F134,Listes!$E$31:$F$36,2,FALSE)),IF($C134=Listes!$B$33,IF(Barèmes!$E134&lt;=Listes!$A$64,Barèmes!$E134*Listes!$A$65,IF(Barèmes!$E134&gt;Listes!$D$64,Barèmes!$E134*Listes!$D$65,((Barèmes!$E134*Listes!$B$65)+Listes!$C$65)))))))</f>
        <v/>
      </c>
      <c r="O134" s="72" t="str">
        <f t="shared" si="4"/>
        <v/>
      </c>
      <c r="P134" s="112"/>
    </row>
    <row r="135" spans="1:16" ht="20.100000000000001" customHeight="1" x14ac:dyDescent="0.25">
      <c r="A135" s="26">
        <v>129</v>
      </c>
      <c r="B135" s="96"/>
      <c r="C135" s="96"/>
      <c r="D135" s="96"/>
      <c r="E135" s="96"/>
      <c r="F135" s="96"/>
      <c r="G135" s="77" t="str">
        <f>IF(C135="","",IF(C135="","",(VLOOKUP(C135,Listes!$B$31:$C$35,2,FALSE))))</f>
        <v/>
      </c>
      <c r="H135" s="252"/>
      <c r="I135" s="252"/>
      <c r="J135" s="96" t="str">
        <f t="shared" si="3"/>
        <v/>
      </c>
      <c r="K135" s="72" t="str">
        <f>IF(G135="","",IF(G135="","",(VLOOKUP(G135,Listes!$C$31:$D$35,2,FALSE))))</f>
        <v/>
      </c>
      <c r="L135" s="71" t="str">
        <f>IF($G135="","",IF($C135=Listes!$B$32,IF(Barèmes!$E135&lt;=Listes!$B$53,(Barèmes!$E135*(VLOOKUP(Barèmes!$D135,Listes!$A$54:$E$60,2,FALSE))),IF(Barèmes!$E135&gt;Listes!$E$53,(Barèmes!$E135*(VLOOKUP(Barèmes!$D135,Listes!$A$54:$E$60,5,FALSE))),(Barèmes!$E135*(VLOOKUP(Barèmes!$D135,Listes!$A$54:$E$60,3,FALSE)))+(VLOOKUP(Barèmes!$D135,Listes!$A$54:$E$60,4,FALSE))))))</f>
        <v/>
      </c>
      <c r="M135" s="71" t="str">
        <f>IF($G135="","",IF($C135=Listes!$B$31,IF(Barèmes!$E135&lt;=Listes!$B$42,(Barèmes!$E135*(VLOOKUP(Barèmes!$D135,Listes!$A$43:$E$49,2,FALSE))),IF(Barèmes!$E135&gt;Listes!$D$42,(Barèmes!$E135*(VLOOKUP(Barèmes!$D135,Listes!$A$43:$E$49,5,FALSE))),(Barèmes!$E135*(VLOOKUP(Barèmes!$D135,Listes!$A$43:$E$49,3,FALSE)))+(VLOOKUP(Barèmes!$D135,Listes!$A$43:$E$49,4,FALSE))))))</f>
        <v/>
      </c>
      <c r="N135" s="71" t="str">
        <f>IF($G135="","",IF($C135=Listes!$B$34,Listes!$I$31,IF($C135=Listes!$B$35,(VLOOKUP(Barèmes!$F135,Listes!$E$31:$F$36,2,FALSE)),IF($C135=Listes!$B$33,IF(Barèmes!$E135&lt;=Listes!$A$64,Barèmes!$E135*Listes!$A$65,IF(Barèmes!$E135&gt;Listes!$D$64,Barèmes!$E135*Listes!$D$65,((Barèmes!$E135*Listes!$B$65)+Listes!$C$65)))))))</f>
        <v/>
      </c>
      <c r="O135" s="72" t="str">
        <f t="shared" si="4"/>
        <v/>
      </c>
      <c r="P135" s="112"/>
    </row>
    <row r="136" spans="1:16" ht="20.100000000000001" customHeight="1" x14ac:dyDescent="0.25">
      <c r="A136" s="26">
        <v>130</v>
      </c>
      <c r="B136" s="96"/>
      <c r="C136" s="96"/>
      <c r="D136" s="96"/>
      <c r="E136" s="96"/>
      <c r="F136" s="96"/>
      <c r="G136" s="77" t="str">
        <f>IF(C136="","",IF(C136="","",(VLOOKUP(C136,Listes!$B$31:$C$35,2,FALSE))))</f>
        <v/>
      </c>
      <c r="H136" s="252"/>
      <c r="I136" s="252"/>
      <c r="J136" s="96" t="str">
        <f t="shared" ref="J136:J199" si="5">IF(G136="Frais de déplacement (barèmes kilométriques) ",1,"")</f>
        <v/>
      </c>
      <c r="K136" s="72" t="str">
        <f>IF(G136="","",IF(G136="","",(VLOOKUP(G136,Listes!$C$31:$D$35,2,FALSE))))</f>
        <v/>
      </c>
      <c r="L136" s="71" t="str">
        <f>IF($G136="","",IF($C136=Listes!$B$32,IF(Barèmes!$E136&lt;=Listes!$B$53,(Barèmes!$E136*(VLOOKUP(Barèmes!$D136,Listes!$A$54:$E$60,2,FALSE))),IF(Barèmes!$E136&gt;Listes!$E$53,(Barèmes!$E136*(VLOOKUP(Barèmes!$D136,Listes!$A$54:$E$60,5,FALSE))),(Barèmes!$E136*(VLOOKUP(Barèmes!$D136,Listes!$A$54:$E$60,3,FALSE)))+(VLOOKUP(Barèmes!$D136,Listes!$A$54:$E$60,4,FALSE))))))</f>
        <v/>
      </c>
      <c r="M136" s="71" t="str">
        <f>IF($G136="","",IF($C136=Listes!$B$31,IF(Barèmes!$E136&lt;=Listes!$B$42,(Barèmes!$E136*(VLOOKUP(Barèmes!$D136,Listes!$A$43:$E$49,2,FALSE))),IF(Barèmes!$E136&gt;Listes!$D$42,(Barèmes!$E136*(VLOOKUP(Barèmes!$D136,Listes!$A$43:$E$49,5,FALSE))),(Barèmes!$E136*(VLOOKUP(Barèmes!$D136,Listes!$A$43:$E$49,3,FALSE)))+(VLOOKUP(Barèmes!$D136,Listes!$A$43:$E$49,4,FALSE))))))</f>
        <v/>
      </c>
      <c r="N136" s="71" t="str">
        <f>IF($G136="","",IF($C136=Listes!$B$34,Listes!$I$31,IF($C136=Listes!$B$35,(VLOOKUP(Barèmes!$F136,Listes!$E$31:$F$36,2,FALSE)),IF($C136=Listes!$B$33,IF(Barèmes!$E136&lt;=Listes!$A$64,Barèmes!$E136*Listes!$A$65,IF(Barèmes!$E136&gt;Listes!$D$64,Barèmes!$E136*Listes!$D$65,((Barèmes!$E136*Listes!$B$65)+Listes!$C$65)))))))</f>
        <v/>
      </c>
      <c r="O136" s="72" t="str">
        <f t="shared" ref="O136:O199" si="6">IF($J136="","",($N136+$M136+$L136)*$J136)</f>
        <v/>
      </c>
      <c r="P136" s="112"/>
    </row>
    <row r="137" spans="1:16" ht="20.100000000000001" customHeight="1" x14ac:dyDescent="0.25">
      <c r="A137" s="26">
        <v>131</v>
      </c>
      <c r="B137" s="96"/>
      <c r="C137" s="96"/>
      <c r="D137" s="96"/>
      <c r="E137" s="96"/>
      <c r="F137" s="96"/>
      <c r="G137" s="77" t="str">
        <f>IF(C137="","",IF(C137="","",(VLOOKUP(C137,Listes!$B$31:$C$35,2,FALSE))))</f>
        <v/>
      </c>
      <c r="H137" s="252"/>
      <c r="I137" s="252"/>
      <c r="J137" s="96" t="str">
        <f t="shared" si="5"/>
        <v/>
      </c>
      <c r="K137" s="72" t="str">
        <f>IF(G137="","",IF(G137="","",(VLOOKUP(G137,Listes!$C$31:$D$35,2,FALSE))))</f>
        <v/>
      </c>
      <c r="L137" s="71" t="str">
        <f>IF($G137="","",IF($C137=Listes!$B$32,IF(Barèmes!$E137&lt;=Listes!$B$53,(Barèmes!$E137*(VLOOKUP(Barèmes!$D137,Listes!$A$54:$E$60,2,FALSE))),IF(Barèmes!$E137&gt;Listes!$E$53,(Barèmes!$E137*(VLOOKUP(Barèmes!$D137,Listes!$A$54:$E$60,5,FALSE))),(Barèmes!$E137*(VLOOKUP(Barèmes!$D137,Listes!$A$54:$E$60,3,FALSE)))+(VLOOKUP(Barèmes!$D137,Listes!$A$54:$E$60,4,FALSE))))))</f>
        <v/>
      </c>
      <c r="M137" s="71" t="str">
        <f>IF($G137="","",IF($C137=Listes!$B$31,IF(Barèmes!$E137&lt;=Listes!$B$42,(Barèmes!$E137*(VLOOKUP(Barèmes!$D137,Listes!$A$43:$E$49,2,FALSE))),IF(Barèmes!$E137&gt;Listes!$D$42,(Barèmes!$E137*(VLOOKUP(Barèmes!$D137,Listes!$A$43:$E$49,5,FALSE))),(Barèmes!$E137*(VLOOKUP(Barèmes!$D137,Listes!$A$43:$E$49,3,FALSE)))+(VLOOKUP(Barèmes!$D137,Listes!$A$43:$E$49,4,FALSE))))))</f>
        <v/>
      </c>
      <c r="N137" s="71" t="str">
        <f>IF($G137="","",IF($C137=Listes!$B$34,Listes!$I$31,IF($C137=Listes!$B$35,(VLOOKUP(Barèmes!$F137,Listes!$E$31:$F$36,2,FALSE)),IF($C137=Listes!$B$33,IF(Barèmes!$E137&lt;=Listes!$A$64,Barèmes!$E137*Listes!$A$65,IF(Barèmes!$E137&gt;Listes!$D$64,Barèmes!$E137*Listes!$D$65,((Barèmes!$E137*Listes!$B$65)+Listes!$C$65)))))))</f>
        <v/>
      </c>
      <c r="O137" s="72" t="str">
        <f t="shared" si="6"/>
        <v/>
      </c>
      <c r="P137" s="112"/>
    </row>
    <row r="138" spans="1:16" ht="20.100000000000001" customHeight="1" x14ac:dyDescent="0.25">
      <c r="A138" s="26">
        <v>132</v>
      </c>
      <c r="B138" s="96"/>
      <c r="C138" s="96"/>
      <c r="D138" s="96"/>
      <c r="E138" s="96"/>
      <c r="F138" s="96"/>
      <c r="G138" s="77" t="str">
        <f>IF(C138="","",IF(C138="","",(VLOOKUP(C138,Listes!$B$31:$C$35,2,FALSE))))</f>
        <v/>
      </c>
      <c r="H138" s="252"/>
      <c r="I138" s="252"/>
      <c r="J138" s="96" t="str">
        <f t="shared" si="5"/>
        <v/>
      </c>
      <c r="K138" s="72" t="str">
        <f>IF(G138="","",IF(G138="","",(VLOOKUP(G138,Listes!$C$31:$D$35,2,FALSE))))</f>
        <v/>
      </c>
      <c r="L138" s="71" t="str">
        <f>IF($G138="","",IF($C138=Listes!$B$32,IF(Barèmes!$E138&lt;=Listes!$B$53,(Barèmes!$E138*(VLOOKUP(Barèmes!$D138,Listes!$A$54:$E$60,2,FALSE))),IF(Barèmes!$E138&gt;Listes!$E$53,(Barèmes!$E138*(VLOOKUP(Barèmes!$D138,Listes!$A$54:$E$60,5,FALSE))),(Barèmes!$E138*(VLOOKUP(Barèmes!$D138,Listes!$A$54:$E$60,3,FALSE)))+(VLOOKUP(Barèmes!$D138,Listes!$A$54:$E$60,4,FALSE))))))</f>
        <v/>
      </c>
      <c r="M138" s="71" t="str">
        <f>IF($G138="","",IF($C138=Listes!$B$31,IF(Barèmes!$E138&lt;=Listes!$B$42,(Barèmes!$E138*(VLOOKUP(Barèmes!$D138,Listes!$A$43:$E$49,2,FALSE))),IF(Barèmes!$E138&gt;Listes!$D$42,(Barèmes!$E138*(VLOOKUP(Barèmes!$D138,Listes!$A$43:$E$49,5,FALSE))),(Barèmes!$E138*(VLOOKUP(Barèmes!$D138,Listes!$A$43:$E$49,3,FALSE)))+(VLOOKUP(Barèmes!$D138,Listes!$A$43:$E$49,4,FALSE))))))</f>
        <v/>
      </c>
      <c r="N138" s="71" t="str">
        <f>IF($G138="","",IF($C138=Listes!$B$34,Listes!$I$31,IF($C138=Listes!$B$35,(VLOOKUP(Barèmes!$F138,Listes!$E$31:$F$36,2,FALSE)),IF($C138=Listes!$B$33,IF(Barèmes!$E138&lt;=Listes!$A$64,Barèmes!$E138*Listes!$A$65,IF(Barèmes!$E138&gt;Listes!$D$64,Barèmes!$E138*Listes!$D$65,((Barèmes!$E138*Listes!$B$65)+Listes!$C$65)))))))</f>
        <v/>
      </c>
      <c r="O138" s="72" t="str">
        <f t="shared" si="6"/>
        <v/>
      </c>
      <c r="P138" s="112"/>
    </row>
    <row r="139" spans="1:16" ht="20.100000000000001" customHeight="1" x14ac:dyDescent="0.25">
      <c r="A139" s="26">
        <v>133</v>
      </c>
      <c r="B139" s="96"/>
      <c r="C139" s="96"/>
      <c r="D139" s="96"/>
      <c r="E139" s="96"/>
      <c r="F139" s="96"/>
      <c r="G139" s="77" t="str">
        <f>IF(C139="","",IF(C139="","",(VLOOKUP(C139,Listes!$B$31:$C$35,2,FALSE))))</f>
        <v/>
      </c>
      <c r="H139" s="252"/>
      <c r="I139" s="252"/>
      <c r="J139" s="96" t="str">
        <f t="shared" si="5"/>
        <v/>
      </c>
      <c r="K139" s="72" t="str">
        <f>IF(G139="","",IF(G139="","",(VLOOKUP(G139,Listes!$C$31:$D$35,2,FALSE))))</f>
        <v/>
      </c>
      <c r="L139" s="71" t="str">
        <f>IF($G139="","",IF($C139=Listes!$B$32,IF(Barèmes!$E139&lt;=Listes!$B$53,(Barèmes!$E139*(VLOOKUP(Barèmes!$D139,Listes!$A$54:$E$60,2,FALSE))),IF(Barèmes!$E139&gt;Listes!$E$53,(Barèmes!$E139*(VLOOKUP(Barèmes!$D139,Listes!$A$54:$E$60,5,FALSE))),(Barèmes!$E139*(VLOOKUP(Barèmes!$D139,Listes!$A$54:$E$60,3,FALSE)))+(VLOOKUP(Barèmes!$D139,Listes!$A$54:$E$60,4,FALSE))))))</f>
        <v/>
      </c>
      <c r="M139" s="71" t="str">
        <f>IF($G139="","",IF($C139=Listes!$B$31,IF(Barèmes!$E139&lt;=Listes!$B$42,(Barèmes!$E139*(VLOOKUP(Barèmes!$D139,Listes!$A$43:$E$49,2,FALSE))),IF(Barèmes!$E139&gt;Listes!$D$42,(Barèmes!$E139*(VLOOKUP(Barèmes!$D139,Listes!$A$43:$E$49,5,FALSE))),(Barèmes!$E139*(VLOOKUP(Barèmes!$D139,Listes!$A$43:$E$49,3,FALSE)))+(VLOOKUP(Barèmes!$D139,Listes!$A$43:$E$49,4,FALSE))))))</f>
        <v/>
      </c>
      <c r="N139" s="71" t="str">
        <f>IF($G139="","",IF($C139=Listes!$B$34,Listes!$I$31,IF($C139=Listes!$B$35,(VLOOKUP(Barèmes!$F139,Listes!$E$31:$F$36,2,FALSE)),IF($C139=Listes!$B$33,IF(Barèmes!$E139&lt;=Listes!$A$64,Barèmes!$E139*Listes!$A$65,IF(Barèmes!$E139&gt;Listes!$D$64,Barèmes!$E139*Listes!$D$65,((Barèmes!$E139*Listes!$B$65)+Listes!$C$65)))))))</f>
        <v/>
      </c>
      <c r="O139" s="72" t="str">
        <f t="shared" si="6"/>
        <v/>
      </c>
      <c r="P139" s="112"/>
    </row>
    <row r="140" spans="1:16" ht="20.100000000000001" customHeight="1" x14ac:dyDescent="0.25">
      <c r="A140" s="26">
        <v>134</v>
      </c>
      <c r="B140" s="96"/>
      <c r="C140" s="96"/>
      <c r="D140" s="96"/>
      <c r="E140" s="96"/>
      <c r="F140" s="96"/>
      <c r="G140" s="77" t="str">
        <f>IF(C140="","",IF(C140="","",(VLOOKUP(C140,Listes!$B$31:$C$35,2,FALSE))))</f>
        <v/>
      </c>
      <c r="H140" s="252"/>
      <c r="I140" s="252"/>
      <c r="J140" s="96" t="str">
        <f t="shared" si="5"/>
        <v/>
      </c>
      <c r="K140" s="72" t="str">
        <f>IF(G140="","",IF(G140="","",(VLOOKUP(G140,Listes!$C$31:$D$35,2,FALSE))))</f>
        <v/>
      </c>
      <c r="L140" s="71" t="str">
        <f>IF($G140="","",IF($C140=Listes!$B$32,IF(Barèmes!$E140&lt;=Listes!$B$53,(Barèmes!$E140*(VLOOKUP(Barèmes!$D140,Listes!$A$54:$E$60,2,FALSE))),IF(Barèmes!$E140&gt;Listes!$E$53,(Barèmes!$E140*(VLOOKUP(Barèmes!$D140,Listes!$A$54:$E$60,5,FALSE))),(Barèmes!$E140*(VLOOKUP(Barèmes!$D140,Listes!$A$54:$E$60,3,FALSE)))+(VLOOKUP(Barèmes!$D140,Listes!$A$54:$E$60,4,FALSE))))))</f>
        <v/>
      </c>
      <c r="M140" s="71" t="str">
        <f>IF($G140="","",IF($C140=Listes!$B$31,IF(Barèmes!$E140&lt;=Listes!$B$42,(Barèmes!$E140*(VLOOKUP(Barèmes!$D140,Listes!$A$43:$E$49,2,FALSE))),IF(Barèmes!$E140&gt;Listes!$D$42,(Barèmes!$E140*(VLOOKUP(Barèmes!$D140,Listes!$A$43:$E$49,5,FALSE))),(Barèmes!$E140*(VLOOKUP(Barèmes!$D140,Listes!$A$43:$E$49,3,FALSE)))+(VLOOKUP(Barèmes!$D140,Listes!$A$43:$E$49,4,FALSE))))))</f>
        <v/>
      </c>
      <c r="N140" s="71" t="str">
        <f>IF($G140="","",IF($C140=Listes!$B$34,Listes!$I$31,IF($C140=Listes!$B$35,(VLOOKUP(Barèmes!$F140,Listes!$E$31:$F$36,2,FALSE)),IF($C140=Listes!$B$33,IF(Barèmes!$E140&lt;=Listes!$A$64,Barèmes!$E140*Listes!$A$65,IF(Barèmes!$E140&gt;Listes!$D$64,Barèmes!$E140*Listes!$D$65,((Barèmes!$E140*Listes!$B$65)+Listes!$C$65)))))))</f>
        <v/>
      </c>
      <c r="O140" s="72" t="str">
        <f t="shared" si="6"/>
        <v/>
      </c>
      <c r="P140" s="112"/>
    </row>
    <row r="141" spans="1:16" ht="20.100000000000001" customHeight="1" x14ac:dyDescent="0.25">
      <c r="A141" s="26">
        <v>135</v>
      </c>
      <c r="B141" s="96"/>
      <c r="C141" s="96"/>
      <c r="D141" s="96"/>
      <c r="E141" s="96"/>
      <c r="F141" s="96"/>
      <c r="G141" s="77" t="str">
        <f>IF(C141="","",IF(C141="","",(VLOOKUP(C141,Listes!$B$31:$C$35,2,FALSE))))</f>
        <v/>
      </c>
      <c r="H141" s="252"/>
      <c r="I141" s="252"/>
      <c r="J141" s="96" t="str">
        <f t="shared" si="5"/>
        <v/>
      </c>
      <c r="K141" s="72" t="str">
        <f>IF(G141="","",IF(G141="","",(VLOOKUP(G141,Listes!$C$31:$D$35,2,FALSE))))</f>
        <v/>
      </c>
      <c r="L141" s="71" t="str">
        <f>IF($G141="","",IF($C141=Listes!$B$32,IF(Barèmes!$E141&lt;=Listes!$B$53,(Barèmes!$E141*(VLOOKUP(Barèmes!$D141,Listes!$A$54:$E$60,2,FALSE))),IF(Barèmes!$E141&gt;Listes!$E$53,(Barèmes!$E141*(VLOOKUP(Barèmes!$D141,Listes!$A$54:$E$60,5,FALSE))),(Barèmes!$E141*(VLOOKUP(Barèmes!$D141,Listes!$A$54:$E$60,3,FALSE)))+(VLOOKUP(Barèmes!$D141,Listes!$A$54:$E$60,4,FALSE))))))</f>
        <v/>
      </c>
      <c r="M141" s="71" t="str">
        <f>IF($G141="","",IF($C141=Listes!$B$31,IF(Barèmes!$E141&lt;=Listes!$B$42,(Barèmes!$E141*(VLOOKUP(Barèmes!$D141,Listes!$A$43:$E$49,2,FALSE))),IF(Barèmes!$E141&gt;Listes!$D$42,(Barèmes!$E141*(VLOOKUP(Barèmes!$D141,Listes!$A$43:$E$49,5,FALSE))),(Barèmes!$E141*(VLOOKUP(Barèmes!$D141,Listes!$A$43:$E$49,3,FALSE)))+(VLOOKUP(Barèmes!$D141,Listes!$A$43:$E$49,4,FALSE))))))</f>
        <v/>
      </c>
      <c r="N141" s="71" t="str">
        <f>IF($G141="","",IF($C141=Listes!$B$34,Listes!$I$31,IF($C141=Listes!$B$35,(VLOOKUP(Barèmes!$F141,Listes!$E$31:$F$36,2,FALSE)),IF($C141=Listes!$B$33,IF(Barèmes!$E141&lt;=Listes!$A$64,Barèmes!$E141*Listes!$A$65,IF(Barèmes!$E141&gt;Listes!$D$64,Barèmes!$E141*Listes!$D$65,((Barèmes!$E141*Listes!$B$65)+Listes!$C$65)))))))</f>
        <v/>
      </c>
      <c r="O141" s="72" t="str">
        <f t="shared" si="6"/>
        <v/>
      </c>
      <c r="P141" s="112"/>
    </row>
    <row r="142" spans="1:16" ht="20.100000000000001" customHeight="1" x14ac:dyDescent="0.25">
      <c r="A142" s="26">
        <v>136</v>
      </c>
      <c r="B142" s="96"/>
      <c r="C142" s="96"/>
      <c r="D142" s="96"/>
      <c r="E142" s="96"/>
      <c r="F142" s="96"/>
      <c r="G142" s="77" t="str">
        <f>IF(C142="","",IF(C142="","",(VLOOKUP(C142,Listes!$B$31:$C$35,2,FALSE))))</f>
        <v/>
      </c>
      <c r="H142" s="252"/>
      <c r="I142" s="252"/>
      <c r="J142" s="96" t="str">
        <f t="shared" si="5"/>
        <v/>
      </c>
      <c r="K142" s="72" t="str">
        <f>IF(G142="","",IF(G142="","",(VLOOKUP(G142,Listes!$C$31:$D$35,2,FALSE))))</f>
        <v/>
      </c>
      <c r="L142" s="71" t="str">
        <f>IF($G142="","",IF($C142=Listes!$B$32,IF(Barèmes!$E142&lt;=Listes!$B$53,(Barèmes!$E142*(VLOOKUP(Barèmes!$D142,Listes!$A$54:$E$60,2,FALSE))),IF(Barèmes!$E142&gt;Listes!$E$53,(Barèmes!$E142*(VLOOKUP(Barèmes!$D142,Listes!$A$54:$E$60,5,FALSE))),(Barèmes!$E142*(VLOOKUP(Barèmes!$D142,Listes!$A$54:$E$60,3,FALSE)))+(VLOOKUP(Barèmes!$D142,Listes!$A$54:$E$60,4,FALSE))))))</f>
        <v/>
      </c>
      <c r="M142" s="71" t="str">
        <f>IF($G142="","",IF($C142=Listes!$B$31,IF(Barèmes!$E142&lt;=Listes!$B$42,(Barèmes!$E142*(VLOOKUP(Barèmes!$D142,Listes!$A$43:$E$49,2,FALSE))),IF(Barèmes!$E142&gt;Listes!$D$42,(Barèmes!$E142*(VLOOKUP(Barèmes!$D142,Listes!$A$43:$E$49,5,FALSE))),(Barèmes!$E142*(VLOOKUP(Barèmes!$D142,Listes!$A$43:$E$49,3,FALSE)))+(VLOOKUP(Barèmes!$D142,Listes!$A$43:$E$49,4,FALSE))))))</f>
        <v/>
      </c>
      <c r="N142" s="71" t="str">
        <f>IF($G142="","",IF($C142=Listes!$B$34,Listes!$I$31,IF($C142=Listes!$B$35,(VLOOKUP(Barèmes!$F142,Listes!$E$31:$F$36,2,FALSE)),IF($C142=Listes!$B$33,IF(Barèmes!$E142&lt;=Listes!$A$64,Barèmes!$E142*Listes!$A$65,IF(Barèmes!$E142&gt;Listes!$D$64,Barèmes!$E142*Listes!$D$65,((Barèmes!$E142*Listes!$B$65)+Listes!$C$65)))))))</f>
        <v/>
      </c>
      <c r="O142" s="72" t="str">
        <f t="shared" si="6"/>
        <v/>
      </c>
      <c r="P142" s="112"/>
    </row>
    <row r="143" spans="1:16" ht="20.100000000000001" customHeight="1" x14ac:dyDescent="0.25">
      <c r="A143" s="26">
        <v>137</v>
      </c>
      <c r="B143" s="96"/>
      <c r="C143" s="96"/>
      <c r="D143" s="96"/>
      <c r="E143" s="96"/>
      <c r="F143" s="96"/>
      <c r="G143" s="77" t="str">
        <f>IF(C143="","",IF(C143="","",(VLOOKUP(C143,Listes!$B$31:$C$35,2,FALSE))))</f>
        <v/>
      </c>
      <c r="H143" s="252"/>
      <c r="I143" s="252"/>
      <c r="J143" s="96" t="str">
        <f t="shared" si="5"/>
        <v/>
      </c>
      <c r="K143" s="72" t="str">
        <f>IF(G143="","",IF(G143="","",(VLOOKUP(G143,Listes!$C$31:$D$35,2,FALSE))))</f>
        <v/>
      </c>
      <c r="L143" s="71" t="str">
        <f>IF($G143="","",IF($C143=Listes!$B$32,IF(Barèmes!$E143&lt;=Listes!$B$53,(Barèmes!$E143*(VLOOKUP(Barèmes!$D143,Listes!$A$54:$E$60,2,FALSE))),IF(Barèmes!$E143&gt;Listes!$E$53,(Barèmes!$E143*(VLOOKUP(Barèmes!$D143,Listes!$A$54:$E$60,5,FALSE))),(Barèmes!$E143*(VLOOKUP(Barèmes!$D143,Listes!$A$54:$E$60,3,FALSE)))+(VLOOKUP(Barèmes!$D143,Listes!$A$54:$E$60,4,FALSE))))))</f>
        <v/>
      </c>
      <c r="M143" s="71" t="str">
        <f>IF($G143="","",IF($C143=Listes!$B$31,IF(Barèmes!$E143&lt;=Listes!$B$42,(Barèmes!$E143*(VLOOKUP(Barèmes!$D143,Listes!$A$43:$E$49,2,FALSE))),IF(Barèmes!$E143&gt;Listes!$D$42,(Barèmes!$E143*(VLOOKUP(Barèmes!$D143,Listes!$A$43:$E$49,5,FALSE))),(Barèmes!$E143*(VLOOKUP(Barèmes!$D143,Listes!$A$43:$E$49,3,FALSE)))+(VLOOKUP(Barèmes!$D143,Listes!$A$43:$E$49,4,FALSE))))))</f>
        <v/>
      </c>
      <c r="N143" s="71" t="str">
        <f>IF($G143="","",IF($C143=Listes!$B$34,Listes!$I$31,IF($C143=Listes!$B$35,(VLOOKUP(Barèmes!$F143,Listes!$E$31:$F$36,2,FALSE)),IF($C143=Listes!$B$33,IF(Barèmes!$E143&lt;=Listes!$A$64,Barèmes!$E143*Listes!$A$65,IF(Barèmes!$E143&gt;Listes!$D$64,Barèmes!$E143*Listes!$D$65,((Barèmes!$E143*Listes!$B$65)+Listes!$C$65)))))))</f>
        <v/>
      </c>
      <c r="O143" s="72" t="str">
        <f t="shared" si="6"/>
        <v/>
      </c>
      <c r="P143" s="112"/>
    </row>
    <row r="144" spans="1:16" ht="20.100000000000001" customHeight="1" x14ac:dyDescent="0.25">
      <c r="A144" s="26">
        <v>138</v>
      </c>
      <c r="B144" s="96"/>
      <c r="C144" s="96"/>
      <c r="D144" s="96"/>
      <c r="E144" s="96"/>
      <c r="F144" s="96"/>
      <c r="G144" s="77" t="str">
        <f>IF(C144="","",IF(C144="","",(VLOOKUP(C144,Listes!$B$31:$C$35,2,FALSE))))</f>
        <v/>
      </c>
      <c r="H144" s="252"/>
      <c r="I144" s="252"/>
      <c r="J144" s="96" t="str">
        <f t="shared" si="5"/>
        <v/>
      </c>
      <c r="K144" s="72" t="str">
        <f>IF(G144="","",IF(G144="","",(VLOOKUP(G144,Listes!$C$31:$D$35,2,FALSE))))</f>
        <v/>
      </c>
      <c r="L144" s="71" t="str">
        <f>IF($G144="","",IF($C144=Listes!$B$32,IF(Barèmes!$E144&lt;=Listes!$B$53,(Barèmes!$E144*(VLOOKUP(Barèmes!$D144,Listes!$A$54:$E$60,2,FALSE))),IF(Barèmes!$E144&gt;Listes!$E$53,(Barèmes!$E144*(VLOOKUP(Barèmes!$D144,Listes!$A$54:$E$60,5,FALSE))),(Barèmes!$E144*(VLOOKUP(Barèmes!$D144,Listes!$A$54:$E$60,3,FALSE)))+(VLOOKUP(Barèmes!$D144,Listes!$A$54:$E$60,4,FALSE))))))</f>
        <v/>
      </c>
      <c r="M144" s="71" t="str">
        <f>IF($G144="","",IF($C144=Listes!$B$31,IF(Barèmes!$E144&lt;=Listes!$B$42,(Barèmes!$E144*(VLOOKUP(Barèmes!$D144,Listes!$A$43:$E$49,2,FALSE))),IF(Barèmes!$E144&gt;Listes!$D$42,(Barèmes!$E144*(VLOOKUP(Barèmes!$D144,Listes!$A$43:$E$49,5,FALSE))),(Barèmes!$E144*(VLOOKUP(Barèmes!$D144,Listes!$A$43:$E$49,3,FALSE)))+(VLOOKUP(Barèmes!$D144,Listes!$A$43:$E$49,4,FALSE))))))</f>
        <v/>
      </c>
      <c r="N144" s="71" t="str">
        <f>IF($G144="","",IF($C144=Listes!$B$34,Listes!$I$31,IF($C144=Listes!$B$35,(VLOOKUP(Barèmes!$F144,Listes!$E$31:$F$36,2,FALSE)),IF($C144=Listes!$B$33,IF(Barèmes!$E144&lt;=Listes!$A$64,Barèmes!$E144*Listes!$A$65,IF(Barèmes!$E144&gt;Listes!$D$64,Barèmes!$E144*Listes!$D$65,((Barèmes!$E144*Listes!$B$65)+Listes!$C$65)))))))</f>
        <v/>
      </c>
      <c r="O144" s="72" t="str">
        <f t="shared" si="6"/>
        <v/>
      </c>
      <c r="P144" s="112"/>
    </row>
    <row r="145" spans="1:16" ht="20.100000000000001" customHeight="1" x14ac:dyDescent="0.25">
      <c r="A145" s="26">
        <v>139</v>
      </c>
      <c r="B145" s="96"/>
      <c r="C145" s="96"/>
      <c r="D145" s="96"/>
      <c r="E145" s="96"/>
      <c r="F145" s="96"/>
      <c r="G145" s="77" t="str">
        <f>IF(C145="","",IF(C145="","",(VLOOKUP(C145,Listes!$B$31:$C$35,2,FALSE))))</f>
        <v/>
      </c>
      <c r="H145" s="252"/>
      <c r="I145" s="252"/>
      <c r="J145" s="96" t="str">
        <f t="shared" si="5"/>
        <v/>
      </c>
      <c r="K145" s="72" t="str">
        <f>IF(G145="","",IF(G145="","",(VLOOKUP(G145,Listes!$C$31:$D$35,2,FALSE))))</f>
        <v/>
      </c>
      <c r="L145" s="71" t="str">
        <f>IF($G145="","",IF($C145=Listes!$B$32,IF(Barèmes!$E145&lt;=Listes!$B$53,(Barèmes!$E145*(VLOOKUP(Barèmes!$D145,Listes!$A$54:$E$60,2,FALSE))),IF(Barèmes!$E145&gt;Listes!$E$53,(Barèmes!$E145*(VLOOKUP(Barèmes!$D145,Listes!$A$54:$E$60,5,FALSE))),(Barèmes!$E145*(VLOOKUP(Barèmes!$D145,Listes!$A$54:$E$60,3,FALSE)))+(VLOOKUP(Barèmes!$D145,Listes!$A$54:$E$60,4,FALSE))))))</f>
        <v/>
      </c>
      <c r="M145" s="71" t="str">
        <f>IF($G145="","",IF($C145=Listes!$B$31,IF(Barèmes!$E145&lt;=Listes!$B$42,(Barèmes!$E145*(VLOOKUP(Barèmes!$D145,Listes!$A$43:$E$49,2,FALSE))),IF(Barèmes!$E145&gt;Listes!$D$42,(Barèmes!$E145*(VLOOKUP(Barèmes!$D145,Listes!$A$43:$E$49,5,FALSE))),(Barèmes!$E145*(VLOOKUP(Barèmes!$D145,Listes!$A$43:$E$49,3,FALSE)))+(VLOOKUP(Barèmes!$D145,Listes!$A$43:$E$49,4,FALSE))))))</f>
        <v/>
      </c>
      <c r="N145" s="71" t="str">
        <f>IF($G145="","",IF($C145=Listes!$B$34,Listes!$I$31,IF($C145=Listes!$B$35,(VLOOKUP(Barèmes!$F145,Listes!$E$31:$F$36,2,FALSE)),IF($C145=Listes!$B$33,IF(Barèmes!$E145&lt;=Listes!$A$64,Barèmes!$E145*Listes!$A$65,IF(Barèmes!$E145&gt;Listes!$D$64,Barèmes!$E145*Listes!$D$65,((Barèmes!$E145*Listes!$B$65)+Listes!$C$65)))))))</f>
        <v/>
      </c>
      <c r="O145" s="72" t="str">
        <f t="shared" si="6"/>
        <v/>
      </c>
      <c r="P145" s="112"/>
    </row>
    <row r="146" spans="1:16" ht="20.100000000000001" customHeight="1" x14ac:dyDescent="0.25">
      <c r="A146" s="26">
        <v>140</v>
      </c>
      <c r="B146" s="96"/>
      <c r="C146" s="96"/>
      <c r="D146" s="96"/>
      <c r="E146" s="96"/>
      <c r="F146" s="96"/>
      <c r="G146" s="77" t="str">
        <f>IF(C146="","",IF(C146="","",(VLOOKUP(C146,Listes!$B$31:$C$35,2,FALSE))))</f>
        <v/>
      </c>
      <c r="H146" s="252"/>
      <c r="I146" s="252"/>
      <c r="J146" s="96" t="str">
        <f t="shared" si="5"/>
        <v/>
      </c>
      <c r="K146" s="72" t="str">
        <f>IF(G146="","",IF(G146="","",(VLOOKUP(G146,Listes!$C$31:$D$35,2,FALSE))))</f>
        <v/>
      </c>
      <c r="L146" s="71" t="str">
        <f>IF($G146="","",IF($C146=Listes!$B$32,IF(Barèmes!$E146&lt;=Listes!$B$53,(Barèmes!$E146*(VLOOKUP(Barèmes!$D146,Listes!$A$54:$E$60,2,FALSE))),IF(Barèmes!$E146&gt;Listes!$E$53,(Barèmes!$E146*(VLOOKUP(Barèmes!$D146,Listes!$A$54:$E$60,5,FALSE))),(Barèmes!$E146*(VLOOKUP(Barèmes!$D146,Listes!$A$54:$E$60,3,FALSE)))+(VLOOKUP(Barèmes!$D146,Listes!$A$54:$E$60,4,FALSE))))))</f>
        <v/>
      </c>
      <c r="M146" s="71" t="str">
        <f>IF($G146="","",IF($C146=Listes!$B$31,IF(Barèmes!$E146&lt;=Listes!$B$42,(Barèmes!$E146*(VLOOKUP(Barèmes!$D146,Listes!$A$43:$E$49,2,FALSE))),IF(Barèmes!$E146&gt;Listes!$D$42,(Barèmes!$E146*(VLOOKUP(Barèmes!$D146,Listes!$A$43:$E$49,5,FALSE))),(Barèmes!$E146*(VLOOKUP(Barèmes!$D146,Listes!$A$43:$E$49,3,FALSE)))+(VLOOKUP(Barèmes!$D146,Listes!$A$43:$E$49,4,FALSE))))))</f>
        <v/>
      </c>
      <c r="N146" s="71" t="str">
        <f>IF($G146="","",IF($C146=Listes!$B$34,Listes!$I$31,IF($C146=Listes!$B$35,(VLOOKUP(Barèmes!$F146,Listes!$E$31:$F$36,2,FALSE)),IF($C146=Listes!$B$33,IF(Barèmes!$E146&lt;=Listes!$A$64,Barèmes!$E146*Listes!$A$65,IF(Barèmes!$E146&gt;Listes!$D$64,Barèmes!$E146*Listes!$D$65,((Barèmes!$E146*Listes!$B$65)+Listes!$C$65)))))))</f>
        <v/>
      </c>
      <c r="O146" s="72" t="str">
        <f t="shared" si="6"/>
        <v/>
      </c>
      <c r="P146" s="112"/>
    </row>
    <row r="147" spans="1:16" ht="20.100000000000001" customHeight="1" x14ac:dyDescent="0.25">
      <c r="A147" s="26">
        <v>141</v>
      </c>
      <c r="B147" s="96"/>
      <c r="C147" s="96"/>
      <c r="D147" s="96"/>
      <c r="E147" s="96"/>
      <c r="F147" s="96"/>
      <c r="G147" s="77" t="str">
        <f>IF(C147="","",IF(C147="","",(VLOOKUP(C147,Listes!$B$31:$C$35,2,FALSE))))</f>
        <v/>
      </c>
      <c r="H147" s="252"/>
      <c r="I147" s="252"/>
      <c r="J147" s="96" t="str">
        <f t="shared" si="5"/>
        <v/>
      </c>
      <c r="K147" s="72" t="str">
        <f>IF(G147="","",IF(G147="","",(VLOOKUP(G147,Listes!$C$31:$D$35,2,FALSE))))</f>
        <v/>
      </c>
      <c r="L147" s="71" t="str">
        <f>IF($G147="","",IF($C147=Listes!$B$32,IF(Barèmes!$E147&lt;=Listes!$B$53,(Barèmes!$E147*(VLOOKUP(Barèmes!$D147,Listes!$A$54:$E$60,2,FALSE))),IF(Barèmes!$E147&gt;Listes!$E$53,(Barèmes!$E147*(VLOOKUP(Barèmes!$D147,Listes!$A$54:$E$60,5,FALSE))),(Barèmes!$E147*(VLOOKUP(Barèmes!$D147,Listes!$A$54:$E$60,3,FALSE)))+(VLOOKUP(Barèmes!$D147,Listes!$A$54:$E$60,4,FALSE))))))</f>
        <v/>
      </c>
      <c r="M147" s="71" t="str">
        <f>IF($G147="","",IF($C147=Listes!$B$31,IF(Barèmes!$E147&lt;=Listes!$B$42,(Barèmes!$E147*(VLOOKUP(Barèmes!$D147,Listes!$A$43:$E$49,2,FALSE))),IF(Barèmes!$E147&gt;Listes!$D$42,(Barèmes!$E147*(VLOOKUP(Barèmes!$D147,Listes!$A$43:$E$49,5,FALSE))),(Barèmes!$E147*(VLOOKUP(Barèmes!$D147,Listes!$A$43:$E$49,3,FALSE)))+(VLOOKUP(Barèmes!$D147,Listes!$A$43:$E$49,4,FALSE))))))</f>
        <v/>
      </c>
      <c r="N147" s="71" t="str">
        <f>IF($G147="","",IF($C147=Listes!$B$34,Listes!$I$31,IF($C147=Listes!$B$35,(VLOOKUP(Barèmes!$F147,Listes!$E$31:$F$36,2,FALSE)),IF($C147=Listes!$B$33,IF(Barèmes!$E147&lt;=Listes!$A$64,Barèmes!$E147*Listes!$A$65,IF(Barèmes!$E147&gt;Listes!$D$64,Barèmes!$E147*Listes!$D$65,((Barèmes!$E147*Listes!$B$65)+Listes!$C$65)))))))</f>
        <v/>
      </c>
      <c r="O147" s="72" t="str">
        <f t="shared" si="6"/>
        <v/>
      </c>
      <c r="P147" s="112"/>
    </row>
    <row r="148" spans="1:16" ht="20.100000000000001" customHeight="1" x14ac:dyDescent="0.25">
      <c r="A148" s="26">
        <v>142</v>
      </c>
      <c r="B148" s="96"/>
      <c r="C148" s="96"/>
      <c r="D148" s="96"/>
      <c r="E148" s="96"/>
      <c r="F148" s="96"/>
      <c r="G148" s="77" t="str">
        <f>IF(C148="","",IF(C148="","",(VLOOKUP(C148,Listes!$B$31:$C$35,2,FALSE))))</f>
        <v/>
      </c>
      <c r="H148" s="252"/>
      <c r="I148" s="252"/>
      <c r="J148" s="96" t="str">
        <f t="shared" si="5"/>
        <v/>
      </c>
      <c r="K148" s="72" t="str">
        <f>IF(G148="","",IF(G148="","",(VLOOKUP(G148,Listes!$C$31:$D$35,2,FALSE))))</f>
        <v/>
      </c>
      <c r="L148" s="71" t="str">
        <f>IF($G148="","",IF($C148=Listes!$B$32,IF(Barèmes!$E148&lt;=Listes!$B$53,(Barèmes!$E148*(VLOOKUP(Barèmes!$D148,Listes!$A$54:$E$60,2,FALSE))),IF(Barèmes!$E148&gt;Listes!$E$53,(Barèmes!$E148*(VLOOKUP(Barèmes!$D148,Listes!$A$54:$E$60,5,FALSE))),(Barèmes!$E148*(VLOOKUP(Barèmes!$D148,Listes!$A$54:$E$60,3,FALSE)))+(VLOOKUP(Barèmes!$D148,Listes!$A$54:$E$60,4,FALSE))))))</f>
        <v/>
      </c>
      <c r="M148" s="71" t="str">
        <f>IF($G148="","",IF($C148=Listes!$B$31,IF(Barèmes!$E148&lt;=Listes!$B$42,(Barèmes!$E148*(VLOOKUP(Barèmes!$D148,Listes!$A$43:$E$49,2,FALSE))),IF(Barèmes!$E148&gt;Listes!$D$42,(Barèmes!$E148*(VLOOKUP(Barèmes!$D148,Listes!$A$43:$E$49,5,FALSE))),(Barèmes!$E148*(VLOOKUP(Barèmes!$D148,Listes!$A$43:$E$49,3,FALSE)))+(VLOOKUP(Barèmes!$D148,Listes!$A$43:$E$49,4,FALSE))))))</f>
        <v/>
      </c>
      <c r="N148" s="71" t="str">
        <f>IF($G148="","",IF($C148=Listes!$B$34,Listes!$I$31,IF($C148=Listes!$B$35,(VLOOKUP(Barèmes!$F148,Listes!$E$31:$F$36,2,FALSE)),IF($C148=Listes!$B$33,IF(Barèmes!$E148&lt;=Listes!$A$64,Barèmes!$E148*Listes!$A$65,IF(Barèmes!$E148&gt;Listes!$D$64,Barèmes!$E148*Listes!$D$65,((Barèmes!$E148*Listes!$B$65)+Listes!$C$65)))))))</f>
        <v/>
      </c>
      <c r="O148" s="72" t="str">
        <f t="shared" si="6"/>
        <v/>
      </c>
      <c r="P148" s="112"/>
    </row>
    <row r="149" spans="1:16" ht="20.100000000000001" customHeight="1" x14ac:dyDescent="0.25">
      <c r="A149" s="26">
        <v>143</v>
      </c>
      <c r="B149" s="96"/>
      <c r="C149" s="96"/>
      <c r="D149" s="96"/>
      <c r="E149" s="96"/>
      <c r="F149" s="96"/>
      <c r="G149" s="77" t="str">
        <f>IF(C149="","",IF(C149="","",(VLOOKUP(C149,Listes!$B$31:$C$35,2,FALSE))))</f>
        <v/>
      </c>
      <c r="H149" s="252"/>
      <c r="I149" s="252"/>
      <c r="J149" s="96" t="str">
        <f t="shared" si="5"/>
        <v/>
      </c>
      <c r="K149" s="72" t="str">
        <f>IF(G149="","",IF(G149="","",(VLOOKUP(G149,Listes!$C$31:$D$35,2,FALSE))))</f>
        <v/>
      </c>
      <c r="L149" s="71" t="str">
        <f>IF($G149="","",IF($C149=Listes!$B$32,IF(Barèmes!$E149&lt;=Listes!$B$53,(Barèmes!$E149*(VLOOKUP(Barèmes!$D149,Listes!$A$54:$E$60,2,FALSE))),IF(Barèmes!$E149&gt;Listes!$E$53,(Barèmes!$E149*(VLOOKUP(Barèmes!$D149,Listes!$A$54:$E$60,5,FALSE))),(Barèmes!$E149*(VLOOKUP(Barèmes!$D149,Listes!$A$54:$E$60,3,FALSE)))+(VLOOKUP(Barèmes!$D149,Listes!$A$54:$E$60,4,FALSE))))))</f>
        <v/>
      </c>
      <c r="M149" s="71" t="str">
        <f>IF($G149="","",IF($C149=Listes!$B$31,IF(Barèmes!$E149&lt;=Listes!$B$42,(Barèmes!$E149*(VLOOKUP(Barèmes!$D149,Listes!$A$43:$E$49,2,FALSE))),IF(Barèmes!$E149&gt;Listes!$D$42,(Barèmes!$E149*(VLOOKUP(Barèmes!$D149,Listes!$A$43:$E$49,5,FALSE))),(Barèmes!$E149*(VLOOKUP(Barèmes!$D149,Listes!$A$43:$E$49,3,FALSE)))+(VLOOKUP(Barèmes!$D149,Listes!$A$43:$E$49,4,FALSE))))))</f>
        <v/>
      </c>
      <c r="N149" s="71" t="str">
        <f>IF($G149="","",IF($C149=Listes!$B$34,Listes!$I$31,IF($C149=Listes!$B$35,(VLOOKUP(Barèmes!$F149,Listes!$E$31:$F$36,2,FALSE)),IF($C149=Listes!$B$33,IF(Barèmes!$E149&lt;=Listes!$A$64,Barèmes!$E149*Listes!$A$65,IF(Barèmes!$E149&gt;Listes!$D$64,Barèmes!$E149*Listes!$D$65,((Barèmes!$E149*Listes!$B$65)+Listes!$C$65)))))))</f>
        <v/>
      </c>
      <c r="O149" s="72" t="str">
        <f t="shared" si="6"/>
        <v/>
      </c>
      <c r="P149" s="112"/>
    </row>
    <row r="150" spans="1:16" ht="20.100000000000001" customHeight="1" x14ac:dyDescent="0.25">
      <c r="A150" s="26">
        <v>144</v>
      </c>
      <c r="B150" s="96"/>
      <c r="C150" s="96"/>
      <c r="D150" s="96"/>
      <c r="E150" s="96"/>
      <c r="F150" s="96"/>
      <c r="G150" s="77" t="str">
        <f>IF(C150="","",IF(C150="","",(VLOOKUP(C150,Listes!$B$31:$C$35,2,FALSE))))</f>
        <v/>
      </c>
      <c r="H150" s="252"/>
      <c r="I150" s="252"/>
      <c r="J150" s="96" t="str">
        <f t="shared" si="5"/>
        <v/>
      </c>
      <c r="K150" s="72" t="str">
        <f>IF(G150="","",IF(G150="","",(VLOOKUP(G150,Listes!$C$31:$D$35,2,FALSE))))</f>
        <v/>
      </c>
      <c r="L150" s="71" t="str">
        <f>IF($G150="","",IF($C150=Listes!$B$32,IF(Barèmes!$E150&lt;=Listes!$B$53,(Barèmes!$E150*(VLOOKUP(Barèmes!$D150,Listes!$A$54:$E$60,2,FALSE))),IF(Barèmes!$E150&gt;Listes!$E$53,(Barèmes!$E150*(VLOOKUP(Barèmes!$D150,Listes!$A$54:$E$60,5,FALSE))),(Barèmes!$E150*(VLOOKUP(Barèmes!$D150,Listes!$A$54:$E$60,3,FALSE)))+(VLOOKUP(Barèmes!$D150,Listes!$A$54:$E$60,4,FALSE))))))</f>
        <v/>
      </c>
      <c r="M150" s="71" t="str">
        <f>IF($G150="","",IF($C150=Listes!$B$31,IF(Barèmes!$E150&lt;=Listes!$B$42,(Barèmes!$E150*(VLOOKUP(Barèmes!$D150,Listes!$A$43:$E$49,2,FALSE))),IF(Barèmes!$E150&gt;Listes!$D$42,(Barèmes!$E150*(VLOOKUP(Barèmes!$D150,Listes!$A$43:$E$49,5,FALSE))),(Barèmes!$E150*(VLOOKUP(Barèmes!$D150,Listes!$A$43:$E$49,3,FALSE)))+(VLOOKUP(Barèmes!$D150,Listes!$A$43:$E$49,4,FALSE))))))</f>
        <v/>
      </c>
      <c r="N150" s="71" t="str">
        <f>IF($G150="","",IF($C150=Listes!$B$34,Listes!$I$31,IF($C150=Listes!$B$35,(VLOOKUP(Barèmes!$F150,Listes!$E$31:$F$36,2,FALSE)),IF($C150=Listes!$B$33,IF(Barèmes!$E150&lt;=Listes!$A$64,Barèmes!$E150*Listes!$A$65,IF(Barèmes!$E150&gt;Listes!$D$64,Barèmes!$E150*Listes!$D$65,((Barèmes!$E150*Listes!$B$65)+Listes!$C$65)))))))</f>
        <v/>
      </c>
      <c r="O150" s="72" t="str">
        <f t="shared" si="6"/>
        <v/>
      </c>
      <c r="P150" s="112"/>
    </row>
    <row r="151" spans="1:16" ht="20.100000000000001" customHeight="1" x14ac:dyDescent="0.25">
      <c r="A151" s="26">
        <v>145</v>
      </c>
      <c r="B151" s="96"/>
      <c r="C151" s="96"/>
      <c r="D151" s="96"/>
      <c r="E151" s="96"/>
      <c r="F151" s="96"/>
      <c r="G151" s="77" t="str">
        <f>IF(C151="","",IF(C151="","",(VLOOKUP(C151,Listes!$B$31:$C$35,2,FALSE))))</f>
        <v/>
      </c>
      <c r="H151" s="252"/>
      <c r="I151" s="252"/>
      <c r="J151" s="96" t="str">
        <f t="shared" si="5"/>
        <v/>
      </c>
      <c r="K151" s="72" t="str">
        <f>IF(G151="","",IF(G151="","",(VLOOKUP(G151,Listes!$C$31:$D$35,2,FALSE))))</f>
        <v/>
      </c>
      <c r="L151" s="71" t="str">
        <f>IF($G151="","",IF($C151=Listes!$B$32,IF(Barèmes!$E151&lt;=Listes!$B$53,(Barèmes!$E151*(VLOOKUP(Barèmes!$D151,Listes!$A$54:$E$60,2,FALSE))),IF(Barèmes!$E151&gt;Listes!$E$53,(Barèmes!$E151*(VLOOKUP(Barèmes!$D151,Listes!$A$54:$E$60,5,FALSE))),(Barèmes!$E151*(VLOOKUP(Barèmes!$D151,Listes!$A$54:$E$60,3,FALSE)))+(VLOOKUP(Barèmes!$D151,Listes!$A$54:$E$60,4,FALSE))))))</f>
        <v/>
      </c>
      <c r="M151" s="71" t="str">
        <f>IF($G151="","",IF($C151=Listes!$B$31,IF(Barèmes!$E151&lt;=Listes!$B$42,(Barèmes!$E151*(VLOOKUP(Barèmes!$D151,Listes!$A$43:$E$49,2,FALSE))),IF(Barèmes!$E151&gt;Listes!$D$42,(Barèmes!$E151*(VLOOKUP(Barèmes!$D151,Listes!$A$43:$E$49,5,FALSE))),(Barèmes!$E151*(VLOOKUP(Barèmes!$D151,Listes!$A$43:$E$49,3,FALSE)))+(VLOOKUP(Barèmes!$D151,Listes!$A$43:$E$49,4,FALSE))))))</f>
        <v/>
      </c>
      <c r="N151" s="71" t="str">
        <f>IF($G151="","",IF($C151=Listes!$B$34,Listes!$I$31,IF($C151=Listes!$B$35,(VLOOKUP(Barèmes!$F151,Listes!$E$31:$F$36,2,FALSE)),IF($C151=Listes!$B$33,IF(Barèmes!$E151&lt;=Listes!$A$64,Barèmes!$E151*Listes!$A$65,IF(Barèmes!$E151&gt;Listes!$D$64,Barèmes!$E151*Listes!$D$65,((Barèmes!$E151*Listes!$B$65)+Listes!$C$65)))))))</f>
        <v/>
      </c>
      <c r="O151" s="72" t="str">
        <f t="shared" si="6"/>
        <v/>
      </c>
      <c r="P151" s="112"/>
    </row>
    <row r="152" spans="1:16" ht="20.100000000000001" customHeight="1" x14ac:dyDescent="0.25">
      <c r="A152" s="26">
        <v>146</v>
      </c>
      <c r="B152" s="96"/>
      <c r="C152" s="96"/>
      <c r="D152" s="96"/>
      <c r="E152" s="96"/>
      <c r="F152" s="96"/>
      <c r="G152" s="77" t="str">
        <f>IF(C152="","",IF(C152="","",(VLOOKUP(C152,Listes!$B$31:$C$35,2,FALSE))))</f>
        <v/>
      </c>
      <c r="H152" s="252"/>
      <c r="I152" s="252"/>
      <c r="J152" s="96" t="str">
        <f t="shared" si="5"/>
        <v/>
      </c>
      <c r="K152" s="72" t="str">
        <f>IF(G152="","",IF(G152="","",(VLOOKUP(G152,Listes!$C$31:$D$35,2,FALSE))))</f>
        <v/>
      </c>
      <c r="L152" s="71" t="str">
        <f>IF($G152="","",IF($C152=Listes!$B$32,IF(Barèmes!$E152&lt;=Listes!$B$53,(Barèmes!$E152*(VLOOKUP(Barèmes!$D152,Listes!$A$54:$E$60,2,FALSE))),IF(Barèmes!$E152&gt;Listes!$E$53,(Barèmes!$E152*(VLOOKUP(Barèmes!$D152,Listes!$A$54:$E$60,5,FALSE))),(Barèmes!$E152*(VLOOKUP(Barèmes!$D152,Listes!$A$54:$E$60,3,FALSE)))+(VLOOKUP(Barèmes!$D152,Listes!$A$54:$E$60,4,FALSE))))))</f>
        <v/>
      </c>
      <c r="M152" s="71" t="str">
        <f>IF($G152="","",IF($C152=Listes!$B$31,IF(Barèmes!$E152&lt;=Listes!$B$42,(Barèmes!$E152*(VLOOKUP(Barèmes!$D152,Listes!$A$43:$E$49,2,FALSE))),IF(Barèmes!$E152&gt;Listes!$D$42,(Barèmes!$E152*(VLOOKUP(Barèmes!$D152,Listes!$A$43:$E$49,5,FALSE))),(Barèmes!$E152*(VLOOKUP(Barèmes!$D152,Listes!$A$43:$E$49,3,FALSE)))+(VLOOKUP(Barèmes!$D152,Listes!$A$43:$E$49,4,FALSE))))))</f>
        <v/>
      </c>
      <c r="N152" s="71" t="str">
        <f>IF($G152="","",IF($C152=Listes!$B$34,Listes!$I$31,IF($C152=Listes!$B$35,(VLOOKUP(Barèmes!$F152,Listes!$E$31:$F$36,2,FALSE)),IF($C152=Listes!$B$33,IF(Barèmes!$E152&lt;=Listes!$A$64,Barèmes!$E152*Listes!$A$65,IF(Barèmes!$E152&gt;Listes!$D$64,Barèmes!$E152*Listes!$D$65,((Barèmes!$E152*Listes!$B$65)+Listes!$C$65)))))))</f>
        <v/>
      </c>
      <c r="O152" s="72" t="str">
        <f t="shared" si="6"/>
        <v/>
      </c>
      <c r="P152" s="112"/>
    </row>
    <row r="153" spans="1:16" ht="20.100000000000001" customHeight="1" x14ac:dyDescent="0.25">
      <c r="A153" s="26">
        <v>147</v>
      </c>
      <c r="B153" s="96"/>
      <c r="C153" s="96"/>
      <c r="D153" s="96"/>
      <c r="E153" s="96"/>
      <c r="F153" s="96"/>
      <c r="G153" s="77" t="str">
        <f>IF(C153="","",IF(C153="","",(VLOOKUP(C153,Listes!$B$31:$C$35,2,FALSE))))</f>
        <v/>
      </c>
      <c r="H153" s="252"/>
      <c r="I153" s="252"/>
      <c r="J153" s="96" t="str">
        <f t="shared" si="5"/>
        <v/>
      </c>
      <c r="K153" s="72" t="str">
        <f>IF(G153="","",IF(G153="","",(VLOOKUP(G153,Listes!$C$31:$D$35,2,FALSE))))</f>
        <v/>
      </c>
      <c r="L153" s="71" t="str">
        <f>IF($G153="","",IF($C153=Listes!$B$32,IF(Barèmes!$E153&lt;=Listes!$B$53,(Barèmes!$E153*(VLOOKUP(Barèmes!$D153,Listes!$A$54:$E$60,2,FALSE))),IF(Barèmes!$E153&gt;Listes!$E$53,(Barèmes!$E153*(VLOOKUP(Barèmes!$D153,Listes!$A$54:$E$60,5,FALSE))),(Barèmes!$E153*(VLOOKUP(Barèmes!$D153,Listes!$A$54:$E$60,3,FALSE)))+(VLOOKUP(Barèmes!$D153,Listes!$A$54:$E$60,4,FALSE))))))</f>
        <v/>
      </c>
      <c r="M153" s="71" t="str">
        <f>IF($G153="","",IF($C153=Listes!$B$31,IF(Barèmes!$E153&lt;=Listes!$B$42,(Barèmes!$E153*(VLOOKUP(Barèmes!$D153,Listes!$A$43:$E$49,2,FALSE))),IF(Barèmes!$E153&gt;Listes!$D$42,(Barèmes!$E153*(VLOOKUP(Barèmes!$D153,Listes!$A$43:$E$49,5,FALSE))),(Barèmes!$E153*(VLOOKUP(Barèmes!$D153,Listes!$A$43:$E$49,3,FALSE)))+(VLOOKUP(Barèmes!$D153,Listes!$A$43:$E$49,4,FALSE))))))</f>
        <v/>
      </c>
      <c r="N153" s="71" t="str">
        <f>IF($G153="","",IF($C153=Listes!$B$34,Listes!$I$31,IF($C153=Listes!$B$35,(VLOOKUP(Barèmes!$F153,Listes!$E$31:$F$36,2,FALSE)),IF($C153=Listes!$B$33,IF(Barèmes!$E153&lt;=Listes!$A$64,Barèmes!$E153*Listes!$A$65,IF(Barèmes!$E153&gt;Listes!$D$64,Barèmes!$E153*Listes!$D$65,((Barèmes!$E153*Listes!$B$65)+Listes!$C$65)))))))</f>
        <v/>
      </c>
      <c r="O153" s="72" t="str">
        <f t="shared" si="6"/>
        <v/>
      </c>
      <c r="P153" s="112"/>
    </row>
    <row r="154" spans="1:16" ht="20.100000000000001" customHeight="1" x14ac:dyDescent="0.25">
      <c r="A154" s="26">
        <v>148</v>
      </c>
      <c r="B154" s="96"/>
      <c r="C154" s="96"/>
      <c r="D154" s="96"/>
      <c r="E154" s="96"/>
      <c r="F154" s="96"/>
      <c r="G154" s="77" t="str">
        <f>IF(C154="","",IF(C154="","",(VLOOKUP(C154,Listes!$B$31:$C$35,2,FALSE))))</f>
        <v/>
      </c>
      <c r="H154" s="252"/>
      <c r="I154" s="252"/>
      <c r="J154" s="96" t="str">
        <f t="shared" si="5"/>
        <v/>
      </c>
      <c r="K154" s="72" t="str">
        <f>IF(G154="","",IF(G154="","",(VLOOKUP(G154,Listes!$C$31:$D$35,2,FALSE))))</f>
        <v/>
      </c>
      <c r="L154" s="71" t="str">
        <f>IF($G154="","",IF($C154=Listes!$B$32,IF(Barèmes!$E154&lt;=Listes!$B$53,(Barèmes!$E154*(VLOOKUP(Barèmes!$D154,Listes!$A$54:$E$60,2,FALSE))),IF(Barèmes!$E154&gt;Listes!$E$53,(Barèmes!$E154*(VLOOKUP(Barèmes!$D154,Listes!$A$54:$E$60,5,FALSE))),(Barèmes!$E154*(VLOOKUP(Barèmes!$D154,Listes!$A$54:$E$60,3,FALSE)))+(VLOOKUP(Barèmes!$D154,Listes!$A$54:$E$60,4,FALSE))))))</f>
        <v/>
      </c>
      <c r="M154" s="71" t="str">
        <f>IF($G154="","",IF($C154=Listes!$B$31,IF(Barèmes!$E154&lt;=Listes!$B$42,(Barèmes!$E154*(VLOOKUP(Barèmes!$D154,Listes!$A$43:$E$49,2,FALSE))),IF(Barèmes!$E154&gt;Listes!$D$42,(Barèmes!$E154*(VLOOKUP(Barèmes!$D154,Listes!$A$43:$E$49,5,FALSE))),(Barèmes!$E154*(VLOOKUP(Barèmes!$D154,Listes!$A$43:$E$49,3,FALSE)))+(VLOOKUP(Barèmes!$D154,Listes!$A$43:$E$49,4,FALSE))))))</f>
        <v/>
      </c>
      <c r="N154" s="71" t="str">
        <f>IF($G154="","",IF($C154=Listes!$B$34,Listes!$I$31,IF($C154=Listes!$B$35,(VLOOKUP(Barèmes!$F154,Listes!$E$31:$F$36,2,FALSE)),IF($C154=Listes!$B$33,IF(Barèmes!$E154&lt;=Listes!$A$64,Barèmes!$E154*Listes!$A$65,IF(Barèmes!$E154&gt;Listes!$D$64,Barèmes!$E154*Listes!$D$65,((Barèmes!$E154*Listes!$B$65)+Listes!$C$65)))))))</f>
        <v/>
      </c>
      <c r="O154" s="72" t="str">
        <f t="shared" si="6"/>
        <v/>
      </c>
      <c r="P154" s="112"/>
    </row>
    <row r="155" spans="1:16" ht="20.100000000000001" customHeight="1" x14ac:dyDescent="0.25">
      <c r="A155" s="26">
        <v>149</v>
      </c>
      <c r="B155" s="96"/>
      <c r="C155" s="96"/>
      <c r="D155" s="96"/>
      <c r="E155" s="96"/>
      <c r="F155" s="96"/>
      <c r="G155" s="77" t="str">
        <f>IF(C155="","",IF(C155="","",(VLOOKUP(C155,Listes!$B$31:$C$35,2,FALSE))))</f>
        <v/>
      </c>
      <c r="H155" s="252"/>
      <c r="I155" s="252"/>
      <c r="J155" s="96" t="str">
        <f t="shared" si="5"/>
        <v/>
      </c>
      <c r="K155" s="72" t="str">
        <f>IF(G155="","",IF(G155="","",(VLOOKUP(G155,Listes!$C$31:$D$35,2,FALSE))))</f>
        <v/>
      </c>
      <c r="L155" s="71" t="str">
        <f>IF($G155="","",IF($C155=Listes!$B$32,IF(Barèmes!$E155&lt;=Listes!$B$53,(Barèmes!$E155*(VLOOKUP(Barèmes!$D155,Listes!$A$54:$E$60,2,FALSE))),IF(Barèmes!$E155&gt;Listes!$E$53,(Barèmes!$E155*(VLOOKUP(Barèmes!$D155,Listes!$A$54:$E$60,5,FALSE))),(Barèmes!$E155*(VLOOKUP(Barèmes!$D155,Listes!$A$54:$E$60,3,FALSE)))+(VLOOKUP(Barèmes!$D155,Listes!$A$54:$E$60,4,FALSE))))))</f>
        <v/>
      </c>
      <c r="M155" s="71" t="str">
        <f>IF($G155="","",IF($C155=Listes!$B$31,IF(Barèmes!$E155&lt;=Listes!$B$42,(Barèmes!$E155*(VLOOKUP(Barèmes!$D155,Listes!$A$43:$E$49,2,FALSE))),IF(Barèmes!$E155&gt;Listes!$D$42,(Barèmes!$E155*(VLOOKUP(Barèmes!$D155,Listes!$A$43:$E$49,5,FALSE))),(Barèmes!$E155*(VLOOKUP(Barèmes!$D155,Listes!$A$43:$E$49,3,FALSE)))+(VLOOKUP(Barèmes!$D155,Listes!$A$43:$E$49,4,FALSE))))))</f>
        <v/>
      </c>
      <c r="N155" s="71" t="str">
        <f>IF($G155="","",IF($C155=Listes!$B$34,Listes!$I$31,IF($C155=Listes!$B$35,(VLOOKUP(Barèmes!$F155,Listes!$E$31:$F$36,2,FALSE)),IF($C155=Listes!$B$33,IF(Barèmes!$E155&lt;=Listes!$A$64,Barèmes!$E155*Listes!$A$65,IF(Barèmes!$E155&gt;Listes!$D$64,Barèmes!$E155*Listes!$D$65,((Barèmes!$E155*Listes!$B$65)+Listes!$C$65)))))))</f>
        <v/>
      </c>
      <c r="O155" s="72" t="str">
        <f t="shared" si="6"/>
        <v/>
      </c>
      <c r="P155" s="112"/>
    </row>
    <row r="156" spans="1:16" ht="20.100000000000001" customHeight="1" x14ac:dyDescent="0.25">
      <c r="A156" s="26">
        <v>150</v>
      </c>
      <c r="B156" s="96"/>
      <c r="C156" s="96"/>
      <c r="D156" s="96"/>
      <c r="E156" s="96"/>
      <c r="F156" s="96"/>
      <c r="G156" s="77" t="str">
        <f>IF(C156="","",IF(C156="","",(VLOOKUP(C156,Listes!$B$31:$C$35,2,FALSE))))</f>
        <v/>
      </c>
      <c r="H156" s="252"/>
      <c r="I156" s="252"/>
      <c r="J156" s="96" t="str">
        <f t="shared" si="5"/>
        <v/>
      </c>
      <c r="K156" s="72" t="str">
        <f>IF(G156="","",IF(G156="","",(VLOOKUP(G156,Listes!$C$31:$D$35,2,FALSE))))</f>
        <v/>
      </c>
      <c r="L156" s="71" t="str">
        <f>IF($G156="","",IF($C156=Listes!$B$32,IF(Barèmes!$E156&lt;=Listes!$B$53,(Barèmes!$E156*(VLOOKUP(Barèmes!$D156,Listes!$A$54:$E$60,2,FALSE))),IF(Barèmes!$E156&gt;Listes!$E$53,(Barèmes!$E156*(VLOOKUP(Barèmes!$D156,Listes!$A$54:$E$60,5,FALSE))),(Barèmes!$E156*(VLOOKUP(Barèmes!$D156,Listes!$A$54:$E$60,3,FALSE)))+(VLOOKUP(Barèmes!$D156,Listes!$A$54:$E$60,4,FALSE))))))</f>
        <v/>
      </c>
      <c r="M156" s="71" t="str">
        <f>IF($G156="","",IF($C156=Listes!$B$31,IF(Barèmes!$E156&lt;=Listes!$B$42,(Barèmes!$E156*(VLOOKUP(Barèmes!$D156,Listes!$A$43:$E$49,2,FALSE))),IF(Barèmes!$E156&gt;Listes!$D$42,(Barèmes!$E156*(VLOOKUP(Barèmes!$D156,Listes!$A$43:$E$49,5,FALSE))),(Barèmes!$E156*(VLOOKUP(Barèmes!$D156,Listes!$A$43:$E$49,3,FALSE)))+(VLOOKUP(Barèmes!$D156,Listes!$A$43:$E$49,4,FALSE))))))</f>
        <v/>
      </c>
      <c r="N156" s="71" t="str">
        <f>IF($G156="","",IF($C156=Listes!$B$34,Listes!$I$31,IF($C156=Listes!$B$35,(VLOOKUP(Barèmes!$F156,Listes!$E$31:$F$36,2,FALSE)),IF($C156=Listes!$B$33,IF(Barèmes!$E156&lt;=Listes!$A$64,Barèmes!$E156*Listes!$A$65,IF(Barèmes!$E156&gt;Listes!$D$64,Barèmes!$E156*Listes!$D$65,((Barèmes!$E156*Listes!$B$65)+Listes!$C$65)))))))</f>
        <v/>
      </c>
      <c r="O156" s="72" t="str">
        <f t="shared" si="6"/>
        <v/>
      </c>
      <c r="P156" s="112"/>
    </row>
    <row r="157" spans="1:16" ht="20.100000000000001" customHeight="1" x14ac:dyDescent="0.25">
      <c r="A157" s="26">
        <v>151</v>
      </c>
      <c r="B157" s="96"/>
      <c r="C157" s="96"/>
      <c r="D157" s="96"/>
      <c r="E157" s="96"/>
      <c r="F157" s="96"/>
      <c r="G157" s="77" t="str">
        <f>IF(C157="","",IF(C157="","",(VLOOKUP(C157,Listes!$B$31:$C$35,2,FALSE))))</f>
        <v/>
      </c>
      <c r="H157" s="252"/>
      <c r="I157" s="252"/>
      <c r="J157" s="96" t="str">
        <f t="shared" si="5"/>
        <v/>
      </c>
      <c r="K157" s="72" t="str">
        <f>IF(G157="","",IF(G157="","",(VLOOKUP(G157,Listes!$C$31:$D$35,2,FALSE))))</f>
        <v/>
      </c>
      <c r="L157" s="71" t="str">
        <f>IF($G157="","",IF($C157=Listes!$B$32,IF(Barèmes!$E157&lt;=Listes!$B$53,(Barèmes!$E157*(VLOOKUP(Barèmes!$D157,Listes!$A$54:$E$60,2,FALSE))),IF(Barèmes!$E157&gt;Listes!$E$53,(Barèmes!$E157*(VLOOKUP(Barèmes!$D157,Listes!$A$54:$E$60,5,FALSE))),(Barèmes!$E157*(VLOOKUP(Barèmes!$D157,Listes!$A$54:$E$60,3,FALSE)))+(VLOOKUP(Barèmes!$D157,Listes!$A$54:$E$60,4,FALSE))))))</f>
        <v/>
      </c>
      <c r="M157" s="71" t="str">
        <f>IF($G157="","",IF($C157=Listes!$B$31,IF(Barèmes!$E157&lt;=Listes!$B$42,(Barèmes!$E157*(VLOOKUP(Barèmes!$D157,Listes!$A$43:$E$49,2,FALSE))),IF(Barèmes!$E157&gt;Listes!$D$42,(Barèmes!$E157*(VLOOKUP(Barèmes!$D157,Listes!$A$43:$E$49,5,FALSE))),(Barèmes!$E157*(VLOOKUP(Barèmes!$D157,Listes!$A$43:$E$49,3,FALSE)))+(VLOOKUP(Barèmes!$D157,Listes!$A$43:$E$49,4,FALSE))))))</f>
        <v/>
      </c>
      <c r="N157" s="71" t="str">
        <f>IF($G157="","",IF($C157=Listes!$B$34,Listes!$I$31,IF($C157=Listes!$B$35,(VLOOKUP(Barèmes!$F157,Listes!$E$31:$F$36,2,FALSE)),IF($C157=Listes!$B$33,IF(Barèmes!$E157&lt;=Listes!$A$64,Barèmes!$E157*Listes!$A$65,IF(Barèmes!$E157&gt;Listes!$D$64,Barèmes!$E157*Listes!$D$65,((Barèmes!$E157*Listes!$B$65)+Listes!$C$65)))))))</f>
        <v/>
      </c>
      <c r="O157" s="72" t="str">
        <f t="shared" si="6"/>
        <v/>
      </c>
      <c r="P157" s="112"/>
    </row>
    <row r="158" spans="1:16" ht="20.100000000000001" customHeight="1" x14ac:dyDescent="0.25">
      <c r="A158" s="26">
        <v>152</v>
      </c>
      <c r="B158" s="96"/>
      <c r="C158" s="96"/>
      <c r="D158" s="96"/>
      <c r="E158" s="96"/>
      <c r="F158" s="96"/>
      <c r="G158" s="77" t="str">
        <f>IF(C158="","",IF(C158="","",(VLOOKUP(C158,Listes!$B$31:$C$35,2,FALSE))))</f>
        <v/>
      </c>
      <c r="H158" s="252"/>
      <c r="I158" s="252"/>
      <c r="J158" s="96" t="str">
        <f t="shared" si="5"/>
        <v/>
      </c>
      <c r="K158" s="72" t="str">
        <f>IF(G158="","",IF(G158="","",(VLOOKUP(G158,Listes!$C$31:$D$35,2,FALSE))))</f>
        <v/>
      </c>
      <c r="L158" s="71" t="str">
        <f>IF($G158="","",IF($C158=Listes!$B$32,IF(Barèmes!$E158&lt;=Listes!$B$53,(Barèmes!$E158*(VLOOKUP(Barèmes!$D158,Listes!$A$54:$E$60,2,FALSE))),IF(Barèmes!$E158&gt;Listes!$E$53,(Barèmes!$E158*(VLOOKUP(Barèmes!$D158,Listes!$A$54:$E$60,5,FALSE))),(Barèmes!$E158*(VLOOKUP(Barèmes!$D158,Listes!$A$54:$E$60,3,FALSE)))+(VLOOKUP(Barèmes!$D158,Listes!$A$54:$E$60,4,FALSE))))))</f>
        <v/>
      </c>
      <c r="M158" s="71" t="str">
        <f>IF($G158="","",IF($C158=Listes!$B$31,IF(Barèmes!$E158&lt;=Listes!$B$42,(Barèmes!$E158*(VLOOKUP(Barèmes!$D158,Listes!$A$43:$E$49,2,FALSE))),IF(Barèmes!$E158&gt;Listes!$D$42,(Barèmes!$E158*(VLOOKUP(Barèmes!$D158,Listes!$A$43:$E$49,5,FALSE))),(Barèmes!$E158*(VLOOKUP(Barèmes!$D158,Listes!$A$43:$E$49,3,FALSE)))+(VLOOKUP(Barèmes!$D158,Listes!$A$43:$E$49,4,FALSE))))))</f>
        <v/>
      </c>
      <c r="N158" s="71" t="str">
        <f>IF($G158="","",IF($C158=Listes!$B$34,Listes!$I$31,IF($C158=Listes!$B$35,(VLOOKUP(Barèmes!$F158,Listes!$E$31:$F$36,2,FALSE)),IF($C158=Listes!$B$33,IF(Barèmes!$E158&lt;=Listes!$A$64,Barèmes!$E158*Listes!$A$65,IF(Barèmes!$E158&gt;Listes!$D$64,Barèmes!$E158*Listes!$D$65,((Barèmes!$E158*Listes!$B$65)+Listes!$C$65)))))))</f>
        <v/>
      </c>
      <c r="O158" s="72" t="str">
        <f t="shared" si="6"/>
        <v/>
      </c>
      <c r="P158" s="112"/>
    </row>
    <row r="159" spans="1:16" ht="20.100000000000001" customHeight="1" x14ac:dyDescent="0.25">
      <c r="A159" s="26">
        <v>153</v>
      </c>
      <c r="B159" s="96"/>
      <c r="C159" s="96"/>
      <c r="D159" s="96"/>
      <c r="E159" s="96"/>
      <c r="F159" s="96"/>
      <c r="G159" s="77" t="str">
        <f>IF(C159="","",IF(C159="","",(VLOOKUP(C159,Listes!$B$31:$C$35,2,FALSE))))</f>
        <v/>
      </c>
      <c r="H159" s="252"/>
      <c r="I159" s="252"/>
      <c r="J159" s="96" t="str">
        <f t="shared" si="5"/>
        <v/>
      </c>
      <c r="K159" s="72" t="str">
        <f>IF(G159="","",IF(G159="","",(VLOOKUP(G159,Listes!$C$31:$D$35,2,FALSE))))</f>
        <v/>
      </c>
      <c r="L159" s="71" t="str">
        <f>IF($G159="","",IF($C159=Listes!$B$32,IF(Barèmes!$E159&lt;=Listes!$B$53,(Barèmes!$E159*(VLOOKUP(Barèmes!$D159,Listes!$A$54:$E$60,2,FALSE))),IF(Barèmes!$E159&gt;Listes!$E$53,(Barèmes!$E159*(VLOOKUP(Barèmes!$D159,Listes!$A$54:$E$60,5,FALSE))),(Barèmes!$E159*(VLOOKUP(Barèmes!$D159,Listes!$A$54:$E$60,3,FALSE)))+(VLOOKUP(Barèmes!$D159,Listes!$A$54:$E$60,4,FALSE))))))</f>
        <v/>
      </c>
      <c r="M159" s="71" t="str">
        <f>IF($G159="","",IF($C159=Listes!$B$31,IF(Barèmes!$E159&lt;=Listes!$B$42,(Barèmes!$E159*(VLOOKUP(Barèmes!$D159,Listes!$A$43:$E$49,2,FALSE))),IF(Barèmes!$E159&gt;Listes!$D$42,(Barèmes!$E159*(VLOOKUP(Barèmes!$D159,Listes!$A$43:$E$49,5,FALSE))),(Barèmes!$E159*(VLOOKUP(Barèmes!$D159,Listes!$A$43:$E$49,3,FALSE)))+(VLOOKUP(Barèmes!$D159,Listes!$A$43:$E$49,4,FALSE))))))</f>
        <v/>
      </c>
      <c r="N159" s="71" t="str">
        <f>IF($G159="","",IF($C159=Listes!$B$34,Listes!$I$31,IF($C159=Listes!$B$35,(VLOOKUP(Barèmes!$F159,Listes!$E$31:$F$36,2,FALSE)),IF($C159=Listes!$B$33,IF(Barèmes!$E159&lt;=Listes!$A$64,Barèmes!$E159*Listes!$A$65,IF(Barèmes!$E159&gt;Listes!$D$64,Barèmes!$E159*Listes!$D$65,((Barèmes!$E159*Listes!$B$65)+Listes!$C$65)))))))</f>
        <v/>
      </c>
      <c r="O159" s="72" t="str">
        <f t="shared" si="6"/>
        <v/>
      </c>
      <c r="P159" s="112"/>
    </row>
    <row r="160" spans="1:16" ht="20.100000000000001" customHeight="1" x14ac:dyDescent="0.25">
      <c r="A160" s="26">
        <v>154</v>
      </c>
      <c r="B160" s="96"/>
      <c r="C160" s="96"/>
      <c r="D160" s="96"/>
      <c r="E160" s="96"/>
      <c r="F160" s="96"/>
      <c r="G160" s="77" t="str">
        <f>IF(C160="","",IF(C160="","",(VLOOKUP(C160,Listes!$B$31:$C$35,2,FALSE))))</f>
        <v/>
      </c>
      <c r="H160" s="252"/>
      <c r="I160" s="252"/>
      <c r="J160" s="96" t="str">
        <f t="shared" si="5"/>
        <v/>
      </c>
      <c r="K160" s="72" t="str">
        <f>IF(G160="","",IF(G160="","",(VLOOKUP(G160,Listes!$C$31:$D$35,2,FALSE))))</f>
        <v/>
      </c>
      <c r="L160" s="71" t="str">
        <f>IF($G160="","",IF($C160=Listes!$B$32,IF(Barèmes!$E160&lt;=Listes!$B$53,(Barèmes!$E160*(VLOOKUP(Barèmes!$D160,Listes!$A$54:$E$60,2,FALSE))),IF(Barèmes!$E160&gt;Listes!$E$53,(Barèmes!$E160*(VLOOKUP(Barèmes!$D160,Listes!$A$54:$E$60,5,FALSE))),(Barèmes!$E160*(VLOOKUP(Barèmes!$D160,Listes!$A$54:$E$60,3,FALSE)))+(VLOOKUP(Barèmes!$D160,Listes!$A$54:$E$60,4,FALSE))))))</f>
        <v/>
      </c>
      <c r="M160" s="71" t="str">
        <f>IF($G160="","",IF($C160=Listes!$B$31,IF(Barèmes!$E160&lt;=Listes!$B$42,(Barèmes!$E160*(VLOOKUP(Barèmes!$D160,Listes!$A$43:$E$49,2,FALSE))),IF(Barèmes!$E160&gt;Listes!$D$42,(Barèmes!$E160*(VLOOKUP(Barèmes!$D160,Listes!$A$43:$E$49,5,FALSE))),(Barèmes!$E160*(VLOOKUP(Barèmes!$D160,Listes!$A$43:$E$49,3,FALSE)))+(VLOOKUP(Barèmes!$D160,Listes!$A$43:$E$49,4,FALSE))))))</f>
        <v/>
      </c>
      <c r="N160" s="71" t="str">
        <f>IF($G160="","",IF($C160=Listes!$B$34,Listes!$I$31,IF($C160=Listes!$B$35,(VLOOKUP(Barèmes!$F160,Listes!$E$31:$F$36,2,FALSE)),IF($C160=Listes!$B$33,IF(Barèmes!$E160&lt;=Listes!$A$64,Barèmes!$E160*Listes!$A$65,IF(Barèmes!$E160&gt;Listes!$D$64,Barèmes!$E160*Listes!$D$65,((Barèmes!$E160*Listes!$B$65)+Listes!$C$65)))))))</f>
        <v/>
      </c>
      <c r="O160" s="72" t="str">
        <f t="shared" si="6"/>
        <v/>
      </c>
      <c r="P160" s="112"/>
    </row>
    <row r="161" spans="1:16" ht="20.100000000000001" customHeight="1" x14ac:dyDescent="0.25">
      <c r="A161" s="26">
        <v>155</v>
      </c>
      <c r="B161" s="96"/>
      <c r="C161" s="96"/>
      <c r="D161" s="96"/>
      <c r="E161" s="96"/>
      <c r="F161" s="96"/>
      <c r="G161" s="77" t="str">
        <f>IF(C161="","",IF(C161="","",(VLOOKUP(C161,Listes!$B$31:$C$35,2,FALSE))))</f>
        <v/>
      </c>
      <c r="H161" s="252"/>
      <c r="I161" s="252"/>
      <c r="J161" s="96" t="str">
        <f t="shared" si="5"/>
        <v/>
      </c>
      <c r="K161" s="72" t="str">
        <f>IF(G161="","",IF(G161="","",(VLOOKUP(G161,Listes!$C$31:$D$35,2,FALSE))))</f>
        <v/>
      </c>
      <c r="L161" s="71" t="str">
        <f>IF($G161="","",IF($C161=Listes!$B$32,IF(Barèmes!$E161&lt;=Listes!$B$53,(Barèmes!$E161*(VLOOKUP(Barèmes!$D161,Listes!$A$54:$E$60,2,FALSE))),IF(Barèmes!$E161&gt;Listes!$E$53,(Barèmes!$E161*(VLOOKUP(Barèmes!$D161,Listes!$A$54:$E$60,5,FALSE))),(Barèmes!$E161*(VLOOKUP(Barèmes!$D161,Listes!$A$54:$E$60,3,FALSE)))+(VLOOKUP(Barèmes!$D161,Listes!$A$54:$E$60,4,FALSE))))))</f>
        <v/>
      </c>
      <c r="M161" s="71" t="str">
        <f>IF($G161="","",IF($C161=Listes!$B$31,IF(Barèmes!$E161&lt;=Listes!$B$42,(Barèmes!$E161*(VLOOKUP(Barèmes!$D161,Listes!$A$43:$E$49,2,FALSE))),IF(Barèmes!$E161&gt;Listes!$D$42,(Barèmes!$E161*(VLOOKUP(Barèmes!$D161,Listes!$A$43:$E$49,5,FALSE))),(Barèmes!$E161*(VLOOKUP(Barèmes!$D161,Listes!$A$43:$E$49,3,FALSE)))+(VLOOKUP(Barèmes!$D161,Listes!$A$43:$E$49,4,FALSE))))))</f>
        <v/>
      </c>
      <c r="N161" s="71" t="str">
        <f>IF($G161="","",IF($C161=Listes!$B$34,Listes!$I$31,IF($C161=Listes!$B$35,(VLOOKUP(Barèmes!$F161,Listes!$E$31:$F$36,2,FALSE)),IF($C161=Listes!$B$33,IF(Barèmes!$E161&lt;=Listes!$A$64,Barèmes!$E161*Listes!$A$65,IF(Barèmes!$E161&gt;Listes!$D$64,Barèmes!$E161*Listes!$D$65,((Barèmes!$E161*Listes!$B$65)+Listes!$C$65)))))))</f>
        <v/>
      </c>
      <c r="O161" s="72" t="str">
        <f t="shared" si="6"/>
        <v/>
      </c>
      <c r="P161" s="112"/>
    </row>
    <row r="162" spans="1:16" ht="20.100000000000001" customHeight="1" x14ac:dyDescent="0.25">
      <c r="A162" s="26">
        <v>156</v>
      </c>
      <c r="B162" s="96"/>
      <c r="C162" s="96"/>
      <c r="D162" s="96"/>
      <c r="E162" s="96"/>
      <c r="F162" s="96"/>
      <c r="G162" s="77" t="str">
        <f>IF(C162="","",IF(C162="","",(VLOOKUP(C162,Listes!$B$31:$C$35,2,FALSE))))</f>
        <v/>
      </c>
      <c r="H162" s="252"/>
      <c r="I162" s="252"/>
      <c r="J162" s="96" t="str">
        <f t="shared" si="5"/>
        <v/>
      </c>
      <c r="K162" s="72" t="str">
        <f>IF(G162="","",IF(G162="","",(VLOOKUP(G162,Listes!$C$31:$D$35,2,FALSE))))</f>
        <v/>
      </c>
      <c r="L162" s="71" t="str">
        <f>IF($G162="","",IF($C162=Listes!$B$32,IF(Barèmes!$E162&lt;=Listes!$B$53,(Barèmes!$E162*(VLOOKUP(Barèmes!$D162,Listes!$A$54:$E$60,2,FALSE))),IF(Barèmes!$E162&gt;Listes!$E$53,(Barèmes!$E162*(VLOOKUP(Barèmes!$D162,Listes!$A$54:$E$60,5,FALSE))),(Barèmes!$E162*(VLOOKUP(Barèmes!$D162,Listes!$A$54:$E$60,3,FALSE)))+(VLOOKUP(Barèmes!$D162,Listes!$A$54:$E$60,4,FALSE))))))</f>
        <v/>
      </c>
      <c r="M162" s="71" t="str">
        <f>IF($G162="","",IF($C162=Listes!$B$31,IF(Barèmes!$E162&lt;=Listes!$B$42,(Barèmes!$E162*(VLOOKUP(Barèmes!$D162,Listes!$A$43:$E$49,2,FALSE))),IF(Barèmes!$E162&gt;Listes!$D$42,(Barèmes!$E162*(VLOOKUP(Barèmes!$D162,Listes!$A$43:$E$49,5,FALSE))),(Barèmes!$E162*(VLOOKUP(Barèmes!$D162,Listes!$A$43:$E$49,3,FALSE)))+(VLOOKUP(Barèmes!$D162,Listes!$A$43:$E$49,4,FALSE))))))</f>
        <v/>
      </c>
      <c r="N162" s="71" t="str">
        <f>IF($G162="","",IF($C162=Listes!$B$34,Listes!$I$31,IF($C162=Listes!$B$35,(VLOOKUP(Barèmes!$F162,Listes!$E$31:$F$36,2,FALSE)),IF($C162=Listes!$B$33,IF(Barèmes!$E162&lt;=Listes!$A$64,Barèmes!$E162*Listes!$A$65,IF(Barèmes!$E162&gt;Listes!$D$64,Barèmes!$E162*Listes!$D$65,((Barèmes!$E162*Listes!$B$65)+Listes!$C$65)))))))</f>
        <v/>
      </c>
      <c r="O162" s="72" t="str">
        <f t="shared" si="6"/>
        <v/>
      </c>
      <c r="P162" s="112"/>
    </row>
    <row r="163" spans="1:16" ht="20.100000000000001" customHeight="1" x14ac:dyDescent="0.25">
      <c r="A163" s="26">
        <v>157</v>
      </c>
      <c r="B163" s="96"/>
      <c r="C163" s="96"/>
      <c r="D163" s="96"/>
      <c r="E163" s="96"/>
      <c r="F163" s="96"/>
      <c r="G163" s="77" t="str">
        <f>IF(C163="","",IF(C163="","",(VLOOKUP(C163,Listes!$B$31:$C$35,2,FALSE))))</f>
        <v/>
      </c>
      <c r="H163" s="252"/>
      <c r="I163" s="252"/>
      <c r="J163" s="96" t="str">
        <f t="shared" si="5"/>
        <v/>
      </c>
      <c r="K163" s="72" t="str">
        <f>IF(G163="","",IF(G163="","",(VLOOKUP(G163,Listes!$C$31:$D$35,2,FALSE))))</f>
        <v/>
      </c>
      <c r="L163" s="71" t="str">
        <f>IF($G163="","",IF($C163=Listes!$B$32,IF(Barèmes!$E163&lt;=Listes!$B$53,(Barèmes!$E163*(VLOOKUP(Barèmes!$D163,Listes!$A$54:$E$60,2,FALSE))),IF(Barèmes!$E163&gt;Listes!$E$53,(Barèmes!$E163*(VLOOKUP(Barèmes!$D163,Listes!$A$54:$E$60,5,FALSE))),(Barèmes!$E163*(VLOOKUP(Barèmes!$D163,Listes!$A$54:$E$60,3,FALSE)))+(VLOOKUP(Barèmes!$D163,Listes!$A$54:$E$60,4,FALSE))))))</f>
        <v/>
      </c>
      <c r="M163" s="71" t="str">
        <f>IF($G163="","",IF($C163=Listes!$B$31,IF(Barèmes!$E163&lt;=Listes!$B$42,(Barèmes!$E163*(VLOOKUP(Barèmes!$D163,Listes!$A$43:$E$49,2,FALSE))),IF(Barèmes!$E163&gt;Listes!$D$42,(Barèmes!$E163*(VLOOKUP(Barèmes!$D163,Listes!$A$43:$E$49,5,FALSE))),(Barèmes!$E163*(VLOOKUP(Barèmes!$D163,Listes!$A$43:$E$49,3,FALSE)))+(VLOOKUP(Barèmes!$D163,Listes!$A$43:$E$49,4,FALSE))))))</f>
        <v/>
      </c>
      <c r="N163" s="71" t="str">
        <f>IF($G163="","",IF($C163=Listes!$B$34,Listes!$I$31,IF($C163=Listes!$B$35,(VLOOKUP(Barèmes!$F163,Listes!$E$31:$F$36,2,FALSE)),IF($C163=Listes!$B$33,IF(Barèmes!$E163&lt;=Listes!$A$64,Barèmes!$E163*Listes!$A$65,IF(Barèmes!$E163&gt;Listes!$D$64,Barèmes!$E163*Listes!$D$65,((Barèmes!$E163*Listes!$B$65)+Listes!$C$65)))))))</f>
        <v/>
      </c>
      <c r="O163" s="72" t="str">
        <f t="shared" si="6"/>
        <v/>
      </c>
      <c r="P163" s="112"/>
    </row>
    <row r="164" spans="1:16" ht="20.100000000000001" customHeight="1" x14ac:dyDescent="0.25">
      <c r="A164" s="26">
        <v>158</v>
      </c>
      <c r="B164" s="96"/>
      <c r="C164" s="96"/>
      <c r="D164" s="96"/>
      <c r="E164" s="96"/>
      <c r="F164" s="96"/>
      <c r="G164" s="77" t="str">
        <f>IF(C164="","",IF(C164="","",(VLOOKUP(C164,Listes!$B$31:$C$35,2,FALSE))))</f>
        <v/>
      </c>
      <c r="H164" s="252"/>
      <c r="I164" s="252"/>
      <c r="J164" s="96" t="str">
        <f t="shared" si="5"/>
        <v/>
      </c>
      <c r="K164" s="72" t="str">
        <f>IF(G164="","",IF(G164="","",(VLOOKUP(G164,Listes!$C$31:$D$35,2,FALSE))))</f>
        <v/>
      </c>
      <c r="L164" s="71" t="str">
        <f>IF($G164="","",IF($C164=Listes!$B$32,IF(Barèmes!$E164&lt;=Listes!$B$53,(Barèmes!$E164*(VLOOKUP(Barèmes!$D164,Listes!$A$54:$E$60,2,FALSE))),IF(Barèmes!$E164&gt;Listes!$E$53,(Barèmes!$E164*(VLOOKUP(Barèmes!$D164,Listes!$A$54:$E$60,5,FALSE))),(Barèmes!$E164*(VLOOKUP(Barèmes!$D164,Listes!$A$54:$E$60,3,FALSE)))+(VLOOKUP(Barèmes!$D164,Listes!$A$54:$E$60,4,FALSE))))))</f>
        <v/>
      </c>
      <c r="M164" s="71" t="str">
        <f>IF($G164="","",IF($C164=Listes!$B$31,IF(Barèmes!$E164&lt;=Listes!$B$42,(Barèmes!$E164*(VLOOKUP(Barèmes!$D164,Listes!$A$43:$E$49,2,FALSE))),IF(Barèmes!$E164&gt;Listes!$D$42,(Barèmes!$E164*(VLOOKUP(Barèmes!$D164,Listes!$A$43:$E$49,5,FALSE))),(Barèmes!$E164*(VLOOKUP(Barèmes!$D164,Listes!$A$43:$E$49,3,FALSE)))+(VLOOKUP(Barèmes!$D164,Listes!$A$43:$E$49,4,FALSE))))))</f>
        <v/>
      </c>
      <c r="N164" s="71" t="str">
        <f>IF($G164="","",IF($C164=Listes!$B$34,Listes!$I$31,IF($C164=Listes!$B$35,(VLOOKUP(Barèmes!$F164,Listes!$E$31:$F$36,2,FALSE)),IF($C164=Listes!$B$33,IF(Barèmes!$E164&lt;=Listes!$A$64,Barèmes!$E164*Listes!$A$65,IF(Barèmes!$E164&gt;Listes!$D$64,Barèmes!$E164*Listes!$D$65,((Barèmes!$E164*Listes!$B$65)+Listes!$C$65)))))))</f>
        <v/>
      </c>
      <c r="O164" s="72" t="str">
        <f t="shared" si="6"/>
        <v/>
      </c>
      <c r="P164" s="112"/>
    </row>
    <row r="165" spans="1:16" ht="20.100000000000001" customHeight="1" x14ac:dyDescent="0.25">
      <c r="A165" s="26">
        <v>159</v>
      </c>
      <c r="B165" s="96"/>
      <c r="C165" s="96"/>
      <c r="D165" s="96"/>
      <c r="E165" s="96"/>
      <c r="F165" s="96"/>
      <c r="G165" s="77" t="str">
        <f>IF(C165="","",IF(C165="","",(VLOOKUP(C165,Listes!$B$31:$C$35,2,FALSE))))</f>
        <v/>
      </c>
      <c r="H165" s="252"/>
      <c r="I165" s="252"/>
      <c r="J165" s="96" t="str">
        <f t="shared" si="5"/>
        <v/>
      </c>
      <c r="K165" s="72" t="str">
        <f>IF(G165="","",IF(G165="","",(VLOOKUP(G165,Listes!$C$31:$D$35,2,FALSE))))</f>
        <v/>
      </c>
      <c r="L165" s="71" t="str">
        <f>IF($G165="","",IF($C165=Listes!$B$32,IF(Barèmes!$E165&lt;=Listes!$B$53,(Barèmes!$E165*(VLOOKUP(Barèmes!$D165,Listes!$A$54:$E$60,2,FALSE))),IF(Barèmes!$E165&gt;Listes!$E$53,(Barèmes!$E165*(VLOOKUP(Barèmes!$D165,Listes!$A$54:$E$60,5,FALSE))),(Barèmes!$E165*(VLOOKUP(Barèmes!$D165,Listes!$A$54:$E$60,3,FALSE)))+(VLOOKUP(Barèmes!$D165,Listes!$A$54:$E$60,4,FALSE))))))</f>
        <v/>
      </c>
      <c r="M165" s="71" t="str">
        <f>IF($G165="","",IF($C165=Listes!$B$31,IF(Barèmes!$E165&lt;=Listes!$B$42,(Barèmes!$E165*(VLOOKUP(Barèmes!$D165,Listes!$A$43:$E$49,2,FALSE))),IF(Barèmes!$E165&gt;Listes!$D$42,(Barèmes!$E165*(VLOOKUP(Barèmes!$D165,Listes!$A$43:$E$49,5,FALSE))),(Barèmes!$E165*(VLOOKUP(Barèmes!$D165,Listes!$A$43:$E$49,3,FALSE)))+(VLOOKUP(Barèmes!$D165,Listes!$A$43:$E$49,4,FALSE))))))</f>
        <v/>
      </c>
      <c r="N165" s="71" t="str">
        <f>IF($G165="","",IF($C165=Listes!$B$34,Listes!$I$31,IF($C165=Listes!$B$35,(VLOOKUP(Barèmes!$F165,Listes!$E$31:$F$36,2,FALSE)),IF($C165=Listes!$B$33,IF(Barèmes!$E165&lt;=Listes!$A$64,Barèmes!$E165*Listes!$A$65,IF(Barèmes!$E165&gt;Listes!$D$64,Barèmes!$E165*Listes!$D$65,((Barèmes!$E165*Listes!$B$65)+Listes!$C$65)))))))</f>
        <v/>
      </c>
      <c r="O165" s="72" t="str">
        <f t="shared" si="6"/>
        <v/>
      </c>
      <c r="P165" s="112"/>
    </row>
    <row r="166" spans="1:16" ht="20.100000000000001" customHeight="1" x14ac:dyDescent="0.25">
      <c r="A166" s="26">
        <v>160</v>
      </c>
      <c r="B166" s="96"/>
      <c r="C166" s="96"/>
      <c r="D166" s="96"/>
      <c r="E166" s="96"/>
      <c r="F166" s="96"/>
      <c r="G166" s="77" t="str">
        <f>IF(C166="","",IF(C166="","",(VLOOKUP(C166,Listes!$B$31:$C$35,2,FALSE))))</f>
        <v/>
      </c>
      <c r="H166" s="252"/>
      <c r="I166" s="252"/>
      <c r="J166" s="96" t="str">
        <f t="shared" si="5"/>
        <v/>
      </c>
      <c r="K166" s="72" t="str">
        <f>IF(G166="","",IF(G166="","",(VLOOKUP(G166,Listes!$C$31:$D$35,2,FALSE))))</f>
        <v/>
      </c>
      <c r="L166" s="71" t="str">
        <f>IF($G166="","",IF($C166=Listes!$B$32,IF(Barèmes!$E166&lt;=Listes!$B$53,(Barèmes!$E166*(VLOOKUP(Barèmes!$D166,Listes!$A$54:$E$60,2,FALSE))),IF(Barèmes!$E166&gt;Listes!$E$53,(Barèmes!$E166*(VLOOKUP(Barèmes!$D166,Listes!$A$54:$E$60,5,FALSE))),(Barèmes!$E166*(VLOOKUP(Barèmes!$D166,Listes!$A$54:$E$60,3,FALSE)))+(VLOOKUP(Barèmes!$D166,Listes!$A$54:$E$60,4,FALSE))))))</f>
        <v/>
      </c>
      <c r="M166" s="71" t="str">
        <f>IF($G166="","",IF($C166=Listes!$B$31,IF(Barèmes!$E166&lt;=Listes!$B$42,(Barèmes!$E166*(VLOOKUP(Barèmes!$D166,Listes!$A$43:$E$49,2,FALSE))),IF(Barèmes!$E166&gt;Listes!$D$42,(Barèmes!$E166*(VLOOKUP(Barèmes!$D166,Listes!$A$43:$E$49,5,FALSE))),(Barèmes!$E166*(VLOOKUP(Barèmes!$D166,Listes!$A$43:$E$49,3,FALSE)))+(VLOOKUP(Barèmes!$D166,Listes!$A$43:$E$49,4,FALSE))))))</f>
        <v/>
      </c>
      <c r="N166" s="71" t="str">
        <f>IF($G166="","",IF($C166=Listes!$B$34,Listes!$I$31,IF($C166=Listes!$B$35,(VLOOKUP(Barèmes!$F166,Listes!$E$31:$F$36,2,FALSE)),IF($C166=Listes!$B$33,IF(Barèmes!$E166&lt;=Listes!$A$64,Barèmes!$E166*Listes!$A$65,IF(Barèmes!$E166&gt;Listes!$D$64,Barèmes!$E166*Listes!$D$65,((Barèmes!$E166*Listes!$B$65)+Listes!$C$65)))))))</f>
        <v/>
      </c>
      <c r="O166" s="72" t="str">
        <f t="shared" si="6"/>
        <v/>
      </c>
      <c r="P166" s="112"/>
    </row>
    <row r="167" spans="1:16" ht="20.100000000000001" customHeight="1" x14ac:dyDescent="0.25">
      <c r="A167" s="26">
        <v>161</v>
      </c>
      <c r="B167" s="96"/>
      <c r="C167" s="96"/>
      <c r="D167" s="96"/>
      <c r="E167" s="96"/>
      <c r="F167" s="96"/>
      <c r="G167" s="77" t="str">
        <f>IF(C167="","",IF(C167="","",(VLOOKUP(C167,Listes!$B$31:$C$35,2,FALSE))))</f>
        <v/>
      </c>
      <c r="H167" s="252"/>
      <c r="I167" s="252"/>
      <c r="J167" s="96" t="str">
        <f t="shared" si="5"/>
        <v/>
      </c>
      <c r="K167" s="72" t="str">
        <f>IF(G167="","",IF(G167="","",(VLOOKUP(G167,Listes!$C$31:$D$35,2,FALSE))))</f>
        <v/>
      </c>
      <c r="L167" s="71" t="str">
        <f>IF($G167="","",IF($C167=Listes!$B$32,IF(Barèmes!$E167&lt;=Listes!$B$53,(Barèmes!$E167*(VLOOKUP(Barèmes!$D167,Listes!$A$54:$E$60,2,FALSE))),IF(Barèmes!$E167&gt;Listes!$E$53,(Barèmes!$E167*(VLOOKUP(Barèmes!$D167,Listes!$A$54:$E$60,5,FALSE))),(Barèmes!$E167*(VLOOKUP(Barèmes!$D167,Listes!$A$54:$E$60,3,FALSE)))+(VLOOKUP(Barèmes!$D167,Listes!$A$54:$E$60,4,FALSE))))))</f>
        <v/>
      </c>
      <c r="M167" s="71" t="str">
        <f>IF($G167="","",IF($C167=Listes!$B$31,IF(Barèmes!$E167&lt;=Listes!$B$42,(Barèmes!$E167*(VLOOKUP(Barèmes!$D167,Listes!$A$43:$E$49,2,FALSE))),IF(Barèmes!$E167&gt;Listes!$D$42,(Barèmes!$E167*(VLOOKUP(Barèmes!$D167,Listes!$A$43:$E$49,5,FALSE))),(Barèmes!$E167*(VLOOKUP(Barèmes!$D167,Listes!$A$43:$E$49,3,FALSE)))+(VLOOKUP(Barèmes!$D167,Listes!$A$43:$E$49,4,FALSE))))))</f>
        <v/>
      </c>
      <c r="N167" s="71" t="str">
        <f>IF($G167="","",IF($C167=Listes!$B$34,Listes!$I$31,IF($C167=Listes!$B$35,(VLOOKUP(Barèmes!$F167,Listes!$E$31:$F$36,2,FALSE)),IF($C167=Listes!$B$33,IF(Barèmes!$E167&lt;=Listes!$A$64,Barèmes!$E167*Listes!$A$65,IF(Barèmes!$E167&gt;Listes!$D$64,Barèmes!$E167*Listes!$D$65,((Barèmes!$E167*Listes!$B$65)+Listes!$C$65)))))))</f>
        <v/>
      </c>
      <c r="O167" s="72" t="str">
        <f t="shared" si="6"/>
        <v/>
      </c>
      <c r="P167" s="112"/>
    </row>
    <row r="168" spans="1:16" ht="20.100000000000001" customHeight="1" x14ac:dyDescent="0.25">
      <c r="A168" s="26">
        <v>162</v>
      </c>
      <c r="B168" s="96"/>
      <c r="C168" s="96"/>
      <c r="D168" s="96"/>
      <c r="E168" s="96"/>
      <c r="F168" s="96"/>
      <c r="G168" s="77" t="str">
        <f>IF(C168="","",IF(C168="","",(VLOOKUP(C168,Listes!$B$31:$C$35,2,FALSE))))</f>
        <v/>
      </c>
      <c r="H168" s="252"/>
      <c r="I168" s="252"/>
      <c r="J168" s="96" t="str">
        <f t="shared" si="5"/>
        <v/>
      </c>
      <c r="K168" s="72" t="str">
        <f>IF(G168="","",IF(G168="","",(VLOOKUP(G168,Listes!$C$31:$D$35,2,FALSE))))</f>
        <v/>
      </c>
      <c r="L168" s="71" t="str">
        <f>IF($G168="","",IF($C168=Listes!$B$32,IF(Barèmes!$E168&lt;=Listes!$B$53,(Barèmes!$E168*(VLOOKUP(Barèmes!$D168,Listes!$A$54:$E$60,2,FALSE))),IF(Barèmes!$E168&gt;Listes!$E$53,(Barèmes!$E168*(VLOOKUP(Barèmes!$D168,Listes!$A$54:$E$60,5,FALSE))),(Barèmes!$E168*(VLOOKUP(Barèmes!$D168,Listes!$A$54:$E$60,3,FALSE)))+(VLOOKUP(Barèmes!$D168,Listes!$A$54:$E$60,4,FALSE))))))</f>
        <v/>
      </c>
      <c r="M168" s="71" t="str">
        <f>IF($G168="","",IF($C168=Listes!$B$31,IF(Barèmes!$E168&lt;=Listes!$B$42,(Barèmes!$E168*(VLOOKUP(Barèmes!$D168,Listes!$A$43:$E$49,2,FALSE))),IF(Barèmes!$E168&gt;Listes!$D$42,(Barèmes!$E168*(VLOOKUP(Barèmes!$D168,Listes!$A$43:$E$49,5,FALSE))),(Barèmes!$E168*(VLOOKUP(Barèmes!$D168,Listes!$A$43:$E$49,3,FALSE)))+(VLOOKUP(Barèmes!$D168,Listes!$A$43:$E$49,4,FALSE))))))</f>
        <v/>
      </c>
      <c r="N168" s="71" t="str">
        <f>IF($G168="","",IF($C168=Listes!$B$34,Listes!$I$31,IF($C168=Listes!$B$35,(VLOOKUP(Barèmes!$F168,Listes!$E$31:$F$36,2,FALSE)),IF($C168=Listes!$B$33,IF(Barèmes!$E168&lt;=Listes!$A$64,Barèmes!$E168*Listes!$A$65,IF(Barèmes!$E168&gt;Listes!$D$64,Barèmes!$E168*Listes!$D$65,((Barèmes!$E168*Listes!$B$65)+Listes!$C$65)))))))</f>
        <v/>
      </c>
      <c r="O168" s="72" t="str">
        <f t="shared" si="6"/>
        <v/>
      </c>
      <c r="P168" s="112"/>
    </row>
    <row r="169" spans="1:16" ht="20.100000000000001" customHeight="1" x14ac:dyDescent="0.25">
      <c r="A169" s="26">
        <v>163</v>
      </c>
      <c r="B169" s="96"/>
      <c r="C169" s="96"/>
      <c r="D169" s="96"/>
      <c r="E169" s="96"/>
      <c r="F169" s="96"/>
      <c r="G169" s="77" t="str">
        <f>IF(C169="","",IF(C169="","",(VLOOKUP(C169,Listes!$B$31:$C$35,2,FALSE))))</f>
        <v/>
      </c>
      <c r="H169" s="252"/>
      <c r="I169" s="252"/>
      <c r="J169" s="96" t="str">
        <f t="shared" si="5"/>
        <v/>
      </c>
      <c r="K169" s="72" t="str">
        <f>IF(G169="","",IF(G169="","",(VLOOKUP(G169,Listes!$C$31:$D$35,2,FALSE))))</f>
        <v/>
      </c>
      <c r="L169" s="71" t="str">
        <f>IF($G169="","",IF($C169=Listes!$B$32,IF(Barèmes!$E169&lt;=Listes!$B$53,(Barèmes!$E169*(VLOOKUP(Barèmes!$D169,Listes!$A$54:$E$60,2,FALSE))),IF(Barèmes!$E169&gt;Listes!$E$53,(Barèmes!$E169*(VLOOKUP(Barèmes!$D169,Listes!$A$54:$E$60,5,FALSE))),(Barèmes!$E169*(VLOOKUP(Barèmes!$D169,Listes!$A$54:$E$60,3,FALSE)))+(VLOOKUP(Barèmes!$D169,Listes!$A$54:$E$60,4,FALSE))))))</f>
        <v/>
      </c>
      <c r="M169" s="71" t="str">
        <f>IF($G169="","",IF($C169=Listes!$B$31,IF(Barèmes!$E169&lt;=Listes!$B$42,(Barèmes!$E169*(VLOOKUP(Barèmes!$D169,Listes!$A$43:$E$49,2,FALSE))),IF(Barèmes!$E169&gt;Listes!$D$42,(Barèmes!$E169*(VLOOKUP(Barèmes!$D169,Listes!$A$43:$E$49,5,FALSE))),(Barèmes!$E169*(VLOOKUP(Barèmes!$D169,Listes!$A$43:$E$49,3,FALSE)))+(VLOOKUP(Barèmes!$D169,Listes!$A$43:$E$49,4,FALSE))))))</f>
        <v/>
      </c>
      <c r="N169" s="71" t="str">
        <f>IF($G169="","",IF($C169=Listes!$B$34,Listes!$I$31,IF($C169=Listes!$B$35,(VLOOKUP(Barèmes!$F169,Listes!$E$31:$F$36,2,FALSE)),IF($C169=Listes!$B$33,IF(Barèmes!$E169&lt;=Listes!$A$64,Barèmes!$E169*Listes!$A$65,IF(Barèmes!$E169&gt;Listes!$D$64,Barèmes!$E169*Listes!$D$65,((Barèmes!$E169*Listes!$B$65)+Listes!$C$65)))))))</f>
        <v/>
      </c>
      <c r="O169" s="72" t="str">
        <f t="shared" si="6"/>
        <v/>
      </c>
      <c r="P169" s="112"/>
    </row>
    <row r="170" spans="1:16" ht="20.100000000000001" customHeight="1" x14ac:dyDescent="0.25">
      <c r="A170" s="26">
        <v>164</v>
      </c>
      <c r="B170" s="96"/>
      <c r="C170" s="96"/>
      <c r="D170" s="96"/>
      <c r="E170" s="96"/>
      <c r="F170" s="96"/>
      <c r="G170" s="77" t="str">
        <f>IF(C170="","",IF(C170="","",(VLOOKUP(C170,Listes!$B$31:$C$35,2,FALSE))))</f>
        <v/>
      </c>
      <c r="H170" s="252"/>
      <c r="I170" s="252"/>
      <c r="J170" s="96" t="str">
        <f t="shared" si="5"/>
        <v/>
      </c>
      <c r="K170" s="72" t="str">
        <f>IF(G170="","",IF(G170="","",(VLOOKUP(G170,Listes!$C$31:$D$35,2,FALSE))))</f>
        <v/>
      </c>
      <c r="L170" s="71" t="str">
        <f>IF($G170="","",IF($C170=Listes!$B$32,IF(Barèmes!$E170&lt;=Listes!$B$53,(Barèmes!$E170*(VLOOKUP(Barèmes!$D170,Listes!$A$54:$E$60,2,FALSE))),IF(Barèmes!$E170&gt;Listes!$E$53,(Barèmes!$E170*(VLOOKUP(Barèmes!$D170,Listes!$A$54:$E$60,5,FALSE))),(Barèmes!$E170*(VLOOKUP(Barèmes!$D170,Listes!$A$54:$E$60,3,FALSE)))+(VLOOKUP(Barèmes!$D170,Listes!$A$54:$E$60,4,FALSE))))))</f>
        <v/>
      </c>
      <c r="M170" s="71" t="str">
        <f>IF($G170="","",IF($C170=Listes!$B$31,IF(Barèmes!$E170&lt;=Listes!$B$42,(Barèmes!$E170*(VLOOKUP(Barèmes!$D170,Listes!$A$43:$E$49,2,FALSE))),IF(Barèmes!$E170&gt;Listes!$D$42,(Barèmes!$E170*(VLOOKUP(Barèmes!$D170,Listes!$A$43:$E$49,5,FALSE))),(Barèmes!$E170*(VLOOKUP(Barèmes!$D170,Listes!$A$43:$E$49,3,FALSE)))+(VLOOKUP(Barèmes!$D170,Listes!$A$43:$E$49,4,FALSE))))))</f>
        <v/>
      </c>
      <c r="N170" s="71" t="str">
        <f>IF($G170="","",IF($C170=Listes!$B$34,Listes!$I$31,IF($C170=Listes!$B$35,(VLOOKUP(Barèmes!$F170,Listes!$E$31:$F$36,2,FALSE)),IF($C170=Listes!$B$33,IF(Barèmes!$E170&lt;=Listes!$A$64,Barèmes!$E170*Listes!$A$65,IF(Barèmes!$E170&gt;Listes!$D$64,Barèmes!$E170*Listes!$D$65,((Barèmes!$E170*Listes!$B$65)+Listes!$C$65)))))))</f>
        <v/>
      </c>
      <c r="O170" s="72" t="str">
        <f t="shared" si="6"/>
        <v/>
      </c>
      <c r="P170" s="112"/>
    </row>
    <row r="171" spans="1:16" ht="20.100000000000001" customHeight="1" x14ac:dyDescent="0.25">
      <c r="A171" s="26">
        <v>165</v>
      </c>
      <c r="B171" s="96"/>
      <c r="C171" s="96"/>
      <c r="D171" s="96"/>
      <c r="E171" s="96"/>
      <c r="F171" s="96"/>
      <c r="G171" s="77" t="str">
        <f>IF(C171="","",IF(C171="","",(VLOOKUP(C171,Listes!$B$31:$C$35,2,FALSE))))</f>
        <v/>
      </c>
      <c r="H171" s="252"/>
      <c r="I171" s="252"/>
      <c r="J171" s="96" t="str">
        <f t="shared" si="5"/>
        <v/>
      </c>
      <c r="K171" s="72" t="str">
        <f>IF(G171="","",IF(G171="","",(VLOOKUP(G171,Listes!$C$31:$D$35,2,FALSE))))</f>
        <v/>
      </c>
      <c r="L171" s="71" t="str">
        <f>IF($G171="","",IF($C171=Listes!$B$32,IF(Barèmes!$E171&lt;=Listes!$B$53,(Barèmes!$E171*(VLOOKUP(Barèmes!$D171,Listes!$A$54:$E$60,2,FALSE))),IF(Barèmes!$E171&gt;Listes!$E$53,(Barèmes!$E171*(VLOOKUP(Barèmes!$D171,Listes!$A$54:$E$60,5,FALSE))),(Barèmes!$E171*(VLOOKUP(Barèmes!$D171,Listes!$A$54:$E$60,3,FALSE)))+(VLOOKUP(Barèmes!$D171,Listes!$A$54:$E$60,4,FALSE))))))</f>
        <v/>
      </c>
      <c r="M171" s="71" t="str">
        <f>IF($G171="","",IF($C171=Listes!$B$31,IF(Barèmes!$E171&lt;=Listes!$B$42,(Barèmes!$E171*(VLOOKUP(Barèmes!$D171,Listes!$A$43:$E$49,2,FALSE))),IF(Barèmes!$E171&gt;Listes!$D$42,(Barèmes!$E171*(VLOOKUP(Barèmes!$D171,Listes!$A$43:$E$49,5,FALSE))),(Barèmes!$E171*(VLOOKUP(Barèmes!$D171,Listes!$A$43:$E$49,3,FALSE)))+(VLOOKUP(Barèmes!$D171,Listes!$A$43:$E$49,4,FALSE))))))</f>
        <v/>
      </c>
      <c r="N171" s="71" t="str">
        <f>IF($G171="","",IF($C171=Listes!$B$34,Listes!$I$31,IF($C171=Listes!$B$35,(VLOOKUP(Barèmes!$F171,Listes!$E$31:$F$36,2,FALSE)),IF($C171=Listes!$B$33,IF(Barèmes!$E171&lt;=Listes!$A$64,Barèmes!$E171*Listes!$A$65,IF(Barèmes!$E171&gt;Listes!$D$64,Barèmes!$E171*Listes!$D$65,((Barèmes!$E171*Listes!$B$65)+Listes!$C$65)))))))</f>
        <v/>
      </c>
      <c r="O171" s="72" t="str">
        <f t="shared" si="6"/>
        <v/>
      </c>
      <c r="P171" s="112"/>
    </row>
    <row r="172" spans="1:16" ht="20.100000000000001" customHeight="1" x14ac:dyDescent="0.25">
      <c r="A172" s="26">
        <v>166</v>
      </c>
      <c r="B172" s="96"/>
      <c r="C172" s="96"/>
      <c r="D172" s="96"/>
      <c r="E172" s="96"/>
      <c r="F172" s="96"/>
      <c r="G172" s="77" t="str">
        <f>IF(C172="","",IF(C172="","",(VLOOKUP(C172,Listes!$B$31:$C$35,2,FALSE))))</f>
        <v/>
      </c>
      <c r="H172" s="252"/>
      <c r="I172" s="252"/>
      <c r="J172" s="96" t="str">
        <f t="shared" si="5"/>
        <v/>
      </c>
      <c r="K172" s="72" t="str">
        <f>IF(G172="","",IF(G172="","",(VLOOKUP(G172,Listes!$C$31:$D$35,2,FALSE))))</f>
        <v/>
      </c>
      <c r="L172" s="71" t="str">
        <f>IF($G172="","",IF($C172=Listes!$B$32,IF(Barèmes!$E172&lt;=Listes!$B$53,(Barèmes!$E172*(VLOOKUP(Barèmes!$D172,Listes!$A$54:$E$60,2,FALSE))),IF(Barèmes!$E172&gt;Listes!$E$53,(Barèmes!$E172*(VLOOKUP(Barèmes!$D172,Listes!$A$54:$E$60,5,FALSE))),(Barèmes!$E172*(VLOOKUP(Barèmes!$D172,Listes!$A$54:$E$60,3,FALSE)))+(VLOOKUP(Barèmes!$D172,Listes!$A$54:$E$60,4,FALSE))))))</f>
        <v/>
      </c>
      <c r="M172" s="71" t="str">
        <f>IF($G172="","",IF($C172=Listes!$B$31,IF(Barèmes!$E172&lt;=Listes!$B$42,(Barèmes!$E172*(VLOOKUP(Barèmes!$D172,Listes!$A$43:$E$49,2,FALSE))),IF(Barèmes!$E172&gt;Listes!$D$42,(Barèmes!$E172*(VLOOKUP(Barèmes!$D172,Listes!$A$43:$E$49,5,FALSE))),(Barèmes!$E172*(VLOOKUP(Barèmes!$D172,Listes!$A$43:$E$49,3,FALSE)))+(VLOOKUP(Barèmes!$D172,Listes!$A$43:$E$49,4,FALSE))))))</f>
        <v/>
      </c>
      <c r="N172" s="71" t="str">
        <f>IF($G172="","",IF($C172=Listes!$B$34,Listes!$I$31,IF($C172=Listes!$B$35,(VLOOKUP(Barèmes!$F172,Listes!$E$31:$F$36,2,FALSE)),IF($C172=Listes!$B$33,IF(Barèmes!$E172&lt;=Listes!$A$64,Barèmes!$E172*Listes!$A$65,IF(Barèmes!$E172&gt;Listes!$D$64,Barèmes!$E172*Listes!$D$65,((Barèmes!$E172*Listes!$B$65)+Listes!$C$65)))))))</f>
        <v/>
      </c>
      <c r="O172" s="72" t="str">
        <f t="shared" si="6"/>
        <v/>
      </c>
      <c r="P172" s="112"/>
    </row>
    <row r="173" spans="1:16" ht="20.100000000000001" customHeight="1" x14ac:dyDescent="0.25">
      <c r="A173" s="26">
        <v>167</v>
      </c>
      <c r="B173" s="96"/>
      <c r="C173" s="96"/>
      <c r="D173" s="96"/>
      <c r="E173" s="96"/>
      <c r="F173" s="96"/>
      <c r="G173" s="77" t="str">
        <f>IF(C173="","",IF(C173="","",(VLOOKUP(C173,Listes!$B$31:$C$35,2,FALSE))))</f>
        <v/>
      </c>
      <c r="H173" s="252"/>
      <c r="I173" s="252"/>
      <c r="J173" s="96" t="str">
        <f t="shared" si="5"/>
        <v/>
      </c>
      <c r="K173" s="72" t="str">
        <f>IF(G173="","",IF(G173="","",(VLOOKUP(G173,Listes!$C$31:$D$35,2,FALSE))))</f>
        <v/>
      </c>
      <c r="L173" s="71" t="str">
        <f>IF($G173="","",IF($C173=Listes!$B$32,IF(Barèmes!$E173&lt;=Listes!$B$53,(Barèmes!$E173*(VLOOKUP(Barèmes!$D173,Listes!$A$54:$E$60,2,FALSE))),IF(Barèmes!$E173&gt;Listes!$E$53,(Barèmes!$E173*(VLOOKUP(Barèmes!$D173,Listes!$A$54:$E$60,5,FALSE))),(Barèmes!$E173*(VLOOKUP(Barèmes!$D173,Listes!$A$54:$E$60,3,FALSE)))+(VLOOKUP(Barèmes!$D173,Listes!$A$54:$E$60,4,FALSE))))))</f>
        <v/>
      </c>
      <c r="M173" s="71" t="str">
        <f>IF($G173="","",IF($C173=Listes!$B$31,IF(Barèmes!$E173&lt;=Listes!$B$42,(Barèmes!$E173*(VLOOKUP(Barèmes!$D173,Listes!$A$43:$E$49,2,FALSE))),IF(Barèmes!$E173&gt;Listes!$D$42,(Barèmes!$E173*(VLOOKUP(Barèmes!$D173,Listes!$A$43:$E$49,5,FALSE))),(Barèmes!$E173*(VLOOKUP(Barèmes!$D173,Listes!$A$43:$E$49,3,FALSE)))+(VLOOKUP(Barèmes!$D173,Listes!$A$43:$E$49,4,FALSE))))))</f>
        <v/>
      </c>
      <c r="N173" s="71" t="str">
        <f>IF($G173="","",IF($C173=Listes!$B$34,Listes!$I$31,IF($C173=Listes!$B$35,(VLOOKUP(Barèmes!$F173,Listes!$E$31:$F$36,2,FALSE)),IF($C173=Listes!$B$33,IF(Barèmes!$E173&lt;=Listes!$A$64,Barèmes!$E173*Listes!$A$65,IF(Barèmes!$E173&gt;Listes!$D$64,Barèmes!$E173*Listes!$D$65,((Barèmes!$E173*Listes!$B$65)+Listes!$C$65)))))))</f>
        <v/>
      </c>
      <c r="O173" s="72" t="str">
        <f t="shared" si="6"/>
        <v/>
      </c>
      <c r="P173" s="112"/>
    </row>
    <row r="174" spans="1:16" ht="20.100000000000001" customHeight="1" x14ac:dyDescent="0.25">
      <c r="A174" s="26">
        <v>168</v>
      </c>
      <c r="B174" s="96"/>
      <c r="C174" s="96"/>
      <c r="D174" s="96"/>
      <c r="E174" s="96"/>
      <c r="F174" s="96"/>
      <c r="G174" s="77" t="str">
        <f>IF(C174="","",IF(C174="","",(VLOOKUP(C174,Listes!$B$31:$C$35,2,FALSE))))</f>
        <v/>
      </c>
      <c r="H174" s="252"/>
      <c r="I174" s="252"/>
      <c r="J174" s="96" t="str">
        <f t="shared" si="5"/>
        <v/>
      </c>
      <c r="K174" s="72" t="str">
        <f>IF(G174="","",IF(G174="","",(VLOOKUP(G174,Listes!$C$31:$D$35,2,FALSE))))</f>
        <v/>
      </c>
      <c r="L174" s="71" t="str">
        <f>IF($G174="","",IF($C174=Listes!$B$32,IF(Barèmes!$E174&lt;=Listes!$B$53,(Barèmes!$E174*(VLOOKUP(Barèmes!$D174,Listes!$A$54:$E$60,2,FALSE))),IF(Barèmes!$E174&gt;Listes!$E$53,(Barèmes!$E174*(VLOOKUP(Barèmes!$D174,Listes!$A$54:$E$60,5,FALSE))),(Barèmes!$E174*(VLOOKUP(Barèmes!$D174,Listes!$A$54:$E$60,3,FALSE)))+(VLOOKUP(Barèmes!$D174,Listes!$A$54:$E$60,4,FALSE))))))</f>
        <v/>
      </c>
      <c r="M174" s="71" t="str">
        <f>IF($G174="","",IF($C174=Listes!$B$31,IF(Barèmes!$E174&lt;=Listes!$B$42,(Barèmes!$E174*(VLOOKUP(Barèmes!$D174,Listes!$A$43:$E$49,2,FALSE))),IF(Barèmes!$E174&gt;Listes!$D$42,(Barèmes!$E174*(VLOOKUP(Barèmes!$D174,Listes!$A$43:$E$49,5,FALSE))),(Barèmes!$E174*(VLOOKUP(Barèmes!$D174,Listes!$A$43:$E$49,3,FALSE)))+(VLOOKUP(Barèmes!$D174,Listes!$A$43:$E$49,4,FALSE))))))</f>
        <v/>
      </c>
      <c r="N174" s="71" t="str">
        <f>IF($G174="","",IF($C174=Listes!$B$34,Listes!$I$31,IF($C174=Listes!$B$35,(VLOOKUP(Barèmes!$F174,Listes!$E$31:$F$36,2,FALSE)),IF($C174=Listes!$B$33,IF(Barèmes!$E174&lt;=Listes!$A$64,Barèmes!$E174*Listes!$A$65,IF(Barèmes!$E174&gt;Listes!$D$64,Barèmes!$E174*Listes!$D$65,((Barèmes!$E174*Listes!$B$65)+Listes!$C$65)))))))</f>
        <v/>
      </c>
      <c r="O174" s="72" t="str">
        <f t="shared" si="6"/>
        <v/>
      </c>
      <c r="P174" s="112"/>
    </row>
    <row r="175" spans="1:16" ht="20.100000000000001" customHeight="1" x14ac:dyDescent="0.25">
      <c r="A175" s="26">
        <v>169</v>
      </c>
      <c r="B175" s="96"/>
      <c r="C175" s="96"/>
      <c r="D175" s="96"/>
      <c r="E175" s="96"/>
      <c r="F175" s="96"/>
      <c r="G175" s="77" t="str">
        <f>IF(C175="","",IF(C175="","",(VLOOKUP(C175,Listes!$B$31:$C$35,2,FALSE))))</f>
        <v/>
      </c>
      <c r="H175" s="252"/>
      <c r="I175" s="252"/>
      <c r="J175" s="96" t="str">
        <f t="shared" si="5"/>
        <v/>
      </c>
      <c r="K175" s="72" t="str">
        <f>IF(G175="","",IF(G175="","",(VLOOKUP(G175,Listes!$C$31:$D$35,2,FALSE))))</f>
        <v/>
      </c>
      <c r="L175" s="71" t="str">
        <f>IF($G175="","",IF($C175=Listes!$B$32,IF(Barèmes!$E175&lt;=Listes!$B$53,(Barèmes!$E175*(VLOOKUP(Barèmes!$D175,Listes!$A$54:$E$60,2,FALSE))),IF(Barèmes!$E175&gt;Listes!$E$53,(Barèmes!$E175*(VLOOKUP(Barèmes!$D175,Listes!$A$54:$E$60,5,FALSE))),(Barèmes!$E175*(VLOOKUP(Barèmes!$D175,Listes!$A$54:$E$60,3,FALSE)))+(VLOOKUP(Barèmes!$D175,Listes!$A$54:$E$60,4,FALSE))))))</f>
        <v/>
      </c>
      <c r="M175" s="71" t="str">
        <f>IF($G175="","",IF($C175=Listes!$B$31,IF(Barèmes!$E175&lt;=Listes!$B$42,(Barèmes!$E175*(VLOOKUP(Barèmes!$D175,Listes!$A$43:$E$49,2,FALSE))),IF(Barèmes!$E175&gt;Listes!$D$42,(Barèmes!$E175*(VLOOKUP(Barèmes!$D175,Listes!$A$43:$E$49,5,FALSE))),(Barèmes!$E175*(VLOOKUP(Barèmes!$D175,Listes!$A$43:$E$49,3,FALSE)))+(VLOOKUP(Barèmes!$D175,Listes!$A$43:$E$49,4,FALSE))))))</f>
        <v/>
      </c>
      <c r="N175" s="71" t="str">
        <f>IF($G175="","",IF($C175=Listes!$B$34,Listes!$I$31,IF($C175=Listes!$B$35,(VLOOKUP(Barèmes!$F175,Listes!$E$31:$F$36,2,FALSE)),IF($C175=Listes!$B$33,IF(Barèmes!$E175&lt;=Listes!$A$64,Barèmes!$E175*Listes!$A$65,IF(Barèmes!$E175&gt;Listes!$D$64,Barèmes!$E175*Listes!$D$65,((Barèmes!$E175*Listes!$B$65)+Listes!$C$65)))))))</f>
        <v/>
      </c>
      <c r="O175" s="72" t="str">
        <f t="shared" si="6"/>
        <v/>
      </c>
      <c r="P175" s="112"/>
    </row>
    <row r="176" spans="1:16" ht="20.100000000000001" customHeight="1" x14ac:dyDescent="0.25">
      <c r="A176" s="26">
        <v>170</v>
      </c>
      <c r="B176" s="96"/>
      <c r="C176" s="96"/>
      <c r="D176" s="96"/>
      <c r="E176" s="96"/>
      <c r="F176" s="96"/>
      <c r="G176" s="77" t="str">
        <f>IF(C176="","",IF(C176="","",(VLOOKUP(C176,Listes!$B$31:$C$35,2,FALSE))))</f>
        <v/>
      </c>
      <c r="H176" s="252"/>
      <c r="I176" s="252"/>
      <c r="J176" s="96" t="str">
        <f t="shared" si="5"/>
        <v/>
      </c>
      <c r="K176" s="72" t="str">
        <f>IF(G176="","",IF(G176="","",(VLOOKUP(G176,Listes!$C$31:$D$35,2,FALSE))))</f>
        <v/>
      </c>
      <c r="L176" s="71" t="str">
        <f>IF($G176="","",IF($C176=Listes!$B$32,IF(Barèmes!$E176&lt;=Listes!$B$53,(Barèmes!$E176*(VLOOKUP(Barèmes!$D176,Listes!$A$54:$E$60,2,FALSE))),IF(Barèmes!$E176&gt;Listes!$E$53,(Barèmes!$E176*(VLOOKUP(Barèmes!$D176,Listes!$A$54:$E$60,5,FALSE))),(Barèmes!$E176*(VLOOKUP(Barèmes!$D176,Listes!$A$54:$E$60,3,FALSE)))+(VLOOKUP(Barèmes!$D176,Listes!$A$54:$E$60,4,FALSE))))))</f>
        <v/>
      </c>
      <c r="M176" s="71" t="str">
        <f>IF($G176="","",IF($C176=Listes!$B$31,IF(Barèmes!$E176&lt;=Listes!$B$42,(Barèmes!$E176*(VLOOKUP(Barèmes!$D176,Listes!$A$43:$E$49,2,FALSE))),IF(Barèmes!$E176&gt;Listes!$D$42,(Barèmes!$E176*(VLOOKUP(Barèmes!$D176,Listes!$A$43:$E$49,5,FALSE))),(Barèmes!$E176*(VLOOKUP(Barèmes!$D176,Listes!$A$43:$E$49,3,FALSE)))+(VLOOKUP(Barèmes!$D176,Listes!$A$43:$E$49,4,FALSE))))))</f>
        <v/>
      </c>
      <c r="N176" s="71" t="str">
        <f>IF($G176="","",IF($C176=Listes!$B$34,Listes!$I$31,IF($C176=Listes!$B$35,(VLOOKUP(Barèmes!$F176,Listes!$E$31:$F$36,2,FALSE)),IF($C176=Listes!$B$33,IF(Barèmes!$E176&lt;=Listes!$A$64,Barèmes!$E176*Listes!$A$65,IF(Barèmes!$E176&gt;Listes!$D$64,Barèmes!$E176*Listes!$D$65,((Barèmes!$E176*Listes!$B$65)+Listes!$C$65)))))))</f>
        <v/>
      </c>
      <c r="O176" s="72" t="str">
        <f t="shared" si="6"/>
        <v/>
      </c>
      <c r="P176" s="112"/>
    </row>
    <row r="177" spans="1:16" ht="20.100000000000001" customHeight="1" x14ac:dyDescent="0.25">
      <c r="A177" s="26">
        <v>171</v>
      </c>
      <c r="B177" s="96"/>
      <c r="C177" s="96"/>
      <c r="D177" s="96"/>
      <c r="E177" s="96"/>
      <c r="F177" s="96"/>
      <c r="G177" s="77" t="str">
        <f>IF(C177="","",IF(C177="","",(VLOOKUP(C177,Listes!$B$31:$C$35,2,FALSE))))</f>
        <v/>
      </c>
      <c r="H177" s="252"/>
      <c r="I177" s="252"/>
      <c r="J177" s="96" t="str">
        <f t="shared" si="5"/>
        <v/>
      </c>
      <c r="K177" s="72" t="str">
        <f>IF(G177="","",IF(G177="","",(VLOOKUP(G177,Listes!$C$31:$D$35,2,FALSE))))</f>
        <v/>
      </c>
      <c r="L177" s="71" t="str">
        <f>IF($G177="","",IF($C177=Listes!$B$32,IF(Barèmes!$E177&lt;=Listes!$B$53,(Barèmes!$E177*(VLOOKUP(Barèmes!$D177,Listes!$A$54:$E$60,2,FALSE))),IF(Barèmes!$E177&gt;Listes!$E$53,(Barèmes!$E177*(VLOOKUP(Barèmes!$D177,Listes!$A$54:$E$60,5,FALSE))),(Barèmes!$E177*(VLOOKUP(Barèmes!$D177,Listes!$A$54:$E$60,3,FALSE)))+(VLOOKUP(Barèmes!$D177,Listes!$A$54:$E$60,4,FALSE))))))</f>
        <v/>
      </c>
      <c r="M177" s="71" t="str">
        <f>IF($G177="","",IF($C177=Listes!$B$31,IF(Barèmes!$E177&lt;=Listes!$B$42,(Barèmes!$E177*(VLOOKUP(Barèmes!$D177,Listes!$A$43:$E$49,2,FALSE))),IF(Barèmes!$E177&gt;Listes!$D$42,(Barèmes!$E177*(VLOOKUP(Barèmes!$D177,Listes!$A$43:$E$49,5,FALSE))),(Barèmes!$E177*(VLOOKUP(Barèmes!$D177,Listes!$A$43:$E$49,3,FALSE)))+(VLOOKUP(Barèmes!$D177,Listes!$A$43:$E$49,4,FALSE))))))</f>
        <v/>
      </c>
      <c r="N177" s="71" t="str">
        <f>IF($G177="","",IF($C177=Listes!$B$34,Listes!$I$31,IF($C177=Listes!$B$35,(VLOOKUP(Barèmes!$F177,Listes!$E$31:$F$36,2,FALSE)),IF($C177=Listes!$B$33,IF(Barèmes!$E177&lt;=Listes!$A$64,Barèmes!$E177*Listes!$A$65,IF(Barèmes!$E177&gt;Listes!$D$64,Barèmes!$E177*Listes!$D$65,((Barèmes!$E177*Listes!$B$65)+Listes!$C$65)))))))</f>
        <v/>
      </c>
      <c r="O177" s="72" t="str">
        <f t="shared" si="6"/>
        <v/>
      </c>
      <c r="P177" s="112"/>
    </row>
    <row r="178" spans="1:16" ht="20.100000000000001" customHeight="1" x14ac:dyDescent="0.25">
      <c r="A178" s="26">
        <v>172</v>
      </c>
      <c r="B178" s="96"/>
      <c r="C178" s="96"/>
      <c r="D178" s="96"/>
      <c r="E178" s="96"/>
      <c r="F178" s="96"/>
      <c r="G178" s="77" t="str">
        <f>IF(C178="","",IF(C178="","",(VLOOKUP(C178,Listes!$B$31:$C$35,2,FALSE))))</f>
        <v/>
      </c>
      <c r="H178" s="252"/>
      <c r="I178" s="252"/>
      <c r="J178" s="96" t="str">
        <f t="shared" si="5"/>
        <v/>
      </c>
      <c r="K178" s="72" t="str">
        <f>IF(G178="","",IF(G178="","",(VLOOKUP(G178,Listes!$C$31:$D$35,2,FALSE))))</f>
        <v/>
      </c>
      <c r="L178" s="71" t="str">
        <f>IF($G178="","",IF($C178=Listes!$B$32,IF(Barèmes!$E178&lt;=Listes!$B$53,(Barèmes!$E178*(VLOOKUP(Barèmes!$D178,Listes!$A$54:$E$60,2,FALSE))),IF(Barèmes!$E178&gt;Listes!$E$53,(Barèmes!$E178*(VLOOKUP(Barèmes!$D178,Listes!$A$54:$E$60,5,FALSE))),(Barèmes!$E178*(VLOOKUP(Barèmes!$D178,Listes!$A$54:$E$60,3,FALSE)))+(VLOOKUP(Barèmes!$D178,Listes!$A$54:$E$60,4,FALSE))))))</f>
        <v/>
      </c>
      <c r="M178" s="71" t="str">
        <f>IF($G178="","",IF($C178=Listes!$B$31,IF(Barèmes!$E178&lt;=Listes!$B$42,(Barèmes!$E178*(VLOOKUP(Barèmes!$D178,Listes!$A$43:$E$49,2,FALSE))),IF(Barèmes!$E178&gt;Listes!$D$42,(Barèmes!$E178*(VLOOKUP(Barèmes!$D178,Listes!$A$43:$E$49,5,FALSE))),(Barèmes!$E178*(VLOOKUP(Barèmes!$D178,Listes!$A$43:$E$49,3,FALSE)))+(VLOOKUP(Barèmes!$D178,Listes!$A$43:$E$49,4,FALSE))))))</f>
        <v/>
      </c>
      <c r="N178" s="71" t="str">
        <f>IF($G178="","",IF($C178=Listes!$B$34,Listes!$I$31,IF($C178=Listes!$B$35,(VLOOKUP(Barèmes!$F178,Listes!$E$31:$F$36,2,FALSE)),IF($C178=Listes!$B$33,IF(Barèmes!$E178&lt;=Listes!$A$64,Barèmes!$E178*Listes!$A$65,IF(Barèmes!$E178&gt;Listes!$D$64,Barèmes!$E178*Listes!$D$65,((Barèmes!$E178*Listes!$B$65)+Listes!$C$65)))))))</f>
        <v/>
      </c>
      <c r="O178" s="72" t="str">
        <f t="shared" si="6"/>
        <v/>
      </c>
      <c r="P178" s="112"/>
    </row>
    <row r="179" spans="1:16" ht="20.100000000000001" customHeight="1" x14ac:dyDescent="0.25">
      <c r="A179" s="26">
        <v>173</v>
      </c>
      <c r="B179" s="96"/>
      <c r="C179" s="96"/>
      <c r="D179" s="96"/>
      <c r="E179" s="96"/>
      <c r="F179" s="96"/>
      <c r="G179" s="77" t="str">
        <f>IF(C179="","",IF(C179="","",(VLOOKUP(C179,Listes!$B$31:$C$35,2,FALSE))))</f>
        <v/>
      </c>
      <c r="H179" s="252"/>
      <c r="I179" s="252"/>
      <c r="J179" s="96" t="str">
        <f t="shared" si="5"/>
        <v/>
      </c>
      <c r="K179" s="72" t="str">
        <f>IF(G179="","",IF(G179="","",(VLOOKUP(G179,Listes!$C$31:$D$35,2,FALSE))))</f>
        <v/>
      </c>
      <c r="L179" s="71" t="str">
        <f>IF($G179="","",IF($C179=Listes!$B$32,IF(Barèmes!$E179&lt;=Listes!$B$53,(Barèmes!$E179*(VLOOKUP(Barèmes!$D179,Listes!$A$54:$E$60,2,FALSE))),IF(Barèmes!$E179&gt;Listes!$E$53,(Barèmes!$E179*(VLOOKUP(Barèmes!$D179,Listes!$A$54:$E$60,5,FALSE))),(Barèmes!$E179*(VLOOKUP(Barèmes!$D179,Listes!$A$54:$E$60,3,FALSE)))+(VLOOKUP(Barèmes!$D179,Listes!$A$54:$E$60,4,FALSE))))))</f>
        <v/>
      </c>
      <c r="M179" s="71" t="str">
        <f>IF($G179="","",IF($C179=Listes!$B$31,IF(Barèmes!$E179&lt;=Listes!$B$42,(Barèmes!$E179*(VLOOKUP(Barèmes!$D179,Listes!$A$43:$E$49,2,FALSE))),IF(Barèmes!$E179&gt;Listes!$D$42,(Barèmes!$E179*(VLOOKUP(Barèmes!$D179,Listes!$A$43:$E$49,5,FALSE))),(Barèmes!$E179*(VLOOKUP(Barèmes!$D179,Listes!$A$43:$E$49,3,FALSE)))+(VLOOKUP(Barèmes!$D179,Listes!$A$43:$E$49,4,FALSE))))))</f>
        <v/>
      </c>
      <c r="N179" s="71" t="str">
        <f>IF($G179="","",IF($C179=Listes!$B$34,Listes!$I$31,IF($C179=Listes!$B$35,(VLOOKUP(Barèmes!$F179,Listes!$E$31:$F$36,2,FALSE)),IF($C179=Listes!$B$33,IF(Barèmes!$E179&lt;=Listes!$A$64,Barèmes!$E179*Listes!$A$65,IF(Barèmes!$E179&gt;Listes!$D$64,Barèmes!$E179*Listes!$D$65,((Barèmes!$E179*Listes!$B$65)+Listes!$C$65)))))))</f>
        <v/>
      </c>
      <c r="O179" s="72" t="str">
        <f t="shared" si="6"/>
        <v/>
      </c>
      <c r="P179" s="112"/>
    </row>
    <row r="180" spans="1:16" ht="20.100000000000001" customHeight="1" x14ac:dyDescent="0.25">
      <c r="A180" s="26">
        <v>174</v>
      </c>
      <c r="B180" s="96"/>
      <c r="C180" s="96"/>
      <c r="D180" s="96"/>
      <c r="E180" s="96"/>
      <c r="F180" s="96"/>
      <c r="G180" s="77" t="str">
        <f>IF(C180="","",IF(C180="","",(VLOOKUP(C180,Listes!$B$31:$C$35,2,FALSE))))</f>
        <v/>
      </c>
      <c r="H180" s="252"/>
      <c r="I180" s="252"/>
      <c r="J180" s="96" t="str">
        <f t="shared" si="5"/>
        <v/>
      </c>
      <c r="K180" s="72" t="str">
        <f>IF(G180="","",IF(G180="","",(VLOOKUP(G180,Listes!$C$31:$D$35,2,FALSE))))</f>
        <v/>
      </c>
      <c r="L180" s="71" t="str">
        <f>IF($G180="","",IF($C180=Listes!$B$32,IF(Barèmes!$E180&lt;=Listes!$B$53,(Barèmes!$E180*(VLOOKUP(Barèmes!$D180,Listes!$A$54:$E$60,2,FALSE))),IF(Barèmes!$E180&gt;Listes!$E$53,(Barèmes!$E180*(VLOOKUP(Barèmes!$D180,Listes!$A$54:$E$60,5,FALSE))),(Barèmes!$E180*(VLOOKUP(Barèmes!$D180,Listes!$A$54:$E$60,3,FALSE)))+(VLOOKUP(Barèmes!$D180,Listes!$A$54:$E$60,4,FALSE))))))</f>
        <v/>
      </c>
      <c r="M180" s="71" t="str">
        <f>IF($G180="","",IF($C180=Listes!$B$31,IF(Barèmes!$E180&lt;=Listes!$B$42,(Barèmes!$E180*(VLOOKUP(Barèmes!$D180,Listes!$A$43:$E$49,2,FALSE))),IF(Barèmes!$E180&gt;Listes!$D$42,(Barèmes!$E180*(VLOOKUP(Barèmes!$D180,Listes!$A$43:$E$49,5,FALSE))),(Barèmes!$E180*(VLOOKUP(Barèmes!$D180,Listes!$A$43:$E$49,3,FALSE)))+(VLOOKUP(Barèmes!$D180,Listes!$A$43:$E$49,4,FALSE))))))</f>
        <v/>
      </c>
      <c r="N180" s="71" t="str">
        <f>IF($G180="","",IF($C180=Listes!$B$34,Listes!$I$31,IF($C180=Listes!$B$35,(VLOOKUP(Barèmes!$F180,Listes!$E$31:$F$36,2,FALSE)),IF($C180=Listes!$B$33,IF(Barèmes!$E180&lt;=Listes!$A$64,Barèmes!$E180*Listes!$A$65,IF(Barèmes!$E180&gt;Listes!$D$64,Barèmes!$E180*Listes!$D$65,((Barèmes!$E180*Listes!$B$65)+Listes!$C$65)))))))</f>
        <v/>
      </c>
      <c r="O180" s="72" t="str">
        <f t="shared" si="6"/>
        <v/>
      </c>
      <c r="P180" s="112"/>
    </row>
    <row r="181" spans="1:16" ht="20.100000000000001" customHeight="1" x14ac:dyDescent="0.25">
      <c r="A181" s="26">
        <v>175</v>
      </c>
      <c r="B181" s="96"/>
      <c r="C181" s="96"/>
      <c r="D181" s="96"/>
      <c r="E181" s="96"/>
      <c r="F181" s="96"/>
      <c r="G181" s="77" t="str">
        <f>IF(C181="","",IF(C181="","",(VLOOKUP(C181,Listes!$B$31:$C$35,2,FALSE))))</f>
        <v/>
      </c>
      <c r="H181" s="252"/>
      <c r="I181" s="252"/>
      <c r="J181" s="96" t="str">
        <f t="shared" si="5"/>
        <v/>
      </c>
      <c r="K181" s="72" t="str">
        <f>IF(G181="","",IF(G181="","",(VLOOKUP(G181,Listes!$C$31:$D$35,2,FALSE))))</f>
        <v/>
      </c>
      <c r="L181" s="71" t="str">
        <f>IF($G181="","",IF($C181=Listes!$B$32,IF(Barèmes!$E181&lt;=Listes!$B$53,(Barèmes!$E181*(VLOOKUP(Barèmes!$D181,Listes!$A$54:$E$60,2,FALSE))),IF(Barèmes!$E181&gt;Listes!$E$53,(Barèmes!$E181*(VLOOKUP(Barèmes!$D181,Listes!$A$54:$E$60,5,FALSE))),(Barèmes!$E181*(VLOOKUP(Barèmes!$D181,Listes!$A$54:$E$60,3,FALSE)))+(VLOOKUP(Barèmes!$D181,Listes!$A$54:$E$60,4,FALSE))))))</f>
        <v/>
      </c>
      <c r="M181" s="71" t="str">
        <f>IF($G181="","",IF($C181=Listes!$B$31,IF(Barèmes!$E181&lt;=Listes!$B$42,(Barèmes!$E181*(VLOOKUP(Barèmes!$D181,Listes!$A$43:$E$49,2,FALSE))),IF(Barèmes!$E181&gt;Listes!$D$42,(Barèmes!$E181*(VLOOKUP(Barèmes!$D181,Listes!$A$43:$E$49,5,FALSE))),(Barèmes!$E181*(VLOOKUP(Barèmes!$D181,Listes!$A$43:$E$49,3,FALSE)))+(VLOOKUP(Barèmes!$D181,Listes!$A$43:$E$49,4,FALSE))))))</f>
        <v/>
      </c>
      <c r="N181" s="71" t="str">
        <f>IF($G181="","",IF($C181=Listes!$B$34,Listes!$I$31,IF($C181=Listes!$B$35,(VLOOKUP(Barèmes!$F181,Listes!$E$31:$F$36,2,FALSE)),IF($C181=Listes!$B$33,IF(Barèmes!$E181&lt;=Listes!$A$64,Barèmes!$E181*Listes!$A$65,IF(Barèmes!$E181&gt;Listes!$D$64,Barèmes!$E181*Listes!$D$65,((Barèmes!$E181*Listes!$B$65)+Listes!$C$65)))))))</f>
        <v/>
      </c>
      <c r="O181" s="72" t="str">
        <f t="shared" si="6"/>
        <v/>
      </c>
      <c r="P181" s="112"/>
    </row>
    <row r="182" spans="1:16" ht="20.100000000000001" customHeight="1" x14ac:dyDescent="0.25">
      <c r="A182" s="26">
        <v>176</v>
      </c>
      <c r="B182" s="96"/>
      <c r="C182" s="96"/>
      <c r="D182" s="96"/>
      <c r="E182" s="96"/>
      <c r="F182" s="96"/>
      <c r="G182" s="77" t="str">
        <f>IF(C182="","",IF(C182="","",(VLOOKUP(C182,Listes!$B$31:$C$35,2,FALSE))))</f>
        <v/>
      </c>
      <c r="H182" s="252"/>
      <c r="I182" s="252"/>
      <c r="J182" s="96" t="str">
        <f t="shared" si="5"/>
        <v/>
      </c>
      <c r="K182" s="72" t="str">
        <f>IF(G182="","",IF(G182="","",(VLOOKUP(G182,Listes!$C$31:$D$35,2,FALSE))))</f>
        <v/>
      </c>
      <c r="L182" s="71" t="str">
        <f>IF($G182="","",IF($C182=Listes!$B$32,IF(Barèmes!$E182&lt;=Listes!$B$53,(Barèmes!$E182*(VLOOKUP(Barèmes!$D182,Listes!$A$54:$E$60,2,FALSE))),IF(Barèmes!$E182&gt;Listes!$E$53,(Barèmes!$E182*(VLOOKUP(Barèmes!$D182,Listes!$A$54:$E$60,5,FALSE))),(Barèmes!$E182*(VLOOKUP(Barèmes!$D182,Listes!$A$54:$E$60,3,FALSE)))+(VLOOKUP(Barèmes!$D182,Listes!$A$54:$E$60,4,FALSE))))))</f>
        <v/>
      </c>
      <c r="M182" s="71" t="str">
        <f>IF($G182="","",IF($C182=Listes!$B$31,IF(Barèmes!$E182&lt;=Listes!$B$42,(Barèmes!$E182*(VLOOKUP(Barèmes!$D182,Listes!$A$43:$E$49,2,FALSE))),IF(Barèmes!$E182&gt;Listes!$D$42,(Barèmes!$E182*(VLOOKUP(Barèmes!$D182,Listes!$A$43:$E$49,5,FALSE))),(Barèmes!$E182*(VLOOKUP(Barèmes!$D182,Listes!$A$43:$E$49,3,FALSE)))+(VLOOKUP(Barèmes!$D182,Listes!$A$43:$E$49,4,FALSE))))))</f>
        <v/>
      </c>
      <c r="N182" s="71" t="str">
        <f>IF($G182="","",IF($C182=Listes!$B$34,Listes!$I$31,IF($C182=Listes!$B$35,(VLOOKUP(Barèmes!$F182,Listes!$E$31:$F$36,2,FALSE)),IF($C182=Listes!$B$33,IF(Barèmes!$E182&lt;=Listes!$A$64,Barèmes!$E182*Listes!$A$65,IF(Barèmes!$E182&gt;Listes!$D$64,Barèmes!$E182*Listes!$D$65,((Barèmes!$E182*Listes!$B$65)+Listes!$C$65)))))))</f>
        <v/>
      </c>
      <c r="O182" s="72" t="str">
        <f t="shared" si="6"/>
        <v/>
      </c>
      <c r="P182" s="112"/>
    </row>
    <row r="183" spans="1:16" ht="20.100000000000001" customHeight="1" x14ac:dyDescent="0.25">
      <c r="A183" s="26">
        <v>177</v>
      </c>
      <c r="B183" s="96"/>
      <c r="C183" s="96"/>
      <c r="D183" s="96"/>
      <c r="E183" s="96"/>
      <c r="F183" s="96"/>
      <c r="G183" s="77" t="str">
        <f>IF(C183="","",IF(C183="","",(VLOOKUP(C183,Listes!$B$31:$C$35,2,FALSE))))</f>
        <v/>
      </c>
      <c r="H183" s="252"/>
      <c r="I183" s="252"/>
      <c r="J183" s="96" t="str">
        <f t="shared" si="5"/>
        <v/>
      </c>
      <c r="K183" s="72" t="str">
        <f>IF(G183="","",IF(G183="","",(VLOOKUP(G183,Listes!$C$31:$D$35,2,FALSE))))</f>
        <v/>
      </c>
      <c r="L183" s="71" t="str">
        <f>IF($G183="","",IF($C183=Listes!$B$32,IF(Barèmes!$E183&lt;=Listes!$B$53,(Barèmes!$E183*(VLOOKUP(Barèmes!$D183,Listes!$A$54:$E$60,2,FALSE))),IF(Barèmes!$E183&gt;Listes!$E$53,(Barèmes!$E183*(VLOOKUP(Barèmes!$D183,Listes!$A$54:$E$60,5,FALSE))),(Barèmes!$E183*(VLOOKUP(Barèmes!$D183,Listes!$A$54:$E$60,3,FALSE)))+(VLOOKUP(Barèmes!$D183,Listes!$A$54:$E$60,4,FALSE))))))</f>
        <v/>
      </c>
      <c r="M183" s="71" t="str">
        <f>IF($G183="","",IF($C183=Listes!$B$31,IF(Barèmes!$E183&lt;=Listes!$B$42,(Barèmes!$E183*(VLOOKUP(Barèmes!$D183,Listes!$A$43:$E$49,2,FALSE))),IF(Barèmes!$E183&gt;Listes!$D$42,(Barèmes!$E183*(VLOOKUP(Barèmes!$D183,Listes!$A$43:$E$49,5,FALSE))),(Barèmes!$E183*(VLOOKUP(Barèmes!$D183,Listes!$A$43:$E$49,3,FALSE)))+(VLOOKUP(Barèmes!$D183,Listes!$A$43:$E$49,4,FALSE))))))</f>
        <v/>
      </c>
      <c r="N183" s="71" t="str">
        <f>IF($G183="","",IF($C183=Listes!$B$34,Listes!$I$31,IF($C183=Listes!$B$35,(VLOOKUP(Barèmes!$F183,Listes!$E$31:$F$36,2,FALSE)),IF($C183=Listes!$B$33,IF(Barèmes!$E183&lt;=Listes!$A$64,Barèmes!$E183*Listes!$A$65,IF(Barèmes!$E183&gt;Listes!$D$64,Barèmes!$E183*Listes!$D$65,((Barèmes!$E183*Listes!$B$65)+Listes!$C$65)))))))</f>
        <v/>
      </c>
      <c r="O183" s="72" t="str">
        <f t="shared" si="6"/>
        <v/>
      </c>
      <c r="P183" s="112"/>
    </row>
    <row r="184" spans="1:16" ht="20.100000000000001" customHeight="1" x14ac:dyDescent="0.25">
      <c r="A184" s="26">
        <v>178</v>
      </c>
      <c r="B184" s="96"/>
      <c r="C184" s="96"/>
      <c r="D184" s="96"/>
      <c r="E184" s="96"/>
      <c r="F184" s="96"/>
      <c r="G184" s="77" t="str">
        <f>IF(C184="","",IF(C184="","",(VLOOKUP(C184,Listes!$B$31:$C$35,2,FALSE))))</f>
        <v/>
      </c>
      <c r="H184" s="252"/>
      <c r="I184" s="252"/>
      <c r="J184" s="96" t="str">
        <f t="shared" si="5"/>
        <v/>
      </c>
      <c r="K184" s="72" t="str">
        <f>IF(G184="","",IF(G184="","",(VLOOKUP(G184,Listes!$C$31:$D$35,2,FALSE))))</f>
        <v/>
      </c>
      <c r="L184" s="71" t="str">
        <f>IF($G184="","",IF($C184=Listes!$B$32,IF(Barèmes!$E184&lt;=Listes!$B$53,(Barèmes!$E184*(VLOOKUP(Barèmes!$D184,Listes!$A$54:$E$60,2,FALSE))),IF(Barèmes!$E184&gt;Listes!$E$53,(Barèmes!$E184*(VLOOKUP(Barèmes!$D184,Listes!$A$54:$E$60,5,FALSE))),(Barèmes!$E184*(VLOOKUP(Barèmes!$D184,Listes!$A$54:$E$60,3,FALSE)))+(VLOOKUP(Barèmes!$D184,Listes!$A$54:$E$60,4,FALSE))))))</f>
        <v/>
      </c>
      <c r="M184" s="71" t="str">
        <f>IF($G184="","",IF($C184=Listes!$B$31,IF(Barèmes!$E184&lt;=Listes!$B$42,(Barèmes!$E184*(VLOOKUP(Barèmes!$D184,Listes!$A$43:$E$49,2,FALSE))),IF(Barèmes!$E184&gt;Listes!$D$42,(Barèmes!$E184*(VLOOKUP(Barèmes!$D184,Listes!$A$43:$E$49,5,FALSE))),(Barèmes!$E184*(VLOOKUP(Barèmes!$D184,Listes!$A$43:$E$49,3,FALSE)))+(VLOOKUP(Barèmes!$D184,Listes!$A$43:$E$49,4,FALSE))))))</f>
        <v/>
      </c>
      <c r="N184" s="71" t="str">
        <f>IF($G184="","",IF($C184=Listes!$B$34,Listes!$I$31,IF($C184=Listes!$B$35,(VLOOKUP(Barèmes!$F184,Listes!$E$31:$F$36,2,FALSE)),IF($C184=Listes!$B$33,IF(Barèmes!$E184&lt;=Listes!$A$64,Barèmes!$E184*Listes!$A$65,IF(Barèmes!$E184&gt;Listes!$D$64,Barèmes!$E184*Listes!$D$65,((Barèmes!$E184*Listes!$B$65)+Listes!$C$65)))))))</f>
        <v/>
      </c>
      <c r="O184" s="72" t="str">
        <f t="shared" si="6"/>
        <v/>
      </c>
      <c r="P184" s="112"/>
    </row>
    <row r="185" spans="1:16" ht="20.100000000000001" customHeight="1" x14ac:dyDescent="0.25">
      <c r="A185" s="26">
        <v>179</v>
      </c>
      <c r="B185" s="96"/>
      <c r="C185" s="96"/>
      <c r="D185" s="96"/>
      <c r="E185" s="96"/>
      <c r="F185" s="96"/>
      <c r="G185" s="77" t="str">
        <f>IF(C185="","",IF(C185="","",(VLOOKUP(C185,Listes!$B$31:$C$35,2,FALSE))))</f>
        <v/>
      </c>
      <c r="H185" s="252"/>
      <c r="I185" s="252"/>
      <c r="J185" s="96" t="str">
        <f t="shared" si="5"/>
        <v/>
      </c>
      <c r="K185" s="72" t="str">
        <f>IF(G185="","",IF(G185="","",(VLOOKUP(G185,Listes!$C$31:$D$35,2,FALSE))))</f>
        <v/>
      </c>
      <c r="L185" s="71" t="str">
        <f>IF($G185="","",IF($C185=Listes!$B$32,IF(Barèmes!$E185&lt;=Listes!$B$53,(Barèmes!$E185*(VLOOKUP(Barèmes!$D185,Listes!$A$54:$E$60,2,FALSE))),IF(Barèmes!$E185&gt;Listes!$E$53,(Barèmes!$E185*(VLOOKUP(Barèmes!$D185,Listes!$A$54:$E$60,5,FALSE))),(Barèmes!$E185*(VLOOKUP(Barèmes!$D185,Listes!$A$54:$E$60,3,FALSE)))+(VLOOKUP(Barèmes!$D185,Listes!$A$54:$E$60,4,FALSE))))))</f>
        <v/>
      </c>
      <c r="M185" s="71" t="str">
        <f>IF($G185="","",IF($C185=Listes!$B$31,IF(Barèmes!$E185&lt;=Listes!$B$42,(Barèmes!$E185*(VLOOKUP(Barèmes!$D185,Listes!$A$43:$E$49,2,FALSE))),IF(Barèmes!$E185&gt;Listes!$D$42,(Barèmes!$E185*(VLOOKUP(Barèmes!$D185,Listes!$A$43:$E$49,5,FALSE))),(Barèmes!$E185*(VLOOKUP(Barèmes!$D185,Listes!$A$43:$E$49,3,FALSE)))+(VLOOKUP(Barèmes!$D185,Listes!$A$43:$E$49,4,FALSE))))))</f>
        <v/>
      </c>
      <c r="N185" s="71" t="str">
        <f>IF($G185="","",IF($C185=Listes!$B$34,Listes!$I$31,IF($C185=Listes!$B$35,(VLOOKUP(Barèmes!$F185,Listes!$E$31:$F$36,2,FALSE)),IF($C185=Listes!$B$33,IF(Barèmes!$E185&lt;=Listes!$A$64,Barèmes!$E185*Listes!$A$65,IF(Barèmes!$E185&gt;Listes!$D$64,Barèmes!$E185*Listes!$D$65,((Barèmes!$E185*Listes!$B$65)+Listes!$C$65)))))))</f>
        <v/>
      </c>
      <c r="O185" s="72" t="str">
        <f t="shared" si="6"/>
        <v/>
      </c>
      <c r="P185" s="112"/>
    </row>
    <row r="186" spans="1:16" ht="20.100000000000001" customHeight="1" x14ac:dyDescent="0.25">
      <c r="A186" s="26">
        <v>180</v>
      </c>
      <c r="B186" s="96"/>
      <c r="C186" s="96"/>
      <c r="D186" s="96"/>
      <c r="E186" s="96"/>
      <c r="F186" s="96"/>
      <c r="G186" s="77" t="str">
        <f>IF(C186="","",IF(C186="","",(VLOOKUP(C186,Listes!$B$31:$C$35,2,FALSE))))</f>
        <v/>
      </c>
      <c r="H186" s="252"/>
      <c r="I186" s="252"/>
      <c r="J186" s="96" t="str">
        <f t="shared" si="5"/>
        <v/>
      </c>
      <c r="K186" s="72" t="str">
        <f>IF(G186="","",IF(G186="","",(VLOOKUP(G186,Listes!$C$31:$D$35,2,FALSE))))</f>
        <v/>
      </c>
      <c r="L186" s="71" t="str">
        <f>IF($G186="","",IF($C186=Listes!$B$32,IF(Barèmes!$E186&lt;=Listes!$B$53,(Barèmes!$E186*(VLOOKUP(Barèmes!$D186,Listes!$A$54:$E$60,2,FALSE))),IF(Barèmes!$E186&gt;Listes!$E$53,(Barèmes!$E186*(VLOOKUP(Barèmes!$D186,Listes!$A$54:$E$60,5,FALSE))),(Barèmes!$E186*(VLOOKUP(Barèmes!$D186,Listes!$A$54:$E$60,3,FALSE)))+(VLOOKUP(Barèmes!$D186,Listes!$A$54:$E$60,4,FALSE))))))</f>
        <v/>
      </c>
      <c r="M186" s="71" t="str">
        <f>IF($G186="","",IF($C186=Listes!$B$31,IF(Barèmes!$E186&lt;=Listes!$B$42,(Barèmes!$E186*(VLOOKUP(Barèmes!$D186,Listes!$A$43:$E$49,2,FALSE))),IF(Barèmes!$E186&gt;Listes!$D$42,(Barèmes!$E186*(VLOOKUP(Barèmes!$D186,Listes!$A$43:$E$49,5,FALSE))),(Barèmes!$E186*(VLOOKUP(Barèmes!$D186,Listes!$A$43:$E$49,3,FALSE)))+(VLOOKUP(Barèmes!$D186,Listes!$A$43:$E$49,4,FALSE))))))</f>
        <v/>
      </c>
      <c r="N186" s="71" t="str">
        <f>IF($G186="","",IF($C186=Listes!$B$34,Listes!$I$31,IF($C186=Listes!$B$35,(VLOOKUP(Barèmes!$F186,Listes!$E$31:$F$36,2,FALSE)),IF($C186=Listes!$B$33,IF(Barèmes!$E186&lt;=Listes!$A$64,Barèmes!$E186*Listes!$A$65,IF(Barèmes!$E186&gt;Listes!$D$64,Barèmes!$E186*Listes!$D$65,((Barèmes!$E186*Listes!$B$65)+Listes!$C$65)))))))</f>
        <v/>
      </c>
      <c r="O186" s="72" t="str">
        <f t="shared" si="6"/>
        <v/>
      </c>
      <c r="P186" s="112"/>
    </row>
    <row r="187" spans="1:16" ht="20.100000000000001" customHeight="1" x14ac:dyDescent="0.25">
      <c r="A187" s="26">
        <v>181</v>
      </c>
      <c r="B187" s="96"/>
      <c r="C187" s="96"/>
      <c r="D187" s="96"/>
      <c r="E187" s="96"/>
      <c r="F187" s="96"/>
      <c r="G187" s="77" t="str">
        <f>IF(C187="","",IF(C187="","",(VLOOKUP(C187,Listes!$B$31:$C$35,2,FALSE))))</f>
        <v/>
      </c>
      <c r="H187" s="252"/>
      <c r="I187" s="252"/>
      <c r="J187" s="96" t="str">
        <f t="shared" si="5"/>
        <v/>
      </c>
      <c r="K187" s="72" t="str">
        <f>IF(G187="","",IF(G187="","",(VLOOKUP(G187,Listes!$C$31:$D$35,2,FALSE))))</f>
        <v/>
      </c>
      <c r="L187" s="71" t="str">
        <f>IF($G187="","",IF($C187=Listes!$B$32,IF(Barèmes!$E187&lt;=Listes!$B$53,(Barèmes!$E187*(VLOOKUP(Barèmes!$D187,Listes!$A$54:$E$60,2,FALSE))),IF(Barèmes!$E187&gt;Listes!$E$53,(Barèmes!$E187*(VLOOKUP(Barèmes!$D187,Listes!$A$54:$E$60,5,FALSE))),(Barèmes!$E187*(VLOOKUP(Barèmes!$D187,Listes!$A$54:$E$60,3,FALSE)))+(VLOOKUP(Barèmes!$D187,Listes!$A$54:$E$60,4,FALSE))))))</f>
        <v/>
      </c>
      <c r="M187" s="71" t="str">
        <f>IF($G187="","",IF($C187=Listes!$B$31,IF(Barèmes!$E187&lt;=Listes!$B$42,(Barèmes!$E187*(VLOOKUP(Barèmes!$D187,Listes!$A$43:$E$49,2,FALSE))),IF(Barèmes!$E187&gt;Listes!$D$42,(Barèmes!$E187*(VLOOKUP(Barèmes!$D187,Listes!$A$43:$E$49,5,FALSE))),(Barèmes!$E187*(VLOOKUP(Barèmes!$D187,Listes!$A$43:$E$49,3,FALSE)))+(VLOOKUP(Barèmes!$D187,Listes!$A$43:$E$49,4,FALSE))))))</f>
        <v/>
      </c>
      <c r="N187" s="71" t="str">
        <f>IF($G187="","",IF($C187=Listes!$B$34,Listes!$I$31,IF($C187=Listes!$B$35,(VLOOKUP(Barèmes!$F187,Listes!$E$31:$F$36,2,FALSE)),IF($C187=Listes!$B$33,IF(Barèmes!$E187&lt;=Listes!$A$64,Barèmes!$E187*Listes!$A$65,IF(Barèmes!$E187&gt;Listes!$D$64,Barèmes!$E187*Listes!$D$65,((Barèmes!$E187*Listes!$B$65)+Listes!$C$65)))))))</f>
        <v/>
      </c>
      <c r="O187" s="72" t="str">
        <f t="shared" si="6"/>
        <v/>
      </c>
      <c r="P187" s="112"/>
    </row>
    <row r="188" spans="1:16" ht="20.100000000000001" customHeight="1" x14ac:dyDescent="0.25">
      <c r="A188" s="26">
        <v>182</v>
      </c>
      <c r="B188" s="96"/>
      <c r="C188" s="96"/>
      <c r="D188" s="96"/>
      <c r="E188" s="96"/>
      <c r="F188" s="96"/>
      <c r="G188" s="77" t="str">
        <f>IF(C188="","",IF(C188="","",(VLOOKUP(C188,Listes!$B$31:$C$35,2,FALSE))))</f>
        <v/>
      </c>
      <c r="H188" s="252"/>
      <c r="I188" s="252"/>
      <c r="J188" s="96" t="str">
        <f t="shared" si="5"/>
        <v/>
      </c>
      <c r="K188" s="72" t="str">
        <f>IF(G188="","",IF(G188="","",(VLOOKUP(G188,Listes!$C$31:$D$35,2,FALSE))))</f>
        <v/>
      </c>
      <c r="L188" s="71" t="str">
        <f>IF($G188="","",IF($C188=Listes!$B$32,IF(Barèmes!$E188&lt;=Listes!$B$53,(Barèmes!$E188*(VLOOKUP(Barèmes!$D188,Listes!$A$54:$E$60,2,FALSE))),IF(Barèmes!$E188&gt;Listes!$E$53,(Barèmes!$E188*(VLOOKUP(Barèmes!$D188,Listes!$A$54:$E$60,5,FALSE))),(Barèmes!$E188*(VLOOKUP(Barèmes!$D188,Listes!$A$54:$E$60,3,FALSE)))+(VLOOKUP(Barèmes!$D188,Listes!$A$54:$E$60,4,FALSE))))))</f>
        <v/>
      </c>
      <c r="M188" s="71" t="str">
        <f>IF($G188="","",IF($C188=Listes!$B$31,IF(Barèmes!$E188&lt;=Listes!$B$42,(Barèmes!$E188*(VLOOKUP(Barèmes!$D188,Listes!$A$43:$E$49,2,FALSE))),IF(Barèmes!$E188&gt;Listes!$D$42,(Barèmes!$E188*(VLOOKUP(Barèmes!$D188,Listes!$A$43:$E$49,5,FALSE))),(Barèmes!$E188*(VLOOKUP(Barèmes!$D188,Listes!$A$43:$E$49,3,FALSE)))+(VLOOKUP(Barèmes!$D188,Listes!$A$43:$E$49,4,FALSE))))))</f>
        <v/>
      </c>
      <c r="N188" s="71" t="str">
        <f>IF($G188="","",IF($C188=Listes!$B$34,Listes!$I$31,IF($C188=Listes!$B$35,(VLOOKUP(Barèmes!$F188,Listes!$E$31:$F$36,2,FALSE)),IF($C188=Listes!$B$33,IF(Barèmes!$E188&lt;=Listes!$A$64,Barèmes!$E188*Listes!$A$65,IF(Barèmes!$E188&gt;Listes!$D$64,Barèmes!$E188*Listes!$D$65,((Barèmes!$E188*Listes!$B$65)+Listes!$C$65)))))))</f>
        <v/>
      </c>
      <c r="O188" s="72" t="str">
        <f t="shared" si="6"/>
        <v/>
      </c>
      <c r="P188" s="112"/>
    </row>
    <row r="189" spans="1:16" ht="20.100000000000001" customHeight="1" x14ac:dyDescent="0.25">
      <c r="A189" s="26">
        <v>183</v>
      </c>
      <c r="B189" s="96"/>
      <c r="C189" s="96"/>
      <c r="D189" s="96"/>
      <c r="E189" s="96"/>
      <c r="F189" s="96"/>
      <c r="G189" s="77" t="str">
        <f>IF(C189="","",IF(C189="","",(VLOOKUP(C189,Listes!$B$31:$C$35,2,FALSE))))</f>
        <v/>
      </c>
      <c r="H189" s="252"/>
      <c r="I189" s="252"/>
      <c r="J189" s="96" t="str">
        <f t="shared" si="5"/>
        <v/>
      </c>
      <c r="K189" s="72" t="str">
        <f>IF(G189="","",IF(G189="","",(VLOOKUP(G189,Listes!$C$31:$D$35,2,FALSE))))</f>
        <v/>
      </c>
      <c r="L189" s="71" t="str">
        <f>IF($G189="","",IF($C189=Listes!$B$32,IF(Barèmes!$E189&lt;=Listes!$B$53,(Barèmes!$E189*(VLOOKUP(Barèmes!$D189,Listes!$A$54:$E$60,2,FALSE))),IF(Barèmes!$E189&gt;Listes!$E$53,(Barèmes!$E189*(VLOOKUP(Barèmes!$D189,Listes!$A$54:$E$60,5,FALSE))),(Barèmes!$E189*(VLOOKUP(Barèmes!$D189,Listes!$A$54:$E$60,3,FALSE)))+(VLOOKUP(Barèmes!$D189,Listes!$A$54:$E$60,4,FALSE))))))</f>
        <v/>
      </c>
      <c r="M189" s="71" t="str">
        <f>IF($G189="","",IF($C189=Listes!$B$31,IF(Barèmes!$E189&lt;=Listes!$B$42,(Barèmes!$E189*(VLOOKUP(Barèmes!$D189,Listes!$A$43:$E$49,2,FALSE))),IF(Barèmes!$E189&gt;Listes!$D$42,(Barèmes!$E189*(VLOOKUP(Barèmes!$D189,Listes!$A$43:$E$49,5,FALSE))),(Barèmes!$E189*(VLOOKUP(Barèmes!$D189,Listes!$A$43:$E$49,3,FALSE)))+(VLOOKUP(Barèmes!$D189,Listes!$A$43:$E$49,4,FALSE))))))</f>
        <v/>
      </c>
      <c r="N189" s="71" t="str">
        <f>IF($G189="","",IF($C189=Listes!$B$34,Listes!$I$31,IF($C189=Listes!$B$35,(VLOOKUP(Barèmes!$F189,Listes!$E$31:$F$36,2,FALSE)),IF($C189=Listes!$B$33,IF(Barèmes!$E189&lt;=Listes!$A$64,Barèmes!$E189*Listes!$A$65,IF(Barèmes!$E189&gt;Listes!$D$64,Barèmes!$E189*Listes!$D$65,((Barèmes!$E189*Listes!$B$65)+Listes!$C$65)))))))</f>
        <v/>
      </c>
      <c r="O189" s="72" t="str">
        <f t="shared" si="6"/>
        <v/>
      </c>
      <c r="P189" s="112"/>
    </row>
    <row r="190" spans="1:16" ht="20.100000000000001" customHeight="1" x14ac:dyDescent="0.25">
      <c r="A190" s="26">
        <v>184</v>
      </c>
      <c r="B190" s="96"/>
      <c r="C190" s="96"/>
      <c r="D190" s="96"/>
      <c r="E190" s="96"/>
      <c r="F190" s="96"/>
      <c r="G190" s="77" t="str">
        <f>IF(C190="","",IF(C190="","",(VLOOKUP(C190,Listes!$B$31:$C$35,2,FALSE))))</f>
        <v/>
      </c>
      <c r="H190" s="252"/>
      <c r="I190" s="252"/>
      <c r="J190" s="96" t="str">
        <f t="shared" si="5"/>
        <v/>
      </c>
      <c r="K190" s="72" t="str">
        <f>IF(G190="","",IF(G190="","",(VLOOKUP(G190,Listes!$C$31:$D$35,2,FALSE))))</f>
        <v/>
      </c>
      <c r="L190" s="71" t="str">
        <f>IF($G190="","",IF($C190=Listes!$B$32,IF(Barèmes!$E190&lt;=Listes!$B$53,(Barèmes!$E190*(VLOOKUP(Barèmes!$D190,Listes!$A$54:$E$60,2,FALSE))),IF(Barèmes!$E190&gt;Listes!$E$53,(Barèmes!$E190*(VLOOKUP(Barèmes!$D190,Listes!$A$54:$E$60,5,FALSE))),(Barèmes!$E190*(VLOOKUP(Barèmes!$D190,Listes!$A$54:$E$60,3,FALSE)))+(VLOOKUP(Barèmes!$D190,Listes!$A$54:$E$60,4,FALSE))))))</f>
        <v/>
      </c>
      <c r="M190" s="71" t="str">
        <f>IF($G190="","",IF($C190=Listes!$B$31,IF(Barèmes!$E190&lt;=Listes!$B$42,(Barèmes!$E190*(VLOOKUP(Barèmes!$D190,Listes!$A$43:$E$49,2,FALSE))),IF(Barèmes!$E190&gt;Listes!$D$42,(Barèmes!$E190*(VLOOKUP(Barèmes!$D190,Listes!$A$43:$E$49,5,FALSE))),(Barèmes!$E190*(VLOOKUP(Barèmes!$D190,Listes!$A$43:$E$49,3,FALSE)))+(VLOOKUP(Barèmes!$D190,Listes!$A$43:$E$49,4,FALSE))))))</f>
        <v/>
      </c>
      <c r="N190" s="71" t="str">
        <f>IF($G190="","",IF($C190=Listes!$B$34,Listes!$I$31,IF($C190=Listes!$B$35,(VLOOKUP(Barèmes!$F190,Listes!$E$31:$F$36,2,FALSE)),IF($C190=Listes!$B$33,IF(Barèmes!$E190&lt;=Listes!$A$64,Barèmes!$E190*Listes!$A$65,IF(Barèmes!$E190&gt;Listes!$D$64,Barèmes!$E190*Listes!$D$65,((Barèmes!$E190*Listes!$B$65)+Listes!$C$65)))))))</f>
        <v/>
      </c>
      <c r="O190" s="72" t="str">
        <f t="shared" si="6"/>
        <v/>
      </c>
      <c r="P190" s="112"/>
    </row>
    <row r="191" spans="1:16" ht="20.100000000000001" customHeight="1" x14ac:dyDescent="0.25">
      <c r="A191" s="26">
        <v>185</v>
      </c>
      <c r="B191" s="96"/>
      <c r="C191" s="96"/>
      <c r="D191" s="96"/>
      <c r="E191" s="96"/>
      <c r="F191" s="96"/>
      <c r="G191" s="77" t="str">
        <f>IF(C191="","",IF(C191="","",(VLOOKUP(C191,Listes!$B$31:$C$35,2,FALSE))))</f>
        <v/>
      </c>
      <c r="H191" s="252"/>
      <c r="I191" s="252"/>
      <c r="J191" s="96" t="str">
        <f t="shared" si="5"/>
        <v/>
      </c>
      <c r="K191" s="72" t="str">
        <f>IF(G191="","",IF(G191="","",(VLOOKUP(G191,Listes!$C$31:$D$35,2,FALSE))))</f>
        <v/>
      </c>
      <c r="L191" s="71" t="str">
        <f>IF($G191="","",IF($C191=Listes!$B$32,IF(Barèmes!$E191&lt;=Listes!$B$53,(Barèmes!$E191*(VLOOKUP(Barèmes!$D191,Listes!$A$54:$E$60,2,FALSE))),IF(Barèmes!$E191&gt;Listes!$E$53,(Barèmes!$E191*(VLOOKUP(Barèmes!$D191,Listes!$A$54:$E$60,5,FALSE))),(Barèmes!$E191*(VLOOKUP(Barèmes!$D191,Listes!$A$54:$E$60,3,FALSE)))+(VLOOKUP(Barèmes!$D191,Listes!$A$54:$E$60,4,FALSE))))))</f>
        <v/>
      </c>
      <c r="M191" s="71" t="str">
        <f>IF($G191="","",IF($C191=Listes!$B$31,IF(Barèmes!$E191&lt;=Listes!$B$42,(Barèmes!$E191*(VLOOKUP(Barèmes!$D191,Listes!$A$43:$E$49,2,FALSE))),IF(Barèmes!$E191&gt;Listes!$D$42,(Barèmes!$E191*(VLOOKUP(Barèmes!$D191,Listes!$A$43:$E$49,5,FALSE))),(Barèmes!$E191*(VLOOKUP(Barèmes!$D191,Listes!$A$43:$E$49,3,FALSE)))+(VLOOKUP(Barèmes!$D191,Listes!$A$43:$E$49,4,FALSE))))))</f>
        <v/>
      </c>
      <c r="N191" s="71" t="str">
        <f>IF($G191="","",IF($C191=Listes!$B$34,Listes!$I$31,IF($C191=Listes!$B$35,(VLOOKUP(Barèmes!$F191,Listes!$E$31:$F$36,2,FALSE)),IF($C191=Listes!$B$33,IF(Barèmes!$E191&lt;=Listes!$A$64,Barèmes!$E191*Listes!$A$65,IF(Barèmes!$E191&gt;Listes!$D$64,Barèmes!$E191*Listes!$D$65,((Barèmes!$E191*Listes!$B$65)+Listes!$C$65)))))))</f>
        <v/>
      </c>
      <c r="O191" s="72" t="str">
        <f t="shared" si="6"/>
        <v/>
      </c>
      <c r="P191" s="112"/>
    </row>
    <row r="192" spans="1:16" ht="20.100000000000001" customHeight="1" x14ac:dyDescent="0.25">
      <c r="A192" s="26">
        <v>186</v>
      </c>
      <c r="B192" s="96"/>
      <c r="C192" s="96"/>
      <c r="D192" s="96"/>
      <c r="E192" s="96"/>
      <c r="F192" s="96"/>
      <c r="G192" s="77" t="str">
        <f>IF(C192="","",IF(C192="","",(VLOOKUP(C192,Listes!$B$31:$C$35,2,FALSE))))</f>
        <v/>
      </c>
      <c r="H192" s="252"/>
      <c r="I192" s="252"/>
      <c r="J192" s="96" t="str">
        <f t="shared" si="5"/>
        <v/>
      </c>
      <c r="K192" s="72" t="str">
        <f>IF(G192="","",IF(G192="","",(VLOOKUP(G192,Listes!$C$31:$D$35,2,FALSE))))</f>
        <v/>
      </c>
      <c r="L192" s="71" t="str">
        <f>IF($G192="","",IF($C192=Listes!$B$32,IF(Barèmes!$E192&lt;=Listes!$B$53,(Barèmes!$E192*(VLOOKUP(Barèmes!$D192,Listes!$A$54:$E$60,2,FALSE))),IF(Barèmes!$E192&gt;Listes!$E$53,(Barèmes!$E192*(VLOOKUP(Barèmes!$D192,Listes!$A$54:$E$60,5,FALSE))),(Barèmes!$E192*(VLOOKUP(Barèmes!$D192,Listes!$A$54:$E$60,3,FALSE)))+(VLOOKUP(Barèmes!$D192,Listes!$A$54:$E$60,4,FALSE))))))</f>
        <v/>
      </c>
      <c r="M192" s="71" t="str">
        <f>IF($G192="","",IF($C192=Listes!$B$31,IF(Barèmes!$E192&lt;=Listes!$B$42,(Barèmes!$E192*(VLOOKUP(Barèmes!$D192,Listes!$A$43:$E$49,2,FALSE))),IF(Barèmes!$E192&gt;Listes!$D$42,(Barèmes!$E192*(VLOOKUP(Barèmes!$D192,Listes!$A$43:$E$49,5,FALSE))),(Barèmes!$E192*(VLOOKUP(Barèmes!$D192,Listes!$A$43:$E$49,3,FALSE)))+(VLOOKUP(Barèmes!$D192,Listes!$A$43:$E$49,4,FALSE))))))</f>
        <v/>
      </c>
      <c r="N192" s="71" t="str">
        <f>IF($G192="","",IF($C192=Listes!$B$34,Listes!$I$31,IF($C192=Listes!$B$35,(VLOOKUP(Barèmes!$F192,Listes!$E$31:$F$36,2,FALSE)),IF($C192=Listes!$B$33,IF(Barèmes!$E192&lt;=Listes!$A$64,Barèmes!$E192*Listes!$A$65,IF(Barèmes!$E192&gt;Listes!$D$64,Barèmes!$E192*Listes!$D$65,((Barèmes!$E192*Listes!$B$65)+Listes!$C$65)))))))</f>
        <v/>
      </c>
      <c r="O192" s="72" t="str">
        <f t="shared" si="6"/>
        <v/>
      </c>
      <c r="P192" s="112"/>
    </row>
    <row r="193" spans="1:16" ht="20.100000000000001" customHeight="1" x14ac:dyDescent="0.25">
      <c r="A193" s="26">
        <v>187</v>
      </c>
      <c r="B193" s="96"/>
      <c r="C193" s="96"/>
      <c r="D193" s="96"/>
      <c r="E193" s="96"/>
      <c r="F193" s="96"/>
      <c r="G193" s="77" t="str">
        <f>IF(C193="","",IF(C193="","",(VLOOKUP(C193,Listes!$B$31:$C$35,2,FALSE))))</f>
        <v/>
      </c>
      <c r="H193" s="252"/>
      <c r="I193" s="252"/>
      <c r="J193" s="96" t="str">
        <f t="shared" si="5"/>
        <v/>
      </c>
      <c r="K193" s="72" t="str">
        <f>IF(G193="","",IF(G193="","",(VLOOKUP(G193,Listes!$C$31:$D$35,2,FALSE))))</f>
        <v/>
      </c>
      <c r="L193" s="71" t="str">
        <f>IF($G193="","",IF($C193=Listes!$B$32,IF(Barèmes!$E193&lt;=Listes!$B$53,(Barèmes!$E193*(VLOOKUP(Barèmes!$D193,Listes!$A$54:$E$60,2,FALSE))),IF(Barèmes!$E193&gt;Listes!$E$53,(Barèmes!$E193*(VLOOKUP(Barèmes!$D193,Listes!$A$54:$E$60,5,FALSE))),(Barèmes!$E193*(VLOOKUP(Barèmes!$D193,Listes!$A$54:$E$60,3,FALSE)))+(VLOOKUP(Barèmes!$D193,Listes!$A$54:$E$60,4,FALSE))))))</f>
        <v/>
      </c>
      <c r="M193" s="71" t="str">
        <f>IF($G193="","",IF($C193=Listes!$B$31,IF(Barèmes!$E193&lt;=Listes!$B$42,(Barèmes!$E193*(VLOOKUP(Barèmes!$D193,Listes!$A$43:$E$49,2,FALSE))),IF(Barèmes!$E193&gt;Listes!$D$42,(Barèmes!$E193*(VLOOKUP(Barèmes!$D193,Listes!$A$43:$E$49,5,FALSE))),(Barèmes!$E193*(VLOOKUP(Barèmes!$D193,Listes!$A$43:$E$49,3,FALSE)))+(VLOOKUP(Barèmes!$D193,Listes!$A$43:$E$49,4,FALSE))))))</f>
        <v/>
      </c>
      <c r="N193" s="71" t="str">
        <f>IF($G193="","",IF($C193=Listes!$B$34,Listes!$I$31,IF($C193=Listes!$B$35,(VLOOKUP(Barèmes!$F193,Listes!$E$31:$F$36,2,FALSE)),IF($C193=Listes!$B$33,IF(Barèmes!$E193&lt;=Listes!$A$64,Barèmes!$E193*Listes!$A$65,IF(Barèmes!$E193&gt;Listes!$D$64,Barèmes!$E193*Listes!$D$65,((Barèmes!$E193*Listes!$B$65)+Listes!$C$65)))))))</f>
        <v/>
      </c>
      <c r="O193" s="72" t="str">
        <f t="shared" si="6"/>
        <v/>
      </c>
      <c r="P193" s="112"/>
    </row>
    <row r="194" spans="1:16" ht="20.100000000000001" customHeight="1" x14ac:dyDescent="0.25">
      <c r="A194" s="26">
        <v>188</v>
      </c>
      <c r="B194" s="96"/>
      <c r="C194" s="96"/>
      <c r="D194" s="96"/>
      <c r="E194" s="96"/>
      <c r="F194" s="96"/>
      <c r="G194" s="77" t="str">
        <f>IF(C194="","",IF(C194="","",(VLOOKUP(C194,Listes!$B$31:$C$35,2,FALSE))))</f>
        <v/>
      </c>
      <c r="H194" s="252"/>
      <c r="I194" s="252"/>
      <c r="J194" s="96" t="str">
        <f t="shared" si="5"/>
        <v/>
      </c>
      <c r="K194" s="72" t="str">
        <f>IF(G194="","",IF(G194="","",(VLOOKUP(G194,Listes!$C$31:$D$35,2,FALSE))))</f>
        <v/>
      </c>
      <c r="L194" s="71" t="str">
        <f>IF($G194="","",IF($C194=Listes!$B$32,IF(Barèmes!$E194&lt;=Listes!$B$53,(Barèmes!$E194*(VLOOKUP(Barèmes!$D194,Listes!$A$54:$E$60,2,FALSE))),IF(Barèmes!$E194&gt;Listes!$E$53,(Barèmes!$E194*(VLOOKUP(Barèmes!$D194,Listes!$A$54:$E$60,5,FALSE))),(Barèmes!$E194*(VLOOKUP(Barèmes!$D194,Listes!$A$54:$E$60,3,FALSE)))+(VLOOKUP(Barèmes!$D194,Listes!$A$54:$E$60,4,FALSE))))))</f>
        <v/>
      </c>
      <c r="M194" s="71" t="str">
        <f>IF($G194="","",IF($C194=Listes!$B$31,IF(Barèmes!$E194&lt;=Listes!$B$42,(Barèmes!$E194*(VLOOKUP(Barèmes!$D194,Listes!$A$43:$E$49,2,FALSE))),IF(Barèmes!$E194&gt;Listes!$D$42,(Barèmes!$E194*(VLOOKUP(Barèmes!$D194,Listes!$A$43:$E$49,5,FALSE))),(Barèmes!$E194*(VLOOKUP(Barèmes!$D194,Listes!$A$43:$E$49,3,FALSE)))+(VLOOKUP(Barèmes!$D194,Listes!$A$43:$E$49,4,FALSE))))))</f>
        <v/>
      </c>
      <c r="N194" s="71" t="str">
        <f>IF($G194="","",IF($C194=Listes!$B$34,Listes!$I$31,IF($C194=Listes!$B$35,(VLOOKUP(Barèmes!$F194,Listes!$E$31:$F$36,2,FALSE)),IF($C194=Listes!$B$33,IF(Barèmes!$E194&lt;=Listes!$A$64,Barèmes!$E194*Listes!$A$65,IF(Barèmes!$E194&gt;Listes!$D$64,Barèmes!$E194*Listes!$D$65,((Barèmes!$E194*Listes!$B$65)+Listes!$C$65)))))))</f>
        <v/>
      </c>
      <c r="O194" s="72" t="str">
        <f t="shared" si="6"/>
        <v/>
      </c>
      <c r="P194" s="112"/>
    </row>
    <row r="195" spans="1:16" ht="20.100000000000001" customHeight="1" x14ac:dyDescent="0.25">
      <c r="A195" s="26">
        <v>189</v>
      </c>
      <c r="B195" s="96"/>
      <c r="C195" s="96"/>
      <c r="D195" s="96"/>
      <c r="E195" s="96"/>
      <c r="F195" s="96"/>
      <c r="G195" s="77" t="str">
        <f>IF(C195="","",IF(C195="","",(VLOOKUP(C195,Listes!$B$31:$C$35,2,FALSE))))</f>
        <v/>
      </c>
      <c r="H195" s="252"/>
      <c r="I195" s="252"/>
      <c r="J195" s="96" t="str">
        <f t="shared" si="5"/>
        <v/>
      </c>
      <c r="K195" s="72" t="str">
        <f>IF(G195="","",IF(G195="","",(VLOOKUP(G195,Listes!$C$31:$D$35,2,FALSE))))</f>
        <v/>
      </c>
      <c r="L195" s="71" t="str">
        <f>IF($G195="","",IF($C195=Listes!$B$32,IF(Barèmes!$E195&lt;=Listes!$B$53,(Barèmes!$E195*(VLOOKUP(Barèmes!$D195,Listes!$A$54:$E$60,2,FALSE))),IF(Barèmes!$E195&gt;Listes!$E$53,(Barèmes!$E195*(VLOOKUP(Barèmes!$D195,Listes!$A$54:$E$60,5,FALSE))),(Barèmes!$E195*(VLOOKUP(Barèmes!$D195,Listes!$A$54:$E$60,3,FALSE)))+(VLOOKUP(Barèmes!$D195,Listes!$A$54:$E$60,4,FALSE))))))</f>
        <v/>
      </c>
      <c r="M195" s="71" t="str">
        <f>IF($G195="","",IF($C195=Listes!$B$31,IF(Barèmes!$E195&lt;=Listes!$B$42,(Barèmes!$E195*(VLOOKUP(Barèmes!$D195,Listes!$A$43:$E$49,2,FALSE))),IF(Barèmes!$E195&gt;Listes!$D$42,(Barèmes!$E195*(VLOOKUP(Barèmes!$D195,Listes!$A$43:$E$49,5,FALSE))),(Barèmes!$E195*(VLOOKUP(Barèmes!$D195,Listes!$A$43:$E$49,3,FALSE)))+(VLOOKUP(Barèmes!$D195,Listes!$A$43:$E$49,4,FALSE))))))</f>
        <v/>
      </c>
      <c r="N195" s="71" t="str">
        <f>IF($G195="","",IF($C195=Listes!$B$34,Listes!$I$31,IF($C195=Listes!$B$35,(VLOOKUP(Barèmes!$F195,Listes!$E$31:$F$36,2,FALSE)),IF($C195=Listes!$B$33,IF(Barèmes!$E195&lt;=Listes!$A$64,Barèmes!$E195*Listes!$A$65,IF(Barèmes!$E195&gt;Listes!$D$64,Barèmes!$E195*Listes!$D$65,((Barèmes!$E195*Listes!$B$65)+Listes!$C$65)))))))</f>
        <v/>
      </c>
      <c r="O195" s="72" t="str">
        <f t="shared" si="6"/>
        <v/>
      </c>
      <c r="P195" s="112"/>
    </row>
    <row r="196" spans="1:16" ht="20.100000000000001" customHeight="1" x14ac:dyDescent="0.25">
      <c r="A196" s="26">
        <v>190</v>
      </c>
      <c r="B196" s="96"/>
      <c r="C196" s="96"/>
      <c r="D196" s="96"/>
      <c r="E196" s="96"/>
      <c r="F196" s="96"/>
      <c r="G196" s="77" t="str">
        <f>IF(C196="","",IF(C196="","",(VLOOKUP(C196,Listes!$B$31:$C$35,2,FALSE))))</f>
        <v/>
      </c>
      <c r="H196" s="252"/>
      <c r="I196" s="252"/>
      <c r="J196" s="96" t="str">
        <f t="shared" si="5"/>
        <v/>
      </c>
      <c r="K196" s="72" t="str">
        <f>IF(G196="","",IF(G196="","",(VLOOKUP(G196,Listes!$C$31:$D$35,2,FALSE))))</f>
        <v/>
      </c>
      <c r="L196" s="71" t="str">
        <f>IF($G196="","",IF($C196=Listes!$B$32,IF(Barèmes!$E196&lt;=Listes!$B$53,(Barèmes!$E196*(VLOOKUP(Barèmes!$D196,Listes!$A$54:$E$60,2,FALSE))),IF(Barèmes!$E196&gt;Listes!$E$53,(Barèmes!$E196*(VLOOKUP(Barèmes!$D196,Listes!$A$54:$E$60,5,FALSE))),(Barèmes!$E196*(VLOOKUP(Barèmes!$D196,Listes!$A$54:$E$60,3,FALSE)))+(VLOOKUP(Barèmes!$D196,Listes!$A$54:$E$60,4,FALSE))))))</f>
        <v/>
      </c>
      <c r="M196" s="71" t="str">
        <f>IF($G196="","",IF($C196=Listes!$B$31,IF(Barèmes!$E196&lt;=Listes!$B$42,(Barèmes!$E196*(VLOOKUP(Barèmes!$D196,Listes!$A$43:$E$49,2,FALSE))),IF(Barèmes!$E196&gt;Listes!$D$42,(Barèmes!$E196*(VLOOKUP(Barèmes!$D196,Listes!$A$43:$E$49,5,FALSE))),(Barèmes!$E196*(VLOOKUP(Barèmes!$D196,Listes!$A$43:$E$49,3,FALSE)))+(VLOOKUP(Barèmes!$D196,Listes!$A$43:$E$49,4,FALSE))))))</f>
        <v/>
      </c>
      <c r="N196" s="71" t="str">
        <f>IF($G196="","",IF($C196=Listes!$B$34,Listes!$I$31,IF($C196=Listes!$B$35,(VLOOKUP(Barèmes!$F196,Listes!$E$31:$F$36,2,FALSE)),IF($C196=Listes!$B$33,IF(Barèmes!$E196&lt;=Listes!$A$64,Barèmes!$E196*Listes!$A$65,IF(Barèmes!$E196&gt;Listes!$D$64,Barèmes!$E196*Listes!$D$65,((Barèmes!$E196*Listes!$B$65)+Listes!$C$65)))))))</f>
        <v/>
      </c>
      <c r="O196" s="72" t="str">
        <f t="shared" si="6"/>
        <v/>
      </c>
      <c r="P196" s="112"/>
    </row>
    <row r="197" spans="1:16" ht="20.100000000000001" customHeight="1" x14ac:dyDescent="0.25">
      <c r="A197" s="26">
        <v>191</v>
      </c>
      <c r="B197" s="96"/>
      <c r="C197" s="96"/>
      <c r="D197" s="96"/>
      <c r="E197" s="96"/>
      <c r="F197" s="96"/>
      <c r="G197" s="77" t="str">
        <f>IF(C197="","",IF(C197="","",(VLOOKUP(C197,Listes!$B$31:$C$35,2,FALSE))))</f>
        <v/>
      </c>
      <c r="H197" s="252"/>
      <c r="I197" s="252"/>
      <c r="J197" s="96" t="str">
        <f t="shared" si="5"/>
        <v/>
      </c>
      <c r="K197" s="72" t="str">
        <f>IF(G197="","",IF(G197="","",(VLOOKUP(G197,Listes!$C$31:$D$35,2,FALSE))))</f>
        <v/>
      </c>
      <c r="L197" s="71" t="str">
        <f>IF($G197="","",IF($C197=Listes!$B$32,IF(Barèmes!$E197&lt;=Listes!$B$53,(Barèmes!$E197*(VLOOKUP(Barèmes!$D197,Listes!$A$54:$E$60,2,FALSE))),IF(Barèmes!$E197&gt;Listes!$E$53,(Barèmes!$E197*(VLOOKUP(Barèmes!$D197,Listes!$A$54:$E$60,5,FALSE))),(Barèmes!$E197*(VLOOKUP(Barèmes!$D197,Listes!$A$54:$E$60,3,FALSE)))+(VLOOKUP(Barèmes!$D197,Listes!$A$54:$E$60,4,FALSE))))))</f>
        <v/>
      </c>
      <c r="M197" s="71" t="str">
        <f>IF($G197="","",IF($C197=Listes!$B$31,IF(Barèmes!$E197&lt;=Listes!$B$42,(Barèmes!$E197*(VLOOKUP(Barèmes!$D197,Listes!$A$43:$E$49,2,FALSE))),IF(Barèmes!$E197&gt;Listes!$D$42,(Barèmes!$E197*(VLOOKUP(Barèmes!$D197,Listes!$A$43:$E$49,5,FALSE))),(Barèmes!$E197*(VLOOKUP(Barèmes!$D197,Listes!$A$43:$E$49,3,FALSE)))+(VLOOKUP(Barèmes!$D197,Listes!$A$43:$E$49,4,FALSE))))))</f>
        <v/>
      </c>
      <c r="N197" s="71" t="str">
        <f>IF($G197="","",IF($C197=Listes!$B$34,Listes!$I$31,IF($C197=Listes!$B$35,(VLOOKUP(Barèmes!$F197,Listes!$E$31:$F$36,2,FALSE)),IF($C197=Listes!$B$33,IF(Barèmes!$E197&lt;=Listes!$A$64,Barèmes!$E197*Listes!$A$65,IF(Barèmes!$E197&gt;Listes!$D$64,Barèmes!$E197*Listes!$D$65,((Barèmes!$E197*Listes!$B$65)+Listes!$C$65)))))))</f>
        <v/>
      </c>
      <c r="O197" s="72" t="str">
        <f t="shared" si="6"/>
        <v/>
      </c>
      <c r="P197" s="112"/>
    </row>
    <row r="198" spans="1:16" ht="20.100000000000001" customHeight="1" x14ac:dyDescent="0.25">
      <c r="A198" s="26">
        <v>192</v>
      </c>
      <c r="B198" s="96"/>
      <c r="C198" s="96"/>
      <c r="D198" s="96"/>
      <c r="E198" s="96"/>
      <c r="F198" s="96"/>
      <c r="G198" s="77" t="str">
        <f>IF(C198="","",IF(C198="","",(VLOOKUP(C198,Listes!$B$31:$C$35,2,FALSE))))</f>
        <v/>
      </c>
      <c r="H198" s="252"/>
      <c r="I198" s="252"/>
      <c r="J198" s="96" t="str">
        <f t="shared" si="5"/>
        <v/>
      </c>
      <c r="K198" s="72" t="str">
        <f>IF(G198="","",IF(G198="","",(VLOOKUP(G198,Listes!$C$31:$D$35,2,FALSE))))</f>
        <v/>
      </c>
      <c r="L198" s="71" t="str">
        <f>IF($G198="","",IF($C198=Listes!$B$32,IF(Barèmes!$E198&lt;=Listes!$B$53,(Barèmes!$E198*(VLOOKUP(Barèmes!$D198,Listes!$A$54:$E$60,2,FALSE))),IF(Barèmes!$E198&gt;Listes!$E$53,(Barèmes!$E198*(VLOOKUP(Barèmes!$D198,Listes!$A$54:$E$60,5,FALSE))),(Barèmes!$E198*(VLOOKUP(Barèmes!$D198,Listes!$A$54:$E$60,3,FALSE)))+(VLOOKUP(Barèmes!$D198,Listes!$A$54:$E$60,4,FALSE))))))</f>
        <v/>
      </c>
      <c r="M198" s="71" t="str">
        <f>IF($G198="","",IF($C198=Listes!$B$31,IF(Barèmes!$E198&lt;=Listes!$B$42,(Barèmes!$E198*(VLOOKUP(Barèmes!$D198,Listes!$A$43:$E$49,2,FALSE))),IF(Barèmes!$E198&gt;Listes!$D$42,(Barèmes!$E198*(VLOOKUP(Barèmes!$D198,Listes!$A$43:$E$49,5,FALSE))),(Barèmes!$E198*(VLOOKUP(Barèmes!$D198,Listes!$A$43:$E$49,3,FALSE)))+(VLOOKUP(Barèmes!$D198,Listes!$A$43:$E$49,4,FALSE))))))</f>
        <v/>
      </c>
      <c r="N198" s="71" t="str">
        <f>IF($G198="","",IF($C198=Listes!$B$34,Listes!$I$31,IF($C198=Listes!$B$35,(VLOOKUP(Barèmes!$F198,Listes!$E$31:$F$36,2,FALSE)),IF($C198=Listes!$B$33,IF(Barèmes!$E198&lt;=Listes!$A$64,Barèmes!$E198*Listes!$A$65,IF(Barèmes!$E198&gt;Listes!$D$64,Barèmes!$E198*Listes!$D$65,((Barèmes!$E198*Listes!$B$65)+Listes!$C$65)))))))</f>
        <v/>
      </c>
      <c r="O198" s="72" t="str">
        <f t="shared" si="6"/>
        <v/>
      </c>
      <c r="P198" s="112"/>
    </row>
    <row r="199" spans="1:16" ht="20.100000000000001" customHeight="1" x14ac:dyDescent="0.25">
      <c r="A199" s="26">
        <v>193</v>
      </c>
      <c r="B199" s="96"/>
      <c r="C199" s="96"/>
      <c r="D199" s="96"/>
      <c r="E199" s="96"/>
      <c r="F199" s="96"/>
      <c r="G199" s="77" t="str">
        <f>IF(C199="","",IF(C199="","",(VLOOKUP(C199,Listes!$B$31:$C$35,2,FALSE))))</f>
        <v/>
      </c>
      <c r="H199" s="252"/>
      <c r="I199" s="252"/>
      <c r="J199" s="96" t="str">
        <f t="shared" si="5"/>
        <v/>
      </c>
      <c r="K199" s="72" t="str">
        <f>IF(G199="","",IF(G199="","",(VLOOKUP(G199,Listes!$C$31:$D$35,2,FALSE))))</f>
        <v/>
      </c>
      <c r="L199" s="71" t="str">
        <f>IF($G199="","",IF($C199=Listes!$B$32,IF(Barèmes!$E199&lt;=Listes!$B$53,(Barèmes!$E199*(VLOOKUP(Barèmes!$D199,Listes!$A$54:$E$60,2,FALSE))),IF(Barèmes!$E199&gt;Listes!$E$53,(Barèmes!$E199*(VLOOKUP(Barèmes!$D199,Listes!$A$54:$E$60,5,FALSE))),(Barèmes!$E199*(VLOOKUP(Barèmes!$D199,Listes!$A$54:$E$60,3,FALSE)))+(VLOOKUP(Barèmes!$D199,Listes!$A$54:$E$60,4,FALSE))))))</f>
        <v/>
      </c>
      <c r="M199" s="71" t="str">
        <f>IF($G199="","",IF($C199=Listes!$B$31,IF(Barèmes!$E199&lt;=Listes!$B$42,(Barèmes!$E199*(VLOOKUP(Barèmes!$D199,Listes!$A$43:$E$49,2,FALSE))),IF(Barèmes!$E199&gt;Listes!$D$42,(Barèmes!$E199*(VLOOKUP(Barèmes!$D199,Listes!$A$43:$E$49,5,FALSE))),(Barèmes!$E199*(VLOOKUP(Barèmes!$D199,Listes!$A$43:$E$49,3,FALSE)))+(VLOOKUP(Barèmes!$D199,Listes!$A$43:$E$49,4,FALSE))))))</f>
        <v/>
      </c>
      <c r="N199" s="71" t="str">
        <f>IF($G199="","",IF($C199=Listes!$B$34,Listes!$I$31,IF($C199=Listes!$B$35,(VLOOKUP(Barèmes!$F199,Listes!$E$31:$F$36,2,FALSE)),IF($C199=Listes!$B$33,IF(Barèmes!$E199&lt;=Listes!$A$64,Barèmes!$E199*Listes!$A$65,IF(Barèmes!$E199&gt;Listes!$D$64,Barèmes!$E199*Listes!$D$65,((Barèmes!$E199*Listes!$B$65)+Listes!$C$65)))))))</f>
        <v/>
      </c>
      <c r="O199" s="72" t="str">
        <f t="shared" si="6"/>
        <v/>
      </c>
      <c r="P199" s="112"/>
    </row>
    <row r="200" spans="1:16" ht="20.100000000000001" customHeight="1" x14ac:dyDescent="0.25">
      <c r="A200" s="26">
        <v>194</v>
      </c>
      <c r="B200" s="96"/>
      <c r="C200" s="96"/>
      <c r="D200" s="96"/>
      <c r="E200" s="96"/>
      <c r="F200" s="96"/>
      <c r="G200" s="77" t="str">
        <f>IF(C200="","",IF(C200="","",(VLOOKUP(C200,Listes!$B$31:$C$35,2,FALSE))))</f>
        <v/>
      </c>
      <c r="H200" s="252"/>
      <c r="I200" s="252"/>
      <c r="J200" s="96" t="str">
        <f t="shared" ref="J200:J263" si="7">IF(G200="Frais de déplacement (barèmes kilométriques) ",1,"")</f>
        <v/>
      </c>
      <c r="K200" s="72" t="str">
        <f>IF(G200="","",IF(G200="","",(VLOOKUP(G200,Listes!$C$31:$D$35,2,FALSE))))</f>
        <v/>
      </c>
      <c r="L200" s="71" t="str">
        <f>IF($G200="","",IF($C200=Listes!$B$32,IF(Barèmes!$E200&lt;=Listes!$B$53,(Barèmes!$E200*(VLOOKUP(Barèmes!$D200,Listes!$A$54:$E$60,2,FALSE))),IF(Barèmes!$E200&gt;Listes!$E$53,(Barèmes!$E200*(VLOOKUP(Barèmes!$D200,Listes!$A$54:$E$60,5,FALSE))),(Barèmes!$E200*(VLOOKUP(Barèmes!$D200,Listes!$A$54:$E$60,3,FALSE)))+(VLOOKUP(Barèmes!$D200,Listes!$A$54:$E$60,4,FALSE))))))</f>
        <v/>
      </c>
      <c r="M200" s="71" t="str">
        <f>IF($G200="","",IF($C200=Listes!$B$31,IF(Barèmes!$E200&lt;=Listes!$B$42,(Barèmes!$E200*(VLOOKUP(Barèmes!$D200,Listes!$A$43:$E$49,2,FALSE))),IF(Barèmes!$E200&gt;Listes!$D$42,(Barèmes!$E200*(VLOOKUP(Barèmes!$D200,Listes!$A$43:$E$49,5,FALSE))),(Barèmes!$E200*(VLOOKUP(Barèmes!$D200,Listes!$A$43:$E$49,3,FALSE)))+(VLOOKUP(Barèmes!$D200,Listes!$A$43:$E$49,4,FALSE))))))</f>
        <v/>
      </c>
      <c r="N200" s="71" t="str">
        <f>IF($G200="","",IF($C200=Listes!$B$34,Listes!$I$31,IF($C200=Listes!$B$35,(VLOOKUP(Barèmes!$F200,Listes!$E$31:$F$36,2,FALSE)),IF($C200=Listes!$B$33,IF(Barèmes!$E200&lt;=Listes!$A$64,Barèmes!$E200*Listes!$A$65,IF(Barèmes!$E200&gt;Listes!$D$64,Barèmes!$E200*Listes!$D$65,((Barèmes!$E200*Listes!$B$65)+Listes!$C$65)))))))</f>
        <v/>
      </c>
      <c r="O200" s="72" t="str">
        <f t="shared" ref="O200:O263" si="8">IF($J200="","",($N200+$M200+$L200)*$J200)</f>
        <v/>
      </c>
      <c r="P200" s="112"/>
    </row>
    <row r="201" spans="1:16" ht="20.100000000000001" customHeight="1" x14ac:dyDescent="0.25">
      <c r="A201" s="26">
        <v>195</v>
      </c>
      <c r="B201" s="96"/>
      <c r="C201" s="96"/>
      <c r="D201" s="96"/>
      <c r="E201" s="96"/>
      <c r="F201" s="96"/>
      <c r="G201" s="77" t="str">
        <f>IF(C201="","",IF(C201="","",(VLOOKUP(C201,Listes!$B$31:$C$35,2,FALSE))))</f>
        <v/>
      </c>
      <c r="H201" s="252"/>
      <c r="I201" s="252"/>
      <c r="J201" s="96" t="str">
        <f t="shared" si="7"/>
        <v/>
      </c>
      <c r="K201" s="72" t="str">
        <f>IF(G201="","",IF(G201="","",(VLOOKUP(G201,Listes!$C$31:$D$35,2,FALSE))))</f>
        <v/>
      </c>
      <c r="L201" s="71" t="str">
        <f>IF($G201="","",IF($C201=Listes!$B$32,IF(Barèmes!$E201&lt;=Listes!$B$53,(Barèmes!$E201*(VLOOKUP(Barèmes!$D201,Listes!$A$54:$E$60,2,FALSE))),IF(Barèmes!$E201&gt;Listes!$E$53,(Barèmes!$E201*(VLOOKUP(Barèmes!$D201,Listes!$A$54:$E$60,5,FALSE))),(Barèmes!$E201*(VLOOKUP(Barèmes!$D201,Listes!$A$54:$E$60,3,FALSE)))+(VLOOKUP(Barèmes!$D201,Listes!$A$54:$E$60,4,FALSE))))))</f>
        <v/>
      </c>
      <c r="M201" s="71" t="str">
        <f>IF($G201="","",IF($C201=Listes!$B$31,IF(Barèmes!$E201&lt;=Listes!$B$42,(Barèmes!$E201*(VLOOKUP(Barèmes!$D201,Listes!$A$43:$E$49,2,FALSE))),IF(Barèmes!$E201&gt;Listes!$D$42,(Barèmes!$E201*(VLOOKUP(Barèmes!$D201,Listes!$A$43:$E$49,5,FALSE))),(Barèmes!$E201*(VLOOKUP(Barèmes!$D201,Listes!$A$43:$E$49,3,FALSE)))+(VLOOKUP(Barèmes!$D201,Listes!$A$43:$E$49,4,FALSE))))))</f>
        <v/>
      </c>
      <c r="N201" s="71" t="str">
        <f>IF($G201="","",IF($C201=Listes!$B$34,Listes!$I$31,IF($C201=Listes!$B$35,(VLOOKUP(Barèmes!$F201,Listes!$E$31:$F$36,2,FALSE)),IF($C201=Listes!$B$33,IF(Barèmes!$E201&lt;=Listes!$A$64,Barèmes!$E201*Listes!$A$65,IF(Barèmes!$E201&gt;Listes!$D$64,Barèmes!$E201*Listes!$D$65,((Barèmes!$E201*Listes!$B$65)+Listes!$C$65)))))))</f>
        <v/>
      </c>
      <c r="O201" s="72" t="str">
        <f t="shared" si="8"/>
        <v/>
      </c>
      <c r="P201" s="112"/>
    </row>
    <row r="202" spans="1:16" ht="20.100000000000001" customHeight="1" x14ac:dyDescent="0.25">
      <c r="A202" s="26">
        <v>196</v>
      </c>
      <c r="B202" s="96"/>
      <c r="C202" s="96"/>
      <c r="D202" s="96"/>
      <c r="E202" s="96"/>
      <c r="F202" s="96"/>
      <c r="G202" s="77" t="str">
        <f>IF(C202="","",IF(C202="","",(VLOOKUP(C202,Listes!$B$31:$C$35,2,FALSE))))</f>
        <v/>
      </c>
      <c r="H202" s="252"/>
      <c r="I202" s="252"/>
      <c r="J202" s="96" t="str">
        <f t="shared" si="7"/>
        <v/>
      </c>
      <c r="K202" s="72" t="str">
        <f>IF(G202="","",IF(G202="","",(VLOOKUP(G202,Listes!$C$31:$D$35,2,FALSE))))</f>
        <v/>
      </c>
      <c r="L202" s="71" t="str">
        <f>IF($G202="","",IF($C202=Listes!$B$32,IF(Barèmes!$E202&lt;=Listes!$B$53,(Barèmes!$E202*(VLOOKUP(Barèmes!$D202,Listes!$A$54:$E$60,2,FALSE))),IF(Barèmes!$E202&gt;Listes!$E$53,(Barèmes!$E202*(VLOOKUP(Barèmes!$D202,Listes!$A$54:$E$60,5,FALSE))),(Barèmes!$E202*(VLOOKUP(Barèmes!$D202,Listes!$A$54:$E$60,3,FALSE)))+(VLOOKUP(Barèmes!$D202,Listes!$A$54:$E$60,4,FALSE))))))</f>
        <v/>
      </c>
      <c r="M202" s="71" t="str">
        <f>IF($G202="","",IF($C202=Listes!$B$31,IF(Barèmes!$E202&lt;=Listes!$B$42,(Barèmes!$E202*(VLOOKUP(Barèmes!$D202,Listes!$A$43:$E$49,2,FALSE))),IF(Barèmes!$E202&gt;Listes!$D$42,(Barèmes!$E202*(VLOOKUP(Barèmes!$D202,Listes!$A$43:$E$49,5,FALSE))),(Barèmes!$E202*(VLOOKUP(Barèmes!$D202,Listes!$A$43:$E$49,3,FALSE)))+(VLOOKUP(Barèmes!$D202,Listes!$A$43:$E$49,4,FALSE))))))</f>
        <v/>
      </c>
      <c r="N202" s="71" t="str">
        <f>IF($G202="","",IF($C202=Listes!$B$34,Listes!$I$31,IF($C202=Listes!$B$35,(VLOOKUP(Barèmes!$F202,Listes!$E$31:$F$36,2,FALSE)),IF($C202=Listes!$B$33,IF(Barèmes!$E202&lt;=Listes!$A$64,Barèmes!$E202*Listes!$A$65,IF(Barèmes!$E202&gt;Listes!$D$64,Barèmes!$E202*Listes!$D$65,((Barèmes!$E202*Listes!$B$65)+Listes!$C$65)))))))</f>
        <v/>
      </c>
      <c r="O202" s="72" t="str">
        <f t="shared" si="8"/>
        <v/>
      </c>
      <c r="P202" s="112"/>
    </row>
    <row r="203" spans="1:16" ht="20.100000000000001" customHeight="1" x14ac:dyDescent="0.25">
      <c r="A203" s="26">
        <v>197</v>
      </c>
      <c r="B203" s="96"/>
      <c r="C203" s="96"/>
      <c r="D203" s="96"/>
      <c r="E203" s="96"/>
      <c r="F203" s="96"/>
      <c r="G203" s="77" t="str">
        <f>IF(C203="","",IF(C203="","",(VLOOKUP(C203,Listes!$B$31:$C$35,2,FALSE))))</f>
        <v/>
      </c>
      <c r="H203" s="252"/>
      <c r="I203" s="252"/>
      <c r="J203" s="96" t="str">
        <f t="shared" si="7"/>
        <v/>
      </c>
      <c r="K203" s="72" t="str">
        <f>IF(G203="","",IF(G203="","",(VLOOKUP(G203,Listes!$C$31:$D$35,2,FALSE))))</f>
        <v/>
      </c>
      <c r="L203" s="71" t="str">
        <f>IF($G203="","",IF($C203=Listes!$B$32,IF(Barèmes!$E203&lt;=Listes!$B$53,(Barèmes!$E203*(VLOOKUP(Barèmes!$D203,Listes!$A$54:$E$60,2,FALSE))),IF(Barèmes!$E203&gt;Listes!$E$53,(Barèmes!$E203*(VLOOKUP(Barèmes!$D203,Listes!$A$54:$E$60,5,FALSE))),(Barèmes!$E203*(VLOOKUP(Barèmes!$D203,Listes!$A$54:$E$60,3,FALSE)))+(VLOOKUP(Barèmes!$D203,Listes!$A$54:$E$60,4,FALSE))))))</f>
        <v/>
      </c>
      <c r="M203" s="71" t="str">
        <f>IF($G203="","",IF($C203=Listes!$B$31,IF(Barèmes!$E203&lt;=Listes!$B$42,(Barèmes!$E203*(VLOOKUP(Barèmes!$D203,Listes!$A$43:$E$49,2,FALSE))),IF(Barèmes!$E203&gt;Listes!$D$42,(Barèmes!$E203*(VLOOKUP(Barèmes!$D203,Listes!$A$43:$E$49,5,FALSE))),(Barèmes!$E203*(VLOOKUP(Barèmes!$D203,Listes!$A$43:$E$49,3,FALSE)))+(VLOOKUP(Barèmes!$D203,Listes!$A$43:$E$49,4,FALSE))))))</f>
        <v/>
      </c>
      <c r="N203" s="71" t="str">
        <f>IF($G203="","",IF($C203=Listes!$B$34,Listes!$I$31,IF($C203=Listes!$B$35,(VLOOKUP(Barèmes!$F203,Listes!$E$31:$F$36,2,FALSE)),IF($C203=Listes!$B$33,IF(Barèmes!$E203&lt;=Listes!$A$64,Barèmes!$E203*Listes!$A$65,IF(Barèmes!$E203&gt;Listes!$D$64,Barèmes!$E203*Listes!$D$65,((Barèmes!$E203*Listes!$B$65)+Listes!$C$65)))))))</f>
        <v/>
      </c>
      <c r="O203" s="72" t="str">
        <f t="shared" si="8"/>
        <v/>
      </c>
      <c r="P203" s="112"/>
    </row>
    <row r="204" spans="1:16" ht="20.100000000000001" customHeight="1" x14ac:dyDescent="0.25">
      <c r="A204" s="26">
        <v>198</v>
      </c>
      <c r="B204" s="96"/>
      <c r="C204" s="96"/>
      <c r="D204" s="96"/>
      <c r="E204" s="96"/>
      <c r="F204" s="96"/>
      <c r="G204" s="77" t="str">
        <f>IF(C204="","",IF(C204="","",(VLOOKUP(C204,Listes!$B$31:$C$35,2,FALSE))))</f>
        <v/>
      </c>
      <c r="H204" s="252"/>
      <c r="I204" s="252"/>
      <c r="J204" s="96" t="str">
        <f t="shared" si="7"/>
        <v/>
      </c>
      <c r="K204" s="72" t="str">
        <f>IF(G204="","",IF(G204="","",(VLOOKUP(G204,Listes!$C$31:$D$35,2,FALSE))))</f>
        <v/>
      </c>
      <c r="L204" s="71" t="str">
        <f>IF($G204="","",IF($C204=Listes!$B$32,IF(Barèmes!$E204&lt;=Listes!$B$53,(Barèmes!$E204*(VLOOKUP(Barèmes!$D204,Listes!$A$54:$E$60,2,FALSE))),IF(Barèmes!$E204&gt;Listes!$E$53,(Barèmes!$E204*(VLOOKUP(Barèmes!$D204,Listes!$A$54:$E$60,5,FALSE))),(Barèmes!$E204*(VLOOKUP(Barèmes!$D204,Listes!$A$54:$E$60,3,FALSE)))+(VLOOKUP(Barèmes!$D204,Listes!$A$54:$E$60,4,FALSE))))))</f>
        <v/>
      </c>
      <c r="M204" s="71" t="str">
        <f>IF($G204="","",IF($C204=Listes!$B$31,IF(Barèmes!$E204&lt;=Listes!$B$42,(Barèmes!$E204*(VLOOKUP(Barèmes!$D204,Listes!$A$43:$E$49,2,FALSE))),IF(Barèmes!$E204&gt;Listes!$D$42,(Barèmes!$E204*(VLOOKUP(Barèmes!$D204,Listes!$A$43:$E$49,5,FALSE))),(Barèmes!$E204*(VLOOKUP(Barèmes!$D204,Listes!$A$43:$E$49,3,FALSE)))+(VLOOKUP(Barèmes!$D204,Listes!$A$43:$E$49,4,FALSE))))))</f>
        <v/>
      </c>
      <c r="N204" s="71" t="str">
        <f>IF($G204="","",IF($C204=Listes!$B$34,Listes!$I$31,IF($C204=Listes!$B$35,(VLOOKUP(Barèmes!$F204,Listes!$E$31:$F$36,2,FALSE)),IF($C204=Listes!$B$33,IF(Barèmes!$E204&lt;=Listes!$A$64,Barèmes!$E204*Listes!$A$65,IF(Barèmes!$E204&gt;Listes!$D$64,Barèmes!$E204*Listes!$D$65,((Barèmes!$E204*Listes!$B$65)+Listes!$C$65)))))))</f>
        <v/>
      </c>
      <c r="O204" s="72" t="str">
        <f t="shared" si="8"/>
        <v/>
      </c>
      <c r="P204" s="112"/>
    </row>
    <row r="205" spans="1:16" ht="20.100000000000001" customHeight="1" x14ac:dyDescent="0.25">
      <c r="A205" s="26">
        <v>199</v>
      </c>
      <c r="B205" s="96"/>
      <c r="C205" s="96"/>
      <c r="D205" s="96"/>
      <c r="E205" s="96"/>
      <c r="F205" s="96"/>
      <c r="G205" s="77" t="str">
        <f>IF(C205="","",IF(C205="","",(VLOOKUP(C205,Listes!$B$31:$C$35,2,FALSE))))</f>
        <v/>
      </c>
      <c r="H205" s="252"/>
      <c r="I205" s="252"/>
      <c r="J205" s="96" t="str">
        <f t="shared" si="7"/>
        <v/>
      </c>
      <c r="K205" s="72" t="str">
        <f>IF(G205="","",IF(G205="","",(VLOOKUP(G205,Listes!$C$31:$D$35,2,FALSE))))</f>
        <v/>
      </c>
      <c r="L205" s="71" t="str">
        <f>IF($G205="","",IF($C205=Listes!$B$32,IF(Barèmes!$E205&lt;=Listes!$B$53,(Barèmes!$E205*(VLOOKUP(Barèmes!$D205,Listes!$A$54:$E$60,2,FALSE))),IF(Barèmes!$E205&gt;Listes!$E$53,(Barèmes!$E205*(VLOOKUP(Barèmes!$D205,Listes!$A$54:$E$60,5,FALSE))),(Barèmes!$E205*(VLOOKUP(Barèmes!$D205,Listes!$A$54:$E$60,3,FALSE)))+(VLOOKUP(Barèmes!$D205,Listes!$A$54:$E$60,4,FALSE))))))</f>
        <v/>
      </c>
      <c r="M205" s="71" t="str">
        <f>IF($G205="","",IF($C205=Listes!$B$31,IF(Barèmes!$E205&lt;=Listes!$B$42,(Barèmes!$E205*(VLOOKUP(Barèmes!$D205,Listes!$A$43:$E$49,2,FALSE))),IF(Barèmes!$E205&gt;Listes!$D$42,(Barèmes!$E205*(VLOOKUP(Barèmes!$D205,Listes!$A$43:$E$49,5,FALSE))),(Barèmes!$E205*(VLOOKUP(Barèmes!$D205,Listes!$A$43:$E$49,3,FALSE)))+(VLOOKUP(Barèmes!$D205,Listes!$A$43:$E$49,4,FALSE))))))</f>
        <v/>
      </c>
      <c r="N205" s="71" t="str">
        <f>IF($G205="","",IF($C205=Listes!$B$34,Listes!$I$31,IF($C205=Listes!$B$35,(VLOOKUP(Barèmes!$F205,Listes!$E$31:$F$36,2,FALSE)),IF($C205=Listes!$B$33,IF(Barèmes!$E205&lt;=Listes!$A$64,Barèmes!$E205*Listes!$A$65,IF(Barèmes!$E205&gt;Listes!$D$64,Barèmes!$E205*Listes!$D$65,((Barèmes!$E205*Listes!$B$65)+Listes!$C$65)))))))</f>
        <v/>
      </c>
      <c r="O205" s="72" t="str">
        <f t="shared" si="8"/>
        <v/>
      </c>
      <c r="P205" s="112"/>
    </row>
    <row r="206" spans="1:16" ht="20.100000000000001" customHeight="1" x14ac:dyDescent="0.25">
      <c r="A206" s="26">
        <v>200</v>
      </c>
      <c r="B206" s="96"/>
      <c r="C206" s="96"/>
      <c r="D206" s="96"/>
      <c r="E206" s="96"/>
      <c r="F206" s="96"/>
      <c r="G206" s="77" t="str">
        <f>IF(C206="","",IF(C206="","",(VLOOKUP(C206,Listes!$B$31:$C$35,2,FALSE))))</f>
        <v/>
      </c>
      <c r="H206" s="252"/>
      <c r="I206" s="252"/>
      <c r="J206" s="96" t="str">
        <f t="shared" si="7"/>
        <v/>
      </c>
      <c r="K206" s="72" t="str">
        <f>IF(G206="","",IF(G206="","",(VLOOKUP(G206,Listes!$C$31:$D$35,2,FALSE))))</f>
        <v/>
      </c>
      <c r="L206" s="71" t="str">
        <f>IF($G206="","",IF($C206=Listes!$B$32,IF(Barèmes!$E206&lt;=Listes!$B$53,(Barèmes!$E206*(VLOOKUP(Barèmes!$D206,Listes!$A$54:$E$60,2,FALSE))),IF(Barèmes!$E206&gt;Listes!$E$53,(Barèmes!$E206*(VLOOKUP(Barèmes!$D206,Listes!$A$54:$E$60,5,FALSE))),(Barèmes!$E206*(VLOOKUP(Barèmes!$D206,Listes!$A$54:$E$60,3,FALSE)))+(VLOOKUP(Barèmes!$D206,Listes!$A$54:$E$60,4,FALSE))))))</f>
        <v/>
      </c>
      <c r="M206" s="71" t="str">
        <f>IF($G206="","",IF($C206=Listes!$B$31,IF(Barèmes!$E206&lt;=Listes!$B$42,(Barèmes!$E206*(VLOOKUP(Barèmes!$D206,Listes!$A$43:$E$49,2,FALSE))),IF(Barèmes!$E206&gt;Listes!$D$42,(Barèmes!$E206*(VLOOKUP(Barèmes!$D206,Listes!$A$43:$E$49,5,FALSE))),(Barèmes!$E206*(VLOOKUP(Barèmes!$D206,Listes!$A$43:$E$49,3,FALSE)))+(VLOOKUP(Barèmes!$D206,Listes!$A$43:$E$49,4,FALSE))))))</f>
        <v/>
      </c>
      <c r="N206" s="71" t="str">
        <f>IF($G206="","",IF($C206=Listes!$B$34,Listes!$I$31,IF($C206=Listes!$B$35,(VLOOKUP(Barèmes!$F206,Listes!$E$31:$F$36,2,FALSE)),IF($C206=Listes!$B$33,IF(Barèmes!$E206&lt;=Listes!$A$64,Barèmes!$E206*Listes!$A$65,IF(Barèmes!$E206&gt;Listes!$D$64,Barèmes!$E206*Listes!$D$65,((Barèmes!$E206*Listes!$B$65)+Listes!$C$65)))))))</f>
        <v/>
      </c>
      <c r="O206" s="72" t="str">
        <f t="shared" si="8"/>
        <v/>
      </c>
      <c r="P206" s="112"/>
    </row>
    <row r="207" spans="1:16" ht="20.100000000000001" customHeight="1" x14ac:dyDescent="0.25">
      <c r="A207" s="26">
        <v>201</v>
      </c>
      <c r="B207" s="96"/>
      <c r="C207" s="96"/>
      <c r="D207" s="96"/>
      <c r="E207" s="96"/>
      <c r="F207" s="96"/>
      <c r="G207" s="77" t="str">
        <f>IF(C207="","",IF(C207="","",(VLOOKUP(C207,Listes!$B$31:$C$35,2,FALSE))))</f>
        <v/>
      </c>
      <c r="H207" s="252"/>
      <c r="I207" s="252"/>
      <c r="J207" s="96" t="str">
        <f t="shared" si="7"/>
        <v/>
      </c>
      <c r="K207" s="72" t="str">
        <f>IF(G207="","",IF(G207="","",(VLOOKUP(G207,Listes!$C$31:$D$35,2,FALSE))))</f>
        <v/>
      </c>
      <c r="L207" s="71" t="str">
        <f>IF($G207="","",IF($C207=Listes!$B$32,IF(Barèmes!$E207&lt;=Listes!$B$53,(Barèmes!$E207*(VLOOKUP(Barèmes!$D207,Listes!$A$54:$E$60,2,FALSE))),IF(Barèmes!$E207&gt;Listes!$E$53,(Barèmes!$E207*(VLOOKUP(Barèmes!$D207,Listes!$A$54:$E$60,5,FALSE))),(Barèmes!$E207*(VLOOKUP(Barèmes!$D207,Listes!$A$54:$E$60,3,FALSE)))+(VLOOKUP(Barèmes!$D207,Listes!$A$54:$E$60,4,FALSE))))))</f>
        <v/>
      </c>
      <c r="M207" s="71" t="str">
        <f>IF($G207="","",IF($C207=Listes!$B$31,IF(Barèmes!$E207&lt;=Listes!$B$42,(Barèmes!$E207*(VLOOKUP(Barèmes!$D207,Listes!$A$43:$E$49,2,FALSE))),IF(Barèmes!$E207&gt;Listes!$D$42,(Barèmes!$E207*(VLOOKUP(Barèmes!$D207,Listes!$A$43:$E$49,5,FALSE))),(Barèmes!$E207*(VLOOKUP(Barèmes!$D207,Listes!$A$43:$E$49,3,FALSE)))+(VLOOKUP(Barèmes!$D207,Listes!$A$43:$E$49,4,FALSE))))))</f>
        <v/>
      </c>
      <c r="N207" s="71" t="str">
        <f>IF($G207="","",IF($C207=Listes!$B$34,Listes!$I$31,IF($C207=Listes!$B$35,(VLOOKUP(Barèmes!$F207,Listes!$E$31:$F$36,2,FALSE)),IF($C207=Listes!$B$33,IF(Barèmes!$E207&lt;=Listes!$A$64,Barèmes!$E207*Listes!$A$65,IF(Barèmes!$E207&gt;Listes!$D$64,Barèmes!$E207*Listes!$D$65,((Barèmes!$E207*Listes!$B$65)+Listes!$C$65)))))))</f>
        <v/>
      </c>
      <c r="O207" s="72" t="str">
        <f t="shared" si="8"/>
        <v/>
      </c>
      <c r="P207" s="112"/>
    </row>
    <row r="208" spans="1:16" ht="20.100000000000001" customHeight="1" x14ac:dyDescent="0.25">
      <c r="A208" s="26">
        <v>202</v>
      </c>
      <c r="B208" s="96"/>
      <c r="C208" s="96"/>
      <c r="D208" s="96"/>
      <c r="E208" s="96"/>
      <c r="F208" s="96"/>
      <c r="G208" s="77" t="str">
        <f>IF(C208="","",IF(C208="","",(VLOOKUP(C208,Listes!$B$31:$C$35,2,FALSE))))</f>
        <v/>
      </c>
      <c r="H208" s="252"/>
      <c r="I208" s="252"/>
      <c r="J208" s="96" t="str">
        <f t="shared" si="7"/>
        <v/>
      </c>
      <c r="K208" s="72" t="str">
        <f>IF(G208="","",IF(G208="","",(VLOOKUP(G208,Listes!$C$31:$D$35,2,FALSE))))</f>
        <v/>
      </c>
      <c r="L208" s="71" t="str">
        <f>IF($G208="","",IF($C208=Listes!$B$32,IF(Barèmes!$E208&lt;=Listes!$B$53,(Barèmes!$E208*(VLOOKUP(Barèmes!$D208,Listes!$A$54:$E$60,2,FALSE))),IF(Barèmes!$E208&gt;Listes!$E$53,(Barèmes!$E208*(VLOOKUP(Barèmes!$D208,Listes!$A$54:$E$60,5,FALSE))),(Barèmes!$E208*(VLOOKUP(Barèmes!$D208,Listes!$A$54:$E$60,3,FALSE)))+(VLOOKUP(Barèmes!$D208,Listes!$A$54:$E$60,4,FALSE))))))</f>
        <v/>
      </c>
      <c r="M208" s="71" t="str">
        <f>IF($G208="","",IF($C208=Listes!$B$31,IF(Barèmes!$E208&lt;=Listes!$B$42,(Barèmes!$E208*(VLOOKUP(Barèmes!$D208,Listes!$A$43:$E$49,2,FALSE))),IF(Barèmes!$E208&gt;Listes!$D$42,(Barèmes!$E208*(VLOOKUP(Barèmes!$D208,Listes!$A$43:$E$49,5,FALSE))),(Barèmes!$E208*(VLOOKUP(Barèmes!$D208,Listes!$A$43:$E$49,3,FALSE)))+(VLOOKUP(Barèmes!$D208,Listes!$A$43:$E$49,4,FALSE))))))</f>
        <v/>
      </c>
      <c r="N208" s="71" t="str">
        <f>IF($G208="","",IF($C208=Listes!$B$34,Listes!$I$31,IF($C208=Listes!$B$35,(VLOOKUP(Barèmes!$F208,Listes!$E$31:$F$36,2,FALSE)),IF($C208=Listes!$B$33,IF(Barèmes!$E208&lt;=Listes!$A$64,Barèmes!$E208*Listes!$A$65,IF(Barèmes!$E208&gt;Listes!$D$64,Barèmes!$E208*Listes!$D$65,((Barèmes!$E208*Listes!$B$65)+Listes!$C$65)))))))</f>
        <v/>
      </c>
      <c r="O208" s="72" t="str">
        <f t="shared" si="8"/>
        <v/>
      </c>
      <c r="P208" s="112"/>
    </row>
    <row r="209" spans="1:16" ht="20.100000000000001" customHeight="1" x14ac:dyDescent="0.25">
      <c r="A209" s="26">
        <v>203</v>
      </c>
      <c r="B209" s="96"/>
      <c r="C209" s="96"/>
      <c r="D209" s="96"/>
      <c r="E209" s="96"/>
      <c r="F209" s="96"/>
      <c r="G209" s="77" t="str">
        <f>IF(C209="","",IF(C209="","",(VLOOKUP(C209,Listes!$B$31:$C$35,2,FALSE))))</f>
        <v/>
      </c>
      <c r="H209" s="252"/>
      <c r="I209" s="252"/>
      <c r="J209" s="96" t="str">
        <f t="shared" si="7"/>
        <v/>
      </c>
      <c r="K209" s="72" t="str">
        <f>IF(G209="","",IF(G209="","",(VLOOKUP(G209,Listes!$C$31:$D$35,2,FALSE))))</f>
        <v/>
      </c>
      <c r="L209" s="71" t="str">
        <f>IF($G209="","",IF($C209=Listes!$B$32,IF(Barèmes!$E209&lt;=Listes!$B$53,(Barèmes!$E209*(VLOOKUP(Barèmes!$D209,Listes!$A$54:$E$60,2,FALSE))),IF(Barèmes!$E209&gt;Listes!$E$53,(Barèmes!$E209*(VLOOKUP(Barèmes!$D209,Listes!$A$54:$E$60,5,FALSE))),(Barèmes!$E209*(VLOOKUP(Barèmes!$D209,Listes!$A$54:$E$60,3,FALSE)))+(VLOOKUP(Barèmes!$D209,Listes!$A$54:$E$60,4,FALSE))))))</f>
        <v/>
      </c>
      <c r="M209" s="71" t="str">
        <f>IF($G209="","",IF($C209=Listes!$B$31,IF(Barèmes!$E209&lt;=Listes!$B$42,(Barèmes!$E209*(VLOOKUP(Barèmes!$D209,Listes!$A$43:$E$49,2,FALSE))),IF(Barèmes!$E209&gt;Listes!$D$42,(Barèmes!$E209*(VLOOKUP(Barèmes!$D209,Listes!$A$43:$E$49,5,FALSE))),(Barèmes!$E209*(VLOOKUP(Barèmes!$D209,Listes!$A$43:$E$49,3,FALSE)))+(VLOOKUP(Barèmes!$D209,Listes!$A$43:$E$49,4,FALSE))))))</f>
        <v/>
      </c>
      <c r="N209" s="71" t="str">
        <f>IF($G209="","",IF($C209=Listes!$B$34,Listes!$I$31,IF($C209=Listes!$B$35,(VLOOKUP(Barèmes!$F209,Listes!$E$31:$F$36,2,FALSE)),IF($C209=Listes!$B$33,IF(Barèmes!$E209&lt;=Listes!$A$64,Barèmes!$E209*Listes!$A$65,IF(Barèmes!$E209&gt;Listes!$D$64,Barèmes!$E209*Listes!$D$65,((Barèmes!$E209*Listes!$B$65)+Listes!$C$65)))))))</f>
        <v/>
      </c>
      <c r="O209" s="72" t="str">
        <f t="shared" si="8"/>
        <v/>
      </c>
      <c r="P209" s="112"/>
    </row>
    <row r="210" spans="1:16" ht="20.100000000000001" customHeight="1" x14ac:dyDescent="0.25">
      <c r="A210" s="26">
        <v>204</v>
      </c>
      <c r="B210" s="96"/>
      <c r="C210" s="96"/>
      <c r="D210" s="96"/>
      <c r="E210" s="96"/>
      <c r="F210" s="96"/>
      <c r="G210" s="77" t="str">
        <f>IF(C210="","",IF(C210="","",(VLOOKUP(C210,Listes!$B$31:$C$35,2,FALSE))))</f>
        <v/>
      </c>
      <c r="H210" s="252"/>
      <c r="I210" s="252"/>
      <c r="J210" s="96" t="str">
        <f t="shared" si="7"/>
        <v/>
      </c>
      <c r="K210" s="72" t="str">
        <f>IF(G210="","",IF(G210="","",(VLOOKUP(G210,Listes!$C$31:$D$35,2,FALSE))))</f>
        <v/>
      </c>
      <c r="L210" s="71" t="str">
        <f>IF($G210="","",IF($C210=Listes!$B$32,IF(Barèmes!$E210&lt;=Listes!$B$53,(Barèmes!$E210*(VLOOKUP(Barèmes!$D210,Listes!$A$54:$E$60,2,FALSE))),IF(Barèmes!$E210&gt;Listes!$E$53,(Barèmes!$E210*(VLOOKUP(Barèmes!$D210,Listes!$A$54:$E$60,5,FALSE))),(Barèmes!$E210*(VLOOKUP(Barèmes!$D210,Listes!$A$54:$E$60,3,FALSE)))+(VLOOKUP(Barèmes!$D210,Listes!$A$54:$E$60,4,FALSE))))))</f>
        <v/>
      </c>
      <c r="M210" s="71" t="str">
        <f>IF($G210="","",IF($C210=Listes!$B$31,IF(Barèmes!$E210&lt;=Listes!$B$42,(Barèmes!$E210*(VLOOKUP(Barèmes!$D210,Listes!$A$43:$E$49,2,FALSE))),IF(Barèmes!$E210&gt;Listes!$D$42,(Barèmes!$E210*(VLOOKUP(Barèmes!$D210,Listes!$A$43:$E$49,5,FALSE))),(Barèmes!$E210*(VLOOKUP(Barèmes!$D210,Listes!$A$43:$E$49,3,FALSE)))+(VLOOKUP(Barèmes!$D210,Listes!$A$43:$E$49,4,FALSE))))))</f>
        <v/>
      </c>
      <c r="N210" s="71" t="str">
        <f>IF($G210="","",IF($C210=Listes!$B$34,Listes!$I$31,IF($C210=Listes!$B$35,(VLOOKUP(Barèmes!$F210,Listes!$E$31:$F$36,2,FALSE)),IF($C210=Listes!$B$33,IF(Barèmes!$E210&lt;=Listes!$A$64,Barèmes!$E210*Listes!$A$65,IF(Barèmes!$E210&gt;Listes!$D$64,Barèmes!$E210*Listes!$D$65,((Barèmes!$E210*Listes!$B$65)+Listes!$C$65)))))))</f>
        <v/>
      </c>
      <c r="O210" s="72" t="str">
        <f t="shared" si="8"/>
        <v/>
      </c>
      <c r="P210" s="112"/>
    </row>
    <row r="211" spans="1:16" ht="20.100000000000001" customHeight="1" x14ac:dyDescent="0.25">
      <c r="A211" s="26">
        <v>205</v>
      </c>
      <c r="B211" s="96"/>
      <c r="C211" s="96"/>
      <c r="D211" s="96"/>
      <c r="E211" s="96"/>
      <c r="F211" s="96"/>
      <c r="G211" s="77" t="str">
        <f>IF(C211="","",IF(C211="","",(VLOOKUP(C211,Listes!$B$31:$C$35,2,FALSE))))</f>
        <v/>
      </c>
      <c r="H211" s="252"/>
      <c r="I211" s="252"/>
      <c r="J211" s="96" t="str">
        <f t="shared" si="7"/>
        <v/>
      </c>
      <c r="K211" s="72" t="str">
        <f>IF(G211="","",IF(G211="","",(VLOOKUP(G211,Listes!$C$31:$D$35,2,FALSE))))</f>
        <v/>
      </c>
      <c r="L211" s="71" t="str">
        <f>IF($G211="","",IF($C211=Listes!$B$32,IF(Barèmes!$E211&lt;=Listes!$B$53,(Barèmes!$E211*(VLOOKUP(Barèmes!$D211,Listes!$A$54:$E$60,2,FALSE))),IF(Barèmes!$E211&gt;Listes!$E$53,(Barèmes!$E211*(VLOOKUP(Barèmes!$D211,Listes!$A$54:$E$60,5,FALSE))),(Barèmes!$E211*(VLOOKUP(Barèmes!$D211,Listes!$A$54:$E$60,3,FALSE)))+(VLOOKUP(Barèmes!$D211,Listes!$A$54:$E$60,4,FALSE))))))</f>
        <v/>
      </c>
      <c r="M211" s="71" t="str">
        <f>IF($G211="","",IF($C211=Listes!$B$31,IF(Barèmes!$E211&lt;=Listes!$B$42,(Barèmes!$E211*(VLOOKUP(Barèmes!$D211,Listes!$A$43:$E$49,2,FALSE))),IF(Barèmes!$E211&gt;Listes!$D$42,(Barèmes!$E211*(VLOOKUP(Barèmes!$D211,Listes!$A$43:$E$49,5,FALSE))),(Barèmes!$E211*(VLOOKUP(Barèmes!$D211,Listes!$A$43:$E$49,3,FALSE)))+(VLOOKUP(Barèmes!$D211,Listes!$A$43:$E$49,4,FALSE))))))</f>
        <v/>
      </c>
      <c r="N211" s="71" t="str">
        <f>IF($G211="","",IF($C211=Listes!$B$34,Listes!$I$31,IF($C211=Listes!$B$35,(VLOOKUP(Barèmes!$F211,Listes!$E$31:$F$36,2,FALSE)),IF($C211=Listes!$B$33,IF(Barèmes!$E211&lt;=Listes!$A$64,Barèmes!$E211*Listes!$A$65,IF(Barèmes!$E211&gt;Listes!$D$64,Barèmes!$E211*Listes!$D$65,((Barèmes!$E211*Listes!$B$65)+Listes!$C$65)))))))</f>
        <v/>
      </c>
      <c r="O211" s="72" t="str">
        <f t="shared" si="8"/>
        <v/>
      </c>
      <c r="P211" s="112"/>
    </row>
    <row r="212" spans="1:16" ht="20.100000000000001" customHeight="1" x14ac:dyDescent="0.25">
      <c r="A212" s="26">
        <v>206</v>
      </c>
      <c r="B212" s="96"/>
      <c r="C212" s="96"/>
      <c r="D212" s="96"/>
      <c r="E212" s="96"/>
      <c r="F212" s="96"/>
      <c r="G212" s="77" t="str">
        <f>IF(C212="","",IF(C212="","",(VLOOKUP(C212,Listes!$B$31:$C$35,2,FALSE))))</f>
        <v/>
      </c>
      <c r="H212" s="252"/>
      <c r="I212" s="252"/>
      <c r="J212" s="96" t="str">
        <f t="shared" si="7"/>
        <v/>
      </c>
      <c r="K212" s="72" t="str">
        <f>IF(G212="","",IF(G212="","",(VLOOKUP(G212,Listes!$C$31:$D$35,2,FALSE))))</f>
        <v/>
      </c>
      <c r="L212" s="71" t="str">
        <f>IF($G212="","",IF($C212=Listes!$B$32,IF(Barèmes!$E212&lt;=Listes!$B$53,(Barèmes!$E212*(VLOOKUP(Barèmes!$D212,Listes!$A$54:$E$60,2,FALSE))),IF(Barèmes!$E212&gt;Listes!$E$53,(Barèmes!$E212*(VLOOKUP(Barèmes!$D212,Listes!$A$54:$E$60,5,FALSE))),(Barèmes!$E212*(VLOOKUP(Barèmes!$D212,Listes!$A$54:$E$60,3,FALSE)))+(VLOOKUP(Barèmes!$D212,Listes!$A$54:$E$60,4,FALSE))))))</f>
        <v/>
      </c>
      <c r="M212" s="71" t="str">
        <f>IF($G212="","",IF($C212=Listes!$B$31,IF(Barèmes!$E212&lt;=Listes!$B$42,(Barèmes!$E212*(VLOOKUP(Barèmes!$D212,Listes!$A$43:$E$49,2,FALSE))),IF(Barèmes!$E212&gt;Listes!$D$42,(Barèmes!$E212*(VLOOKUP(Barèmes!$D212,Listes!$A$43:$E$49,5,FALSE))),(Barèmes!$E212*(VLOOKUP(Barèmes!$D212,Listes!$A$43:$E$49,3,FALSE)))+(VLOOKUP(Barèmes!$D212,Listes!$A$43:$E$49,4,FALSE))))))</f>
        <v/>
      </c>
      <c r="N212" s="71" t="str">
        <f>IF($G212="","",IF($C212=Listes!$B$34,Listes!$I$31,IF($C212=Listes!$B$35,(VLOOKUP(Barèmes!$F212,Listes!$E$31:$F$36,2,FALSE)),IF($C212=Listes!$B$33,IF(Barèmes!$E212&lt;=Listes!$A$64,Barèmes!$E212*Listes!$A$65,IF(Barèmes!$E212&gt;Listes!$D$64,Barèmes!$E212*Listes!$D$65,((Barèmes!$E212*Listes!$B$65)+Listes!$C$65)))))))</f>
        <v/>
      </c>
      <c r="O212" s="72" t="str">
        <f t="shared" si="8"/>
        <v/>
      </c>
      <c r="P212" s="112"/>
    </row>
    <row r="213" spans="1:16" ht="20.100000000000001" customHeight="1" x14ac:dyDescent="0.25">
      <c r="A213" s="26">
        <v>207</v>
      </c>
      <c r="B213" s="96"/>
      <c r="C213" s="96"/>
      <c r="D213" s="96"/>
      <c r="E213" s="96"/>
      <c r="F213" s="96"/>
      <c r="G213" s="77" t="str">
        <f>IF(C213="","",IF(C213="","",(VLOOKUP(C213,Listes!$B$31:$C$35,2,FALSE))))</f>
        <v/>
      </c>
      <c r="H213" s="252"/>
      <c r="I213" s="252"/>
      <c r="J213" s="96" t="str">
        <f t="shared" si="7"/>
        <v/>
      </c>
      <c r="K213" s="72" t="str">
        <f>IF(G213="","",IF(G213="","",(VLOOKUP(G213,Listes!$C$31:$D$35,2,FALSE))))</f>
        <v/>
      </c>
      <c r="L213" s="71" t="str">
        <f>IF($G213="","",IF($C213=Listes!$B$32,IF(Barèmes!$E213&lt;=Listes!$B$53,(Barèmes!$E213*(VLOOKUP(Barèmes!$D213,Listes!$A$54:$E$60,2,FALSE))),IF(Barèmes!$E213&gt;Listes!$E$53,(Barèmes!$E213*(VLOOKUP(Barèmes!$D213,Listes!$A$54:$E$60,5,FALSE))),(Barèmes!$E213*(VLOOKUP(Barèmes!$D213,Listes!$A$54:$E$60,3,FALSE)))+(VLOOKUP(Barèmes!$D213,Listes!$A$54:$E$60,4,FALSE))))))</f>
        <v/>
      </c>
      <c r="M213" s="71" t="str">
        <f>IF($G213="","",IF($C213=Listes!$B$31,IF(Barèmes!$E213&lt;=Listes!$B$42,(Barèmes!$E213*(VLOOKUP(Barèmes!$D213,Listes!$A$43:$E$49,2,FALSE))),IF(Barèmes!$E213&gt;Listes!$D$42,(Barèmes!$E213*(VLOOKUP(Barèmes!$D213,Listes!$A$43:$E$49,5,FALSE))),(Barèmes!$E213*(VLOOKUP(Barèmes!$D213,Listes!$A$43:$E$49,3,FALSE)))+(VLOOKUP(Barèmes!$D213,Listes!$A$43:$E$49,4,FALSE))))))</f>
        <v/>
      </c>
      <c r="N213" s="71" t="str">
        <f>IF($G213="","",IF($C213=Listes!$B$34,Listes!$I$31,IF($C213=Listes!$B$35,(VLOOKUP(Barèmes!$F213,Listes!$E$31:$F$36,2,FALSE)),IF($C213=Listes!$B$33,IF(Barèmes!$E213&lt;=Listes!$A$64,Barèmes!$E213*Listes!$A$65,IF(Barèmes!$E213&gt;Listes!$D$64,Barèmes!$E213*Listes!$D$65,((Barèmes!$E213*Listes!$B$65)+Listes!$C$65)))))))</f>
        <v/>
      </c>
      <c r="O213" s="72" t="str">
        <f t="shared" si="8"/>
        <v/>
      </c>
      <c r="P213" s="112"/>
    </row>
    <row r="214" spans="1:16" ht="20.100000000000001" customHeight="1" x14ac:dyDescent="0.25">
      <c r="A214" s="26">
        <v>208</v>
      </c>
      <c r="B214" s="96"/>
      <c r="C214" s="96"/>
      <c r="D214" s="96"/>
      <c r="E214" s="96"/>
      <c r="F214" s="96"/>
      <c r="G214" s="77" t="str">
        <f>IF(C214="","",IF(C214="","",(VLOOKUP(C214,Listes!$B$31:$C$35,2,FALSE))))</f>
        <v/>
      </c>
      <c r="H214" s="252"/>
      <c r="I214" s="252"/>
      <c r="J214" s="96" t="str">
        <f t="shared" si="7"/>
        <v/>
      </c>
      <c r="K214" s="72" t="str">
        <f>IF(G214="","",IF(G214="","",(VLOOKUP(G214,Listes!$C$31:$D$35,2,FALSE))))</f>
        <v/>
      </c>
      <c r="L214" s="71" t="str">
        <f>IF($G214="","",IF($C214=Listes!$B$32,IF(Barèmes!$E214&lt;=Listes!$B$53,(Barèmes!$E214*(VLOOKUP(Barèmes!$D214,Listes!$A$54:$E$60,2,FALSE))),IF(Barèmes!$E214&gt;Listes!$E$53,(Barèmes!$E214*(VLOOKUP(Barèmes!$D214,Listes!$A$54:$E$60,5,FALSE))),(Barèmes!$E214*(VLOOKUP(Barèmes!$D214,Listes!$A$54:$E$60,3,FALSE)))+(VLOOKUP(Barèmes!$D214,Listes!$A$54:$E$60,4,FALSE))))))</f>
        <v/>
      </c>
      <c r="M214" s="71" t="str">
        <f>IF($G214="","",IF($C214=Listes!$B$31,IF(Barèmes!$E214&lt;=Listes!$B$42,(Barèmes!$E214*(VLOOKUP(Barèmes!$D214,Listes!$A$43:$E$49,2,FALSE))),IF(Barèmes!$E214&gt;Listes!$D$42,(Barèmes!$E214*(VLOOKUP(Barèmes!$D214,Listes!$A$43:$E$49,5,FALSE))),(Barèmes!$E214*(VLOOKUP(Barèmes!$D214,Listes!$A$43:$E$49,3,FALSE)))+(VLOOKUP(Barèmes!$D214,Listes!$A$43:$E$49,4,FALSE))))))</f>
        <v/>
      </c>
      <c r="N214" s="71" t="str">
        <f>IF($G214="","",IF($C214=Listes!$B$34,Listes!$I$31,IF($C214=Listes!$B$35,(VLOOKUP(Barèmes!$F214,Listes!$E$31:$F$36,2,FALSE)),IF($C214=Listes!$B$33,IF(Barèmes!$E214&lt;=Listes!$A$64,Barèmes!$E214*Listes!$A$65,IF(Barèmes!$E214&gt;Listes!$D$64,Barèmes!$E214*Listes!$D$65,((Barèmes!$E214*Listes!$B$65)+Listes!$C$65)))))))</f>
        <v/>
      </c>
      <c r="O214" s="72" t="str">
        <f t="shared" si="8"/>
        <v/>
      </c>
      <c r="P214" s="112"/>
    </row>
    <row r="215" spans="1:16" ht="20.100000000000001" customHeight="1" x14ac:dyDescent="0.25">
      <c r="A215" s="26">
        <v>209</v>
      </c>
      <c r="B215" s="96"/>
      <c r="C215" s="96"/>
      <c r="D215" s="96"/>
      <c r="E215" s="96"/>
      <c r="F215" s="96"/>
      <c r="G215" s="77" t="str">
        <f>IF(C215="","",IF(C215="","",(VLOOKUP(C215,Listes!$B$31:$C$35,2,FALSE))))</f>
        <v/>
      </c>
      <c r="H215" s="252"/>
      <c r="I215" s="252"/>
      <c r="J215" s="96" t="str">
        <f t="shared" si="7"/>
        <v/>
      </c>
      <c r="K215" s="72" t="str">
        <f>IF(G215="","",IF(G215="","",(VLOOKUP(G215,Listes!$C$31:$D$35,2,FALSE))))</f>
        <v/>
      </c>
      <c r="L215" s="71" t="str">
        <f>IF($G215="","",IF($C215=Listes!$B$32,IF(Barèmes!$E215&lt;=Listes!$B$53,(Barèmes!$E215*(VLOOKUP(Barèmes!$D215,Listes!$A$54:$E$60,2,FALSE))),IF(Barèmes!$E215&gt;Listes!$E$53,(Barèmes!$E215*(VLOOKUP(Barèmes!$D215,Listes!$A$54:$E$60,5,FALSE))),(Barèmes!$E215*(VLOOKUP(Barèmes!$D215,Listes!$A$54:$E$60,3,FALSE)))+(VLOOKUP(Barèmes!$D215,Listes!$A$54:$E$60,4,FALSE))))))</f>
        <v/>
      </c>
      <c r="M215" s="71" t="str">
        <f>IF($G215="","",IF($C215=Listes!$B$31,IF(Barèmes!$E215&lt;=Listes!$B$42,(Barèmes!$E215*(VLOOKUP(Barèmes!$D215,Listes!$A$43:$E$49,2,FALSE))),IF(Barèmes!$E215&gt;Listes!$D$42,(Barèmes!$E215*(VLOOKUP(Barèmes!$D215,Listes!$A$43:$E$49,5,FALSE))),(Barèmes!$E215*(VLOOKUP(Barèmes!$D215,Listes!$A$43:$E$49,3,FALSE)))+(VLOOKUP(Barèmes!$D215,Listes!$A$43:$E$49,4,FALSE))))))</f>
        <v/>
      </c>
      <c r="N215" s="71" t="str">
        <f>IF($G215="","",IF($C215=Listes!$B$34,Listes!$I$31,IF($C215=Listes!$B$35,(VLOOKUP(Barèmes!$F215,Listes!$E$31:$F$36,2,FALSE)),IF($C215=Listes!$B$33,IF(Barèmes!$E215&lt;=Listes!$A$64,Barèmes!$E215*Listes!$A$65,IF(Barèmes!$E215&gt;Listes!$D$64,Barèmes!$E215*Listes!$D$65,((Barèmes!$E215*Listes!$B$65)+Listes!$C$65)))))))</f>
        <v/>
      </c>
      <c r="O215" s="72" t="str">
        <f t="shared" si="8"/>
        <v/>
      </c>
      <c r="P215" s="112"/>
    </row>
    <row r="216" spans="1:16" ht="20.100000000000001" customHeight="1" x14ac:dyDescent="0.25">
      <c r="A216" s="26">
        <v>210</v>
      </c>
      <c r="B216" s="96"/>
      <c r="C216" s="96"/>
      <c r="D216" s="96"/>
      <c r="E216" s="96"/>
      <c r="F216" s="96"/>
      <c r="G216" s="77" t="str">
        <f>IF(C216="","",IF(C216="","",(VLOOKUP(C216,Listes!$B$31:$C$35,2,FALSE))))</f>
        <v/>
      </c>
      <c r="H216" s="252"/>
      <c r="I216" s="252"/>
      <c r="J216" s="96" t="str">
        <f t="shared" si="7"/>
        <v/>
      </c>
      <c r="K216" s="72" t="str">
        <f>IF(G216="","",IF(G216="","",(VLOOKUP(G216,Listes!$C$31:$D$35,2,FALSE))))</f>
        <v/>
      </c>
      <c r="L216" s="71" t="str">
        <f>IF($G216="","",IF($C216=Listes!$B$32,IF(Barèmes!$E216&lt;=Listes!$B$53,(Barèmes!$E216*(VLOOKUP(Barèmes!$D216,Listes!$A$54:$E$60,2,FALSE))),IF(Barèmes!$E216&gt;Listes!$E$53,(Barèmes!$E216*(VLOOKUP(Barèmes!$D216,Listes!$A$54:$E$60,5,FALSE))),(Barèmes!$E216*(VLOOKUP(Barèmes!$D216,Listes!$A$54:$E$60,3,FALSE)))+(VLOOKUP(Barèmes!$D216,Listes!$A$54:$E$60,4,FALSE))))))</f>
        <v/>
      </c>
      <c r="M216" s="71" t="str">
        <f>IF($G216="","",IF($C216=Listes!$B$31,IF(Barèmes!$E216&lt;=Listes!$B$42,(Barèmes!$E216*(VLOOKUP(Barèmes!$D216,Listes!$A$43:$E$49,2,FALSE))),IF(Barèmes!$E216&gt;Listes!$D$42,(Barèmes!$E216*(VLOOKUP(Barèmes!$D216,Listes!$A$43:$E$49,5,FALSE))),(Barèmes!$E216*(VLOOKUP(Barèmes!$D216,Listes!$A$43:$E$49,3,FALSE)))+(VLOOKUP(Barèmes!$D216,Listes!$A$43:$E$49,4,FALSE))))))</f>
        <v/>
      </c>
      <c r="N216" s="71" t="str">
        <f>IF($G216="","",IF($C216=Listes!$B$34,Listes!$I$31,IF($C216=Listes!$B$35,(VLOOKUP(Barèmes!$F216,Listes!$E$31:$F$36,2,FALSE)),IF($C216=Listes!$B$33,IF(Barèmes!$E216&lt;=Listes!$A$64,Barèmes!$E216*Listes!$A$65,IF(Barèmes!$E216&gt;Listes!$D$64,Barèmes!$E216*Listes!$D$65,((Barèmes!$E216*Listes!$B$65)+Listes!$C$65)))))))</f>
        <v/>
      </c>
      <c r="O216" s="72" t="str">
        <f t="shared" si="8"/>
        <v/>
      </c>
      <c r="P216" s="112"/>
    </row>
    <row r="217" spans="1:16" ht="20.100000000000001" customHeight="1" x14ac:dyDescent="0.25">
      <c r="A217" s="26">
        <v>211</v>
      </c>
      <c r="B217" s="96"/>
      <c r="C217" s="96"/>
      <c r="D217" s="96"/>
      <c r="E217" s="96"/>
      <c r="F217" s="96"/>
      <c r="G217" s="77" t="str">
        <f>IF(C217="","",IF(C217="","",(VLOOKUP(C217,Listes!$B$31:$C$35,2,FALSE))))</f>
        <v/>
      </c>
      <c r="H217" s="252"/>
      <c r="I217" s="252"/>
      <c r="J217" s="96" t="str">
        <f t="shared" si="7"/>
        <v/>
      </c>
      <c r="K217" s="72" t="str">
        <f>IF(G217="","",IF(G217="","",(VLOOKUP(G217,Listes!$C$31:$D$35,2,FALSE))))</f>
        <v/>
      </c>
      <c r="L217" s="71" t="str">
        <f>IF($G217="","",IF($C217=Listes!$B$32,IF(Barèmes!$E217&lt;=Listes!$B$53,(Barèmes!$E217*(VLOOKUP(Barèmes!$D217,Listes!$A$54:$E$60,2,FALSE))),IF(Barèmes!$E217&gt;Listes!$E$53,(Barèmes!$E217*(VLOOKUP(Barèmes!$D217,Listes!$A$54:$E$60,5,FALSE))),(Barèmes!$E217*(VLOOKUP(Barèmes!$D217,Listes!$A$54:$E$60,3,FALSE)))+(VLOOKUP(Barèmes!$D217,Listes!$A$54:$E$60,4,FALSE))))))</f>
        <v/>
      </c>
      <c r="M217" s="71" t="str">
        <f>IF($G217="","",IF($C217=Listes!$B$31,IF(Barèmes!$E217&lt;=Listes!$B$42,(Barèmes!$E217*(VLOOKUP(Barèmes!$D217,Listes!$A$43:$E$49,2,FALSE))),IF(Barèmes!$E217&gt;Listes!$D$42,(Barèmes!$E217*(VLOOKUP(Barèmes!$D217,Listes!$A$43:$E$49,5,FALSE))),(Barèmes!$E217*(VLOOKUP(Barèmes!$D217,Listes!$A$43:$E$49,3,FALSE)))+(VLOOKUP(Barèmes!$D217,Listes!$A$43:$E$49,4,FALSE))))))</f>
        <v/>
      </c>
      <c r="N217" s="71" t="str">
        <f>IF($G217="","",IF($C217=Listes!$B$34,Listes!$I$31,IF($C217=Listes!$B$35,(VLOOKUP(Barèmes!$F217,Listes!$E$31:$F$36,2,FALSE)),IF($C217=Listes!$B$33,IF(Barèmes!$E217&lt;=Listes!$A$64,Barèmes!$E217*Listes!$A$65,IF(Barèmes!$E217&gt;Listes!$D$64,Barèmes!$E217*Listes!$D$65,((Barèmes!$E217*Listes!$B$65)+Listes!$C$65)))))))</f>
        <v/>
      </c>
      <c r="O217" s="72" t="str">
        <f t="shared" si="8"/>
        <v/>
      </c>
      <c r="P217" s="112"/>
    </row>
    <row r="218" spans="1:16" ht="20.100000000000001" customHeight="1" x14ac:dyDescent="0.25">
      <c r="A218" s="26">
        <v>212</v>
      </c>
      <c r="B218" s="96"/>
      <c r="C218" s="96"/>
      <c r="D218" s="96"/>
      <c r="E218" s="96"/>
      <c r="F218" s="96"/>
      <c r="G218" s="77" t="str">
        <f>IF(C218="","",IF(C218="","",(VLOOKUP(C218,Listes!$B$31:$C$35,2,FALSE))))</f>
        <v/>
      </c>
      <c r="H218" s="252"/>
      <c r="I218" s="252"/>
      <c r="J218" s="96" t="str">
        <f t="shared" si="7"/>
        <v/>
      </c>
      <c r="K218" s="72" t="str">
        <f>IF(G218="","",IF(G218="","",(VLOOKUP(G218,Listes!$C$31:$D$35,2,FALSE))))</f>
        <v/>
      </c>
      <c r="L218" s="71" t="str">
        <f>IF($G218="","",IF($C218=Listes!$B$32,IF(Barèmes!$E218&lt;=Listes!$B$53,(Barèmes!$E218*(VLOOKUP(Barèmes!$D218,Listes!$A$54:$E$60,2,FALSE))),IF(Barèmes!$E218&gt;Listes!$E$53,(Barèmes!$E218*(VLOOKUP(Barèmes!$D218,Listes!$A$54:$E$60,5,FALSE))),(Barèmes!$E218*(VLOOKUP(Barèmes!$D218,Listes!$A$54:$E$60,3,FALSE)))+(VLOOKUP(Barèmes!$D218,Listes!$A$54:$E$60,4,FALSE))))))</f>
        <v/>
      </c>
      <c r="M218" s="71" t="str">
        <f>IF($G218="","",IF($C218=Listes!$B$31,IF(Barèmes!$E218&lt;=Listes!$B$42,(Barèmes!$E218*(VLOOKUP(Barèmes!$D218,Listes!$A$43:$E$49,2,FALSE))),IF(Barèmes!$E218&gt;Listes!$D$42,(Barèmes!$E218*(VLOOKUP(Barèmes!$D218,Listes!$A$43:$E$49,5,FALSE))),(Barèmes!$E218*(VLOOKUP(Barèmes!$D218,Listes!$A$43:$E$49,3,FALSE)))+(VLOOKUP(Barèmes!$D218,Listes!$A$43:$E$49,4,FALSE))))))</f>
        <v/>
      </c>
      <c r="N218" s="71" t="str">
        <f>IF($G218="","",IF($C218=Listes!$B$34,Listes!$I$31,IF($C218=Listes!$B$35,(VLOOKUP(Barèmes!$F218,Listes!$E$31:$F$36,2,FALSE)),IF($C218=Listes!$B$33,IF(Barèmes!$E218&lt;=Listes!$A$64,Barèmes!$E218*Listes!$A$65,IF(Barèmes!$E218&gt;Listes!$D$64,Barèmes!$E218*Listes!$D$65,((Barèmes!$E218*Listes!$B$65)+Listes!$C$65)))))))</f>
        <v/>
      </c>
      <c r="O218" s="72" t="str">
        <f t="shared" si="8"/>
        <v/>
      </c>
      <c r="P218" s="112"/>
    </row>
    <row r="219" spans="1:16" ht="20.100000000000001" customHeight="1" x14ac:dyDescent="0.25">
      <c r="A219" s="26">
        <v>213</v>
      </c>
      <c r="B219" s="96"/>
      <c r="C219" s="96"/>
      <c r="D219" s="96"/>
      <c r="E219" s="96"/>
      <c r="F219" s="96"/>
      <c r="G219" s="77" t="str">
        <f>IF(C219="","",IF(C219="","",(VLOOKUP(C219,Listes!$B$31:$C$35,2,FALSE))))</f>
        <v/>
      </c>
      <c r="H219" s="252"/>
      <c r="I219" s="252"/>
      <c r="J219" s="96" t="str">
        <f t="shared" si="7"/>
        <v/>
      </c>
      <c r="K219" s="72" t="str">
        <f>IF(G219="","",IF(G219="","",(VLOOKUP(G219,Listes!$C$31:$D$35,2,FALSE))))</f>
        <v/>
      </c>
      <c r="L219" s="71" t="str">
        <f>IF($G219="","",IF($C219=Listes!$B$32,IF(Barèmes!$E219&lt;=Listes!$B$53,(Barèmes!$E219*(VLOOKUP(Barèmes!$D219,Listes!$A$54:$E$60,2,FALSE))),IF(Barèmes!$E219&gt;Listes!$E$53,(Barèmes!$E219*(VLOOKUP(Barèmes!$D219,Listes!$A$54:$E$60,5,FALSE))),(Barèmes!$E219*(VLOOKUP(Barèmes!$D219,Listes!$A$54:$E$60,3,FALSE)))+(VLOOKUP(Barèmes!$D219,Listes!$A$54:$E$60,4,FALSE))))))</f>
        <v/>
      </c>
      <c r="M219" s="71" t="str">
        <f>IF($G219="","",IF($C219=Listes!$B$31,IF(Barèmes!$E219&lt;=Listes!$B$42,(Barèmes!$E219*(VLOOKUP(Barèmes!$D219,Listes!$A$43:$E$49,2,FALSE))),IF(Barèmes!$E219&gt;Listes!$D$42,(Barèmes!$E219*(VLOOKUP(Barèmes!$D219,Listes!$A$43:$E$49,5,FALSE))),(Barèmes!$E219*(VLOOKUP(Barèmes!$D219,Listes!$A$43:$E$49,3,FALSE)))+(VLOOKUP(Barèmes!$D219,Listes!$A$43:$E$49,4,FALSE))))))</f>
        <v/>
      </c>
      <c r="N219" s="71" t="str">
        <f>IF($G219="","",IF($C219=Listes!$B$34,Listes!$I$31,IF($C219=Listes!$B$35,(VLOOKUP(Barèmes!$F219,Listes!$E$31:$F$36,2,FALSE)),IF($C219=Listes!$B$33,IF(Barèmes!$E219&lt;=Listes!$A$64,Barèmes!$E219*Listes!$A$65,IF(Barèmes!$E219&gt;Listes!$D$64,Barèmes!$E219*Listes!$D$65,((Barèmes!$E219*Listes!$B$65)+Listes!$C$65)))))))</f>
        <v/>
      </c>
      <c r="O219" s="72" t="str">
        <f t="shared" si="8"/>
        <v/>
      </c>
      <c r="P219" s="112"/>
    </row>
    <row r="220" spans="1:16" ht="20.100000000000001" customHeight="1" x14ac:dyDescent="0.25">
      <c r="A220" s="26">
        <v>214</v>
      </c>
      <c r="B220" s="96"/>
      <c r="C220" s="96"/>
      <c r="D220" s="96"/>
      <c r="E220" s="96"/>
      <c r="F220" s="96"/>
      <c r="G220" s="77" t="str">
        <f>IF(C220="","",IF(C220="","",(VLOOKUP(C220,Listes!$B$31:$C$35,2,FALSE))))</f>
        <v/>
      </c>
      <c r="H220" s="252"/>
      <c r="I220" s="252"/>
      <c r="J220" s="96" t="str">
        <f t="shared" si="7"/>
        <v/>
      </c>
      <c r="K220" s="72" t="str">
        <f>IF(G220="","",IF(G220="","",(VLOOKUP(G220,Listes!$C$31:$D$35,2,FALSE))))</f>
        <v/>
      </c>
      <c r="L220" s="71" t="str">
        <f>IF($G220="","",IF($C220=Listes!$B$32,IF(Barèmes!$E220&lt;=Listes!$B$53,(Barèmes!$E220*(VLOOKUP(Barèmes!$D220,Listes!$A$54:$E$60,2,FALSE))),IF(Barèmes!$E220&gt;Listes!$E$53,(Barèmes!$E220*(VLOOKUP(Barèmes!$D220,Listes!$A$54:$E$60,5,FALSE))),(Barèmes!$E220*(VLOOKUP(Barèmes!$D220,Listes!$A$54:$E$60,3,FALSE)))+(VLOOKUP(Barèmes!$D220,Listes!$A$54:$E$60,4,FALSE))))))</f>
        <v/>
      </c>
      <c r="M220" s="71" t="str">
        <f>IF($G220="","",IF($C220=Listes!$B$31,IF(Barèmes!$E220&lt;=Listes!$B$42,(Barèmes!$E220*(VLOOKUP(Barèmes!$D220,Listes!$A$43:$E$49,2,FALSE))),IF(Barèmes!$E220&gt;Listes!$D$42,(Barèmes!$E220*(VLOOKUP(Barèmes!$D220,Listes!$A$43:$E$49,5,FALSE))),(Barèmes!$E220*(VLOOKUP(Barèmes!$D220,Listes!$A$43:$E$49,3,FALSE)))+(VLOOKUP(Barèmes!$D220,Listes!$A$43:$E$49,4,FALSE))))))</f>
        <v/>
      </c>
      <c r="N220" s="71" t="str">
        <f>IF($G220="","",IF($C220=Listes!$B$34,Listes!$I$31,IF($C220=Listes!$B$35,(VLOOKUP(Barèmes!$F220,Listes!$E$31:$F$36,2,FALSE)),IF($C220=Listes!$B$33,IF(Barèmes!$E220&lt;=Listes!$A$64,Barèmes!$E220*Listes!$A$65,IF(Barèmes!$E220&gt;Listes!$D$64,Barèmes!$E220*Listes!$D$65,((Barèmes!$E220*Listes!$B$65)+Listes!$C$65)))))))</f>
        <v/>
      </c>
      <c r="O220" s="72" t="str">
        <f t="shared" si="8"/>
        <v/>
      </c>
      <c r="P220" s="112"/>
    </row>
    <row r="221" spans="1:16" ht="20.100000000000001" customHeight="1" x14ac:dyDescent="0.25">
      <c r="A221" s="26">
        <v>215</v>
      </c>
      <c r="B221" s="96"/>
      <c r="C221" s="96"/>
      <c r="D221" s="96"/>
      <c r="E221" s="96"/>
      <c r="F221" s="96"/>
      <c r="G221" s="77" t="str">
        <f>IF(C221="","",IF(C221="","",(VLOOKUP(C221,Listes!$B$31:$C$35,2,FALSE))))</f>
        <v/>
      </c>
      <c r="H221" s="252"/>
      <c r="I221" s="252"/>
      <c r="J221" s="96" t="str">
        <f t="shared" si="7"/>
        <v/>
      </c>
      <c r="K221" s="72" t="str">
        <f>IF(G221="","",IF(G221="","",(VLOOKUP(G221,Listes!$C$31:$D$35,2,FALSE))))</f>
        <v/>
      </c>
      <c r="L221" s="71" t="str">
        <f>IF($G221="","",IF($C221=Listes!$B$32,IF(Barèmes!$E221&lt;=Listes!$B$53,(Barèmes!$E221*(VLOOKUP(Barèmes!$D221,Listes!$A$54:$E$60,2,FALSE))),IF(Barèmes!$E221&gt;Listes!$E$53,(Barèmes!$E221*(VLOOKUP(Barèmes!$D221,Listes!$A$54:$E$60,5,FALSE))),(Barèmes!$E221*(VLOOKUP(Barèmes!$D221,Listes!$A$54:$E$60,3,FALSE)))+(VLOOKUP(Barèmes!$D221,Listes!$A$54:$E$60,4,FALSE))))))</f>
        <v/>
      </c>
      <c r="M221" s="71" t="str">
        <f>IF($G221="","",IF($C221=Listes!$B$31,IF(Barèmes!$E221&lt;=Listes!$B$42,(Barèmes!$E221*(VLOOKUP(Barèmes!$D221,Listes!$A$43:$E$49,2,FALSE))),IF(Barèmes!$E221&gt;Listes!$D$42,(Barèmes!$E221*(VLOOKUP(Barèmes!$D221,Listes!$A$43:$E$49,5,FALSE))),(Barèmes!$E221*(VLOOKUP(Barèmes!$D221,Listes!$A$43:$E$49,3,FALSE)))+(VLOOKUP(Barèmes!$D221,Listes!$A$43:$E$49,4,FALSE))))))</f>
        <v/>
      </c>
      <c r="N221" s="71" t="str">
        <f>IF($G221="","",IF($C221=Listes!$B$34,Listes!$I$31,IF($C221=Listes!$B$35,(VLOOKUP(Barèmes!$F221,Listes!$E$31:$F$36,2,FALSE)),IF($C221=Listes!$B$33,IF(Barèmes!$E221&lt;=Listes!$A$64,Barèmes!$E221*Listes!$A$65,IF(Barèmes!$E221&gt;Listes!$D$64,Barèmes!$E221*Listes!$D$65,((Barèmes!$E221*Listes!$B$65)+Listes!$C$65)))))))</f>
        <v/>
      </c>
      <c r="O221" s="72" t="str">
        <f t="shared" si="8"/>
        <v/>
      </c>
      <c r="P221" s="112"/>
    </row>
    <row r="222" spans="1:16" ht="20.100000000000001" customHeight="1" x14ac:dyDescent="0.25">
      <c r="A222" s="26">
        <v>216</v>
      </c>
      <c r="B222" s="96"/>
      <c r="C222" s="96"/>
      <c r="D222" s="96"/>
      <c r="E222" s="96"/>
      <c r="F222" s="96"/>
      <c r="G222" s="77" t="str">
        <f>IF(C222="","",IF(C222="","",(VLOOKUP(C222,Listes!$B$31:$C$35,2,FALSE))))</f>
        <v/>
      </c>
      <c r="H222" s="252"/>
      <c r="I222" s="252"/>
      <c r="J222" s="96" t="str">
        <f t="shared" si="7"/>
        <v/>
      </c>
      <c r="K222" s="72" t="str">
        <f>IF(G222="","",IF(G222="","",(VLOOKUP(G222,Listes!$C$31:$D$35,2,FALSE))))</f>
        <v/>
      </c>
      <c r="L222" s="71" t="str">
        <f>IF($G222="","",IF($C222=Listes!$B$32,IF(Barèmes!$E222&lt;=Listes!$B$53,(Barèmes!$E222*(VLOOKUP(Barèmes!$D222,Listes!$A$54:$E$60,2,FALSE))),IF(Barèmes!$E222&gt;Listes!$E$53,(Barèmes!$E222*(VLOOKUP(Barèmes!$D222,Listes!$A$54:$E$60,5,FALSE))),(Barèmes!$E222*(VLOOKUP(Barèmes!$D222,Listes!$A$54:$E$60,3,FALSE)))+(VLOOKUP(Barèmes!$D222,Listes!$A$54:$E$60,4,FALSE))))))</f>
        <v/>
      </c>
      <c r="M222" s="71" t="str">
        <f>IF($G222="","",IF($C222=Listes!$B$31,IF(Barèmes!$E222&lt;=Listes!$B$42,(Barèmes!$E222*(VLOOKUP(Barèmes!$D222,Listes!$A$43:$E$49,2,FALSE))),IF(Barèmes!$E222&gt;Listes!$D$42,(Barèmes!$E222*(VLOOKUP(Barèmes!$D222,Listes!$A$43:$E$49,5,FALSE))),(Barèmes!$E222*(VLOOKUP(Barèmes!$D222,Listes!$A$43:$E$49,3,FALSE)))+(VLOOKUP(Barèmes!$D222,Listes!$A$43:$E$49,4,FALSE))))))</f>
        <v/>
      </c>
      <c r="N222" s="71" t="str">
        <f>IF($G222="","",IF($C222=Listes!$B$34,Listes!$I$31,IF($C222=Listes!$B$35,(VLOOKUP(Barèmes!$F222,Listes!$E$31:$F$36,2,FALSE)),IF($C222=Listes!$B$33,IF(Barèmes!$E222&lt;=Listes!$A$64,Barèmes!$E222*Listes!$A$65,IF(Barèmes!$E222&gt;Listes!$D$64,Barèmes!$E222*Listes!$D$65,((Barèmes!$E222*Listes!$B$65)+Listes!$C$65)))))))</f>
        <v/>
      </c>
      <c r="O222" s="72" t="str">
        <f t="shared" si="8"/>
        <v/>
      </c>
      <c r="P222" s="112"/>
    </row>
    <row r="223" spans="1:16" ht="20.100000000000001" customHeight="1" x14ac:dyDescent="0.25">
      <c r="A223" s="26">
        <v>217</v>
      </c>
      <c r="B223" s="96"/>
      <c r="C223" s="96"/>
      <c r="D223" s="96"/>
      <c r="E223" s="96"/>
      <c r="F223" s="96"/>
      <c r="G223" s="77" t="str">
        <f>IF(C223="","",IF(C223="","",(VLOOKUP(C223,Listes!$B$31:$C$35,2,FALSE))))</f>
        <v/>
      </c>
      <c r="H223" s="252"/>
      <c r="I223" s="252"/>
      <c r="J223" s="96" t="str">
        <f t="shared" si="7"/>
        <v/>
      </c>
      <c r="K223" s="72" t="str">
        <f>IF(G223="","",IF(G223="","",(VLOOKUP(G223,Listes!$C$31:$D$35,2,FALSE))))</f>
        <v/>
      </c>
      <c r="L223" s="71" t="str">
        <f>IF($G223="","",IF($C223=Listes!$B$32,IF(Barèmes!$E223&lt;=Listes!$B$53,(Barèmes!$E223*(VLOOKUP(Barèmes!$D223,Listes!$A$54:$E$60,2,FALSE))),IF(Barèmes!$E223&gt;Listes!$E$53,(Barèmes!$E223*(VLOOKUP(Barèmes!$D223,Listes!$A$54:$E$60,5,FALSE))),(Barèmes!$E223*(VLOOKUP(Barèmes!$D223,Listes!$A$54:$E$60,3,FALSE)))+(VLOOKUP(Barèmes!$D223,Listes!$A$54:$E$60,4,FALSE))))))</f>
        <v/>
      </c>
      <c r="M223" s="71" t="str">
        <f>IF($G223="","",IF($C223=Listes!$B$31,IF(Barèmes!$E223&lt;=Listes!$B$42,(Barèmes!$E223*(VLOOKUP(Barèmes!$D223,Listes!$A$43:$E$49,2,FALSE))),IF(Barèmes!$E223&gt;Listes!$D$42,(Barèmes!$E223*(VLOOKUP(Barèmes!$D223,Listes!$A$43:$E$49,5,FALSE))),(Barèmes!$E223*(VLOOKUP(Barèmes!$D223,Listes!$A$43:$E$49,3,FALSE)))+(VLOOKUP(Barèmes!$D223,Listes!$A$43:$E$49,4,FALSE))))))</f>
        <v/>
      </c>
      <c r="N223" s="71" t="str">
        <f>IF($G223="","",IF($C223=Listes!$B$34,Listes!$I$31,IF($C223=Listes!$B$35,(VLOOKUP(Barèmes!$F223,Listes!$E$31:$F$36,2,FALSE)),IF($C223=Listes!$B$33,IF(Barèmes!$E223&lt;=Listes!$A$64,Barèmes!$E223*Listes!$A$65,IF(Barèmes!$E223&gt;Listes!$D$64,Barèmes!$E223*Listes!$D$65,((Barèmes!$E223*Listes!$B$65)+Listes!$C$65)))))))</f>
        <v/>
      </c>
      <c r="O223" s="72" t="str">
        <f t="shared" si="8"/>
        <v/>
      </c>
      <c r="P223" s="112"/>
    </row>
    <row r="224" spans="1:16" ht="20.100000000000001" customHeight="1" x14ac:dyDescent="0.25">
      <c r="A224" s="26">
        <v>218</v>
      </c>
      <c r="B224" s="96"/>
      <c r="C224" s="96"/>
      <c r="D224" s="96"/>
      <c r="E224" s="96"/>
      <c r="F224" s="96"/>
      <c r="G224" s="77" t="str">
        <f>IF(C224="","",IF(C224="","",(VLOOKUP(C224,Listes!$B$31:$C$35,2,FALSE))))</f>
        <v/>
      </c>
      <c r="H224" s="252"/>
      <c r="I224" s="252"/>
      <c r="J224" s="96" t="str">
        <f t="shared" si="7"/>
        <v/>
      </c>
      <c r="K224" s="72" t="str">
        <f>IF(G224="","",IF(G224="","",(VLOOKUP(G224,Listes!$C$31:$D$35,2,FALSE))))</f>
        <v/>
      </c>
      <c r="L224" s="71" t="str">
        <f>IF($G224="","",IF($C224=Listes!$B$32,IF(Barèmes!$E224&lt;=Listes!$B$53,(Barèmes!$E224*(VLOOKUP(Barèmes!$D224,Listes!$A$54:$E$60,2,FALSE))),IF(Barèmes!$E224&gt;Listes!$E$53,(Barèmes!$E224*(VLOOKUP(Barèmes!$D224,Listes!$A$54:$E$60,5,FALSE))),(Barèmes!$E224*(VLOOKUP(Barèmes!$D224,Listes!$A$54:$E$60,3,FALSE)))+(VLOOKUP(Barèmes!$D224,Listes!$A$54:$E$60,4,FALSE))))))</f>
        <v/>
      </c>
      <c r="M224" s="71" t="str">
        <f>IF($G224="","",IF($C224=Listes!$B$31,IF(Barèmes!$E224&lt;=Listes!$B$42,(Barèmes!$E224*(VLOOKUP(Barèmes!$D224,Listes!$A$43:$E$49,2,FALSE))),IF(Barèmes!$E224&gt;Listes!$D$42,(Barèmes!$E224*(VLOOKUP(Barèmes!$D224,Listes!$A$43:$E$49,5,FALSE))),(Barèmes!$E224*(VLOOKUP(Barèmes!$D224,Listes!$A$43:$E$49,3,FALSE)))+(VLOOKUP(Barèmes!$D224,Listes!$A$43:$E$49,4,FALSE))))))</f>
        <v/>
      </c>
      <c r="N224" s="71" t="str">
        <f>IF($G224="","",IF($C224=Listes!$B$34,Listes!$I$31,IF($C224=Listes!$B$35,(VLOOKUP(Barèmes!$F224,Listes!$E$31:$F$36,2,FALSE)),IF($C224=Listes!$B$33,IF(Barèmes!$E224&lt;=Listes!$A$64,Barèmes!$E224*Listes!$A$65,IF(Barèmes!$E224&gt;Listes!$D$64,Barèmes!$E224*Listes!$D$65,((Barèmes!$E224*Listes!$B$65)+Listes!$C$65)))))))</f>
        <v/>
      </c>
      <c r="O224" s="72" t="str">
        <f t="shared" si="8"/>
        <v/>
      </c>
      <c r="P224" s="112"/>
    </row>
    <row r="225" spans="1:16" ht="20.100000000000001" customHeight="1" x14ac:dyDescent="0.25">
      <c r="A225" s="26">
        <v>219</v>
      </c>
      <c r="B225" s="96"/>
      <c r="C225" s="96"/>
      <c r="D225" s="96"/>
      <c r="E225" s="96"/>
      <c r="F225" s="96"/>
      <c r="G225" s="77" t="str">
        <f>IF(C225="","",IF(C225="","",(VLOOKUP(C225,Listes!$B$31:$C$35,2,FALSE))))</f>
        <v/>
      </c>
      <c r="H225" s="252"/>
      <c r="I225" s="252"/>
      <c r="J225" s="96" t="str">
        <f t="shared" si="7"/>
        <v/>
      </c>
      <c r="K225" s="72" t="str">
        <f>IF(G225="","",IF(G225="","",(VLOOKUP(G225,Listes!$C$31:$D$35,2,FALSE))))</f>
        <v/>
      </c>
      <c r="L225" s="71" t="str">
        <f>IF($G225="","",IF($C225=Listes!$B$32,IF(Barèmes!$E225&lt;=Listes!$B$53,(Barèmes!$E225*(VLOOKUP(Barèmes!$D225,Listes!$A$54:$E$60,2,FALSE))),IF(Barèmes!$E225&gt;Listes!$E$53,(Barèmes!$E225*(VLOOKUP(Barèmes!$D225,Listes!$A$54:$E$60,5,FALSE))),(Barèmes!$E225*(VLOOKUP(Barèmes!$D225,Listes!$A$54:$E$60,3,FALSE)))+(VLOOKUP(Barèmes!$D225,Listes!$A$54:$E$60,4,FALSE))))))</f>
        <v/>
      </c>
      <c r="M225" s="71" t="str">
        <f>IF($G225="","",IF($C225=Listes!$B$31,IF(Barèmes!$E225&lt;=Listes!$B$42,(Barèmes!$E225*(VLOOKUP(Barèmes!$D225,Listes!$A$43:$E$49,2,FALSE))),IF(Barèmes!$E225&gt;Listes!$D$42,(Barèmes!$E225*(VLOOKUP(Barèmes!$D225,Listes!$A$43:$E$49,5,FALSE))),(Barèmes!$E225*(VLOOKUP(Barèmes!$D225,Listes!$A$43:$E$49,3,FALSE)))+(VLOOKUP(Barèmes!$D225,Listes!$A$43:$E$49,4,FALSE))))))</f>
        <v/>
      </c>
      <c r="N225" s="71" t="str">
        <f>IF($G225="","",IF($C225=Listes!$B$34,Listes!$I$31,IF($C225=Listes!$B$35,(VLOOKUP(Barèmes!$F225,Listes!$E$31:$F$36,2,FALSE)),IF($C225=Listes!$B$33,IF(Barèmes!$E225&lt;=Listes!$A$64,Barèmes!$E225*Listes!$A$65,IF(Barèmes!$E225&gt;Listes!$D$64,Barèmes!$E225*Listes!$D$65,((Barèmes!$E225*Listes!$B$65)+Listes!$C$65)))))))</f>
        <v/>
      </c>
      <c r="O225" s="72" t="str">
        <f t="shared" si="8"/>
        <v/>
      </c>
      <c r="P225" s="112"/>
    </row>
    <row r="226" spans="1:16" ht="20.100000000000001" customHeight="1" x14ac:dyDescent="0.25">
      <c r="A226" s="26">
        <v>220</v>
      </c>
      <c r="B226" s="96"/>
      <c r="C226" s="96"/>
      <c r="D226" s="96"/>
      <c r="E226" s="96"/>
      <c r="F226" s="96"/>
      <c r="G226" s="77" t="str">
        <f>IF(C226="","",IF(C226="","",(VLOOKUP(C226,Listes!$B$31:$C$35,2,FALSE))))</f>
        <v/>
      </c>
      <c r="H226" s="252"/>
      <c r="I226" s="252"/>
      <c r="J226" s="96" t="str">
        <f t="shared" si="7"/>
        <v/>
      </c>
      <c r="K226" s="72" t="str">
        <f>IF(G226="","",IF(G226="","",(VLOOKUP(G226,Listes!$C$31:$D$35,2,FALSE))))</f>
        <v/>
      </c>
      <c r="L226" s="71" t="str">
        <f>IF($G226="","",IF($C226=Listes!$B$32,IF(Barèmes!$E226&lt;=Listes!$B$53,(Barèmes!$E226*(VLOOKUP(Barèmes!$D226,Listes!$A$54:$E$60,2,FALSE))),IF(Barèmes!$E226&gt;Listes!$E$53,(Barèmes!$E226*(VLOOKUP(Barèmes!$D226,Listes!$A$54:$E$60,5,FALSE))),(Barèmes!$E226*(VLOOKUP(Barèmes!$D226,Listes!$A$54:$E$60,3,FALSE)))+(VLOOKUP(Barèmes!$D226,Listes!$A$54:$E$60,4,FALSE))))))</f>
        <v/>
      </c>
      <c r="M226" s="71" t="str">
        <f>IF($G226="","",IF($C226=Listes!$B$31,IF(Barèmes!$E226&lt;=Listes!$B$42,(Barèmes!$E226*(VLOOKUP(Barèmes!$D226,Listes!$A$43:$E$49,2,FALSE))),IF(Barèmes!$E226&gt;Listes!$D$42,(Barèmes!$E226*(VLOOKUP(Barèmes!$D226,Listes!$A$43:$E$49,5,FALSE))),(Barèmes!$E226*(VLOOKUP(Barèmes!$D226,Listes!$A$43:$E$49,3,FALSE)))+(VLOOKUP(Barèmes!$D226,Listes!$A$43:$E$49,4,FALSE))))))</f>
        <v/>
      </c>
      <c r="N226" s="71" t="str">
        <f>IF($G226="","",IF($C226=Listes!$B$34,Listes!$I$31,IF($C226=Listes!$B$35,(VLOOKUP(Barèmes!$F226,Listes!$E$31:$F$36,2,FALSE)),IF($C226=Listes!$B$33,IF(Barèmes!$E226&lt;=Listes!$A$64,Barèmes!$E226*Listes!$A$65,IF(Barèmes!$E226&gt;Listes!$D$64,Barèmes!$E226*Listes!$D$65,((Barèmes!$E226*Listes!$B$65)+Listes!$C$65)))))))</f>
        <v/>
      </c>
      <c r="O226" s="72" t="str">
        <f t="shared" si="8"/>
        <v/>
      </c>
      <c r="P226" s="112"/>
    </row>
    <row r="227" spans="1:16" ht="20.100000000000001" customHeight="1" x14ac:dyDescent="0.25">
      <c r="A227" s="26">
        <v>221</v>
      </c>
      <c r="B227" s="96"/>
      <c r="C227" s="96"/>
      <c r="D227" s="96"/>
      <c r="E227" s="96"/>
      <c r="F227" s="96"/>
      <c r="G227" s="77" t="str">
        <f>IF(C227="","",IF(C227="","",(VLOOKUP(C227,Listes!$B$31:$C$35,2,FALSE))))</f>
        <v/>
      </c>
      <c r="H227" s="252"/>
      <c r="I227" s="252"/>
      <c r="J227" s="96" t="str">
        <f t="shared" si="7"/>
        <v/>
      </c>
      <c r="K227" s="72" t="str">
        <f>IF(G227="","",IF(G227="","",(VLOOKUP(G227,Listes!$C$31:$D$35,2,FALSE))))</f>
        <v/>
      </c>
      <c r="L227" s="71" t="str">
        <f>IF($G227="","",IF($C227=Listes!$B$32,IF(Barèmes!$E227&lt;=Listes!$B$53,(Barèmes!$E227*(VLOOKUP(Barèmes!$D227,Listes!$A$54:$E$60,2,FALSE))),IF(Barèmes!$E227&gt;Listes!$E$53,(Barèmes!$E227*(VLOOKUP(Barèmes!$D227,Listes!$A$54:$E$60,5,FALSE))),(Barèmes!$E227*(VLOOKUP(Barèmes!$D227,Listes!$A$54:$E$60,3,FALSE)))+(VLOOKUP(Barèmes!$D227,Listes!$A$54:$E$60,4,FALSE))))))</f>
        <v/>
      </c>
      <c r="M227" s="71" t="str">
        <f>IF($G227="","",IF($C227=Listes!$B$31,IF(Barèmes!$E227&lt;=Listes!$B$42,(Barèmes!$E227*(VLOOKUP(Barèmes!$D227,Listes!$A$43:$E$49,2,FALSE))),IF(Barèmes!$E227&gt;Listes!$D$42,(Barèmes!$E227*(VLOOKUP(Barèmes!$D227,Listes!$A$43:$E$49,5,FALSE))),(Barèmes!$E227*(VLOOKUP(Barèmes!$D227,Listes!$A$43:$E$49,3,FALSE)))+(VLOOKUP(Barèmes!$D227,Listes!$A$43:$E$49,4,FALSE))))))</f>
        <v/>
      </c>
      <c r="N227" s="71" t="str">
        <f>IF($G227="","",IF($C227=Listes!$B$34,Listes!$I$31,IF($C227=Listes!$B$35,(VLOOKUP(Barèmes!$F227,Listes!$E$31:$F$36,2,FALSE)),IF($C227=Listes!$B$33,IF(Barèmes!$E227&lt;=Listes!$A$64,Barèmes!$E227*Listes!$A$65,IF(Barèmes!$E227&gt;Listes!$D$64,Barèmes!$E227*Listes!$D$65,((Barèmes!$E227*Listes!$B$65)+Listes!$C$65)))))))</f>
        <v/>
      </c>
      <c r="O227" s="72" t="str">
        <f t="shared" si="8"/>
        <v/>
      </c>
      <c r="P227" s="112"/>
    </row>
    <row r="228" spans="1:16" ht="20.100000000000001" customHeight="1" x14ac:dyDescent="0.25">
      <c r="A228" s="26">
        <v>222</v>
      </c>
      <c r="B228" s="96"/>
      <c r="C228" s="96"/>
      <c r="D228" s="96"/>
      <c r="E228" s="96"/>
      <c r="F228" s="96"/>
      <c r="G228" s="77" t="str">
        <f>IF(C228="","",IF(C228="","",(VLOOKUP(C228,Listes!$B$31:$C$35,2,FALSE))))</f>
        <v/>
      </c>
      <c r="H228" s="252"/>
      <c r="I228" s="252"/>
      <c r="J228" s="96" t="str">
        <f t="shared" si="7"/>
        <v/>
      </c>
      <c r="K228" s="72" t="str">
        <f>IF(G228="","",IF(G228="","",(VLOOKUP(G228,Listes!$C$31:$D$35,2,FALSE))))</f>
        <v/>
      </c>
      <c r="L228" s="71" t="str">
        <f>IF($G228="","",IF($C228=Listes!$B$32,IF(Barèmes!$E228&lt;=Listes!$B$53,(Barèmes!$E228*(VLOOKUP(Barèmes!$D228,Listes!$A$54:$E$60,2,FALSE))),IF(Barèmes!$E228&gt;Listes!$E$53,(Barèmes!$E228*(VLOOKUP(Barèmes!$D228,Listes!$A$54:$E$60,5,FALSE))),(Barèmes!$E228*(VLOOKUP(Barèmes!$D228,Listes!$A$54:$E$60,3,FALSE)))+(VLOOKUP(Barèmes!$D228,Listes!$A$54:$E$60,4,FALSE))))))</f>
        <v/>
      </c>
      <c r="M228" s="71" t="str">
        <f>IF($G228="","",IF($C228=Listes!$B$31,IF(Barèmes!$E228&lt;=Listes!$B$42,(Barèmes!$E228*(VLOOKUP(Barèmes!$D228,Listes!$A$43:$E$49,2,FALSE))),IF(Barèmes!$E228&gt;Listes!$D$42,(Barèmes!$E228*(VLOOKUP(Barèmes!$D228,Listes!$A$43:$E$49,5,FALSE))),(Barèmes!$E228*(VLOOKUP(Barèmes!$D228,Listes!$A$43:$E$49,3,FALSE)))+(VLOOKUP(Barèmes!$D228,Listes!$A$43:$E$49,4,FALSE))))))</f>
        <v/>
      </c>
      <c r="N228" s="71" t="str">
        <f>IF($G228="","",IF($C228=Listes!$B$34,Listes!$I$31,IF($C228=Listes!$B$35,(VLOOKUP(Barèmes!$F228,Listes!$E$31:$F$36,2,FALSE)),IF($C228=Listes!$B$33,IF(Barèmes!$E228&lt;=Listes!$A$64,Barèmes!$E228*Listes!$A$65,IF(Barèmes!$E228&gt;Listes!$D$64,Barèmes!$E228*Listes!$D$65,((Barèmes!$E228*Listes!$B$65)+Listes!$C$65)))))))</f>
        <v/>
      </c>
      <c r="O228" s="72" t="str">
        <f t="shared" si="8"/>
        <v/>
      </c>
      <c r="P228" s="112"/>
    </row>
    <row r="229" spans="1:16" ht="20.100000000000001" customHeight="1" x14ac:dyDescent="0.25">
      <c r="A229" s="26">
        <v>223</v>
      </c>
      <c r="B229" s="96"/>
      <c r="C229" s="96"/>
      <c r="D229" s="96"/>
      <c r="E229" s="96"/>
      <c r="F229" s="96"/>
      <c r="G229" s="77" t="str">
        <f>IF(C229="","",IF(C229="","",(VLOOKUP(C229,Listes!$B$31:$C$35,2,FALSE))))</f>
        <v/>
      </c>
      <c r="H229" s="252"/>
      <c r="I229" s="252"/>
      <c r="J229" s="96" t="str">
        <f t="shared" si="7"/>
        <v/>
      </c>
      <c r="K229" s="72" t="str">
        <f>IF(G229="","",IF(G229="","",(VLOOKUP(G229,Listes!$C$31:$D$35,2,FALSE))))</f>
        <v/>
      </c>
      <c r="L229" s="71" t="str">
        <f>IF($G229="","",IF($C229=Listes!$B$32,IF(Barèmes!$E229&lt;=Listes!$B$53,(Barèmes!$E229*(VLOOKUP(Barèmes!$D229,Listes!$A$54:$E$60,2,FALSE))),IF(Barèmes!$E229&gt;Listes!$E$53,(Barèmes!$E229*(VLOOKUP(Barèmes!$D229,Listes!$A$54:$E$60,5,FALSE))),(Barèmes!$E229*(VLOOKUP(Barèmes!$D229,Listes!$A$54:$E$60,3,FALSE)))+(VLOOKUP(Barèmes!$D229,Listes!$A$54:$E$60,4,FALSE))))))</f>
        <v/>
      </c>
      <c r="M229" s="71" t="str">
        <f>IF($G229="","",IF($C229=Listes!$B$31,IF(Barèmes!$E229&lt;=Listes!$B$42,(Barèmes!$E229*(VLOOKUP(Barèmes!$D229,Listes!$A$43:$E$49,2,FALSE))),IF(Barèmes!$E229&gt;Listes!$D$42,(Barèmes!$E229*(VLOOKUP(Barèmes!$D229,Listes!$A$43:$E$49,5,FALSE))),(Barèmes!$E229*(VLOOKUP(Barèmes!$D229,Listes!$A$43:$E$49,3,FALSE)))+(VLOOKUP(Barèmes!$D229,Listes!$A$43:$E$49,4,FALSE))))))</f>
        <v/>
      </c>
      <c r="N229" s="71" t="str">
        <f>IF($G229="","",IF($C229=Listes!$B$34,Listes!$I$31,IF($C229=Listes!$B$35,(VLOOKUP(Barèmes!$F229,Listes!$E$31:$F$36,2,FALSE)),IF($C229=Listes!$B$33,IF(Barèmes!$E229&lt;=Listes!$A$64,Barèmes!$E229*Listes!$A$65,IF(Barèmes!$E229&gt;Listes!$D$64,Barèmes!$E229*Listes!$D$65,((Barèmes!$E229*Listes!$B$65)+Listes!$C$65)))))))</f>
        <v/>
      </c>
      <c r="O229" s="72" t="str">
        <f t="shared" si="8"/>
        <v/>
      </c>
      <c r="P229" s="112"/>
    </row>
    <row r="230" spans="1:16" ht="20.100000000000001" customHeight="1" x14ac:dyDescent="0.25">
      <c r="A230" s="26">
        <v>224</v>
      </c>
      <c r="B230" s="96"/>
      <c r="C230" s="96"/>
      <c r="D230" s="96"/>
      <c r="E230" s="96"/>
      <c r="F230" s="96"/>
      <c r="G230" s="77" t="str">
        <f>IF(C230="","",IF(C230="","",(VLOOKUP(C230,Listes!$B$31:$C$35,2,FALSE))))</f>
        <v/>
      </c>
      <c r="H230" s="252"/>
      <c r="I230" s="252"/>
      <c r="J230" s="96" t="str">
        <f t="shared" si="7"/>
        <v/>
      </c>
      <c r="K230" s="72" t="str">
        <f>IF(G230="","",IF(G230="","",(VLOOKUP(G230,Listes!$C$31:$D$35,2,FALSE))))</f>
        <v/>
      </c>
      <c r="L230" s="71" t="str">
        <f>IF($G230="","",IF($C230=Listes!$B$32,IF(Barèmes!$E230&lt;=Listes!$B$53,(Barèmes!$E230*(VLOOKUP(Barèmes!$D230,Listes!$A$54:$E$60,2,FALSE))),IF(Barèmes!$E230&gt;Listes!$E$53,(Barèmes!$E230*(VLOOKUP(Barèmes!$D230,Listes!$A$54:$E$60,5,FALSE))),(Barèmes!$E230*(VLOOKUP(Barèmes!$D230,Listes!$A$54:$E$60,3,FALSE)))+(VLOOKUP(Barèmes!$D230,Listes!$A$54:$E$60,4,FALSE))))))</f>
        <v/>
      </c>
      <c r="M230" s="71" t="str">
        <f>IF($G230="","",IF($C230=Listes!$B$31,IF(Barèmes!$E230&lt;=Listes!$B$42,(Barèmes!$E230*(VLOOKUP(Barèmes!$D230,Listes!$A$43:$E$49,2,FALSE))),IF(Barèmes!$E230&gt;Listes!$D$42,(Barèmes!$E230*(VLOOKUP(Barèmes!$D230,Listes!$A$43:$E$49,5,FALSE))),(Barèmes!$E230*(VLOOKUP(Barèmes!$D230,Listes!$A$43:$E$49,3,FALSE)))+(VLOOKUP(Barèmes!$D230,Listes!$A$43:$E$49,4,FALSE))))))</f>
        <v/>
      </c>
      <c r="N230" s="71" t="str">
        <f>IF($G230="","",IF($C230=Listes!$B$34,Listes!$I$31,IF($C230=Listes!$B$35,(VLOOKUP(Barèmes!$F230,Listes!$E$31:$F$36,2,FALSE)),IF($C230=Listes!$B$33,IF(Barèmes!$E230&lt;=Listes!$A$64,Barèmes!$E230*Listes!$A$65,IF(Barèmes!$E230&gt;Listes!$D$64,Barèmes!$E230*Listes!$D$65,((Barèmes!$E230*Listes!$B$65)+Listes!$C$65)))))))</f>
        <v/>
      </c>
      <c r="O230" s="72" t="str">
        <f t="shared" si="8"/>
        <v/>
      </c>
      <c r="P230" s="112"/>
    </row>
    <row r="231" spans="1:16" ht="20.100000000000001" customHeight="1" x14ac:dyDescent="0.25">
      <c r="A231" s="26">
        <v>225</v>
      </c>
      <c r="B231" s="96"/>
      <c r="C231" s="96"/>
      <c r="D231" s="96"/>
      <c r="E231" s="96"/>
      <c r="F231" s="96"/>
      <c r="G231" s="77" t="str">
        <f>IF(C231="","",IF(C231="","",(VLOOKUP(C231,Listes!$B$31:$C$35,2,FALSE))))</f>
        <v/>
      </c>
      <c r="H231" s="252"/>
      <c r="I231" s="252"/>
      <c r="J231" s="96" t="str">
        <f t="shared" si="7"/>
        <v/>
      </c>
      <c r="K231" s="72" t="str">
        <f>IF(G231="","",IF(G231="","",(VLOOKUP(G231,Listes!$C$31:$D$35,2,FALSE))))</f>
        <v/>
      </c>
      <c r="L231" s="71" t="str">
        <f>IF($G231="","",IF($C231=Listes!$B$32,IF(Barèmes!$E231&lt;=Listes!$B$53,(Barèmes!$E231*(VLOOKUP(Barèmes!$D231,Listes!$A$54:$E$60,2,FALSE))),IF(Barèmes!$E231&gt;Listes!$E$53,(Barèmes!$E231*(VLOOKUP(Barèmes!$D231,Listes!$A$54:$E$60,5,FALSE))),(Barèmes!$E231*(VLOOKUP(Barèmes!$D231,Listes!$A$54:$E$60,3,FALSE)))+(VLOOKUP(Barèmes!$D231,Listes!$A$54:$E$60,4,FALSE))))))</f>
        <v/>
      </c>
      <c r="M231" s="71" t="str">
        <f>IF($G231="","",IF($C231=Listes!$B$31,IF(Barèmes!$E231&lt;=Listes!$B$42,(Barèmes!$E231*(VLOOKUP(Barèmes!$D231,Listes!$A$43:$E$49,2,FALSE))),IF(Barèmes!$E231&gt;Listes!$D$42,(Barèmes!$E231*(VLOOKUP(Barèmes!$D231,Listes!$A$43:$E$49,5,FALSE))),(Barèmes!$E231*(VLOOKUP(Barèmes!$D231,Listes!$A$43:$E$49,3,FALSE)))+(VLOOKUP(Barèmes!$D231,Listes!$A$43:$E$49,4,FALSE))))))</f>
        <v/>
      </c>
      <c r="N231" s="71" t="str">
        <f>IF($G231="","",IF($C231=Listes!$B$34,Listes!$I$31,IF($C231=Listes!$B$35,(VLOOKUP(Barèmes!$F231,Listes!$E$31:$F$36,2,FALSE)),IF($C231=Listes!$B$33,IF(Barèmes!$E231&lt;=Listes!$A$64,Barèmes!$E231*Listes!$A$65,IF(Barèmes!$E231&gt;Listes!$D$64,Barèmes!$E231*Listes!$D$65,((Barèmes!$E231*Listes!$B$65)+Listes!$C$65)))))))</f>
        <v/>
      </c>
      <c r="O231" s="72" t="str">
        <f t="shared" si="8"/>
        <v/>
      </c>
      <c r="P231" s="112"/>
    </row>
    <row r="232" spans="1:16" ht="20.100000000000001" customHeight="1" x14ac:dyDescent="0.25">
      <c r="A232" s="26">
        <v>226</v>
      </c>
      <c r="B232" s="96"/>
      <c r="C232" s="96"/>
      <c r="D232" s="96"/>
      <c r="E232" s="96"/>
      <c r="F232" s="96"/>
      <c r="G232" s="77" t="str">
        <f>IF(C232="","",IF(C232="","",(VLOOKUP(C232,Listes!$B$31:$C$35,2,FALSE))))</f>
        <v/>
      </c>
      <c r="H232" s="252"/>
      <c r="I232" s="252"/>
      <c r="J232" s="96" t="str">
        <f t="shared" si="7"/>
        <v/>
      </c>
      <c r="K232" s="72" t="str">
        <f>IF(G232="","",IF(G232="","",(VLOOKUP(G232,Listes!$C$31:$D$35,2,FALSE))))</f>
        <v/>
      </c>
      <c r="L232" s="71" t="str">
        <f>IF($G232="","",IF($C232=Listes!$B$32,IF(Barèmes!$E232&lt;=Listes!$B$53,(Barèmes!$E232*(VLOOKUP(Barèmes!$D232,Listes!$A$54:$E$60,2,FALSE))),IF(Barèmes!$E232&gt;Listes!$E$53,(Barèmes!$E232*(VLOOKUP(Barèmes!$D232,Listes!$A$54:$E$60,5,FALSE))),(Barèmes!$E232*(VLOOKUP(Barèmes!$D232,Listes!$A$54:$E$60,3,FALSE)))+(VLOOKUP(Barèmes!$D232,Listes!$A$54:$E$60,4,FALSE))))))</f>
        <v/>
      </c>
      <c r="M232" s="71" t="str">
        <f>IF($G232="","",IF($C232=Listes!$B$31,IF(Barèmes!$E232&lt;=Listes!$B$42,(Barèmes!$E232*(VLOOKUP(Barèmes!$D232,Listes!$A$43:$E$49,2,FALSE))),IF(Barèmes!$E232&gt;Listes!$D$42,(Barèmes!$E232*(VLOOKUP(Barèmes!$D232,Listes!$A$43:$E$49,5,FALSE))),(Barèmes!$E232*(VLOOKUP(Barèmes!$D232,Listes!$A$43:$E$49,3,FALSE)))+(VLOOKUP(Barèmes!$D232,Listes!$A$43:$E$49,4,FALSE))))))</f>
        <v/>
      </c>
      <c r="N232" s="71" t="str">
        <f>IF($G232="","",IF($C232=Listes!$B$34,Listes!$I$31,IF($C232=Listes!$B$35,(VLOOKUP(Barèmes!$F232,Listes!$E$31:$F$36,2,FALSE)),IF($C232=Listes!$B$33,IF(Barèmes!$E232&lt;=Listes!$A$64,Barèmes!$E232*Listes!$A$65,IF(Barèmes!$E232&gt;Listes!$D$64,Barèmes!$E232*Listes!$D$65,((Barèmes!$E232*Listes!$B$65)+Listes!$C$65)))))))</f>
        <v/>
      </c>
      <c r="O232" s="72" t="str">
        <f t="shared" si="8"/>
        <v/>
      </c>
      <c r="P232" s="112"/>
    </row>
    <row r="233" spans="1:16" ht="20.100000000000001" customHeight="1" x14ac:dyDescent="0.25">
      <c r="A233" s="26">
        <v>227</v>
      </c>
      <c r="B233" s="96"/>
      <c r="C233" s="96"/>
      <c r="D233" s="96"/>
      <c r="E233" s="96"/>
      <c r="F233" s="96"/>
      <c r="G233" s="77" t="str">
        <f>IF(C233="","",IF(C233="","",(VLOOKUP(C233,Listes!$B$31:$C$35,2,FALSE))))</f>
        <v/>
      </c>
      <c r="H233" s="252"/>
      <c r="I233" s="252"/>
      <c r="J233" s="96" t="str">
        <f t="shared" si="7"/>
        <v/>
      </c>
      <c r="K233" s="72" t="str">
        <f>IF(G233="","",IF(G233="","",(VLOOKUP(G233,Listes!$C$31:$D$35,2,FALSE))))</f>
        <v/>
      </c>
      <c r="L233" s="71" t="str">
        <f>IF($G233="","",IF($C233=Listes!$B$32,IF(Barèmes!$E233&lt;=Listes!$B$53,(Barèmes!$E233*(VLOOKUP(Barèmes!$D233,Listes!$A$54:$E$60,2,FALSE))),IF(Barèmes!$E233&gt;Listes!$E$53,(Barèmes!$E233*(VLOOKUP(Barèmes!$D233,Listes!$A$54:$E$60,5,FALSE))),(Barèmes!$E233*(VLOOKUP(Barèmes!$D233,Listes!$A$54:$E$60,3,FALSE)))+(VLOOKUP(Barèmes!$D233,Listes!$A$54:$E$60,4,FALSE))))))</f>
        <v/>
      </c>
      <c r="M233" s="71" t="str">
        <f>IF($G233="","",IF($C233=Listes!$B$31,IF(Barèmes!$E233&lt;=Listes!$B$42,(Barèmes!$E233*(VLOOKUP(Barèmes!$D233,Listes!$A$43:$E$49,2,FALSE))),IF(Barèmes!$E233&gt;Listes!$D$42,(Barèmes!$E233*(VLOOKUP(Barèmes!$D233,Listes!$A$43:$E$49,5,FALSE))),(Barèmes!$E233*(VLOOKUP(Barèmes!$D233,Listes!$A$43:$E$49,3,FALSE)))+(VLOOKUP(Barèmes!$D233,Listes!$A$43:$E$49,4,FALSE))))))</f>
        <v/>
      </c>
      <c r="N233" s="71" t="str">
        <f>IF($G233="","",IF($C233=Listes!$B$34,Listes!$I$31,IF($C233=Listes!$B$35,(VLOOKUP(Barèmes!$F233,Listes!$E$31:$F$36,2,FALSE)),IF($C233=Listes!$B$33,IF(Barèmes!$E233&lt;=Listes!$A$64,Barèmes!$E233*Listes!$A$65,IF(Barèmes!$E233&gt;Listes!$D$64,Barèmes!$E233*Listes!$D$65,((Barèmes!$E233*Listes!$B$65)+Listes!$C$65)))))))</f>
        <v/>
      </c>
      <c r="O233" s="72" t="str">
        <f t="shared" si="8"/>
        <v/>
      </c>
      <c r="P233" s="112"/>
    </row>
    <row r="234" spans="1:16" ht="20.100000000000001" customHeight="1" x14ac:dyDescent="0.25">
      <c r="A234" s="26">
        <v>228</v>
      </c>
      <c r="B234" s="96"/>
      <c r="C234" s="96"/>
      <c r="D234" s="96"/>
      <c r="E234" s="96"/>
      <c r="F234" s="96"/>
      <c r="G234" s="77" t="str">
        <f>IF(C234="","",IF(C234="","",(VLOOKUP(C234,Listes!$B$31:$C$35,2,FALSE))))</f>
        <v/>
      </c>
      <c r="H234" s="252"/>
      <c r="I234" s="252"/>
      <c r="J234" s="96" t="str">
        <f t="shared" si="7"/>
        <v/>
      </c>
      <c r="K234" s="72" t="str">
        <f>IF(G234="","",IF(G234="","",(VLOOKUP(G234,Listes!$C$31:$D$35,2,FALSE))))</f>
        <v/>
      </c>
      <c r="L234" s="71" t="str">
        <f>IF($G234="","",IF($C234=Listes!$B$32,IF(Barèmes!$E234&lt;=Listes!$B$53,(Barèmes!$E234*(VLOOKUP(Barèmes!$D234,Listes!$A$54:$E$60,2,FALSE))),IF(Barèmes!$E234&gt;Listes!$E$53,(Barèmes!$E234*(VLOOKUP(Barèmes!$D234,Listes!$A$54:$E$60,5,FALSE))),(Barèmes!$E234*(VLOOKUP(Barèmes!$D234,Listes!$A$54:$E$60,3,FALSE)))+(VLOOKUP(Barèmes!$D234,Listes!$A$54:$E$60,4,FALSE))))))</f>
        <v/>
      </c>
      <c r="M234" s="71" t="str">
        <f>IF($G234="","",IF($C234=Listes!$B$31,IF(Barèmes!$E234&lt;=Listes!$B$42,(Barèmes!$E234*(VLOOKUP(Barèmes!$D234,Listes!$A$43:$E$49,2,FALSE))),IF(Barèmes!$E234&gt;Listes!$D$42,(Barèmes!$E234*(VLOOKUP(Barèmes!$D234,Listes!$A$43:$E$49,5,FALSE))),(Barèmes!$E234*(VLOOKUP(Barèmes!$D234,Listes!$A$43:$E$49,3,FALSE)))+(VLOOKUP(Barèmes!$D234,Listes!$A$43:$E$49,4,FALSE))))))</f>
        <v/>
      </c>
      <c r="N234" s="71" t="str">
        <f>IF($G234="","",IF($C234=Listes!$B$34,Listes!$I$31,IF($C234=Listes!$B$35,(VLOOKUP(Barèmes!$F234,Listes!$E$31:$F$36,2,FALSE)),IF($C234=Listes!$B$33,IF(Barèmes!$E234&lt;=Listes!$A$64,Barèmes!$E234*Listes!$A$65,IF(Barèmes!$E234&gt;Listes!$D$64,Barèmes!$E234*Listes!$D$65,((Barèmes!$E234*Listes!$B$65)+Listes!$C$65)))))))</f>
        <v/>
      </c>
      <c r="O234" s="72" t="str">
        <f t="shared" si="8"/>
        <v/>
      </c>
      <c r="P234" s="112"/>
    </row>
    <row r="235" spans="1:16" ht="20.100000000000001" customHeight="1" x14ac:dyDescent="0.25">
      <c r="A235" s="26">
        <v>229</v>
      </c>
      <c r="B235" s="96"/>
      <c r="C235" s="96"/>
      <c r="D235" s="96"/>
      <c r="E235" s="96"/>
      <c r="F235" s="96"/>
      <c r="G235" s="77" t="str">
        <f>IF(C235="","",IF(C235="","",(VLOOKUP(C235,Listes!$B$31:$C$35,2,FALSE))))</f>
        <v/>
      </c>
      <c r="H235" s="252"/>
      <c r="I235" s="252"/>
      <c r="J235" s="96" t="str">
        <f t="shared" si="7"/>
        <v/>
      </c>
      <c r="K235" s="72" t="str">
        <f>IF(G235="","",IF(G235="","",(VLOOKUP(G235,Listes!$C$31:$D$35,2,FALSE))))</f>
        <v/>
      </c>
      <c r="L235" s="71" t="str">
        <f>IF($G235="","",IF($C235=Listes!$B$32,IF(Barèmes!$E235&lt;=Listes!$B$53,(Barèmes!$E235*(VLOOKUP(Barèmes!$D235,Listes!$A$54:$E$60,2,FALSE))),IF(Barèmes!$E235&gt;Listes!$E$53,(Barèmes!$E235*(VLOOKUP(Barèmes!$D235,Listes!$A$54:$E$60,5,FALSE))),(Barèmes!$E235*(VLOOKUP(Barèmes!$D235,Listes!$A$54:$E$60,3,FALSE)))+(VLOOKUP(Barèmes!$D235,Listes!$A$54:$E$60,4,FALSE))))))</f>
        <v/>
      </c>
      <c r="M235" s="71" t="str">
        <f>IF($G235="","",IF($C235=Listes!$B$31,IF(Barèmes!$E235&lt;=Listes!$B$42,(Barèmes!$E235*(VLOOKUP(Barèmes!$D235,Listes!$A$43:$E$49,2,FALSE))),IF(Barèmes!$E235&gt;Listes!$D$42,(Barèmes!$E235*(VLOOKUP(Barèmes!$D235,Listes!$A$43:$E$49,5,FALSE))),(Barèmes!$E235*(VLOOKUP(Barèmes!$D235,Listes!$A$43:$E$49,3,FALSE)))+(VLOOKUP(Barèmes!$D235,Listes!$A$43:$E$49,4,FALSE))))))</f>
        <v/>
      </c>
      <c r="N235" s="71" t="str">
        <f>IF($G235="","",IF($C235=Listes!$B$34,Listes!$I$31,IF($C235=Listes!$B$35,(VLOOKUP(Barèmes!$F235,Listes!$E$31:$F$36,2,FALSE)),IF($C235=Listes!$B$33,IF(Barèmes!$E235&lt;=Listes!$A$64,Barèmes!$E235*Listes!$A$65,IF(Barèmes!$E235&gt;Listes!$D$64,Barèmes!$E235*Listes!$D$65,((Barèmes!$E235*Listes!$B$65)+Listes!$C$65)))))))</f>
        <v/>
      </c>
      <c r="O235" s="72" t="str">
        <f t="shared" si="8"/>
        <v/>
      </c>
      <c r="P235" s="112"/>
    </row>
    <row r="236" spans="1:16" ht="20.100000000000001" customHeight="1" x14ac:dyDescent="0.25">
      <c r="A236" s="26">
        <v>230</v>
      </c>
      <c r="B236" s="96"/>
      <c r="C236" s="96"/>
      <c r="D236" s="96"/>
      <c r="E236" s="96"/>
      <c r="F236" s="96"/>
      <c r="G236" s="77" t="str">
        <f>IF(C236="","",IF(C236="","",(VLOOKUP(C236,Listes!$B$31:$C$35,2,FALSE))))</f>
        <v/>
      </c>
      <c r="H236" s="252"/>
      <c r="I236" s="252"/>
      <c r="J236" s="96" t="str">
        <f t="shared" si="7"/>
        <v/>
      </c>
      <c r="K236" s="72" t="str">
        <f>IF(G236="","",IF(G236="","",(VLOOKUP(G236,Listes!$C$31:$D$35,2,FALSE))))</f>
        <v/>
      </c>
      <c r="L236" s="71" t="str">
        <f>IF($G236="","",IF($C236=Listes!$B$32,IF(Barèmes!$E236&lt;=Listes!$B$53,(Barèmes!$E236*(VLOOKUP(Barèmes!$D236,Listes!$A$54:$E$60,2,FALSE))),IF(Barèmes!$E236&gt;Listes!$E$53,(Barèmes!$E236*(VLOOKUP(Barèmes!$D236,Listes!$A$54:$E$60,5,FALSE))),(Barèmes!$E236*(VLOOKUP(Barèmes!$D236,Listes!$A$54:$E$60,3,FALSE)))+(VLOOKUP(Barèmes!$D236,Listes!$A$54:$E$60,4,FALSE))))))</f>
        <v/>
      </c>
      <c r="M236" s="71" t="str">
        <f>IF($G236="","",IF($C236=Listes!$B$31,IF(Barèmes!$E236&lt;=Listes!$B$42,(Barèmes!$E236*(VLOOKUP(Barèmes!$D236,Listes!$A$43:$E$49,2,FALSE))),IF(Barèmes!$E236&gt;Listes!$D$42,(Barèmes!$E236*(VLOOKUP(Barèmes!$D236,Listes!$A$43:$E$49,5,FALSE))),(Barèmes!$E236*(VLOOKUP(Barèmes!$D236,Listes!$A$43:$E$49,3,FALSE)))+(VLOOKUP(Barèmes!$D236,Listes!$A$43:$E$49,4,FALSE))))))</f>
        <v/>
      </c>
      <c r="N236" s="71" t="str">
        <f>IF($G236="","",IF($C236=Listes!$B$34,Listes!$I$31,IF($C236=Listes!$B$35,(VLOOKUP(Barèmes!$F236,Listes!$E$31:$F$36,2,FALSE)),IF($C236=Listes!$B$33,IF(Barèmes!$E236&lt;=Listes!$A$64,Barèmes!$E236*Listes!$A$65,IF(Barèmes!$E236&gt;Listes!$D$64,Barèmes!$E236*Listes!$D$65,((Barèmes!$E236*Listes!$B$65)+Listes!$C$65)))))))</f>
        <v/>
      </c>
      <c r="O236" s="72" t="str">
        <f t="shared" si="8"/>
        <v/>
      </c>
      <c r="P236" s="112"/>
    </row>
    <row r="237" spans="1:16" ht="20.100000000000001" customHeight="1" x14ac:dyDescent="0.25">
      <c r="A237" s="26">
        <v>231</v>
      </c>
      <c r="B237" s="96"/>
      <c r="C237" s="96"/>
      <c r="D237" s="96"/>
      <c r="E237" s="96"/>
      <c r="F237" s="96"/>
      <c r="G237" s="77" t="str">
        <f>IF(C237="","",IF(C237="","",(VLOOKUP(C237,Listes!$B$31:$C$35,2,FALSE))))</f>
        <v/>
      </c>
      <c r="H237" s="252"/>
      <c r="I237" s="252"/>
      <c r="J237" s="96" t="str">
        <f t="shared" si="7"/>
        <v/>
      </c>
      <c r="K237" s="72" t="str">
        <f>IF(G237="","",IF(G237="","",(VLOOKUP(G237,Listes!$C$31:$D$35,2,FALSE))))</f>
        <v/>
      </c>
      <c r="L237" s="71" t="str">
        <f>IF($G237="","",IF($C237=Listes!$B$32,IF(Barèmes!$E237&lt;=Listes!$B$53,(Barèmes!$E237*(VLOOKUP(Barèmes!$D237,Listes!$A$54:$E$60,2,FALSE))),IF(Barèmes!$E237&gt;Listes!$E$53,(Barèmes!$E237*(VLOOKUP(Barèmes!$D237,Listes!$A$54:$E$60,5,FALSE))),(Barèmes!$E237*(VLOOKUP(Barèmes!$D237,Listes!$A$54:$E$60,3,FALSE)))+(VLOOKUP(Barèmes!$D237,Listes!$A$54:$E$60,4,FALSE))))))</f>
        <v/>
      </c>
      <c r="M237" s="71" t="str">
        <f>IF($G237="","",IF($C237=Listes!$B$31,IF(Barèmes!$E237&lt;=Listes!$B$42,(Barèmes!$E237*(VLOOKUP(Barèmes!$D237,Listes!$A$43:$E$49,2,FALSE))),IF(Barèmes!$E237&gt;Listes!$D$42,(Barèmes!$E237*(VLOOKUP(Barèmes!$D237,Listes!$A$43:$E$49,5,FALSE))),(Barèmes!$E237*(VLOOKUP(Barèmes!$D237,Listes!$A$43:$E$49,3,FALSE)))+(VLOOKUP(Barèmes!$D237,Listes!$A$43:$E$49,4,FALSE))))))</f>
        <v/>
      </c>
      <c r="N237" s="71" t="str">
        <f>IF($G237="","",IF($C237=Listes!$B$34,Listes!$I$31,IF($C237=Listes!$B$35,(VLOOKUP(Barèmes!$F237,Listes!$E$31:$F$36,2,FALSE)),IF($C237=Listes!$B$33,IF(Barèmes!$E237&lt;=Listes!$A$64,Barèmes!$E237*Listes!$A$65,IF(Barèmes!$E237&gt;Listes!$D$64,Barèmes!$E237*Listes!$D$65,((Barèmes!$E237*Listes!$B$65)+Listes!$C$65)))))))</f>
        <v/>
      </c>
      <c r="O237" s="72" t="str">
        <f t="shared" si="8"/>
        <v/>
      </c>
      <c r="P237" s="112"/>
    </row>
    <row r="238" spans="1:16" ht="20.100000000000001" customHeight="1" x14ac:dyDescent="0.25">
      <c r="A238" s="26">
        <v>232</v>
      </c>
      <c r="B238" s="96"/>
      <c r="C238" s="96"/>
      <c r="D238" s="96"/>
      <c r="E238" s="96"/>
      <c r="F238" s="96"/>
      <c r="G238" s="77" t="str">
        <f>IF(C238="","",IF(C238="","",(VLOOKUP(C238,Listes!$B$31:$C$35,2,FALSE))))</f>
        <v/>
      </c>
      <c r="H238" s="252"/>
      <c r="I238" s="252"/>
      <c r="J238" s="96" t="str">
        <f t="shared" si="7"/>
        <v/>
      </c>
      <c r="K238" s="72" t="str">
        <f>IF(G238="","",IF(G238="","",(VLOOKUP(G238,Listes!$C$31:$D$35,2,FALSE))))</f>
        <v/>
      </c>
      <c r="L238" s="71" t="str">
        <f>IF($G238="","",IF($C238=Listes!$B$32,IF(Barèmes!$E238&lt;=Listes!$B$53,(Barèmes!$E238*(VLOOKUP(Barèmes!$D238,Listes!$A$54:$E$60,2,FALSE))),IF(Barèmes!$E238&gt;Listes!$E$53,(Barèmes!$E238*(VLOOKUP(Barèmes!$D238,Listes!$A$54:$E$60,5,FALSE))),(Barèmes!$E238*(VLOOKUP(Barèmes!$D238,Listes!$A$54:$E$60,3,FALSE)))+(VLOOKUP(Barèmes!$D238,Listes!$A$54:$E$60,4,FALSE))))))</f>
        <v/>
      </c>
      <c r="M238" s="71" t="str">
        <f>IF($G238="","",IF($C238=Listes!$B$31,IF(Barèmes!$E238&lt;=Listes!$B$42,(Barèmes!$E238*(VLOOKUP(Barèmes!$D238,Listes!$A$43:$E$49,2,FALSE))),IF(Barèmes!$E238&gt;Listes!$D$42,(Barèmes!$E238*(VLOOKUP(Barèmes!$D238,Listes!$A$43:$E$49,5,FALSE))),(Barèmes!$E238*(VLOOKUP(Barèmes!$D238,Listes!$A$43:$E$49,3,FALSE)))+(VLOOKUP(Barèmes!$D238,Listes!$A$43:$E$49,4,FALSE))))))</f>
        <v/>
      </c>
      <c r="N238" s="71" t="str">
        <f>IF($G238="","",IF($C238=Listes!$B$34,Listes!$I$31,IF($C238=Listes!$B$35,(VLOOKUP(Barèmes!$F238,Listes!$E$31:$F$36,2,FALSE)),IF($C238=Listes!$B$33,IF(Barèmes!$E238&lt;=Listes!$A$64,Barèmes!$E238*Listes!$A$65,IF(Barèmes!$E238&gt;Listes!$D$64,Barèmes!$E238*Listes!$D$65,((Barèmes!$E238*Listes!$B$65)+Listes!$C$65)))))))</f>
        <v/>
      </c>
      <c r="O238" s="72" t="str">
        <f t="shared" si="8"/>
        <v/>
      </c>
      <c r="P238" s="112"/>
    </row>
    <row r="239" spans="1:16" ht="20.100000000000001" customHeight="1" x14ac:dyDescent="0.25">
      <c r="A239" s="26">
        <v>233</v>
      </c>
      <c r="B239" s="96"/>
      <c r="C239" s="96"/>
      <c r="D239" s="96"/>
      <c r="E239" s="96"/>
      <c r="F239" s="96"/>
      <c r="G239" s="77" t="str">
        <f>IF(C239="","",IF(C239="","",(VLOOKUP(C239,Listes!$B$31:$C$35,2,FALSE))))</f>
        <v/>
      </c>
      <c r="H239" s="252"/>
      <c r="I239" s="252"/>
      <c r="J239" s="96" t="str">
        <f t="shared" si="7"/>
        <v/>
      </c>
      <c r="K239" s="72" t="str">
        <f>IF(G239="","",IF(G239="","",(VLOOKUP(G239,Listes!$C$31:$D$35,2,FALSE))))</f>
        <v/>
      </c>
      <c r="L239" s="71" t="str">
        <f>IF($G239="","",IF($C239=Listes!$B$32,IF(Barèmes!$E239&lt;=Listes!$B$53,(Barèmes!$E239*(VLOOKUP(Barèmes!$D239,Listes!$A$54:$E$60,2,FALSE))),IF(Barèmes!$E239&gt;Listes!$E$53,(Barèmes!$E239*(VLOOKUP(Barèmes!$D239,Listes!$A$54:$E$60,5,FALSE))),(Barèmes!$E239*(VLOOKUP(Barèmes!$D239,Listes!$A$54:$E$60,3,FALSE)))+(VLOOKUP(Barèmes!$D239,Listes!$A$54:$E$60,4,FALSE))))))</f>
        <v/>
      </c>
      <c r="M239" s="71" t="str">
        <f>IF($G239="","",IF($C239=Listes!$B$31,IF(Barèmes!$E239&lt;=Listes!$B$42,(Barèmes!$E239*(VLOOKUP(Barèmes!$D239,Listes!$A$43:$E$49,2,FALSE))),IF(Barèmes!$E239&gt;Listes!$D$42,(Barèmes!$E239*(VLOOKUP(Barèmes!$D239,Listes!$A$43:$E$49,5,FALSE))),(Barèmes!$E239*(VLOOKUP(Barèmes!$D239,Listes!$A$43:$E$49,3,FALSE)))+(VLOOKUP(Barèmes!$D239,Listes!$A$43:$E$49,4,FALSE))))))</f>
        <v/>
      </c>
      <c r="N239" s="71" t="str">
        <f>IF($G239="","",IF($C239=Listes!$B$34,Listes!$I$31,IF($C239=Listes!$B$35,(VLOOKUP(Barèmes!$F239,Listes!$E$31:$F$36,2,FALSE)),IF($C239=Listes!$B$33,IF(Barèmes!$E239&lt;=Listes!$A$64,Barèmes!$E239*Listes!$A$65,IF(Barèmes!$E239&gt;Listes!$D$64,Barèmes!$E239*Listes!$D$65,((Barèmes!$E239*Listes!$B$65)+Listes!$C$65)))))))</f>
        <v/>
      </c>
      <c r="O239" s="72" t="str">
        <f t="shared" si="8"/>
        <v/>
      </c>
      <c r="P239" s="112"/>
    </row>
    <row r="240" spans="1:16" ht="20.100000000000001" customHeight="1" x14ac:dyDescent="0.25">
      <c r="A240" s="26">
        <v>234</v>
      </c>
      <c r="B240" s="96"/>
      <c r="C240" s="96"/>
      <c r="D240" s="96"/>
      <c r="E240" s="96"/>
      <c r="F240" s="96"/>
      <c r="G240" s="77" t="str">
        <f>IF(C240="","",IF(C240="","",(VLOOKUP(C240,Listes!$B$31:$C$35,2,FALSE))))</f>
        <v/>
      </c>
      <c r="H240" s="252"/>
      <c r="I240" s="252"/>
      <c r="J240" s="96" t="str">
        <f t="shared" si="7"/>
        <v/>
      </c>
      <c r="K240" s="72" t="str">
        <f>IF(G240="","",IF(G240="","",(VLOOKUP(G240,Listes!$C$31:$D$35,2,FALSE))))</f>
        <v/>
      </c>
      <c r="L240" s="71" t="str">
        <f>IF($G240="","",IF($C240=Listes!$B$32,IF(Barèmes!$E240&lt;=Listes!$B$53,(Barèmes!$E240*(VLOOKUP(Barèmes!$D240,Listes!$A$54:$E$60,2,FALSE))),IF(Barèmes!$E240&gt;Listes!$E$53,(Barèmes!$E240*(VLOOKUP(Barèmes!$D240,Listes!$A$54:$E$60,5,FALSE))),(Barèmes!$E240*(VLOOKUP(Barèmes!$D240,Listes!$A$54:$E$60,3,FALSE)))+(VLOOKUP(Barèmes!$D240,Listes!$A$54:$E$60,4,FALSE))))))</f>
        <v/>
      </c>
      <c r="M240" s="71" t="str">
        <f>IF($G240="","",IF($C240=Listes!$B$31,IF(Barèmes!$E240&lt;=Listes!$B$42,(Barèmes!$E240*(VLOOKUP(Barèmes!$D240,Listes!$A$43:$E$49,2,FALSE))),IF(Barèmes!$E240&gt;Listes!$D$42,(Barèmes!$E240*(VLOOKUP(Barèmes!$D240,Listes!$A$43:$E$49,5,FALSE))),(Barèmes!$E240*(VLOOKUP(Barèmes!$D240,Listes!$A$43:$E$49,3,FALSE)))+(VLOOKUP(Barèmes!$D240,Listes!$A$43:$E$49,4,FALSE))))))</f>
        <v/>
      </c>
      <c r="N240" s="71" t="str">
        <f>IF($G240="","",IF($C240=Listes!$B$34,Listes!$I$31,IF($C240=Listes!$B$35,(VLOOKUP(Barèmes!$F240,Listes!$E$31:$F$36,2,FALSE)),IF($C240=Listes!$B$33,IF(Barèmes!$E240&lt;=Listes!$A$64,Barèmes!$E240*Listes!$A$65,IF(Barèmes!$E240&gt;Listes!$D$64,Barèmes!$E240*Listes!$D$65,((Barèmes!$E240*Listes!$B$65)+Listes!$C$65)))))))</f>
        <v/>
      </c>
      <c r="O240" s="72" t="str">
        <f t="shared" si="8"/>
        <v/>
      </c>
      <c r="P240" s="112"/>
    </row>
    <row r="241" spans="1:16" ht="20.100000000000001" customHeight="1" x14ac:dyDescent="0.25">
      <c r="A241" s="26">
        <v>235</v>
      </c>
      <c r="B241" s="96"/>
      <c r="C241" s="96"/>
      <c r="D241" s="96"/>
      <c r="E241" s="96"/>
      <c r="F241" s="96"/>
      <c r="G241" s="77" t="str">
        <f>IF(C241="","",IF(C241="","",(VLOOKUP(C241,Listes!$B$31:$C$35,2,FALSE))))</f>
        <v/>
      </c>
      <c r="H241" s="252"/>
      <c r="I241" s="252"/>
      <c r="J241" s="96" t="str">
        <f t="shared" si="7"/>
        <v/>
      </c>
      <c r="K241" s="72" t="str">
        <f>IF(G241="","",IF(G241="","",(VLOOKUP(G241,Listes!$C$31:$D$35,2,FALSE))))</f>
        <v/>
      </c>
      <c r="L241" s="71" t="str">
        <f>IF($G241="","",IF($C241=Listes!$B$32,IF(Barèmes!$E241&lt;=Listes!$B$53,(Barèmes!$E241*(VLOOKUP(Barèmes!$D241,Listes!$A$54:$E$60,2,FALSE))),IF(Barèmes!$E241&gt;Listes!$E$53,(Barèmes!$E241*(VLOOKUP(Barèmes!$D241,Listes!$A$54:$E$60,5,FALSE))),(Barèmes!$E241*(VLOOKUP(Barèmes!$D241,Listes!$A$54:$E$60,3,FALSE)))+(VLOOKUP(Barèmes!$D241,Listes!$A$54:$E$60,4,FALSE))))))</f>
        <v/>
      </c>
      <c r="M241" s="71" t="str">
        <f>IF($G241="","",IF($C241=Listes!$B$31,IF(Barèmes!$E241&lt;=Listes!$B$42,(Barèmes!$E241*(VLOOKUP(Barèmes!$D241,Listes!$A$43:$E$49,2,FALSE))),IF(Barèmes!$E241&gt;Listes!$D$42,(Barèmes!$E241*(VLOOKUP(Barèmes!$D241,Listes!$A$43:$E$49,5,FALSE))),(Barèmes!$E241*(VLOOKUP(Barèmes!$D241,Listes!$A$43:$E$49,3,FALSE)))+(VLOOKUP(Barèmes!$D241,Listes!$A$43:$E$49,4,FALSE))))))</f>
        <v/>
      </c>
      <c r="N241" s="71" t="str">
        <f>IF($G241="","",IF($C241=Listes!$B$34,Listes!$I$31,IF($C241=Listes!$B$35,(VLOOKUP(Barèmes!$F241,Listes!$E$31:$F$36,2,FALSE)),IF($C241=Listes!$B$33,IF(Barèmes!$E241&lt;=Listes!$A$64,Barèmes!$E241*Listes!$A$65,IF(Barèmes!$E241&gt;Listes!$D$64,Barèmes!$E241*Listes!$D$65,((Barèmes!$E241*Listes!$B$65)+Listes!$C$65)))))))</f>
        <v/>
      </c>
      <c r="O241" s="72" t="str">
        <f t="shared" si="8"/>
        <v/>
      </c>
      <c r="P241" s="112"/>
    </row>
    <row r="242" spans="1:16" ht="20.100000000000001" customHeight="1" x14ac:dyDescent="0.25">
      <c r="A242" s="26">
        <v>236</v>
      </c>
      <c r="B242" s="96"/>
      <c r="C242" s="96"/>
      <c r="D242" s="96"/>
      <c r="E242" s="96"/>
      <c r="F242" s="96"/>
      <c r="G242" s="77" t="str">
        <f>IF(C242="","",IF(C242="","",(VLOOKUP(C242,Listes!$B$31:$C$35,2,FALSE))))</f>
        <v/>
      </c>
      <c r="H242" s="252"/>
      <c r="I242" s="252"/>
      <c r="J242" s="96" t="str">
        <f t="shared" si="7"/>
        <v/>
      </c>
      <c r="K242" s="72" t="str">
        <f>IF(G242="","",IF(G242="","",(VLOOKUP(G242,Listes!$C$31:$D$35,2,FALSE))))</f>
        <v/>
      </c>
      <c r="L242" s="71" t="str">
        <f>IF($G242="","",IF($C242=Listes!$B$32,IF(Barèmes!$E242&lt;=Listes!$B$53,(Barèmes!$E242*(VLOOKUP(Barèmes!$D242,Listes!$A$54:$E$60,2,FALSE))),IF(Barèmes!$E242&gt;Listes!$E$53,(Barèmes!$E242*(VLOOKUP(Barèmes!$D242,Listes!$A$54:$E$60,5,FALSE))),(Barèmes!$E242*(VLOOKUP(Barèmes!$D242,Listes!$A$54:$E$60,3,FALSE)))+(VLOOKUP(Barèmes!$D242,Listes!$A$54:$E$60,4,FALSE))))))</f>
        <v/>
      </c>
      <c r="M242" s="71" t="str">
        <f>IF($G242="","",IF($C242=Listes!$B$31,IF(Barèmes!$E242&lt;=Listes!$B$42,(Barèmes!$E242*(VLOOKUP(Barèmes!$D242,Listes!$A$43:$E$49,2,FALSE))),IF(Barèmes!$E242&gt;Listes!$D$42,(Barèmes!$E242*(VLOOKUP(Barèmes!$D242,Listes!$A$43:$E$49,5,FALSE))),(Barèmes!$E242*(VLOOKUP(Barèmes!$D242,Listes!$A$43:$E$49,3,FALSE)))+(VLOOKUP(Barèmes!$D242,Listes!$A$43:$E$49,4,FALSE))))))</f>
        <v/>
      </c>
      <c r="N242" s="71" t="str">
        <f>IF($G242="","",IF($C242=Listes!$B$34,Listes!$I$31,IF($C242=Listes!$B$35,(VLOOKUP(Barèmes!$F242,Listes!$E$31:$F$36,2,FALSE)),IF($C242=Listes!$B$33,IF(Barèmes!$E242&lt;=Listes!$A$64,Barèmes!$E242*Listes!$A$65,IF(Barèmes!$E242&gt;Listes!$D$64,Barèmes!$E242*Listes!$D$65,((Barèmes!$E242*Listes!$B$65)+Listes!$C$65)))))))</f>
        <v/>
      </c>
      <c r="O242" s="72" t="str">
        <f t="shared" si="8"/>
        <v/>
      </c>
      <c r="P242" s="112"/>
    </row>
    <row r="243" spans="1:16" ht="20.100000000000001" customHeight="1" x14ac:dyDescent="0.25">
      <c r="A243" s="26">
        <v>237</v>
      </c>
      <c r="B243" s="96"/>
      <c r="C243" s="96"/>
      <c r="D243" s="96"/>
      <c r="E243" s="96"/>
      <c r="F243" s="96"/>
      <c r="G243" s="77" t="str">
        <f>IF(C243="","",IF(C243="","",(VLOOKUP(C243,Listes!$B$31:$C$35,2,FALSE))))</f>
        <v/>
      </c>
      <c r="H243" s="252"/>
      <c r="I243" s="252"/>
      <c r="J243" s="96" t="str">
        <f t="shared" si="7"/>
        <v/>
      </c>
      <c r="K243" s="72" t="str">
        <f>IF(G243="","",IF(G243="","",(VLOOKUP(G243,Listes!$C$31:$D$35,2,FALSE))))</f>
        <v/>
      </c>
      <c r="L243" s="71" t="str">
        <f>IF($G243="","",IF($C243=Listes!$B$32,IF(Barèmes!$E243&lt;=Listes!$B$53,(Barèmes!$E243*(VLOOKUP(Barèmes!$D243,Listes!$A$54:$E$60,2,FALSE))),IF(Barèmes!$E243&gt;Listes!$E$53,(Barèmes!$E243*(VLOOKUP(Barèmes!$D243,Listes!$A$54:$E$60,5,FALSE))),(Barèmes!$E243*(VLOOKUP(Barèmes!$D243,Listes!$A$54:$E$60,3,FALSE)))+(VLOOKUP(Barèmes!$D243,Listes!$A$54:$E$60,4,FALSE))))))</f>
        <v/>
      </c>
      <c r="M243" s="71" t="str">
        <f>IF($G243="","",IF($C243=Listes!$B$31,IF(Barèmes!$E243&lt;=Listes!$B$42,(Barèmes!$E243*(VLOOKUP(Barèmes!$D243,Listes!$A$43:$E$49,2,FALSE))),IF(Barèmes!$E243&gt;Listes!$D$42,(Barèmes!$E243*(VLOOKUP(Barèmes!$D243,Listes!$A$43:$E$49,5,FALSE))),(Barèmes!$E243*(VLOOKUP(Barèmes!$D243,Listes!$A$43:$E$49,3,FALSE)))+(VLOOKUP(Barèmes!$D243,Listes!$A$43:$E$49,4,FALSE))))))</f>
        <v/>
      </c>
      <c r="N243" s="71" t="str">
        <f>IF($G243="","",IF($C243=Listes!$B$34,Listes!$I$31,IF($C243=Listes!$B$35,(VLOOKUP(Barèmes!$F243,Listes!$E$31:$F$36,2,FALSE)),IF($C243=Listes!$B$33,IF(Barèmes!$E243&lt;=Listes!$A$64,Barèmes!$E243*Listes!$A$65,IF(Barèmes!$E243&gt;Listes!$D$64,Barèmes!$E243*Listes!$D$65,((Barèmes!$E243*Listes!$B$65)+Listes!$C$65)))))))</f>
        <v/>
      </c>
      <c r="O243" s="72" t="str">
        <f t="shared" si="8"/>
        <v/>
      </c>
      <c r="P243" s="112"/>
    </row>
    <row r="244" spans="1:16" ht="20.100000000000001" customHeight="1" x14ac:dyDescent="0.25">
      <c r="A244" s="26">
        <v>238</v>
      </c>
      <c r="B244" s="96"/>
      <c r="C244" s="96"/>
      <c r="D244" s="96"/>
      <c r="E244" s="96"/>
      <c r="F244" s="96"/>
      <c r="G244" s="77" t="str">
        <f>IF(C244="","",IF(C244="","",(VLOOKUP(C244,Listes!$B$31:$C$35,2,FALSE))))</f>
        <v/>
      </c>
      <c r="H244" s="252"/>
      <c r="I244" s="252"/>
      <c r="J244" s="96" t="str">
        <f t="shared" si="7"/>
        <v/>
      </c>
      <c r="K244" s="72" t="str">
        <f>IF(G244="","",IF(G244="","",(VLOOKUP(G244,Listes!$C$31:$D$35,2,FALSE))))</f>
        <v/>
      </c>
      <c r="L244" s="71" t="str">
        <f>IF($G244="","",IF($C244=Listes!$B$32,IF(Barèmes!$E244&lt;=Listes!$B$53,(Barèmes!$E244*(VLOOKUP(Barèmes!$D244,Listes!$A$54:$E$60,2,FALSE))),IF(Barèmes!$E244&gt;Listes!$E$53,(Barèmes!$E244*(VLOOKUP(Barèmes!$D244,Listes!$A$54:$E$60,5,FALSE))),(Barèmes!$E244*(VLOOKUP(Barèmes!$D244,Listes!$A$54:$E$60,3,FALSE)))+(VLOOKUP(Barèmes!$D244,Listes!$A$54:$E$60,4,FALSE))))))</f>
        <v/>
      </c>
      <c r="M244" s="71" t="str">
        <f>IF($G244="","",IF($C244=Listes!$B$31,IF(Barèmes!$E244&lt;=Listes!$B$42,(Barèmes!$E244*(VLOOKUP(Barèmes!$D244,Listes!$A$43:$E$49,2,FALSE))),IF(Barèmes!$E244&gt;Listes!$D$42,(Barèmes!$E244*(VLOOKUP(Barèmes!$D244,Listes!$A$43:$E$49,5,FALSE))),(Barèmes!$E244*(VLOOKUP(Barèmes!$D244,Listes!$A$43:$E$49,3,FALSE)))+(VLOOKUP(Barèmes!$D244,Listes!$A$43:$E$49,4,FALSE))))))</f>
        <v/>
      </c>
      <c r="N244" s="71" t="str">
        <f>IF($G244="","",IF($C244=Listes!$B$34,Listes!$I$31,IF($C244=Listes!$B$35,(VLOOKUP(Barèmes!$F244,Listes!$E$31:$F$36,2,FALSE)),IF($C244=Listes!$B$33,IF(Barèmes!$E244&lt;=Listes!$A$64,Barèmes!$E244*Listes!$A$65,IF(Barèmes!$E244&gt;Listes!$D$64,Barèmes!$E244*Listes!$D$65,((Barèmes!$E244*Listes!$B$65)+Listes!$C$65)))))))</f>
        <v/>
      </c>
      <c r="O244" s="72" t="str">
        <f t="shared" si="8"/>
        <v/>
      </c>
      <c r="P244" s="112"/>
    </row>
    <row r="245" spans="1:16" ht="20.100000000000001" customHeight="1" x14ac:dyDescent="0.25">
      <c r="A245" s="26">
        <v>239</v>
      </c>
      <c r="B245" s="96"/>
      <c r="C245" s="96"/>
      <c r="D245" s="96"/>
      <c r="E245" s="96"/>
      <c r="F245" s="96"/>
      <c r="G245" s="77" t="str">
        <f>IF(C245="","",IF(C245="","",(VLOOKUP(C245,Listes!$B$31:$C$35,2,FALSE))))</f>
        <v/>
      </c>
      <c r="H245" s="252"/>
      <c r="I245" s="252"/>
      <c r="J245" s="96" t="str">
        <f t="shared" si="7"/>
        <v/>
      </c>
      <c r="K245" s="72" t="str">
        <f>IF(G245="","",IF(G245="","",(VLOOKUP(G245,Listes!$C$31:$D$35,2,FALSE))))</f>
        <v/>
      </c>
      <c r="L245" s="71" t="str">
        <f>IF($G245="","",IF($C245=Listes!$B$32,IF(Barèmes!$E245&lt;=Listes!$B$53,(Barèmes!$E245*(VLOOKUP(Barèmes!$D245,Listes!$A$54:$E$60,2,FALSE))),IF(Barèmes!$E245&gt;Listes!$E$53,(Barèmes!$E245*(VLOOKUP(Barèmes!$D245,Listes!$A$54:$E$60,5,FALSE))),(Barèmes!$E245*(VLOOKUP(Barèmes!$D245,Listes!$A$54:$E$60,3,FALSE)))+(VLOOKUP(Barèmes!$D245,Listes!$A$54:$E$60,4,FALSE))))))</f>
        <v/>
      </c>
      <c r="M245" s="71" t="str">
        <f>IF($G245="","",IF($C245=Listes!$B$31,IF(Barèmes!$E245&lt;=Listes!$B$42,(Barèmes!$E245*(VLOOKUP(Barèmes!$D245,Listes!$A$43:$E$49,2,FALSE))),IF(Barèmes!$E245&gt;Listes!$D$42,(Barèmes!$E245*(VLOOKUP(Barèmes!$D245,Listes!$A$43:$E$49,5,FALSE))),(Barèmes!$E245*(VLOOKUP(Barèmes!$D245,Listes!$A$43:$E$49,3,FALSE)))+(VLOOKUP(Barèmes!$D245,Listes!$A$43:$E$49,4,FALSE))))))</f>
        <v/>
      </c>
      <c r="N245" s="71" t="str">
        <f>IF($G245="","",IF($C245=Listes!$B$34,Listes!$I$31,IF($C245=Listes!$B$35,(VLOOKUP(Barèmes!$F245,Listes!$E$31:$F$36,2,FALSE)),IF($C245=Listes!$B$33,IF(Barèmes!$E245&lt;=Listes!$A$64,Barèmes!$E245*Listes!$A$65,IF(Barèmes!$E245&gt;Listes!$D$64,Barèmes!$E245*Listes!$D$65,((Barèmes!$E245*Listes!$B$65)+Listes!$C$65)))))))</f>
        <v/>
      </c>
      <c r="O245" s="72" t="str">
        <f t="shared" si="8"/>
        <v/>
      </c>
      <c r="P245" s="112"/>
    </row>
    <row r="246" spans="1:16" ht="20.100000000000001" customHeight="1" x14ac:dyDescent="0.25">
      <c r="A246" s="26">
        <v>240</v>
      </c>
      <c r="B246" s="96"/>
      <c r="C246" s="96"/>
      <c r="D246" s="96"/>
      <c r="E246" s="96"/>
      <c r="F246" s="96"/>
      <c r="G246" s="77" t="str">
        <f>IF(C246="","",IF(C246="","",(VLOOKUP(C246,Listes!$B$31:$C$35,2,FALSE))))</f>
        <v/>
      </c>
      <c r="H246" s="252"/>
      <c r="I246" s="252"/>
      <c r="J246" s="96" t="str">
        <f t="shared" si="7"/>
        <v/>
      </c>
      <c r="K246" s="72" t="str">
        <f>IF(G246="","",IF(G246="","",(VLOOKUP(G246,Listes!$C$31:$D$35,2,FALSE))))</f>
        <v/>
      </c>
      <c r="L246" s="71" t="str">
        <f>IF($G246="","",IF($C246=Listes!$B$32,IF(Barèmes!$E246&lt;=Listes!$B$53,(Barèmes!$E246*(VLOOKUP(Barèmes!$D246,Listes!$A$54:$E$60,2,FALSE))),IF(Barèmes!$E246&gt;Listes!$E$53,(Barèmes!$E246*(VLOOKUP(Barèmes!$D246,Listes!$A$54:$E$60,5,FALSE))),(Barèmes!$E246*(VLOOKUP(Barèmes!$D246,Listes!$A$54:$E$60,3,FALSE)))+(VLOOKUP(Barèmes!$D246,Listes!$A$54:$E$60,4,FALSE))))))</f>
        <v/>
      </c>
      <c r="M246" s="71" t="str">
        <f>IF($G246="","",IF($C246=Listes!$B$31,IF(Barèmes!$E246&lt;=Listes!$B$42,(Barèmes!$E246*(VLOOKUP(Barèmes!$D246,Listes!$A$43:$E$49,2,FALSE))),IF(Barèmes!$E246&gt;Listes!$D$42,(Barèmes!$E246*(VLOOKUP(Barèmes!$D246,Listes!$A$43:$E$49,5,FALSE))),(Barèmes!$E246*(VLOOKUP(Barèmes!$D246,Listes!$A$43:$E$49,3,FALSE)))+(VLOOKUP(Barèmes!$D246,Listes!$A$43:$E$49,4,FALSE))))))</f>
        <v/>
      </c>
      <c r="N246" s="71" t="str">
        <f>IF($G246="","",IF($C246=Listes!$B$34,Listes!$I$31,IF($C246=Listes!$B$35,(VLOOKUP(Barèmes!$F246,Listes!$E$31:$F$36,2,FALSE)),IF($C246=Listes!$B$33,IF(Barèmes!$E246&lt;=Listes!$A$64,Barèmes!$E246*Listes!$A$65,IF(Barèmes!$E246&gt;Listes!$D$64,Barèmes!$E246*Listes!$D$65,((Barèmes!$E246*Listes!$B$65)+Listes!$C$65)))))))</f>
        <v/>
      </c>
      <c r="O246" s="72" t="str">
        <f t="shared" si="8"/>
        <v/>
      </c>
      <c r="P246" s="112"/>
    </row>
    <row r="247" spans="1:16" ht="20.100000000000001" customHeight="1" x14ac:dyDescent="0.25">
      <c r="A247" s="26">
        <v>241</v>
      </c>
      <c r="B247" s="96"/>
      <c r="C247" s="96"/>
      <c r="D247" s="96"/>
      <c r="E247" s="96"/>
      <c r="F247" s="96"/>
      <c r="G247" s="77" t="str">
        <f>IF(C247="","",IF(C247="","",(VLOOKUP(C247,Listes!$B$31:$C$35,2,FALSE))))</f>
        <v/>
      </c>
      <c r="H247" s="252"/>
      <c r="I247" s="252"/>
      <c r="J247" s="96" t="str">
        <f t="shared" si="7"/>
        <v/>
      </c>
      <c r="K247" s="72" t="str">
        <f>IF(G247="","",IF(G247="","",(VLOOKUP(G247,Listes!$C$31:$D$35,2,FALSE))))</f>
        <v/>
      </c>
      <c r="L247" s="71" t="str">
        <f>IF($G247="","",IF($C247=Listes!$B$32,IF(Barèmes!$E247&lt;=Listes!$B$53,(Barèmes!$E247*(VLOOKUP(Barèmes!$D247,Listes!$A$54:$E$60,2,FALSE))),IF(Barèmes!$E247&gt;Listes!$E$53,(Barèmes!$E247*(VLOOKUP(Barèmes!$D247,Listes!$A$54:$E$60,5,FALSE))),(Barèmes!$E247*(VLOOKUP(Barèmes!$D247,Listes!$A$54:$E$60,3,FALSE)))+(VLOOKUP(Barèmes!$D247,Listes!$A$54:$E$60,4,FALSE))))))</f>
        <v/>
      </c>
      <c r="M247" s="71" t="str">
        <f>IF($G247="","",IF($C247=Listes!$B$31,IF(Barèmes!$E247&lt;=Listes!$B$42,(Barèmes!$E247*(VLOOKUP(Barèmes!$D247,Listes!$A$43:$E$49,2,FALSE))),IF(Barèmes!$E247&gt;Listes!$D$42,(Barèmes!$E247*(VLOOKUP(Barèmes!$D247,Listes!$A$43:$E$49,5,FALSE))),(Barèmes!$E247*(VLOOKUP(Barèmes!$D247,Listes!$A$43:$E$49,3,FALSE)))+(VLOOKUP(Barèmes!$D247,Listes!$A$43:$E$49,4,FALSE))))))</f>
        <v/>
      </c>
      <c r="N247" s="71" t="str">
        <f>IF($G247="","",IF($C247=Listes!$B$34,Listes!$I$31,IF($C247=Listes!$B$35,(VLOOKUP(Barèmes!$F247,Listes!$E$31:$F$36,2,FALSE)),IF($C247=Listes!$B$33,IF(Barèmes!$E247&lt;=Listes!$A$64,Barèmes!$E247*Listes!$A$65,IF(Barèmes!$E247&gt;Listes!$D$64,Barèmes!$E247*Listes!$D$65,((Barèmes!$E247*Listes!$B$65)+Listes!$C$65)))))))</f>
        <v/>
      </c>
      <c r="O247" s="72" t="str">
        <f t="shared" si="8"/>
        <v/>
      </c>
      <c r="P247" s="112"/>
    </row>
    <row r="248" spans="1:16" ht="20.100000000000001" customHeight="1" x14ac:dyDescent="0.25">
      <c r="A248" s="26">
        <v>242</v>
      </c>
      <c r="B248" s="96"/>
      <c r="C248" s="96"/>
      <c r="D248" s="96"/>
      <c r="E248" s="96"/>
      <c r="F248" s="96"/>
      <c r="G248" s="77" t="str">
        <f>IF(C248="","",IF(C248="","",(VLOOKUP(C248,Listes!$B$31:$C$35,2,FALSE))))</f>
        <v/>
      </c>
      <c r="H248" s="252"/>
      <c r="I248" s="252"/>
      <c r="J248" s="96" t="str">
        <f t="shared" si="7"/>
        <v/>
      </c>
      <c r="K248" s="72" t="str">
        <f>IF(G248="","",IF(G248="","",(VLOOKUP(G248,Listes!$C$31:$D$35,2,FALSE))))</f>
        <v/>
      </c>
      <c r="L248" s="71" t="str">
        <f>IF($G248="","",IF($C248=Listes!$B$32,IF(Barèmes!$E248&lt;=Listes!$B$53,(Barèmes!$E248*(VLOOKUP(Barèmes!$D248,Listes!$A$54:$E$60,2,FALSE))),IF(Barèmes!$E248&gt;Listes!$E$53,(Barèmes!$E248*(VLOOKUP(Barèmes!$D248,Listes!$A$54:$E$60,5,FALSE))),(Barèmes!$E248*(VLOOKUP(Barèmes!$D248,Listes!$A$54:$E$60,3,FALSE)))+(VLOOKUP(Barèmes!$D248,Listes!$A$54:$E$60,4,FALSE))))))</f>
        <v/>
      </c>
      <c r="M248" s="71" t="str">
        <f>IF($G248="","",IF($C248=Listes!$B$31,IF(Barèmes!$E248&lt;=Listes!$B$42,(Barèmes!$E248*(VLOOKUP(Barèmes!$D248,Listes!$A$43:$E$49,2,FALSE))),IF(Barèmes!$E248&gt;Listes!$D$42,(Barèmes!$E248*(VLOOKUP(Barèmes!$D248,Listes!$A$43:$E$49,5,FALSE))),(Barèmes!$E248*(VLOOKUP(Barèmes!$D248,Listes!$A$43:$E$49,3,FALSE)))+(VLOOKUP(Barèmes!$D248,Listes!$A$43:$E$49,4,FALSE))))))</f>
        <v/>
      </c>
      <c r="N248" s="71" t="str">
        <f>IF($G248="","",IF($C248=Listes!$B$34,Listes!$I$31,IF($C248=Listes!$B$35,(VLOOKUP(Barèmes!$F248,Listes!$E$31:$F$36,2,FALSE)),IF($C248=Listes!$B$33,IF(Barèmes!$E248&lt;=Listes!$A$64,Barèmes!$E248*Listes!$A$65,IF(Barèmes!$E248&gt;Listes!$D$64,Barèmes!$E248*Listes!$D$65,((Barèmes!$E248*Listes!$B$65)+Listes!$C$65)))))))</f>
        <v/>
      </c>
      <c r="O248" s="72" t="str">
        <f t="shared" si="8"/>
        <v/>
      </c>
      <c r="P248" s="112"/>
    </row>
    <row r="249" spans="1:16" ht="20.100000000000001" customHeight="1" x14ac:dyDescent="0.25">
      <c r="A249" s="26">
        <v>243</v>
      </c>
      <c r="B249" s="96"/>
      <c r="C249" s="96"/>
      <c r="D249" s="96"/>
      <c r="E249" s="96"/>
      <c r="F249" s="96"/>
      <c r="G249" s="77" t="str">
        <f>IF(C249="","",IF(C249="","",(VLOOKUP(C249,Listes!$B$31:$C$35,2,FALSE))))</f>
        <v/>
      </c>
      <c r="H249" s="252"/>
      <c r="I249" s="252"/>
      <c r="J249" s="96" t="str">
        <f t="shared" si="7"/>
        <v/>
      </c>
      <c r="K249" s="72" t="str">
        <f>IF(G249="","",IF(G249="","",(VLOOKUP(G249,Listes!$C$31:$D$35,2,FALSE))))</f>
        <v/>
      </c>
      <c r="L249" s="71" t="str">
        <f>IF($G249="","",IF($C249=Listes!$B$32,IF(Barèmes!$E249&lt;=Listes!$B$53,(Barèmes!$E249*(VLOOKUP(Barèmes!$D249,Listes!$A$54:$E$60,2,FALSE))),IF(Barèmes!$E249&gt;Listes!$E$53,(Barèmes!$E249*(VLOOKUP(Barèmes!$D249,Listes!$A$54:$E$60,5,FALSE))),(Barèmes!$E249*(VLOOKUP(Barèmes!$D249,Listes!$A$54:$E$60,3,FALSE)))+(VLOOKUP(Barèmes!$D249,Listes!$A$54:$E$60,4,FALSE))))))</f>
        <v/>
      </c>
      <c r="M249" s="71" t="str">
        <f>IF($G249="","",IF($C249=Listes!$B$31,IF(Barèmes!$E249&lt;=Listes!$B$42,(Barèmes!$E249*(VLOOKUP(Barèmes!$D249,Listes!$A$43:$E$49,2,FALSE))),IF(Barèmes!$E249&gt;Listes!$D$42,(Barèmes!$E249*(VLOOKUP(Barèmes!$D249,Listes!$A$43:$E$49,5,FALSE))),(Barèmes!$E249*(VLOOKUP(Barèmes!$D249,Listes!$A$43:$E$49,3,FALSE)))+(VLOOKUP(Barèmes!$D249,Listes!$A$43:$E$49,4,FALSE))))))</f>
        <v/>
      </c>
      <c r="N249" s="71" t="str">
        <f>IF($G249="","",IF($C249=Listes!$B$34,Listes!$I$31,IF($C249=Listes!$B$35,(VLOOKUP(Barèmes!$F249,Listes!$E$31:$F$36,2,FALSE)),IF($C249=Listes!$B$33,IF(Barèmes!$E249&lt;=Listes!$A$64,Barèmes!$E249*Listes!$A$65,IF(Barèmes!$E249&gt;Listes!$D$64,Barèmes!$E249*Listes!$D$65,((Barèmes!$E249*Listes!$B$65)+Listes!$C$65)))))))</f>
        <v/>
      </c>
      <c r="O249" s="72" t="str">
        <f t="shared" si="8"/>
        <v/>
      </c>
      <c r="P249" s="112"/>
    </row>
    <row r="250" spans="1:16" ht="20.100000000000001" customHeight="1" x14ac:dyDescent="0.25">
      <c r="A250" s="26">
        <v>244</v>
      </c>
      <c r="B250" s="96"/>
      <c r="C250" s="96"/>
      <c r="D250" s="96"/>
      <c r="E250" s="96"/>
      <c r="F250" s="96"/>
      <c r="G250" s="77" t="str">
        <f>IF(C250="","",IF(C250="","",(VLOOKUP(C250,Listes!$B$31:$C$35,2,FALSE))))</f>
        <v/>
      </c>
      <c r="H250" s="252"/>
      <c r="I250" s="252"/>
      <c r="J250" s="96" t="str">
        <f t="shared" si="7"/>
        <v/>
      </c>
      <c r="K250" s="72" t="str">
        <f>IF(G250="","",IF(G250="","",(VLOOKUP(G250,Listes!$C$31:$D$35,2,FALSE))))</f>
        <v/>
      </c>
      <c r="L250" s="71" t="str">
        <f>IF($G250="","",IF($C250=Listes!$B$32,IF(Barèmes!$E250&lt;=Listes!$B$53,(Barèmes!$E250*(VLOOKUP(Barèmes!$D250,Listes!$A$54:$E$60,2,FALSE))),IF(Barèmes!$E250&gt;Listes!$E$53,(Barèmes!$E250*(VLOOKUP(Barèmes!$D250,Listes!$A$54:$E$60,5,FALSE))),(Barèmes!$E250*(VLOOKUP(Barèmes!$D250,Listes!$A$54:$E$60,3,FALSE)))+(VLOOKUP(Barèmes!$D250,Listes!$A$54:$E$60,4,FALSE))))))</f>
        <v/>
      </c>
      <c r="M250" s="71" t="str">
        <f>IF($G250="","",IF($C250=Listes!$B$31,IF(Barèmes!$E250&lt;=Listes!$B$42,(Barèmes!$E250*(VLOOKUP(Barèmes!$D250,Listes!$A$43:$E$49,2,FALSE))),IF(Barèmes!$E250&gt;Listes!$D$42,(Barèmes!$E250*(VLOOKUP(Barèmes!$D250,Listes!$A$43:$E$49,5,FALSE))),(Barèmes!$E250*(VLOOKUP(Barèmes!$D250,Listes!$A$43:$E$49,3,FALSE)))+(VLOOKUP(Barèmes!$D250,Listes!$A$43:$E$49,4,FALSE))))))</f>
        <v/>
      </c>
      <c r="N250" s="71" t="str">
        <f>IF($G250="","",IF($C250=Listes!$B$34,Listes!$I$31,IF($C250=Listes!$B$35,(VLOOKUP(Barèmes!$F250,Listes!$E$31:$F$36,2,FALSE)),IF($C250=Listes!$B$33,IF(Barèmes!$E250&lt;=Listes!$A$64,Barèmes!$E250*Listes!$A$65,IF(Barèmes!$E250&gt;Listes!$D$64,Barèmes!$E250*Listes!$D$65,((Barèmes!$E250*Listes!$B$65)+Listes!$C$65)))))))</f>
        <v/>
      </c>
      <c r="O250" s="72" t="str">
        <f t="shared" si="8"/>
        <v/>
      </c>
      <c r="P250" s="112"/>
    </row>
    <row r="251" spans="1:16" ht="20.100000000000001" customHeight="1" x14ac:dyDescent="0.25">
      <c r="A251" s="26">
        <v>245</v>
      </c>
      <c r="B251" s="96"/>
      <c r="C251" s="96"/>
      <c r="D251" s="96"/>
      <c r="E251" s="96"/>
      <c r="F251" s="96"/>
      <c r="G251" s="77" t="str">
        <f>IF(C251="","",IF(C251="","",(VLOOKUP(C251,Listes!$B$31:$C$35,2,FALSE))))</f>
        <v/>
      </c>
      <c r="H251" s="252"/>
      <c r="I251" s="252"/>
      <c r="J251" s="96" t="str">
        <f t="shared" si="7"/>
        <v/>
      </c>
      <c r="K251" s="72" t="str">
        <f>IF(G251="","",IF(G251="","",(VLOOKUP(G251,Listes!$C$31:$D$35,2,FALSE))))</f>
        <v/>
      </c>
      <c r="L251" s="71" t="str">
        <f>IF($G251="","",IF($C251=Listes!$B$32,IF(Barèmes!$E251&lt;=Listes!$B$53,(Barèmes!$E251*(VLOOKUP(Barèmes!$D251,Listes!$A$54:$E$60,2,FALSE))),IF(Barèmes!$E251&gt;Listes!$E$53,(Barèmes!$E251*(VLOOKUP(Barèmes!$D251,Listes!$A$54:$E$60,5,FALSE))),(Barèmes!$E251*(VLOOKUP(Barèmes!$D251,Listes!$A$54:$E$60,3,FALSE)))+(VLOOKUP(Barèmes!$D251,Listes!$A$54:$E$60,4,FALSE))))))</f>
        <v/>
      </c>
      <c r="M251" s="71" t="str">
        <f>IF($G251="","",IF($C251=Listes!$B$31,IF(Barèmes!$E251&lt;=Listes!$B$42,(Barèmes!$E251*(VLOOKUP(Barèmes!$D251,Listes!$A$43:$E$49,2,FALSE))),IF(Barèmes!$E251&gt;Listes!$D$42,(Barèmes!$E251*(VLOOKUP(Barèmes!$D251,Listes!$A$43:$E$49,5,FALSE))),(Barèmes!$E251*(VLOOKUP(Barèmes!$D251,Listes!$A$43:$E$49,3,FALSE)))+(VLOOKUP(Barèmes!$D251,Listes!$A$43:$E$49,4,FALSE))))))</f>
        <v/>
      </c>
      <c r="N251" s="71" t="str">
        <f>IF($G251="","",IF($C251=Listes!$B$34,Listes!$I$31,IF($C251=Listes!$B$35,(VLOOKUP(Barèmes!$F251,Listes!$E$31:$F$36,2,FALSE)),IF($C251=Listes!$B$33,IF(Barèmes!$E251&lt;=Listes!$A$64,Barèmes!$E251*Listes!$A$65,IF(Barèmes!$E251&gt;Listes!$D$64,Barèmes!$E251*Listes!$D$65,((Barèmes!$E251*Listes!$B$65)+Listes!$C$65)))))))</f>
        <v/>
      </c>
      <c r="O251" s="72" t="str">
        <f t="shared" si="8"/>
        <v/>
      </c>
      <c r="P251" s="112"/>
    </row>
    <row r="252" spans="1:16" ht="20.100000000000001" customHeight="1" x14ac:dyDescent="0.25">
      <c r="A252" s="26">
        <v>246</v>
      </c>
      <c r="B252" s="96"/>
      <c r="C252" s="96"/>
      <c r="D252" s="96"/>
      <c r="E252" s="96"/>
      <c r="F252" s="96"/>
      <c r="G252" s="77" t="str">
        <f>IF(C252="","",IF(C252="","",(VLOOKUP(C252,Listes!$B$31:$C$35,2,FALSE))))</f>
        <v/>
      </c>
      <c r="H252" s="252"/>
      <c r="I252" s="252"/>
      <c r="J252" s="96" t="str">
        <f t="shared" si="7"/>
        <v/>
      </c>
      <c r="K252" s="72" t="str">
        <f>IF(G252="","",IF(G252="","",(VLOOKUP(G252,Listes!$C$31:$D$35,2,FALSE))))</f>
        <v/>
      </c>
      <c r="L252" s="71" t="str">
        <f>IF($G252="","",IF($C252=Listes!$B$32,IF(Barèmes!$E252&lt;=Listes!$B$53,(Barèmes!$E252*(VLOOKUP(Barèmes!$D252,Listes!$A$54:$E$60,2,FALSE))),IF(Barèmes!$E252&gt;Listes!$E$53,(Barèmes!$E252*(VLOOKUP(Barèmes!$D252,Listes!$A$54:$E$60,5,FALSE))),(Barèmes!$E252*(VLOOKUP(Barèmes!$D252,Listes!$A$54:$E$60,3,FALSE)))+(VLOOKUP(Barèmes!$D252,Listes!$A$54:$E$60,4,FALSE))))))</f>
        <v/>
      </c>
      <c r="M252" s="71" t="str">
        <f>IF($G252="","",IF($C252=Listes!$B$31,IF(Barèmes!$E252&lt;=Listes!$B$42,(Barèmes!$E252*(VLOOKUP(Barèmes!$D252,Listes!$A$43:$E$49,2,FALSE))),IF(Barèmes!$E252&gt;Listes!$D$42,(Barèmes!$E252*(VLOOKUP(Barèmes!$D252,Listes!$A$43:$E$49,5,FALSE))),(Barèmes!$E252*(VLOOKUP(Barèmes!$D252,Listes!$A$43:$E$49,3,FALSE)))+(VLOOKUP(Barèmes!$D252,Listes!$A$43:$E$49,4,FALSE))))))</f>
        <v/>
      </c>
      <c r="N252" s="71" t="str">
        <f>IF($G252="","",IF($C252=Listes!$B$34,Listes!$I$31,IF($C252=Listes!$B$35,(VLOOKUP(Barèmes!$F252,Listes!$E$31:$F$36,2,FALSE)),IF($C252=Listes!$B$33,IF(Barèmes!$E252&lt;=Listes!$A$64,Barèmes!$E252*Listes!$A$65,IF(Barèmes!$E252&gt;Listes!$D$64,Barèmes!$E252*Listes!$D$65,((Barèmes!$E252*Listes!$B$65)+Listes!$C$65)))))))</f>
        <v/>
      </c>
      <c r="O252" s="72" t="str">
        <f t="shared" si="8"/>
        <v/>
      </c>
      <c r="P252" s="112"/>
    </row>
    <row r="253" spans="1:16" ht="20.100000000000001" customHeight="1" x14ac:dyDescent="0.25">
      <c r="A253" s="26">
        <v>247</v>
      </c>
      <c r="B253" s="96"/>
      <c r="C253" s="96"/>
      <c r="D253" s="96"/>
      <c r="E253" s="96"/>
      <c r="F253" s="96"/>
      <c r="G253" s="77" t="str">
        <f>IF(C253="","",IF(C253="","",(VLOOKUP(C253,Listes!$B$31:$C$35,2,FALSE))))</f>
        <v/>
      </c>
      <c r="H253" s="252"/>
      <c r="I253" s="252"/>
      <c r="J253" s="96" t="str">
        <f t="shared" si="7"/>
        <v/>
      </c>
      <c r="K253" s="72" t="str">
        <f>IF(G253="","",IF(G253="","",(VLOOKUP(G253,Listes!$C$31:$D$35,2,FALSE))))</f>
        <v/>
      </c>
      <c r="L253" s="71" t="str">
        <f>IF($G253="","",IF($C253=Listes!$B$32,IF(Barèmes!$E253&lt;=Listes!$B$53,(Barèmes!$E253*(VLOOKUP(Barèmes!$D253,Listes!$A$54:$E$60,2,FALSE))),IF(Barèmes!$E253&gt;Listes!$E$53,(Barèmes!$E253*(VLOOKUP(Barèmes!$D253,Listes!$A$54:$E$60,5,FALSE))),(Barèmes!$E253*(VLOOKUP(Barèmes!$D253,Listes!$A$54:$E$60,3,FALSE)))+(VLOOKUP(Barèmes!$D253,Listes!$A$54:$E$60,4,FALSE))))))</f>
        <v/>
      </c>
      <c r="M253" s="71" t="str">
        <f>IF($G253="","",IF($C253=Listes!$B$31,IF(Barèmes!$E253&lt;=Listes!$B$42,(Barèmes!$E253*(VLOOKUP(Barèmes!$D253,Listes!$A$43:$E$49,2,FALSE))),IF(Barèmes!$E253&gt;Listes!$D$42,(Barèmes!$E253*(VLOOKUP(Barèmes!$D253,Listes!$A$43:$E$49,5,FALSE))),(Barèmes!$E253*(VLOOKUP(Barèmes!$D253,Listes!$A$43:$E$49,3,FALSE)))+(VLOOKUP(Barèmes!$D253,Listes!$A$43:$E$49,4,FALSE))))))</f>
        <v/>
      </c>
      <c r="N253" s="71" t="str">
        <f>IF($G253="","",IF($C253=Listes!$B$34,Listes!$I$31,IF($C253=Listes!$B$35,(VLOOKUP(Barèmes!$F253,Listes!$E$31:$F$36,2,FALSE)),IF($C253=Listes!$B$33,IF(Barèmes!$E253&lt;=Listes!$A$64,Barèmes!$E253*Listes!$A$65,IF(Barèmes!$E253&gt;Listes!$D$64,Barèmes!$E253*Listes!$D$65,((Barèmes!$E253*Listes!$B$65)+Listes!$C$65)))))))</f>
        <v/>
      </c>
      <c r="O253" s="72" t="str">
        <f t="shared" si="8"/>
        <v/>
      </c>
      <c r="P253" s="112"/>
    </row>
    <row r="254" spans="1:16" ht="20.100000000000001" customHeight="1" x14ac:dyDescent="0.25">
      <c r="A254" s="26">
        <v>248</v>
      </c>
      <c r="B254" s="96"/>
      <c r="C254" s="96"/>
      <c r="D254" s="96"/>
      <c r="E254" s="96"/>
      <c r="F254" s="96"/>
      <c r="G254" s="77" t="str">
        <f>IF(C254="","",IF(C254="","",(VLOOKUP(C254,Listes!$B$31:$C$35,2,FALSE))))</f>
        <v/>
      </c>
      <c r="H254" s="252"/>
      <c r="I254" s="252"/>
      <c r="J254" s="96" t="str">
        <f t="shared" si="7"/>
        <v/>
      </c>
      <c r="K254" s="72" t="str">
        <f>IF(G254="","",IF(G254="","",(VLOOKUP(G254,Listes!$C$31:$D$35,2,FALSE))))</f>
        <v/>
      </c>
      <c r="L254" s="71" t="str">
        <f>IF($G254="","",IF($C254=Listes!$B$32,IF(Barèmes!$E254&lt;=Listes!$B$53,(Barèmes!$E254*(VLOOKUP(Barèmes!$D254,Listes!$A$54:$E$60,2,FALSE))),IF(Barèmes!$E254&gt;Listes!$E$53,(Barèmes!$E254*(VLOOKUP(Barèmes!$D254,Listes!$A$54:$E$60,5,FALSE))),(Barèmes!$E254*(VLOOKUP(Barèmes!$D254,Listes!$A$54:$E$60,3,FALSE)))+(VLOOKUP(Barèmes!$D254,Listes!$A$54:$E$60,4,FALSE))))))</f>
        <v/>
      </c>
      <c r="M254" s="71" t="str">
        <f>IF($G254="","",IF($C254=Listes!$B$31,IF(Barèmes!$E254&lt;=Listes!$B$42,(Barèmes!$E254*(VLOOKUP(Barèmes!$D254,Listes!$A$43:$E$49,2,FALSE))),IF(Barèmes!$E254&gt;Listes!$D$42,(Barèmes!$E254*(VLOOKUP(Barèmes!$D254,Listes!$A$43:$E$49,5,FALSE))),(Barèmes!$E254*(VLOOKUP(Barèmes!$D254,Listes!$A$43:$E$49,3,FALSE)))+(VLOOKUP(Barèmes!$D254,Listes!$A$43:$E$49,4,FALSE))))))</f>
        <v/>
      </c>
      <c r="N254" s="71" t="str">
        <f>IF($G254="","",IF($C254=Listes!$B$34,Listes!$I$31,IF($C254=Listes!$B$35,(VLOOKUP(Barèmes!$F254,Listes!$E$31:$F$36,2,FALSE)),IF($C254=Listes!$B$33,IF(Barèmes!$E254&lt;=Listes!$A$64,Barèmes!$E254*Listes!$A$65,IF(Barèmes!$E254&gt;Listes!$D$64,Barèmes!$E254*Listes!$D$65,((Barèmes!$E254*Listes!$B$65)+Listes!$C$65)))))))</f>
        <v/>
      </c>
      <c r="O254" s="72" t="str">
        <f t="shared" si="8"/>
        <v/>
      </c>
      <c r="P254" s="112"/>
    </row>
    <row r="255" spans="1:16" ht="20.100000000000001" customHeight="1" x14ac:dyDescent="0.25">
      <c r="A255" s="26">
        <v>249</v>
      </c>
      <c r="B255" s="96"/>
      <c r="C255" s="96"/>
      <c r="D255" s="96"/>
      <c r="E255" s="96"/>
      <c r="F255" s="96"/>
      <c r="G255" s="77" t="str">
        <f>IF(C255="","",IF(C255="","",(VLOOKUP(C255,Listes!$B$31:$C$35,2,FALSE))))</f>
        <v/>
      </c>
      <c r="H255" s="252"/>
      <c r="I255" s="252"/>
      <c r="J255" s="96" t="str">
        <f t="shared" si="7"/>
        <v/>
      </c>
      <c r="K255" s="72" t="str">
        <f>IF(G255="","",IF(G255="","",(VLOOKUP(G255,Listes!$C$31:$D$35,2,FALSE))))</f>
        <v/>
      </c>
      <c r="L255" s="71" t="str">
        <f>IF($G255="","",IF($C255=Listes!$B$32,IF(Barèmes!$E255&lt;=Listes!$B$53,(Barèmes!$E255*(VLOOKUP(Barèmes!$D255,Listes!$A$54:$E$60,2,FALSE))),IF(Barèmes!$E255&gt;Listes!$E$53,(Barèmes!$E255*(VLOOKUP(Barèmes!$D255,Listes!$A$54:$E$60,5,FALSE))),(Barèmes!$E255*(VLOOKUP(Barèmes!$D255,Listes!$A$54:$E$60,3,FALSE)))+(VLOOKUP(Barèmes!$D255,Listes!$A$54:$E$60,4,FALSE))))))</f>
        <v/>
      </c>
      <c r="M255" s="71" t="str">
        <f>IF($G255="","",IF($C255=Listes!$B$31,IF(Barèmes!$E255&lt;=Listes!$B$42,(Barèmes!$E255*(VLOOKUP(Barèmes!$D255,Listes!$A$43:$E$49,2,FALSE))),IF(Barèmes!$E255&gt;Listes!$D$42,(Barèmes!$E255*(VLOOKUP(Barèmes!$D255,Listes!$A$43:$E$49,5,FALSE))),(Barèmes!$E255*(VLOOKUP(Barèmes!$D255,Listes!$A$43:$E$49,3,FALSE)))+(VLOOKUP(Barèmes!$D255,Listes!$A$43:$E$49,4,FALSE))))))</f>
        <v/>
      </c>
      <c r="N255" s="71" t="str">
        <f>IF($G255="","",IF($C255=Listes!$B$34,Listes!$I$31,IF($C255=Listes!$B$35,(VLOOKUP(Barèmes!$F255,Listes!$E$31:$F$36,2,FALSE)),IF($C255=Listes!$B$33,IF(Barèmes!$E255&lt;=Listes!$A$64,Barèmes!$E255*Listes!$A$65,IF(Barèmes!$E255&gt;Listes!$D$64,Barèmes!$E255*Listes!$D$65,((Barèmes!$E255*Listes!$B$65)+Listes!$C$65)))))))</f>
        <v/>
      </c>
      <c r="O255" s="72" t="str">
        <f t="shared" si="8"/>
        <v/>
      </c>
      <c r="P255" s="112"/>
    </row>
    <row r="256" spans="1:16" ht="20.100000000000001" customHeight="1" x14ac:dyDescent="0.25">
      <c r="A256" s="26">
        <v>250</v>
      </c>
      <c r="B256" s="96"/>
      <c r="C256" s="96"/>
      <c r="D256" s="96"/>
      <c r="E256" s="96"/>
      <c r="F256" s="96"/>
      <c r="G256" s="77" t="str">
        <f>IF(C256="","",IF(C256="","",(VLOOKUP(C256,Listes!$B$31:$C$35,2,FALSE))))</f>
        <v/>
      </c>
      <c r="H256" s="252"/>
      <c r="I256" s="252"/>
      <c r="J256" s="96" t="str">
        <f t="shared" si="7"/>
        <v/>
      </c>
      <c r="K256" s="72" t="str">
        <f>IF(G256="","",IF(G256="","",(VLOOKUP(G256,Listes!$C$31:$D$35,2,FALSE))))</f>
        <v/>
      </c>
      <c r="L256" s="71" t="str">
        <f>IF($G256="","",IF($C256=Listes!$B$32,IF(Barèmes!$E256&lt;=Listes!$B$53,(Barèmes!$E256*(VLOOKUP(Barèmes!$D256,Listes!$A$54:$E$60,2,FALSE))),IF(Barèmes!$E256&gt;Listes!$E$53,(Barèmes!$E256*(VLOOKUP(Barèmes!$D256,Listes!$A$54:$E$60,5,FALSE))),(Barèmes!$E256*(VLOOKUP(Barèmes!$D256,Listes!$A$54:$E$60,3,FALSE)))+(VLOOKUP(Barèmes!$D256,Listes!$A$54:$E$60,4,FALSE))))))</f>
        <v/>
      </c>
      <c r="M256" s="71" t="str">
        <f>IF($G256="","",IF($C256=Listes!$B$31,IF(Barèmes!$E256&lt;=Listes!$B$42,(Barèmes!$E256*(VLOOKUP(Barèmes!$D256,Listes!$A$43:$E$49,2,FALSE))),IF(Barèmes!$E256&gt;Listes!$D$42,(Barèmes!$E256*(VLOOKUP(Barèmes!$D256,Listes!$A$43:$E$49,5,FALSE))),(Barèmes!$E256*(VLOOKUP(Barèmes!$D256,Listes!$A$43:$E$49,3,FALSE)))+(VLOOKUP(Barèmes!$D256,Listes!$A$43:$E$49,4,FALSE))))))</f>
        <v/>
      </c>
      <c r="N256" s="71" t="str">
        <f>IF($G256="","",IF($C256=Listes!$B$34,Listes!$I$31,IF($C256=Listes!$B$35,(VLOOKUP(Barèmes!$F256,Listes!$E$31:$F$36,2,FALSE)),IF($C256=Listes!$B$33,IF(Barèmes!$E256&lt;=Listes!$A$64,Barèmes!$E256*Listes!$A$65,IF(Barèmes!$E256&gt;Listes!$D$64,Barèmes!$E256*Listes!$D$65,((Barèmes!$E256*Listes!$B$65)+Listes!$C$65)))))))</f>
        <v/>
      </c>
      <c r="O256" s="72" t="str">
        <f t="shared" si="8"/>
        <v/>
      </c>
      <c r="P256" s="112"/>
    </row>
    <row r="257" spans="1:16" ht="20.100000000000001" customHeight="1" x14ac:dyDescent="0.25">
      <c r="A257" s="26">
        <v>251</v>
      </c>
      <c r="B257" s="96"/>
      <c r="C257" s="96"/>
      <c r="D257" s="96"/>
      <c r="E257" s="96"/>
      <c r="F257" s="96"/>
      <c r="G257" s="77" t="str">
        <f>IF(C257="","",IF(C257="","",(VLOOKUP(C257,Listes!$B$31:$C$35,2,FALSE))))</f>
        <v/>
      </c>
      <c r="H257" s="252"/>
      <c r="I257" s="252"/>
      <c r="J257" s="96" t="str">
        <f t="shared" si="7"/>
        <v/>
      </c>
      <c r="K257" s="72" t="str">
        <f>IF(G257="","",IF(G257="","",(VLOOKUP(G257,Listes!$C$31:$D$35,2,FALSE))))</f>
        <v/>
      </c>
      <c r="L257" s="71" t="str">
        <f>IF($G257="","",IF($C257=Listes!$B$32,IF(Barèmes!$E257&lt;=Listes!$B$53,(Barèmes!$E257*(VLOOKUP(Barèmes!$D257,Listes!$A$54:$E$60,2,FALSE))),IF(Barèmes!$E257&gt;Listes!$E$53,(Barèmes!$E257*(VLOOKUP(Barèmes!$D257,Listes!$A$54:$E$60,5,FALSE))),(Barèmes!$E257*(VLOOKUP(Barèmes!$D257,Listes!$A$54:$E$60,3,FALSE)))+(VLOOKUP(Barèmes!$D257,Listes!$A$54:$E$60,4,FALSE))))))</f>
        <v/>
      </c>
      <c r="M257" s="71" t="str">
        <f>IF($G257="","",IF($C257=Listes!$B$31,IF(Barèmes!$E257&lt;=Listes!$B$42,(Barèmes!$E257*(VLOOKUP(Barèmes!$D257,Listes!$A$43:$E$49,2,FALSE))),IF(Barèmes!$E257&gt;Listes!$D$42,(Barèmes!$E257*(VLOOKUP(Barèmes!$D257,Listes!$A$43:$E$49,5,FALSE))),(Barèmes!$E257*(VLOOKUP(Barèmes!$D257,Listes!$A$43:$E$49,3,FALSE)))+(VLOOKUP(Barèmes!$D257,Listes!$A$43:$E$49,4,FALSE))))))</f>
        <v/>
      </c>
      <c r="N257" s="71" t="str">
        <f>IF($G257="","",IF($C257=Listes!$B$34,Listes!$I$31,IF($C257=Listes!$B$35,(VLOOKUP(Barèmes!$F257,Listes!$E$31:$F$36,2,FALSE)),IF($C257=Listes!$B$33,IF(Barèmes!$E257&lt;=Listes!$A$64,Barèmes!$E257*Listes!$A$65,IF(Barèmes!$E257&gt;Listes!$D$64,Barèmes!$E257*Listes!$D$65,((Barèmes!$E257*Listes!$B$65)+Listes!$C$65)))))))</f>
        <v/>
      </c>
      <c r="O257" s="72" t="str">
        <f t="shared" si="8"/>
        <v/>
      </c>
      <c r="P257" s="112"/>
    </row>
    <row r="258" spans="1:16" ht="20.100000000000001" customHeight="1" x14ac:dyDescent="0.25">
      <c r="A258" s="26">
        <v>252</v>
      </c>
      <c r="B258" s="96"/>
      <c r="C258" s="96"/>
      <c r="D258" s="96"/>
      <c r="E258" s="96"/>
      <c r="F258" s="96"/>
      <c r="G258" s="77" t="str">
        <f>IF(C258="","",IF(C258="","",(VLOOKUP(C258,Listes!$B$31:$C$35,2,FALSE))))</f>
        <v/>
      </c>
      <c r="H258" s="252"/>
      <c r="I258" s="252"/>
      <c r="J258" s="96" t="str">
        <f t="shared" si="7"/>
        <v/>
      </c>
      <c r="K258" s="72" t="str">
        <f>IF(G258="","",IF(G258="","",(VLOOKUP(G258,Listes!$C$31:$D$35,2,FALSE))))</f>
        <v/>
      </c>
      <c r="L258" s="71" t="str">
        <f>IF($G258="","",IF($C258=Listes!$B$32,IF(Barèmes!$E258&lt;=Listes!$B$53,(Barèmes!$E258*(VLOOKUP(Barèmes!$D258,Listes!$A$54:$E$60,2,FALSE))),IF(Barèmes!$E258&gt;Listes!$E$53,(Barèmes!$E258*(VLOOKUP(Barèmes!$D258,Listes!$A$54:$E$60,5,FALSE))),(Barèmes!$E258*(VLOOKUP(Barèmes!$D258,Listes!$A$54:$E$60,3,FALSE)))+(VLOOKUP(Barèmes!$D258,Listes!$A$54:$E$60,4,FALSE))))))</f>
        <v/>
      </c>
      <c r="M258" s="71" t="str">
        <f>IF($G258="","",IF($C258=Listes!$B$31,IF(Barèmes!$E258&lt;=Listes!$B$42,(Barèmes!$E258*(VLOOKUP(Barèmes!$D258,Listes!$A$43:$E$49,2,FALSE))),IF(Barèmes!$E258&gt;Listes!$D$42,(Barèmes!$E258*(VLOOKUP(Barèmes!$D258,Listes!$A$43:$E$49,5,FALSE))),(Barèmes!$E258*(VLOOKUP(Barèmes!$D258,Listes!$A$43:$E$49,3,FALSE)))+(VLOOKUP(Barèmes!$D258,Listes!$A$43:$E$49,4,FALSE))))))</f>
        <v/>
      </c>
      <c r="N258" s="71" t="str">
        <f>IF($G258="","",IF($C258=Listes!$B$34,Listes!$I$31,IF($C258=Listes!$B$35,(VLOOKUP(Barèmes!$F258,Listes!$E$31:$F$36,2,FALSE)),IF($C258=Listes!$B$33,IF(Barèmes!$E258&lt;=Listes!$A$64,Barèmes!$E258*Listes!$A$65,IF(Barèmes!$E258&gt;Listes!$D$64,Barèmes!$E258*Listes!$D$65,((Barèmes!$E258*Listes!$B$65)+Listes!$C$65)))))))</f>
        <v/>
      </c>
      <c r="O258" s="72" t="str">
        <f t="shared" si="8"/>
        <v/>
      </c>
      <c r="P258" s="112"/>
    </row>
    <row r="259" spans="1:16" ht="20.100000000000001" customHeight="1" x14ac:dyDescent="0.25">
      <c r="A259" s="26">
        <v>253</v>
      </c>
      <c r="B259" s="96"/>
      <c r="C259" s="96"/>
      <c r="D259" s="96"/>
      <c r="E259" s="96"/>
      <c r="F259" s="96"/>
      <c r="G259" s="77" t="str">
        <f>IF(C259="","",IF(C259="","",(VLOOKUP(C259,Listes!$B$31:$C$35,2,FALSE))))</f>
        <v/>
      </c>
      <c r="H259" s="252"/>
      <c r="I259" s="252"/>
      <c r="J259" s="96" t="str">
        <f t="shared" si="7"/>
        <v/>
      </c>
      <c r="K259" s="72" t="str">
        <f>IF(G259="","",IF(G259="","",(VLOOKUP(G259,Listes!$C$31:$D$35,2,FALSE))))</f>
        <v/>
      </c>
      <c r="L259" s="71" t="str">
        <f>IF($G259="","",IF($C259=Listes!$B$32,IF(Barèmes!$E259&lt;=Listes!$B$53,(Barèmes!$E259*(VLOOKUP(Barèmes!$D259,Listes!$A$54:$E$60,2,FALSE))),IF(Barèmes!$E259&gt;Listes!$E$53,(Barèmes!$E259*(VLOOKUP(Barèmes!$D259,Listes!$A$54:$E$60,5,FALSE))),(Barèmes!$E259*(VLOOKUP(Barèmes!$D259,Listes!$A$54:$E$60,3,FALSE)))+(VLOOKUP(Barèmes!$D259,Listes!$A$54:$E$60,4,FALSE))))))</f>
        <v/>
      </c>
      <c r="M259" s="71" t="str">
        <f>IF($G259="","",IF($C259=Listes!$B$31,IF(Barèmes!$E259&lt;=Listes!$B$42,(Barèmes!$E259*(VLOOKUP(Barèmes!$D259,Listes!$A$43:$E$49,2,FALSE))),IF(Barèmes!$E259&gt;Listes!$D$42,(Barèmes!$E259*(VLOOKUP(Barèmes!$D259,Listes!$A$43:$E$49,5,FALSE))),(Barèmes!$E259*(VLOOKUP(Barèmes!$D259,Listes!$A$43:$E$49,3,FALSE)))+(VLOOKUP(Barèmes!$D259,Listes!$A$43:$E$49,4,FALSE))))))</f>
        <v/>
      </c>
      <c r="N259" s="71" t="str">
        <f>IF($G259="","",IF($C259=Listes!$B$34,Listes!$I$31,IF($C259=Listes!$B$35,(VLOOKUP(Barèmes!$F259,Listes!$E$31:$F$36,2,FALSE)),IF($C259=Listes!$B$33,IF(Barèmes!$E259&lt;=Listes!$A$64,Barèmes!$E259*Listes!$A$65,IF(Barèmes!$E259&gt;Listes!$D$64,Barèmes!$E259*Listes!$D$65,((Barèmes!$E259*Listes!$B$65)+Listes!$C$65)))))))</f>
        <v/>
      </c>
      <c r="O259" s="72" t="str">
        <f t="shared" si="8"/>
        <v/>
      </c>
      <c r="P259" s="112"/>
    </row>
    <row r="260" spans="1:16" ht="20.100000000000001" customHeight="1" x14ac:dyDescent="0.25">
      <c r="A260" s="26">
        <v>254</v>
      </c>
      <c r="B260" s="96"/>
      <c r="C260" s="96"/>
      <c r="D260" s="96"/>
      <c r="E260" s="96"/>
      <c r="F260" s="96"/>
      <c r="G260" s="77" t="str">
        <f>IF(C260="","",IF(C260="","",(VLOOKUP(C260,Listes!$B$31:$C$35,2,FALSE))))</f>
        <v/>
      </c>
      <c r="H260" s="252"/>
      <c r="I260" s="252"/>
      <c r="J260" s="96" t="str">
        <f t="shared" si="7"/>
        <v/>
      </c>
      <c r="K260" s="72" t="str">
        <f>IF(G260="","",IF(G260="","",(VLOOKUP(G260,Listes!$C$31:$D$35,2,FALSE))))</f>
        <v/>
      </c>
      <c r="L260" s="71" t="str">
        <f>IF($G260="","",IF($C260=Listes!$B$32,IF(Barèmes!$E260&lt;=Listes!$B$53,(Barèmes!$E260*(VLOOKUP(Barèmes!$D260,Listes!$A$54:$E$60,2,FALSE))),IF(Barèmes!$E260&gt;Listes!$E$53,(Barèmes!$E260*(VLOOKUP(Barèmes!$D260,Listes!$A$54:$E$60,5,FALSE))),(Barèmes!$E260*(VLOOKUP(Barèmes!$D260,Listes!$A$54:$E$60,3,FALSE)))+(VLOOKUP(Barèmes!$D260,Listes!$A$54:$E$60,4,FALSE))))))</f>
        <v/>
      </c>
      <c r="M260" s="71" t="str">
        <f>IF($G260="","",IF($C260=Listes!$B$31,IF(Barèmes!$E260&lt;=Listes!$B$42,(Barèmes!$E260*(VLOOKUP(Barèmes!$D260,Listes!$A$43:$E$49,2,FALSE))),IF(Barèmes!$E260&gt;Listes!$D$42,(Barèmes!$E260*(VLOOKUP(Barèmes!$D260,Listes!$A$43:$E$49,5,FALSE))),(Barèmes!$E260*(VLOOKUP(Barèmes!$D260,Listes!$A$43:$E$49,3,FALSE)))+(VLOOKUP(Barèmes!$D260,Listes!$A$43:$E$49,4,FALSE))))))</f>
        <v/>
      </c>
      <c r="N260" s="71" t="str">
        <f>IF($G260="","",IF($C260=Listes!$B$34,Listes!$I$31,IF($C260=Listes!$B$35,(VLOOKUP(Barèmes!$F260,Listes!$E$31:$F$36,2,FALSE)),IF($C260=Listes!$B$33,IF(Barèmes!$E260&lt;=Listes!$A$64,Barèmes!$E260*Listes!$A$65,IF(Barèmes!$E260&gt;Listes!$D$64,Barèmes!$E260*Listes!$D$65,((Barèmes!$E260*Listes!$B$65)+Listes!$C$65)))))))</f>
        <v/>
      </c>
      <c r="O260" s="72" t="str">
        <f t="shared" si="8"/>
        <v/>
      </c>
      <c r="P260" s="112"/>
    </row>
    <row r="261" spans="1:16" ht="20.100000000000001" customHeight="1" x14ac:dyDescent="0.25">
      <c r="A261" s="26">
        <v>255</v>
      </c>
      <c r="B261" s="96"/>
      <c r="C261" s="96"/>
      <c r="D261" s="96"/>
      <c r="E261" s="96"/>
      <c r="F261" s="96"/>
      <c r="G261" s="77" t="str">
        <f>IF(C261="","",IF(C261="","",(VLOOKUP(C261,Listes!$B$31:$C$35,2,FALSE))))</f>
        <v/>
      </c>
      <c r="H261" s="252"/>
      <c r="I261" s="252"/>
      <c r="J261" s="96" t="str">
        <f t="shared" si="7"/>
        <v/>
      </c>
      <c r="K261" s="72" t="str">
        <f>IF(G261="","",IF(G261="","",(VLOOKUP(G261,Listes!$C$31:$D$35,2,FALSE))))</f>
        <v/>
      </c>
      <c r="L261" s="71" t="str">
        <f>IF($G261="","",IF($C261=Listes!$B$32,IF(Barèmes!$E261&lt;=Listes!$B$53,(Barèmes!$E261*(VLOOKUP(Barèmes!$D261,Listes!$A$54:$E$60,2,FALSE))),IF(Barèmes!$E261&gt;Listes!$E$53,(Barèmes!$E261*(VLOOKUP(Barèmes!$D261,Listes!$A$54:$E$60,5,FALSE))),(Barèmes!$E261*(VLOOKUP(Barèmes!$D261,Listes!$A$54:$E$60,3,FALSE)))+(VLOOKUP(Barèmes!$D261,Listes!$A$54:$E$60,4,FALSE))))))</f>
        <v/>
      </c>
      <c r="M261" s="71" t="str">
        <f>IF($G261="","",IF($C261=Listes!$B$31,IF(Barèmes!$E261&lt;=Listes!$B$42,(Barèmes!$E261*(VLOOKUP(Barèmes!$D261,Listes!$A$43:$E$49,2,FALSE))),IF(Barèmes!$E261&gt;Listes!$D$42,(Barèmes!$E261*(VLOOKUP(Barèmes!$D261,Listes!$A$43:$E$49,5,FALSE))),(Barèmes!$E261*(VLOOKUP(Barèmes!$D261,Listes!$A$43:$E$49,3,FALSE)))+(VLOOKUP(Barèmes!$D261,Listes!$A$43:$E$49,4,FALSE))))))</f>
        <v/>
      </c>
      <c r="N261" s="71" t="str">
        <f>IF($G261="","",IF($C261=Listes!$B$34,Listes!$I$31,IF($C261=Listes!$B$35,(VLOOKUP(Barèmes!$F261,Listes!$E$31:$F$36,2,FALSE)),IF($C261=Listes!$B$33,IF(Barèmes!$E261&lt;=Listes!$A$64,Barèmes!$E261*Listes!$A$65,IF(Barèmes!$E261&gt;Listes!$D$64,Barèmes!$E261*Listes!$D$65,((Barèmes!$E261*Listes!$B$65)+Listes!$C$65)))))))</f>
        <v/>
      </c>
      <c r="O261" s="72" t="str">
        <f t="shared" si="8"/>
        <v/>
      </c>
      <c r="P261" s="112"/>
    </row>
    <row r="262" spans="1:16" ht="20.100000000000001" customHeight="1" x14ac:dyDescent="0.25">
      <c r="A262" s="26">
        <v>256</v>
      </c>
      <c r="B262" s="96"/>
      <c r="C262" s="96"/>
      <c r="D262" s="96"/>
      <c r="E262" s="96"/>
      <c r="F262" s="96"/>
      <c r="G262" s="77" t="str">
        <f>IF(C262="","",IF(C262="","",(VLOOKUP(C262,Listes!$B$31:$C$35,2,FALSE))))</f>
        <v/>
      </c>
      <c r="H262" s="252"/>
      <c r="I262" s="252"/>
      <c r="J262" s="96" t="str">
        <f t="shared" si="7"/>
        <v/>
      </c>
      <c r="K262" s="72" t="str">
        <f>IF(G262="","",IF(G262="","",(VLOOKUP(G262,Listes!$C$31:$D$35,2,FALSE))))</f>
        <v/>
      </c>
      <c r="L262" s="71" t="str">
        <f>IF($G262="","",IF($C262=Listes!$B$32,IF(Barèmes!$E262&lt;=Listes!$B$53,(Barèmes!$E262*(VLOOKUP(Barèmes!$D262,Listes!$A$54:$E$60,2,FALSE))),IF(Barèmes!$E262&gt;Listes!$E$53,(Barèmes!$E262*(VLOOKUP(Barèmes!$D262,Listes!$A$54:$E$60,5,FALSE))),(Barèmes!$E262*(VLOOKUP(Barèmes!$D262,Listes!$A$54:$E$60,3,FALSE)))+(VLOOKUP(Barèmes!$D262,Listes!$A$54:$E$60,4,FALSE))))))</f>
        <v/>
      </c>
      <c r="M262" s="71" t="str">
        <f>IF($G262="","",IF($C262=Listes!$B$31,IF(Barèmes!$E262&lt;=Listes!$B$42,(Barèmes!$E262*(VLOOKUP(Barèmes!$D262,Listes!$A$43:$E$49,2,FALSE))),IF(Barèmes!$E262&gt;Listes!$D$42,(Barèmes!$E262*(VLOOKUP(Barèmes!$D262,Listes!$A$43:$E$49,5,FALSE))),(Barèmes!$E262*(VLOOKUP(Barèmes!$D262,Listes!$A$43:$E$49,3,FALSE)))+(VLOOKUP(Barèmes!$D262,Listes!$A$43:$E$49,4,FALSE))))))</f>
        <v/>
      </c>
      <c r="N262" s="71" t="str">
        <f>IF($G262="","",IF($C262=Listes!$B$34,Listes!$I$31,IF($C262=Listes!$B$35,(VLOOKUP(Barèmes!$F262,Listes!$E$31:$F$36,2,FALSE)),IF($C262=Listes!$B$33,IF(Barèmes!$E262&lt;=Listes!$A$64,Barèmes!$E262*Listes!$A$65,IF(Barèmes!$E262&gt;Listes!$D$64,Barèmes!$E262*Listes!$D$65,((Barèmes!$E262*Listes!$B$65)+Listes!$C$65)))))))</f>
        <v/>
      </c>
      <c r="O262" s="72" t="str">
        <f t="shared" si="8"/>
        <v/>
      </c>
      <c r="P262" s="112"/>
    </row>
    <row r="263" spans="1:16" ht="20.100000000000001" customHeight="1" x14ac:dyDescent="0.25">
      <c r="A263" s="26">
        <v>257</v>
      </c>
      <c r="B263" s="96"/>
      <c r="C263" s="96"/>
      <c r="D263" s="96"/>
      <c r="E263" s="96"/>
      <c r="F263" s="96"/>
      <c r="G263" s="77" t="str">
        <f>IF(C263="","",IF(C263="","",(VLOOKUP(C263,Listes!$B$31:$C$35,2,FALSE))))</f>
        <v/>
      </c>
      <c r="H263" s="252"/>
      <c r="I263" s="252"/>
      <c r="J263" s="96" t="str">
        <f t="shared" si="7"/>
        <v/>
      </c>
      <c r="K263" s="72" t="str">
        <f>IF(G263="","",IF(G263="","",(VLOOKUP(G263,Listes!$C$31:$D$35,2,FALSE))))</f>
        <v/>
      </c>
      <c r="L263" s="71" t="str">
        <f>IF($G263="","",IF($C263=Listes!$B$32,IF(Barèmes!$E263&lt;=Listes!$B$53,(Barèmes!$E263*(VLOOKUP(Barèmes!$D263,Listes!$A$54:$E$60,2,FALSE))),IF(Barèmes!$E263&gt;Listes!$E$53,(Barèmes!$E263*(VLOOKUP(Barèmes!$D263,Listes!$A$54:$E$60,5,FALSE))),(Barèmes!$E263*(VLOOKUP(Barèmes!$D263,Listes!$A$54:$E$60,3,FALSE)))+(VLOOKUP(Barèmes!$D263,Listes!$A$54:$E$60,4,FALSE))))))</f>
        <v/>
      </c>
      <c r="M263" s="71" t="str">
        <f>IF($G263="","",IF($C263=Listes!$B$31,IF(Barèmes!$E263&lt;=Listes!$B$42,(Barèmes!$E263*(VLOOKUP(Barèmes!$D263,Listes!$A$43:$E$49,2,FALSE))),IF(Barèmes!$E263&gt;Listes!$D$42,(Barèmes!$E263*(VLOOKUP(Barèmes!$D263,Listes!$A$43:$E$49,5,FALSE))),(Barèmes!$E263*(VLOOKUP(Barèmes!$D263,Listes!$A$43:$E$49,3,FALSE)))+(VLOOKUP(Barèmes!$D263,Listes!$A$43:$E$49,4,FALSE))))))</f>
        <v/>
      </c>
      <c r="N263" s="71" t="str">
        <f>IF($G263="","",IF($C263=Listes!$B$34,Listes!$I$31,IF($C263=Listes!$B$35,(VLOOKUP(Barèmes!$F263,Listes!$E$31:$F$36,2,FALSE)),IF($C263=Listes!$B$33,IF(Barèmes!$E263&lt;=Listes!$A$64,Barèmes!$E263*Listes!$A$65,IF(Barèmes!$E263&gt;Listes!$D$64,Barèmes!$E263*Listes!$D$65,((Barèmes!$E263*Listes!$B$65)+Listes!$C$65)))))))</f>
        <v/>
      </c>
      <c r="O263" s="72" t="str">
        <f t="shared" si="8"/>
        <v/>
      </c>
      <c r="P263" s="112"/>
    </row>
    <row r="264" spans="1:16" ht="20.100000000000001" customHeight="1" x14ac:dyDescent="0.25">
      <c r="A264" s="26">
        <v>258</v>
      </c>
      <c r="B264" s="96"/>
      <c r="C264" s="96"/>
      <c r="D264" s="96"/>
      <c r="E264" s="96"/>
      <c r="F264" s="96"/>
      <c r="G264" s="77" t="str">
        <f>IF(C264="","",IF(C264="","",(VLOOKUP(C264,Listes!$B$31:$C$35,2,FALSE))))</f>
        <v/>
      </c>
      <c r="H264" s="252"/>
      <c r="I264" s="252"/>
      <c r="J264" s="96" t="str">
        <f t="shared" ref="J264:J327" si="9">IF(G264="Frais de déplacement (barèmes kilométriques) ",1,"")</f>
        <v/>
      </c>
      <c r="K264" s="72" t="str">
        <f>IF(G264="","",IF(G264="","",(VLOOKUP(G264,Listes!$C$31:$D$35,2,FALSE))))</f>
        <v/>
      </c>
      <c r="L264" s="71" t="str">
        <f>IF($G264="","",IF($C264=Listes!$B$32,IF(Barèmes!$E264&lt;=Listes!$B$53,(Barèmes!$E264*(VLOOKUP(Barèmes!$D264,Listes!$A$54:$E$60,2,FALSE))),IF(Barèmes!$E264&gt;Listes!$E$53,(Barèmes!$E264*(VLOOKUP(Barèmes!$D264,Listes!$A$54:$E$60,5,FALSE))),(Barèmes!$E264*(VLOOKUP(Barèmes!$D264,Listes!$A$54:$E$60,3,FALSE)))+(VLOOKUP(Barèmes!$D264,Listes!$A$54:$E$60,4,FALSE))))))</f>
        <v/>
      </c>
      <c r="M264" s="71" t="str">
        <f>IF($G264="","",IF($C264=Listes!$B$31,IF(Barèmes!$E264&lt;=Listes!$B$42,(Barèmes!$E264*(VLOOKUP(Barèmes!$D264,Listes!$A$43:$E$49,2,FALSE))),IF(Barèmes!$E264&gt;Listes!$D$42,(Barèmes!$E264*(VLOOKUP(Barèmes!$D264,Listes!$A$43:$E$49,5,FALSE))),(Barèmes!$E264*(VLOOKUP(Barèmes!$D264,Listes!$A$43:$E$49,3,FALSE)))+(VLOOKUP(Barèmes!$D264,Listes!$A$43:$E$49,4,FALSE))))))</f>
        <v/>
      </c>
      <c r="N264" s="71" t="str">
        <f>IF($G264="","",IF($C264=Listes!$B$34,Listes!$I$31,IF($C264=Listes!$B$35,(VLOOKUP(Barèmes!$F264,Listes!$E$31:$F$36,2,FALSE)),IF($C264=Listes!$B$33,IF(Barèmes!$E264&lt;=Listes!$A$64,Barèmes!$E264*Listes!$A$65,IF(Barèmes!$E264&gt;Listes!$D$64,Barèmes!$E264*Listes!$D$65,((Barèmes!$E264*Listes!$B$65)+Listes!$C$65)))))))</f>
        <v/>
      </c>
      <c r="O264" s="72" t="str">
        <f t="shared" ref="O264:O327" si="10">IF($J264="","",($N264+$M264+$L264)*$J264)</f>
        <v/>
      </c>
      <c r="P264" s="112"/>
    </row>
    <row r="265" spans="1:16" ht="20.100000000000001" customHeight="1" x14ac:dyDescent="0.25">
      <c r="A265" s="26">
        <v>259</v>
      </c>
      <c r="B265" s="96"/>
      <c r="C265" s="96"/>
      <c r="D265" s="96"/>
      <c r="E265" s="96"/>
      <c r="F265" s="96"/>
      <c r="G265" s="77" t="str">
        <f>IF(C265="","",IF(C265="","",(VLOOKUP(C265,Listes!$B$31:$C$35,2,FALSE))))</f>
        <v/>
      </c>
      <c r="H265" s="252"/>
      <c r="I265" s="252"/>
      <c r="J265" s="96" t="str">
        <f t="shared" si="9"/>
        <v/>
      </c>
      <c r="K265" s="72" t="str">
        <f>IF(G265="","",IF(G265="","",(VLOOKUP(G265,Listes!$C$31:$D$35,2,FALSE))))</f>
        <v/>
      </c>
      <c r="L265" s="71" t="str">
        <f>IF($G265="","",IF($C265=Listes!$B$32,IF(Barèmes!$E265&lt;=Listes!$B$53,(Barèmes!$E265*(VLOOKUP(Barèmes!$D265,Listes!$A$54:$E$60,2,FALSE))),IF(Barèmes!$E265&gt;Listes!$E$53,(Barèmes!$E265*(VLOOKUP(Barèmes!$D265,Listes!$A$54:$E$60,5,FALSE))),(Barèmes!$E265*(VLOOKUP(Barèmes!$D265,Listes!$A$54:$E$60,3,FALSE)))+(VLOOKUP(Barèmes!$D265,Listes!$A$54:$E$60,4,FALSE))))))</f>
        <v/>
      </c>
      <c r="M265" s="71" t="str">
        <f>IF($G265="","",IF($C265=Listes!$B$31,IF(Barèmes!$E265&lt;=Listes!$B$42,(Barèmes!$E265*(VLOOKUP(Barèmes!$D265,Listes!$A$43:$E$49,2,FALSE))),IF(Barèmes!$E265&gt;Listes!$D$42,(Barèmes!$E265*(VLOOKUP(Barèmes!$D265,Listes!$A$43:$E$49,5,FALSE))),(Barèmes!$E265*(VLOOKUP(Barèmes!$D265,Listes!$A$43:$E$49,3,FALSE)))+(VLOOKUP(Barèmes!$D265,Listes!$A$43:$E$49,4,FALSE))))))</f>
        <v/>
      </c>
      <c r="N265" s="71" t="str">
        <f>IF($G265="","",IF($C265=Listes!$B$34,Listes!$I$31,IF($C265=Listes!$B$35,(VLOOKUP(Barèmes!$F265,Listes!$E$31:$F$36,2,FALSE)),IF($C265=Listes!$B$33,IF(Barèmes!$E265&lt;=Listes!$A$64,Barèmes!$E265*Listes!$A$65,IF(Barèmes!$E265&gt;Listes!$D$64,Barèmes!$E265*Listes!$D$65,((Barèmes!$E265*Listes!$B$65)+Listes!$C$65)))))))</f>
        <v/>
      </c>
      <c r="O265" s="72" t="str">
        <f t="shared" si="10"/>
        <v/>
      </c>
      <c r="P265" s="112"/>
    </row>
    <row r="266" spans="1:16" ht="20.100000000000001" customHeight="1" x14ac:dyDescent="0.25">
      <c r="A266" s="26">
        <v>260</v>
      </c>
      <c r="B266" s="96"/>
      <c r="C266" s="96"/>
      <c r="D266" s="96"/>
      <c r="E266" s="96"/>
      <c r="F266" s="96"/>
      <c r="G266" s="77" t="str">
        <f>IF(C266="","",IF(C266="","",(VLOOKUP(C266,Listes!$B$31:$C$35,2,FALSE))))</f>
        <v/>
      </c>
      <c r="H266" s="252"/>
      <c r="I266" s="252"/>
      <c r="J266" s="96" t="str">
        <f t="shared" si="9"/>
        <v/>
      </c>
      <c r="K266" s="72" t="str">
        <f>IF(G266="","",IF(G266="","",(VLOOKUP(G266,Listes!$C$31:$D$35,2,FALSE))))</f>
        <v/>
      </c>
      <c r="L266" s="71" t="str">
        <f>IF($G266="","",IF($C266=Listes!$B$32,IF(Barèmes!$E266&lt;=Listes!$B$53,(Barèmes!$E266*(VLOOKUP(Barèmes!$D266,Listes!$A$54:$E$60,2,FALSE))),IF(Barèmes!$E266&gt;Listes!$E$53,(Barèmes!$E266*(VLOOKUP(Barèmes!$D266,Listes!$A$54:$E$60,5,FALSE))),(Barèmes!$E266*(VLOOKUP(Barèmes!$D266,Listes!$A$54:$E$60,3,FALSE)))+(VLOOKUP(Barèmes!$D266,Listes!$A$54:$E$60,4,FALSE))))))</f>
        <v/>
      </c>
      <c r="M266" s="71" t="str">
        <f>IF($G266="","",IF($C266=Listes!$B$31,IF(Barèmes!$E266&lt;=Listes!$B$42,(Barèmes!$E266*(VLOOKUP(Barèmes!$D266,Listes!$A$43:$E$49,2,FALSE))),IF(Barèmes!$E266&gt;Listes!$D$42,(Barèmes!$E266*(VLOOKUP(Barèmes!$D266,Listes!$A$43:$E$49,5,FALSE))),(Barèmes!$E266*(VLOOKUP(Barèmes!$D266,Listes!$A$43:$E$49,3,FALSE)))+(VLOOKUP(Barèmes!$D266,Listes!$A$43:$E$49,4,FALSE))))))</f>
        <v/>
      </c>
      <c r="N266" s="71" t="str">
        <f>IF($G266="","",IF($C266=Listes!$B$34,Listes!$I$31,IF($C266=Listes!$B$35,(VLOOKUP(Barèmes!$F266,Listes!$E$31:$F$36,2,FALSE)),IF($C266=Listes!$B$33,IF(Barèmes!$E266&lt;=Listes!$A$64,Barèmes!$E266*Listes!$A$65,IF(Barèmes!$E266&gt;Listes!$D$64,Barèmes!$E266*Listes!$D$65,((Barèmes!$E266*Listes!$B$65)+Listes!$C$65)))))))</f>
        <v/>
      </c>
      <c r="O266" s="72" t="str">
        <f t="shared" si="10"/>
        <v/>
      </c>
      <c r="P266" s="112"/>
    </row>
    <row r="267" spans="1:16" ht="20.100000000000001" customHeight="1" x14ac:dyDescent="0.25">
      <c r="A267" s="26">
        <v>261</v>
      </c>
      <c r="B267" s="96"/>
      <c r="C267" s="96"/>
      <c r="D267" s="96"/>
      <c r="E267" s="96"/>
      <c r="F267" s="96"/>
      <c r="G267" s="77" t="str">
        <f>IF(C267="","",IF(C267="","",(VLOOKUP(C267,Listes!$B$31:$C$35,2,FALSE))))</f>
        <v/>
      </c>
      <c r="H267" s="252"/>
      <c r="I267" s="252"/>
      <c r="J267" s="96" t="str">
        <f t="shared" si="9"/>
        <v/>
      </c>
      <c r="K267" s="72" t="str">
        <f>IF(G267="","",IF(G267="","",(VLOOKUP(G267,Listes!$C$31:$D$35,2,FALSE))))</f>
        <v/>
      </c>
      <c r="L267" s="71" t="str">
        <f>IF($G267="","",IF($C267=Listes!$B$32,IF(Barèmes!$E267&lt;=Listes!$B$53,(Barèmes!$E267*(VLOOKUP(Barèmes!$D267,Listes!$A$54:$E$60,2,FALSE))),IF(Barèmes!$E267&gt;Listes!$E$53,(Barèmes!$E267*(VLOOKUP(Barèmes!$D267,Listes!$A$54:$E$60,5,FALSE))),(Barèmes!$E267*(VLOOKUP(Barèmes!$D267,Listes!$A$54:$E$60,3,FALSE)))+(VLOOKUP(Barèmes!$D267,Listes!$A$54:$E$60,4,FALSE))))))</f>
        <v/>
      </c>
      <c r="M267" s="71" t="str">
        <f>IF($G267="","",IF($C267=Listes!$B$31,IF(Barèmes!$E267&lt;=Listes!$B$42,(Barèmes!$E267*(VLOOKUP(Barèmes!$D267,Listes!$A$43:$E$49,2,FALSE))),IF(Barèmes!$E267&gt;Listes!$D$42,(Barèmes!$E267*(VLOOKUP(Barèmes!$D267,Listes!$A$43:$E$49,5,FALSE))),(Barèmes!$E267*(VLOOKUP(Barèmes!$D267,Listes!$A$43:$E$49,3,FALSE)))+(VLOOKUP(Barèmes!$D267,Listes!$A$43:$E$49,4,FALSE))))))</f>
        <v/>
      </c>
      <c r="N267" s="71" t="str">
        <f>IF($G267="","",IF($C267=Listes!$B$34,Listes!$I$31,IF($C267=Listes!$B$35,(VLOOKUP(Barèmes!$F267,Listes!$E$31:$F$36,2,FALSE)),IF($C267=Listes!$B$33,IF(Barèmes!$E267&lt;=Listes!$A$64,Barèmes!$E267*Listes!$A$65,IF(Barèmes!$E267&gt;Listes!$D$64,Barèmes!$E267*Listes!$D$65,((Barèmes!$E267*Listes!$B$65)+Listes!$C$65)))))))</f>
        <v/>
      </c>
      <c r="O267" s="72" t="str">
        <f t="shared" si="10"/>
        <v/>
      </c>
      <c r="P267" s="112"/>
    </row>
    <row r="268" spans="1:16" ht="20.100000000000001" customHeight="1" x14ac:dyDescent="0.25">
      <c r="A268" s="26">
        <v>262</v>
      </c>
      <c r="B268" s="96"/>
      <c r="C268" s="96"/>
      <c r="D268" s="96"/>
      <c r="E268" s="96"/>
      <c r="F268" s="96"/>
      <c r="G268" s="77" t="str">
        <f>IF(C268="","",IF(C268="","",(VLOOKUP(C268,Listes!$B$31:$C$35,2,FALSE))))</f>
        <v/>
      </c>
      <c r="H268" s="252"/>
      <c r="I268" s="252"/>
      <c r="J268" s="96" t="str">
        <f t="shared" si="9"/>
        <v/>
      </c>
      <c r="K268" s="72" t="str">
        <f>IF(G268="","",IF(G268="","",(VLOOKUP(G268,Listes!$C$31:$D$35,2,FALSE))))</f>
        <v/>
      </c>
      <c r="L268" s="71" t="str">
        <f>IF($G268="","",IF($C268=Listes!$B$32,IF(Barèmes!$E268&lt;=Listes!$B$53,(Barèmes!$E268*(VLOOKUP(Barèmes!$D268,Listes!$A$54:$E$60,2,FALSE))),IF(Barèmes!$E268&gt;Listes!$E$53,(Barèmes!$E268*(VLOOKUP(Barèmes!$D268,Listes!$A$54:$E$60,5,FALSE))),(Barèmes!$E268*(VLOOKUP(Barèmes!$D268,Listes!$A$54:$E$60,3,FALSE)))+(VLOOKUP(Barèmes!$D268,Listes!$A$54:$E$60,4,FALSE))))))</f>
        <v/>
      </c>
      <c r="M268" s="71" t="str">
        <f>IF($G268="","",IF($C268=Listes!$B$31,IF(Barèmes!$E268&lt;=Listes!$B$42,(Barèmes!$E268*(VLOOKUP(Barèmes!$D268,Listes!$A$43:$E$49,2,FALSE))),IF(Barèmes!$E268&gt;Listes!$D$42,(Barèmes!$E268*(VLOOKUP(Barèmes!$D268,Listes!$A$43:$E$49,5,FALSE))),(Barèmes!$E268*(VLOOKUP(Barèmes!$D268,Listes!$A$43:$E$49,3,FALSE)))+(VLOOKUP(Barèmes!$D268,Listes!$A$43:$E$49,4,FALSE))))))</f>
        <v/>
      </c>
      <c r="N268" s="71" t="str">
        <f>IF($G268="","",IF($C268=Listes!$B$34,Listes!$I$31,IF($C268=Listes!$B$35,(VLOOKUP(Barèmes!$F268,Listes!$E$31:$F$36,2,FALSE)),IF($C268=Listes!$B$33,IF(Barèmes!$E268&lt;=Listes!$A$64,Barèmes!$E268*Listes!$A$65,IF(Barèmes!$E268&gt;Listes!$D$64,Barèmes!$E268*Listes!$D$65,((Barèmes!$E268*Listes!$B$65)+Listes!$C$65)))))))</f>
        <v/>
      </c>
      <c r="O268" s="72" t="str">
        <f t="shared" si="10"/>
        <v/>
      </c>
      <c r="P268" s="112"/>
    </row>
    <row r="269" spans="1:16" ht="20.100000000000001" customHeight="1" x14ac:dyDescent="0.25">
      <c r="A269" s="26">
        <v>263</v>
      </c>
      <c r="B269" s="96"/>
      <c r="C269" s="96"/>
      <c r="D269" s="96"/>
      <c r="E269" s="96"/>
      <c r="F269" s="96"/>
      <c r="G269" s="77" t="str">
        <f>IF(C269="","",IF(C269="","",(VLOOKUP(C269,Listes!$B$31:$C$35,2,FALSE))))</f>
        <v/>
      </c>
      <c r="H269" s="252"/>
      <c r="I269" s="252"/>
      <c r="J269" s="96" t="str">
        <f t="shared" si="9"/>
        <v/>
      </c>
      <c r="K269" s="72" t="str">
        <f>IF(G269="","",IF(G269="","",(VLOOKUP(G269,Listes!$C$31:$D$35,2,FALSE))))</f>
        <v/>
      </c>
      <c r="L269" s="71" t="str">
        <f>IF($G269="","",IF($C269=Listes!$B$32,IF(Barèmes!$E269&lt;=Listes!$B$53,(Barèmes!$E269*(VLOOKUP(Barèmes!$D269,Listes!$A$54:$E$60,2,FALSE))),IF(Barèmes!$E269&gt;Listes!$E$53,(Barèmes!$E269*(VLOOKUP(Barèmes!$D269,Listes!$A$54:$E$60,5,FALSE))),(Barèmes!$E269*(VLOOKUP(Barèmes!$D269,Listes!$A$54:$E$60,3,FALSE)))+(VLOOKUP(Barèmes!$D269,Listes!$A$54:$E$60,4,FALSE))))))</f>
        <v/>
      </c>
      <c r="M269" s="71" t="str">
        <f>IF($G269="","",IF($C269=Listes!$B$31,IF(Barèmes!$E269&lt;=Listes!$B$42,(Barèmes!$E269*(VLOOKUP(Barèmes!$D269,Listes!$A$43:$E$49,2,FALSE))),IF(Barèmes!$E269&gt;Listes!$D$42,(Barèmes!$E269*(VLOOKUP(Barèmes!$D269,Listes!$A$43:$E$49,5,FALSE))),(Barèmes!$E269*(VLOOKUP(Barèmes!$D269,Listes!$A$43:$E$49,3,FALSE)))+(VLOOKUP(Barèmes!$D269,Listes!$A$43:$E$49,4,FALSE))))))</f>
        <v/>
      </c>
      <c r="N269" s="71" t="str">
        <f>IF($G269="","",IF($C269=Listes!$B$34,Listes!$I$31,IF($C269=Listes!$B$35,(VLOOKUP(Barèmes!$F269,Listes!$E$31:$F$36,2,FALSE)),IF($C269=Listes!$B$33,IF(Barèmes!$E269&lt;=Listes!$A$64,Barèmes!$E269*Listes!$A$65,IF(Barèmes!$E269&gt;Listes!$D$64,Barèmes!$E269*Listes!$D$65,((Barèmes!$E269*Listes!$B$65)+Listes!$C$65)))))))</f>
        <v/>
      </c>
      <c r="O269" s="72" t="str">
        <f t="shared" si="10"/>
        <v/>
      </c>
      <c r="P269" s="112"/>
    </row>
    <row r="270" spans="1:16" ht="20.100000000000001" customHeight="1" x14ac:dyDescent="0.25">
      <c r="A270" s="26">
        <v>264</v>
      </c>
      <c r="B270" s="96"/>
      <c r="C270" s="96"/>
      <c r="D270" s="96"/>
      <c r="E270" s="96"/>
      <c r="F270" s="96"/>
      <c r="G270" s="77" t="str">
        <f>IF(C270="","",IF(C270="","",(VLOOKUP(C270,Listes!$B$31:$C$35,2,FALSE))))</f>
        <v/>
      </c>
      <c r="H270" s="252"/>
      <c r="I270" s="252"/>
      <c r="J270" s="96" t="str">
        <f t="shared" si="9"/>
        <v/>
      </c>
      <c r="K270" s="72" t="str">
        <f>IF(G270="","",IF(G270="","",(VLOOKUP(G270,Listes!$C$31:$D$35,2,FALSE))))</f>
        <v/>
      </c>
      <c r="L270" s="71" t="str">
        <f>IF($G270="","",IF($C270=Listes!$B$32,IF(Barèmes!$E270&lt;=Listes!$B$53,(Barèmes!$E270*(VLOOKUP(Barèmes!$D270,Listes!$A$54:$E$60,2,FALSE))),IF(Barèmes!$E270&gt;Listes!$E$53,(Barèmes!$E270*(VLOOKUP(Barèmes!$D270,Listes!$A$54:$E$60,5,FALSE))),(Barèmes!$E270*(VLOOKUP(Barèmes!$D270,Listes!$A$54:$E$60,3,FALSE)))+(VLOOKUP(Barèmes!$D270,Listes!$A$54:$E$60,4,FALSE))))))</f>
        <v/>
      </c>
      <c r="M270" s="71" t="str">
        <f>IF($G270="","",IF($C270=Listes!$B$31,IF(Barèmes!$E270&lt;=Listes!$B$42,(Barèmes!$E270*(VLOOKUP(Barèmes!$D270,Listes!$A$43:$E$49,2,FALSE))),IF(Barèmes!$E270&gt;Listes!$D$42,(Barèmes!$E270*(VLOOKUP(Barèmes!$D270,Listes!$A$43:$E$49,5,FALSE))),(Barèmes!$E270*(VLOOKUP(Barèmes!$D270,Listes!$A$43:$E$49,3,FALSE)))+(VLOOKUP(Barèmes!$D270,Listes!$A$43:$E$49,4,FALSE))))))</f>
        <v/>
      </c>
      <c r="N270" s="71" t="str">
        <f>IF($G270="","",IF($C270=Listes!$B$34,Listes!$I$31,IF($C270=Listes!$B$35,(VLOOKUP(Barèmes!$F270,Listes!$E$31:$F$36,2,FALSE)),IF($C270=Listes!$B$33,IF(Barèmes!$E270&lt;=Listes!$A$64,Barèmes!$E270*Listes!$A$65,IF(Barèmes!$E270&gt;Listes!$D$64,Barèmes!$E270*Listes!$D$65,((Barèmes!$E270*Listes!$B$65)+Listes!$C$65)))))))</f>
        <v/>
      </c>
      <c r="O270" s="72" t="str">
        <f t="shared" si="10"/>
        <v/>
      </c>
      <c r="P270" s="112"/>
    </row>
    <row r="271" spans="1:16" ht="20.100000000000001" customHeight="1" x14ac:dyDescent="0.25">
      <c r="A271" s="26">
        <v>265</v>
      </c>
      <c r="B271" s="96"/>
      <c r="C271" s="96"/>
      <c r="D271" s="96"/>
      <c r="E271" s="96"/>
      <c r="F271" s="96"/>
      <c r="G271" s="77" t="str">
        <f>IF(C271="","",IF(C271="","",(VLOOKUP(C271,Listes!$B$31:$C$35,2,FALSE))))</f>
        <v/>
      </c>
      <c r="H271" s="252"/>
      <c r="I271" s="252"/>
      <c r="J271" s="96" t="str">
        <f t="shared" si="9"/>
        <v/>
      </c>
      <c r="K271" s="72" t="str">
        <f>IF(G271="","",IF(G271="","",(VLOOKUP(G271,Listes!$C$31:$D$35,2,FALSE))))</f>
        <v/>
      </c>
      <c r="L271" s="71" t="str">
        <f>IF($G271="","",IF($C271=Listes!$B$32,IF(Barèmes!$E271&lt;=Listes!$B$53,(Barèmes!$E271*(VLOOKUP(Barèmes!$D271,Listes!$A$54:$E$60,2,FALSE))),IF(Barèmes!$E271&gt;Listes!$E$53,(Barèmes!$E271*(VLOOKUP(Barèmes!$D271,Listes!$A$54:$E$60,5,FALSE))),(Barèmes!$E271*(VLOOKUP(Barèmes!$D271,Listes!$A$54:$E$60,3,FALSE)))+(VLOOKUP(Barèmes!$D271,Listes!$A$54:$E$60,4,FALSE))))))</f>
        <v/>
      </c>
      <c r="M271" s="71" t="str">
        <f>IF($G271="","",IF($C271=Listes!$B$31,IF(Barèmes!$E271&lt;=Listes!$B$42,(Barèmes!$E271*(VLOOKUP(Barèmes!$D271,Listes!$A$43:$E$49,2,FALSE))),IF(Barèmes!$E271&gt;Listes!$D$42,(Barèmes!$E271*(VLOOKUP(Barèmes!$D271,Listes!$A$43:$E$49,5,FALSE))),(Barèmes!$E271*(VLOOKUP(Barèmes!$D271,Listes!$A$43:$E$49,3,FALSE)))+(VLOOKUP(Barèmes!$D271,Listes!$A$43:$E$49,4,FALSE))))))</f>
        <v/>
      </c>
      <c r="N271" s="71" t="str">
        <f>IF($G271="","",IF($C271=Listes!$B$34,Listes!$I$31,IF($C271=Listes!$B$35,(VLOOKUP(Barèmes!$F271,Listes!$E$31:$F$36,2,FALSE)),IF($C271=Listes!$B$33,IF(Barèmes!$E271&lt;=Listes!$A$64,Barèmes!$E271*Listes!$A$65,IF(Barèmes!$E271&gt;Listes!$D$64,Barèmes!$E271*Listes!$D$65,((Barèmes!$E271*Listes!$B$65)+Listes!$C$65)))))))</f>
        <v/>
      </c>
      <c r="O271" s="72" t="str">
        <f t="shared" si="10"/>
        <v/>
      </c>
      <c r="P271" s="112"/>
    </row>
    <row r="272" spans="1:16" ht="20.100000000000001" customHeight="1" x14ac:dyDescent="0.25">
      <c r="A272" s="26">
        <v>266</v>
      </c>
      <c r="B272" s="96"/>
      <c r="C272" s="96"/>
      <c r="D272" s="96"/>
      <c r="E272" s="96"/>
      <c r="F272" s="96"/>
      <c r="G272" s="77" t="str">
        <f>IF(C272="","",IF(C272="","",(VLOOKUP(C272,Listes!$B$31:$C$35,2,FALSE))))</f>
        <v/>
      </c>
      <c r="H272" s="252"/>
      <c r="I272" s="252"/>
      <c r="J272" s="96" t="str">
        <f t="shared" si="9"/>
        <v/>
      </c>
      <c r="K272" s="72" t="str">
        <f>IF(G272="","",IF(G272="","",(VLOOKUP(G272,Listes!$C$31:$D$35,2,FALSE))))</f>
        <v/>
      </c>
      <c r="L272" s="71" t="str">
        <f>IF($G272="","",IF($C272=Listes!$B$32,IF(Barèmes!$E272&lt;=Listes!$B$53,(Barèmes!$E272*(VLOOKUP(Barèmes!$D272,Listes!$A$54:$E$60,2,FALSE))),IF(Barèmes!$E272&gt;Listes!$E$53,(Barèmes!$E272*(VLOOKUP(Barèmes!$D272,Listes!$A$54:$E$60,5,FALSE))),(Barèmes!$E272*(VLOOKUP(Barèmes!$D272,Listes!$A$54:$E$60,3,FALSE)))+(VLOOKUP(Barèmes!$D272,Listes!$A$54:$E$60,4,FALSE))))))</f>
        <v/>
      </c>
      <c r="M272" s="71" t="str">
        <f>IF($G272="","",IF($C272=Listes!$B$31,IF(Barèmes!$E272&lt;=Listes!$B$42,(Barèmes!$E272*(VLOOKUP(Barèmes!$D272,Listes!$A$43:$E$49,2,FALSE))),IF(Barèmes!$E272&gt;Listes!$D$42,(Barèmes!$E272*(VLOOKUP(Barèmes!$D272,Listes!$A$43:$E$49,5,FALSE))),(Barèmes!$E272*(VLOOKUP(Barèmes!$D272,Listes!$A$43:$E$49,3,FALSE)))+(VLOOKUP(Barèmes!$D272,Listes!$A$43:$E$49,4,FALSE))))))</f>
        <v/>
      </c>
      <c r="N272" s="71" t="str">
        <f>IF($G272="","",IF($C272=Listes!$B$34,Listes!$I$31,IF($C272=Listes!$B$35,(VLOOKUP(Barèmes!$F272,Listes!$E$31:$F$36,2,FALSE)),IF($C272=Listes!$B$33,IF(Barèmes!$E272&lt;=Listes!$A$64,Barèmes!$E272*Listes!$A$65,IF(Barèmes!$E272&gt;Listes!$D$64,Barèmes!$E272*Listes!$D$65,((Barèmes!$E272*Listes!$B$65)+Listes!$C$65)))))))</f>
        <v/>
      </c>
      <c r="O272" s="72" t="str">
        <f t="shared" si="10"/>
        <v/>
      </c>
      <c r="P272" s="112"/>
    </row>
    <row r="273" spans="1:16" ht="20.100000000000001" customHeight="1" x14ac:dyDescent="0.25">
      <c r="A273" s="26">
        <v>267</v>
      </c>
      <c r="B273" s="96"/>
      <c r="C273" s="96"/>
      <c r="D273" s="96"/>
      <c r="E273" s="96"/>
      <c r="F273" s="96"/>
      <c r="G273" s="77" t="str">
        <f>IF(C273="","",IF(C273="","",(VLOOKUP(C273,Listes!$B$31:$C$35,2,FALSE))))</f>
        <v/>
      </c>
      <c r="H273" s="252"/>
      <c r="I273" s="252"/>
      <c r="J273" s="96" t="str">
        <f t="shared" si="9"/>
        <v/>
      </c>
      <c r="K273" s="72" t="str">
        <f>IF(G273="","",IF(G273="","",(VLOOKUP(G273,Listes!$C$31:$D$35,2,FALSE))))</f>
        <v/>
      </c>
      <c r="L273" s="71" t="str">
        <f>IF($G273="","",IF($C273=Listes!$B$32,IF(Barèmes!$E273&lt;=Listes!$B$53,(Barèmes!$E273*(VLOOKUP(Barèmes!$D273,Listes!$A$54:$E$60,2,FALSE))),IF(Barèmes!$E273&gt;Listes!$E$53,(Barèmes!$E273*(VLOOKUP(Barèmes!$D273,Listes!$A$54:$E$60,5,FALSE))),(Barèmes!$E273*(VLOOKUP(Barèmes!$D273,Listes!$A$54:$E$60,3,FALSE)))+(VLOOKUP(Barèmes!$D273,Listes!$A$54:$E$60,4,FALSE))))))</f>
        <v/>
      </c>
      <c r="M273" s="71" t="str">
        <f>IF($G273="","",IF($C273=Listes!$B$31,IF(Barèmes!$E273&lt;=Listes!$B$42,(Barèmes!$E273*(VLOOKUP(Barèmes!$D273,Listes!$A$43:$E$49,2,FALSE))),IF(Barèmes!$E273&gt;Listes!$D$42,(Barèmes!$E273*(VLOOKUP(Barèmes!$D273,Listes!$A$43:$E$49,5,FALSE))),(Barèmes!$E273*(VLOOKUP(Barèmes!$D273,Listes!$A$43:$E$49,3,FALSE)))+(VLOOKUP(Barèmes!$D273,Listes!$A$43:$E$49,4,FALSE))))))</f>
        <v/>
      </c>
      <c r="N273" s="71" t="str">
        <f>IF($G273="","",IF($C273=Listes!$B$34,Listes!$I$31,IF($C273=Listes!$B$35,(VLOOKUP(Barèmes!$F273,Listes!$E$31:$F$36,2,FALSE)),IF($C273=Listes!$B$33,IF(Barèmes!$E273&lt;=Listes!$A$64,Barèmes!$E273*Listes!$A$65,IF(Barèmes!$E273&gt;Listes!$D$64,Barèmes!$E273*Listes!$D$65,((Barèmes!$E273*Listes!$B$65)+Listes!$C$65)))))))</f>
        <v/>
      </c>
      <c r="O273" s="72" t="str">
        <f t="shared" si="10"/>
        <v/>
      </c>
      <c r="P273" s="112"/>
    </row>
    <row r="274" spans="1:16" ht="20.100000000000001" customHeight="1" x14ac:dyDescent="0.25">
      <c r="A274" s="26">
        <v>268</v>
      </c>
      <c r="B274" s="96"/>
      <c r="C274" s="96"/>
      <c r="D274" s="96"/>
      <c r="E274" s="96"/>
      <c r="F274" s="96"/>
      <c r="G274" s="77" t="str">
        <f>IF(C274="","",IF(C274="","",(VLOOKUP(C274,Listes!$B$31:$C$35,2,FALSE))))</f>
        <v/>
      </c>
      <c r="H274" s="252"/>
      <c r="I274" s="252"/>
      <c r="J274" s="96" t="str">
        <f t="shared" si="9"/>
        <v/>
      </c>
      <c r="K274" s="72" t="str">
        <f>IF(G274="","",IF(G274="","",(VLOOKUP(G274,Listes!$C$31:$D$35,2,FALSE))))</f>
        <v/>
      </c>
      <c r="L274" s="71" t="str">
        <f>IF($G274="","",IF($C274=Listes!$B$32,IF(Barèmes!$E274&lt;=Listes!$B$53,(Barèmes!$E274*(VLOOKUP(Barèmes!$D274,Listes!$A$54:$E$60,2,FALSE))),IF(Barèmes!$E274&gt;Listes!$E$53,(Barèmes!$E274*(VLOOKUP(Barèmes!$D274,Listes!$A$54:$E$60,5,FALSE))),(Barèmes!$E274*(VLOOKUP(Barèmes!$D274,Listes!$A$54:$E$60,3,FALSE)))+(VLOOKUP(Barèmes!$D274,Listes!$A$54:$E$60,4,FALSE))))))</f>
        <v/>
      </c>
      <c r="M274" s="71" t="str">
        <f>IF($G274="","",IF($C274=Listes!$B$31,IF(Barèmes!$E274&lt;=Listes!$B$42,(Barèmes!$E274*(VLOOKUP(Barèmes!$D274,Listes!$A$43:$E$49,2,FALSE))),IF(Barèmes!$E274&gt;Listes!$D$42,(Barèmes!$E274*(VLOOKUP(Barèmes!$D274,Listes!$A$43:$E$49,5,FALSE))),(Barèmes!$E274*(VLOOKUP(Barèmes!$D274,Listes!$A$43:$E$49,3,FALSE)))+(VLOOKUP(Barèmes!$D274,Listes!$A$43:$E$49,4,FALSE))))))</f>
        <v/>
      </c>
      <c r="N274" s="71" t="str">
        <f>IF($G274="","",IF($C274=Listes!$B$34,Listes!$I$31,IF($C274=Listes!$B$35,(VLOOKUP(Barèmes!$F274,Listes!$E$31:$F$36,2,FALSE)),IF($C274=Listes!$B$33,IF(Barèmes!$E274&lt;=Listes!$A$64,Barèmes!$E274*Listes!$A$65,IF(Barèmes!$E274&gt;Listes!$D$64,Barèmes!$E274*Listes!$D$65,((Barèmes!$E274*Listes!$B$65)+Listes!$C$65)))))))</f>
        <v/>
      </c>
      <c r="O274" s="72" t="str">
        <f t="shared" si="10"/>
        <v/>
      </c>
      <c r="P274" s="112"/>
    </row>
    <row r="275" spans="1:16" ht="20.100000000000001" customHeight="1" x14ac:dyDescent="0.25">
      <c r="A275" s="26">
        <v>269</v>
      </c>
      <c r="B275" s="96"/>
      <c r="C275" s="96"/>
      <c r="D275" s="96"/>
      <c r="E275" s="96"/>
      <c r="F275" s="96"/>
      <c r="G275" s="77" t="str">
        <f>IF(C275="","",IF(C275="","",(VLOOKUP(C275,Listes!$B$31:$C$35,2,FALSE))))</f>
        <v/>
      </c>
      <c r="H275" s="252"/>
      <c r="I275" s="252"/>
      <c r="J275" s="96" t="str">
        <f t="shared" si="9"/>
        <v/>
      </c>
      <c r="K275" s="72" t="str">
        <f>IF(G275="","",IF(G275="","",(VLOOKUP(G275,Listes!$C$31:$D$35,2,FALSE))))</f>
        <v/>
      </c>
      <c r="L275" s="71" t="str">
        <f>IF($G275="","",IF($C275=Listes!$B$32,IF(Barèmes!$E275&lt;=Listes!$B$53,(Barèmes!$E275*(VLOOKUP(Barèmes!$D275,Listes!$A$54:$E$60,2,FALSE))),IF(Barèmes!$E275&gt;Listes!$E$53,(Barèmes!$E275*(VLOOKUP(Barèmes!$D275,Listes!$A$54:$E$60,5,FALSE))),(Barèmes!$E275*(VLOOKUP(Barèmes!$D275,Listes!$A$54:$E$60,3,FALSE)))+(VLOOKUP(Barèmes!$D275,Listes!$A$54:$E$60,4,FALSE))))))</f>
        <v/>
      </c>
      <c r="M275" s="71" t="str">
        <f>IF($G275="","",IF($C275=Listes!$B$31,IF(Barèmes!$E275&lt;=Listes!$B$42,(Barèmes!$E275*(VLOOKUP(Barèmes!$D275,Listes!$A$43:$E$49,2,FALSE))),IF(Barèmes!$E275&gt;Listes!$D$42,(Barèmes!$E275*(VLOOKUP(Barèmes!$D275,Listes!$A$43:$E$49,5,FALSE))),(Barèmes!$E275*(VLOOKUP(Barèmes!$D275,Listes!$A$43:$E$49,3,FALSE)))+(VLOOKUP(Barèmes!$D275,Listes!$A$43:$E$49,4,FALSE))))))</f>
        <v/>
      </c>
      <c r="N275" s="71" t="str">
        <f>IF($G275="","",IF($C275=Listes!$B$34,Listes!$I$31,IF($C275=Listes!$B$35,(VLOOKUP(Barèmes!$F275,Listes!$E$31:$F$36,2,FALSE)),IF($C275=Listes!$B$33,IF(Barèmes!$E275&lt;=Listes!$A$64,Barèmes!$E275*Listes!$A$65,IF(Barèmes!$E275&gt;Listes!$D$64,Barèmes!$E275*Listes!$D$65,((Barèmes!$E275*Listes!$B$65)+Listes!$C$65)))))))</f>
        <v/>
      </c>
      <c r="O275" s="72" t="str">
        <f t="shared" si="10"/>
        <v/>
      </c>
      <c r="P275" s="112"/>
    </row>
    <row r="276" spans="1:16" ht="20.100000000000001" customHeight="1" x14ac:dyDescent="0.25">
      <c r="A276" s="26">
        <v>270</v>
      </c>
      <c r="B276" s="96"/>
      <c r="C276" s="96"/>
      <c r="D276" s="96"/>
      <c r="E276" s="96"/>
      <c r="F276" s="96"/>
      <c r="G276" s="77" t="str">
        <f>IF(C276="","",IF(C276="","",(VLOOKUP(C276,Listes!$B$31:$C$35,2,FALSE))))</f>
        <v/>
      </c>
      <c r="H276" s="252"/>
      <c r="I276" s="252"/>
      <c r="J276" s="96" t="str">
        <f t="shared" si="9"/>
        <v/>
      </c>
      <c r="K276" s="72" t="str">
        <f>IF(G276="","",IF(G276="","",(VLOOKUP(G276,Listes!$C$31:$D$35,2,FALSE))))</f>
        <v/>
      </c>
      <c r="L276" s="71" t="str">
        <f>IF($G276="","",IF($C276=Listes!$B$32,IF(Barèmes!$E276&lt;=Listes!$B$53,(Barèmes!$E276*(VLOOKUP(Barèmes!$D276,Listes!$A$54:$E$60,2,FALSE))),IF(Barèmes!$E276&gt;Listes!$E$53,(Barèmes!$E276*(VLOOKUP(Barèmes!$D276,Listes!$A$54:$E$60,5,FALSE))),(Barèmes!$E276*(VLOOKUP(Barèmes!$D276,Listes!$A$54:$E$60,3,FALSE)))+(VLOOKUP(Barèmes!$D276,Listes!$A$54:$E$60,4,FALSE))))))</f>
        <v/>
      </c>
      <c r="M276" s="71" t="str">
        <f>IF($G276="","",IF($C276=Listes!$B$31,IF(Barèmes!$E276&lt;=Listes!$B$42,(Barèmes!$E276*(VLOOKUP(Barèmes!$D276,Listes!$A$43:$E$49,2,FALSE))),IF(Barèmes!$E276&gt;Listes!$D$42,(Barèmes!$E276*(VLOOKUP(Barèmes!$D276,Listes!$A$43:$E$49,5,FALSE))),(Barèmes!$E276*(VLOOKUP(Barèmes!$D276,Listes!$A$43:$E$49,3,FALSE)))+(VLOOKUP(Barèmes!$D276,Listes!$A$43:$E$49,4,FALSE))))))</f>
        <v/>
      </c>
      <c r="N276" s="71" t="str">
        <f>IF($G276="","",IF($C276=Listes!$B$34,Listes!$I$31,IF($C276=Listes!$B$35,(VLOOKUP(Barèmes!$F276,Listes!$E$31:$F$36,2,FALSE)),IF($C276=Listes!$B$33,IF(Barèmes!$E276&lt;=Listes!$A$64,Barèmes!$E276*Listes!$A$65,IF(Barèmes!$E276&gt;Listes!$D$64,Barèmes!$E276*Listes!$D$65,((Barèmes!$E276*Listes!$B$65)+Listes!$C$65)))))))</f>
        <v/>
      </c>
      <c r="O276" s="72" t="str">
        <f t="shared" si="10"/>
        <v/>
      </c>
      <c r="P276" s="112"/>
    </row>
    <row r="277" spans="1:16" ht="20.100000000000001" customHeight="1" x14ac:dyDescent="0.25">
      <c r="A277" s="26">
        <v>271</v>
      </c>
      <c r="B277" s="96"/>
      <c r="C277" s="96"/>
      <c r="D277" s="96"/>
      <c r="E277" s="96"/>
      <c r="F277" s="96"/>
      <c r="G277" s="77" t="str">
        <f>IF(C277="","",IF(C277="","",(VLOOKUP(C277,Listes!$B$31:$C$35,2,FALSE))))</f>
        <v/>
      </c>
      <c r="H277" s="252"/>
      <c r="I277" s="252"/>
      <c r="J277" s="96" t="str">
        <f t="shared" si="9"/>
        <v/>
      </c>
      <c r="K277" s="72" t="str">
        <f>IF(G277="","",IF(G277="","",(VLOOKUP(G277,Listes!$C$31:$D$35,2,FALSE))))</f>
        <v/>
      </c>
      <c r="L277" s="71" t="str">
        <f>IF($G277="","",IF($C277=Listes!$B$32,IF(Barèmes!$E277&lt;=Listes!$B$53,(Barèmes!$E277*(VLOOKUP(Barèmes!$D277,Listes!$A$54:$E$60,2,FALSE))),IF(Barèmes!$E277&gt;Listes!$E$53,(Barèmes!$E277*(VLOOKUP(Barèmes!$D277,Listes!$A$54:$E$60,5,FALSE))),(Barèmes!$E277*(VLOOKUP(Barèmes!$D277,Listes!$A$54:$E$60,3,FALSE)))+(VLOOKUP(Barèmes!$D277,Listes!$A$54:$E$60,4,FALSE))))))</f>
        <v/>
      </c>
      <c r="M277" s="71" t="str">
        <f>IF($G277="","",IF($C277=Listes!$B$31,IF(Barèmes!$E277&lt;=Listes!$B$42,(Barèmes!$E277*(VLOOKUP(Barèmes!$D277,Listes!$A$43:$E$49,2,FALSE))),IF(Barèmes!$E277&gt;Listes!$D$42,(Barèmes!$E277*(VLOOKUP(Barèmes!$D277,Listes!$A$43:$E$49,5,FALSE))),(Barèmes!$E277*(VLOOKUP(Barèmes!$D277,Listes!$A$43:$E$49,3,FALSE)))+(VLOOKUP(Barèmes!$D277,Listes!$A$43:$E$49,4,FALSE))))))</f>
        <v/>
      </c>
      <c r="N277" s="71" t="str">
        <f>IF($G277="","",IF($C277=Listes!$B$34,Listes!$I$31,IF($C277=Listes!$B$35,(VLOOKUP(Barèmes!$F277,Listes!$E$31:$F$36,2,FALSE)),IF($C277=Listes!$B$33,IF(Barèmes!$E277&lt;=Listes!$A$64,Barèmes!$E277*Listes!$A$65,IF(Barèmes!$E277&gt;Listes!$D$64,Barèmes!$E277*Listes!$D$65,((Barèmes!$E277*Listes!$B$65)+Listes!$C$65)))))))</f>
        <v/>
      </c>
      <c r="O277" s="72" t="str">
        <f t="shared" si="10"/>
        <v/>
      </c>
      <c r="P277" s="112"/>
    </row>
    <row r="278" spans="1:16" ht="20.100000000000001" customHeight="1" x14ac:dyDescent="0.25">
      <c r="A278" s="26">
        <v>272</v>
      </c>
      <c r="B278" s="96"/>
      <c r="C278" s="96"/>
      <c r="D278" s="96"/>
      <c r="E278" s="96"/>
      <c r="F278" s="96"/>
      <c r="G278" s="77" t="str">
        <f>IF(C278="","",IF(C278="","",(VLOOKUP(C278,Listes!$B$31:$C$35,2,FALSE))))</f>
        <v/>
      </c>
      <c r="H278" s="252"/>
      <c r="I278" s="252"/>
      <c r="J278" s="96" t="str">
        <f t="shared" si="9"/>
        <v/>
      </c>
      <c r="K278" s="72" t="str">
        <f>IF(G278="","",IF(G278="","",(VLOOKUP(G278,Listes!$C$31:$D$35,2,FALSE))))</f>
        <v/>
      </c>
      <c r="L278" s="71" t="str">
        <f>IF($G278="","",IF($C278=Listes!$B$32,IF(Barèmes!$E278&lt;=Listes!$B$53,(Barèmes!$E278*(VLOOKUP(Barèmes!$D278,Listes!$A$54:$E$60,2,FALSE))),IF(Barèmes!$E278&gt;Listes!$E$53,(Barèmes!$E278*(VLOOKUP(Barèmes!$D278,Listes!$A$54:$E$60,5,FALSE))),(Barèmes!$E278*(VLOOKUP(Barèmes!$D278,Listes!$A$54:$E$60,3,FALSE)))+(VLOOKUP(Barèmes!$D278,Listes!$A$54:$E$60,4,FALSE))))))</f>
        <v/>
      </c>
      <c r="M278" s="71" t="str">
        <f>IF($G278="","",IF($C278=Listes!$B$31,IF(Barèmes!$E278&lt;=Listes!$B$42,(Barèmes!$E278*(VLOOKUP(Barèmes!$D278,Listes!$A$43:$E$49,2,FALSE))),IF(Barèmes!$E278&gt;Listes!$D$42,(Barèmes!$E278*(VLOOKUP(Barèmes!$D278,Listes!$A$43:$E$49,5,FALSE))),(Barèmes!$E278*(VLOOKUP(Barèmes!$D278,Listes!$A$43:$E$49,3,FALSE)))+(VLOOKUP(Barèmes!$D278,Listes!$A$43:$E$49,4,FALSE))))))</f>
        <v/>
      </c>
      <c r="N278" s="71" t="str">
        <f>IF($G278="","",IF($C278=Listes!$B$34,Listes!$I$31,IF($C278=Listes!$B$35,(VLOOKUP(Barèmes!$F278,Listes!$E$31:$F$36,2,FALSE)),IF($C278=Listes!$B$33,IF(Barèmes!$E278&lt;=Listes!$A$64,Barèmes!$E278*Listes!$A$65,IF(Barèmes!$E278&gt;Listes!$D$64,Barèmes!$E278*Listes!$D$65,((Barèmes!$E278*Listes!$B$65)+Listes!$C$65)))))))</f>
        <v/>
      </c>
      <c r="O278" s="72" t="str">
        <f t="shared" si="10"/>
        <v/>
      </c>
      <c r="P278" s="112"/>
    </row>
    <row r="279" spans="1:16" ht="20.100000000000001" customHeight="1" x14ac:dyDescent="0.25">
      <c r="A279" s="26">
        <v>273</v>
      </c>
      <c r="B279" s="96"/>
      <c r="C279" s="96"/>
      <c r="D279" s="96"/>
      <c r="E279" s="96"/>
      <c r="F279" s="96"/>
      <c r="G279" s="77" t="str">
        <f>IF(C279="","",IF(C279="","",(VLOOKUP(C279,Listes!$B$31:$C$35,2,FALSE))))</f>
        <v/>
      </c>
      <c r="H279" s="252"/>
      <c r="I279" s="252"/>
      <c r="J279" s="96" t="str">
        <f t="shared" si="9"/>
        <v/>
      </c>
      <c r="K279" s="72" t="str">
        <f>IF(G279="","",IF(G279="","",(VLOOKUP(G279,Listes!$C$31:$D$35,2,FALSE))))</f>
        <v/>
      </c>
      <c r="L279" s="71" t="str">
        <f>IF($G279="","",IF($C279=Listes!$B$32,IF(Barèmes!$E279&lt;=Listes!$B$53,(Barèmes!$E279*(VLOOKUP(Barèmes!$D279,Listes!$A$54:$E$60,2,FALSE))),IF(Barèmes!$E279&gt;Listes!$E$53,(Barèmes!$E279*(VLOOKUP(Barèmes!$D279,Listes!$A$54:$E$60,5,FALSE))),(Barèmes!$E279*(VLOOKUP(Barèmes!$D279,Listes!$A$54:$E$60,3,FALSE)))+(VLOOKUP(Barèmes!$D279,Listes!$A$54:$E$60,4,FALSE))))))</f>
        <v/>
      </c>
      <c r="M279" s="71" t="str">
        <f>IF($G279="","",IF($C279=Listes!$B$31,IF(Barèmes!$E279&lt;=Listes!$B$42,(Barèmes!$E279*(VLOOKUP(Barèmes!$D279,Listes!$A$43:$E$49,2,FALSE))),IF(Barèmes!$E279&gt;Listes!$D$42,(Barèmes!$E279*(VLOOKUP(Barèmes!$D279,Listes!$A$43:$E$49,5,FALSE))),(Barèmes!$E279*(VLOOKUP(Barèmes!$D279,Listes!$A$43:$E$49,3,FALSE)))+(VLOOKUP(Barèmes!$D279,Listes!$A$43:$E$49,4,FALSE))))))</f>
        <v/>
      </c>
      <c r="N279" s="71" t="str">
        <f>IF($G279="","",IF($C279=Listes!$B$34,Listes!$I$31,IF($C279=Listes!$B$35,(VLOOKUP(Barèmes!$F279,Listes!$E$31:$F$36,2,FALSE)),IF($C279=Listes!$B$33,IF(Barèmes!$E279&lt;=Listes!$A$64,Barèmes!$E279*Listes!$A$65,IF(Barèmes!$E279&gt;Listes!$D$64,Barèmes!$E279*Listes!$D$65,((Barèmes!$E279*Listes!$B$65)+Listes!$C$65)))))))</f>
        <v/>
      </c>
      <c r="O279" s="72" t="str">
        <f t="shared" si="10"/>
        <v/>
      </c>
      <c r="P279" s="112"/>
    </row>
    <row r="280" spans="1:16" ht="20.100000000000001" customHeight="1" x14ac:dyDescent="0.25">
      <c r="A280" s="26">
        <v>274</v>
      </c>
      <c r="B280" s="96"/>
      <c r="C280" s="96"/>
      <c r="D280" s="96"/>
      <c r="E280" s="96"/>
      <c r="F280" s="96"/>
      <c r="G280" s="77" t="str">
        <f>IF(C280="","",IF(C280="","",(VLOOKUP(C280,Listes!$B$31:$C$35,2,FALSE))))</f>
        <v/>
      </c>
      <c r="H280" s="252"/>
      <c r="I280" s="252"/>
      <c r="J280" s="96" t="str">
        <f t="shared" si="9"/>
        <v/>
      </c>
      <c r="K280" s="72" t="str">
        <f>IF(G280="","",IF(G280="","",(VLOOKUP(G280,Listes!$C$31:$D$35,2,FALSE))))</f>
        <v/>
      </c>
      <c r="L280" s="71" t="str">
        <f>IF($G280="","",IF($C280=Listes!$B$32,IF(Barèmes!$E280&lt;=Listes!$B$53,(Barèmes!$E280*(VLOOKUP(Barèmes!$D280,Listes!$A$54:$E$60,2,FALSE))),IF(Barèmes!$E280&gt;Listes!$E$53,(Barèmes!$E280*(VLOOKUP(Barèmes!$D280,Listes!$A$54:$E$60,5,FALSE))),(Barèmes!$E280*(VLOOKUP(Barèmes!$D280,Listes!$A$54:$E$60,3,FALSE)))+(VLOOKUP(Barèmes!$D280,Listes!$A$54:$E$60,4,FALSE))))))</f>
        <v/>
      </c>
      <c r="M280" s="71" t="str">
        <f>IF($G280="","",IF($C280=Listes!$B$31,IF(Barèmes!$E280&lt;=Listes!$B$42,(Barèmes!$E280*(VLOOKUP(Barèmes!$D280,Listes!$A$43:$E$49,2,FALSE))),IF(Barèmes!$E280&gt;Listes!$D$42,(Barèmes!$E280*(VLOOKUP(Barèmes!$D280,Listes!$A$43:$E$49,5,FALSE))),(Barèmes!$E280*(VLOOKUP(Barèmes!$D280,Listes!$A$43:$E$49,3,FALSE)))+(VLOOKUP(Barèmes!$D280,Listes!$A$43:$E$49,4,FALSE))))))</f>
        <v/>
      </c>
      <c r="N280" s="71" t="str">
        <f>IF($G280="","",IF($C280=Listes!$B$34,Listes!$I$31,IF($C280=Listes!$B$35,(VLOOKUP(Barèmes!$F280,Listes!$E$31:$F$36,2,FALSE)),IF($C280=Listes!$B$33,IF(Barèmes!$E280&lt;=Listes!$A$64,Barèmes!$E280*Listes!$A$65,IF(Barèmes!$E280&gt;Listes!$D$64,Barèmes!$E280*Listes!$D$65,((Barèmes!$E280*Listes!$B$65)+Listes!$C$65)))))))</f>
        <v/>
      </c>
      <c r="O280" s="72" t="str">
        <f t="shared" si="10"/>
        <v/>
      </c>
      <c r="P280" s="112"/>
    </row>
    <row r="281" spans="1:16" ht="20.100000000000001" customHeight="1" x14ac:dyDescent="0.25">
      <c r="A281" s="26">
        <v>275</v>
      </c>
      <c r="B281" s="96"/>
      <c r="C281" s="96"/>
      <c r="D281" s="96"/>
      <c r="E281" s="96"/>
      <c r="F281" s="96"/>
      <c r="G281" s="77" t="str">
        <f>IF(C281="","",IF(C281="","",(VLOOKUP(C281,Listes!$B$31:$C$35,2,FALSE))))</f>
        <v/>
      </c>
      <c r="H281" s="252"/>
      <c r="I281" s="252"/>
      <c r="J281" s="96" t="str">
        <f t="shared" si="9"/>
        <v/>
      </c>
      <c r="K281" s="72" t="str">
        <f>IF(G281="","",IF(G281="","",(VLOOKUP(G281,Listes!$C$31:$D$35,2,FALSE))))</f>
        <v/>
      </c>
      <c r="L281" s="71" t="str">
        <f>IF($G281="","",IF($C281=Listes!$B$32,IF(Barèmes!$E281&lt;=Listes!$B$53,(Barèmes!$E281*(VLOOKUP(Barèmes!$D281,Listes!$A$54:$E$60,2,FALSE))),IF(Barèmes!$E281&gt;Listes!$E$53,(Barèmes!$E281*(VLOOKUP(Barèmes!$D281,Listes!$A$54:$E$60,5,FALSE))),(Barèmes!$E281*(VLOOKUP(Barèmes!$D281,Listes!$A$54:$E$60,3,FALSE)))+(VLOOKUP(Barèmes!$D281,Listes!$A$54:$E$60,4,FALSE))))))</f>
        <v/>
      </c>
      <c r="M281" s="71" t="str">
        <f>IF($G281="","",IF($C281=Listes!$B$31,IF(Barèmes!$E281&lt;=Listes!$B$42,(Barèmes!$E281*(VLOOKUP(Barèmes!$D281,Listes!$A$43:$E$49,2,FALSE))),IF(Barèmes!$E281&gt;Listes!$D$42,(Barèmes!$E281*(VLOOKUP(Barèmes!$D281,Listes!$A$43:$E$49,5,FALSE))),(Barèmes!$E281*(VLOOKUP(Barèmes!$D281,Listes!$A$43:$E$49,3,FALSE)))+(VLOOKUP(Barèmes!$D281,Listes!$A$43:$E$49,4,FALSE))))))</f>
        <v/>
      </c>
      <c r="N281" s="71" t="str">
        <f>IF($G281="","",IF($C281=Listes!$B$34,Listes!$I$31,IF($C281=Listes!$B$35,(VLOOKUP(Barèmes!$F281,Listes!$E$31:$F$36,2,FALSE)),IF($C281=Listes!$B$33,IF(Barèmes!$E281&lt;=Listes!$A$64,Barèmes!$E281*Listes!$A$65,IF(Barèmes!$E281&gt;Listes!$D$64,Barèmes!$E281*Listes!$D$65,((Barèmes!$E281*Listes!$B$65)+Listes!$C$65)))))))</f>
        <v/>
      </c>
      <c r="O281" s="72" t="str">
        <f t="shared" si="10"/>
        <v/>
      </c>
      <c r="P281" s="112"/>
    </row>
    <row r="282" spans="1:16" ht="20.100000000000001" customHeight="1" x14ac:dyDescent="0.25">
      <c r="A282" s="26">
        <v>276</v>
      </c>
      <c r="B282" s="96"/>
      <c r="C282" s="96"/>
      <c r="D282" s="96"/>
      <c r="E282" s="96"/>
      <c r="F282" s="96"/>
      <c r="G282" s="77" t="str">
        <f>IF(C282="","",IF(C282="","",(VLOOKUP(C282,Listes!$B$31:$C$35,2,FALSE))))</f>
        <v/>
      </c>
      <c r="H282" s="252"/>
      <c r="I282" s="252"/>
      <c r="J282" s="96" t="str">
        <f t="shared" si="9"/>
        <v/>
      </c>
      <c r="K282" s="72" t="str">
        <f>IF(G282="","",IF(G282="","",(VLOOKUP(G282,Listes!$C$31:$D$35,2,FALSE))))</f>
        <v/>
      </c>
      <c r="L282" s="71" t="str">
        <f>IF($G282="","",IF($C282=Listes!$B$32,IF(Barèmes!$E282&lt;=Listes!$B$53,(Barèmes!$E282*(VLOOKUP(Barèmes!$D282,Listes!$A$54:$E$60,2,FALSE))),IF(Barèmes!$E282&gt;Listes!$E$53,(Barèmes!$E282*(VLOOKUP(Barèmes!$D282,Listes!$A$54:$E$60,5,FALSE))),(Barèmes!$E282*(VLOOKUP(Barèmes!$D282,Listes!$A$54:$E$60,3,FALSE)))+(VLOOKUP(Barèmes!$D282,Listes!$A$54:$E$60,4,FALSE))))))</f>
        <v/>
      </c>
      <c r="M282" s="71" t="str">
        <f>IF($G282="","",IF($C282=Listes!$B$31,IF(Barèmes!$E282&lt;=Listes!$B$42,(Barèmes!$E282*(VLOOKUP(Barèmes!$D282,Listes!$A$43:$E$49,2,FALSE))),IF(Barèmes!$E282&gt;Listes!$D$42,(Barèmes!$E282*(VLOOKUP(Barèmes!$D282,Listes!$A$43:$E$49,5,FALSE))),(Barèmes!$E282*(VLOOKUP(Barèmes!$D282,Listes!$A$43:$E$49,3,FALSE)))+(VLOOKUP(Barèmes!$D282,Listes!$A$43:$E$49,4,FALSE))))))</f>
        <v/>
      </c>
      <c r="N282" s="71" t="str">
        <f>IF($G282="","",IF($C282=Listes!$B$34,Listes!$I$31,IF($C282=Listes!$B$35,(VLOOKUP(Barèmes!$F282,Listes!$E$31:$F$36,2,FALSE)),IF($C282=Listes!$B$33,IF(Barèmes!$E282&lt;=Listes!$A$64,Barèmes!$E282*Listes!$A$65,IF(Barèmes!$E282&gt;Listes!$D$64,Barèmes!$E282*Listes!$D$65,((Barèmes!$E282*Listes!$B$65)+Listes!$C$65)))))))</f>
        <v/>
      </c>
      <c r="O282" s="72" t="str">
        <f t="shared" si="10"/>
        <v/>
      </c>
      <c r="P282" s="112"/>
    </row>
    <row r="283" spans="1:16" ht="20.100000000000001" customHeight="1" x14ac:dyDescent="0.25">
      <c r="A283" s="26">
        <v>277</v>
      </c>
      <c r="B283" s="96"/>
      <c r="C283" s="96"/>
      <c r="D283" s="96"/>
      <c r="E283" s="96"/>
      <c r="F283" s="96"/>
      <c r="G283" s="77" t="str">
        <f>IF(C283="","",IF(C283="","",(VLOOKUP(C283,Listes!$B$31:$C$35,2,FALSE))))</f>
        <v/>
      </c>
      <c r="H283" s="252"/>
      <c r="I283" s="252"/>
      <c r="J283" s="96" t="str">
        <f t="shared" si="9"/>
        <v/>
      </c>
      <c r="K283" s="72" t="str">
        <f>IF(G283="","",IF(G283="","",(VLOOKUP(G283,Listes!$C$31:$D$35,2,FALSE))))</f>
        <v/>
      </c>
      <c r="L283" s="71" t="str">
        <f>IF($G283="","",IF($C283=Listes!$B$32,IF(Barèmes!$E283&lt;=Listes!$B$53,(Barèmes!$E283*(VLOOKUP(Barèmes!$D283,Listes!$A$54:$E$60,2,FALSE))),IF(Barèmes!$E283&gt;Listes!$E$53,(Barèmes!$E283*(VLOOKUP(Barèmes!$D283,Listes!$A$54:$E$60,5,FALSE))),(Barèmes!$E283*(VLOOKUP(Barèmes!$D283,Listes!$A$54:$E$60,3,FALSE)))+(VLOOKUP(Barèmes!$D283,Listes!$A$54:$E$60,4,FALSE))))))</f>
        <v/>
      </c>
      <c r="M283" s="71" t="str">
        <f>IF($G283="","",IF($C283=Listes!$B$31,IF(Barèmes!$E283&lt;=Listes!$B$42,(Barèmes!$E283*(VLOOKUP(Barèmes!$D283,Listes!$A$43:$E$49,2,FALSE))),IF(Barèmes!$E283&gt;Listes!$D$42,(Barèmes!$E283*(VLOOKUP(Barèmes!$D283,Listes!$A$43:$E$49,5,FALSE))),(Barèmes!$E283*(VLOOKUP(Barèmes!$D283,Listes!$A$43:$E$49,3,FALSE)))+(VLOOKUP(Barèmes!$D283,Listes!$A$43:$E$49,4,FALSE))))))</f>
        <v/>
      </c>
      <c r="N283" s="71" t="str">
        <f>IF($G283="","",IF($C283=Listes!$B$34,Listes!$I$31,IF($C283=Listes!$B$35,(VLOOKUP(Barèmes!$F283,Listes!$E$31:$F$36,2,FALSE)),IF($C283=Listes!$B$33,IF(Barèmes!$E283&lt;=Listes!$A$64,Barèmes!$E283*Listes!$A$65,IF(Barèmes!$E283&gt;Listes!$D$64,Barèmes!$E283*Listes!$D$65,((Barèmes!$E283*Listes!$B$65)+Listes!$C$65)))))))</f>
        <v/>
      </c>
      <c r="O283" s="72" t="str">
        <f t="shared" si="10"/>
        <v/>
      </c>
      <c r="P283" s="112"/>
    </row>
    <row r="284" spans="1:16" ht="20.100000000000001" customHeight="1" x14ac:dyDescent="0.25">
      <c r="A284" s="26">
        <v>278</v>
      </c>
      <c r="B284" s="96"/>
      <c r="C284" s="96"/>
      <c r="D284" s="96"/>
      <c r="E284" s="96"/>
      <c r="F284" s="96"/>
      <c r="G284" s="77" t="str">
        <f>IF(C284="","",IF(C284="","",(VLOOKUP(C284,Listes!$B$31:$C$35,2,FALSE))))</f>
        <v/>
      </c>
      <c r="H284" s="252"/>
      <c r="I284" s="252"/>
      <c r="J284" s="96" t="str">
        <f t="shared" si="9"/>
        <v/>
      </c>
      <c r="K284" s="72" t="str">
        <f>IF(G284="","",IF(G284="","",(VLOOKUP(G284,Listes!$C$31:$D$35,2,FALSE))))</f>
        <v/>
      </c>
      <c r="L284" s="71" t="str">
        <f>IF($G284="","",IF($C284=Listes!$B$32,IF(Barèmes!$E284&lt;=Listes!$B$53,(Barèmes!$E284*(VLOOKUP(Barèmes!$D284,Listes!$A$54:$E$60,2,FALSE))),IF(Barèmes!$E284&gt;Listes!$E$53,(Barèmes!$E284*(VLOOKUP(Barèmes!$D284,Listes!$A$54:$E$60,5,FALSE))),(Barèmes!$E284*(VLOOKUP(Barèmes!$D284,Listes!$A$54:$E$60,3,FALSE)))+(VLOOKUP(Barèmes!$D284,Listes!$A$54:$E$60,4,FALSE))))))</f>
        <v/>
      </c>
      <c r="M284" s="71" t="str">
        <f>IF($G284="","",IF($C284=Listes!$B$31,IF(Barèmes!$E284&lt;=Listes!$B$42,(Barèmes!$E284*(VLOOKUP(Barèmes!$D284,Listes!$A$43:$E$49,2,FALSE))),IF(Barèmes!$E284&gt;Listes!$D$42,(Barèmes!$E284*(VLOOKUP(Barèmes!$D284,Listes!$A$43:$E$49,5,FALSE))),(Barèmes!$E284*(VLOOKUP(Barèmes!$D284,Listes!$A$43:$E$49,3,FALSE)))+(VLOOKUP(Barèmes!$D284,Listes!$A$43:$E$49,4,FALSE))))))</f>
        <v/>
      </c>
      <c r="N284" s="71" t="str">
        <f>IF($G284="","",IF($C284=Listes!$B$34,Listes!$I$31,IF($C284=Listes!$B$35,(VLOOKUP(Barèmes!$F284,Listes!$E$31:$F$36,2,FALSE)),IF($C284=Listes!$B$33,IF(Barèmes!$E284&lt;=Listes!$A$64,Barèmes!$E284*Listes!$A$65,IF(Barèmes!$E284&gt;Listes!$D$64,Barèmes!$E284*Listes!$D$65,((Barèmes!$E284*Listes!$B$65)+Listes!$C$65)))))))</f>
        <v/>
      </c>
      <c r="O284" s="72" t="str">
        <f t="shared" si="10"/>
        <v/>
      </c>
      <c r="P284" s="112"/>
    </row>
    <row r="285" spans="1:16" ht="20.100000000000001" customHeight="1" x14ac:dyDescent="0.25">
      <c r="A285" s="26">
        <v>279</v>
      </c>
      <c r="B285" s="96"/>
      <c r="C285" s="96"/>
      <c r="D285" s="96"/>
      <c r="E285" s="96"/>
      <c r="F285" s="96"/>
      <c r="G285" s="77" t="str">
        <f>IF(C285="","",IF(C285="","",(VLOOKUP(C285,Listes!$B$31:$C$35,2,FALSE))))</f>
        <v/>
      </c>
      <c r="H285" s="252"/>
      <c r="I285" s="252"/>
      <c r="J285" s="96" t="str">
        <f t="shared" si="9"/>
        <v/>
      </c>
      <c r="K285" s="72" t="str">
        <f>IF(G285="","",IF(G285="","",(VLOOKUP(G285,Listes!$C$31:$D$35,2,FALSE))))</f>
        <v/>
      </c>
      <c r="L285" s="71" t="str">
        <f>IF($G285="","",IF($C285=Listes!$B$32,IF(Barèmes!$E285&lt;=Listes!$B$53,(Barèmes!$E285*(VLOOKUP(Barèmes!$D285,Listes!$A$54:$E$60,2,FALSE))),IF(Barèmes!$E285&gt;Listes!$E$53,(Barèmes!$E285*(VLOOKUP(Barèmes!$D285,Listes!$A$54:$E$60,5,FALSE))),(Barèmes!$E285*(VLOOKUP(Barèmes!$D285,Listes!$A$54:$E$60,3,FALSE)))+(VLOOKUP(Barèmes!$D285,Listes!$A$54:$E$60,4,FALSE))))))</f>
        <v/>
      </c>
      <c r="M285" s="71" t="str">
        <f>IF($G285="","",IF($C285=Listes!$B$31,IF(Barèmes!$E285&lt;=Listes!$B$42,(Barèmes!$E285*(VLOOKUP(Barèmes!$D285,Listes!$A$43:$E$49,2,FALSE))),IF(Barèmes!$E285&gt;Listes!$D$42,(Barèmes!$E285*(VLOOKUP(Barèmes!$D285,Listes!$A$43:$E$49,5,FALSE))),(Barèmes!$E285*(VLOOKUP(Barèmes!$D285,Listes!$A$43:$E$49,3,FALSE)))+(VLOOKUP(Barèmes!$D285,Listes!$A$43:$E$49,4,FALSE))))))</f>
        <v/>
      </c>
      <c r="N285" s="71" t="str">
        <f>IF($G285="","",IF($C285=Listes!$B$34,Listes!$I$31,IF($C285=Listes!$B$35,(VLOOKUP(Barèmes!$F285,Listes!$E$31:$F$36,2,FALSE)),IF($C285=Listes!$B$33,IF(Barèmes!$E285&lt;=Listes!$A$64,Barèmes!$E285*Listes!$A$65,IF(Barèmes!$E285&gt;Listes!$D$64,Barèmes!$E285*Listes!$D$65,((Barèmes!$E285*Listes!$B$65)+Listes!$C$65)))))))</f>
        <v/>
      </c>
      <c r="O285" s="72" t="str">
        <f t="shared" si="10"/>
        <v/>
      </c>
      <c r="P285" s="112"/>
    </row>
    <row r="286" spans="1:16" ht="20.100000000000001" customHeight="1" x14ac:dyDescent="0.25">
      <c r="A286" s="26">
        <v>280</v>
      </c>
      <c r="B286" s="96"/>
      <c r="C286" s="96"/>
      <c r="D286" s="96"/>
      <c r="E286" s="96"/>
      <c r="F286" s="96"/>
      <c r="G286" s="77" t="str">
        <f>IF(C286="","",IF(C286="","",(VLOOKUP(C286,Listes!$B$31:$C$35,2,FALSE))))</f>
        <v/>
      </c>
      <c r="H286" s="252"/>
      <c r="I286" s="252"/>
      <c r="J286" s="96" t="str">
        <f t="shared" si="9"/>
        <v/>
      </c>
      <c r="K286" s="72" t="str">
        <f>IF(G286="","",IF(G286="","",(VLOOKUP(G286,Listes!$C$31:$D$35,2,FALSE))))</f>
        <v/>
      </c>
      <c r="L286" s="71" t="str">
        <f>IF($G286="","",IF($C286=Listes!$B$32,IF(Barèmes!$E286&lt;=Listes!$B$53,(Barèmes!$E286*(VLOOKUP(Barèmes!$D286,Listes!$A$54:$E$60,2,FALSE))),IF(Barèmes!$E286&gt;Listes!$E$53,(Barèmes!$E286*(VLOOKUP(Barèmes!$D286,Listes!$A$54:$E$60,5,FALSE))),(Barèmes!$E286*(VLOOKUP(Barèmes!$D286,Listes!$A$54:$E$60,3,FALSE)))+(VLOOKUP(Barèmes!$D286,Listes!$A$54:$E$60,4,FALSE))))))</f>
        <v/>
      </c>
      <c r="M286" s="71" t="str">
        <f>IF($G286="","",IF($C286=Listes!$B$31,IF(Barèmes!$E286&lt;=Listes!$B$42,(Barèmes!$E286*(VLOOKUP(Barèmes!$D286,Listes!$A$43:$E$49,2,FALSE))),IF(Barèmes!$E286&gt;Listes!$D$42,(Barèmes!$E286*(VLOOKUP(Barèmes!$D286,Listes!$A$43:$E$49,5,FALSE))),(Barèmes!$E286*(VLOOKUP(Barèmes!$D286,Listes!$A$43:$E$49,3,FALSE)))+(VLOOKUP(Barèmes!$D286,Listes!$A$43:$E$49,4,FALSE))))))</f>
        <v/>
      </c>
      <c r="N286" s="71" t="str">
        <f>IF($G286="","",IF($C286=Listes!$B$34,Listes!$I$31,IF($C286=Listes!$B$35,(VLOOKUP(Barèmes!$F286,Listes!$E$31:$F$36,2,FALSE)),IF($C286=Listes!$B$33,IF(Barèmes!$E286&lt;=Listes!$A$64,Barèmes!$E286*Listes!$A$65,IF(Barèmes!$E286&gt;Listes!$D$64,Barèmes!$E286*Listes!$D$65,((Barèmes!$E286*Listes!$B$65)+Listes!$C$65)))))))</f>
        <v/>
      </c>
      <c r="O286" s="72" t="str">
        <f t="shared" si="10"/>
        <v/>
      </c>
      <c r="P286" s="112"/>
    </row>
    <row r="287" spans="1:16" ht="20.100000000000001" customHeight="1" x14ac:dyDescent="0.25">
      <c r="A287" s="26">
        <v>281</v>
      </c>
      <c r="B287" s="96"/>
      <c r="C287" s="96"/>
      <c r="D287" s="96"/>
      <c r="E287" s="96"/>
      <c r="F287" s="96"/>
      <c r="G287" s="77" t="str">
        <f>IF(C287="","",IF(C287="","",(VLOOKUP(C287,Listes!$B$31:$C$35,2,FALSE))))</f>
        <v/>
      </c>
      <c r="H287" s="252"/>
      <c r="I287" s="252"/>
      <c r="J287" s="96" t="str">
        <f t="shared" si="9"/>
        <v/>
      </c>
      <c r="K287" s="72" t="str">
        <f>IF(G287="","",IF(G287="","",(VLOOKUP(G287,Listes!$C$31:$D$35,2,FALSE))))</f>
        <v/>
      </c>
      <c r="L287" s="71" t="str">
        <f>IF($G287="","",IF($C287=Listes!$B$32,IF(Barèmes!$E287&lt;=Listes!$B$53,(Barèmes!$E287*(VLOOKUP(Barèmes!$D287,Listes!$A$54:$E$60,2,FALSE))),IF(Barèmes!$E287&gt;Listes!$E$53,(Barèmes!$E287*(VLOOKUP(Barèmes!$D287,Listes!$A$54:$E$60,5,FALSE))),(Barèmes!$E287*(VLOOKUP(Barèmes!$D287,Listes!$A$54:$E$60,3,FALSE)))+(VLOOKUP(Barèmes!$D287,Listes!$A$54:$E$60,4,FALSE))))))</f>
        <v/>
      </c>
      <c r="M287" s="71" t="str">
        <f>IF($G287="","",IF($C287=Listes!$B$31,IF(Barèmes!$E287&lt;=Listes!$B$42,(Barèmes!$E287*(VLOOKUP(Barèmes!$D287,Listes!$A$43:$E$49,2,FALSE))),IF(Barèmes!$E287&gt;Listes!$D$42,(Barèmes!$E287*(VLOOKUP(Barèmes!$D287,Listes!$A$43:$E$49,5,FALSE))),(Barèmes!$E287*(VLOOKUP(Barèmes!$D287,Listes!$A$43:$E$49,3,FALSE)))+(VLOOKUP(Barèmes!$D287,Listes!$A$43:$E$49,4,FALSE))))))</f>
        <v/>
      </c>
      <c r="N287" s="71" t="str">
        <f>IF($G287="","",IF($C287=Listes!$B$34,Listes!$I$31,IF($C287=Listes!$B$35,(VLOOKUP(Barèmes!$F287,Listes!$E$31:$F$36,2,FALSE)),IF($C287=Listes!$B$33,IF(Barèmes!$E287&lt;=Listes!$A$64,Barèmes!$E287*Listes!$A$65,IF(Barèmes!$E287&gt;Listes!$D$64,Barèmes!$E287*Listes!$D$65,((Barèmes!$E287*Listes!$B$65)+Listes!$C$65)))))))</f>
        <v/>
      </c>
      <c r="O287" s="72" t="str">
        <f t="shared" si="10"/>
        <v/>
      </c>
      <c r="P287" s="112"/>
    </row>
    <row r="288" spans="1:16" ht="20.100000000000001" customHeight="1" x14ac:dyDescent="0.25">
      <c r="A288" s="26">
        <v>282</v>
      </c>
      <c r="B288" s="96"/>
      <c r="C288" s="96"/>
      <c r="D288" s="96"/>
      <c r="E288" s="96"/>
      <c r="F288" s="96"/>
      <c r="G288" s="77" t="str">
        <f>IF(C288="","",IF(C288="","",(VLOOKUP(C288,Listes!$B$31:$C$35,2,FALSE))))</f>
        <v/>
      </c>
      <c r="H288" s="252"/>
      <c r="I288" s="252"/>
      <c r="J288" s="96" t="str">
        <f t="shared" si="9"/>
        <v/>
      </c>
      <c r="K288" s="72" t="str">
        <f>IF(G288="","",IF(G288="","",(VLOOKUP(G288,Listes!$C$31:$D$35,2,FALSE))))</f>
        <v/>
      </c>
      <c r="L288" s="71" t="str">
        <f>IF($G288="","",IF($C288=Listes!$B$32,IF(Barèmes!$E288&lt;=Listes!$B$53,(Barèmes!$E288*(VLOOKUP(Barèmes!$D288,Listes!$A$54:$E$60,2,FALSE))),IF(Barèmes!$E288&gt;Listes!$E$53,(Barèmes!$E288*(VLOOKUP(Barèmes!$D288,Listes!$A$54:$E$60,5,FALSE))),(Barèmes!$E288*(VLOOKUP(Barèmes!$D288,Listes!$A$54:$E$60,3,FALSE)))+(VLOOKUP(Barèmes!$D288,Listes!$A$54:$E$60,4,FALSE))))))</f>
        <v/>
      </c>
      <c r="M288" s="71" t="str">
        <f>IF($G288="","",IF($C288=Listes!$B$31,IF(Barèmes!$E288&lt;=Listes!$B$42,(Barèmes!$E288*(VLOOKUP(Barèmes!$D288,Listes!$A$43:$E$49,2,FALSE))),IF(Barèmes!$E288&gt;Listes!$D$42,(Barèmes!$E288*(VLOOKUP(Barèmes!$D288,Listes!$A$43:$E$49,5,FALSE))),(Barèmes!$E288*(VLOOKUP(Barèmes!$D288,Listes!$A$43:$E$49,3,FALSE)))+(VLOOKUP(Barèmes!$D288,Listes!$A$43:$E$49,4,FALSE))))))</f>
        <v/>
      </c>
      <c r="N288" s="71" t="str">
        <f>IF($G288="","",IF($C288=Listes!$B$34,Listes!$I$31,IF($C288=Listes!$B$35,(VLOOKUP(Barèmes!$F288,Listes!$E$31:$F$36,2,FALSE)),IF($C288=Listes!$B$33,IF(Barèmes!$E288&lt;=Listes!$A$64,Barèmes!$E288*Listes!$A$65,IF(Barèmes!$E288&gt;Listes!$D$64,Barèmes!$E288*Listes!$D$65,((Barèmes!$E288*Listes!$B$65)+Listes!$C$65)))))))</f>
        <v/>
      </c>
      <c r="O288" s="72" t="str">
        <f t="shared" si="10"/>
        <v/>
      </c>
      <c r="P288" s="112"/>
    </row>
    <row r="289" spans="1:16" ht="20.100000000000001" customHeight="1" x14ac:dyDescent="0.25">
      <c r="A289" s="26">
        <v>283</v>
      </c>
      <c r="B289" s="96"/>
      <c r="C289" s="96"/>
      <c r="D289" s="96"/>
      <c r="E289" s="96"/>
      <c r="F289" s="96"/>
      <c r="G289" s="77" t="str">
        <f>IF(C289="","",IF(C289="","",(VLOOKUP(C289,Listes!$B$31:$C$35,2,FALSE))))</f>
        <v/>
      </c>
      <c r="H289" s="252"/>
      <c r="I289" s="252"/>
      <c r="J289" s="96" t="str">
        <f t="shared" si="9"/>
        <v/>
      </c>
      <c r="K289" s="72" t="str">
        <f>IF(G289="","",IF(G289="","",(VLOOKUP(G289,Listes!$C$31:$D$35,2,FALSE))))</f>
        <v/>
      </c>
      <c r="L289" s="71" t="str">
        <f>IF($G289="","",IF($C289=Listes!$B$32,IF(Barèmes!$E289&lt;=Listes!$B$53,(Barèmes!$E289*(VLOOKUP(Barèmes!$D289,Listes!$A$54:$E$60,2,FALSE))),IF(Barèmes!$E289&gt;Listes!$E$53,(Barèmes!$E289*(VLOOKUP(Barèmes!$D289,Listes!$A$54:$E$60,5,FALSE))),(Barèmes!$E289*(VLOOKUP(Barèmes!$D289,Listes!$A$54:$E$60,3,FALSE)))+(VLOOKUP(Barèmes!$D289,Listes!$A$54:$E$60,4,FALSE))))))</f>
        <v/>
      </c>
      <c r="M289" s="71" t="str">
        <f>IF($G289="","",IF($C289=Listes!$B$31,IF(Barèmes!$E289&lt;=Listes!$B$42,(Barèmes!$E289*(VLOOKUP(Barèmes!$D289,Listes!$A$43:$E$49,2,FALSE))),IF(Barèmes!$E289&gt;Listes!$D$42,(Barèmes!$E289*(VLOOKUP(Barèmes!$D289,Listes!$A$43:$E$49,5,FALSE))),(Barèmes!$E289*(VLOOKUP(Barèmes!$D289,Listes!$A$43:$E$49,3,FALSE)))+(VLOOKUP(Barèmes!$D289,Listes!$A$43:$E$49,4,FALSE))))))</f>
        <v/>
      </c>
      <c r="N289" s="71" t="str">
        <f>IF($G289="","",IF($C289=Listes!$B$34,Listes!$I$31,IF($C289=Listes!$B$35,(VLOOKUP(Barèmes!$F289,Listes!$E$31:$F$36,2,FALSE)),IF($C289=Listes!$B$33,IF(Barèmes!$E289&lt;=Listes!$A$64,Barèmes!$E289*Listes!$A$65,IF(Barèmes!$E289&gt;Listes!$D$64,Barèmes!$E289*Listes!$D$65,((Barèmes!$E289*Listes!$B$65)+Listes!$C$65)))))))</f>
        <v/>
      </c>
      <c r="O289" s="72" t="str">
        <f t="shared" si="10"/>
        <v/>
      </c>
      <c r="P289" s="112"/>
    </row>
    <row r="290" spans="1:16" ht="20.100000000000001" customHeight="1" x14ac:dyDescent="0.25">
      <c r="A290" s="26">
        <v>284</v>
      </c>
      <c r="B290" s="96"/>
      <c r="C290" s="96"/>
      <c r="D290" s="96"/>
      <c r="E290" s="96"/>
      <c r="F290" s="96"/>
      <c r="G290" s="77" t="str">
        <f>IF(C290="","",IF(C290="","",(VLOOKUP(C290,Listes!$B$31:$C$35,2,FALSE))))</f>
        <v/>
      </c>
      <c r="H290" s="252"/>
      <c r="I290" s="252"/>
      <c r="J290" s="96" t="str">
        <f t="shared" si="9"/>
        <v/>
      </c>
      <c r="K290" s="72" t="str">
        <f>IF(G290="","",IF(G290="","",(VLOOKUP(G290,Listes!$C$31:$D$35,2,FALSE))))</f>
        <v/>
      </c>
      <c r="L290" s="71" t="str">
        <f>IF($G290="","",IF($C290=Listes!$B$32,IF(Barèmes!$E290&lt;=Listes!$B$53,(Barèmes!$E290*(VLOOKUP(Barèmes!$D290,Listes!$A$54:$E$60,2,FALSE))),IF(Barèmes!$E290&gt;Listes!$E$53,(Barèmes!$E290*(VLOOKUP(Barèmes!$D290,Listes!$A$54:$E$60,5,FALSE))),(Barèmes!$E290*(VLOOKUP(Barèmes!$D290,Listes!$A$54:$E$60,3,FALSE)))+(VLOOKUP(Barèmes!$D290,Listes!$A$54:$E$60,4,FALSE))))))</f>
        <v/>
      </c>
      <c r="M290" s="71" t="str">
        <f>IF($G290="","",IF($C290=Listes!$B$31,IF(Barèmes!$E290&lt;=Listes!$B$42,(Barèmes!$E290*(VLOOKUP(Barèmes!$D290,Listes!$A$43:$E$49,2,FALSE))),IF(Barèmes!$E290&gt;Listes!$D$42,(Barèmes!$E290*(VLOOKUP(Barèmes!$D290,Listes!$A$43:$E$49,5,FALSE))),(Barèmes!$E290*(VLOOKUP(Barèmes!$D290,Listes!$A$43:$E$49,3,FALSE)))+(VLOOKUP(Barèmes!$D290,Listes!$A$43:$E$49,4,FALSE))))))</f>
        <v/>
      </c>
      <c r="N290" s="71" t="str">
        <f>IF($G290="","",IF($C290=Listes!$B$34,Listes!$I$31,IF($C290=Listes!$B$35,(VLOOKUP(Barèmes!$F290,Listes!$E$31:$F$36,2,FALSE)),IF($C290=Listes!$B$33,IF(Barèmes!$E290&lt;=Listes!$A$64,Barèmes!$E290*Listes!$A$65,IF(Barèmes!$E290&gt;Listes!$D$64,Barèmes!$E290*Listes!$D$65,((Barèmes!$E290*Listes!$B$65)+Listes!$C$65)))))))</f>
        <v/>
      </c>
      <c r="O290" s="72" t="str">
        <f t="shared" si="10"/>
        <v/>
      </c>
      <c r="P290" s="112"/>
    </row>
    <row r="291" spans="1:16" ht="20.100000000000001" customHeight="1" x14ac:dyDescent="0.25">
      <c r="A291" s="26">
        <v>285</v>
      </c>
      <c r="B291" s="96"/>
      <c r="C291" s="96"/>
      <c r="D291" s="96"/>
      <c r="E291" s="96"/>
      <c r="F291" s="96"/>
      <c r="G291" s="77" t="str">
        <f>IF(C291="","",IF(C291="","",(VLOOKUP(C291,Listes!$B$31:$C$35,2,FALSE))))</f>
        <v/>
      </c>
      <c r="H291" s="252"/>
      <c r="I291" s="252"/>
      <c r="J291" s="96" t="str">
        <f t="shared" si="9"/>
        <v/>
      </c>
      <c r="K291" s="72" t="str">
        <f>IF(G291="","",IF(G291="","",(VLOOKUP(G291,Listes!$C$31:$D$35,2,FALSE))))</f>
        <v/>
      </c>
      <c r="L291" s="71" t="str">
        <f>IF($G291="","",IF($C291=Listes!$B$32,IF(Barèmes!$E291&lt;=Listes!$B$53,(Barèmes!$E291*(VLOOKUP(Barèmes!$D291,Listes!$A$54:$E$60,2,FALSE))),IF(Barèmes!$E291&gt;Listes!$E$53,(Barèmes!$E291*(VLOOKUP(Barèmes!$D291,Listes!$A$54:$E$60,5,FALSE))),(Barèmes!$E291*(VLOOKUP(Barèmes!$D291,Listes!$A$54:$E$60,3,FALSE)))+(VLOOKUP(Barèmes!$D291,Listes!$A$54:$E$60,4,FALSE))))))</f>
        <v/>
      </c>
      <c r="M291" s="71" t="str">
        <f>IF($G291="","",IF($C291=Listes!$B$31,IF(Barèmes!$E291&lt;=Listes!$B$42,(Barèmes!$E291*(VLOOKUP(Barèmes!$D291,Listes!$A$43:$E$49,2,FALSE))),IF(Barèmes!$E291&gt;Listes!$D$42,(Barèmes!$E291*(VLOOKUP(Barèmes!$D291,Listes!$A$43:$E$49,5,FALSE))),(Barèmes!$E291*(VLOOKUP(Barèmes!$D291,Listes!$A$43:$E$49,3,FALSE)))+(VLOOKUP(Barèmes!$D291,Listes!$A$43:$E$49,4,FALSE))))))</f>
        <v/>
      </c>
      <c r="N291" s="71" t="str">
        <f>IF($G291="","",IF($C291=Listes!$B$34,Listes!$I$31,IF($C291=Listes!$B$35,(VLOOKUP(Barèmes!$F291,Listes!$E$31:$F$36,2,FALSE)),IF($C291=Listes!$B$33,IF(Barèmes!$E291&lt;=Listes!$A$64,Barèmes!$E291*Listes!$A$65,IF(Barèmes!$E291&gt;Listes!$D$64,Barèmes!$E291*Listes!$D$65,((Barèmes!$E291*Listes!$B$65)+Listes!$C$65)))))))</f>
        <v/>
      </c>
      <c r="O291" s="72" t="str">
        <f t="shared" si="10"/>
        <v/>
      </c>
      <c r="P291" s="112"/>
    </row>
    <row r="292" spans="1:16" ht="20.100000000000001" customHeight="1" x14ac:dyDescent="0.25">
      <c r="A292" s="26">
        <v>286</v>
      </c>
      <c r="B292" s="96"/>
      <c r="C292" s="96"/>
      <c r="D292" s="96"/>
      <c r="E292" s="96"/>
      <c r="F292" s="96"/>
      <c r="G292" s="77" t="str">
        <f>IF(C292="","",IF(C292="","",(VLOOKUP(C292,Listes!$B$31:$C$35,2,FALSE))))</f>
        <v/>
      </c>
      <c r="H292" s="252"/>
      <c r="I292" s="252"/>
      <c r="J292" s="96" t="str">
        <f t="shared" si="9"/>
        <v/>
      </c>
      <c r="K292" s="72" t="str">
        <f>IF(G292="","",IF(G292="","",(VLOOKUP(G292,Listes!$C$31:$D$35,2,FALSE))))</f>
        <v/>
      </c>
      <c r="L292" s="71" t="str">
        <f>IF($G292="","",IF($C292=Listes!$B$32,IF(Barèmes!$E292&lt;=Listes!$B$53,(Barèmes!$E292*(VLOOKUP(Barèmes!$D292,Listes!$A$54:$E$60,2,FALSE))),IF(Barèmes!$E292&gt;Listes!$E$53,(Barèmes!$E292*(VLOOKUP(Barèmes!$D292,Listes!$A$54:$E$60,5,FALSE))),(Barèmes!$E292*(VLOOKUP(Barèmes!$D292,Listes!$A$54:$E$60,3,FALSE)))+(VLOOKUP(Barèmes!$D292,Listes!$A$54:$E$60,4,FALSE))))))</f>
        <v/>
      </c>
      <c r="M292" s="71" t="str">
        <f>IF($G292="","",IF($C292=Listes!$B$31,IF(Barèmes!$E292&lt;=Listes!$B$42,(Barèmes!$E292*(VLOOKUP(Barèmes!$D292,Listes!$A$43:$E$49,2,FALSE))),IF(Barèmes!$E292&gt;Listes!$D$42,(Barèmes!$E292*(VLOOKUP(Barèmes!$D292,Listes!$A$43:$E$49,5,FALSE))),(Barèmes!$E292*(VLOOKUP(Barèmes!$D292,Listes!$A$43:$E$49,3,FALSE)))+(VLOOKUP(Barèmes!$D292,Listes!$A$43:$E$49,4,FALSE))))))</f>
        <v/>
      </c>
      <c r="N292" s="71" t="str">
        <f>IF($G292="","",IF($C292=Listes!$B$34,Listes!$I$31,IF($C292=Listes!$B$35,(VLOOKUP(Barèmes!$F292,Listes!$E$31:$F$36,2,FALSE)),IF($C292=Listes!$B$33,IF(Barèmes!$E292&lt;=Listes!$A$64,Barèmes!$E292*Listes!$A$65,IF(Barèmes!$E292&gt;Listes!$D$64,Barèmes!$E292*Listes!$D$65,((Barèmes!$E292*Listes!$B$65)+Listes!$C$65)))))))</f>
        <v/>
      </c>
      <c r="O292" s="72" t="str">
        <f t="shared" si="10"/>
        <v/>
      </c>
      <c r="P292" s="112"/>
    </row>
    <row r="293" spans="1:16" ht="20.100000000000001" customHeight="1" x14ac:dyDescent="0.25">
      <c r="A293" s="26">
        <v>287</v>
      </c>
      <c r="B293" s="96"/>
      <c r="C293" s="96"/>
      <c r="D293" s="96"/>
      <c r="E293" s="96"/>
      <c r="F293" s="96"/>
      <c r="G293" s="77" t="str">
        <f>IF(C293="","",IF(C293="","",(VLOOKUP(C293,Listes!$B$31:$C$35,2,FALSE))))</f>
        <v/>
      </c>
      <c r="H293" s="252"/>
      <c r="I293" s="252"/>
      <c r="J293" s="96" t="str">
        <f t="shared" si="9"/>
        <v/>
      </c>
      <c r="K293" s="72" t="str">
        <f>IF(G293="","",IF(G293="","",(VLOOKUP(G293,Listes!$C$31:$D$35,2,FALSE))))</f>
        <v/>
      </c>
      <c r="L293" s="71" t="str">
        <f>IF($G293="","",IF($C293=Listes!$B$32,IF(Barèmes!$E293&lt;=Listes!$B$53,(Barèmes!$E293*(VLOOKUP(Barèmes!$D293,Listes!$A$54:$E$60,2,FALSE))),IF(Barèmes!$E293&gt;Listes!$E$53,(Barèmes!$E293*(VLOOKUP(Barèmes!$D293,Listes!$A$54:$E$60,5,FALSE))),(Barèmes!$E293*(VLOOKUP(Barèmes!$D293,Listes!$A$54:$E$60,3,FALSE)))+(VLOOKUP(Barèmes!$D293,Listes!$A$54:$E$60,4,FALSE))))))</f>
        <v/>
      </c>
      <c r="M293" s="71" t="str">
        <f>IF($G293="","",IF($C293=Listes!$B$31,IF(Barèmes!$E293&lt;=Listes!$B$42,(Barèmes!$E293*(VLOOKUP(Barèmes!$D293,Listes!$A$43:$E$49,2,FALSE))),IF(Barèmes!$E293&gt;Listes!$D$42,(Barèmes!$E293*(VLOOKUP(Barèmes!$D293,Listes!$A$43:$E$49,5,FALSE))),(Barèmes!$E293*(VLOOKUP(Barèmes!$D293,Listes!$A$43:$E$49,3,FALSE)))+(VLOOKUP(Barèmes!$D293,Listes!$A$43:$E$49,4,FALSE))))))</f>
        <v/>
      </c>
      <c r="N293" s="71" t="str">
        <f>IF($G293="","",IF($C293=Listes!$B$34,Listes!$I$31,IF($C293=Listes!$B$35,(VLOOKUP(Barèmes!$F293,Listes!$E$31:$F$36,2,FALSE)),IF($C293=Listes!$B$33,IF(Barèmes!$E293&lt;=Listes!$A$64,Barèmes!$E293*Listes!$A$65,IF(Barèmes!$E293&gt;Listes!$D$64,Barèmes!$E293*Listes!$D$65,((Barèmes!$E293*Listes!$B$65)+Listes!$C$65)))))))</f>
        <v/>
      </c>
      <c r="O293" s="72" t="str">
        <f t="shared" si="10"/>
        <v/>
      </c>
      <c r="P293" s="112"/>
    </row>
    <row r="294" spans="1:16" ht="20.100000000000001" customHeight="1" x14ac:dyDescent="0.25">
      <c r="A294" s="26">
        <v>288</v>
      </c>
      <c r="B294" s="96"/>
      <c r="C294" s="96"/>
      <c r="D294" s="96"/>
      <c r="E294" s="96"/>
      <c r="F294" s="96"/>
      <c r="G294" s="77" t="str">
        <f>IF(C294="","",IF(C294="","",(VLOOKUP(C294,Listes!$B$31:$C$35,2,FALSE))))</f>
        <v/>
      </c>
      <c r="H294" s="252"/>
      <c r="I294" s="252"/>
      <c r="J294" s="96" t="str">
        <f t="shared" si="9"/>
        <v/>
      </c>
      <c r="K294" s="72" t="str">
        <f>IF(G294="","",IF(G294="","",(VLOOKUP(G294,Listes!$C$31:$D$35,2,FALSE))))</f>
        <v/>
      </c>
      <c r="L294" s="71" t="str">
        <f>IF($G294="","",IF($C294=Listes!$B$32,IF(Barèmes!$E294&lt;=Listes!$B$53,(Barèmes!$E294*(VLOOKUP(Barèmes!$D294,Listes!$A$54:$E$60,2,FALSE))),IF(Barèmes!$E294&gt;Listes!$E$53,(Barèmes!$E294*(VLOOKUP(Barèmes!$D294,Listes!$A$54:$E$60,5,FALSE))),(Barèmes!$E294*(VLOOKUP(Barèmes!$D294,Listes!$A$54:$E$60,3,FALSE)))+(VLOOKUP(Barèmes!$D294,Listes!$A$54:$E$60,4,FALSE))))))</f>
        <v/>
      </c>
      <c r="M294" s="71" t="str">
        <f>IF($G294="","",IF($C294=Listes!$B$31,IF(Barèmes!$E294&lt;=Listes!$B$42,(Barèmes!$E294*(VLOOKUP(Barèmes!$D294,Listes!$A$43:$E$49,2,FALSE))),IF(Barèmes!$E294&gt;Listes!$D$42,(Barèmes!$E294*(VLOOKUP(Barèmes!$D294,Listes!$A$43:$E$49,5,FALSE))),(Barèmes!$E294*(VLOOKUP(Barèmes!$D294,Listes!$A$43:$E$49,3,FALSE)))+(VLOOKUP(Barèmes!$D294,Listes!$A$43:$E$49,4,FALSE))))))</f>
        <v/>
      </c>
      <c r="N294" s="71" t="str">
        <f>IF($G294="","",IF($C294=Listes!$B$34,Listes!$I$31,IF($C294=Listes!$B$35,(VLOOKUP(Barèmes!$F294,Listes!$E$31:$F$36,2,FALSE)),IF($C294=Listes!$B$33,IF(Barèmes!$E294&lt;=Listes!$A$64,Barèmes!$E294*Listes!$A$65,IF(Barèmes!$E294&gt;Listes!$D$64,Barèmes!$E294*Listes!$D$65,((Barèmes!$E294*Listes!$B$65)+Listes!$C$65)))))))</f>
        <v/>
      </c>
      <c r="O294" s="72" t="str">
        <f t="shared" si="10"/>
        <v/>
      </c>
      <c r="P294" s="112"/>
    </row>
    <row r="295" spans="1:16" ht="20.100000000000001" customHeight="1" x14ac:dyDescent="0.25">
      <c r="A295" s="26">
        <v>289</v>
      </c>
      <c r="B295" s="96"/>
      <c r="C295" s="96"/>
      <c r="D295" s="96"/>
      <c r="E295" s="96"/>
      <c r="F295" s="96"/>
      <c r="G295" s="77" t="str">
        <f>IF(C295="","",IF(C295="","",(VLOOKUP(C295,Listes!$B$31:$C$35,2,FALSE))))</f>
        <v/>
      </c>
      <c r="H295" s="252"/>
      <c r="I295" s="252"/>
      <c r="J295" s="96" t="str">
        <f t="shared" si="9"/>
        <v/>
      </c>
      <c r="K295" s="72" t="str">
        <f>IF(G295="","",IF(G295="","",(VLOOKUP(G295,Listes!$C$31:$D$35,2,FALSE))))</f>
        <v/>
      </c>
      <c r="L295" s="71" t="str">
        <f>IF($G295="","",IF($C295=Listes!$B$32,IF(Barèmes!$E295&lt;=Listes!$B$53,(Barèmes!$E295*(VLOOKUP(Barèmes!$D295,Listes!$A$54:$E$60,2,FALSE))),IF(Barèmes!$E295&gt;Listes!$E$53,(Barèmes!$E295*(VLOOKUP(Barèmes!$D295,Listes!$A$54:$E$60,5,FALSE))),(Barèmes!$E295*(VLOOKUP(Barèmes!$D295,Listes!$A$54:$E$60,3,FALSE)))+(VLOOKUP(Barèmes!$D295,Listes!$A$54:$E$60,4,FALSE))))))</f>
        <v/>
      </c>
      <c r="M295" s="71" t="str">
        <f>IF($G295="","",IF($C295=Listes!$B$31,IF(Barèmes!$E295&lt;=Listes!$B$42,(Barèmes!$E295*(VLOOKUP(Barèmes!$D295,Listes!$A$43:$E$49,2,FALSE))),IF(Barèmes!$E295&gt;Listes!$D$42,(Barèmes!$E295*(VLOOKUP(Barèmes!$D295,Listes!$A$43:$E$49,5,FALSE))),(Barèmes!$E295*(VLOOKUP(Barèmes!$D295,Listes!$A$43:$E$49,3,FALSE)))+(VLOOKUP(Barèmes!$D295,Listes!$A$43:$E$49,4,FALSE))))))</f>
        <v/>
      </c>
      <c r="N295" s="71" t="str">
        <f>IF($G295="","",IF($C295=Listes!$B$34,Listes!$I$31,IF($C295=Listes!$B$35,(VLOOKUP(Barèmes!$F295,Listes!$E$31:$F$36,2,FALSE)),IF($C295=Listes!$B$33,IF(Barèmes!$E295&lt;=Listes!$A$64,Barèmes!$E295*Listes!$A$65,IF(Barèmes!$E295&gt;Listes!$D$64,Barèmes!$E295*Listes!$D$65,((Barèmes!$E295*Listes!$B$65)+Listes!$C$65)))))))</f>
        <v/>
      </c>
      <c r="O295" s="72" t="str">
        <f t="shared" si="10"/>
        <v/>
      </c>
      <c r="P295" s="112"/>
    </row>
    <row r="296" spans="1:16" ht="20.100000000000001" customHeight="1" x14ac:dyDescent="0.25">
      <c r="A296" s="26">
        <v>290</v>
      </c>
      <c r="B296" s="96"/>
      <c r="C296" s="96"/>
      <c r="D296" s="96"/>
      <c r="E296" s="96"/>
      <c r="F296" s="96"/>
      <c r="G296" s="77" t="str">
        <f>IF(C296="","",IF(C296="","",(VLOOKUP(C296,Listes!$B$31:$C$35,2,FALSE))))</f>
        <v/>
      </c>
      <c r="H296" s="252"/>
      <c r="I296" s="252"/>
      <c r="J296" s="96" t="str">
        <f t="shared" si="9"/>
        <v/>
      </c>
      <c r="K296" s="72" t="str">
        <f>IF(G296="","",IF(G296="","",(VLOOKUP(G296,Listes!$C$31:$D$35,2,FALSE))))</f>
        <v/>
      </c>
      <c r="L296" s="71" t="str">
        <f>IF($G296="","",IF($C296=Listes!$B$32,IF(Barèmes!$E296&lt;=Listes!$B$53,(Barèmes!$E296*(VLOOKUP(Barèmes!$D296,Listes!$A$54:$E$60,2,FALSE))),IF(Barèmes!$E296&gt;Listes!$E$53,(Barèmes!$E296*(VLOOKUP(Barèmes!$D296,Listes!$A$54:$E$60,5,FALSE))),(Barèmes!$E296*(VLOOKUP(Barèmes!$D296,Listes!$A$54:$E$60,3,FALSE)))+(VLOOKUP(Barèmes!$D296,Listes!$A$54:$E$60,4,FALSE))))))</f>
        <v/>
      </c>
      <c r="M296" s="71" t="str">
        <f>IF($G296="","",IF($C296=Listes!$B$31,IF(Barèmes!$E296&lt;=Listes!$B$42,(Barèmes!$E296*(VLOOKUP(Barèmes!$D296,Listes!$A$43:$E$49,2,FALSE))),IF(Barèmes!$E296&gt;Listes!$D$42,(Barèmes!$E296*(VLOOKUP(Barèmes!$D296,Listes!$A$43:$E$49,5,FALSE))),(Barèmes!$E296*(VLOOKUP(Barèmes!$D296,Listes!$A$43:$E$49,3,FALSE)))+(VLOOKUP(Barèmes!$D296,Listes!$A$43:$E$49,4,FALSE))))))</f>
        <v/>
      </c>
      <c r="N296" s="71" t="str">
        <f>IF($G296="","",IF($C296=Listes!$B$34,Listes!$I$31,IF($C296=Listes!$B$35,(VLOOKUP(Barèmes!$F296,Listes!$E$31:$F$36,2,FALSE)),IF($C296=Listes!$B$33,IF(Barèmes!$E296&lt;=Listes!$A$64,Barèmes!$E296*Listes!$A$65,IF(Barèmes!$E296&gt;Listes!$D$64,Barèmes!$E296*Listes!$D$65,((Barèmes!$E296*Listes!$B$65)+Listes!$C$65)))))))</f>
        <v/>
      </c>
      <c r="O296" s="72" t="str">
        <f t="shared" si="10"/>
        <v/>
      </c>
      <c r="P296" s="112"/>
    </row>
    <row r="297" spans="1:16" ht="20.100000000000001" customHeight="1" x14ac:dyDescent="0.25">
      <c r="A297" s="26">
        <v>291</v>
      </c>
      <c r="B297" s="96"/>
      <c r="C297" s="96"/>
      <c r="D297" s="96"/>
      <c r="E297" s="96"/>
      <c r="F297" s="96"/>
      <c r="G297" s="77" t="str">
        <f>IF(C297="","",IF(C297="","",(VLOOKUP(C297,Listes!$B$31:$C$35,2,FALSE))))</f>
        <v/>
      </c>
      <c r="H297" s="252"/>
      <c r="I297" s="252"/>
      <c r="J297" s="96" t="str">
        <f t="shared" si="9"/>
        <v/>
      </c>
      <c r="K297" s="72" t="str">
        <f>IF(G297="","",IF(G297="","",(VLOOKUP(G297,Listes!$C$31:$D$35,2,FALSE))))</f>
        <v/>
      </c>
      <c r="L297" s="71" t="str">
        <f>IF($G297="","",IF($C297=Listes!$B$32,IF(Barèmes!$E297&lt;=Listes!$B$53,(Barèmes!$E297*(VLOOKUP(Barèmes!$D297,Listes!$A$54:$E$60,2,FALSE))),IF(Barèmes!$E297&gt;Listes!$E$53,(Barèmes!$E297*(VLOOKUP(Barèmes!$D297,Listes!$A$54:$E$60,5,FALSE))),(Barèmes!$E297*(VLOOKUP(Barèmes!$D297,Listes!$A$54:$E$60,3,FALSE)))+(VLOOKUP(Barèmes!$D297,Listes!$A$54:$E$60,4,FALSE))))))</f>
        <v/>
      </c>
      <c r="M297" s="71" t="str">
        <f>IF($G297="","",IF($C297=Listes!$B$31,IF(Barèmes!$E297&lt;=Listes!$B$42,(Barèmes!$E297*(VLOOKUP(Barèmes!$D297,Listes!$A$43:$E$49,2,FALSE))),IF(Barèmes!$E297&gt;Listes!$D$42,(Barèmes!$E297*(VLOOKUP(Barèmes!$D297,Listes!$A$43:$E$49,5,FALSE))),(Barèmes!$E297*(VLOOKUP(Barèmes!$D297,Listes!$A$43:$E$49,3,FALSE)))+(VLOOKUP(Barèmes!$D297,Listes!$A$43:$E$49,4,FALSE))))))</f>
        <v/>
      </c>
      <c r="N297" s="71" t="str">
        <f>IF($G297="","",IF($C297=Listes!$B$34,Listes!$I$31,IF($C297=Listes!$B$35,(VLOOKUP(Barèmes!$F297,Listes!$E$31:$F$36,2,FALSE)),IF($C297=Listes!$B$33,IF(Barèmes!$E297&lt;=Listes!$A$64,Barèmes!$E297*Listes!$A$65,IF(Barèmes!$E297&gt;Listes!$D$64,Barèmes!$E297*Listes!$D$65,((Barèmes!$E297*Listes!$B$65)+Listes!$C$65)))))))</f>
        <v/>
      </c>
      <c r="O297" s="72" t="str">
        <f t="shared" si="10"/>
        <v/>
      </c>
      <c r="P297" s="112"/>
    </row>
    <row r="298" spans="1:16" ht="20.100000000000001" customHeight="1" x14ac:dyDescent="0.25">
      <c r="A298" s="26">
        <v>292</v>
      </c>
      <c r="B298" s="96"/>
      <c r="C298" s="96"/>
      <c r="D298" s="96"/>
      <c r="E298" s="96"/>
      <c r="F298" s="96"/>
      <c r="G298" s="77" t="str">
        <f>IF(C298="","",IF(C298="","",(VLOOKUP(C298,Listes!$B$31:$C$35,2,FALSE))))</f>
        <v/>
      </c>
      <c r="H298" s="252"/>
      <c r="I298" s="252"/>
      <c r="J298" s="96" t="str">
        <f t="shared" si="9"/>
        <v/>
      </c>
      <c r="K298" s="72" t="str">
        <f>IF(G298="","",IF(G298="","",(VLOOKUP(G298,Listes!$C$31:$D$35,2,FALSE))))</f>
        <v/>
      </c>
      <c r="L298" s="71" t="str">
        <f>IF($G298="","",IF($C298=Listes!$B$32,IF(Barèmes!$E298&lt;=Listes!$B$53,(Barèmes!$E298*(VLOOKUP(Barèmes!$D298,Listes!$A$54:$E$60,2,FALSE))),IF(Barèmes!$E298&gt;Listes!$E$53,(Barèmes!$E298*(VLOOKUP(Barèmes!$D298,Listes!$A$54:$E$60,5,FALSE))),(Barèmes!$E298*(VLOOKUP(Barèmes!$D298,Listes!$A$54:$E$60,3,FALSE)))+(VLOOKUP(Barèmes!$D298,Listes!$A$54:$E$60,4,FALSE))))))</f>
        <v/>
      </c>
      <c r="M298" s="71" t="str">
        <f>IF($G298="","",IF($C298=Listes!$B$31,IF(Barèmes!$E298&lt;=Listes!$B$42,(Barèmes!$E298*(VLOOKUP(Barèmes!$D298,Listes!$A$43:$E$49,2,FALSE))),IF(Barèmes!$E298&gt;Listes!$D$42,(Barèmes!$E298*(VLOOKUP(Barèmes!$D298,Listes!$A$43:$E$49,5,FALSE))),(Barèmes!$E298*(VLOOKUP(Barèmes!$D298,Listes!$A$43:$E$49,3,FALSE)))+(VLOOKUP(Barèmes!$D298,Listes!$A$43:$E$49,4,FALSE))))))</f>
        <v/>
      </c>
      <c r="N298" s="71" t="str">
        <f>IF($G298="","",IF($C298=Listes!$B$34,Listes!$I$31,IF($C298=Listes!$B$35,(VLOOKUP(Barèmes!$F298,Listes!$E$31:$F$36,2,FALSE)),IF($C298=Listes!$B$33,IF(Barèmes!$E298&lt;=Listes!$A$64,Barèmes!$E298*Listes!$A$65,IF(Barèmes!$E298&gt;Listes!$D$64,Barèmes!$E298*Listes!$D$65,((Barèmes!$E298*Listes!$B$65)+Listes!$C$65)))))))</f>
        <v/>
      </c>
      <c r="O298" s="72" t="str">
        <f t="shared" si="10"/>
        <v/>
      </c>
      <c r="P298" s="112"/>
    </row>
    <row r="299" spans="1:16" ht="20.100000000000001" customHeight="1" x14ac:dyDescent="0.25">
      <c r="A299" s="26">
        <v>293</v>
      </c>
      <c r="B299" s="96"/>
      <c r="C299" s="96"/>
      <c r="D299" s="96"/>
      <c r="E299" s="96"/>
      <c r="F299" s="96"/>
      <c r="G299" s="77" t="str">
        <f>IF(C299="","",IF(C299="","",(VLOOKUP(C299,Listes!$B$31:$C$35,2,FALSE))))</f>
        <v/>
      </c>
      <c r="H299" s="252"/>
      <c r="I299" s="252"/>
      <c r="J299" s="96" t="str">
        <f t="shared" si="9"/>
        <v/>
      </c>
      <c r="K299" s="72" t="str">
        <f>IF(G299="","",IF(G299="","",(VLOOKUP(G299,Listes!$C$31:$D$35,2,FALSE))))</f>
        <v/>
      </c>
      <c r="L299" s="71" t="str">
        <f>IF($G299="","",IF($C299=Listes!$B$32,IF(Barèmes!$E299&lt;=Listes!$B$53,(Barèmes!$E299*(VLOOKUP(Barèmes!$D299,Listes!$A$54:$E$60,2,FALSE))),IF(Barèmes!$E299&gt;Listes!$E$53,(Barèmes!$E299*(VLOOKUP(Barèmes!$D299,Listes!$A$54:$E$60,5,FALSE))),(Barèmes!$E299*(VLOOKUP(Barèmes!$D299,Listes!$A$54:$E$60,3,FALSE)))+(VLOOKUP(Barèmes!$D299,Listes!$A$54:$E$60,4,FALSE))))))</f>
        <v/>
      </c>
      <c r="M299" s="71" t="str">
        <f>IF($G299="","",IF($C299=Listes!$B$31,IF(Barèmes!$E299&lt;=Listes!$B$42,(Barèmes!$E299*(VLOOKUP(Barèmes!$D299,Listes!$A$43:$E$49,2,FALSE))),IF(Barèmes!$E299&gt;Listes!$D$42,(Barèmes!$E299*(VLOOKUP(Barèmes!$D299,Listes!$A$43:$E$49,5,FALSE))),(Barèmes!$E299*(VLOOKUP(Barèmes!$D299,Listes!$A$43:$E$49,3,FALSE)))+(VLOOKUP(Barèmes!$D299,Listes!$A$43:$E$49,4,FALSE))))))</f>
        <v/>
      </c>
      <c r="N299" s="71" t="str">
        <f>IF($G299="","",IF($C299=Listes!$B$34,Listes!$I$31,IF($C299=Listes!$B$35,(VLOOKUP(Barèmes!$F299,Listes!$E$31:$F$36,2,FALSE)),IF($C299=Listes!$B$33,IF(Barèmes!$E299&lt;=Listes!$A$64,Barèmes!$E299*Listes!$A$65,IF(Barèmes!$E299&gt;Listes!$D$64,Barèmes!$E299*Listes!$D$65,((Barèmes!$E299*Listes!$B$65)+Listes!$C$65)))))))</f>
        <v/>
      </c>
      <c r="O299" s="72" t="str">
        <f t="shared" si="10"/>
        <v/>
      </c>
      <c r="P299" s="112"/>
    </row>
    <row r="300" spans="1:16" ht="20.100000000000001" customHeight="1" x14ac:dyDescent="0.25">
      <c r="A300" s="26">
        <v>294</v>
      </c>
      <c r="B300" s="96"/>
      <c r="C300" s="96"/>
      <c r="D300" s="96"/>
      <c r="E300" s="96"/>
      <c r="F300" s="96"/>
      <c r="G300" s="77" t="str">
        <f>IF(C300="","",IF(C300="","",(VLOOKUP(C300,Listes!$B$31:$C$35,2,FALSE))))</f>
        <v/>
      </c>
      <c r="H300" s="252"/>
      <c r="I300" s="252"/>
      <c r="J300" s="96" t="str">
        <f t="shared" si="9"/>
        <v/>
      </c>
      <c r="K300" s="72" t="str">
        <f>IF(G300="","",IF(G300="","",(VLOOKUP(G300,Listes!$C$31:$D$35,2,FALSE))))</f>
        <v/>
      </c>
      <c r="L300" s="71" t="str">
        <f>IF($G300="","",IF($C300=Listes!$B$32,IF(Barèmes!$E300&lt;=Listes!$B$53,(Barèmes!$E300*(VLOOKUP(Barèmes!$D300,Listes!$A$54:$E$60,2,FALSE))),IF(Barèmes!$E300&gt;Listes!$E$53,(Barèmes!$E300*(VLOOKUP(Barèmes!$D300,Listes!$A$54:$E$60,5,FALSE))),(Barèmes!$E300*(VLOOKUP(Barèmes!$D300,Listes!$A$54:$E$60,3,FALSE)))+(VLOOKUP(Barèmes!$D300,Listes!$A$54:$E$60,4,FALSE))))))</f>
        <v/>
      </c>
      <c r="M300" s="71" t="str">
        <f>IF($G300="","",IF($C300=Listes!$B$31,IF(Barèmes!$E300&lt;=Listes!$B$42,(Barèmes!$E300*(VLOOKUP(Barèmes!$D300,Listes!$A$43:$E$49,2,FALSE))),IF(Barèmes!$E300&gt;Listes!$D$42,(Barèmes!$E300*(VLOOKUP(Barèmes!$D300,Listes!$A$43:$E$49,5,FALSE))),(Barèmes!$E300*(VLOOKUP(Barèmes!$D300,Listes!$A$43:$E$49,3,FALSE)))+(VLOOKUP(Barèmes!$D300,Listes!$A$43:$E$49,4,FALSE))))))</f>
        <v/>
      </c>
      <c r="N300" s="71" t="str">
        <f>IF($G300="","",IF($C300=Listes!$B$34,Listes!$I$31,IF($C300=Listes!$B$35,(VLOOKUP(Barèmes!$F300,Listes!$E$31:$F$36,2,FALSE)),IF($C300=Listes!$B$33,IF(Barèmes!$E300&lt;=Listes!$A$64,Barèmes!$E300*Listes!$A$65,IF(Barèmes!$E300&gt;Listes!$D$64,Barèmes!$E300*Listes!$D$65,((Barèmes!$E300*Listes!$B$65)+Listes!$C$65)))))))</f>
        <v/>
      </c>
      <c r="O300" s="72" t="str">
        <f t="shared" si="10"/>
        <v/>
      </c>
      <c r="P300" s="112"/>
    </row>
    <row r="301" spans="1:16" ht="20.100000000000001" customHeight="1" x14ac:dyDescent="0.25">
      <c r="A301" s="26">
        <v>295</v>
      </c>
      <c r="B301" s="96"/>
      <c r="C301" s="96"/>
      <c r="D301" s="96"/>
      <c r="E301" s="96"/>
      <c r="F301" s="96"/>
      <c r="G301" s="77" t="str">
        <f>IF(C301="","",IF(C301="","",(VLOOKUP(C301,Listes!$B$31:$C$35,2,FALSE))))</f>
        <v/>
      </c>
      <c r="H301" s="252"/>
      <c r="I301" s="252"/>
      <c r="J301" s="96" t="str">
        <f t="shared" si="9"/>
        <v/>
      </c>
      <c r="K301" s="72" t="str">
        <f>IF(G301="","",IF(G301="","",(VLOOKUP(G301,Listes!$C$31:$D$35,2,FALSE))))</f>
        <v/>
      </c>
      <c r="L301" s="71" t="str">
        <f>IF($G301="","",IF($C301=Listes!$B$32,IF(Barèmes!$E301&lt;=Listes!$B$53,(Barèmes!$E301*(VLOOKUP(Barèmes!$D301,Listes!$A$54:$E$60,2,FALSE))),IF(Barèmes!$E301&gt;Listes!$E$53,(Barèmes!$E301*(VLOOKUP(Barèmes!$D301,Listes!$A$54:$E$60,5,FALSE))),(Barèmes!$E301*(VLOOKUP(Barèmes!$D301,Listes!$A$54:$E$60,3,FALSE)))+(VLOOKUP(Barèmes!$D301,Listes!$A$54:$E$60,4,FALSE))))))</f>
        <v/>
      </c>
      <c r="M301" s="71" t="str">
        <f>IF($G301="","",IF($C301=Listes!$B$31,IF(Barèmes!$E301&lt;=Listes!$B$42,(Barèmes!$E301*(VLOOKUP(Barèmes!$D301,Listes!$A$43:$E$49,2,FALSE))),IF(Barèmes!$E301&gt;Listes!$D$42,(Barèmes!$E301*(VLOOKUP(Barèmes!$D301,Listes!$A$43:$E$49,5,FALSE))),(Barèmes!$E301*(VLOOKUP(Barèmes!$D301,Listes!$A$43:$E$49,3,FALSE)))+(VLOOKUP(Barèmes!$D301,Listes!$A$43:$E$49,4,FALSE))))))</f>
        <v/>
      </c>
      <c r="N301" s="71" t="str">
        <f>IF($G301="","",IF($C301=Listes!$B$34,Listes!$I$31,IF($C301=Listes!$B$35,(VLOOKUP(Barèmes!$F301,Listes!$E$31:$F$36,2,FALSE)),IF($C301=Listes!$B$33,IF(Barèmes!$E301&lt;=Listes!$A$64,Barèmes!$E301*Listes!$A$65,IF(Barèmes!$E301&gt;Listes!$D$64,Barèmes!$E301*Listes!$D$65,((Barèmes!$E301*Listes!$B$65)+Listes!$C$65)))))))</f>
        <v/>
      </c>
      <c r="O301" s="72" t="str">
        <f t="shared" si="10"/>
        <v/>
      </c>
      <c r="P301" s="112"/>
    </row>
    <row r="302" spans="1:16" ht="20.100000000000001" customHeight="1" x14ac:dyDescent="0.25">
      <c r="A302" s="26">
        <v>296</v>
      </c>
      <c r="B302" s="96"/>
      <c r="C302" s="96"/>
      <c r="D302" s="96"/>
      <c r="E302" s="96"/>
      <c r="F302" s="96"/>
      <c r="G302" s="77" t="str">
        <f>IF(C302="","",IF(C302="","",(VLOOKUP(C302,Listes!$B$31:$C$35,2,FALSE))))</f>
        <v/>
      </c>
      <c r="H302" s="252"/>
      <c r="I302" s="252"/>
      <c r="J302" s="96" t="str">
        <f t="shared" si="9"/>
        <v/>
      </c>
      <c r="K302" s="72" t="str">
        <f>IF(G302="","",IF(G302="","",(VLOOKUP(G302,Listes!$C$31:$D$35,2,FALSE))))</f>
        <v/>
      </c>
      <c r="L302" s="71" t="str">
        <f>IF($G302="","",IF($C302=Listes!$B$32,IF(Barèmes!$E302&lt;=Listes!$B$53,(Barèmes!$E302*(VLOOKUP(Barèmes!$D302,Listes!$A$54:$E$60,2,FALSE))),IF(Barèmes!$E302&gt;Listes!$E$53,(Barèmes!$E302*(VLOOKUP(Barèmes!$D302,Listes!$A$54:$E$60,5,FALSE))),(Barèmes!$E302*(VLOOKUP(Barèmes!$D302,Listes!$A$54:$E$60,3,FALSE)))+(VLOOKUP(Barèmes!$D302,Listes!$A$54:$E$60,4,FALSE))))))</f>
        <v/>
      </c>
      <c r="M302" s="71" t="str">
        <f>IF($G302="","",IF($C302=Listes!$B$31,IF(Barèmes!$E302&lt;=Listes!$B$42,(Barèmes!$E302*(VLOOKUP(Barèmes!$D302,Listes!$A$43:$E$49,2,FALSE))),IF(Barèmes!$E302&gt;Listes!$D$42,(Barèmes!$E302*(VLOOKUP(Barèmes!$D302,Listes!$A$43:$E$49,5,FALSE))),(Barèmes!$E302*(VLOOKUP(Barèmes!$D302,Listes!$A$43:$E$49,3,FALSE)))+(VLOOKUP(Barèmes!$D302,Listes!$A$43:$E$49,4,FALSE))))))</f>
        <v/>
      </c>
      <c r="N302" s="71" t="str">
        <f>IF($G302="","",IF($C302=Listes!$B$34,Listes!$I$31,IF($C302=Listes!$B$35,(VLOOKUP(Barèmes!$F302,Listes!$E$31:$F$36,2,FALSE)),IF($C302=Listes!$B$33,IF(Barèmes!$E302&lt;=Listes!$A$64,Barèmes!$E302*Listes!$A$65,IF(Barèmes!$E302&gt;Listes!$D$64,Barèmes!$E302*Listes!$D$65,((Barèmes!$E302*Listes!$B$65)+Listes!$C$65)))))))</f>
        <v/>
      </c>
      <c r="O302" s="72" t="str">
        <f t="shared" si="10"/>
        <v/>
      </c>
      <c r="P302" s="112"/>
    </row>
    <row r="303" spans="1:16" ht="20.100000000000001" customHeight="1" x14ac:dyDescent="0.25">
      <c r="A303" s="26">
        <v>297</v>
      </c>
      <c r="B303" s="96"/>
      <c r="C303" s="96"/>
      <c r="D303" s="96"/>
      <c r="E303" s="96"/>
      <c r="F303" s="96"/>
      <c r="G303" s="77" t="str">
        <f>IF(C303="","",IF(C303="","",(VLOOKUP(C303,Listes!$B$31:$C$35,2,FALSE))))</f>
        <v/>
      </c>
      <c r="H303" s="252"/>
      <c r="I303" s="252"/>
      <c r="J303" s="96" t="str">
        <f t="shared" si="9"/>
        <v/>
      </c>
      <c r="K303" s="72" t="str">
        <f>IF(G303="","",IF(G303="","",(VLOOKUP(G303,Listes!$C$31:$D$35,2,FALSE))))</f>
        <v/>
      </c>
      <c r="L303" s="71" t="str">
        <f>IF($G303="","",IF($C303=Listes!$B$32,IF(Barèmes!$E303&lt;=Listes!$B$53,(Barèmes!$E303*(VLOOKUP(Barèmes!$D303,Listes!$A$54:$E$60,2,FALSE))),IF(Barèmes!$E303&gt;Listes!$E$53,(Barèmes!$E303*(VLOOKUP(Barèmes!$D303,Listes!$A$54:$E$60,5,FALSE))),(Barèmes!$E303*(VLOOKUP(Barèmes!$D303,Listes!$A$54:$E$60,3,FALSE)))+(VLOOKUP(Barèmes!$D303,Listes!$A$54:$E$60,4,FALSE))))))</f>
        <v/>
      </c>
      <c r="M303" s="71" t="str">
        <f>IF($G303="","",IF($C303=Listes!$B$31,IF(Barèmes!$E303&lt;=Listes!$B$42,(Barèmes!$E303*(VLOOKUP(Barèmes!$D303,Listes!$A$43:$E$49,2,FALSE))),IF(Barèmes!$E303&gt;Listes!$D$42,(Barèmes!$E303*(VLOOKUP(Barèmes!$D303,Listes!$A$43:$E$49,5,FALSE))),(Barèmes!$E303*(VLOOKUP(Barèmes!$D303,Listes!$A$43:$E$49,3,FALSE)))+(VLOOKUP(Barèmes!$D303,Listes!$A$43:$E$49,4,FALSE))))))</f>
        <v/>
      </c>
      <c r="N303" s="71" t="str">
        <f>IF($G303="","",IF($C303=Listes!$B$34,Listes!$I$31,IF($C303=Listes!$B$35,(VLOOKUP(Barèmes!$F303,Listes!$E$31:$F$36,2,FALSE)),IF($C303=Listes!$B$33,IF(Barèmes!$E303&lt;=Listes!$A$64,Barèmes!$E303*Listes!$A$65,IF(Barèmes!$E303&gt;Listes!$D$64,Barèmes!$E303*Listes!$D$65,((Barèmes!$E303*Listes!$B$65)+Listes!$C$65)))))))</f>
        <v/>
      </c>
      <c r="O303" s="72" t="str">
        <f t="shared" si="10"/>
        <v/>
      </c>
      <c r="P303" s="112"/>
    </row>
    <row r="304" spans="1:16" ht="20.100000000000001" customHeight="1" x14ac:dyDescent="0.25">
      <c r="A304" s="26">
        <v>298</v>
      </c>
      <c r="B304" s="96"/>
      <c r="C304" s="96"/>
      <c r="D304" s="96"/>
      <c r="E304" s="96"/>
      <c r="F304" s="96"/>
      <c r="G304" s="77" t="str">
        <f>IF(C304="","",IF(C304="","",(VLOOKUP(C304,Listes!$B$31:$C$35,2,FALSE))))</f>
        <v/>
      </c>
      <c r="H304" s="252"/>
      <c r="I304" s="252"/>
      <c r="J304" s="96" t="str">
        <f t="shared" si="9"/>
        <v/>
      </c>
      <c r="K304" s="72" t="str">
        <f>IF(G304="","",IF(G304="","",(VLOOKUP(G304,Listes!$C$31:$D$35,2,FALSE))))</f>
        <v/>
      </c>
      <c r="L304" s="71" t="str">
        <f>IF($G304="","",IF($C304=Listes!$B$32,IF(Barèmes!$E304&lt;=Listes!$B$53,(Barèmes!$E304*(VLOOKUP(Barèmes!$D304,Listes!$A$54:$E$60,2,FALSE))),IF(Barèmes!$E304&gt;Listes!$E$53,(Barèmes!$E304*(VLOOKUP(Barèmes!$D304,Listes!$A$54:$E$60,5,FALSE))),(Barèmes!$E304*(VLOOKUP(Barèmes!$D304,Listes!$A$54:$E$60,3,FALSE)))+(VLOOKUP(Barèmes!$D304,Listes!$A$54:$E$60,4,FALSE))))))</f>
        <v/>
      </c>
      <c r="M304" s="71" t="str">
        <f>IF($G304="","",IF($C304=Listes!$B$31,IF(Barèmes!$E304&lt;=Listes!$B$42,(Barèmes!$E304*(VLOOKUP(Barèmes!$D304,Listes!$A$43:$E$49,2,FALSE))),IF(Barèmes!$E304&gt;Listes!$D$42,(Barèmes!$E304*(VLOOKUP(Barèmes!$D304,Listes!$A$43:$E$49,5,FALSE))),(Barèmes!$E304*(VLOOKUP(Barèmes!$D304,Listes!$A$43:$E$49,3,FALSE)))+(VLOOKUP(Barèmes!$D304,Listes!$A$43:$E$49,4,FALSE))))))</f>
        <v/>
      </c>
      <c r="N304" s="71" t="str">
        <f>IF($G304="","",IF($C304=Listes!$B$34,Listes!$I$31,IF($C304=Listes!$B$35,(VLOOKUP(Barèmes!$F304,Listes!$E$31:$F$36,2,FALSE)),IF($C304=Listes!$B$33,IF(Barèmes!$E304&lt;=Listes!$A$64,Barèmes!$E304*Listes!$A$65,IF(Barèmes!$E304&gt;Listes!$D$64,Barèmes!$E304*Listes!$D$65,((Barèmes!$E304*Listes!$B$65)+Listes!$C$65)))))))</f>
        <v/>
      </c>
      <c r="O304" s="72" t="str">
        <f t="shared" si="10"/>
        <v/>
      </c>
      <c r="P304" s="112"/>
    </row>
    <row r="305" spans="1:16" ht="20.100000000000001" customHeight="1" x14ac:dyDescent="0.25">
      <c r="A305" s="26">
        <v>299</v>
      </c>
      <c r="B305" s="96"/>
      <c r="C305" s="96"/>
      <c r="D305" s="96"/>
      <c r="E305" s="96"/>
      <c r="F305" s="96"/>
      <c r="G305" s="77" t="str">
        <f>IF(C305="","",IF(C305="","",(VLOOKUP(C305,Listes!$B$31:$C$35,2,FALSE))))</f>
        <v/>
      </c>
      <c r="H305" s="252"/>
      <c r="I305" s="252"/>
      <c r="J305" s="96" t="str">
        <f t="shared" si="9"/>
        <v/>
      </c>
      <c r="K305" s="72" t="str">
        <f>IF(G305="","",IF(G305="","",(VLOOKUP(G305,Listes!$C$31:$D$35,2,FALSE))))</f>
        <v/>
      </c>
      <c r="L305" s="71" t="str">
        <f>IF($G305="","",IF($C305=Listes!$B$32,IF(Barèmes!$E305&lt;=Listes!$B$53,(Barèmes!$E305*(VLOOKUP(Barèmes!$D305,Listes!$A$54:$E$60,2,FALSE))),IF(Barèmes!$E305&gt;Listes!$E$53,(Barèmes!$E305*(VLOOKUP(Barèmes!$D305,Listes!$A$54:$E$60,5,FALSE))),(Barèmes!$E305*(VLOOKUP(Barèmes!$D305,Listes!$A$54:$E$60,3,FALSE)))+(VLOOKUP(Barèmes!$D305,Listes!$A$54:$E$60,4,FALSE))))))</f>
        <v/>
      </c>
      <c r="M305" s="71" t="str">
        <f>IF($G305="","",IF($C305=Listes!$B$31,IF(Barèmes!$E305&lt;=Listes!$B$42,(Barèmes!$E305*(VLOOKUP(Barèmes!$D305,Listes!$A$43:$E$49,2,FALSE))),IF(Barèmes!$E305&gt;Listes!$D$42,(Barèmes!$E305*(VLOOKUP(Barèmes!$D305,Listes!$A$43:$E$49,5,FALSE))),(Barèmes!$E305*(VLOOKUP(Barèmes!$D305,Listes!$A$43:$E$49,3,FALSE)))+(VLOOKUP(Barèmes!$D305,Listes!$A$43:$E$49,4,FALSE))))))</f>
        <v/>
      </c>
      <c r="N305" s="71" t="str">
        <f>IF($G305="","",IF($C305=Listes!$B$34,Listes!$I$31,IF($C305=Listes!$B$35,(VLOOKUP(Barèmes!$F305,Listes!$E$31:$F$36,2,FALSE)),IF($C305=Listes!$B$33,IF(Barèmes!$E305&lt;=Listes!$A$64,Barèmes!$E305*Listes!$A$65,IF(Barèmes!$E305&gt;Listes!$D$64,Barèmes!$E305*Listes!$D$65,((Barèmes!$E305*Listes!$B$65)+Listes!$C$65)))))))</f>
        <v/>
      </c>
      <c r="O305" s="72" t="str">
        <f t="shared" si="10"/>
        <v/>
      </c>
      <c r="P305" s="112"/>
    </row>
    <row r="306" spans="1:16" ht="20.100000000000001" customHeight="1" x14ac:dyDescent="0.25">
      <c r="A306" s="26">
        <v>300</v>
      </c>
      <c r="B306" s="96"/>
      <c r="C306" s="96"/>
      <c r="D306" s="96"/>
      <c r="E306" s="96"/>
      <c r="F306" s="96"/>
      <c r="G306" s="77" t="str">
        <f>IF(C306="","",IF(C306="","",(VLOOKUP(C306,Listes!$B$31:$C$35,2,FALSE))))</f>
        <v/>
      </c>
      <c r="H306" s="252"/>
      <c r="I306" s="252"/>
      <c r="J306" s="96" t="str">
        <f t="shared" si="9"/>
        <v/>
      </c>
      <c r="K306" s="72" t="str">
        <f>IF(G306="","",IF(G306="","",(VLOOKUP(G306,Listes!$C$31:$D$35,2,FALSE))))</f>
        <v/>
      </c>
      <c r="L306" s="71" t="str">
        <f>IF($G306="","",IF($C306=Listes!$B$32,IF(Barèmes!$E306&lt;=Listes!$B$53,(Barèmes!$E306*(VLOOKUP(Barèmes!$D306,Listes!$A$54:$E$60,2,FALSE))),IF(Barèmes!$E306&gt;Listes!$E$53,(Barèmes!$E306*(VLOOKUP(Barèmes!$D306,Listes!$A$54:$E$60,5,FALSE))),(Barèmes!$E306*(VLOOKUP(Barèmes!$D306,Listes!$A$54:$E$60,3,FALSE)))+(VLOOKUP(Barèmes!$D306,Listes!$A$54:$E$60,4,FALSE))))))</f>
        <v/>
      </c>
      <c r="M306" s="71" t="str">
        <f>IF($G306="","",IF($C306=Listes!$B$31,IF(Barèmes!$E306&lt;=Listes!$B$42,(Barèmes!$E306*(VLOOKUP(Barèmes!$D306,Listes!$A$43:$E$49,2,FALSE))),IF(Barèmes!$E306&gt;Listes!$D$42,(Barèmes!$E306*(VLOOKUP(Barèmes!$D306,Listes!$A$43:$E$49,5,FALSE))),(Barèmes!$E306*(VLOOKUP(Barèmes!$D306,Listes!$A$43:$E$49,3,FALSE)))+(VLOOKUP(Barèmes!$D306,Listes!$A$43:$E$49,4,FALSE))))))</f>
        <v/>
      </c>
      <c r="N306" s="71" t="str">
        <f>IF($G306="","",IF($C306=Listes!$B$34,Listes!$I$31,IF($C306=Listes!$B$35,(VLOOKUP(Barèmes!$F306,Listes!$E$31:$F$36,2,FALSE)),IF($C306=Listes!$B$33,IF(Barèmes!$E306&lt;=Listes!$A$64,Barèmes!$E306*Listes!$A$65,IF(Barèmes!$E306&gt;Listes!$D$64,Barèmes!$E306*Listes!$D$65,((Barèmes!$E306*Listes!$B$65)+Listes!$C$65)))))))</f>
        <v/>
      </c>
      <c r="O306" s="72" t="str">
        <f t="shared" si="10"/>
        <v/>
      </c>
      <c r="P306" s="112"/>
    </row>
    <row r="307" spans="1:16" ht="20.100000000000001" customHeight="1" x14ac:dyDescent="0.25">
      <c r="A307" s="26">
        <v>301</v>
      </c>
      <c r="B307" s="96"/>
      <c r="C307" s="96"/>
      <c r="D307" s="96"/>
      <c r="E307" s="96"/>
      <c r="F307" s="96"/>
      <c r="G307" s="77" t="str">
        <f>IF(C307="","",IF(C307="","",(VLOOKUP(C307,Listes!$B$31:$C$35,2,FALSE))))</f>
        <v/>
      </c>
      <c r="H307" s="252"/>
      <c r="I307" s="252"/>
      <c r="J307" s="96" t="str">
        <f t="shared" si="9"/>
        <v/>
      </c>
      <c r="K307" s="72" t="str">
        <f>IF(G307="","",IF(G307="","",(VLOOKUP(G307,Listes!$C$31:$D$35,2,FALSE))))</f>
        <v/>
      </c>
      <c r="L307" s="71" t="str">
        <f>IF($G307="","",IF($C307=Listes!$B$32,IF(Barèmes!$E307&lt;=Listes!$B$53,(Barèmes!$E307*(VLOOKUP(Barèmes!$D307,Listes!$A$54:$E$60,2,FALSE))),IF(Barèmes!$E307&gt;Listes!$E$53,(Barèmes!$E307*(VLOOKUP(Barèmes!$D307,Listes!$A$54:$E$60,5,FALSE))),(Barèmes!$E307*(VLOOKUP(Barèmes!$D307,Listes!$A$54:$E$60,3,FALSE)))+(VLOOKUP(Barèmes!$D307,Listes!$A$54:$E$60,4,FALSE))))))</f>
        <v/>
      </c>
      <c r="M307" s="71" t="str">
        <f>IF($G307="","",IF($C307=Listes!$B$31,IF(Barèmes!$E307&lt;=Listes!$B$42,(Barèmes!$E307*(VLOOKUP(Barèmes!$D307,Listes!$A$43:$E$49,2,FALSE))),IF(Barèmes!$E307&gt;Listes!$D$42,(Barèmes!$E307*(VLOOKUP(Barèmes!$D307,Listes!$A$43:$E$49,5,FALSE))),(Barèmes!$E307*(VLOOKUP(Barèmes!$D307,Listes!$A$43:$E$49,3,FALSE)))+(VLOOKUP(Barèmes!$D307,Listes!$A$43:$E$49,4,FALSE))))))</f>
        <v/>
      </c>
      <c r="N307" s="71" t="str">
        <f>IF($G307="","",IF($C307=Listes!$B$34,Listes!$I$31,IF($C307=Listes!$B$35,(VLOOKUP(Barèmes!$F307,Listes!$E$31:$F$36,2,FALSE)),IF($C307=Listes!$B$33,IF(Barèmes!$E307&lt;=Listes!$A$64,Barèmes!$E307*Listes!$A$65,IF(Barèmes!$E307&gt;Listes!$D$64,Barèmes!$E307*Listes!$D$65,((Barèmes!$E307*Listes!$B$65)+Listes!$C$65)))))))</f>
        <v/>
      </c>
      <c r="O307" s="72" t="str">
        <f t="shared" si="10"/>
        <v/>
      </c>
      <c r="P307" s="112"/>
    </row>
    <row r="308" spans="1:16" ht="20.100000000000001" customHeight="1" x14ac:dyDescent="0.25">
      <c r="A308" s="26">
        <v>302</v>
      </c>
      <c r="B308" s="96"/>
      <c r="C308" s="96"/>
      <c r="D308" s="96"/>
      <c r="E308" s="96"/>
      <c r="F308" s="96"/>
      <c r="G308" s="77" t="str">
        <f>IF(C308="","",IF(C308="","",(VLOOKUP(C308,Listes!$B$31:$C$35,2,FALSE))))</f>
        <v/>
      </c>
      <c r="H308" s="252"/>
      <c r="I308" s="252"/>
      <c r="J308" s="96" t="str">
        <f t="shared" si="9"/>
        <v/>
      </c>
      <c r="K308" s="72" t="str">
        <f>IF(G308="","",IF(G308="","",(VLOOKUP(G308,Listes!$C$31:$D$35,2,FALSE))))</f>
        <v/>
      </c>
      <c r="L308" s="71" t="str">
        <f>IF($G308="","",IF($C308=Listes!$B$32,IF(Barèmes!$E308&lt;=Listes!$B$53,(Barèmes!$E308*(VLOOKUP(Barèmes!$D308,Listes!$A$54:$E$60,2,FALSE))),IF(Barèmes!$E308&gt;Listes!$E$53,(Barèmes!$E308*(VLOOKUP(Barèmes!$D308,Listes!$A$54:$E$60,5,FALSE))),(Barèmes!$E308*(VLOOKUP(Barèmes!$D308,Listes!$A$54:$E$60,3,FALSE)))+(VLOOKUP(Barèmes!$D308,Listes!$A$54:$E$60,4,FALSE))))))</f>
        <v/>
      </c>
      <c r="M308" s="71" t="str">
        <f>IF($G308="","",IF($C308=Listes!$B$31,IF(Barèmes!$E308&lt;=Listes!$B$42,(Barèmes!$E308*(VLOOKUP(Barèmes!$D308,Listes!$A$43:$E$49,2,FALSE))),IF(Barèmes!$E308&gt;Listes!$D$42,(Barèmes!$E308*(VLOOKUP(Barèmes!$D308,Listes!$A$43:$E$49,5,FALSE))),(Barèmes!$E308*(VLOOKUP(Barèmes!$D308,Listes!$A$43:$E$49,3,FALSE)))+(VLOOKUP(Barèmes!$D308,Listes!$A$43:$E$49,4,FALSE))))))</f>
        <v/>
      </c>
      <c r="N308" s="71" t="str">
        <f>IF($G308="","",IF($C308=Listes!$B$34,Listes!$I$31,IF($C308=Listes!$B$35,(VLOOKUP(Barèmes!$F308,Listes!$E$31:$F$36,2,FALSE)),IF($C308=Listes!$B$33,IF(Barèmes!$E308&lt;=Listes!$A$64,Barèmes!$E308*Listes!$A$65,IF(Barèmes!$E308&gt;Listes!$D$64,Barèmes!$E308*Listes!$D$65,((Barèmes!$E308*Listes!$B$65)+Listes!$C$65)))))))</f>
        <v/>
      </c>
      <c r="O308" s="72" t="str">
        <f t="shared" si="10"/>
        <v/>
      </c>
      <c r="P308" s="112"/>
    </row>
    <row r="309" spans="1:16" ht="20.100000000000001" customHeight="1" x14ac:dyDescent="0.25">
      <c r="A309" s="26">
        <v>303</v>
      </c>
      <c r="B309" s="96"/>
      <c r="C309" s="96"/>
      <c r="D309" s="96"/>
      <c r="E309" s="96"/>
      <c r="F309" s="96"/>
      <c r="G309" s="77" t="str">
        <f>IF(C309="","",IF(C309="","",(VLOOKUP(C309,Listes!$B$31:$C$35,2,FALSE))))</f>
        <v/>
      </c>
      <c r="H309" s="252"/>
      <c r="I309" s="252"/>
      <c r="J309" s="96" t="str">
        <f t="shared" si="9"/>
        <v/>
      </c>
      <c r="K309" s="72" t="str">
        <f>IF(G309="","",IF(G309="","",(VLOOKUP(G309,Listes!$C$31:$D$35,2,FALSE))))</f>
        <v/>
      </c>
      <c r="L309" s="71" t="str">
        <f>IF($G309="","",IF($C309=Listes!$B$32,IF(Barèmes!$E309&lt;=Listes!$B$53,(Barèmes!$E309*(VLOOKUP(Barèmes!$D309,Listes!$A$54:$E$60,2,FALSE))),IF(Barèmes!$E309&gt;Listes!$E$53,(Barèmes!$E309*(VLOOKUP(Barèmes!$D309,Listes!$A$54:$E$60,5,FALSE))),(Barèmes!$E309*(VLOOKUP(Barèmes!$D309,Listes!$A$54:$E$60,3,FALSE)))+(VLOOKUP(Barèmes!$D309,Listes!$A$54:$E$60,4,FALSE))))))</f>
        <v/>
      </c>
      <c r="M309" s="71" t="str">
        <f>IF($G309="","",IF($C309=Listes!$B$31,IF(Barèmes!$E309&lt;=Listes!$B$42,(Barèmes!$E309*(VLOOKUP(Barèmes!$D309,Listes!$A$43:$E$49,2,FALSE))),IF(Barèmes!$E309&gt;Listes!$D$42,(Barèmes!$E309*(VLOOKUP(Barèmes!$D309,Listes!$A$43:$E$49,5,FALSE))),(Barèmes!$E309*(VLOOKUP(Barèmes!$D309,Listes!$A$43:$E$49,3,FALSE)))+(VLOOKUP(Barèmes!$D309,Listes!$A$43:$E$49,4,FALSE))))))</f>
        <v/>
      </c>
      <c r="N309" s="71" t="str">
        <f>IF($G309="","",IF($C309=Listes!$B$34,Listes!$I$31,IF($C309=Listes!$B$35,(VLOOKUP(Barèmes!$F309,Listes!$E$31:$F$36,2,FALSE)),IF($C309=Listes!$B$33,IF(Barèmes!$E309&lt;=Listes!$A$64,Barèmes!$E309*Listes!$A$65,IF(Barèmes!$E309&gt;Listes!$D$64,Barèmes!$E309*Listes!$D$65,((Barèmes!$E309*Listes!$B$65)+Listes!$C$65)))))))</f>
        <v/>
      </c>
      <c r="O309" s="72" t="str">
        <f t="shared" si="10"/>
        <v/>
      </c>
      <c r="P309" s="112"/>
    </row>
    <row r="310" spans="1:16" ht="20.100000000000001" customHeight="1" x14ac:dyDescent="0.25">
      <c r="A310" s="26">
        <v>304</v>
      </c>
      <c r="B310" s="96"/>
      <c r="C310" s="96"/>
      <c r="D310" s="96"/>
      <c r="E310" s="96"/>
      <c r="F310" s="96"/>
      <c r="G310" s="77" t="str">
        <f>IF(C310="","",IF(C310="","",(VLOOKUP(C310,Listes!$B$31:$C$35,2,FALSE))))</f>
        <v/>
      </c>
      <c r="H310" s="252"/>
      <c r="I310" s="252"/>
      <c r="J310" s="96" t="str">
        <f t="shared" si="9"/>
        <v/>
      </c>
      <c r="K310" s="72" t="str">
        <f>IF(G310="","",IF(G310="","",(VLOOKUP(G310,Listes!$C$31:$D$35,2,FALSE))))</f>
        <v/>
      </c>
      <c r="L310" s="71" t="str">
        <f>IF($G310="","",IF($C310=Listes!$B$32,IF(Barèmes!$E310&lt;=Listes!$B$53,(Barèmes!$E310*(VLOOKUP(Barèmes!$D310,Listes!$A$54:$E$60,2,FALSE))),IF(Barèmes!$E310&gt;Listes!$E$53,(Barèmes!$E310*(VLOOKUP(Barèmes!$D310,Listes!$A$54:$E$60,5,FALSE))),(Barèmes!$E310*(VLOOKUP(Barèmes!$D310,Listes!$A$54:$E$60,3,FALSE)))+(VLOOKUP(Barèmes!$D310,Listes!$A$54:$E$60,4,FALSE))))))</f>
        <v/>
      </c>
      <c r="M310" s="71" t="str">
        <f>IF($G310="","",IF($C310=Listes!$B$31,IF(Barèmes!$E310&lt;=Listes!$B$42,(Barèmes!$E310*(VLOOKUP(Barèmes!$D310,Listes!$A$43:$E$49,2,FALSE))),IF(Barèmes!$E310&gt;Listes!$D$42,(Barèmes!$E310*(VLOOKUP(Barèmes!$D310,Listes!$A$43:$E$49,5,FALSE))),(Barèmes!$E310*(VLOOKUP(Barèmes!$D310,Listes!$A$43:$E$49,3,FALSE)))+(VLOOKUP(Barèmes!$D310,Listes!$A$43:$E$49,4,FALSE))))))</f>
        <v/>
      </c>
      <c r="N310" s="71" t="str">
        <f>IF($G310="","",IF($C310=Listes!$B$34,Listes!$I$31,IF($C310=Listes!$B$35,(VLOOKUP(Barèmes!$F310,Listes!$E$31:$F$36,2,FALSE)),IF($C310=Listes!$B$33,IF(Barèmes!$E310&lt;=Listes!$A$64,Barèmes!$E310*Listes!$A$65,IF(Barèmes!$E310&gt;Listes!$D$64,Barèmes!$E310*Listes!$D$65,((Barèmes!$E310*Listes!$B$65)+Listes!$C$65)))))))</f>
        <v/>
      </c>
      <c r="O310" s="72" t="str">
        <f t="shared" si="10"/>
        <v/>
      </c>
      <c r="P310" s="112"/>
    </row>
    <row r="311" spans="1:16" ht="20.100000000000001" customHeight="1" x14ac:dyDescent="0.25">
      <c r="A311" s="26">
        <v>305</v>
      </c>
      <c r="B311" s="96"/>
      <c r="C311" s="96"/>
      <c r="D311" s="96"/>
      <c r="E311" s="96"/>
      <c r="F311" s="96"/>
      <c r="G311" s="77" t="str">
        <f>IF(C311="","",IF(C311="","",(VLOOKUP(C311,Listes!$B$31:$C$35,2,FALSE))))</f>
        <v/>
      </c>
      <c r="H311" s="252"/>
      <c r="I311" s="252"/>
      <c r="J311" s="96" t="str">
        <f t="shared" si="9"/>
        <v/>
      </c>
      <c r="K311" s="72" t="str">
        <f>IF(G311="","",IF(G311="","",(VLOOKUP(G311,Listes!$C$31:$D$35,2,FALSE))))</f>
        <v/>
      </c>
      <c r="L311" s="71" t="str">
        <f>IF($G311="","",IF($C311=Listes!$B$32,IF(Barèmes!$E311&lt;=Listes!$B$53,(Barèmes!$E311*(VLOOKUP(Barèmes!$D311,Listes!$A$54:$E$60,2,FALSE))),IF(Barèmes!$E311&gt;Listes!$E$53,(Barèmes!$E311*(VLOOKUP(Barèmes!$D311,Listes!$A$54:$E$60,5,FALSE))),(Barèmes!$E311*(VLOOKUP(Barèmes!$D311,Listes!$A$54:$E$60,3,FALSE)))+(VLOOKUP(Barèmes!$D311,Listes!$A$54:$E$60,4,FALSE))))))</f>
        <v/>
      </c>
      <c r="M311" s="71" t="str">
        <f>IF($G311="","",IF($C311=Listes!$B$31,IF(Barèmes!$E311&lt;=Listes!$B$42,(Barèmes!$E311*(VLOOKUP(Barèmes!$D311,Listes!$A$43:$E$49,2,FALSE))),IF(Barèmes!$E311&gt;Listes!$D$42,(Barèmes!$E311*(VLOOKUP(Barèmes!$D311,Listes!$A$43:$E$49,5,FALSE))),(Barèmes!$E311*(VLOOKUP(Barèmes!$D311,Listes!$A$43:$E$49,3,FALSE)))+(VLOOKUP(Barèmes!$D311,Listes!$A$43:$E$49,4,FALSE))))))</f>
        <v/>
      </c>
      <c r="N311" s="71" t="str">
        <f>IF($G311="","",IF($C311=Listes!$B$34,Listes!$I$31,IF($C311=Listes!$B$35,(VLOOKUP(Barèmes!$F311,Listes!$E$31:$F$36,2,FALSE)),IF($C311=Listes!$B$33,IF(Barèmes!$E311&lt;=Listes!$A$64,Barèmes!$E311*Listes!$A$65,IF(Barèmes!$E311&gt;Listes!$D$64,Barèmes!$E311*Listes!$D$65,((Barèmes!$E311*Listes!$B$65)+Listes!$C$65)))))))</f>
        <v/>
      </c>
      <c r="O311" s="72" t="str">
        <f t="shared" si="10"/>
        <v/>
      </c>
      <c r="P311" s="112"/>
    </row>
    <row r="312" spans="1:16" ht="20.100000000000001" customHeight="1" x14ac:dyDescent="0.25">
      <c r="A312" s="26">
        <v>306</v>
      </c>
      <c r="B312" s="96"/>
      <c r="C312" s="96"/>
      <c r="D312" s="96"/>
      <c r="E312" s="96"/>
      <c r="F312" s="96"/>
      <c r="G312" s="77" t="str">
        <f>IF(C312="","",IF(C312="","",(VLOOKUP(C312,Listes!$B$31:$C$35,2,FALSE))))</f>
        <v/>
      </c>
      <c r="H312" s="252"/>
      <c r="I312" s="252"/>
      <c r="J312" s="96" t="str">
        <f t="shared" si="9"/>
        <v/>
      </c>
      <c r="K312" s="72" t="str">
        <f>IF(G312="","",IF(G312="","",(VLOOKUP(G312,Listes!$C$31:$D$35,2,FALSE))))</f>
        <v/>
      </c>
      <c r="L312" s="71" t="str">
        <f>IF($G312="","",IF($C312=Listes!$B$32,IF(Barèmes!$E312&lt;=Listes!$B$53,(Barèmes!$E312*(VLOOKUP(Barèmes!$D312,Listes!$A$54:$E$60,2,FALSE))),IF(Barèmes!$E312&gt;Listes!$E$53,(Barèmes!$E312*(VLOOKUP(Barèmes!$D312,Listes!$A$54:$E$60,5,FALSE))),(Barèmes!$E312*(VLOOKUP(Barèmes!$D312,Listes!$A$54:$E$60,3,FALSE)))+(VLOOKUP(Barèmes!$D312,Listes!$A$54:$E$60,4,FALSE))))))</f>
        <v/>
      </c>
      <c r="M312" s="71" t="str">
        <f>IF($G312="","",IF($C312=Listes!$B$31,IF(Barèmes!$E312&lt;=Listes!$B$42,(Barèmes!$E312*(VLOOKUP(Barèmes!$D312,Listes!$A$43:$E$49,2,FALSE))),IF(Barèmes!$E312&gt;Listes!$D$42,(Barèmes!$E312*(VLOOKUP(Barèmes!$D312,Listes!$A$43:$E$49,5,FALSE))),(Barèmes!$E312*(VLOOKUP(Barèmes!$D312,Listes!$A$43:$E$49,3,FALSE)))+(VLOOKUP(Barèmes!$D312,Listes!$A$43:$E$49,4,FALSE))))))</f>
        <v/>
      </c>
      <c r="N312" s="71" t="str">
        <f>IF($G312="","",IF($C312=Listes!$B$34,Listes!$I$31,IF($C312=Listes!$B$35,(VLOOKUP(Barèmes!$F312,Listes!$E$31:$F$36,2,FALSE)),IF($C312=Listes!$B$33,IF(Barèmes!$E312&lt;=Listes!$A$64,Barèmes!$E312*Listes!$A$65,IF(Barèmes!$E312&gt;Listes!$D$64,Barèmes!$E312*Listes!$D$65,((Barèmes!$E312*Listes!$B$65)+Listes!$C$65)))))))</f>
        <v/>
      </c>
      <c r="O312" s="72" t="str">
        <f t="shared" si="10"/>
        <v/>
      </c>
      <c r="P312" s="112"/>
    </row>
    <row r="313" spans="1:16" ht="20.100000000000001" customHeight="1" x14ac:dyDescent="0.25">
      <c r="A313" s="26">
        <v>307</v>
      </c>
      <c r="B313" s="96"/>
      <c r="C313" s="96"/>
      <c r="D313" s="96"/>
      <c r="E313" s="96"/>
      <c r="F313" s="96"/>
      <c r="G313" s="77" t="str">
        <f>IF(C313="","",IF(C313="","",(VLOOKUP(C313,Listes!$B$31:$C$35,2,FALSE))))</f>
        <v/>
      </c>
      <c r="H313" s="252"/>
      <c r="I313" s="252"/>
      <c r="J313" s="96" t="str">
        <f t="shared" si="9"/>
        <v/>
      </c>
      <c r="K313" s="72" t="str">
        <f>IF(G313="","",IF(G313="","",(VLOOKUP(G313,Listes!$C$31:$D$35,2,FALSE))))</f>
        <v/>
      </c>
      <c r="L313" s="71" t="str">
        <f>IF($G313="","",IF($C313=Listes!$B$32,IF(Barèmes!$E313&lt;=Listes!$B$53,(Barèmes!$E313*(VLOOKUP(Barèmes!$D313,Listes!$A$54:$E$60,2,FALSE))),IF(Barèmes!$E313&gt;Listes!$E$53,(Barèmes!$E313*(VLOOKUP(Barèmes!$D313,Listes!$A$54:$E$60,5,FALSE))),(Barèmes!$E313*(VLOOKUP(Barèmes!$D313,Listes!$A$54:$E$60,3,FALSE)))+(VLOOKUP(Barèmes!$D313,Listes!$A$54:$E$60,4,FALSE))))))</f>
        <v/>
      </c>
      <c r="M313" s="71" t="str">
        <f>IF($G313="","",IF($C313=Listes!$B$31,IF(Barèmes!$E313&lt;=Listes!$B$42,(Barèmes!$E313*(VLOOKUP(Barèmes!$D313,Listes!$A$43:$E$49,2,FALSE))),IF(Barèmes!$E313&gt;Listes!$D$42,(Barèmes!$E313*(VLOOKUP(Barèmes!$D313,Listes!$A$43:$E$49,5,FALSE))),(Barèmes!$E313*(VLOOKUP(Barèmes!$D313,Listes!$A$43:$E$49,3,FALSE)))+(VLOOKUP(Barèmes!$D313,Listes!$A$43:$E$49,4,FALSE))))))</f>
        <v/>
      </c>
      <c r="N313" s="71" t="str">
        <f>IF($G313="","",IF($C313=Listes!$B$34,Listes!$I$31,IF($C313=Listes!$B$35,(VLOOKUP(Barèmes!$F313,Listes!$E$31:$F$36,2,FALSE)),IF($C313=Listes!$B$33,IF(Barèmes!$E313&lt;=Listes!$A$64,Barèmes!$E313*Listes!$A$65,IF(Barèmes!$E313&gt;Listes!$D$64,Barèmes!$E313*Listes!$D$65,((Barèmes!$E313*Listes!$B$65)+Listes!$C$65)))))))</f>
        <v/>
      </c>
      <c r="O313" s="72" t="str">
        <f t="shared" si="10"/>
        <v/>
      </c>
      <c r="P313" s="112"/>
    </row>
    <row r="314" spans="1:16" ht="20.100000000000001" customHeight="1" x14ac:dyDescent="0.25">
      <c r="A314" s="26">
        <v>308</v>
      </c>
      <c r="B314" s="96"/>
      <c r="C314" s="96"/>
      <c r="D314" s="96"/>
      <c r="E314" s="96"/>
      <c r="F314" s="96"/>
      <c r="G314" s="77" t="str">
        <f>IF(C314="","",IF(C314="","",(VLOOKUP(C314,Listes!$B$31:$C$35,2,FALSE))))</f>
        <v/>
      </c>
      <c r="H314" s="252"/>
      <c r="I314" s="252"/>
      <c r="J314" s="96" t="str">
        <f t="shared" si="9"/>
        <v/>
      </c>
      <c r="K314" s="72" t="str">
        <f>IF(G314="","",IF(G314="","",(VLOOKUP(G314,Listes!$C$31:$D$35,2,FALSE))))</f>
        <v/>
      </c>
      <c r="L314" s="71" t="str">
        <f>IF($G314="","",IF($C314=Listes!$B$32,IF(Barèmes!$E314&lt;=Listes!$B$53,(Barèmes!$E314*(VLOOKUP(Barèmes!$D314,Listes!$A$54:$E$60,2,FALSE))),IF(Barèmes!$E314&gt;Listes!$E$53,(Barèmes!$E314*(VLOOKUP(Barèmes!$D314,Listes!$A$54:$E$60,5,FALSE))),(Barèmes!$E314*(VLOOKUP(Barèmes!$D314,Listes!$A$54:$E$60,3,FALSE)))+(VLOOKUP(Barèmes!$D314,Listes!$A$54:$E$60,4,FALSE))))))</f>
        <v/>
      </c>
      <c r="M314" s="71" t="str">
        <f>IF($G314="","",IF($C314=Listes!$B$31,IF(Barèmes!$E314&lt;=Listes!$B$42,(Barèmes!$E314*(VLOOKUP(Barèmes!$D314,Listes!$A$43:$E$49,2,FALSE))),IF(Barèmes!$E314&gt;Listes!$D$42,(Barèmes!$E314*(VLOOKUP(Barèmes!$D314,Listes!$A$43:$E$49,5,FALSE))),(Barèmes!$E314*(VLOOKUP(Barèmes!$D314,Listes!$A$43:$E$49,3,FALSE)))+(VLOOKUP(Barèmes!$D314,Listes!$A$43:$E$49,4,FALSE))))))</f>
        <v/>
      </c>
      <c r="N314" s="71" t="str">
        <f>IF($G314="","",IF($C314=Listes!$B$34,Listes!$I$31,IF($C314=Listes!$B$35,(VLOOKUP(Barèmes!$F314,Listes!$E$31:$F$36,2,FALSE)),IF($C314=Listes!$B$33,IF(Barèmes!$E314&lt;=Listes!$A$64,Barèmes!$E314*Listes!$A$65,IF(Barèmes!$E314&gt;Listes!$D$64,Barèmes!$E314*Listes!$D$65,((Barèmes!$E314*Listes!$B$65)+Listes!$C$65)))))))</f>
        <v/>
      </c>
      <c r="O314" s="72" t="str">
        <f t="shared" si="10"/>
        <v/>
      </c>
      <c r="P314" s="112"/>
    </row>
    <row r="315" spans="1:16" ht="20.100000000000001" customHeight="1" x14ac:dyDescent="0.25">
      <c r="A315" s="26">
        <v>309</v>
      </c>
      <c r="B315" s="96"/>
      <c r="C315" s="96"/>
      <c r="D315" s="96"/>
      <c r="E315" s="96"/>
      <c r="F315" s="96"/>
      <c r="G315" s="77" t="str">
        <f>IF(C315="","",IF(C315="","",(VLOOKUP(C315,Listes!$B$31:$C$35,2,FALSE))))</f>
        <v/>
      </c>
      <c r="H315" s="252"/>
      <c r="I315" s="252"/>
      <c r="J315" s="96" t="str">
        <f t="shared" si="9"/>
        <v/>
      </c>
      <c r="K315" s="72" t="str">
        <f>IF(G315="","",IF(G315="","",(VLOOKUP(G315,Listes!$C$31:$D$35,2,FALSE))))</f>
        <v/>
      </c>
      <c r="L315" s="71" t="str">
        <f>IF($G315="","",IF($C315=Listes!$B$32,IF(Barèmes!$E315&lt;=Listes!$B$53,(Barèmes!$E315*(VLOOKUP(Barèmes!$D315,Listes!$A$54:$E$60,2,FALSE))),IF(Barèmes!$E315&gt;Listes!$E$53,(Barèmes!$E315*(VLOOKUP(Barèmes!$D315,Listes!$A$54:$E$60,5,FALSE))),(Barèmes!$E315*(VLOOKUP(Barèmes!$D315,Listes!$A$54:$E$60,3,FALSE)))+(VLOOKUP(Barèmes!$D315,Listes!$A$54:$E$60,4,FALSE))))))</f>
        <v/>
      </c>
      <c r="M315" s="71" t="str">
        <f>IF($G315="","",IF($C315=Listes!$B$31,IF(Barèmes!$E315&lt;=Listes!$B$42,(Barèmes!$E315*(VLOOKUP(Barèmes!$D315,Listes!$A$43:$E$49,2,FALSE))),IF(Barèmes!$E315&gt;Listes!$D$42,(Barèmes!$E315*(VLOOKUP(Barèmes!$D315,Listes!$A$43:$E$49,5,FALSE))),(Barèmes!$E315*(VLOOKUP(Barèmes!$D315,Listes!$A$43:$E$49,3,FALSE)))+(VLOOKUP(Barèmes!$D315,Listes!$A$43:$E$49,4,FALSE))))))</f>
        <v/>
      </c>
      <c r="N315" s="71" t="str">
        <f>IF($G315="","",IF($C315=Listes!$B$34,Listes!$I$31,IF($C315=Listes!$B$35,(VLOOKUP(Barèmes!$F315,Listes!$E$31:$F$36,2,FALSE)),IF($C315=Listes!$B$33,IF(Barèmes!$E315&lt;=Listes!$A$64,Barèmes!$E315*Listes!$A$65,IF(Barèmes!$E315&gt;Listes!$D$64,Barèmes!$E315*Listes!$D$65,((Barèmes!$E315*Listes!$B$65)+Listes!$C$65)))))))</f>
        <v/>
      </c>
      <c r="O315" s="72" t="str">
        <f t="shared" si="10"/>
        <v/>
      </c>
      <c r="P315" s="112"/>
    </row>
    <row r="316" spans="1:16" ht="20.100000000000001" customHeight="1" x14ac:dyDescent="0.25">
      <c r="A316" s="26">
        <v>310</v>
      </c>
      <c r="B316" s="96"/>
      <c r="C316" s="96"/>
      <c r="D316" s="96"/>
      <c r="E316" s="96"/>
      <c r="F316" s="96"/>
      <c r="G316" s="77" t="str">
        <f>IF(C316="","",IF(C316="","",(VLOOKUP(C316,Listes!$B$31:$C$35,2,FALSE))))</f>
        <v/>
      </c>
      <c r="H316" s="252"/>
      <c r="I316" s="252"/>
      <c r="J316" s="96" t="str">
        <f t="shared" si="9"/>
        <v/>
      </c>
      <c r="K316" s="72" t="str">
        <f>IF(G316="","",IF(G316="","",(VLOOKUP(G316,Listes!$C$31:$D$35,2,FALSE))))</f>
        <v/>
      </c>
      <c r="L316" s="71" t="str">
        <f>IF($G316="","",IF($C316=Listes!$B$32,IF(Barèmes!$E316&lt;=Listes!$B$53,(Barèmes!$E316*(VLOOKUP(Barèmes!$D316,Listes!$A$54:$E$60,2,FALSE))),IF(Barèmes!$E316&gt;Listes!$E$53,(Barèmes!$E316*(VLOOKUP(Barèmes!$D316,Listes!$A$54:$E$60,5,FALSE))),(Barèmes!$E316*(VLOOKUP(Barèmes!$D316,Listes!$A$54:$E$60,3,FALSE)))+(VLOOKUP(Barèmes!$D316,Listes!$A$54:$E$60,4,FALSE))))))</f>
        <v/>
      </c>
      <c r="M316" s="71" t="str">
        <f>IF($G316="","",IF($C316=Listes!$B$31,IF(Barèmes!$E316&lt;=Listes!$B$42,(Barèmes!$E316*(VLOOKUP(Barèmes!$D316,Listes!$A$43:$E$49,2,FALSE))),IF(Barèmes!$E316&gt;Listes!$D$42,(Barèmes!$E316*(VLOOKUP(Barèmes!$D316,Listes!$A$43:$E$49,5,FALSE))),(Barèmes!$E316*(VLOOKUP(Barèmes!$D316,Listes!$A$43:$E$49,3,FALSE)))+(VLOOKUP(Barèmes!$D316,Listes!$A$43:$E$49,4,FALSE))))))</f>
        <v/>
      </c>
      <c r="N316" s="71" t="str">
        <f>IF($G316="","",IF($C316=Listes!$B$34,Listes!$I$31,IF($C316=Listes!$B$35,(VLOOKUP(Barèmes!$F316,Listes!$E$31:$F$36,2,FALSE)),IF($C316=Listes!$B$33,IF(Barèmes!$E316&lt;=Listes!$A$64,Barèmes!$E316*Listes!$A$65,IF(Barèmes!$E316&gt;Listes!$D$64,Barèmes!$E316*Listes!$D$65,((Barèmes!$E316*Listes!$B$65)+Listes!$C$65)))))))</f>
        <v/>
      </c>
      <c r="O316" s="72" t="str">
        <f t="shared" si="10"/>
        <v/>
      </c>
      <c r="P316" s="112"/>
    </row>
    <row r="317" spans="1:16" ht="20.100000000000001" customHeight="1" x14ac:dyDescent="0.25">
      <c r="A317" s="26">
        <v>311</v>
      </c>
      <c r="B317" s="96"/>
      <c r="C317" s="96"/>
      <c r="D317" s="96"/>
      <c r="E317" s="96"/>
      <c r="F317" s="96"/>
      <c r="G317" s="77" t="str">
        <f>IF(C317="","",IF(C317="","",(VLOOKUP(C317,Listes!$B$31:$C$35,2,FALSE))))</f>
        <v/>
      </c>
      <c r="H317" s="252"/>
      <c r="I317" s="252"/>
      <c r="J317" s="96" t="str">
        <f t="shared" si="9"/>
        <v/>
      </c>
      <c r="K317" s="72" t="str">
        <f>IF(G317="","",IF(G317="","",(VLOOKUP(G317,Listes!$C$31:$D$35,2,FALSE))))</f>
        <v/>
      </c>
      <c r="L317" s="71" t="str">
        <f>IF($G317="","",IF($C317=Listes!$B$32,IF(Barèmes!$E317&lt;=Listes!$B$53,(Barèmes!$E317*(VLOOKUP(Barèmes!$D317,Listes!$A$54:$E$60,2,FALSE))),IF(Barèmes!$E317&gt;Listes!$E$53,(Barèmes!$E317*(VLOOKUP(Barèmes!$D317,Listes!$A$54:$E$60,5,FALSE))),(Barèmes!$E317*(VLOOKUP(Barèmes!$D317,Listes!$A$54:$E$60,3,FALSE)))+(VLOOKUP(Barèmes!$D317,Listes!$A$54:$E$60,4,FALSE))))))</f>
        <v/>
      </c>
      <c r="M317" s="71" t="str">
        <f>IF($G317="","",IF($C317=Listes!$B$31,IF(Barèmes!$E317&lt;=Listes!$B$42,(Barèmes!$E317*(VLOOKUP(Barèmes!$D317,Listes!$A$43:$E$49,2,FALSE))),IF(Barèmes!$E317&gt;Listes!$D$42,(Barèmes!$E317*(VLOOKUP(Barèmes!$D317,Listes!$A$43:$E$49,5,FALSE))),(Barèmes!$E317*(VLOOKUP(Barèmes!$D317,Listes!$A$43:$E$49,3,FALSE)))+(VLOOKUP(Barèmes!$D317,Listes!$A$43:$E$49,4,FALSE))))))</f>
        <v/>
      </c>
      <c r="N317" s="71" t="str">
        <f>IF($G317="","",IF($C317=Listes!$B$34,Listes!$I$31,IF($C317=Listes!$B$35,(VLOOKUP(Barèmes!$F317,Listes!$E$31:$F$36,2,FALSE)),IF($C317=Listes!$B$33,IF(Barèmes!$E317&lt;=Listes!$A$64,Barèmes!$E317*Listes!$A$65,IF(Barèmes!$E317&gt;Listes!$D$64,Barèmes!$E317*Listes!$D$65,((Barèmes!$E317*Listes!$B$65)+Listes!$C$65)))))))</f>
        <v/>
      </c>
      <c r="O317" s="72" t="str">
        <f t="shared" si="10"/>
        <v/>
      </c>
      <c r="P317" s="112"/>
    </row>
    <row r="318" spans="1:16" ht="20.100000000000001" customHeight="1" x14ac:dyDescent="0.25">
      <c r="A318" s="26">
        <v>312</v>
      </c>
      <c r="B318" s="96"/>
      <c r="C318" s="96"/>
      <c r="D318" s="96"/>
      <c r="E318" s="96"/>
      <c r="F318" s="96"/>
      <c r="G318" s="77" t="str">
        <f>IF(C318="","",IF(C318="","",(VLOOKUP(C318,Listes!$B$31:$C$35,2,FALSE))))</f>
        <v/>
      </c>
      <c r="H318" s="252"/>
      <c r="I318" s="252"/>
      <c r="J318" s="96" t="str">
        <f t="shared" si="9"/>
        <v/>
      </c>
      <c r="K318" s="72" t="str">
        <f>IF(G318="","",IF(G318="","",(VLOOKUP(G318,Listes!$C$31:$D$35,2,FALSE))))</f>
        <v/>
      </c>
      <c r="L318" s="71" t="str">
        <f>IF($G318="","",IF($C318=Listes!$B$32,IF(Barèmes!$E318&lt;=Listes!$B$53,(Barèmes!$E318*(VLOOKUP(Barèmes!$D318,Listes!$A$54:$E$60,2,FALSE))),IF(Barèmes!$E318&gt;Listes!$E$53,(Barèmes!$E318*(VLOOKUP(Barèmes!$D318,Listes!$A$54:$E$60,5,FALSE))),(Barèmes!$E318*(VLOOKUP(Barèmes!$D318,Listes!$A$54:$E$60,3,FALSE)))+(VLOOKUP(Barèmes!$D318,Listes!$A$54:$E$60,4,FALSE))))))</f>
        <v/>
      </c>
      <c r="M318" s="71" t="str">
        <f>IF($G318="","",IF($C318=Listes!$B$31,IF(Barèmes!$E318&lt;=Listes!$B$42,(Barèmes!$E318*(VLOOKUP(Barèmes!$D318,Listes!$A$43:$E$49,2,FALSE))),IF(Barèmes!$E318&gt;Listes!$D$42,(Barèmes!$E318*(VLOOKUP(Barèmes!$D318,Listes!$A$43:$E$49,5,FALSE))),(Barèmes!$E318*(VLOOKUP(Barèmes!$D318,Listes!$A$43:$E$49,3,FALSE)))+(VLOOKUP(Barèmes!$D318,Listes!$A$43:$E$49,4,FALSE))))))</f>
        <v/>
      </c>
      <c r="N318" s="71" t="str">
        <f>IF($G318="","",IF($C318=Listes!$B$34,Listes!$I$31,IF($C318=Listes!$B$35,(VLOOKUP(Barèmes!$F318,Listes!$E$31:$F$36,2,FALSE)),IF($C318=Listes!$B$33,IF(Barèmes!$E318&lt;=Listes!$A$64,Barèmes!$E318*Listes!$A$65,IF(Barèmes!$E318&gt;Listes!$D$64,Barèmes!$E318*Listes!$D$65,((Barèmes!$E318*Listes!$B$65)+Listes!$C$65)))))))</f>
        <v/>
      </c>
      <c r="O318" s="72" t="str">
        <f t="shared" si="10"/>
        <v/>
      </c>
      <c r="P318" s="112"/>
    </row>
    <row r="319" spans="1:16" ht="20.100000000000001" customHeight="1" x14ac:dyDescent="0.25">
      <c r="A319" s="26">
        <v>313</v>
      </c>
      <c r="B319" s="96"/>
      <c r="C319" s="96"/>
      <c r="D319" s="96"/>
      <c r="E319" s="96"/>
      <c r="F319" s="96"/>
      <c r="G319" s="77" t="str">
        <f>IF(C319="","",IF(C319="","",(VLOOKUP(C319,Listes!$B$31:$C$35,2,FALSE))))</f>
        <v/>
      </c>
      <c r="H319" s="252"/>
      <c r="I319" s="252"/>
      <c r="J319" s="96" t="str">
        <f t="shared" si="9"/>
        <v/>
      </c>
      <c r="K319" s="72" t="str">
        <f>IF(G319="","",IF(G319="","",(VLOOKUP(G319,Listes!$C$31:$D$35,2,FALSE))))</f>
        <v/>
      </c>
      <c r="L319" s="71" t="str">
        <f>IF($G319="","",IF($C319=Listes!$B$32,IF(Barèmes!$E319&lt;=Listes!$B$53,(Barèmes!$E319*(VLOOKUP(Barèmes!$D319,Listes!$A$54:$E$60,2,FALSE))),IF(Barèmes!$E319&gt;Listes!$E$53,(Barèmes!$E319*(VLOOKUP(Barèmes!$D319,Listes!$A$54:$E$60,5,FALSE))),(Barèmes!$E319*(VLOOKUP(Barèmes!$D319,Listes!$A$54:$E$60,3,FALSE)))+(VLOOKUP(Barèmes!$D319,Listes!$A$54:$E$60,4,FALSE))))))</f>
        <v/>
      </c>
      <c r="M319" s="71" t="str">
        <f>IF($G319="","",IF($C319=Listes!$B$31,IF(Barèmes!$E319&lt;=Listes!$B$42,(Barèmes!$E319*(VLOOKUP(Barèmes!$D319,Listes!$A$43:$E$49,2,FALSE))),IF(Barèmes!$E319&gt;Listes!$D$42,(Barèmes!$E319*(VLOOKUP(Barèmes!$D319,Listes!$A$43:$E$49,5,FALSE))),(Barèmes!$E319*(VLOOKUP(Barèmes!$D319,Listes!$A$43:$E$49,3,FALSE)))+(VLOOKUP(Barèmes!$D319,Listes!$A$43:$E$49,4,FALSE))))))</f>
        <v/>
      </c>
      <c r="N319" s="71" t="str">
        <f>IF($G319="","",IF($C319=Listes!$B$34,Listes!$I$31,IF($C319=Listes!$B$35,(VLOOKUP(Barèmes!$F319,Listes!$E$31:$F$36,2,FALSE)),IF($C319=Listes!$B$33,IF(Barèmes!$E319&lt;=Listes!$A$64,Barèmes!$E319*Listes!$A$65,IF(Barèmes!$E319&gt;Listes!$D$64,Barèmes!$E319*Listes!$D$65,((Barèmes!$E319*Listes!$B$65)+Listes!$C$65)))))))</f>
        <v/>
      </c>
      <c r="O319" s="72" t="str">
        <f t="shared" si="10"/>
        <v/>
      </c>
      <c r="P319" s="112"/>
    </row>
    <row r="320" spans="1:16" ht="20.100000000000001" customHeight="1" x14ac:dyDescent="0.25">
      <c r="A320" s="26">
        <v>314</v>
      </c>
      <c r="B320" s="96"/>
      <c r="C320" s="96"/>
      <c r="D320" s="96"/>
      <c r="E320" s="96"/>
      <c r="F320" s="96"/>
      <c r="G320" s="77" t="str">
        <f>IF(C320="","",IF(C320="","",(VLOOKUP(C320,Listes!$B$31:$C$35,2,FALSE))))</f>
        <v/>
      </c>
      <c r="H320" s="252"/>
      <c r="I320" s="252"/>
      <c r="J320" s="96" t="str">
        <f t="shared" si="9"/>
        <v/>
      </c>
      <c r="K320" s="72" t="str">
        <f>IF(G320="","",IF(G320="","",(VLOOKUP(G320,Listes!$C$31:$D$35,2,FALSE))))</f>
        <v/>
      </c>
      <c r="L320" s="71" t="str">
        <f>IF($G320="","",IF($C320=Listes!$B$32,IF(Barèmes!$E320&lt;=Listes!$B$53,(Barèmes!$E320*(VLOOKUP(Barèmes!$D320,Listes!$A$54:$E$60,2,FALSE))),IF(Barèmes!$E320&gt;Listes!$E$53,(Barèmes!$E320*(VLOOKUP(Barèmes!$D320,Listes!$A$54:$E$60,5,FALSE))),(Barèmes!$E320*(VLOOKUP(Barèmes!$D320,Listes!$A$54:$E$60,3,FALSE)))+(VLOOKUP(Barèmes!$D320,Listes!$A$54:$E$60,4,FALSE))))))</f>
        <v/>
      </c>
      <c r="M320" s="71" t="str">
        <f>IF($G320="","",IF($C320=Listes!$B$31,IF(Barèmes!$E320&lt;=Listes!$B$42,(Barèmes!$E320*(VLOOKUP(Barèmes!$D320,Listes!$A$43:$E$49,2,FALSE))),IF(Barèmes!$E320&gt;Listes!$D$42,(Barèmes!$E320*(VLOOKUP(Barèmes!$D320,Listes!$A$43:$E$49,5,FALSE))),(Barèmes!$E320*(VLOOKUP(Barèmes!$D320,Listes!$A$43:$E$49,3,FALSE)))+(VLOOKUP(Barèmes!$D320,Listes!$A$43:$E$49,4,FALSE))))))</f>
        <v/>
      </c>
      <c r="N320" s="71" t="str">
        <f>IF($G320="","",IF($C320=Listes!$B$34,Listes!$I$31,IF($C320=Listes!$B$35,(VLOOKUP(Barèmes!$F320,Listes!$E$31:$F$36,2,FALSE)),IF($C320=Listes!$B$33,IF(Barèmes!$E320&lt;=Listes!$A$64,Barèmes!$E320*Listes!$A$65,IF(Barèmes!$E320&gt;Listes!$D$64,Barèmes!$E320*Listes!$D$65,((Barèmes!$E320*Listes!$B$65)+Listes!$C$65)))))))</f>
        <v/>
      </c>
      <c r="O320" s="72" t="str">
        <f t="shared" si="10"/>
        <v/>
      </c>
      <c r="P320" s="112"/>
    </row>
    <row r="321" spans="1:16" ht="20.100000000000001" customHeight="1" x14ac:dyDescent="0.25">
      <c r="A321" s="26">
        <v>315</v>
      </c>
      <c r="B321" s="96"/>
      <c r="C321" s="96"/>
      <c r="D321" s="96"/>
      <c r="E321" s="96"/>
      <c r="F321" s="96"/>
      <c r="G321" s="77" t="str">
        <f>IF(C321="","",IF(C321="","",(VLOOKUP(C321,Listes!$B$31:$C$35,2,FALSE))))</f>
        <v/>
      </c>
      <c r="H321" s="252"/>
      <c r="I321" s="252"/>
      <c r="J321" s="96" t="str">
        <f t="shared" si="9"/>
        <v/>
      </c>
      <c r="K321" s="72" t="str">
        <f>IF(G321="","",IF(G321="","",(VLOOKUP(G321,Listes!$C$31:$D$35,2,FALSE))))</f>
        <v/>
      </c>
      <c r="L321" s="71" t="str">
        <f>IF($G321="","",IF($C321=Listes!$B$32,IF(Barèmes!$E321&lt;=Listes!$B$53,(Barèmes!$E321*(VLOOKUP(Barèmes!$D321,Listes!$A$54:$E$60,2,FALSE))),IF(Barèmes!$E321&gt;Listes!$E$53,(Barèmes!$E321*(VLOOKUP(Barèmes!$D321,Listes!$A$54:$E$60,5,FALSE))),(Barèmes!$E321*(VLOOKUP(Barèmes!$D321,Listes!$A$54:$E$60,3,FALSE)))+(VLOOKUP(Barèmes!$D321,Listes!$A$54:$E$60,4,FALSE))))))</f>
        <v/>
      </c>
      <c r="M321" s="71" t="str">
        <f>IF($G321="","",IF($C321=Listes!$B$31,IF(Barèmes!$E321&lt;=Listes!$B$42,(Barèmes!$E321*(VLOOKUP(Barèmes!$D321,Listes!$A$43:$E$49,2,FALSE))),IF(Barèmes!$E321&gt;Listes!$D$42,(Barèmes!$E321*(VLOOKUP(Barèmes!$D321,Listes!$A$43:$E$49,5,FALSE))),(Barèmes!$E321*(VLOOKUP(Barèmes!$D321,Listes!$A$43:$E$49,3,FALSE)))+(VLOOKUP(Barèmes!$D321,Listes!$A$43:$E$49,4,FALSE))))))</f>
        <v/>
      </c>
      <c r="N321" s="71" t="str">
        <f>IF($G321="","",IF($C321=Listes!$B$34,Listes!$I$31,IF($C321=Listes!$B$35,(VLOOKUP(Barèmes!$F321,Listes!$E$31:$F$36,2,FALSE)),IF($C321=Listes!$B$33,IF(Barèmes!$E321&lt;=Listes!$A$64,Barèmes!$E321*Listes!$A$65,IF(Barèmes!$E321&gt;Listes!$D$64,Barèmes!$E321*Listes!$D$65,((Barèmes!$E321*Listes!$B$65)+Listes!$C$65)))))))</f>
        <v/>
      </c>
      <c r="O321" s="72" t="str">
        <f t="shared" si="10"/>
        <v/>
      </c>
      <c r="P321" s="112"/>
    </row>
    <row r="322" spans="1:16" ht="20.100000000000001" customHeight="1" x14ac:dyDescent="0.25">
      <c r="A322" s="26">
        <v>316</v>
      </c>
      <c r="B322" s="96"/>
      <c r="C322" s="96"/>
      <c r="D322" s="96"/>
      <c r="E322" s="96"/>
      <c r="F322" s="96"/>
      <c r="G322" s="77" t="str">
        <f>IF(C322="","",IF(C322="","",(VLOOKUP(C322,Listes!$B$31:$C$35,2,FALSE))))</f>
        <v/>
      </c>
      <c r="H322" s="252"/>
      <c r="I322" s="252"/>
      <c r="J322" s="96" t="str">
        <f t="shared" si="9"/>
        <v/>
      </c>
      <c r="K322" s="72" t="str">
        <f>IF(G322="","",IF(G322="","",(VLOOKUP(G322,Listes!$C$31:$D$35,2,FALSE))))</f>
        <v/>
      </c>
      <c r="L322" s="71" t="str">
        <f>IF($G322="","",IF($C322=Listes!$B$32,IF(Barèmes!$E322&lt;=Listes!$B$53,(Barèmes!$E322*(VLOOKUP(Barèmes!$D322,Listes!$A$54:$E$60,2,FALSE))),IF(Barèmes!$E322&gt;Listes!$E$53,(Barèmes!$E322*(VLOOKUP(Barèmes!$D322,Listes!$A$54:$E$60,5,FALSE))),(Barèmes!$E322*(VLOOKUP(Barèmes!$D322,Listes!$A$54:$E$60,3,FALSE)))+(VLOOKUP(Barèmes!$D322,Listes!$A$54:$E$60,4,FALSE))))))</f>
        <v/>
      </c>
      <c r="M322" s="71" t="str">
        <f>IF($G322="","",IF($C322=Listes!$B$31,IF(Barèmes!$E322&lt;=Listes!$B$42,(Barèmes!$E322*(VLOOKUP(Barèmes!$D322,Listes!$A$43:$E$49,2,FALSE))),IF(Barèmes!$E322&gt;Listes!$D$42,(Barèmes!$E322*(VLOOKUP(Barèmes!$D322,Listes!$A$43:$E$49,5,FALSE))),(Barèmes!$E322*(VLOOKUP(Barèmes!$D322,Listes!$A$43:$E$49,3,FALSE)))+(VLOOKUP(Barèmes!$D322,Listes!$A$43:$E$49,4,FALSE))))))</f>
        <v/>
      </c>
      <c r="N322" s="71" t="str">
        <f>IF($G322="","",IF($C322=Listes!$B$34,Listes!$I$31,IF($C322=Listes!$B$35,(VLOOKUP(Barèmes!$F322,Listes!$E$31:$F$36,2,FALSE)),IF($C322=Listes!$B$33,IF(Barèmes!$E322&lt;=Listes!$A$64,Barèmes!$E322*Listes!$A$65,IF(Barèmes!$E322&gt;Listes!$D$64,Barèmes!$E322*Listes!$D$65,((Barèmes!$E322*Listes!$B$65)+Listes!$C$65)))))))</f>
        <v/>
      </c>
      <c r="O322" s="72" t="str">
        <f t="shared" si="10"/>
        <v/>
      </c>
      <c r="P322" s="112"/>
    </row>
    <row r="323" spans="1:16" ht="20.100000000000001" customHeight="1" x14ac:dyDescent="0.25">
      <c r="A323" s="26">
        <v>317</v>
      </c>
      <c r="B323" s="96"/>
      <c r="C323" s="96"/>
      <c r="D323" s="96"/>
      <c r="E323" s="96"/>
      <c r="F323" s="96"/>
      <c r="G323" s="77" t="str">
        <f>IF(C323="","",IF(C323="","",(VLOOKUP(C323,Listes!$B$31:$C$35,2,FALSE))))</f>
        <v/>
      </c>
      <c r="H323" s="252"/>
      <c r="I323" s="252"/>
      <c r="J323" s="96" t="str">
        <f t="shared" si="9"/>
        <v/>
      </c>
      <c r="K323" s="72" t="str">
        <f>IF(G323="","",IF(G323="","",(VLOOKUP(G323,Listes!$C$31:$D$35,2,FALSE))))</f>
        <v/>
      </c>
      <c r="L323" s="71" t="str">
        <f>IF($G323="","",IF($C323=Listes!$B$32,IF(Barèmes!$E323&lt;=Listes!$B$53,(Barèmes!$E323*(VLOOKUP(Barèmes!$D323,Listes!$A$54:$E$60,2,FALSE))),IF(Barèmes!$E323&gt;Listes!$E$53,(Barèmes!$E323*(VLOOKUP(Barèmes!$D323,Listes!$A$54:$E$60,5,FALSE))),(Barèmes!$E323*(VLOOKUP(Barèmes!$D323,Listes!$A$54:$E$60,3,FALSE)))+(VLOOKUP(Barèmes!$D323,Listes!$A$54:$E$60,4,FALSE))))))</f>
        <v/>
      </c>
      <c r="M323" s="71" t="str">
        <f>IF($G323="","",IF($C323=Listes!$B$31,IF(Barèmes!$E323&lt;=Listes!$B$42,(Barèmes!$E323*(VLOOKUP(Barèmes!$D323,Listes!$A$43:$E$49,2,FALSE))),IF(Barèmes!$E323&gt;Listes!$D$42,(Barèmes!$E323*(VLOOKUP(Barèmes!$D323,Listes!$A$43:$E$49,5,FALSE))),(Barèmes!$E323*(VLOOKUP(Barèmes!$D323,Listes!$A$43:$E$49,3,FALSE)))+(VLOOKUP(Barèmes!$D323,Listes!$A$43:$E$49,4,FALSE))))))</f>
        <v/>
      </c>
      <c r="N323" s="71" t="str">
        <f>IF($G323="","",IF($C323=Listes!$B$34,Listes!$I$31,IF($C323=Listes!$B$35,(VLOOKUP(Barèmes!$F323,Listes!$E$31:$F$36,2,FALSE)),IF($C323=Listes!$B$33,IF(Barèmes!$E323&lt;=Listes!$A$64,Barèmes!$E323*Listes!$A$65,IF(Barèmes!$E323&gt;Listes!$D$64,Barèmes!$E323*Listes!$D$65,((Barèmes!$E323*Listes!$B$65)+Listes!$C$65)))))))</f>
        <v/>
      </c>
      <c r="O323" s="72" t="str">
        <f t="shared" si="10"/>
        <v/>
      </c>
      <c r="P323" s="112"/>
    </row>
    <row r="324" spans="1:16" ht="20.100000000000001" customHeight="1" x14ac:dyDescent="0.25">
      <c r="A324" s="26">
        <v>318</v>
      </c>
      <c r="B324" s="96"/>
      <c r="C324" s="96"/>
      <c r="D324" s="96"/>
      <c r="E324" s="96"/>
      <c r="F324" s="96"/>
      <c r="G324" s="77" t="str">
        <f>IF(C324="","",IF(C324="","",(VLOOKUP(C324,Listes!$B$31:$C$35,2,FALSE))))</f>
        <v/>
      </c>
      <c r="H324" s="252"/>
      <c r="I324" s="252"/>
      <c r="J324" s="96" t="str">
        <f t="shared" si="9"/>
        <v/>
      </c>
      <c r="K324" s="72" t="str">
        <f>IF(G324="","",IF(G324="","",(VLOOKUP(G324,Listes!$C$31:$D$35,2,FALSE))))</f>
        <v/>
      </c>
      <c r="L324" s="71" t="str">
        <f>IF($G324="","",IF($C324=Listes!$B$32,IF(Barèmes!$E324&lt;=Listes!$B$53,(Barèmes!$E324*(VLOOKUP(Barèmes!$D324,Listes!$A$54:$E$60,2,FALSE))),IF(Barèmes!$E324&gt;Listes!$E$53,(Barèmes!$E324*(VLOOKUP(Barèmes!$D324,Listes!$A$54:$E$60,5,FALSE))),(Barèmes!$E324*(VLOOKUP(Barèmes!$D324,Listes!$A$54:$E$60,3,FALSE)))+(VLOOKUP(Barèmes!$D324,Listes!$A$54:$E$60,4,FALSE))))))</f>
        <v/>
      </c>
      <c r="M324" s="71" t="str">
        <f>IF($G324="","",IF($C324=Listes!$B$31,IF(Barèmes!$E324&lt;=Listes!$B$42,(Barèmes!$E324*(VLOOKUP(Barèmes!$D324,Listes!$A$43:$E$49,2,FALSE))),IF(Barèmes!$E324&gt;Listes!$D$42,(Barèmes!$E324*(VLOOKUP(Barèmes!$D324,Listes!$A$43:$E$49,5,FALSE))),(Barèmes!$E324*(VLOOKUP(Barèmes!$D324,Listes!$A$43:$E$49,3,FALSE)))+(VLOOKUP(Barèmes!$D324,Listes!$A$43:$E$49,4,FALSE))))))</f>
        <v/>
      </c>
      <c r="N324" s="71" t="str">
        <f>IF($G324="","",IF($C324=Listes!$B$34,Listes!$I$31,IF($C324=Listes!$B$35,(VLOOKUP(Barèmes!$F324,Listes!$E$31:$F$36,2,FALSE)),IF($C324=Listes!$B$33,IF(Barèmes!$E324&lt;=Listes!$A$64,Barèmes!$E324*Listes!$A$65,IF(Barèmes!$E324&gt;Listes!$D$64,Barèmes!$E324*Listes!$D$65,((Barèmes!$E324*Listes!$B$65)+Listes!$C$65)))))))</f>
        <v/>
      </c>
      <c r="O324" s="72" t="str">
        <f t="shared" si="10"/>
        <v/>
      </c>
      <c r="P324" s="112"/>
    </row>
    <row r="325" spans="1:16" ht="20.100000000000001" customHeight="1" x14ac:dyDescent="0.25">
      <c r="A325" s="26">
        <v>319</v>
      </c>
      <c r="B325" s="96"/>
      <c r="C325" s="96"/>
      <c r="D325" s="96"/>
      <c r="E325" s="96"/>
      <c r="F325" s="96"/>
      <c r="G325" s="77" t="str">
        <f>IF(C325="","",IF(C325="","",(VLOOKUP(C325,Listes!$B$31:$C$35,2,FALSE))))</f>
        <v/>
      </c>
      <c r="H325" s="252"/>
      <c r="I325" s="252"/>
      <c r="J325" s="96" t="str">
        <f t="shared" si="9"/>
        <v/>
      </c>
      <c r="K325" s="72" t="str">
        <f>IF(G325="","",IF(G325="","",(VLOOKUP(G325,Listes!$C$31:$D$35,2,FALSE))))</f>
        <v/>
      </c>
      <c r="L325" s="71" t="str">
        <f>IF($G325="","",IF($C325=Listes!$B$32,IF(Barèmes!$E325&lt;=Listes!$B$53,(Barèmes!$E325*(VLOOKUP(Barèmes!$D325,Listes!$A$54:$E$60,2,FALSE))),IF(Barèmes!$E325&gt;Listes!$E$53,(Barèmes!$E325*(VLOOKUP(Barèmes!$D325,Listes!$A$54:$E$60,5,FALSE))),(Barèmes!$E325*(VLOOKUP(Barèmes!$D325,Listes!$A$54:$E$60,3,FALSE)))+(VLOOKUP(Barèmes!$D325,Listes!$A$54:$E$60,4,FALSE))))))</f>
        <v/>
      </c>
      <c r="M325" s="71" t="str">
        <f>IF($G325="","",IF($C325=Listes!$B$31,IF(Barèmes!$E325&lt;=Listes!$B$42,(Barèmes!$E325*(VLOOKUP(Barèmes!$D325,Listes!$A$43:$E$49,2,FALSE))),IF(Barèmes!$E325&gt;Listes!$D$42,(Barèmes!$E325*(VLOOKUP(Barèmes!$D325,Listes!$A$43:$E$49,5,FALSE))),(Barèmes!$E325*(VLOOKUP(Barèmes!$D325,Listes!$A$43:$E$49,3,FALSE)))+(VLOOKUP(Barèmes!$D325,Listes!$A$43:$E$49,4,FALSE))))))</f>
        <v/>
      </c>
      <c r="N325" s="71" t="str">
        <f>IF($G325="","",IF($C325=Listes!$B$34,Listes!$I$31,IF($C325=Listes!$B$35,(VLOOKUP(Barèmes!$F325,Listes!$E$31:$F$36,2,FALSE)),IF($C325=Listes!$B$33,IF(Barèmes!$E325&lt;=Listes!$A$64,Barèmes!$E325*Listes!$A$65,IF(Barèmes!$E325&gt;Listes!$D$64,Barèmes!$E325*Listes!$D$65,((Barèmes!$E325*Listes!$B$65)+Listes!$C$65)))))))</f>
        <v/>
      </c>
      <c r="O325" s="72" t="str">
        <f t="shared" si="10"/>
        <v/>
      </c>
      <c r="P325" s="112"/>
    </row>
    <row r="326" spans="1:16" ht="20.100000000000001" customHeight="1" x14ac:dyDescent="0.25">
      <c r="A326" s="26">
        <v>320</v>
      </c>
      <c r="B326" s="96"/>
      <c r="C326" s="96"/>
      <c r="D326" s="96"/>
      <c r="E326" s="96"/>
      <c r="F326" s="96"/>
      <c r="G326" s="77" t="str">
        <f>IF(C326="","",IF(C326="","",(VLOOKUP(C326,Listes!$B$31:$C$35,2,FALSE))))</f>
        <v/>
      </c>
      <c r="H326" s="252"/>
      <c r="I326" s="252"/>
      <c r="J326" s="96" t="str">
        <f t="shared" si="9"/>
        <v/>
      </c>
      <c r="K326" s="72" t="str">
        <f>IF(G326="","",IF(G326="","",(VLOOKUP(G326,Listes!$C$31:$D$35,2,FALSE))))</f>
        <v/>
      </c>
      <c r="L326" s="71" t="str">
        <f>IF($G326="","",IF($C326=Listes!$B$32,IF(Barèmes!$E326&lt;=Listes!$B$53,(Barèmes!$E326*(VLOOKUP(Barèmes!$D326,Listes!$A$54:$E$60,2,FALSE))),IF(Barèmes!$E326&gt;Listes!$E$53,(Barèmes!$E326*(VLOOKUP(Barèmes!$D326,Listes!$A$54:$E$60,5,FALSE))),(Barèmes!$E326*(VLOOKUP(Barèmes!$D326,Listes!$A$54:$E$60,3,FALSE)))+(VLOOKUP(Barèmes!$D326,Listes!$A$54:$E$60,4,FALSE))))))</f>
        <v/>
      </c>
      <c r="M326" s="71" t="str">
        <f>IF($G326="","",IF($C326=Listes!$B$31,IF(Barèmes!$E326&lt;=Listes!$B$42,(Barèmes!$E326*(VLOOKUP(Barèmes!$D326,Listes!$A$43:$E$49,2,FALSE))),IF(Barèmes!$E326&gt;Listes!$D$42,(Barèmes!$E326*(VLOOKUP(Barèmes!$D326,Listes!$A$43:$E$49,5,FALSE))),(Barèmes!$E326*(VLOOKUP(Barèmes!$D326,Listes!$A$43:$E$49,3,FALSE)))+(VLOOKUP(Barèmes!$D326,Listes!$A$43:$E$49,4,FALSE))))))</f>
        <v/>
      </c>
      <c r="N326" s="71" t="str">
        <f>IF($G326="","",IF($C326=Listes!$B$34,Listes!$I$31,IF($C326=Listes!$B$35,(VLOOKUP(Barèmes!$F326,Listes!$E$31:$F$36,2,FALSE)),IF($C326=Listes!$B$33,IF(Barèmes!$E326&lt;=Listes!$A$64,Barèmes!$E326*Listes!$A$65,IF(Barèmes!$E326&gt;Listes!$D$64,Barèmes!$E326*Listes!$D$65,((Barèmes!$E326*Listes!$B$65)+Listes!$C$65)))))))</f>
        <v/>
      </c>
      <c r="O326" s="72" t="str">
        <f t="shared" si="10"/>
        <v/>
      </c>
      <c r="P326" s="112"/>
    </row>
    <row r="327" spans="1:16" ht="20.100000000000001" customHeight="1" x14ac:dyDescent="0.25">
      <c r="A327" s="26">
        <v>321</v>
      </c>
      <c r="B327" s="96"/>
      <c r="C327" s="96"/>
      <c r="D327" s="96"/>
      <c r="E327" s="96"/>
      <c r="F327" s="96"/>
      <c r="G327" s="77" t="str">
        <f>IF(C327="","",IF(C327="","",(VLOOKUP(C327,Listes!$B$31:$C$35,2,FALSE))))</f>
        <v/>
      </c>
      <c r="H327" s="252"/>
      <c r="I327" s="252"/>
      <c r="J327" s="96" t="str">
        <f t="shared" si="9"/>
        <v/>
      </c>
      <c r="K327" s="72" t="str">
        <f>IF(G327="","",IF(G327="","",(VLOOKUP(G327,Listes!$C$31:$D$35,2,FALSE))))</f>
        <v/>
      </c>
      <c r="L327" s="71" t="str">
        <f>IF($G327="","",IF($C327=Listes!$B$32,IF(Barèmes!$E327&lt;=Listes!$B$53,(Barèmes!$E327*(VLOOKUP(Barèmes!$D327,Listes!$A$54:$E$60,2,FALSE))),IF(Barèmes!$E327&gt;Listes!$E$53,(Barèmes!$E327*(VLOOKUP(Barèmes!$D327,Listes!$A$54:$E$60,5,FALSE))),(Barèmes!$E327*(VLOOKUP(Barèmes!$D327,Listes!$A$54:$E$60,3,FALSE)))+(VLOOKUP(Barèmes!$D327,Listes!$A$54:$E$60,4,FALSE))))))</f>
        <v/>
      </c>
      <c r="M327" s="71" t="str">
        <f>IF($G327="","",IF($C327=Listes!$B$31,IF(Barèmes!$E327&lt;=Listes!$B$42,(Barèmes!$E327*(VLOOKUP(Barèmes!$D327,Listes!$A$43:$E$49,2,FALSE))),IF(Barèmes!$E327&gt;Listes!$D$42,(Barèmes!$E327*(VLOOKUP(Barèmes!$D327,Listes!$A$43:$E$49,5,FALSE))),(Barèmes!$E327*(VLOOKUP(Barèmes!$D327,Listes!$A$43:$E$49,3,FALSE)))+(VLOOKUP(Barèmes!$D327,Listes!$A$43:$E$49,4,FALSE))))))</f>
        <v/>
      </c>
      <c r="N327" s="71" t="str">
        <f>IF($G327="","",IF($C327=Listes!$B$34,Listes!$I$31,IF($C327=Listes!$B$35,(VLOOKUP(Barèmes!$F327,Listes!$E$31:$F$36,2,FALSE)),IF($C327=Listes!$B$33,IF(Barèmes!$E327&lt;=Listes!$A$64,Barèmes!$E327*Listes!$A$65,IF(Barèmes!$E327&gt;Listes!$D$64,Barèmes!$E327*Listes!$D$65,((Barèmes!$E327*Listes!$B$65)+Listes!$C$65)))))))</f>
        <v/>
      </c>
      <c r="O327" s="72" t="str">
        <f t="shared" si="10"/>
        <v/>
      </c>
      <c r="P327" s="112"/>
    </row>
    <row r="328" spans="1:16" ht="20.100000000000001" customHeight="1" x14ac:dyDescent="0.25">
      <c r="A328" s="26">
        <v>322</v>
      </c>
      <c r="B328" s="96"/>
      <c r="C328" s="96"/>
      <c r="D328" s="96"/>
      <c r="E328" s="96"/>
      <c r="F328" s="96"/>
      <c r="G328" s="77" t="str">
        <f>IF(C328="","",IF(C328="","",(VLOOKUP(C328,Listes!$B$31:$C$35,2,FALSE))))</f>
        <v/>
      </c>
      <c r="H328" s="252"/>
      <c r="I328" s="252"/>
      <c r="J328" s="96" t="str">
        <f t="shared" ref="J328:J391" si="11">IF(G328="Frais de déplacement (barèmes kilométriques) ",1,"")</f>
        <v/>
      </c>
      <c r="K328" s="72" t="str">
        <f>IF(G328="","",IF(G328="","",(VLOOKUP(G328,Listes!$C$31:$D$35,2,FALSE))))</f>
        <v/>
      </c>
      <c r="L328" s="71" t="str">
        <f>IF($G328="","",IF($C328=Listes!$B$32,IF(Barèmes!$E328&lt;=Listes!$B$53,(Barèmes!$E328*(VLOOKUP(Barèmes!$D328,Listes!$A$54:$E$60,2,FALSE))),IF(Barèmes!$E328&gt;Listes!$E$53,(Barèmes!$E328*(VLOOKUP(Barèmes!$D328,Listes!$A$54:$E$60,5,FALSE))),(Barèmes!$E328*(VLOOKUP(Barèmes!$D328,Listes!$A$54:$E$60,3,FALSE)))+(VLOOKUP(Barèmes!$D328,Listes!$A$54:$E$60,4,FALSE))))))</f>
        <v/>
      </c>
      <c r="M328" s="71" t="str">
        <f>IF($G328="","",IF($C328=Listes!$B$31,IF(Barèmes!$E328&lt;=Listes!$B$42,(Barèmes!$E328*(VLOOKUP(Barèmes!$D328,Listes!$A$43:$E$49,2,FALSE))),IF(Barèmes!$E328&gt;Listes!$D$42,(Barèmes!$E328*(VLOOKUP(Barèmes!$D328,Listes!$A$43:$E$49,5,FALSE))),(Barèmes!$E328*(VLOOKUP(Barèmes!$D328,Listes!$A$43:$E$49,3,FALSE)))+(VLOOKUP(Barèmes!$D328,Listes!$A$43:$E$49,4,FALSE))))))</f>
        <v/>
      </c>
      <c r="N328" s="71" t="str">
        <f>IF($G328="","",IF($C328=Listes!$B$34,Listes!$I$31,IF($C328=Listes!$B$35,(VLOOKUP(Barèmes!$F328,Listes!$E$31:$F$36,2,FALSE)),IF($C328=Listes!$B$33,IF(Barèmes!$E328&lt;=Listes!$A$64,Barèmes!$E328*Listes!$A$65,IF(Barèmes!$E328&gt;Listes!$D$64,Barèmes!$E328*Listes!$D$65,((Barèmes!$E328*Listes!$B$65)+Listes!$C$65)))))))</f>
        <v/>
      </c>
      <c r="O328" s="72" t="str">
        <f t="shared" ref="O328:O391" si="12">IF($J328="","",($N328+$M328+$L328)*$J328)</f>
        <v/>
      </c>
      <c r="P328" s="112"/>
    </row>
    <row r="329" spans="1:16" ht="20.100000000000001" customHeight="1" x14ac:dyDescent="0.25">
      <c r="A329" s="26">
        <v>323</v>
      </c>
      <c r="B329" s="96"/>
      <c r="C329" s="96"/>
      <c r="D329" s="96"/>
      <c r="E329" s="96"/>
      <c r="F329" s="96"/>
      <c r="G329" s="77" t="str">
        <f>IF(C329="","",IF(C329="","",(VLOOKUP(C329,Listes!$B$31:$C$35,2,FALSE))))</f>
        <v/>
      </c>
      <c r="H329" s="252"/>
      <c r="I329" s="252"/>
      <c r="J329" s="96" t="str">
        <f t="shared" si="11"/>
        <v/>
      </c>
      <c r="K329" s="72" t="str">
        <f>IF(G329="","",IF(G329="","",(VLOOKUP(G329,Listes!$C$31:$D$35,2,FALSE))))</f>
        <v/>
      </c>
      <c r="L329" s="71" t="str">
        <f>IF($G329="","",IF($C329=Listes!$B$32,IF(Barèmes!$E329&lt;=Listes!$B$53,(Barèmes!$E329*(VLOOKUP(Barèmes!$D329,Listes!$A$54:$E$60,2,FALSE))),IF(Barèmes!$E329&gt;Listes!$E$53,(Barèmes!$E329*(VLOOKUP(Barèmes!$D329,Listes!$A$54:$E$60,5,FALSE))),(Barèmes!$E329*(VLOOKUP(Barèmes!$D329,Listes!$A$54:$E$60,3,FALSE)))+(VLOOKUP(Barèmes!$D329,Listes!$A$54:$E$60,4,FALSE))))))</f>
        <v/>
      </c>
      <c r="M329" s="71" t="str">
        <f>IF($G329="","",IF($C329=Listes!$B$31,IF(Barèmes!$E329&lt;=Listes!$B$42,(Barèmes!$E329*(VLOOKUP(Barèmes!$D329,Listes!$A$43:$E$49,2,FALSE))),IF(Barèmes!$E329&gt;Listes!$D$42,(Barèmes!$E329*(VLOOKUP(Barèmes!$D329,Listes!$A$43:$E$49,5,FALSE))),(Barèmes!$E329*(VLOOKUP(Barèmes!$D329,Listes!$A$43:$E$49,3,FALSE)))+(VLOOKUP(Barèmes!$D329,Listes!$A$43:$E$49,4,FALSE))))))</f>
        <v/>
      </c>
      <c r="N329" s="71" t="str">
        <f>IF($G329="","",IF($C329=Listes!$B$34,Listes!$I$31,IF($C329=Listes!$B$35,(VLOOKUP(Barèmes!$F329,Listes!$E$31:$F$36,2,FALSE)),IF($C329=Listes!$B$33,IF(Barèmes!$E329&lt;=Listes!$A$64,Barèmes!$E329*Listes!$A$65,IF(Barèmes!$E329&gt;Listes!$D$64,Barèmes!$E329*Listes!$D$65,((Barèmes!$E329*Listes!$B$65)+Listes!$C$65)))))))</f>
        <v/>
      </c>
      <c r="O329" s="72" t="str">
        <f t="shared" si="12"/>
        <v/>
      </c>
      <c r="P329" s="112"/>
    </row>
    <row r="330" spans="1:16" ht="20.100000000000001" customHeight="1" x14ac:dyDescent="0.25">
      <c r="A330" s="26">
        <v>324</v>
      </c>
      <c r="B330" s="96"/>
      <c r="C330" s="96"/>
      <c r="D330" s="96"/>
      <c r="E330" s="96"/>
      <c r="F330" s="96"/>
      <c r="G330" s="77" t="str">
        <f>IF(C330="","",IF(C330="","",(VLOOKUP(C330,Listes!$B$31:$C$35,2,FALSE))))</f>
        <v/>
      </c>
      <c r="H330" s="252"/>
      <c r="I330" s="252"/>
      <c r="J330" s="96" t="str">
        <f t="shared" si="11"/>
        <v/>
      </c>
      <c r="K330" s="72" t="str">
        <f>IF(G330="","",IF(G330="","",(VLOOKUP(G330,Listes!$C$31:$D$35,2,FALSE))))</f>
        <v/>
      </c>
      <c r="L330" s="71" t="str">
        <f>IF($G330="","",IF($C330=Listes!$B$32,IF(Barèmes!$E330&lt;=Listes!$B$53,(Barèmes!$E330*(VLOOKUP(Barèmes!$D330,Listes!$A$54:$E$60,2,FALSE))),IF(Barèmes!$E330&gt;Listes!$E$53,(Barèmes!$E330*(VLOOKUP(Barèmes!$D330,Listes!$A$54:$E$60,5,FALSE))),(Barèmes!$E330*(VLOOKUP(Barèmes!$D330,Listes!$A$54:$E$60,3,FALSE)))+(VLOOKUP(Barèmes!$D330,Listes!$A$54:$E$60,4,FALSE))))))</f>
        <v/>
      </c>
      <c r="M330" s="71" t="str">
        <f>IF($G330="","",IF($C330=Listes!$B$31,IF(Barèmes!$E330&lt;=Listes!$B$42,(Barèmes!$E330*(VLOOKUP(Barèmes!$D330,Listes!$A$43:$E$49,2,FALSE))),IF(Barèmes!$E330&gt;Listes!$D$42,(Barèmes!$E330*(VLOOKUP(Barèmes!$D330,Listes!$A$43:$E$49,5,FALSE))),(Barèmes!$E330*(VLOOKUP(Barèmes!$D330,Listes!$A$43:$E$49,3,FALSE)))+(VLOOKUP(Barèmes!$D330,Listes!$A$43:$E$49,4,FALSE))))))</f>
        <v/>
      </c>
      <c r="N330" s="71" t="str">
        <f>IF($G330="","",IF($C330=Listes!$B$34,Listes!$I$31,IF($C330=Listes!$B$35,(VLOOKUP(Barèmes!$F330,Listes!$E$31:$F$36,2,FALSE)),IF($C330=Listes!$B$33,IF(Barèmes!$E330&lt;=Listes!$A$64,Barèmes!$E330*Listes!$A$65,IF(Barèmes!$E330&gt;Listes!$D$64,Barèmes!$E330*Listes!$D$65,((Barèmes!$E330*Listes!$B$65)+Listes!$C$65)))))))</f>
        <v/>
      </c>
      <c r="O330" s="72" t="str">
        <f t="shared" si="12"/>
        <v/>
      </c>
      <c r="P330" s="112"/>
    </row>
    <row r="331" spans="1:16" ht="20.100000000000001" customHeight="1" x14ac:dyDescent="0.25">
      <c r="A331" s="26">
        <v>325</v>
      </c>
      <c r="B331" s="96"/>
      <c r="C331" s="96"/>
      <c r="D331" s="96"/>
      <c r="E331" s="96"/>
      <c r="F331" s="96"/>
      <c r="G331" s="77" t="str">
        <f>IF(C331="","",IF(C331="","",(VLOOKUP(C331,Listes!$B$31:$C$35,2,FALSE))))</f>
        <v/>
      </c>
      <c r="H331" s="252"/>
      <c r="I331" s="252"/>
      <c r="J331" s="96" t="str">
        <f t="shared" si="11"/>
        <v/>
      </c>
      <c r="K331" s="72" t="str">
        <f>IF(G331="","",IF(G331="","",(VLOOKUP(G331,Listes!$C$31:$D$35,2,FALSE))))</f>
        <v/>
      </c>
      <c r="L331" s="71" t="str">
        <f>IF($G331="","",IF($C331=Listes!$B$32,IF(Barèmes!$E331&lt;=Listes!$B$53,(Barèmes!$E331*(VLOOKUP(Barèmes!$D331,Listes!$A$54:$E$60,2,FALSE))),IF(Barèmes!$E331&gt;Listes!$E$53,(Barèmes!$E331*(VLOOKUP(Barèmes!$D331,Listes!$A$54:$E$60,5,FALSE))),(Barèmes!$E331*(VLOOKUP(Barèmes!$D331,Listes!$A$54:$E$60,3,FALSE)))+(VLOOKUP(Barèmes!$D331,Listes!$A$54:$E$60,4,FALSE))))))</f>
        <v/>
      </c>
      <c r="M331" s="71" t="str">
        <f>IF($G331="","",IF($C331=Listes!$B$31,IF(Barèmes!$E331&lt;=Listes!$B$42,(Barèmes!$E331*(VLOOKUP(Barèmes!$D331,Listes!$A$43:$E$49,2,FALSE))),IF(Barèmes!$E331&gt;Listes!$D$42,(Barèmes!$E331*(VLOOKUP(Barèmes!$D331,Listes!$A$43:$E$49,5,FALSE))),(Barèmes!$E331*(VLOOKUP(Barèmes!$D331,Listes!$A$43:$E$49,3,FALSE)))+(VLOOKUP(Barèmes!$D331,Listes!$A$43:$E$49,4,FALSE))))))</f>
        <v/>
      </c>
      <c r="N331" s="71" t="str">
        <f>IF($G331="","",IF($C331=Listes!$B$34,Listes!$I$31,IF($C331=Listes!$B$35,(VLOOKUP(Barèmes!$F331,Listes!$E$31:$F$36,2,FALSE)),IF($C331=Listes!$B$33,IF(Barèmes!$E331&lt;=Listes!$A$64,Barèmes!$E331*Listes!$A$65,IF(Barèmes!$E331&gt;Listes!$D$64,Barèmes!$E331*Listes!$D$65,((Barèmes!$E331*Listes!$B$65)+Listes!$C$65)))))))</f>
        <v/>
      </c>
      <c r="O331" s="72" t="str">
        <f t="shared" si="12"/>
        <v/>
      </c>
      <c r="P331" s="112"/>
    </row>
    <row r="332" spans="1:16" ht="20.100000000000001" customHeight="1" x14ac:dyDescent="0.25">
      <c r="A332" s="26">
        <v>326</v>
      </c>
      <c r="B332" s="96"/>
      <c r="C332" s="96"/>
      <c r="D332" s="96"/>
      <c r="E332" s="96"/>
      <c r="F332" s="96"/>
      <c r="G332" s="77" t="str">
        <f>IF(C332="","",IF(C332="","",(VLOOKUP(C332,Listes!$B$31:$C$35,2,FALSE))))</f>
        <v/>
      </c>
      <c r="H332" s="252"/>
      <c r="I332" s="252"/>
      <c r="J332" s="96" t="str">
        <f t="shared" si="11"/>
        <v/>
      </c>
      <c r="K332" s="72" t="str">
        <f>IF(G332="","",IF(G332="","",(VLOOKUP(G332,Listes!$C$31:$D$35,2,FALSE))))</f>
        <v/>
      </c>
      <c r="L332" s="71" t="str">
        <f>IF($G332="","",IF($C332=Listes!$B$32,IF(Barèmes!$E332&lt;=Listes!$B$53,(Barèmes!$E332*(VLOOKUP(Barèmes!$D332,Listes!$A$54:$E$60,2,FALSE))),IF(Barèmes!$E332&gt;Listes!$E$53,(Barèmes!$E332*(VLOOKUP(Barèmes!$D332,Listes!$A$54:$E$60,5,FALSE))),(Barèmes!$E332*(VLOOKUP(Barèmes!$D332,Listes!$A$54:$E$60,3,FALSE)))+(VLOOKUP(Barèmes!$D332,Listes!$A$54:$E$60,4,FALSE))))))</f>
        <v/>
      </c>
      <c r="M332" s="71" t="str">
        <f>IF($G332="","",IF($C332=Listes!$B$31,IF(Barèmes!$E332&lt;=Listes!$B$42,(Barèmes!$E332*(VLOOKUP(Barèmes!$D332,Listes!$A$43:$E$49,2,FALSE))),IF(Barèmes!$E332&gt;Listes!$D$42,(Barèmes!$E332*(VLOOKUP(Barèmes!$D332,Listes!$A$43:$E$49,5,FALSE))),(Barèmes!$E332*(VLOOKUP(Barèmes!$D332,Listes!$A$43:$E$49,3,FALSE)))+(VLOOKUP(Barèmes!$D332,Listes!$A$43:$E$49,4,FALSE))))))</f>
        <v/>
      </c>
      <c r="N332" s="71" t="str">
        <f>IF($G332="","",IF($C332=Listes!$B$34,Listes!$I$31,IF($C332=Listes!$B$35,(VLOOKUP(Barèmes!$F332,Listes!$E$31:$F$36,2,FALSE)),IF($C332=Listes!$B$33,IF(Barèmes!$E332&lt;=Listes!$A$64,Barèmes!$E332*Listes!$A$65,IF(Barèmes!$E332&gt;Listes!$D$64,Barèmes!$E332*Listes!$D$65,((Barèmes!$E332*Listes!$B$65)+Listes!$C$65)))))))</f>
        <v/>
      </c>
      <c r="O332" s="72" t="str">
        <f t="shared" si="12"/>
        <v/>
      </c>
      <c r="P332" s="112"/>
    </row>
    <row r="333" spans="1:16" ht="20.100000000000001" customHeight="1" x14ac:dyDescent="0.25">
      <c r="A333" s="26">
        <v>327</v>
      </c>
      <c r="B333" s="96"/>
      <c r="C333" s="96"/>
      <c r="D333" s="96"/>
      <c r="E333" s="96"/>
      <c r="F333" s="96"/>
      <c r="G333" s="77" t="str">
        <f>IF(C333="","",IF(C333="","",(VLOOKUP(C333,Listes!$B$31:$C$35,2,FALSE))))</f>
        <v/>
      </c>
      <c r="H333" s="252"/>
      <c r="I333" s="252"/>
      <c r="J333" s="96" t="str">
        <f t="shared" si="11"/>
        <v/>
      </c>
      <c r="K333" s="72" t="str">
        <f>IF(G333="","",IF(G333="","",(VLOOKUP(G333,Listes!$C$31:$D$35,2,FALSE))))</f>
        <v/>
      </c>
      <c r="L333" s="71" t="str">
        <f>IF($G333="","",IF($C333=Listes!$B$32,IF(Barèmes!$E333&lt;=Listes!$B$53,(Barèmes!$E333*(VLOOKUP(Barèmes!$D333,Listes!$A$54:$E$60,2,FALSE))),IF(Barèmes!$E333&gt;Listes!$E$53,(Barèmes!$E333*(VLOOKUP(Barèmes!$D333,Listes!$A$54:$E$60,5,FALSE))),(Barèmes!$E333*(VLOOKUP(Barèmes!$D333,Listes!$A$54:$E$60,3,FALSE)))+(VLOOKUP(Barèmes!$D333,Listes!$A$54:$E$60,4,FALSE))))))</f>
        <v/>
      </c>
      <c r="M333" s="71" t="str">
        <f>IF($G333="","",IF($C333=Listes!$B$31,IF(Barèmes!$E333&lt;=Listes!$B$42,(Barèmes!$E333*(VLOOKUP(Barèmes!$D333,Listes!$A$43:$E$49,2,FALSE))),IF(Barèmes!$E333&gt;Listes!$D$42,(Barèmes!$E333*(VLOOKUP(Barèmes!$D333,Listes!$A$43:$E$49,5,FALSE))),(Barèmes!$E333*(VLOOKUP(Barèmes!$D333,Listes!$A$43:$E$49,3,FALSE)))+(VLOOKUP(Barèmes!$D333,Listes!$A$43:$E$49,4,FALSE))))))</f>
        <v/>
      </c>
      <c r="N333" s="71" t="str">
        <f>IF($G333="","",IF($C333=Listes!$B$34,Listes!$I$31,IF($C333=Listes!$B$35,(VLOOKUP(Barèmes!$F333,Listes!$E$31:$F$36,2,FALSE)),IF($C333=Listes!$B$33,IF(Barèmes!$E333&lt;=Listes!$A$64,Barèmes!$E333*Listes!$A$65,IF(Barèmes!$E333&gt;Listes!$D$64,Barèmes!$E333*Listes!$D$65,((Barèmes!$E333*Listes!$B$65)+Listes!$C$65)))))))</f>
        <v/>
      </c>
      <c r="O333" s="72" t="str">
        <f t="shared" si="12"/>
        <v/>
      </c>
      <c r="P333" s="112"/>
    </row>
    <row r="334" spans="1:16" ht="20.100000000000001" customHeight="1" x14ac:dyDescent="0.25">
      <c r="A334" s="26">
        <v>328</v>
      </c>
      <c r="B334" s="96"/>
      <c r="C334" s="96"/>
      <c r="D334" s="96"/>
      <c r="E334" s="96"/>
      <c r="F334" s="96"/>
      <c r="G334" s="77" t="str">
        <f>IF(C334="","",IF(C334="","",(VLOOKUP(C334,Listes!$B$31:$C$35,2,FALSE))))</f>
        <v/>
      </c>
      <c r="H334" s="252"/>
      <c r="I334" s="252"/>
      <c r="J334" s="96" t="str">
        <f t="shared" si="11"/>
        <v/>
      </c>
      <c r="K334" s="72" t="str">
        <f>IF(G334="","",IF(G334="","",(VLOOKUP(G334,Listes!$C$31:$D$35,2,FALSE))))</f>
        <v/>
      </c>
      <c r="L334" s="71" t="str">
        <f>IF($G334="","",IF($C334=Listes!$B$32,IF(Barèmes!$E334&lt;=Listes!$B$53,(Barèmes!$E334*(VLOOKUP(Barèmes!$D334,Listes!$A$54:$E$60,2,FALSE))),IF(Barèmes!$E334&gt;Listes!$E$53,(Barèmes!$E334*(VLOOKUP(Barèmes!$D334,Listes!$A$54:$E$60,5,FALSE))),(Barèmes!$E334*(VLOOKUP(Barèmes!$D334,Listes!$A$54:$E$60,3,FALSE)))+(VLOOKUP(Barèmes!$D334,Listes!$A$54:$E$60,4,FALSE))))))</f>
        <v/>
      </c>
      <c r="M334" s="71" t="str">
        <f>IF($G334="","",IF($C334=Listes!$B$31,IF(Barèmes!$E334&lt;=Listes!$B$42,(Barèmes!$E334*(VLOOKUP(Barèmes!$D334,Listes!$A$43:$E$49,2,FALSE))),IF(Barèmes!$E334&gt;Listes!$D$42,(Barèmes!$E334*(VLOOKUP(Barèmes!$D334,Listes!$A$43:$E$49,5,FALSE))),(Barèmes!$E334*(VLOOKUP(Barèmes!$D334,Listes!$A$43:$E$49,3,FALSE)))+(VLOOKUP(Barèmes!$D334,Listes!$A$43:$E$49,4,FALSE))))))</f>
        <v/>
      </c>
      <c r="N334" s="71" t="str">
        <f>IF($G334="","",IF($C334=Listes!$B$34,Listes!$I$31,IF($C334=Listes!$B$35,(VLOOKUP(Barèmes!$F334,Listes!$E$31:$F$36,2,FALSE)),IF($C334=Listes!$B$33,IF(Barèmes!$E334&lt;=Listes!$A$64,Barèmes!$E334*Listes!$A$65,IF(Barèmes!$E334&gt;Listes!$D$64,Barèmes!$E334*Listes!$D$65,((Barèmes!$E334*Listes!$B$65)+Listes!$C$65)))))))</f>
        <v/>
      </c>
      <c r="O334" s="72" t="str">
        <f t="shared" si="12"/>
        <v/>
      </c>
      <c r="P334" s="112"/>
    </row>
    <row r="335" spans="1:16" ht="20.100000000000001" customHeight="1" x14ac:dyDescent="0.25">
      <c r="A335" s="26">
        <v>329</v>
      </c>
      <c r="B335" s="96"/>
      <c r="C335" s="96"/>
      <c r="D335" s="96"/>
      <c r="E335" s="96"/>
      <c r="F335" s="96"/>
      <c r="G335" s="77" t="str">
        <f>IF(C335="","",IF(C335="","",(VLOOKUP(C335,Listes!$B$31:$C$35,2,FALSE))))</f>
        <v/>
      </c>
      <c r="H335" s="252"/>
      <c r="I335" s="252"/>
      <c r="J335" s="96" t="str">
        <f t="shared" si="11"/>
        <v/>
      </c>
      <c r="K335" s="72" t="str">
        <f>IF(G335="","",IF(G335="","",(VLOOKUP(G335,Listes!$C$31:$D$35,2,FALSE))))</f>
        <v/>
      </c>
      <c r="L335" s="71" t="str">
        <f>IF($G335="","",IF($C335=Listes!$B$32,IF(Barèmes!$E335&lt;=Listes!$B$53,(Barèmes!$E335*(VLOOKUP(Barèmes!$D335,Listes!$A$54:$E$60,2,FALSE))),IF(Barèmes!$E335&gt;Listes!$E$53,(Barèmes!$E335*(VLOOKUP(Barèmes!$D335,Listes!$A$54:$E$60,5,FALSE))),(Barèmes!$E335*(VLOOKUP(Barèmes!$D335,Listes!$A$54:$E$60,3,FALSE)))+(VLOOKUP(Barèmes!$D335,Listes!$A$54:$E$60,4,FALSE))))))</f>
        <v/>
      </c>
      <c r="M335" s="71" t="str">
        <f>IF($G335="","",IF($C335=Listes!$B$31,IF(Barèmes!$E335&lt;=Listes!$B$42,(Barèmes!$E335*(VLOOKUP(Barèmes!$D335,Listes!$A$43:$E$49,2,FALSE))),IF(Barèmes!$E335&gt;Listes!$D$42,(Barèmes!$E335*(VLOOKUP(Barèmes!$D335,Listes!$A$43:$E$49,5,FALSE))),(Barèmes!$E335*(VLOOKUP(Barèmes!$D335,Listes!$A$43:$E$49,3,FALSE)))+(VLOOKUP(Barèmes!$D335,Listes!$A$43:$E$49,4,FALSE))))))</f>
        <v/>
      </c>
      <c r="N335" s="71" t="str">
        <f>IF($G335="","",IF($C335=Listes!$B$34,Listes!$I$31,IF($C335=Listes!$B$35,(VLOOKUP(Barèmes!$F335,Listes!$E$31:$F$36,2,FALSE)),IF($C335=Listes!$B$33,IF(Barèmes!$E335&lt;=Listes!$A$64,Barèmes!$E335*Listes!$A$65,IF(Barèmes!$E335&gt;Listes!$D$64,Barèmes!$E335*Listes!$D$65,((Barèmes!$E335*Listes!$B$65)+Listes!$C$65)))))))</f>
        <v/>
      </c>
      <c r="O335" s="72" t="str">
        <f t="shared" si="12"/>
        <v/>
      </c>
      <c r="P335" s="112"/>
    </row>
    <row r="336" spans="1:16" ht="20.100000000000001" customHeight="1" x14ac:dyDescent="0.25">
      <c r="A336" s="26">
        <v>330</v>
      </c>
      <c r="B336" s="96"/>
      <c r="C336" s="96"/>
      <c r="D336" s="96"/>
      <c r="E336" s="96"/>
      <c r="F336" s="96"/>
      <c r="G336" s="77" t="str">
        <f>IF(C336="","",IF(C336="","",(VLOOKUP(C336,Listes!$B$31:$C$35,2,FALSE))))</f>
        <v/>
      </c>
      <c r="H336" s="252"/>
      <c r="I336" s="252"/>
      <c r="J336" s="96" t="str">
        <f t="shared" si="11"/>
        <v/>
      </c>
      <c r="K336" s="72" t="str">
        <f>IF(G336="","",IF(G336="","",(VLOOKUP(G336,Listes!$C$31:$D$35,2,FALSE))))</f>
        <v/>
      </c>
      <c r="L336" s="71" t="str">
        <f>IF($G336="","",IF($C336=Listes!$B$32,IF(Barèmes!$E336&lt;=Listes!$B$53,(Barèmes!$E336*(VLOOKUP(Barèmes!$D336,Listes!$A$54:$E$60,2,FALSE))),IF(Barèmes!$E336&gt;Listes!$E$53,(Barèmes!$E336*(VLOOKUP(Barèmes!$D336,Listes!$A$54:$E$60,5,FALSE))),(Barèmes!$E336*(VLOOKUP(Barèmes!$D336,Listes!$A$54:$E$60,3,FALSE)))+(VLOOKUP(Barèmes!$D336,Listes!$A$54:$E$60,4,FALSE))))))</f>
        <v/>
      </c>
      <c r="M336" s="71" t="str">
        <f>IF($G336="","",IF($C336=Listes!$B$31,IF(Barèmes!$E336&lt;=Listes!$B$42,(Barèmes!$E336*(VLOOKUP(Barèmes!$D336,Listes!$A$43:$E$49,2,FALSE))),IF(Barèmes!$E336&gt;Listes!$D$42,(Barèmes!$E336*(VLOOKUP(Barèmes!$D336,Listes!$A$43:$E$49,5,FALSE))),(Barèmes!$E336*(VLOOKUP(Barèmes!$D336,Listes!$A$43:$E$49,3,FALSE)))+(VLOOKUP(Barèmes!$D336,Listes!$A$43:$E$49,4,FALSE))))))</f>
        <v/>
      </c>
      <c r="N336" s="71" t="str">
        <f>IF($G336="","",IF($C336=Listes!$B$34,Listes!$I$31,IF($C336=Listes!$B$35,(VLOOKUP(Barèmes!$F336,Listes!$E$31:$F$36,2,FALSE)),IF($C336=Listes!$B$33,IF(Barèmes!$E336&lt;=Listes!$A$64,Barèmes!$E336*Listes!$A$65,IF(Barèmes!$E336&gt;Listes!$D$64,Barèmes!$E336*Listes!$D$65,((Barèmes!$E336*Listes!$B$65)+Listes!$C$65)))))))</f>
        <v/>
      </c>
      <c r="O336" s="72" t="str">
        <f t="shared" si="12"/>
        <v/>
      </c>
      <c r="P336" s="112"/>
    </row>
    <row r="337" spans="1:16" ht="20.100000000000001" customHeight="1" x14ac:dyDescent="0.25">
      <c r="A337" s="26">
        <v>331</v>
      </c>
      <c r="B337" s="96"/>
      <c r="C337" s="96"/>
      <c r="D337" s="96"/>
      <c r="E337" s="96"/>
      <c r="F337" s="96"/>
      <c r="G337" s="77" t="str">
        <f>IF(C337="","",IF(C337="","",(VLOOKUP(C337,Listes!$B$31:$C$35,2,FALSE))))</f>
        <v/>
      </c>
      <c r="H337" s="252"/>
      <c r="I337" s="252"/>
      <c r="J337" s="96" t="str">
        <f t="shared" si="11"/>
        <v/>
      </c>
      <c r="K337" s="72" t="str">
        <f>IF(G337="","",IF(G337="","",(VLOOKUP(G337,Listes!$C$31:$D$35,2,FALSE))))</f>
        <v/>
      </c>
      <c r="L337" s="71" t="str">
        <f>IF($G337="","",IF($C337=Listes!$B$32,IF(Barèmes!$E337&lt;=Listes!$B$53,(Barèmes!$E337*(VLOOKUP(Barèmes!$D337,Listes!$A$54:$E$60,2,FALSE))),IF(Barèmes!$E337&gt;Listes!$E$53,(Barèmes!$E337*(VLOOKUP(Barèmes!$D337,Listes!$A$54:$E$60,5,FALSE))),(Barèmes!$E337*(VLOOKUP(Barèmes!$D337,Listes!$A$54:$E$60,3,FALSE)))+(VLOOKUP(Barèmes!$D337,Listes!$A$54:$E$60,4,FALSE))))))</f>
        <v/>
      </c>
      <c r="M337" s="71" t="str">
        <f>IF($G337="","",IF($C337=Listes!$B$31,IF(Barèmes!$E337&lt;=Listes!$B$42,(Barèmes!$E337*(VLOOKUP(Barèmes!$D337,Listes!$A$43:$E$49,2,FALSE))),IF(Barèmes!$E337&gt;Listes!$D$42,(Barèmes!$E337*(VLOOKUP(Barèmes!$D337,Listes!$A$43:$E$49,5,FALSE))),(Barèmes!$E337*(VLOOKUP(Barèmes!$D337,Listes!$A$43:$E$49,3,FALSE)))+(VLOOKUP(Barèmes!$D337,Listes!$A$43:$E$49,4,FALSE))))))</f>
        <v/>
      </c>
      <c r="N337" s="71" t="str">
        <f>IF($G337="","",IF($C337=Listes!$B$34,Listes!$I$31,IF($C337=Listes!$B$35,(VLOOKUP(Barèmes!$F337,Listes!$E$31:$F$36,2,FALSE)),IF($C337=Listes!$B$33,IF(Barèmes!$E337&lt;=Listes!$A$64,Barèmes!$E337*Listes!$A$65,IF(Barèmes!$E337&gt;Listes!$D$64,Barèmes!$E337*Listes!$D$65,((Barèmes!$E337*Listes!$B$65)+Listes!$C$65)))))))</f>
        <v/>
      </c>
      <c r="O337" s="72" t="str">
        <f t="shared" si="12"/>
        <v/>
      </c>
      <c r="P337" s="112"/>
    </row>
    <row r="338" spans="1:16" ht="20.100000000000001" customHeight="1" x14ac:dyDescent="0.25">
      <c r="A338" s="26">
        <v>332</v>
      </c>
      <c r="B338" s="96"/>
      <c r="C338" s="96"/>
      <c r="D338" s="96"/>
      <c r="E338" s="96"/>
      <c r="F338" s="96"/>
      <c r="G338" s="77" t="str">
        <f>IF(C338="","",IF(C338="","",(VLOOKUP(C338,Listes!$B$31:$C$35,2,FALSE))))</f>
        <v/>
      </c>
      <c r="H338" s="252"/>
      <c r="I338" s="252"/>
      <c r="J338" s="96" t="str">
        <f t="shared" si="11"/>
        <v/>
      </c>
      <c r="K338" s="72" t="str">
        <f>IF(G338="","",IF(G338="","",(VLOOKUP(G338,Listes!$C$31:$D$35,2,FALSE))))</f>
        <v/>
      </c>
      <c r="L338" s="71" t="str">
        <f>IF($G338="","",IF($C338=Listes!$B$32,IF(Barèmes!$E338&lt;=Listes!$B$53,(Barèmes!$E338*(VLOOKUP(Barèmes!$D338,Listes!$A$54:$E$60,2,FALSE))),IF(Barèmes!$E338&gt;Listes!$E$53,(Barèmes!$E338*(VLOOKUP(Barèmes!$D338,Listes!$A$54:$E$60,5,FALSE))),(Barèmes!$E338*(VLOOKUP(Barèmes!$D338,Listes!$A$54:$E$60,3,FALSE)))+(VLOOKUP(Barèmes!$D338,Listes!$A$54:$E$60,4,FALSE))))))</f>
        <v/>
      </c>
      <c r="M338" s="71" t="str">
        <f>IF($G338="","",IF($C338=Listes!$B$31,IF(Barèmes!$E338&lt;=Listes!$B$42,(Barèmes!$E338*(VLOOKUP(Barèmes!$D338,Listes!$A$43:$E$49,2,FALSE))),IF(Barèmes!$E338&gt;Listes!$D$42,(Barèmes!$E338*(VLOOKUP(Barèmes!$D338,Listes!$A$43:$E$49,5,FALSE))),(Barèmes!$E338*(VLOOKUP(Barèmes!$D338,Listes!$A$43:$E$49,3,FALSE)))+(VLOOKUP(Barèmes!$D338,Listes!$A$43:$E$49,4,FALSE))))))</f>
        <v/>
      </c>
      <c r="N338" s="71" t="str">
        <f>IF($G338="","",IF($C338=Listes!$B$34,Listes!$I$31,IF($C338=Listes!$B$35,(VLOOKUP(Barèmes!$F338,Listes!$E$31:$F$36,2,FALSE)),IF($C338=Listes!$B$33,IF(Barèmes!$E338&lt;=Listes!$A$64,Barèmes!$E338*Listes!$A$65,IF(Barèmes!$E338&gt;Listes!$D$64,Barèmes!$E338*Listes!$D$65,((Barèmes!$E338*Listes!$B$65)+Listes!$C$65)))))))</f>
        <v/>
      </c>
      <c r="O338" s="72" t="str">
        <f t="shared" si="12"/>
        <v/>
      </c>
      <c r="P338" s="112"/>
    </row>
    <row r="339" spans="1:16" ht="20.100000000000001" customHeight="1" x14ac:dyDescent="0.25">
      <c r="A339" s="26">
        <v>333</v>
      </c>
      <c r="B339" s="96"/>
      <c r="C339" s="96"/>
      <c r="D339" s="96"/>
      <c r="E339" s="96"/>
      <c r="F339" s="96"/>
      <c r="G339" s="77" t="str">
        <f>IF(C339="","",IF(C339="","",(VLOOKUP(C339,Listes!$B$31:$C$35,2,FALSE))))</f>
        <v/>
      </c>
      <c r="H339" s="252"/>
      <c r="I339" s="252"/>
      <c r="J339" s="96" t="str">
        <f t="shared" si="11"/>
        <v/>
      </c>
      <c r="K339" s="72" t="str">
        <f>IF(G339="","",IF(G339="","",(VLOOKUP(G339,Listes!$C$31:$D$35,2,FALSE))))</f>
        <v/>
      </c>
      <c r="L339" s="71" t="str">
        <f>IF($G339="","",IF($C339=Listes!$B$32,IF(Barèmes!$E339&lt;=Listes!$B$53,(Barèmes!$E339*(VLOOKUP(Barèmes!$D339,Listes!$A$54:$E$60,2,FALSE))),IF(Barèmes!$E339&gt;Listes!$E$53,(Barèmes!$E339*(VLOOKUP(Barèmes!$D339,Listes!$A$54:$E$60,5,FALSE))),(Barèmes!$E339*(VLOOKUP(Barèmes!$D339,Listes!$A$54:$E$60,3,FALSE)))+(VLOOKUP(Barèmes!$D339,Listes!$A$54:$E$60,4,FALSE))))))</f>
        <v/>
      </c>
      <c r="M339" s="71" t="str">
        <f>IF($G339="","",IF($C339=Listes!$B$31,IF(Barèmes!$E339&lt;=Listes!$B$42,(Barèmes!$E339*(VLOOKUP(Barèmes!$D339,Listes!$A$43:$E$49,2,FALSE))),IF(Barèmes!$E339&gt;Listes!$D$42,(Barèmes!$E339*(VLOOKUP(Barèmes!$D339,Listes!$A$43:$E$49,5,FALSE))),(Barèmes!$E339*(VLOOKUP(Barèmes!$D339,Listes!$A$43:$E$49,3,FALSE)))+(VLOOKUP(Barèmes!$D339,Listes!$A$43:$E$49,4,FALSE))))))</f>
        <v/>
      </c>
      <c r="N339" s="71" t="str">
        <f>IF($G339="","",IF($C339=Listes!$B$34,Listes!$I$31,IF($C339=Listes!$B$35,(VLOOKUP(Barèmes!$F339,Listes!$E$31:$F$36,2,FALSE)),IF($C339=Listes!$B$33,IF(Barèmes!$E339&lt;=Listes!$A$64,Barèmes!$E339*Listes!$A$65,IF(Barèmes!$E339&gt;Listes!$D$64,Barèmes!$E339*Listes!$D$65,((Barèmes!$E339*Listes!$B$65)+Listes!$C$65)))))))</f>
        <v/>
      </c>
      <c r="O339" s="72" t="str">
        <f t="shared" si="12"/>
        <v/>
      </c>
      <c r="P339" s="112"/>
    </row>
    <row r="340" spans="1:16" ht="20.100000000000001" customHeight="1" x14ac:dyDescent="0.25">
      <c r="A340" s="26">
        <v>334</v>
      </c>
      <c r="B340" s="96"/>
      <c r="C340" s="96"/>
      <c r="D340" s="96"/>
      <c r="E340" s="96"/>
      <c r="F340" s="96"/>
      <c r="G340" s="77" t="str">
        <f>IF(C340="","",IF(C340="","",(VLOOKUP(C340,Listes!$B$31:$C$35,2,FALSE))))</f>
        <v/>
      </c>
      <c r="H340" s="252"/>
      <c r="I340" s="252"/>
      <c r="J340" s="96" t="str">
        <f t="shared" si="11"/>
        <v/>
      </c>
      <c r="K340" s="72" t="str">
        <f>IF(G340="","",IF(G340="","",(VLOOKUP(G340,Listes!$C$31:$D$35,2,FALSE))))</f>
        <v/>
      </c>
      <c r="L340" s="71" t="str">
        <f>IF($G340="","",IF($C340=Listes!$B$32,IF(Barèmes!$E340&lt;=Listes!$B$53,(Barèmes!$E340*(VLOOKUP(Barèmes!$D340,Listes!$A$54:$E$60,2,FALSE))),IF(Barèmes!$E340&gt;Listes!$E$53,(Barèmes!$E340*(VLOOKUP(Barèmes!$D340,Listes!$A$54:$E$60,5,FALSE))),(Barèmes!$E340*(VLOOKUP(Barèmes!$D340,Listes!$A$54:$E$60,3,FALSE)))+(VLOOKUP(Barèmes!$D340,Listes!$A$54:$E$60,4,FALSE))))))</f>
        <v/>
      </c>
      <c r="M340" s="71" t="str">
        <f>IF($G340="","",IF($C340=Listes!$B$31,IF(Barèmes!$E340&lt;=Listes!$B$42,(Barèmes!$E340*(VLOOKUP(Barèmes!$D340,Listes!$A$43:$E$49,2,FALSE))),IF(Barèmes!$E340&gt;Listes!$D$42,(Barèmes!$E340*(VLOOKUP(Barèmes!$D340,Listes!$A$43:$E$49,5,FALSE))),(Barèmes!$E340*(VLOOKUP(Barèmes!$D340,Listes!$A$43:$E$49,3,FALSE)))+(VLOOKUP(Barèmes!$D340,Listes!$A$43:$E$49,4,FALSE))))))</f>
        <v/>
      </c>
      <c r="N340" s="71" t="str">
        <f>IF($G340="","",IF($C340=Listes!$B$34,Listes!$I$31,IF($C340=Listes!$B$35,(VLOOKUP(Barèmes!$F340,Listes!$E$31:$F$36,2,FALSE)),IF($C340=Listes!$B$33,IF(Barèmes!$E340&lt;=Listes!$A$64,Barèmes!$E340*Listes!$A$65,IF(Barèmes!$E340&gt;Listes!$D$64,Barèmes!$E340*Listes!$D$65,((Barèmes!$E340*Listes!$B$65)+Listes!$C$65)))))))</f>
        <v/>
      </c>
      <c r="O340" s="72" t="str">
        <f t="shared" si="12"/>
        <v/>
      </c>
      <c r="P340" s="112"/>
    </row>
    <row r="341" spans="1:16" ht="20.100000000000001" customHeight="1" x14ac:dyDescent="0.25">
      <c r="A341" s="26">
        <v>335</v>
      </c>
      <c r="B341" s="96"/>
      <c r="C341" s="96"/>
      <c r="D341" s="96"/>
      <c r="E341" s="96"/>
      <c r="F341" s="96"/>
      <c r="G341" s="77" t="str">
        <f>IF(C341="","",IF(C341="","",(VLOOKUP(C341,Listes!$B$31:$C$35,2,FALSE))))</f>
        <v/>
      </c>
      <c r="H341" s="252"/>
      <c r="I341" s="252"/>
      <c r="J341" s="96" t="str">
        <f t="shared" si="11"/>
        <v/>
      </c>
      <c r="K341" s="72" t="str">
        <f>IF(G341="","",IF(G341="","",(VLOOKUP(G341,Listes!$C$31:$D$35,2,FALSE))))</f>
        <v/>
      </c>
      <c r="L341" s="71" t="str">
        <f>IF($G341="","",IF($C341=Listes!$B$32,IF(Barèmes!$E341&lt;=Listes!$B$53,(Barèmes!$E341*(VLOOKUP(Barèmes!$D341,Listes!$A$54:$E$60,2,FALSE))),IF(Barèmes!$E341&gt;Listes!$E$53,(Barèmes!$E341*(VLOOKUP(Barèmes!$D341,Listes!$A$54:$E$60,5,FALSE))),(Barèmes!$E341*(VLOOKUP(Barèmes!$D341,Listes!$A$54:$E$60,3,FALSE)))+(VLOOKUP(Barèmes!$D341,Listes!$A$54:$E$60,4,FALSE))))))</f>
        <v/>
      </c>
      <c r="M341" s="71" t="str">
        <f>IF($G341="","",IF($C341=Listes!$B$31,IF(Barèmes!$E341&lt;=Listes!$B$42,(Barèmes!$E341*(VLOOKUP(Barèmes!$D341,Listes!$A$43:$E$49,2,FALSE))),IF(Barèmes!$E341&gt;Listes!$D$42,(Barèmes!$E341*(VLOOKUP(Barèmes!$D341,Listes!$A$43:$E$49,5,FALSE))),(Barèmes!$E341*(VLOOKUP(Barèmes!$D341,Listes!$A$43:$E$49,3,FALSE)))+(VLOOKUP(Barèmes!$D341,Listes!$A$43:$E$49,4,FALSE))))))</f>
        <v/>
      </c>
      <c r="N341" s="71" t="str">
        <f>IF($G341="","",IF($C341=Listes!$B$34,Listes!$I$31,IF($C341=Listes!$B$35,(VLOOKUP(Barèmes!$F341,Listes!$E$31:$F$36,2,FALSE)),IF($C341=Listes!$B$33,IF(Barèmes!$E341&lt;=Listes!$A$64,Barèmes!$E341*Listes!$A$65,IF(Barèmes!$E341&gt;Listes!$D$64,Barèmes!$E341*Listes!$D$65,((Barèmes!$E341*Listes!$B$65)+Listes!$C$65)))))))</f>
        <v/>
      </c>
      <c r="O341" s="72" t="str">
        <f t="shared" si="12"/>
        <v/>
      </c>
      <c r="P341" s="112"/>
    </row>
    <row r="342" spans="1:16" ht="20.100000000000001" customHeight="1" x14ac:dyDescent="0.25">
      <c r="A342" s="26">
        <v>336</v>
      </c>
      <c r="B342" s="96"/>
      <c r="C342" s="96"/>
      <c r="D342" s="96"/>
      <c r="E342" s="96"/>
      <c r="F342" s="96"/>
      <c r="G342" s="77" t="str">
        <f>IF(C342="","",IF(C342="","",(VLOOKUP(C342,Listes!$B$31:$C$35,2,FALSE))))</f>
        <v/>
      </c>
      <c r="H342" s="252"/>
      <c r="I342" s="252"/>
      <c r="J342" s="96" t="str">
        <f t="shared" si="11"/>
        <v/>
      </c>
      <c r="K342" s="72" t="str">
        <f>IF(G342="","",IF(G342="","",(VLOOKUP(G342,Listes!$C$31:$D$35,2,FALSE))))</f>
        <v/>
      </c>
      <c r="L342" s="71" t="str">
        <f>IF($G342="","",IF($C342=Listes!$B$32,IF(Barèmes!$E342&lt;=Listes!$B$53,(Barèmes!$E342*(VLOOKUP(Barèmes!$D342,Listes!$A$54:$E$60,2,FALSE))),IF(Barèmes!$E342&gt;Listes!$E$53,(Barèmes!$E342*(VLOOKUP(Barèmes!$D342,Listes!$A$54:$E$60,5,FALSE))),(Barèmes!$E342*(VLOOKUP(Barèmes!$D342,Listes!$A$54:$E$60,3,FALSE)))+(VLOOKUP(Barèmes!$D342,Listes!$A$54:$E$60,4,FALSE))))))</f>
        <v/>
      </c>
      <c r="M342" s="71" t="str">
        <f>IF($G342="","",IF($C342=Listes!$B$31,IF(Barèmes!$E342&lt;=Listes!$B$42,(Barèmes!$E342*(VLOOKUP(Barèmes!$D342,Listes!$A$43:$E$49,2,FALSE))),IF(Barèmes!$E342&gt;Listes!$D$42,(Barèmes!$E342*(VLOOKUP(Barèmes!$D342,Listes!$A$43:$E$49,5,FALSE))),(Barèmes!$E342*(VLOOKUP(Barèmes!$D342,Listes!$A$43:$E$49,3,FALSE)))+(VLOOKUP(Barèmes!$D342,Listes!$A$43:$E$49,4,FALSE))))))</f>
        <v/>
      </c>
      <c r="N342" s="71" t="str">
        <f>IF($G342="","",IF($C342=Listes!$B$34,Listes!$I$31,IF($C342=Listes!$B$35,(VLOOKUP(Barèmes!$F342,Listes!$E$31:$F$36,2,FALSE)),IF($C342=Listes!$B$33,IF(Barèmes!$E342&lt;=Listes!$A$64,Barèmes!$E342*Listes!$A$65,IF(Barèmes!$E342&gt;Listes!$D$64,Barèmes!$E342*Listes!$D$65,((Barèmes!$E342*Listes!$B$65)+Listes!$C$65)))))))</f>
        <v/>
      </c>
      <c r="O342" s="72" t="str">
        <f t="shared" si="12"/>
        <v/>
      </c>
      <c r="P342" s="112"/>
    </row>
    <row r="343" spans="1:16" ht="20.100000000000001" customHeight="1" x14ac:dyDescent="0.25">
      <c r="A343" s="26">
        <v>337</v>
      </c>
      <c r="B343" s="96"/>
      <c r="C343" s="96"/>
      <c r="D343" s="96"/>
      <c r="E343" s="96"/>
      <c r="F343" s="96"/>
      <c r="G343" s="77" t="str">
        <f>IF(C343="","",IF(C343="","",(VLOOKUP(C343,Listes!$B$31:$C$35,2,FALSE))))</f>
        <v/>
      </c>
      <c r="H343" s="252"/>
      <c r="I343" s="252"/>
      <c r="J343" s="96" t="str">
        <f t="shared" si="11"/>
        <v/>
      </c>
      <c r="K343" s="72" t="str">
        <f>IF(G343="","",IF(G343="","",(VLOOKUP(G343,Listes!$C$31:$D$35,2,FALSE))))</f>
        <v/>
      </c>
      <c r="L343" s="71" t="str">
        <f>IF($G343="","",IF($C343=Listes!$B$32,IF(Barèmes!$E343&lt;=Listes!$B$53,(Barèmes!$E343*(VLOOKUP(Barèmes!$D343,Listes!$A$54:$E$60,2,FALSE))),IF(Barèmes!$E343&gt;Listes!$E$53,(Barèmes!$E343*(VLOOKUP(Barèmes!$D343,Listes!$A$54:$E$60,5,FALSE))),(Barèmes!$E343*(VLOOKUP(Barèmes!$D343,Listes!$A$54:$E$60,3,FALSE)))+(VLOOKUP(Barèmes!$D343,Listes!$A$54:$E$60,4,FALSE))))))</f>
        <v/>
      </c>
      <c r="M343" s="71" t="str">
        <f>IF($G343="","",IF($C343=Listes!$B$31,IF(Barèmes!$E343&lt;=Listes!$B$42,(Barèmes!$E343*(VLOOKUP(Barèmes!$D343,Listes!$A$43:$E$49,2,FALSE))),IF(Barèmes!$E343&gt;Listes!$D$42,(Barèmes!$E343*(VLOOKUP(Barèmes!$D343,Listes!$A$43:$E$49,5,FALSE))),(Barèmes!$E343*(VLOOKUP(Barèmes!$D343,Listes!$A$43:$E$49,3,FALSE)))+(VLOOKUP(Barèmes!$D343,Listes!$A$43:$E$49,4,FALSE))))))</f>
        <v/>
      </c>
      <c r="N343" s="71" t="str">
        <f>IF($G343="","",IF($C343=Listes!$B$34,Listes!$I$31,IF($C343=Listes!$B$35,(VLOOKUP(Barèmes!$F343,Listes!$E$31:$F$36,2,FALSE)),IF($C343=Listes!$B$33,IF(Barèmes!$E343&lt;=Listes!$A$64,Barèmes!$E343*Listes!$A$65,IF(Barèmes!$E343&gt;Listes!$D$64,Barèmes!$E343*Listes!$D$65,((Barèmes!$E343*Listes!$B$65)+Listes!$C$65)))))))</f>
        <v/>
      </c>
      <c r="O343" s="72" t="str">
        <f t="shared" si="12"/>
        <v/>
      </c>
      <c r="P343" s="112"/>
    </row>
    <row r="344" spans="1:16" ht="20.100000000000001" customHeight="1" x14ac:dyDescent="0.25">
      <c r="A344" s="26">
        <v>338</v>
      </c>
      <c r="B344" s="96"/>
      <c r="C344" s="96"/>
      <c r="D344" s="96"/>
      <c r="E344" s="96"/>
      <c r="F344" s="96"/>
      <c r="G344" s="77" t="str">
        <f>IF(C344="","",IF(C344="","",(VLOOKUP(C344,Listes!$B$31:$C$35,2,FALSE))))</f>
        <v/>
      </c>
      <c r="H344" s="252"/>
      <c r="I344" s="252"/>
      <c r="J344" s="96" t="str">
        <f t="shared" si="11"/>
        <v/>
      </c>
      <c r="K344" s="72" t="str">
        <f>IF(G344="","",IF(G344="","",(VLOOKUP(G344,Listes!$C$31:$D$35,2,FALSE))))</f>
        <v/>
      </c>
      <c r="L344" s="71" t="str">
        <f>IF($G344="","",IF($C344=Listes!$B$32,IF(Barèmes!$E344&lt;=Listes!$B$53,(Barèmes!$E344*(VLOOKUP(Barèmes!$D344,Listes!$A$54:$E$60,2,FALSE))),IF(Barèmes!$E344&gt;Listes!$E$53,(Barèmes!$E344*(VLOOKUP(Barèmes!$D344,Listes!$A$54:$E$60,5,FALSE))),(Barèmes!$E344*(VLOOKUP(Barèmes!$D344,Listes!$A$54:$E$60,3,FALSE)))+(VLOOKUP(Barèmes!$D344,Listes!$A$54:$E$60,4,FALSE))))))</f>
        <v/>
      </c>
      <c r="M344" s="71" t="str">
        <f>IF($G344="","",IF($C344=Listes!$B$31,IF(Barèmes!$E344&lt;=Listes!$B$42,(Barèmes!$E344*(VLOOKUP(Barèmes!$D344,Listes!$A$43:$E$49,2,FALSE))),IF(Barèmes!$E344&gt;Listes!$D$42,(Barèmes!$E344*(VLOOKUP(Barèmes!$D344,Listes!$A$43:$E$49,5,FALSE))),(Barèmes!$E344*(VLOOKUP(Barèmes!$D344,Listes!$A$43:$E$49,3,FALSE)))+(VLOOKUP(Barèmes!$D344,Listes!$A$43:$E$49,4,FALSE))))))</f>
        <v/>
      </c>
      <c r="N344" s="71" t="str">
        <f>IF($G344="","",IF($C344=Listes!$B$34,Listes!$I$31,IF($C344=Listes!$B$35,(VLOOKUP(Barèmes!$F344,Listes!$E$31:$F$36,2,FALSE)),IF($C344=Listes!$B$33,IF(Barèmes!$E344&lt;=Listes!$A$64,Barèmes!$E344*Listes!$A$65,IF(Barèmes!$E344&gt;Listes!$D$64,Barèmes!$E344*Listes!$D$65,((Barèmes!$E344*Listes!$B$65)+Listes!$C$65)))))))</f>
        <v/>
      </c>
      <c r="O344" s="72" t="str">
        <f t="shared" si="12"/>
        <v/>
      </c>
      <c r="P344" s="112"/>
    </row>
    <row r="345" spans="1:16" ht="20.100000000000001" customHeight="1" x14ac:dyDescent="0.25">
      <c r="A345" s="26">
        <v>339</v>
      </c>
      <c r="B345" s="96"/>
      <c r="C345" s="96"/>
      <c r="D345" s="96"/>
      <c r="E345" s="96"/>
      <c r="F345" s="96"/>
      <c r="G345" s="77" t="str">
        <f>IF(C345="","",IF(C345="","",(VLOOKUP(C345,Listes!$B$31:$C$35,2,FALSE))))</f>
        <v/>
      </c>
      <c r="H345" s="252"/>
      <c r="I345" s="252"/>
      <c r="J345" s="96" t="str">
        <f t="shared" si="11"/>
        <v/>
      </c>
      <c r="K345" s="72" t="str">
        <f>IF(G345="","",IF(G345="","",(VLOOKUP(G345,Listes!$C$31:$D$35,2,FALSE))))</f>
        <v/>
      </c>
      <c r="L345" s="71" t="str">
        <f>IF($G345="","",IF($C345=Listes!$B$32,IF(Barèmes!$E345&lt;=Listes!$B$53,(Barèmes!$E345*(VLOOKUP(Barèmes!$D345,Listes!$A$54:$E$60,2,FALSE))),IF(Barèmes!$E345&gt;Listes!$E$53,(Barèmes!$E345*(VLOOKUP(Barèmes!$D345,Listes!$A$54:$E$60,5,FALSE))),(Barèmes!$E345*(VLOOKUP(Barèmes!$D345,Listes!$A$54:$E$60,3,FALSE)))+(VLOOKUP(Barèmes!$D345,Listes!$A$54:$E$60,4,FALSE))))))</f>
        <v/>
      </c>
      <c r="M345" s="71" t="str">
        <f>IF($G345="","",IF($C345=Listes!$B$31,IF(Barèmes!$E345&lt;=Listes!$B$42,(Barèmes!$E345*(VLOOKUP(Barèmes!$D345,Listes!$A$43:$E$49,2,FALSE))),IF(Barèmes!$E345&gt;Listes!$D$42,(Barèmes!$E345*(VLOOKUP(Barèmes!$D345,Listes!$A$43:$E$49,5,FALSE))),(Barèmes!$E345*(VLOOKUP(Barèmes!$D345,Listes!$A$43:$E$49,3,FALSE)))+(VLOOKUP(Barèmes!$D345,Listes!$A$43:$E$49,4,FALSE))))))</f>
        <v/>
      </c>
      <c r="N345" s="71" t="str">
        <f>IF($G345="","",IF($C345=Listes!$B$34,Listes!$I$31,IF($C345=Listes!$B$35,(VLOOKUP(Barèmes!$F345,Listes!$E$31:$F$36,2,FALSE)),IF($C345=Listes!$B$33,IF(Barèmes!$E345&lt;=Listes!$A$64,Barèmes!$E345*Listes!$A$65,IF(Barèmes!$E345&gt;Listes!$D$64,Barèmes!$E345*Listes!$D$65,((Barèmes!$E345*Listes!$B$65)+Listes!$C$65)))))))</f>
        <v/>
      </c>
      <c r="O345" s="72" t="str">
        <f t="shared" si="12"/>
        <v/>
      </c>
      <c r="P345" s="112"/>
    </row>
    <row r="346" spans="1:16" ht="20.100000000000001" customHeight="1" x14ac:dyDescent="0.25">
      <c r="A346" s="26">
        <v>340</v>
      </c>
      <c r="B346" s="96"/>
      <c r="C346" s="96"/>
      <c r="D346" s="96"/>
      <c r="E346" s="96"/>
      <c r="F346" s="96"/>
      <c r="G346" s="77" t="str">
        <f>IF(C346="","",IF(C346="","",(VLOOKUP(C346,Listes!$B$31:$C$35,2,FALSE))))</f>
        <v/>
      </c>
      <c r="H346" s="252"/>
      <c r="I346" s="252"/>
      <c r="J346" s="96" t="str">
        <f t="shared" si="11"/>
        <v/>
      </c>
      <c r="K346" s="72" t="str">
        <f>IF(G346="","",IF(G346="","",(VLOOKUP(G346,Listes!$C$31:$D$35,2,FALSE))))</f>
        <v/>
      </c>
      <c r="L346" s="71" t="str">
        <f>IF($G346="","",IF($C346=Listes!$B$32,IF(Barèmes!$E346&lt;=Listes!$B$53,(Barèmes!$E346*(VLOOKUP(Barèmes!$D346,Listes!$A$54:$E$60,2,FALSE))),IF(Barèmes!$E346&gt;Listes!$E$53,(Barèmes!$E346*(VLOOKUP(Barèmes!$D346,Listes!$A$54:$E$60,5,FALSE))),(Barèmes!$E346*(VLOOKUP(Barèmes!$D346,Listes!$A$54:$E$60,3,FALSE)))+(VLOOKUP(Barèmes!$D346,Listes!$A$54:$E$60,4,FALSE))))))</f>
        <v/>
      </c>
      <c r="M346" s="71" t="str">
        <f>IF($G346="","",IF($C346=Listes!$B$31,IF(Barèmes!$E346&lt;=Listes!$B$42,(Barèmes!$E346*(VLOOKUP(Barèmes!$D346,Listes!$A$43:$E$49,2,FALSE))),IF(Barèmes!$E346&gt;Listes!$D$42,(Barèmes!$E346*(VLOOKUP(Barèmes!$D346,Listes!$A$43:$E$49,5,FALSE))),(Barèmes!$E346*(VLOOKUP(Barèmes!$D346,Listes!$A$43:$E$49,3,FALSE)))+(VLOOKUP(Barèmes!$D346,Listes!$A$43:$E$49,4,FALSE))))))</f>
        <v/>
      </c>
      <c r="N346" s="71" t="str">
        <f>IF($G346="","",IF($C346=Listes!$B$34,Listes!$I$31,IF($C346=Listes!$B$35,(VLOOKUP(Barèmes!$F346,Listes!$E$31:$F$36,2,FALSE)),IF($C346=Listes!$B$33,IF(Barèmes!$E346&lt;=Listes!$A$64,Barèmes!$E346*Listes!$A$65,IF(Barèmes!$E346&gt;Listes!$D$64,Barèmes!$E346*Listes!$D$65,((Barèmes!$E346*Listes!$B$65)+Listes!$C$65)))))))</f>
        <v/>
      </c>
      <c r="O346" s="72" t="str">
        <f t="shared" si="12"/>
        <v/>
      </c>
      <c r="P346" s="112"/>
    </row>
    <row r="347" spans="1:16" ht="20.100000000000001" customHeight="1" x14ac:dyDescent="0.25">
      <c r="A347" s="26">
        <v>341</v>
      </c>
      <c r="B347" s="96"/>
      <c r="C347" s="96"/>
      <c r="D347" s="96"/>
      <c r="E347" s="96"/>
      <c r="F347" s="96"/>
      <c r="G347" s="77" t="str">
        <f>IF(C347="","",IF(C347="","",(VLOOKUP(C347,Listes!$B$31:$C$35,2,FALSE))))</f>
        <v/>
      </c>
      <c r="H347" s="252"/>
      <c r="I347" s="252"/>
      <c r="J347" s="96" t="str">
        <f t="shared" si="11"/>
        <v/>
      </c>
      <c r="K347" s="72" t="str">
        <f>IF(G347="","",IF(G347="","",(VLOOKUP(G347,Listes!$C$31:$D$35,2,FALSE))))</f>
        <v/>
      </c>
      <c r="L347" s="71" t="str">
        <f>IF($G347="","",IF($C347=Listes!$B$32,IF(Barèmes!$E347&lt;=Listes!$B$53,(Barèmes!$E347*(VLOOKUP(Barèmes!$D347,Listes!$A$54:$E$60,2,FALSE))),IF(Barèmes!$E347&gt;Listes!$E$53,(Barèmes!$E347*(VLOOKUP(Barèmes!$D347,Listes!$A$54:$E$60,5,FALSE))),(Barèmes!$E347*(VLOOKUP(Barèmes!$D347,Listes!$A$54:$E$60,3,FALSE)))+(VLOOKUP(Barèmes!$D347,Listes!$A$54:$E$60,4,FALSE))))))</f>
        <v/>
      </c>
      <c r="M347" s="71" t="str">
        <f>IF($G347="","",IF($C347=Listes!$B$31,IF(Barèmes!$E347&lt;=Listes!$B$42,(Barèmes!$E347*(VLOOKUP(Barèmes!$D347,Listes!$A$43:$E$49,2,FALSE))),IF(Barèmes!$E347&gt;Listes!$D$42,(Barèmes!$E347*(VLOOKUP(Barèmes!$D347,Listes!$A$43:$E$49,5,FALSE))),(Barèmes!$E347*(VLOOKUP(Barèmes!$D347,Listes!$A$43:$E$49,3,FALSE)))+(VLOOKUP(Barèmes!$D347,Listes!$A$43:$E$49,4,FALSE))))))</f>
        <v/>
      </c>
      <c r="N347" s="71" t="str">
        <f>IF($G347="","",IF($C347=Listes!$B$34,Listes!$I$31,IF($C347=Listes!$B$35,(VLOOKUP(Barèmes!$F347,Listes!$E$31:$F$36,2,FALSE)),IF($C347=Listes!$B$33,IF(Barèmes!$E347&lt;=Listes!$A$64,Barèmes!$E347*Listes!$A$65,IF(Barèmes!$E347&gt;Listes!$D$64,Barèmes!$E347*Listes!$D$65,((Barèmes!$E347*Listes!$B$65)+Listes!$C$65)))))))</f>
        <v/>
      </c>
      <c r="O347" s="72" t="str">
        <f t="shared" si="12"/>
        <v/>
      </c>
      <c r="P347" s="112"/>
    </row>
    <row r="348" spans="1:16" ht="20.100000000000001" customHeight="1" x14ac:dyDescent="0.25">
      <c r="A348" s="26">
        <v>342</v>
      </c>
      <c r="B348" s="96"/>
      <c r="C348" s="96"/>
      <c r="D348" s="96"/>
      <c r="E348" s="96"/>
      <c r="F348" s="96"/>
      <c r="G348" s="77" t="str">
        <f>IF(C348="","",IF(C348="","",(VLOOKUP(C348,Listes!$B$31:$C$35,2,FALSE))))</f>
        <v/>
      </c>
      <c r="H348" s="252"/>
      <c r="I348" s="252"/>
      <c r="J348" s="96" t="str">
        <f t="shared" si="11"/>
        <v/>
      </c>
      <c r="K348" s="72" t="str">
        <f>IF(G348="","",IF(G348="","",(VLOOKUP(G348,Listes!$C$31:$D$35,2,FALSE))))</f>
        <v/>
      </c>
      <c r="L348" s="71" t="str">
        <f>IF($G348="","",IF($C348=Listes!$B$32,IF(Barèmes!$E348&lt;=Listes!$B$53,(Barèmes!$E348*(VLOOKUP(Barèmes!$D348,Listes!$A$54:$E$60,2,FALSE))),IF(Barèmes!$E348&gt;Listes!$E$53,(Barèmes!$E348*(VLOOKUP(Barèmes!$D348,Listes!$A$54:$E$60,5,FALSE))),(Barèmes!$E348*(VLOOKUP(Barèmes!$D348,Listes!$A$54:$E$60,3,FALSE)))+(VLOOKUP(Barèmes!$D348,Listes!$A$54:$E$60,4,FALSE))))))</f>
        <v/>
      </c>
      <c r="M348" s="71" t="str">
        <f>IF($G348="","",IF($C348=Listes!$B$31,IF(Barèmes!$E348&lt;=Listes!$B$42,(Barèmes!$E348*(VLOOKUP(Barèmes!$D348,Listes!$A$43:$E$49,2,FALSE))),IF(Barèmes!$E348&gt;Listes!$D$42,(Barèmes!$E348*(VLOOKUP(Barèmes!$D348,Listes!$A$43:$E$49,5,FALSE))),(Barèmes!$E348*(VLOOKUP(Barèmes!$D348,Listes!$A$43:$E$49,3,FALSE)))+(VLOOKUP(Barèmes!$D348,Listes!$A$43:$E$49,4,FALSE))))))</f>
        <v/>
      </c>
      <c r="N348" s="71" t="str">
        <f>IF($G348="","",IF($C348=Listes!$B$34,Listes!$I$31,IF($C348=Listes!$B$35,(VLOOKUP(Barèmes!$F348,Listes!$E$31:$F$36,2,FALSE)),IF($C348=Listes!$B$33,IF(Barèmes!$E348&lt;=Listes!$A$64,Barèmes!$E348*Listes!$A$65,IF(Barèmes!$E348&gt;Listes!$D$64,Barèmes!$E348*Listes!$D$65,((Barèmes!$E348*Listes!$B$65)+Listes!$C$65)))))))</f>
        <v/>
      </c>
      <c r="O348" s="72" t="str">
        <f t="shared" si="12"/>
        <v/>
      </c>
      <c r="P348" s="112"/>
    </row>
    <row r="349" spans="1:16" ht="20.100000000000001" customHeight="1" x14ac:dyDescent="0.25">
      <c r="A349" s="26">
        <v>343</v>
      </c>
      <c r="B349" s="96"/>
      <c r="C349" s="96"/>
      <c r="D349" s="96"/>
      <c r="E349" s="96"/>
      <c r="F349" s="96"/>
      <c r="G349" s="77" t="str">
        <f>IF(C349="","",IF(C349="","",(VLOOKUP(C349,Listes!$B$31:$C$35,2,FALSE))))</f>
        <v/>
      </c>
      <c r="H349" s="252"/>
      <c r="I349" s="252"/>
      <c r="J349" s="96" t="str">
        <f t="shared" si="11"/>
        <v/>
      </c>
      <c r="K349" s="72" t="str">
        <f>IF(G349="","",IF(G349="","",(VLOOKUP(G349,Listes!$C$31:$D$35,2,FALSE))))</f>
        <v/>
      </c>
      <c r="L349" s="71" t="str">
        <f>IF($G349="","",IF($C349=Listes!$B$32,IF(Barèmes!$E349&lt;=Listes!$B$53,(Barèmes!$E349*(VLOOKUP(Barèmes!$D349,Listes!$A$54:$E$60,2,FALSE))),IF(Barèmes!$E349&gt;Listes!$E$53,(Barèmes!$E349*(VLOOKUP(Barèmes!$D349,Listes!$A$54:$E$60,5,FALSE))),(Barèmes!$E349*(VLOOKUP(Barèmes!$D349,Listes!$A$54:$E$60,3,FALSE)))+(VLOOKUP(Barèmes!$D349,Listes!$A$54:$E$60,4,FALSE))))))</f>
        <v/>
      </c>
      <c r="M349" s="71" t="str">
        <f>IF($G349="","",IF($C349=Listes!$B$31,IF(Barèmes!$E349&lt;=Listes!$B$42,(Barèmes!$E349*(VLOOKUP(Barèmes!$D349,Listes!$A$43:$E$49,2,FALSE))),IF(Barèmes!$E349&gt;Listes!$D$42,(Barèmes!$E349*(VLOOKUP(Barèmes!$D349,Listes!$A$43:$E$49,5,FALSE))),(Barèmes!$E349*(VLOOKUP(Barèmes!$D349,Listes!$A$43:$E$49,3,FALSE)))+(VLOOKUP(Barèmes!$D349,Listes!$A$43:$E$49,4,FALSE))))))</f>
        <v/>
      </c>
      <c r="N349" s="71" t="str">
        <f>IF($G349="","",IF($C349=Listes!$B$34,Listes!$I$31,IF($C349=Listes!$B$35,(VLOOKUP(Barèmes!$F349,Listes!$E$31:$F$36,2,FALSE)),IF($C349=Listes!$B$33,IF(Barèmes!$E349&lt;=Listes!$A$64,Barèmes!$E349*Listes!$A$65,IF(Barèmes!$E349&gt;Listes!$D$64,Barèmes!$E349*Listes!$D$65,((Barèmes!$E349*Listes!$B$65)+Listes!$C$65)))))))</f>
        <v/>
      </c>
      <c r="O349" s="72" t="str">
        <f t="shared" si="12"/>
        <v/>
      </c>
      <c r="P349" s="112"/>
    </row>
    <row r="350" spans="1:16" ht="20.100000000000001" customHeight="1" x14ac:dyDescent="0.25">
      <c r="A350" s="26">
        <v>344</v>
      </c>
      <c r="B350" s="96"/>
      <c r="C350" s="96"/>
      <c r="D350" s="96"/>
      <c r="E350" s="96"/>
      <c r="F350" s="96"/>
      <c r="G350" s="77" t="str">
        <f>IF(C350="","",IF(C350="","",(VLOOKUP(C350,Listes!$B$31:$C$35,2,FALSE))))</f>
        <v/>
      </c>
      <c r="H350" s="252"/>
      <c r="I350" s="252"/>
      <c r="J350" s="96" t="str">
        <f t="shared" si="11"/>
        <v/>
      </c>
      <c r="K350" s="72" t="str">
        <f>IF(G350="","",IF(G350="","",(VLOOKUP(G350,Listes!$C$31:$D$35,2,FALSE))))</f>
        <v/>
      </c>
      <c r="L350" s="71" t="str">
        <f>IF($G350="","",IF($C350=Listes!$B$32,IF(Barèmes!$E350&lt;=Listes!$B$53,(Barèmes!$E350*(VLOOKUP(Barèmes!$D350,Listes!$A$54:$E$60,2,FALSE))),IF(Barèmes!$E350&gt;Listes!$E$53,(Barèmes!$E350*(VLOOKUP(Barèmes!$D350,Listes!$A$54:$E$60,5,FALSE))),(Barèmes!$E350*(VLOOKUP(Barèmes!$D350,Listes!$A$54:$E$60,3,FALSE)))+(VLOOKUP(Barèmes!$D350,Listes!$A$54:$E$60,4,FALSE))))))</f>
        <v/>
      </c>
      <c r="M350" s="71" t="str">
        <f>IF($G350="","",IF($C350=Listes!$B$31,IF(Barèmes!$E350&lt;=Listes!$B$42,(Barèmes!$E350*(VLOOKUP(Barèmes!$D350,Listes!$A$43:$E$49,2,FALSE))),IF(Barèmes!$E350&gt;Listes!$D$42,(Barèmes!$E350*(VLOOKUP(Barèmes!$D350,Listes!$A$43:$E$49,5,FALSE))),(Barèmes!$E350*(VLOOKUP(Barèmes!$D350,Listes!$A$43:$E$49,3,FALSE)))+(VLOOKUP(Barèmes!$D350,Listes!$A$43:$E$49,4,FALSE))))))</f>
        <v/>
      </c>
      <c r="N350" s="71" t="str">
        <f>IF($G350="","",IF($C350=Listes!$B$34,Listes!$I$31,IF($C350=Listes!$B$35,(VLOOKUP(Barèmes!$F350,Listes!$E$31:$F$36,2,FALSE)),IF($C350=Listes!$B$33,IF(Barèmes!$E350&lt;=Listes!$A$64,Barèmes!$E350*Listes!$A$65,IF(Barèmes!$E350&gt;Listes!$D$64,Barèmes!$E350*Listes!$D$65,((Barèmes!$E350*Listes!$B$65)+Listes!$C$65)))))))</f>
        <v/>
      </c>
      <c r="O350" s="72" t="str">
        <f t="shared" si="12"/>
        <v/>
      </c>
      <c r="P350" s="112"/>
    </row>
    <row r="351" spans="1:16" ht="20.100000000000001" customHeight="1" x14ac:dyDescent="0.25">
      <c r="A351" s="26">
        <v>345</v>
      </c>
      <c r="B351" s="96"/>
      <c r="C351" s="96"/>
      <c r="D351" s="96"/>
      <c r="E351" s="96"/>
      <c r="F351" s="96"/>
      <c r="G351" s="77" t="str">
        <f>IF(C351="","",IF(C351="","",(VLOOKUP(C351,Listes!$B$31:$C$35,2,FALSE))))</f>
        <v/>
      </c>
      <c r="H351" s="252"/>
      <c r="I351" s="252"/>
      <c r="J351" s="96" t="str">
        <f t="shared" si="11"/>
        <v/>
      </c>
      <c r="K351" s="72" t="str">
        <f>IF(G351="","",IF(G351="","",(VLOOKUP(G351,Listes!$C$31:$D$35,2,FALSE))))</f>
        <v/>
      </c>
      <c r="L351" s="71" t="str">
        <f>IF($G351="","",IF($C351=Listes!$B$32,IF(Barèmes!$E351&lt;=Listes!$B$53,(Barèmes!$E351*(VLOOKUP(Barèmes!$D351,Listes!$A$54:$E$60,2,FALSE))),IF(Barèmes!$E351&gt;Listes!$E$53,(Barèmes!$E351*(VLOOKUP(Barèmes!$D351,Listes!$A$54:$E$60,5,FALSE))),(Barèmes!$E351*(VLOOKUP(Barèmes!$D351,Listes!$A$54:$E$60,3,FALSE)))+(VLOOKUP(Barèmes!$D351,Listes!$A$54:$E$60,4,FALSE))))))</f>
        <v/>
      </c>
      <c r="M351" s="71" t="str">
        <f>IF($G351="","",IF($C351=Listes!$B$31,IF(Barèmes!$E351&lt;=Listes!$B$42,(Barèmes!$E351*(VLOOKUP(Barèmes!$D351,Listes!$A$43:$E$49,2,FALSE))),IF(Barèmes!$E351&gt;Listes!$D$42,(Barèmes!$E351*(VLOOKUP(Barèmes!$D351,Listes!$A$43:$E$49,5,FALSE))),(Barèmes!$E351*(VLOOKUP(Barèmes!$D351,Listes!$A$43:$E$49,3,FALSE)))+(VLOOKUP(Barèmes!$D351,Listes!$A$43:$E$49,4,FALSE))))))</f>
        <v/>
      </c>
      <c r="N351" s="71" t="str">
        <f>IF($G351="","",IF($C351=Listes!$B$34,Listes!$I$31,IF($C351=Listes!$B$35,(VLOOKUP(Barèmes!$F351,Listes!$E$31:$F$36,2,FALSE)),IF($C351=Listes!$B$33,IF(Barèmes!$E351&lt;=Listes!$A$64,Barèmes!$E351*Listes!$A$65,IF(Barèmes!$E351&gt;Listes!$D$64,Barèmes!$E351*Listes!$D$65,((Barèmes!$E351*Listes!$B$65)+Listes!$C$65)))))))</f>
        <v/>
      </c>
      <c r="O351" s="72" t="str">
        <f t="shared" si="12"/>
        <v/>
      </c>
      <c r="P351" s="112"/>
    </row>
    <row r="352" spans="1:16" ht="20.100000000000001" customHeight="1" x14ac:dyDescent="0.25">
      <c r="A352" s="26">
        <v>346</v>
      </c>
      <c r="B352" s="96"/>
      <c r="C352" s="96"/>
      <c r="D352" s="96"/>
      <c r="E352" s="96"/>
      <c r="F352" s="96"/>
      <c r="G352" s="77" t="str">
        <f>IF(C352="","",IF(C352="","",(VLOOKUP(C352,Listes!$B$31:$C$35,2,FALSE))))</f>
        <v/>
      </c>
      <c r="H352" s="252"/>
      <c r="I352" s="252"/>
      <c r="J352" s="96" t="str">
        <f t="shared" si="11"/>
        <v/>
      </c>
      <c r="K352" s="72" t="str">
        <f>IF(G352="","",IF(G352="","",(VLOOKUP(G352,Listes!$C$31:$D$35,2,FALSE))))</f>
        <v/>
      </c>
      <c r="L352" s="71" t="str">
        <f>IF($G352="","",IF($C352=Listes!$B$32,IF(Barèmes!$E352&lt;=Listes!$B$53,(Barèmes!$E352*(VLOOKUP(Barèmes!$D352,Listes!$A$54:$E$60,2,FALSE))),IF(Barèmes!$E352&gt;Listes!$E$53,(Barèmes!$E352*(VLOOKUP(Barèmes!$D352,Listes!$A$54:$E$60,5,FALSE))),(Barèmes!$E352*(VLOOKUP(Barèmes!$D352,Listes!$A$54:$E$60,3,FALSE)))+(VLOOKUP(Barèmes!$D352,Listes!$A$54:$E$60,4,FALSE))))))</f>
        <v/>
      </c>
      <c r="M352" s="71" t="str">
        <f>IF($G352="","",IF($C352=Listes!$B$31,IF(Barèmes!$E352&lt;=Listes!$B$42,(Barèmes!$E352*(VLOOKUP(Barèmes!$D352,Listes!$A$43:$E$49,2,FALSE))),IF(Barèmes!$E352&gt;Listes!$D$42,(Barèmes!$E352*(VLOOKUP(Barèmes!$D352,Listes!$A$43:$E$49,5,FALSE))),(Barèmes!$E352*(VLOOKUP(Barèmes!$D352,Listes!$A$43:$E$49,3,FALSE)))+(VLOOKUP(Barèmes!$D352,Listes!$A$43:$E$49,4,FALSE))))))</f>
        <v/>
      </c>
      <c r="N352" s="71" t="str">
        <f>IF($G352="","",IF($C352=Listes!$B$34,Listes!$I$31,IF($C352=Listes!$B$35,(VLOOKUP(Barèmes!$F352,Listes!$E$31:$F$36,2,FALSE)),IF($C352=Listes!$B$33,IF(Barèmes!$E352&lt;=Listes!$A$64,Barèmes!$E352*Listes!$A$65,IF(Barèmes!$E352&gt;Listes!$D$64,Barèmes!$E352*Listes!$D$65,((Barèmes!$E352*Listes!$B$65)+Listes!$C$65)))))))</f>
        <v/>
      </c>
      <c r="O352" s="72" t="str">
        <f t="shared" si="12"/>
        <v/>
      </c>
      <c r="P352" s="112"/>
    </row>
    <row r="353" spans="1:16" ht="20.100000000000001" customHeight="1" x14ac:dyDescent="0.25">
      <c r="A353" s="26">
        <v>347</v>
      </c>
      <c r="B353" s="96"/>
      <c r="C353" s="96"/>
      <c r="D353" s="96"/>
      <c r="E353" s="96"/>
      <c r="F353" s="96"/>
      <c r="G353" s="77" t="str">
        <f>IF(C353="","",IF(C353="","",(VLOOKUP(C353,Listes!$B$31:$C$35,2,FALSE))))</f>
        <v/>
      </c>
      <c r="H353" s="252"/>
      <c r="I353" s="252"/>
      <c r="J353" s="96" t="str">
        <f t="shared" si="11"/>
        <v/>
      </c>
      <c r="K353" s="72" t="str">
        <f>IF(G353="","",IF(G353="","",(VLOOKUP(G353,Listes!$C$31:$D$35,2,FALSE))))</f>
        <v/>
      </c>
      <c r="L353" s="71" t="str">
        <f>IF($G353="","",IF($C353=Listes!$B$32,IF(Barèmes!$E353&lt;=Listes!$B$53,(Barèmes!$E353*(VLOOKUP(Barèmes!$D353,Listes!$A$54:$E$60,2,FALSE))),IF(Barèmes!$E353&gt;Listes!$E$53,(Barèmes!$E353*(VLOOKUP(Barèmes!$D353,Listes!$A$54:$E$60,5,FALSE))),(Barèmes!$E353*(VLOOKUP(Barèmes!$D353,Listes!$A$54:$E$60,3,FALSE)))+(VLOOKUP(Barèmes!$D353,Listes!$A$54:$E$60,4,FALSE))))))</f>
        <v/>
      </c>
      <c r="M353" s="71" t="str">
        <f>IF($G353="","",IF($C353=Listes!$B$31,IF(Barèmes!$E353&lt;=Listes!$B$42,(Barèmes!$E353*(VLOOKUP(Barèmes!$D353,Listes!$A$43:$E$49,2,FALSE))),IF(Barèmes!$E353&gt;Listes!$D$42,(Barèmes!$E353*(VLOOKUP(Barèmes!$D353,Listes!$A$43:$E$49,5,FALSE))),(Barèmes!$E353*(VLOOKUP(Barèmes!$D353,Listes!$A$43:$E$49,3,FALSE)))+(VLOOKUP(Barèmes!$D353,Listes!$A$43:$E$49,4,FALSE))))))</f>
        <v/>
      </c>
      <c r="N353" s="71" t="str">
        <f>IF($G353="","",IF($C353=Listes!$B$34,Listes!$I$31,IF($C353=Listes!$B$35,(VLOOKUP(Barèmes!$F353,Listes!$E$31:$F$36,2,FALSE)),IF($C353=Listes!$B$33,IF(Barèmes!$E353&lt;=Listes!$A$64,Barèmes!$E353*Listes!$A$65,IF(Barèmes!$E353&gt;Listes!$D$64,Barèmes!$E353*Listes!$D$65,((Barèmes!$E353*Listes!$B$65)+Listes!$C$65)))))))</f>
        <v/>
      </c>
      <c r="O353" s="72" t="str">
        <f t="shared" si="12"/>
        <v/>
      </c>
      <c r="P353" s="112"/>
    </row>
    <row r="354" spans="1:16" ht="20.100000000000001" customHeight="1" x14ac:dyDescent="0.25">
      <c r="A354" s="26">
        <v>348</v>
      </c>
      <c r="B354" s="96"/>
      <c r="C354" s="96"/>
      <c r="D354" s="96"/>
      <c r="E354" s="96"/>
      <c r="F354" s="96"/>
      <c r="G354" s="77" t="str">
        <f>IF(C354="","",IF(C354="","",(VLOOKUP(C354,Listes!$B$31:$C$35,2,FALSE))))</f>
        <v/>
      </c>
      <c r="H354" s="252"/>
      <c r="I354" s="252"/>
      <c r="J354" s="96" t="str">
        <f t="shared" si="11"/>
        <v/>
      </c>
      <c r="K354" s="72" t="str">
        <f>IF(G354="","",IF(G354="","",(VLOOKUP(G354,Listes!$C$31:$D$35,2,FALSE))))</f>
        <v/>
      </c>
      <c r="L354" s="71" t="str">
        <f>IF($G354="","",IF($C354=Listes!$B$32,IF(Barèmes!$E354&lt;=Listes!$B$53,(Barèmes!$E354*(VLOOKUP(Barèmes!$D354,Listes!$A$54:$E$60,2,FALSE))),IF(Barèmes!$E354&gt;Listes!$E$53,(Barèmes!$E354*(VLOOKUP(Barèmes!$D354,Listes!$A$54:$E$60,5,FALSE))),(Barèmes!$E354*(VLOOKUP(Barèmes!$D354,Listes!$A$54:$E$60,3,FALSE)))+(VLOOKUP(Barèmes!$D354,Listes!$A$54:$E$60,4,FALSE))))))</f>
        <v/>
      </c>
      <c r="M354" s="71" t="str">
        <f>IF($G354="","",IF($C354=Listes!$B$31,IF(Barèmes!$E354&lt;=Listes!$B$42,(Barèmes!$E354*(VLOOKUP(Barèmes!$D354,Listes!$A$43:$E$49,2,FALSE))),IF(Barèmes!$E354&gt;Listes!$D$42,(Barèmes!$E354*(VLOOKUP(Barèmes!$D354,Listes!$A$43:$E$49,5,FALSE))),(Barèmes!$E354*(VLOOKUP(Barèmes!$D354,Listes!$A$43:$E$49,3,FALSE)))+(VLOOKUP(Barèmes!$D354,Listes!$A$43:$E$49,4,FALSE))))))</f>
        <v/>
      </c>
      <c r="N354" s="71" t="str">
        <f>IF($G354="","",IF($C354=Listes!$B$34,Listes!$I$31,IF($C354=Listes!$B$35,(VLOOKUP(Barèmes!$F354,Listes!$E$31:$F$36,2,FALSE)),IF($C354=Listes!$B$33,IF(Barèmes!$E354&lt;=Listes!$A$64,Barèmes!$E354*Listes!$A$65,IF(Barèmes!$E354&gt;Listes!$D$64,Barèmes!$E354*Listes!$D$65,((Barèmes!$E354*Listes!$B$65)+Listes!$C$65)))))))</f>
        <v/>
      </c>
      <c r="O354" s="72" t="str">
        <f t="shared" si="12"/>
        <v/>
      </c>
      <c r="P354" s="112"/>
    </row>
    <row r="355" spans="1:16" ht="20.100000000000001" customHeight="1" x14ac:dyDescent="0.25">
      <c r="A355" s="26">
        <v>349</v>
      </c>
      <c r="B355" s="96"/>
      <c r="C355" s="96"/>
      <c r="D355" s="96"/>
      <c r="E355" s="96"/>
      <c r="F355" s="96"/>
      <c r="G355" s="77" t="str">
        <f>IF(C355="","",IF(C355="","",(VLOOKUP(C355,Listes!$B$31:$C$35,2,FALSE))))</f>
        <v/>
      </c>
      <c r="H355" s="252"/>
      <c r="I355" s="252"/>
      <c r="J355" s="96" t="str">
        <f t="shared" si="11"/>
        <v/>
      </c>
      <c r="K355" s="72" t="str">
        <f>IF(G355="","",IF(G355="","",(VLOOKUP(G355,Listes!$C$31:$D$35,2,FALSE))))</f>
        <v/>
      </c>
      <c r="L355" s="71" t="str">
        <f>IF($G355="","",IF($C355=Listes!$B$32,IF(Barèmes!$E355&lt;=Listes!$B$53,(Barèmes!$E355*(VLOOKUP(Barèmes!$D355,Listes!$A$54:$E$60,2,FALSE))),IF(Barèmes!$E355&gt;Listes!$E$53,(Barèmes!$E355*(VLOOKUP(Barèmes!$D355,Listes!$A$54:$E$60,5,FALSE))),(Barèmes!$E355*(VLOOKUP(Barèmes!$D355,Listes!$A$54:$E$60,3,FALSE)))+(VLOOKUP(Barèmes!$D355,Listes!$A$54:$E$60,4,FALSE))))))</f>
        <v/>
      </c>
      <c r="M355" s="71" t="str">
        <f>IF($G355="","",IF($C355=Listes!$B$31,IF(Barèmes!$E355&lt;=Listes!$B$42,(Barèmes!$E355*(VLOOKUP(Barèmes!$D355,Listes!$A$43:$E$49,2,FALSE))),IF(Barèmes!$E355&gt;Listes!$D$42,(Barèmes!$E355*(VLOOKUP(Barèmes!$D355,Listes!$A$43:$E$49,5,FALSE))),(Barèmes!$E355*(VLOOKUP(Barèmes!$D355,Listes!$A$43:$E$49,3,FALSE)))+(VLOOKUP(Barèmes!$D355,Listes!$A$43:$E$49,4,FALSE))))))</f>
        <v/>
      </c>
      <c r="N355" s="71" t="str">
        <f>IF($G355="","",IF($C355=Listes!$B$34,Listes!$I$31,IF($C355=Listes!$B$35,(VLOOKUP(Barèmes!$F355,Listes!$E$31:$F$36,2,FALSE)),IF($C355=Listes!$B$33,IF(Barèmes!$E355&lt;=Listes!$A$64,Barèmes!$E355*Listes!$A$65,IF(Barèmes!$E355&gt;Listes!$D$64,Barèmes!$E355*Listes!$D$65,((Barèmes!$E355*Listes!$B$65)+Listes!$C$65)))))))</f>
        <v/>
      </c>
      <c r="O355" s="72" t="str">
        <f t="shared" si="12"/>
        <v/>
      </c>
      <c r="P355" s="112"/>
    </row>
    <row r="356" spans="1:16" ht="20.100000000000001" customHeight="1" x14ac:dyDescent="0.25">
      <c r="A356" s="26">
        <v>350</v>
      </c>
      <c r="B356" s="96"/>
      <c r="C356" s="96"/>
      <c r="D356" s="96"/>
      <c r="E356" s="96"/>
      <c r="F356" s="96"/>
      <c r="G356" s="77" t="str">
        <f>IF(C356="","",IF(C356="","",(VLOOKUP(C356,Listes!$B$31:$C$35,2,FALSE))))</f>
        <v/>
      </c>
      <c r="H356" s="252"/>
      <c r="I356" s="252"/>
      <c r="J356" s="96" t="str">
        <f t="shared" si="11"/>
        <v/>
      </c>
      <c r="K356" s="72" t="str">
        <f>IF(G356="","",IF(G356="","",(VLOOKUP(G356,Listes!$C$31:$D$35,2,FALSE))))</f>
        <v/>
      </c>
      <c r="L356" s="71" t="str">
        <f>IF($G356="","",IF($C356=Listes!$B$32,IF(Barèmes!$E356&lt;=Listes!$B$53,(Barèmes!$E356*(VLOOKUP(Barèmes!$D356,Listes!$A$54:$E$60,2,FALSE))),IF(Barèmes!$E356&gt;Listes!$E$53,(Barèmes!$E356*(VLOOKUP(Barèmes!$D356,Listes!$A$54:$E$60,5,FALSE))),(Barèmes!$E356*(VLOOKUP(Barèmes!$D356,Listes!$A$54:$E$60,3,FALSE)))+(VLOOKUP(Barèmes!$D356,Listes!$A$54:$E$60,4,FALSE))))))</f>
        <v/>
      </c>
      <c r="M356" s="71" t="str">
        <f>IF($G356="","",IF($C356=Listes!$B$31,IF(Barèmes!$E356&lt;=Listes!$B$42,(Barèmes!$E356*(VLOOKUP(Barèmes!$D356,Listes!$A$43:$E$49,2,FALSE))),IF(Barèmes!$E356&gt;Listes!$D$42,(Barèmes!$E356*(VLOOKUP(Barèmes!$D356,Listes!$A$43:$E$49,5,FALSE))),(Barèmes!$E356*(VLOOKUP(Barèmes!$D356,Listes!$A$43:$E$49,3,FALSE)))+(VLOOKUP(Barèmes!$D356,Listes!$A$43:$E$49,4,FALSE))))))</f>
        <v/>
      </c>
      <c r="N356" s="71" t="str">
        <f>IF($G356="","",IF($C356=Listes!$B$34,Listes!$I$31,IF($C356=Listes!$B$35,(VLOOKUP(Barèmes!$F356,Listes!$E$31:$F$36,2,FALSE)),IF($C356=Listes!$B$33,IF(Barèmes!$E356&lt;=Listes!$A$64,Barèmes!$E356*Listes!$A$65,IF(Barèmes!$E356&gt;Listes!$D$64,Barèmes!$E356*Listes!$D$65,((Barèmes!$E356*Listes!$B$65)+Listes!$C$65)))))))</f>
        <v/>
      </c>
      <c r="O356" s="72" t="str">
        <f t="shared" si="12"/>
        <v/>
      </c>
      <c r="P356" s="112"/>
    </row>
    <row r="357" spans="1:16" ht="20.100000000000001" customHeight="1" x14ac:dyDescent="0.25">
      <c r="A357" s="26">
        <v>351</v>
      </c>
      <c r="B357" s="96"/>
      <c r="C357" s="96"/>
      <c r="D357" s="96"/>
      <c r="E357" s="96"/>
      <c r="F357" s="96"/>
      <c r="G357" s="77" t="str">
        <f>IF(C357="","",IF(C357="","",(VLOOKUP(C357,Listes!$B$31:$C$35,2,FALSE))))</f>
        <v/>
      </c>
      <c r="H357" s="252"/>
      <c r="I357" s="252"/>
      <c r="J357" s="96" t="str">
        <f t="shared" si="11"/>
        <v/>
      </c>
      <c r="K357" s="72" t="str">
        <f>IF(G357="","",IF(G357="","",(VLOOKUP(G357,Listes!$C$31:$D$35,2,FALSE))))</f>
        <v/>
      </c>
      <c r="L357" s="71" t="str">
        <f>IF($G357="","",IF($C357=Listes!$B$32,IF(Barèmes!$E357&lt;=Listes!$B$53,(Barèmes!$E357*(VLOOKUP(Barèmes!$D357,Listes!$A$54:$E$60,2,FALSE))),IF(Barèmes!$E357&gt;Listes!$E$53,(Barèmes!$E357*(VLOOKUP(Barèmes!$D357,Listes!$A$54:$E$60,5,FALSE))),(Barèmes!$E357*(VLOOKUP(Barèmes!$D357,Listes!$A$54:$E$60,3,FALSE)))+(VLOOKUP(Barèmes!$D357,Listes!$A$54:$E$60,4,FALSE))))))</f>
        <v/>
      </c>
      <c r="M357" s="71" t="str">
        <f>IF($G357="","",IF($C357=Listes!$B$31,IF(Barèmes!$E357&lt;=Listes!$B$42,(Barèmes!$E357*(VLOOKUP(Barèmes!$D357,Listes!$A$43:$E$49,2,FALSE))),IF(Barèmes!$E357&gt;Listes!$D$42,(Barèmes!$E357*(VLOOKUP(Barèmes!$D357,Listes!$A$43:$E$49,5,FALSE))),(Barèmes!$E357*(VLOOKUP(Barèmes!$D357,Listes!$A$43:$E$49,3,FALSE)))+(VLOOKUP(Barèmes!$D357,Listes!$A$43:$E$49,4,FALSE))))))</f>
        <v/>
      </c>
      <c r="N357" s="71" t="str">
        <f>IF($G357="","",IF($C357=Listes!$B$34,Listes!$I$31,IF($C357=Listes!$B$35,(VLOOKUP(Barèmes!$F357,Listes!$E$31:$F$36,2,FALSE)),IF($C357=Listes!$B$33,IF(Barèmes!$E357&lt;=Listes!$A$64,Barèmes!$E357*Listes!$A$65,IF(Barèmes!$E357&gt;Listes!$D$64,Barèmes!$E357*Listes!$D$65,((Barèmes!$E357*Listes!$B$65)+Listes!$C$65)))))))</f>
        <v/>
      </c>
      <c r="O357" s="72" t="str">
        <f t="shared" si="12"/>
        <v/>
      </c>
      <c r="P357" s="112"/>
    </row>
    <row r="358" spans="1:16" ht="20.100000000000001" customHeight="1" x14ac:dyDescent="0.25">
      <c r="A358" s="26">
        <v>352</v>
      </c>
      <c r="B358" s="96"/>
      <c r="C358" s="96"/>
      <c r="D358" s="96"/>
      <c r="E358" s="96"/>
      <c r="F358" s="96"/>
      <c r="G358" s="77" t="str">
        <f>IF(C358="","",IF(C358="","",(VLOOKUP(C358,Listes!$B$31:$C$35,2,FALSE))))</f>
        <v/>
      </c>
      <c r="H358" s="252"/>
      <c r="I358" s="252"/>
      <c r="J358" s="96" t="str">
        <f t="shared" si="11"/>
        <v/>
      </c>
      <c r="K358" s="72" t="str">
        <f>IF(G358="","",IF(G358="","",(VLOOKUP(G358,Listes!$C$31:$D$35,2,FALSE))))</f>
        <v/>
      </c>
      <c r="L358" s="71" t="str">
        <f>IF($G358="","",IF($C358=Listes!$B$32,IF(Barèmes!$E358&lt;=Listes!$B$53,(Barèmes!$E358*(VLOOKUP(Barèmes!$D358,Listes!$A$54:$E$60,2,FALSE))),IF(Barèmes!$E358&gt;Listes!$E$53,(Barèmes!$E358*(VLOOKUP(Barèmes!$D358,Listes!$A$54:$E$60,5,FALSE))),(Barèmes!$E358*(VLOOKUP(Barèmes!$D358,Listes!$A$54:$E$60,3,FALSE)))+(VLOOKUP(Barèmes!$D358,Listes!$A$54:$E$60,4,FALSE))))))</f>
        <v/>
      </c>
      <c r="M358" s="71" t="str">
        <f>IF($G358="","",IF($C358=Listes!$B$31,IF(Barèmes!$E358&lt;=Listes!$B$42,(Barèmes!$E358*(VLOOKUP(Barèmes!$D358,Listes!$A$43:$E$49,2,FALSE))),IF(Barèmes!$E358&gt;Listes!$D$42,(Barèmes!$E358*(VLOOKUP(Barèmes!$D358,Listes!$A$43:$E$49,5,FALSE))),(Barèmes!$E358*(VLOOKUP(Barèmes!$D358,Listes!$A$43:$E$49,3,FALSE)))+(VLOOKUP(Barèmes!$D358,Listes!$A$43:$E$49,4,FALSE))))))</f>
        <v/>
      </c>
      <c r="N358" s="71" t="str">
        <f>IF($G358="","",IF($C358=Listes!$B$34,Listes!$I$31,IF($C358=Listes!$B$35,(VLOOKUP(Barèmes!$F358,Listes!$E$31:$F$36,2,FALSE)),IF($C358=Listes!$B$33,IF(Barèmes!$E358&lt;=Listes!$A$64,Barèmes!$E358*Listes!$A$65,IF(Barèmes!$E358&gt;Listes!$D$64,Barèmes!$E358*Listes!$D$65,((Barèmes!$E358*Listes!$B$65)+Listes!$C$65)))))))</f>
        <v/>
      </c>
      <c r="O358" s="72" t="str">
        <f t="shared" si="12"/>
        <v/>
      </c>
      <c r="P358" s="112"/>
    </row>
    <row r="359" spans="1:16" ht="20.100000000000001" customHeight="1" x14ac:dyDescent="0.25">
      <c r="A359" s="26">
        <v>353</v>
      </c>
      <c r="B359" s="96"/>
      <c r="C359" s="96"/>
      <c r="D359" s="96"/>
      <c r="E359" s="96"/>
      <c r="F359" s="96"/>
      <c r="G359" s="77" t="str">
        <f>IF(C359="","",IF(C359="","",(VLOOKUP(C359,Listes!$B$31:$C$35,2,FALSE))))</f>
        <v/>
      </c>
      <c r="H359" s="252"/>
      <c r="I359" s="252"/>
      <c r="J359" s="96" t="str">
        <f t="shared" si="11"/>
        <v/>
      </c>
      <c r="K359" s="72" t="str">
        <f>IF(G359="","",IF(G359="","",(VLOOKUP(G359,Listes!$C$31:$D$35,2,FALSE))))</f>
        <v/>
      </c>
      <c r="L359" s="71" t="str">
        <f>IF($G359="","",IF($C359=Listes!$B$32,IF(Barèmes!$E359&lt;=Listes!$B$53,(Barèmes!$E359*(VLOOKUP(Barèmes!$D359,Listes!$A$54:$E$60,2,FALSE))),IF(Barèmes!$E359&gt;Listes!$E$53,(Barèmes!$E359*(VLOOKUP(Barèmes!$D359,Listes!$A$54:$E$60,5,FALSE))),(Barèmes!$E359*(VLOOKUP(Barèmes!$D359,Listes!$A$54:$E$60,3,FALSE)))+(VLOOKUP(Barèmes!$D359,Listes!$A$54:$E$60,4,FALSE))))))</f>
        <v/>
      </c>
      <c r="M359" s="71" t="str">
        <f>IF($G359="","",IF($C359=Listes!$B$31,IF(Barèmes!$E359&lt;=Listes!$B$42,(Barèmes!$E359*(VLOOKUP(Barèmes!$D359,Listes!$A$43:$E$49,2,FALSE))),IF(Barèmes!$E359&gt;Listes!$D$42,(Barèmes!$E359*(VLOOKUP(Barèmes!$D359,Listes!$A$43:$E$49,5,FALSE))),(Barèmes!$E359*(VLOOKUP(Barèmes!$D359,Listes!$A$43:$E$49,3,FALSE)))+(VLOOKUP(Barèmes!$D359,Listes!$A$43:$E$49,4,FALSE))))))</f>
        <v/>
      </c>
      <c r="N359" s="71" t="str">
        <f>IF($G359="","",IF($C359=Listes!$B$34,Listes!$I$31,IF($C359=Listes!$B$35,(VLOOKUP(Barèmes!$F359,Listes!$E$31:$F$36,2,FALSE)),IF($C359=Listes!$B$33,IF(Barèmes!$E359&lt;=Listes!$A$64,Barèmes!$E359*Listes!$A$65,IF(Barèmes!$E359&gt;Listes!$D$64,Barèmes!$E359*Listes!$D$65,((Barèmes!$E359*Listes!$B$65)+Listes!$C$65)))))))</f>
        <v/>
      </c>
      <c r="O359" s="72" t="str">
        <f t="shared" si="12"/>
        <v/>
      </c>
      <c r="P359" s="112"/>
    </row>
    <row r="360" spans="1:16" ht="20.100000000000001" customHeight="1" x14ac:dyDescent="0.25">
      <c r="A360" s="26">
        <v>354</v>
      </c>
      <c r="B360" s="96"/>
      <c r="C360" s="96"/>
      <c r="D360" s="96"/>
      <c r="E360" s="96"/>
      <c r="F360" s="96"/>
      <c r="G360" s="77" t="str">
        <f>IF(C360="","",IF(C360="","",(VLOOKUP(C360,Listes!$B$31:$C$35,2,FALSE))))</f>
        <v/>
      </c>
      <c r="H360" s="252"/>
      <c r="I360" s="252"/>
      <c r="J360" s="96" t="str">
        <f t="shared" si="11"/>
        <v/>
      </c>
      <c r="K360" s="72" t="str">
        <f>IF(G360="","",IF(G360="","",(VLOOKUP(G360,Listes!$C$31:$D$35,2,FALSE))))</f>
        <v/>
      </c>
      <c r="L360" s="71" t="str">
        <f>IF($G360="","",IF($C360=Listes!$B$32,IF(Barèmes!$E360&lt;=Listes!$B$53,(Barèmes!$E360*(VLOOKUP(Barèmes!$D360,Listes!$A$54:$E$60,2,FALSE))),IF(Barèmes!$E360&gt;Listes!$E$53,(Barèmes!$E360*(VLOOKUP(Barèmes!$D360,Listes!$A$54:$E$60,5,FALSE))),(Barèmes!$E360*(VLOOKUP(Barèmes!$D360,Listes!$A$54:$E$60,3,FALSE)))+(VLOOKUP(Barèmes!$D360,Listes!$A$54:$E$60,4,FALSE))))))</f>
        <v/>
      </c>
      <c r="M360" s="71" t="str">
        <f>IF($G360="","",IF($C360=Listes!$B$31,IF(Barèmes!$E360&lt;=Listes!$B$42,(Barèmes!$E360*(VLOOKUP(Barèmes!$D360,Listes!$A$43:$E$49,2,FALSE))),IF(Barèmes!$E360&gt;Listes!$D$42,(Barèmes!$E360*(VLOOKUP(Barèmes!$D360,Listes!$A$43:$E$49,5,FALSE))),(Barèmes!$E360*(VLOOKUP(Barèmes!$D360,Listes!$A$43:$E$49,3,FALSE)))+(VLOOKUP(Barèmes!$D360,Listes!$A$43:$E$49,4,FALSE))))))</f>
        <v/>
      </c>
      <c r="N360" s="71" t="str">
        <f>IF($G360="","",IF($C360=Listes!$B$34,Listes!$I$31,IF($C360=Listes!$B$35,(VLOOKUP(Barèmes!$F360,Listes!$E$31:$F$36,2,FALSE)),IF($C360=Listes!$B$33,IF(Barèmes!$E360&lt;=Listes!$A$64,Barèmes!$E360*Listes!$A$65,IF(Barèmes!$E360&gt;Listes!$D$64,Barèmes!$E360*Listes!$D$65,((Barèmes!$E360*Listes!$B$65)+Listes!$C$65)))))))</f>
        <v/>
      </c>
      <c r="O360" s="72" t="str">
        <f t="shared" si="12"/>
        <v/>
      </c>
      <c r="P360" s="112"/>
    </row>
    <row r="361" spans="1:16" ht="20.100000000000001" customHeight="1" x14ac:dyDescent="0.25">
      <c r="A361" s="26">
        <v>355</v>
      </c>
      <c r="B361" s="96"/>
      <c r="C361" s="96"/>
      <c r="D361" s="96"/>
      <c r="E361" s="96"/>
      <c r="F361" s="96"/>
      <c r="G361" s="77" t="str">
        <f>IF(C361="","",IF(C361="","",(VLOOKUP(C361,Listes!$B$31:$C$35,2,FALSE))))</f>
        <v/>
      </c>
      <c r="H361" s="252"/>
      <c r="I361" s="252"/>
      <c r="J361" s="96" t="str">
        <f t="shared" si="11"/>
        <v/>
      </c>
      <c r="K361" s="72" t="str">
        <f>IF(G361="","",IF(G361="","",(VLOOKUP(G361,Listes!$C$31:$D$35,2,FALSE))))</f>
        <v/>
      </c>
      <c r="L361" s="71" t="str">
        <f>IF($G361="","",IF($C361=Listes!$B$32,IF(Barèmes!$E361&lt;=Listes!$B$53,(Barèmes!$E361*(VLOOKUP(Barèmes!$D361,Listes!$A$54:$E$60,2,FALSE))),IF(Barèmes!$E361&gt;Listes!$E$53,(Barèmes!$E361*(VLOOKUP(Barèmes!$D361,Listes!$A$54:$E$60,5,FALSE))),(Barèmes!$E361*(VLOOKUP(Barèmes!$D361,Listes!$A$54:$E$60,3,FALSE)))+(VLOOKUP(Barèmes!$D361,Listes!$A$54:$E$60,4,FALSE))))))</f>
        <v/>
      </c>
      <c r="M361" s="71" t="str">
        <f>IF($G361="","",IF($C361=Listes!$B$31,IF(Barèmes!$E361&lt;=Listes!$B$42,(Barèmes!$E361*(VLOOKUP(Barèmes!$D361,Listes!$A$43:$E$49,2,FALSE))),IF(Barèmes!$E361&gt;Listes!$D$42,(Barèmes!$E361*(VLOOKUP(Barèmes!$D361,Listes!$A$43:$E$49,5,FALSE))),(Barèmes!$E361*(VLOOKUP(Barèmes!$D361,Listes!$A$43:$E$49,3,FALSE)))+(VLOOKUP(Barèmes!$D361,Listes!$A$43:$E$49,4,FALSE))))))</f>
        <v/>
      </c>
      <c r="N361" s="71" t="str">
        <f>IF($G361="","",IF($C361=Listes!$B$34,Listes!$I$31,IF($C361=Listes!$B$35,(VLOOKUP(Barèmes!$F361,Listes!$E$31:$F$36,2,FALSE)),IF($C361=Listes!$B$33,IF(Barèmes!$E361&lt;=Listes!$A$64,Barèmes!$E361*Listes!$A$65,IF(Barèmes!$E361&gt;Listes!$D$64,Barèmes!$E361*Listes!$D$65,((Barèmes!$E361*Listes!$B$65)+Listes!$C$65)))))))</f>
        <v/>
      </c>
      <c r="O361" s="72" t="str">
        <f t="shared" si="12"/>
        <v/>
      </c>
      <c r="P361" s="112"/>
    </row>
    <row r="362" spans="1:16" ht="20.100000000000001" customHeight="1" x14ac:dyDescent="0.25">
      <c r="A362" s="26">
        <v>356</v>
      </c>
      <c r="B362" s="96"/>
      <c r="C362" s="96"/>
      <c r="D362" s="96"/>
      <c r="E362" s="96"/>
      <c r="F362" s="96"/>
      <c r="G362" s="77" t="str">
        <f>IF(C362="","",IF(C362="","",(VLOOKUP(C362,Listes!$B$31:$C$35,2,FALSE))))</f>
        <v/>
      </c>
      <c r="H362" s="252"/>
      <c r="I362" s="252"/>
      <c r="J362" s="96" t="str">
        <f t="shared" si="11"/>
        <v/>
      </c>
      <c r="K362" s="72" t="str">
        <f>IF(G362="","",IF(G362="","",(VLOOKUP(G362,Listes!$C$31:$D$35,2,FALSE))))</f>
        <v/>
      </c>
      <c r="L362" s="71" t="str">
        <f>IF($G362="","",IF($C362=Listes!$B$32,IF(Barèmes!$E362&lt;=Listes!$B$53,(Barèmes!$E362*(VLOOKUP(Barèmes!$D362,Listes!$A$54:$E$60,2,FALSE))),IF(Barèmes!$E362&gt;Listes!$E$53,(Barèmes!$E362*(VLOOKUP(Barèmes!$D362,Listes!$A$54:$E$60,5,FALSE))),(Barèmes!$E362*(VLOOKUP(Barèmes!$D362,Listes!$A$54:$E$60,3,FALSE)))+(VLOOKUP(Barèmes!$D362,Listes!$A$54:$E$60,4,FALSE))))))</f>
        <v/>
      </c>
      <c r="M362" s="71" t="str">
        <f>IF($G362="","",IF($C362=Listes!$B$31,IF(Barèmes!$E362&lt;=Listes!$B$42,(Barèmes!$E362*(VLOOKUP(Barèmes!$D362,Listes!$A$43:$E$49,2,FALSE))),IF(Barèmes!$E362&gt;Listes!$D$42,(Barèmes!$E362*(VLOOKUP(Barèmes!$D362,Listes!$A$43:$E$49,5,FALSE))),(Barèmes!$E362*(VLOOKUP(Barèmes!$D362,Listes!$A$43:$E$49,3,FALSE)))+(VLOOKUP(Barèmes!$D362,Listes!$A$43:$E$49,4,FALSE))))))</f>
        <v/>
      </c>
      <c r="N362" s="71" t="str">
        <f>IF($G362="","",IF($C362=Listes!$B$34,Listes!$I$31,IF($C362=Listes!$B$35,(VLOOKUP(Barèmes!$F362,Listes!$E$31:$F$36,2,FALSE)),IF($C362=Listes!$B$33,IF(Barèmes!$E362&lt;=Listes!$A$64,Barèmes!$E362*Listes!$A$65,IF(Barèmes!$E362&gt;Listes!$D$64,Barèmes!$E362*Listes!$D$65,((Barèmes!$E362*Listes!$B$65)+Listes!$C$65)))))))</f>
        <v/>
      </c>
      <c r="O362" s="72" t="str">
        <f t="shared" si="12"/>
        <v/>
      </c>
      <c r="P362" s="112"/>
    </row>
    <row r="363" spans="1:16" ht="20.100000000000001" customHeight="1" x14ac:dyDescent="0.25">
      <c r="A363" s="26">
        <v>357</v>
      </c>
      <c r="B363" s="96"/>
      <c r="C363" s="96"/>
      <c r="D363" s="96"/>
      <c r="E363" s="96"/>
      <c r="F363" s="96"/>
      <c r="G363" s="77" t="str">
        <f>IF(C363="","",IF(C363="","",(VLOOKUP(C363,Listes!$B$31:$C$35,2,FALSE))))</f>
        <v/>
      </c>
      <c r="H363" s="252"/>
      <c r="I363" s="252"/>
      <c r="J363" s="96" t="str">
        <f t="shared" si="11"/>
        <v/>
      </c>
      <c r="K363" s="72" t="str">
        <f>IF(G363="","",IF(G363="","",(VLOOKUP(G363,Listes!$C$31:$D$35,2,FALSE))))</f>
        <v/>
      </c>
      <c r="L363" s="71" t="str">
        <f>IF($G363="","",IF($C363=Listes!$B$32,IF(Barèmes!$E363&lt;=Listes!$B$53,(Barèmes!$E363*(VLOOKUP(Barèmes!$D363,Listes!$A$54:$E$60,2,FALSE))),IF(Barèmes!$E363&gt;Listes!$E$53,(Barèmes!$E363*(VLOOKUP(Barèmes!$D363,Listes!$A$54:$E$60,5,FALSE))),(Barèmes!$E363*(VLOOKUP(Barèmes!$D363,Listes!$A$54:$E$60,3,FALSE)))+(VLOOKUP(Barèmes!$D363,Listes!$A$54:$E$60,4,FALSE))))))</f>
        <v/>
      </c>
      <c r="M363" s="71" t="str">
        <f>IF($G363="","",IF($C363=Listes!$B$31,IF(Barèmes!$E363&lt;=Listes!$B$42,(Barèmes!$E363*(VLOOKUP(Barèmes!$D363,Listes!$A$43:$E$49,2,FALSE))),IF(Barèmes!$E363&gt;Listes!$D$42,(Barèmes!$E363*(VLOOKUP(Barèmes!$D363,Listes!$A$43:$E$49,5,FALSE))),(Barèmes!$E363*(VLOOKUP(Barèmes!$D363,Listes!$A$43:$E$49,3,FALSE)))+(VLOOKUP(Barèmes!$D363,Listes!$A$43:$E$49,4,FALSE))))))</f>
        <v/>
      </c>
      <c r="N363" s="71" t="str">
        <f>IF($G363="","",IF($C363=Listes!$B$34,Listes!$I$31,IF($C363=Listes!$B$35,(VLOOKUP(Barèmes!$F363,Listes!$E$31:$F$36,2,FALSE)),IF($C363=Listes!$B$33,IF(Barèmes!$E363&lt;=Listes!$A$64,Barèmes!$E363*Listes!$A$65,IF(Barèmes!$E363&gt;Listes!$D$64,Barèmes!$E363*Listes!$D$65,((Barèmes!$E363*Listes!$B$65)+Listes!$C$65)))))))</f>
        <v/>
      </c>
      <c r="O363" s="72" t="str">
        <f t="shared" si="12"/>
        <v/>
      </c>
      <c r="P363" s="112"/>
    </row>
    <row r="364" spans="1:16" ht="20.100000000000001" customHeight="1" x14ac:dyDescent="0.25">
      <c r="A364" s="26">
        <v>358</v>
      </c>
      <c r="B364" s="96"/>
      <c r="C364" s="96"/>
      <c r="D364" s="96"/>
      <c r="E364" s="96"/>
      <c r="F364" s="96"/>
      <c r="G364" s="77" t="str">
        <f>IF(C364="","",IF(C364="","",(VLOOKUP(C364,Listes!$B$31:$C$35,2,FALSE))))</f>
        <v/>
      </c>
      <c r="H364" s="252"/>
      <c r="I364" s="252"/>
      <c r="J364" s="96" t="str">
        <f t="shared" si="11"/>
        <v/>
      </c>
      <c r="K364" s="72" t="str">
        <f>IF(G364="","",IF(G364="","",(VLOOKUP(G364,Listes!$C$31:$D$35,2,FALSE))))</f>
        <v/>
      </c>
      <c r="L364" s="71" t="str">
        <f>IF($G364="","",IF($C364=Listes!$B$32,IF(Barèmes!$E364&lt;=Listes!$B$53,(Barèmes!$E364*(VLOOKUP(Barèmes!$D364,Listes!$A$54:$E$60,2,FALSE))),IF(Barèmes!$E364&gt;Listes!$E$53,(Barèmes!$E364*(VLOOKUP(Barèmes!$D364,Listes!$A$54:$E$60,5,FALSE))),(Barèmes!$E364*(VLOOKUP(Barèmes!$D364,Listes!$A$54:$E$60,3,FALSE)))+(VLOOKUP(Barèmes!$D364,Listes!$A$54:$E$60,4,FALSE))))))</f>
        <v/>
      </c>
      <c r="M364" s="71" t="str">
        <f>IF($G364="","",IF($C364=Listes!$B$31,IF(Barèmes!$E364&lt;=Listes!$B$42,(Barèmes!$E364*(VLOOKUP(Barèmes!$D364,Listes!$A$43:$E$49,2,FALSE))),IF(Barèmes!$E364&gt;Listes!$D$42,(Barèmes!$E364*(VLOOKUP(Barèmes!$D364,Listes!$A$43:$E$49,5,FALSE))),(Barèmes!$E364*(VLOOKUP(Barèmes!$D364,Listes!$A$43:$E$49,3,FALSE)))+(VLOOKUP(Barèmes!$D364,Listes!$A$43:$E$49,4,FALSE))))))</f>
        <v/>
      </c>
      <c r="N364" s="71" t="str">
        <f>IF($G364="","",IF($C364=Listes!$B$34,Listes!$I$31,IF($C364=Listes!$B$35,(VLOOKUP(Barèmes!$F364,Listes!$E$31:$F$36,2,FALSE)),IF($C364=Listes!$B$33,IF(Barèmes!$E364&lt;=Listes!$A$64,Barèmes!$E364*Listes!$A$65,IF(Barèmes!$E364&gt;Listes!$D$64,Barèmes!$E364*Listes!$D$65,((Barèmes!$E364*Listes!$B$65)+Listes!$C$65)))))))</f>
        <v/>
      </c>
      <c r="O364" s="72" t="str">
        <f t="shared" si="12"/>
        <v/>
      </c>
      <c r="P364" s="112"/>
    </row>
    <row r="365" spans="1:16" ht="20.100000000000001" customHeight="1" x14ac:dyDescent="0.25">
      <c r="A365" s="26">
        <v>359</v>
      </c>
      <c r="B365" s="96"/>
      <c r="C365" s="96"/>
      <c r="D365" s="96"/>
      <c r="E365" s="96"/>
      <c r="F365" s="96"/>
      <c r="G365" s="77" t="str">
        <f>IF(C365="","",IF(C365="","",(VLOOKUP(C365,Listes!$B$31:$C$35,2,FALSE))))</f>
        <v/>
      </c>
      <c r="H365" s="252"/>
      <c r="I365" s="252"/>
      <c r="J365" s="96" t="str">
        <f t="shared" si="11"/>
        <v/>
      </c>
      <c r="K365" s="72" t="str">
        <f>IF(G365="","",IF(G365="","",(VLOOKUP(G365,Listes!$C$31:$D$35,2,FALSE))))</f>
        <v/>
      </c>
      <c r="L365" s="71" t="str">
        <f>IF($G365="","",IF($C365=Listes!$B$32,IF(Barèmes!$E365&lt;=Listes!$B$53,(Barèmes!$E365*(VLOOKUP(Barèmes!$D365,Listes!$A$54:$E$60,2,FALSE))),IF(Barèmes!$E365&gt;Listes!$E$53,(Barèmes!$E365*(VLOOKUP(Barèmes!$D365,Listes!$A$54:$E$60,5,FALSE))),(Barèmes!$E365*(VLOOKUP(Barèmes!$D365,Listes!$A$54:$E$60,3,FALSE)))+(VLOOKUP(Barèmes!$D365,Listes!$A$54:$E$60,4,FALSE))))))</f>
        <v/>
      </c>
      <c r="M365" s="71" t="str">
        <f>IF($G365="","",IF($C365=Listes!$B$31,IF(Barèmes!$E365&lt;=Listes!$B$42,(Barèmes!$E365*(VLOOKUP(Barèmes!$D365,Listes!$A$43:$E$49,2,FALSE))),IF(Barèmes!$E365&gt;Listes!$D$42,(Barèmes!$E365*(VLOOKUP(Barèmes!$D365,Listes!$A$43:$E$49,5,FALSE))),(Barèmes!$E365*(VLOOKUP(Barèmes!$D365,Listes!$A$43:$E$49,3,FALSE)))+(VLOOKUP(Barèmes!$D365,Listes!$A$43:$E$49,4,FALSE))))))</f>
        <v/>
      </c>
      <c r="N365" s="71" t="str">
        <f>IF($G365="","",IF($C365=Listes!$B$34,Listes!$I$31,IF($C365=Listes!$B$35,(VLOOKUP(Barèmes!$F365,Listes!$E$31:$F$36,2,FALSE)),IF($C365=Listes!$B$33,IF(Barèmes!$E365&lt;=Listes!$A$64,Barèmes!$E365*Listes!$A$65,IF(Barèmes!$E365&gt;Listes!$D$64,Barèmes!$E365*Listes!$D$65,((Barèmes!$E365*Listes!$B$65)+Listes!$C$65)))))))</f>
        <v/>
      </c>
      <c r="O365" s="72" t="str">
        <f t="shared" si="12"/>
        <v/>
      </c>
      <c r="P365" s="112"/>
    </row>
    <row r="366" spans="1:16" ht="20.100000000000001" customHeight="1" x14ac:dyDescent="0.25">
      <c r="A366" s="26">
        <v>360</v>
      </c>
      <c r="B366" s="96"/>
      <c r="C366" s="96"/>
      <c r="D366" s="96"/>
      <c r="E366" s="96"/>
      <c r="F366" s="96"/>
      <c r="G366" s="77" t="str">
        <f>IF(C366="","",IF(C366="","",(VLOOKUP(C366,Listes!$B$31:$C$35,2,FALSE))))</f>
        <v/>
      </c>
      <c r="H366" s="252"/>
      <c r="I366" s="252"/>
      <c r="J366" s="96" t="str">
        <f t="shared" si="11"/>
        <v/>
      </c>
      <c r="K366" s="72" t="str">
        <f>IF(G366="","",IF(G366="","",(VLOOKUP(G366,Listes!$C$31:$D$35,2,FALSE))))</f>
        <v/>
      </c>
      <c r="L366" s="71" t="str">
        <f>IF($G366="","",IF($C366=Listes!$B$32,IF(Barèmes!$E366&lt;=Listes!$B$53,(Barèmes!$E366*(VLOOKUP(Barèmes!$D366,Listes!$A$54:$E$60,2,FALSE))),IF(Barèmes!$E366&gt;Listes!$E$53,(Barèmes!$E366*(VLOOKUP(Barèmes!$D366,Listes!$A$54:$E$60,5,FALSE))),(Barèmes!$E366*(VLOOKUP(Barèmes!$D366,Listes!$A$54:$E$60,3,FALSE)))+(VLOOKUP(Barèmes!$D366,Listes!$A$54:$E$60,4,FALSE))))))</f>
        <v/>
      </c>
      <c r="M366" s="71" t="str">
        <f>IF($G366="","",IF($C366=Listes!$B$31,IF(Barèmes!$E366&lt;=Listes!$B$42,(Barèmes!$E366*(VLOOKUP(Barèmes!$D366,Listes!$A$43:$E$49,2,FALSE))),IF(Barèmes!$E366&gt;Listes!$D$42,(Barèmes!$E366*(VLOOKUP(Barèmes!$D366,Listes!$A$43:$E$49,5,FALSE))),(Barèmes!$E366*(VLOOKUP(Barèmes!$D366,Listes!$A$43:$E$49,3,FALSE)))+(VLOOKUP(Barèmes!$D366,Listes!$A$43:$E$49,4,FALSE))))))</f>
        <v/>
      </c>
      <c r="N366" s="71" t="str">
        <f>IF($G366="","",IF($C366=Listes!$B$34,Listes!$I$31,IF($C366=Listes!$B$35,(VLOOKUP(Barèmes!$F366,Listes!$E$31:$F$36,2,FALSE)),IF($C366=Listes!$B$33,IF(Barèmes!$E366&lt;=Listes!$A$64,Barèmes!$E366*Listes!$A$65,IF(Barèmes!$E366&gt;Listes!$D$64,Barèmes!$E366*Listes!$D$65,((Barèmes!$E366*Listes!$B$65)+Listes!$C$65)))))))</f>
        <v/>
      </c>
      <c r="O366" s="72" t="str">
        <f t="shared" si="12"/>
        <v/>
      </c>
      <c r="P366" s="112"/>
    </row>
    <row r="367" spans="1:16" ht="20.100000000000001" customHeight="1" x14ac:dyDescent="0.25">
      <c r="A367" s="26">
        <v>361</v>
      </c>
      <c r="B367" s="96"/>
      <c r="C367" s="96"/>
      <c r="D367" s="96"/>
      <c r="E367" s="96"/>
      <c r="F367" s="96"/>
      <c r="G367" s="77" t="str">
        <f>IF(C367="","",IF(C367="","",(VLOOKUP(C367,Listes!$B$31:$C$35,2,FALSE))))</f>
        <v/>
      </c>
      <c r="H367" s="252"/>
      <c r="I367" s="252"/>
      <c r="J367" s="96" t="str">
        <f t="shared" si="11"/>
        <v/>
      </c>
      <c r="K367" s="72" t="str">
        <f>IF(G367="","",IF(G367="","",(VLOOKUP(G367,Listes!$C$31:$D$35,2,FALSE))))</f>
        <v/>
      </c>
      <c r="L367" s="71" t="str">
        <f>IF($G367="","",IF($C367=Listes!$B$32,IF(Barèmes!$E367&lt;=Listes!$B$53,(Barèmes!$E367*(VLOOKUP(Barèmes!$D367,Listes!$A$54:$E$60,2,FALSE))),IF(Barèmes!$E367&gt;Listes!$E$53,(Barèmes!$E367*(VLOOKUP(Barèmes!$D367,Listes!$A$54:$E$60,5,FALSE))),(Barèmes!$E367*(VLOOKUP(Barèmes!$D367,Listes!$A$54:$E$60,3,FALSE)))+(VLOOKUP(Barèmes!$D367,Listes!$A$54:$E$60,4,FALSE))))))</f>
        <v/>
      </c>
      <c r="M367" s="71" t="str">
        <f>IF($G367="","",IF($C367=Listes!$B$31,IF(Barèmes!$E367&lt;=Listes!$B$42,(Barèmes!$E367*(VLOOKUP(Barèmes!$D367,Listes!$A$43:$E$49,2,FALSE))),IF(Barèmes!$E367&gt;Listes!$D$42,(Barèmes!$E367*(VLOOKUP(Barèmes!$D367,Listes!$A$43:$E$49,5,FALSE))),(Barèmes!$E367*(VLOOKUP(Barèmes!$D367,Listes!$A$43:$E$49,3,FALSE)))+(VLOOKUP(Barèmes!$D367,Listes!$A$43:$E$49,4,FALSE))))))</f>
        <v/>
      </c>
      <c r="N367" s="71" t="str">
        <f>IF($G367="","",IF($C367=Listes!$B$34,Listes!$I$31,IF($C367=Listes!$B$35,(VLOOKUP(Barèmes!$F367,Listes!$E$31:$F$36,2,FALSE)),IF($C367=Listes!$B$33,IF(Barèmes!$E367&lt;=Listes!$A$64,Barèmes!$E367*Listes!$A$65,IF(Barèmes!$E367&gt;Listes!$D$64,Barèmes!$E367*Listes!$D$65,((Barèmes!$E367*Listes!$B$65)+Listes!$C$65)))))))</f>
        <v/>
      </c>
      <c r="O367" s="72" t="str">
        <f t="shared" si="12"/>
        <v/>
      </c>
      <c r="P367" s="112"/>
    </row>
    <row r="368" spans="1:16" ht="20.100000000000001" customHeight="1" x14ac:dyDescent="0.25">
      <c r="A368" s="26">
        <v>362</v>
      </c>
      <c r="B368" s="96"/>
      <c r="C368" s="96"/>
      <c r="D368" s="96"/>
      <c r="E368" s="96"/>
      <c r="F368" s="96"/>
      <c r="G368" s="77" t="str">
        <f>IF(C368="","",IF(C368="","",(VLOOKUP(C368,Listes!$B$31:$C$35,2,FALSE))))</f>
        <v/>
      </c>
      <c r="H368" s="252"/>
      <c r="I368" s="252"/>
      <c r="J368" s="96" t="str">
        <f t="shared" si="11"/>
        <v/>
      </c>
      <c r="K368" s="72" t="str">
        <f>IF(G368="","",IF(G368="","",(VLOOKUP(G368,Listes!$C$31:$D$35,2,FALSE))))</f>
        <v/>
      </c>
      <c r="L368" s="71" t="str">
        <f>IF($G368="","",IF($C368=Listes!$B$32,IF(Barèmes!$E368&lt;=Listes!$B$53,(Barèmes!$E368*(VLOOKUP(Barèmes!$D368,Listes!$A$54:$E$60,2,FALSE))),IF(Barèmes!$E368&gt;Listes!$E$53,(Barèmes!$E368*(VLOOKUP(Barèmes!$D368,Listes!$A$54:$E$60,5,FALSE))),(Barèmes!$E368*(VLOOKUP(Barèmes!$D368,Listes!$A$54:$E$60,3,FALSE)))+(VLOOKUP(Barèmes!$D368,Listes!$A$54:$E$60,4,FALSE))))))</f>
        <v/>
      </c>
      <c r="M368" s="71" t="str">
        <f>IF($G368="","",IF($C368=Listes!$B$31,IF(Barèmes!$E368&lt;=Listes!$B$42,(Barèmes!$E368*(VLOOKUP(Barèmes!$D368,Listes!$A$43:$E$49,2,FALSE))),IF(Barèmes!$E368&gt;Listes!$D$42,(Barèmes!$E368*(VLOOKUP(Barèmes!$D368,Listes!$A$43:$E$49,5,FALSE))),(Barèmes!$E368*(VLOOKUP(Barèmes!$D368,Listes!$A$43:$E$49,3,FALSE)))+(VLOOKUP(Barèmes!$D368,Listes!$A$43:$E$49,4,FALSE))))))</f>
        <v/>
      </c>
      <c r="N368" s="71" t="str">
        <f>IF($G368="","",IF($C368=Listes!$B$34,Listes!$I$31,IF($C368=Listes!$B$35,(VLOOKUP(Barèmes!$F368,Listes!$E$31:$F$36,2,FALSE)),IF($C368=Listes!$B$33,IF(Barèmes!$E368&lt;=Listes!$A$64,Barèmes!$E368*Listes!$A$65,IF(Barèmes!$E368&gt;Listes!$D$64,Barèmes!$E368*Listes!$D$65,((Barèmes!$E368*Listes!$B$65)+Listes!$C$65)))))))</f>
        <v/>
      </c>
      <c r="O368" s="72" t="str">
        <f t="shared" si="12"/>
        <v/>
      </c>
      <c r="P368" s="112"/>
    </row>
    <row r="369" spans="1:16" ht="20.100000000000001" customHeight="1" x14ac:dyDescent="0.25">
      <c r="A369" s="26">
        <v>363</v>
      </c>
      <c r="B369" s="96"/>
      <c r="C369" s="96"/>
      <c r="D369" s="96"/>
      <c r="E369" s="96"/>
      <c r="F369" s="96"/>
      <c r="G369" s="77" t="str">
        <f>IF(C369="","",IF(C369="","",(VLOOKUP(C369,Listes!$B$31:$C$35,2,FALSE))))</f>
        <v/>
      </c>
      <c r="H369" s="252"/>
      <c r="I369" s="252"/>
      <c r="J369" s="96" t="str">
        <f t="shared" si="11"/>
        <v/>
      </c>
      <c r="K369" s="72" t="str">
        <f>IF(G369="","",IF(G369="","",(VLOOKUP(G369,Listes!$C$31:$D$35,2,FALSE))))</f>
        <v/>
      </c>
      <c r="L369" s="71" t="str">
        <f>IF($G369="","",IF($C369=Listes!$B$32,IF(Barèmes!$E369&lt;=Listes!$B$53,(Barèmes!$E369*(VLOOKUP(Barèmes!$D369,Listes!$A$54:$E$60,2,FALSE))),IF(Barèmes!$E369&gt;Listes!$E$53,(Barèmes!$E369*(VLOOKUP(Barèmes!$D369,Listes!$A$54:$E$60,5,FALSE))),(Barèmes!$E369*(VLOOKUP(Barèmes!$D369,Listes!$A$54:$E$60,3,FALSE)))+(VLOOKUP(Barèmes!$D369,Listes!$A$54:$E$60,4,FALSE))))))</f>
        <v/>
      </c>
      <c r="M369" s="71" t="str">
        <f>IF($G369="","",IF($C369=Listes!$B$31,IF(Barèmes!$E369&lt;=Listes!$B$42,(Barèmes!$E369*(VLOOKUP(Barèmes!$D369,Listes!$A$43:$E$49,2,FALSE))),IF(Barèmes!$E369&gt;Listes!$D$42,(Barèmes!$E369*(VLOOKUP(Barèmes!$D369,Listes!$A$43:$E$49,5,FALSE))),(Barèmes!$E369*(VLOOKUP(Barèmes!$D369,Listes!$A$43:$E$49,3,FALSE)))+(VLOOKUP(Barèmes!$D369,Listes!$A$43:$E$49,4,FALSE))))))</f>
        <v/>
      </c>
      <c r="N369" s="71" t="str">
        <f>IF($G369="","",IF($C369=Listes!$B$34,Listes!$I$31,IF($C369=Listes!$B$35,(VLOOKUP(Barèmes!$F369,Listes!$E$31:$F$36,2,FALSE)),IF($C369=Listes!$B$33,IF(Barèmes!$E369&lt;=Listes!$A$64,Barèmes!$E369*Listes!$A$65,IF(Barèmes!$E369&gt;Listes!$D$64,Barèmes!$E369*Listes!$D$65,((Barèmes!$E369*Listes!$B$65)+Listes!$C$65)))))))</f>
        <v/>
      </c>
      <c r="O369" s="72" t="str">
        <f t="shared" si="12"/>
        <v/>
      </c>
      <c r="P369" s="112"/>
    </row>
    <row r="370" spans="1:16" ht="20.100000000000001" customHeight="1" x14ac:dyDescent="0.25">
      <c r="A370" s="26">
        <v>364</v>
      </c>
      <c r="B370" s="96"/>
      <c r="C370" s="96"/>
      <c r="D370" s="96"/>
      <c r="E370" s="96"/>
      <c r="F370" s="96"/>
      <c r="G370" s="77" t="str">
        <f>IF(C370="","",IF(C370="","",(VLOOKUP(C370,Listes!$B$31:$C$35,2,FALSE))))</f>
        <v/>
      </c>
      <c r="H370" s="252"/>
      <c r="I370" s="252"/>
      <c r="J370" s="96" t="str">
        <f t="shared" si="11"/>
        <v/>
      </c>
      <c r="K370" s="72" t="str">
        <f>IF(G370="","",IF(G370="","",(VLOOKUP(G370,Listes!$C$31:$D$35,2,FALSE))))</f>
        <v/>
      </c>
      <c r="L370" s="71" t="str">
        <f>IF($G370="","",IF($C370=Listes!$B$32,IF(Barèmes!$E370&lt;=Listes!$B$53,(Barèmes!$E370*(VLOOKUP(Barèmes!$D370,Listes!$A$54:$E$60,2,FALSE))),IF(Barèmes!$E370&gt;Listes!$E$53,(Barèmes!$E370*(VLOOKUP(Barèmes!$D370,Listes!$A$54:$E$60,5,FALSE))),(Barèmes!$E370*(VLOOKUP(Barèmes!$D370,Listes!$A$54:$E$60,3,FALSE)))+(VLOOKUP(Barèmes!$D370,Listes!$A$54:$E$60,4,FALSE))))))</f>
        <v/>
      </c>
      <c r="M370" s="71" t="str">
        <f>IF($G370="","",IF($C370=Listes!$B$31,IF(Barèmes!$E370&lt;=Listes!$B$42,(Barèmes!$E370*(VLOOKUP(Barèmes!$D370,Listes!$A$43:$E$49,2,FALSE))),IF(Barèmes!$E370&gt;Listes!$D$42,(Barèmes!$E370*(VLOOKUP(Barèmes!$D370,Listes!$A$43:$E$49,5,FALSE))),(Barèmes!$E370*(VLOOKUP(Barèmes!$D370,Listes!$A$43:$E$49,3,FALSE)))+(VLOOKUP(Barèmes!$D370,Listes!$A$43:$E$49,4,FALSE))))))</f>
        <v/>
      </c>
      <c r="N370" s="71" t="str">
        <f>IF($G370="","",IF($C370=Listes!$B$34,Listes!$I$31,IF($C370=Listes!$B$35,(VLOOKUP(Barèmes!$F370,Listes!$E$31:$F$36,2,FALSE)),IF($C370=Listes!$B$33,IF(Barèmes!$E370&lt;=Listes!$A$64,Barèmes!$E370*Listes!$A$65,IF(Barèmes!$E370&gt;Listes!$D$64,Barèmes!$E370*Listes!$D$65,((Barèmes!$E370*Listes!$B$65)+Listes!$C$65)))))))</f>
        <v/>
      </c>
      <c r="O370" s="72" t="str">
        <f t="shared" si="12"/>
        <v/>
      </c>
      <c r="P370" s="112"/>
    </row>
    <row r="371" spans="1:16" ht="20.100000000000001" customHeight="1" x14ac:dyDescent="0.25">
      <c r="A371" s="26">
        <v>365</v>
      </c>
      <c r="B371" s="96"/>
      <c r="C371" s="96"/>
      <c r="D371" s="96"/>
      <c r="E371" s="96"/>
      <c r="F371" s="96"/>
      <c r="G371" s="77" t="str">
        <f>IF(C371="","",IF(C371="","",(VLOOKUP(C371,Listes!$B$31:$C$35,2,FALSE))))</f>
        <v/>
      </c>
      <c r="H371" s="252"/>
      <c r="I371" s="252"/>
      <c r="J371" s="96" t="str">
        <f t="shared" si="11"/>
        <v/>
      </c>
      <c r="K371" s="72" t="str">
        <f>IF(G371="","",IF(G371="","",(VLOOKUP(G371,Listes!$C$31:$D$35,2,FALSE))))</f>
        <v/>
      </c>
      <c r="L371" s="71" t="str">
        <f>IF($G371="","",IF($C371=Listes!$B$32,IF(Barèmes!$E371&lt;=Listes!$B$53,(Barèmes!$E371*(VLOOKUP(Barèmes!$D371,Listes!$A$54:$E$60,2,FALSE))),IF(Barèmes!$E371&gt;Listes!$E$53,(Barèmes!$E371*(VLOOKUP(Barèmes!$D371,Listes!$A$54:$E$60,5,FALSE))),(Barèmes!$E371*(VLOOKUP(Barèmes!$D371,Listes!$A$54:$E$60,3,FALSE)))+(VLOOKUP(Barèmes!$D371,Listes!$A$54:$E$60,4,FALSE))))))</f>
        <v/>
      </c>
      <c r="M371" s="71" t="str">
        <f>IF($G371="","",IF($C371=Listes!$B$31,IF(Barèmes!$E371&lt;=Listes!$B$42,(Barèmes!$E371*(VLOOKUP(Barèmes!$D371,Listes!$A$43:$E$49,2,FALSE))),IF(Barèmes!$E371&gt;Listes!$D$42,(Barèmes!$E371*(VLOOKUP(Barèmes!$D371,Listes!$A$43:$E$49,5,FALSE))),(Barèmes!$E371*(VLOOKUP(Barèmes!$D371,Listes!$A$43:$E$49,3,FALSE)))+(VLOOKUP(Barèmes!$D371,Listes!$A$43:$E$49,4,FALSE))))))</f>
        <v/>
      </c>
      <c r="N371" s="71" t="str">
        <f>IF($G371="","",IF($C371=Listes!$B$34,Listes!$I$31,IF($C371=Listes!$B$35,(VLOOKUP(Barèmes!$F371,Listes!$E$31:$F$36,2,FALSE)),IF($C371=Listes!$B$33,IF(Barèmes!$E371&lt;=Listes!$A$64,Barèmes!$E371*Listes!$A$65,IF(Barèmes!$E371&gt;Listes!$D$64,Barèmes!$E371*Listes!$D$65,((Barèmes!$E371*Listes!$B$65)+Listes!$C$65)))))))</f>
        <v/>
      </c>
      <c r="O371" s="72" t="str">
        <f t="shared" si="12"/>
        <v/>
      </c>
      <c r="P371" s="112"/>
    </row>
    <row r="372" spans="1:16" ht="20.100000000000001" customHeight="1" x14ac:dyDescent="0.25">
      <c r="A372" s="26">
        <v>366</v>
      </c>
      <c r="B372" s="96"/>
      <c r="C372" s="96"/>
      <c r="D372" s="96"/>
      <c r="E372" s="96"/>
      <c r="F372" s="96"/>
      <c r="G372" s="77" t="str">
        <f>IF(C372="","",IF(C372="","",(VLOOKUP(C372,Listes!$B$31:$C$35,2,FALSE))))</f>
        <v/>
      </c>
      <c r="H372" s="252"/>
      <c r="I372" s="252"/>
      <c r="J372" s="96" t="str">
        <f t="shared" si="11"/>
        <v/>
      </c>
      <c r="K372" s="72" t="str">
        <f>IF(G372="","",IF(G372="","",(VLOOKUP(G372,Listes!$C$31:$D$35,2,FALSE))))</f>
        <v/>
      </c>
      <c r="L372" s="71" t="str">
        <f>IF($G372="","",IF($C372=Listes!$B$32,IF(Barèmes!$E372&lt;=Listes!$B$53,(Barèmes!$E372*(VLOOKUP(Barèmes!$D372,Listes!$A$54:$E$60,2,FALSE))),IF(Barèmes!$E372&gt;Listes!$E$53,(Barèmes!$E372*(VLOOKUP(Barèmes!$D372,Listes!$A$54:$E$60,5,FALSE))),(Barèmes!$E372*(VLOOKUP(Barèmes!$D372,Listes!$A$54:$E$60,3,FALSE)))+(VLOOKUP(Barèmes!$D372,Listes!$A$54:$E$60,4,FALSE))))))</f>
        <v/>
      </c>
      <c r="M372" s="71" t="str">
        <f>IF($G372="","",IF($C372=Listes!$B$31,IF(Barèmes!$E372&lt;=Listes!$B$42,(Barèmes!$E372*(VLOOKUP(Barèmes!$D372,Listes!$A$43:$E$49,2,FALSE))),IF(Barèmes!$E372&gt;Listes!$D$42,(Barèmes!$E372*(VLOOKUP(Barèmes!$D372,Listes!$A$43:$E$49,5,FALSE))),(Barèmes!$E372*(VLOOKUP(Barèmes!$D372,Listes!$A$43:$E$49,3,FALSE)))+(VLOOKUP(Barèmes!$D372,Listes!$A$43:$E$49,4,FALSE))))))</f>
        <v/>
      </c>
      <c r="N372" s="71" t="str">
        <f>IF($G372="","",IF($C372=Listes!$B$34,Listes!$I$31,IF($C372=Listes!$B$35,(VLOOKUP(Barèmes!$F372,Listes!$E$31:$F$36,2,FALSE)),IF($C372=Listes!$B$33,IF(Barèmes!$E372&lt;=Listes!$A$64,Barèmes!$E372*Listes!$A$65,IF(Barèmes!$E372&gt;Listes!$D$64,Barèmes!$E372*Listes!$D$65,((Barèmes!$E372*Listes!$B$65)+Listes!$C$65)))))))</f>
        <v/>
      </c>
      <c r="O372" s="72" t="str">
        <f t="shared" si="12"/>
        <v/>
      </c>
      <c r="P372" s="112"/>
    </row>
    <row r="373" spans="1:16" ht="20.100000000000001" customHeight="1" x14ac:dyDescent="0.25">
      <c r="A373" s="26">
        <v>367</v>
      </c>
      <c r="B373" s="96"/>
      <c r="C373" s="96"/>
      <c r="D373" s="96"/>
      <c r="E373" s="96"/>
      <c r="F373" s="96"/>
      <c r="G373" s="77" t="str">
        <f>IF(C373="","",IF(C373="","",(VLOOKUP(C373,Listes!$B$31:$C$35,2,FALSE))))</f>
        <v/>
      </c>
      <c r="H373" s="252"/>
      <c r="I373" s="252"/>
      <c r="J373" s="96" t="str">
        <f t="shared" si="11"/>
        <v/>
      </c>
      <c r="K373" s="72" t="str">
        <f>IF(G373="","",IF(G373="","",(VLOOKUP(G373,Listes!$C$31:$D$35,2,FALSE))))</f>
        <v/>
      </c>
      <c r="L373" s="71" t="str">
        <f>IF($G373="","",IF($C373=Listes!$B$32,IF(Barèmes!$E373&lt;=Listes!$B$53,(Barèmes!$E373*(VLOOKUP(Barèmes!$D373,Listes!$A$54:$E$60,2,FALSE))),IF(Barèmes!$E373&gt;Listes!$E$53,(Barèmes!$E373*(VLOOKUP(Barèmes!$D373,Listes!$A$54:$E$60,5,FALSE))),(Barèmes!$E373*(VLOOKUP(Barèmes!$D373,Listes!$A$54:$E$60,3,FALSE)))+(VLOOKUP(Barèmes!$D373,Listes!$A$54:$E$60,4,FALSE))))))</f>
        <v/>
      </c>
      <c r="M373" s="71" t="str">
        <f>IF($G373="","",IF($C373=Listes!$B$31,IF(Barèmes!$E373&lt;=Listes!$B$42,(Barèmes!$E373*(VLOOKUP(Barèmes!$D373,Listes!$A$43:$E$49,2,FALSE))),IF(Barèmes!$E373&gt;Listes!$D$42,(Barèmes!$E373*(VLOOKUP(Barèmes!$D373,Listes!$A$43:$E$49,5,FALSE))),(Barèmes!$E373*(VLOOKUP(Barèmes!$D373,Listes!$A$43:$E$49,3,FALSE)))+(VLOOKUP(Barèmes!$D373,Listes!$A$43:$E$49,4,FALSE))))))</f>
        <v/>
      </c>
      <c r="N373" s="71" t="str">
        <f>IF($G373="","",IF($C373=Listes!$B$34,Listes!$I$31,IF($C373=Listes!$B$35,(VLOOKUP(Barèmes!$F373,Listes!$E$31:$F$36,2,FALSE)),IF($C373=Listes!$B$33,IF(Barèmes!$E373&lt;=Listes!$A$64,Barèmes!$E373*Listes!$A$65,IF(Barèmes!$E373&gt;Listes!$D$64,Barèmes!$E373*Listes!$D$65,((Barèmes!$E373*Listes!$B$65)+Listes!$C$65)))))))</f>
        <v/>
      </c>
      <c r="O373" s="72" t="str">
        <f t="shared" si="12"/>
        <v/>
      </c>
      <c r="P373" s="112"/>
    </row>
    <row r="374" spans="1:16" ht="20.100000000000001" customHeight="1" x14ac:dyDescent="0.25">
      <c r="A374" s="26">
        <v>368</v>
      </c>
      <c r="B374" s="96"/>
      <c r="C374" s="96"/>
      <c r="D374" s="96"/>
      <c r="E374" s="96"/>
      <c r="F374" s="96"/>
      <c r="G374" s="77" t="str">
        <f>IF(C374="","",IF(C374="","",(VLOOKUP(C374,Listes!$B$31:$C$35,2,FALSE))))</f>
        <v/>
      </c>
      <c r="H374" s="252"/>
      <c r="I374" s="252"/>
      <c r="J374" s="96" t="str">
        <f t="shared" si="11"/>
        <v/>
      </c>
      <c r="K374" s="72" t="str">
        <f>IF(G374="","",IF(G374="","",(VLOOKUP(G374,Listes!$C$31:$D$35,2,FALSE))))</f>
        <v/>
      </c>
      <c r="L374" s="71" t="str">
        <f>IF($G374="","",IF($C374=Listes!$B$32,IF(Barèmes!$E374&lt;=Listes!$B$53,(Barèmes!$E374*(VLOOKUP(Barèmes!$D374,Listes!$A$54:$E$60,2,FALSE))),IF(Barèmes!$E374&gt;Listes!$E$53,(Barèmes!$E374*(VLOOKUP(Barèmes!$D374,Listes!$A$54:$E$60,5,FALSE))),(Barèmes!$E374*(VLOOKUP(Barèmes!$D374,Listes!$A$54:$E$60,3,FALSE)))+(VLOOKUP(Barèmes!$D374,Listes!$A$54:$E$60,4,FALSE))))))</f>
        <v/>
      </c>
      <c r="M374" s="71" t="str">
        <f>IF($G374="","",IF($C374=Listes!$B$31,IF(Barèmes!$E374&lt;=Listes!$B$42,(Barèmes!$E374*(VLOOKUP(Barèmes!$D374,Listes!$A$43:$E$49,2,FALSE))),IF(Barèmes!$E374&gt;Listes!$D$42,(Barèmes!$E374*(VLOOKUP(Barèmes!$D374,Listes!$A$43:$E$49,5,FALSE))),(Barèmes!$E374*(VLOOKUP(Barèmes!$D374,Listes!$A$43:$E$49,3,FALSE)))+(VLOOKUP(Barèmes!$D374,Listes!$A$43:$E$49,4,FALSE))))))</f>
        <v/>
      </c>
      <c r="N374" s="71" t="str">
        <f>IF($G374="","",IF($C374=Listes!$B$34,Listes!$I$31,IF($C374=Listes!$B$35,(VLOOKUP(Barèmes!$F374,Listes!$E$31:$F$36,2,FALSE)),IF($C374=Listes!$B$33,IF(Barèmes!$E374&lt;=Listes!$A$64,Barèmes!$E374*Listes!$A$65,IF(Barèmes!$E374&gt;Listes!$D$64,Barèmes!$E374*Listes!$D$65,((Barèmes!$E374*Listes!$B$65)+Listes!$C$65)))))))</f>
        <v/>
      </c>
      <c r="O374" s="72" t="str">
        <f t="shared" si="12"/>
        <v/>
      </c>
      <c r="P374" s="112"/>
    </row>
    <row r="375" spans="1:16" ht="20.100000000000001" customHeight="1" x14ac:dyDescent="0.25">
      <c r="A375" s="26">
        <v>369</v>
      </c>
      <c r="B375" s="96"/>
      <c r="C375" s="96"/>
      <c r="D375" s="96"/>
      <c r="E375" s="96"/>
      <c r="F375" s="96"/>
      <c r="G375" s="77" t="str">
        <f>IF(C375="","",IF(C375="","",(VLOOKUP(C375,Listes!$B$31:$C$35,2,FALSE))))</f>
        <v/>
      </c>
      <c r="H375" s="252"/>
      <c r="I375" s="252"/>
      <c r="J375" s="96" t="str">
        <f t="shared" si="11"/>
        <v/>
      </c>
      <c r="K375" s="72" t="str">
        <f>IF(G375="","",IF(G375="","",(VLOOKUP(G375,Listes!$C$31:$D$35,2,FALSE))))</f>
        <v/>
      </c>
      <c r="L375" s="71" t="str">
        <f>IF($G375="","",IF($C375=Listes!$B$32,IF(Barèmes!$E375&lt;=Listes!$B$53,(Barèmes!$E375*(VLOOKUP(Barèmes!$D375,Listes!$A$54:$E$60,2,FALSE))),IF(Barèmes!$E375&gt;Listes!$E$53,(Barèmes!$E375*(VLOOKUP(Barèmes!$D375,Listes!$A$54:$E$60,5,FALSE))),(Barèmes!$E375*(VLOOKUP(Barèmes!$D375,Listes!$A$54:$E$60,3,FALSE)))+(VLOOKUP(Barèmes!$D375,Listes!$A$54:$E$60,4,FALSE))))))</f>
        <v/>
      </c>
      <c r="M375" s="71" t="str">
        <f>IF($G375="","",IF($C375=Listes!$B$31,IF(Barèmes!$E375&lt;=Listes!$B$42,(Barèmes!$E375*(VLOOKUP(Barèmes!$D375,Listes!$A$43:$E$49,2,FALSE))),IF(Barèmes!$E375&gt;Listes!$D$42,(Barèmes!$E375*(VLOOKUP(Barèmes!$D375,Listes!$A$43:$E$49,5,FALSE))),(Barèmes!$E375*(VLOOKUP(Barèmes!$D375,Listes!$A$43:$E$49,3,FALSE)))+(VLOOKUP(Barèmes!$D375,Listes!$A$43:$E$49,4,FALSE))))))</f>
        <v/>
      </c>
      <c r="N375" s="71" t="str">
        <f>IF($G375="","",IF($C375=Listes!$B$34,Listes!$I$31,IF($C375=Listes!$B$35,(VLOOKUP(Barèmes!$F375,Listes!$E$31:$F$36,2,FALSE)),IF($C375=Listes!$B$33,IF(Barèmes!$E375&lt;=Listes!$A$64,Barèmes!$E375*Listes!$A$65,IF(Barèmes!$E375&gt;Listes!$D$64,Barèmes!$E375*Listes!$D$65,((Barèmes!$E375*Listes!$B$65)+Listes!$C$65)))))))</f>
        <v/>
      </c>
      <c r="O375" s="72" t="str">
        <f t="shared" si="12"/>
        <v/>
      </c>
      <c r="P375" s="112"/>
    </row>
    <row r="376" spans="1:16" ht="20.100000000000001" customHeight="1" x14ac:dyDescent="0.25">
      <c r="A376" s="26">
        <v>370</v>
      </c>
      <c r="B376" s="96"/>
      <c r="C376" s="96"/>
      <c r="D376" s="96"/>
      <c r="E376" s="96"/>
      <c r="F376" s="96"/>
      <c r="G376" s="77" t="str">
        <f>IF(C376="","",IF(C376="","",(VLOOKUP(C376,Listes!$B$31:$C$35,2,FALSE))))</f>
        <v/>
      </c>
      <c r="H376" s="252"/>
      <c r="I376" s="252"/>
      <c r="J376" s="96" t="str">
        <f t="shared" si="11"/>
        <v/>
      </c>
      <c r="K376" s="72" t="str">
        <f>IF(G376="","",IF(G376="","",(VLOOKUP(G376,Listes!$C$31:$D$35,2,FALSE))))</f>
        <v/>
      </c>
      <c r="L376" s="71" t="str">
        <f>IF($G376="","",IF($C376=Listes!$B$32,IF(Barèmes!$E376&lt;=Listes!$B$53,(Barèmes!$E376*(VLOOKUP(Barèmes!$D376,Listes!$A$54:$E$60,2,FALSE))),IF(Barèmes!$E376&gt;Listes!$E$53,(Barèmes!$E376*(VLOOKUP(Barèmes!$D376,Listes!$A$54:$E$60,5,FALSE))),(Barèmes!$E376*(VLOOKUP(Barèmes!$D376,Listes!$A$54:$E$60,3,FALSE)))+(VLOOKUP(Barèmes!$D376,Listes!$A$54:$E$60,4,FALSE))))))</f>
        <v/>
      </c>
      <c r="M376" s="71" t="str">
        <f>IF($G376="","",IF($C376=Listes!$B$31,IF(Barèmes!$E376&lt;=Listes!$B$42,(Barèmes!$E376*(VLOOKUP(Barèmes!$D376,Listes!$A$43:$E$49,2,FALSE))),IF(Barèmes!$E376&gt;Listes!$D$42,(Barèmes!$E376*(VLOOKUP(Barèmes!$D376,Listes!$A$43:$E$49,5,FALSE))),(Barèmes!$E376*(VLOOKUP(Barèmes!$D376,Listes!$A$43:$E$49,3,FALSE)))+(VLOOKUP(Barèmes!$D376,Listes!$A$43:$E$49,4,FALSE))))))</f>
        <v/>
      </c>
      <c r="N376" s="71" t="str">
        <f>IF($G376="","",IF($C376=Listes!$B$34,Listes!$I$31,IF($C376=Listes!$B$35,(VLOOKUP(Barèmes!$F376,Listes!$E$31:$F$36,2,FALSE)),IF($C376=Listes!$B$33,IF(Barèmes!$E376&lt;=Listes!$A$64,Barèmes!$E376*Listes!$A$65,IF(Barèmes!$E376&gt;Listes!$D$64,Barèmes!$E376*Listes!$D$65,((Barèmes!$E376*Listes!$B$65)+Listes!$C$65)))))))</f>
        <v/>
      </c>
      <c r="O376" s="72" t="str">
        <f t="shared" si="12"/>
        <v/>
      </c>
      <c r="P376" s="112"/>
    </row>
    <row r="377" spans="1:16" ht="20.100000000000001" customHeight="1" x14ac:dyDescent="0.25">
      <c r="A377" s="26">
        <v>371</v>
      </c>
      <c r="B377" s="96"/>
      <c r="C377" s="96"/>
      <c r="D377" s="96"/>
      <c r="E377" s="96"/>
      <c r="F377" s="96"/>
      <c r="G377" s="77" t="str">
        <f>IF(C377="","",IF(C377="","",(VLOOKUP(C377,Listes!$B$31:$C$35,2,FALSE))))</f>
        <v/>
      </c>
      <c r="H377" s="252"/>
      <c r="I377" s="252"/>
      <c r="J377" s="96" t="str">
        <f t="shared" si="11"/>
        <v/>
      </c>
      <c r="K377" s="72" t="str">
        <f>IF(G377="","",IF(G377="","",(VLOOKUP(G377,Listes!$C$31:$D$35,2,FALSE))))</f>
        <v/>
      </c>
      <c r="L377" s="71" t="str">
        <f>IF($G377="","",IF($C377=Listes!$B$32,IF(Barèmes!$E377&lt;=Listes!$B$53,(Barèmes!$E377*(VLOOKUP(Barèmes!$D377,Listes!$A$54:$E$60,2,FALSE))),IF(Barèmes!$E377&gt;Listes!$E$53,(Barèmes!$E377*(VLOOKUP(Barèmes!$D377,Listes!$A$54:$E$60,5,FALSE))),(Barèmes!$E377*(VLOOKUP(Barèmes!$D377,Listes!$A$54:$E$60,3,FALSE)))+(VLOOKUP(Barèmes!$D377,Listes!$A$54:$E$60,4,FALSE))))))</f>
        <v/>
      </c>
      <c r="M377" s="71" t="str">
        <f>IF($G377="","",IF($C377=Listes!$B$31,IF(Barèmes!$E377&lt;=Listes!$B$42,(Barèmes!$E377*(VLOOKUP(Barèmes!$D377,Listes!$A$43:$E$49,2,FALSE))),IF(Barèmes!$E377&gt;Listes!$D$42,(Barèmes!$E377*(VLOOKUP(Barèmes!$D377,Listes!$A$43:$E$49,5,FALSE))),(Barèmes!$E377*(VLOOKUP(Barèmes!$D377,Listes!$A$43:$E$49,3,FALSE)))+(VLOOKUP(Barèmes!$D377,Listes!$A$43:$E$49,4,FALSE))))))</f>
        <v/>
      </c>
      <c r="N377" s="71" t="str">
        <f>IF($G377="","",IF($C377=Listes!$B$34,Listes!$I$31,IF($C377=Listes!$B$35,(VLOOKUP(Barèmes!$F377,Listes!$E$31:$F$36,2,FALSE)),IF($C377=Listes!$B$33,IF(Barèmes!$E377&lt;=Listes!$A$64,Barèmes!$E377*Listes!$A$65,IF(Barèmes!$E377&gt;Listes!$D$64,Barèmes!$E377*Listes!$D$65,((Barèmes!$E377*Listes!$B$65)+Listes!$C$65)))))))</f>
        <v/>
      </c>
      <c r="O377" s="72" t="str">
        <f t="shared" si="12"/>
        <v/>
      </c>
      <c r="P377" s="112"/>
    </row>
    <row r="378" spans="1:16" ht="20.100000000000001" customHeight="1" x14ac:dyDescent="0.25">
      <c r="A378" s="26">
        <v>372</v>
      </c>
      <c r="B378" s="96"/>
      <c r="C378" s="96"/>
      <c r="D378" s="96"/>
      <c r="E378" s="96"/>
      <c r="F378" s="96"/>
      <c r="G378" s="77" t="str">
        <f>IF(C378="","",IF(C378="","",(VLOOKUP(C378,Listes!$B$31:$C$35,2,FALSE))))</f>
        <v/>
      </c>
      <c r="H378" s="252"/>
      <c r="I378" s="252"/>
      <c r="J378" s="96" t="str">
        <f t="shared" si="11"/>
        <v/>
      </c>
      <c r="K378" s="72" t="str">
        <f>IF(G378="","",IF(G378="","",(VLOOKUP(G378,Listes!$C$31:$D$35,2,FALSE))))</f>
        <v/>
      </c>
      <c r="L378" s="71" t="str">
        <f>IF($G378="","",IF($C378=Listes!$B$32,IF(Barèmes!$E378&lt;=Listes!$B$53,(Barèmes!$E378*(VLOOKUP(Barèmes!$D378,Listes!$A$54:$E$60,2,FALSE))),IF(Barèmes!$E378&gt;Listes!$E$53,(Barèmes!$E378*(VLOOKUP(Barèmes!$D378,Listes!$A$54:$E$60,5,FALSE))),(Barèmes!$E378*(VLOOKUP(Barèmes!$D378,Listes!$A$54:$E$60,3,FALSE)))+(VLOOKUP(Barèmes!$D378,Listes!$A$54:$E$60,4,FALSE))))))</f>
        <v/>
      </c>
      <c r="M378" s="71" t="str">
        <f>IF($G378="","",IF($C378=Listes!$B$31,IF(Barèmes!$E378&lt;=Listes!$B$42,(Barèmes!$E378*(VLOOKUP(Barèmes!$D378,Listes!$A$43:$E$49,2,FALSE))),IF(Barèmes!$E378&gt;Listes!$D$42,(Barèmes!$E378*(VLOOKUP(Barèmes!$D378,Listes!$A$43:$E$49,5,FALSE))),(Barèmes!$E378*(VLOOKUP(Barèmes!$D378,Listes!$A$43:$E$49,3,FALSE)))+(VLOOKUP(Barèmes!$D378,Listes!$A$43:$E$49,4,FALSE))))))</f>
        <v/>
      </c>
      <c r="N378" s="71" t="str">
        <f>IF($G378="","",IF($C378=Listes!$B$34,Listes!$I$31,IF($C378=Listes!$B$35,(VLOOKUP(Barèmes!$F378,Listes!$E$31:$F$36,2,FALSE)),IF($C378=Listes!$B$33,IF(Barèmes!$E378&lt;=Listes!$A$64,Barèmes!$E378*Listes!$A$65,IF(Barèmes!$E378&gt;Listes!$D$64,Barèmes!$E378*Listes!$D$65,((Barèmes!$E378*Listes!$B$65)+Listes!$C$65)))))))</f>
        <v/>
      </c>
      <c r="O378" s="72" t="str">
        <f t="shared" si="12"/>
        <v/>
      </c>
      <c r="P378" s="112"/>
    </row>
    <row r="379" spans="1:16" ht="20.100000000000001" customHeight="1" x14ac:dyDescent="0.25">
      <c r="A379" s="26">
        <v>373</v>
      </c>
      <c r="B379" s="96"/>
      <c r="C379" s="96"/>
      <c r="D379" s="96"/>
      <c r="E379" s="96"/>
      <c r="F379" s="96"/>
      <c r="G379" s="77" t="str">
        <f>IF(C379="","",IF(C379="","",(VLOOKUP(C379,Listes!$B$31:$C$35,2,FALSE))))</f>
        <v/>
      </c>
      <c r="H379" s="252"/>
      <c r="I379" s="252"/>
      <c r="J379" s="96" t="str">
        <f t="shared" si="11"/>
        <v/>
      </c>
      <c r="K379" s="72" t="str">
        <f>IF(G379="","",IF(G379="","",(VLOOKUP(G379,Listes!$C$31:$D$35,2,FALSE))))</f>
        <v/>
      </c>
      <c r="L379" s="71" t="str">
        <f>IF($G379="","",IF($C379=Listes!$B$32,IF(Barèmes!$E379&lt;=Listes!$B$53,(Barèmes!$E379*(VLOOKUP(Barèmes!$D379,Listes!$A$54:$E$60,2,FALSE))),IF(Barèmes!$E379&gt;Listes!$E$53,(Barèmes!$E379*(VLOOKUP(Barèmes!$D379,Listes!$A$54:$E$60,5,FALSE))),(Barèmes!$E379*(VLOOKUP(Barèmes!$D379,Listes!$A$54:$E$60,3,FALSE)))+(VLOOKUP(Barèmes!$D379,Listes!$A$54:$E$60,4,FALSE))))))</f>
        <v/>
      </c>
      <c r="M379" s="71" t="str">
        <f>IF($G379="","",IF($C379=Listes!$B$31,IF(Barèmes!$E379&lt;=Listes!$B$42,(Barèmes!$E379*(VLOOKUP(Barèmes!$D379,Listes!$A$43:$E$49,2,FALSE))),IF(Barèmes!$E379&gt;Listes!$D$42,(Barèmes!$E379*(VLOOKUP(Barèmes!$D379,Listes!$A$43:$E$49,5,FALSE))),(Barèmes!$E379*(VLOOKUP(Barèmes!$D379,Listes!$A$43:$E$49,3,FALSE)))+(VLOOKUP(Barèmes!$D379,Listes!$A$43:$E$49,4,FALSE))))))</f>
        <v/>
      </c>
      <c r="N379" s="71" t="str">
        <f>IF($G379="","",IF($C379=Listes!$B$34,Listes!$I$31,IF($C379=Listes!$B$35,(VLOOKUP(Barèmes!$F379,Listes!$E$31:$F$36,2,FALSE)),IF($C379=Listes!$B$33,IF(Barèmes!$E379&lt;=Listes!$A$64,Barèmes!$E379*Listes!$A$65,IF(Barèmes!$E379&gt;Listes!$D$64,Barèmes!$E379*Listes!$D$65,((Barèmes!$E379*Listes!$B$65)+Listes!$C$65)))))))</f>
        <v/>
      </c>
      <c r="O379" s="72" t="str">
        <f t="shared" si="12"/>
        <v/>
      </c>
      <c r="P379" s="112"/>
    </row>
    <row r="380" spans="1:16" ht="20.100000000000001" customHeight="1" x14ac:dyDescent="0.25">
      <c r="A380" s="26">
        <v>374</v>
      </c>
      <c r="B380" s="96"/>
      <c r="C380" s="96"/>
      <c r="D380" s="96"/>
      <c r="E380" s="96"/>
      <c r="F380" s="96"/>
      <c r="G380" s="77" t="str">
        <f>IF(C380="","",IF(C380="","",(VLOOKUP(C380,Listes!$B$31:$C$35,2,FALSE))))</f>
        <v/>
      </c>
      <c r="H380" s="252"/>
      <c r="I380" s="252"/>
      <c r="J380" s="96" t="str">
        <f t="shared" si="11"/>
        <v/>
      </c>
      <c r="K380" s="72" t="str">
        <f>IF(G380="","",IF(G380="","",(VLOOKUP(G380,Listes!$C$31:$D$35,2,FALSE))))</f>
        <v/>
      </c>
      <c r="L380" s="71" t="str">
        <f>IF($G380="","",IF($C380=Listes!$B$32,IF(Barèmes!$E380&lt;=Listes!$B$53,(Barèmes!$E380*(VLOOKUP(Barèmes!$D380,Listes!$A$54:$E$60,2,FALSE))),IF(Barèmes!$E380&gt;Listes!$E$53,(Barèmes!$E380*(VLOOKUP(Barèmes!$D380,Listes!$A$54:$E$60,5,FALSE))),(Barèmes!$E380*(VLOOKUP(Barèmes!$D380,Listes!$A$54:$E$60,3,FALSE)))+(VLOOKUP(Barèmes!$D380,Listes!$A$54:$E$60,4,FALSE))))))</f>
        <v/>
      </c>
      <c r="M380" s="71" t="str">
        <f>IF($G380="","",IF($C380=Listes!$B$31,IF(Barèmes!$E380&lt;=Listes!$B$42,(Barèmes!$E380*(VLOOKUP(Barèmes!$D380,Listes!$A$43:$E$49,2,FALSE))),IF(Barèmes!$E380&gt;Listes!$D$42,(Barèmes!$E380*(VLOOKUP(Barèmes!$D380,Listes!$A$43:$E$49,5,FALSE))),(Barèmes!$E380*(VLOOKUP(Barèmes!$D380,Listes!$A$43:$E$49,3,FALSE)))+(VLOOKUP(Barèmes!$D380,Listes!$A$43:$E$49,4,FALSE))))))</f>
        <v/>
      </c>
      <c r="N380" s="71" t="str">
        <f>IF($G380="","",IF($C380=Listes!$B$34,Listes!$I$31,IF($C380=Listes!$B$35,(VLOOKUP(Barèmes!$F380,Listes!$E$31:$F$36,2,FALSE)),IF($C380=Listes!$B$33,IF(Barèmes!$E380&lt;=Listes!$A$64,Barèmes!$E380*Listes!$A$65,IF(Barèmes!$E380&gt;Listes!$D$64,Barèmes!$E380*Listes!$D$65,((Barèmes!$E380*Listes!$B$65)+Listes!$C$65)))))))</f>
        <v/>
      </c>
      <c r="O380" s="72" t="str">
        <f t="shared" si="12"/>
        <v/>
      </c>
      <c r="P380" s="112"/>
    </row>
    <row r="381" spans="1:16" ht="20.100000000000001" customHeight="1" x14ac:dyDescent="0.25">
      <c r="A381" s="26">
        <v>375</v>
      </c>
      <c r="B381" s="96"/>
      <c r="C381" s="96"/>
      <c r="D381" s="96"/>
      <c r="E381" s="96"/>
      <c r="F381" s="96"/>
      <c r="G381" s="77" t="str">
        <f>IF(C381="","",IF(C381="","",(VLOOKUP(C381,Listes!$B$31:$C$35,2,FALSE))))</f>
        <v/>
      </c>
      <c r="H381" s="252"/>
      <c r="I381" s="252"/>
      <c r="J381" s="96" t="str">
        <f t="shared" si="11"/>
        <v/>
      </c>
      <c r="K381" s="72" t="str">
        <f>IF(G381="","",IF(G381="","",(VLOOKUP(G381,Listes!$C$31:$D$35,2,FALSE))))</f>
        <v/>
      </c>
      <c r="L381" s="71" t="str">
        <f>IF($G381="","",IF($C381=Listes!$B$32,IF(Barèmes!$E381&lt;=Listes!$B$53,(Barèmes!$E381*(VLOOKUP(Barèmes!$D381,Listes!$A$54:$E$60,2,FALSE))),IF(Barèmes!$E381&gt;Listes!$E$53,(Barèmes!$E381*(VLOOKUP(Barèmes!$D381,Listes!$A$54:$E$60,5,FALSE))),(Barèmes!$E381*(VLOOKUP(Barèmes!$D381,Listes!$A$54:$E$60,3,FALSE)))+(VLOOKUP(Barèmes!$D381,Listes!$A$54:$E$60,4,FALSE))))))</f>
        <v/>
      </c>
      <c r="M381" s="71" t="str">
        <f>IF($G381="","",IF($C381=Listes!$B$31,IF(Barèmes!$E381&lt;=Listes!$B$42,(Barèmes!$E381*(VLOOKUP(Barèmes!$D381,Listes!$A$43:$E$49,2,FALSE))),IF(Barèmes!$E381&gt;Listes!$D$42,(Barèmes!$E381*(VLOOKUP(Barèmes!$D381,Listes!$A$43:$E$49,5,FALSE))),(Barèmes!$E381*(VLOOKUP(Barèmes!$D381,Listes!$A$43:$E$49,3,FALSE)))+(VLOOKUP(Barèmes!$D381,Listes!$A$43:$E$49,4,FALSE))))))</f>
        <v/>
      </c>
      <c r="N381" s="71" t="str">
        <f>IF($G381="","",IF($C381=Listes!$B$34,Listes!$I$31,IF($C381=Listes!$B$35,(VLOOKUP(Barèmes!$F381,Listes!$E$31:$F$36,2,FALSE)),IF($C381=Listes!$B$33,IF(Barèmes!$E381&lt;=Listes!$A$64,Barèmes!$E381*Listes!$A$65,IF(Barèmes!$E381&gt;Listes!$D$64,Barèmes!$E381*Listes!$D$65,((Barèmes!$E381*Listes!$B$65)+Listes!$C$65)))))))</f>
        <v/>
      </c>
      <c r="O381" s="72" t="str">
        <f t="shared" si="12"/>
        <v/>
      </c>
      <c r="P381" s="112"/>
    </row>
    <row r="382" spans="1:16" ht="20.100000000000001" customHeight="1" x14ac:dyDescent="0.25">
      <c r="A382" s="26">
        <v>376</v>
      </c>
      <c r="B382" s="96"/>
      <c r="C382" s="96"/>
      <c r="D382" s="96"/>
      <c r="E382" s="96"/>
      <c r="F382" s="96"/>
      <c r="G382" s="77" t="str">
        <f>IF(C382="","",IF(C382="","",(VLOOKUP(C382,Listes!$B$31:$C$35,2,FALSE))))</f>
        <v/>
      </c>
      <c r="H382" s="252"/>
      <c r="I382" s="252"/>
      <c r="J382" s="96" t="str">
        <f t="shared" si="11"/>
        <v/>
      </c>
      <c r="K382" s="72" t="str">
        <f>IF(G382="","",IF(G382="","",(VLOOKUP(G382,Listes!$C$31:$D$35,2,FALSE))))</f>
        <v/>
      </c>
      <c r="L382" s="71" t="str">
        <f>IF($G382="","",IF($C382=Listes!$B$32,IF(Barèmes!$E382&lt;=Listes!$B$53,(Barèmes!$E382*(VLOOKUP(Barèmes!$D382,Listes!$A$54:$E$60,2,FALSE))),IF(Barèmes!$E382&gt;Listes!$E$53,(Barèmes!$E382*(VLOOKUP(Barèmes!$D382,Listes!$A$54:$E$60,5,FALSE))),(Barèmes!$E382*(VLOOKUP(Barèmes!$D382,Listes!$A$54:$E$60,3,FALSE)))+(VLOOKUP(Barèmes!$D382,Listes!$A$54:$E$60,4,FALSE))))))</f>
        <v/>
      </c>
      <c r="M382" s="71" t="str">
        <f>IF($G382="","",IF($C382=Listes!$B$31,IF(Barèmes!$E382&lt;=Listes!$B$42,(Barèmes!$E382*(VLOOKUP(Barèmes!$D382,Listes!$A$43:$E$49,2,FALSE))),IF(Barèmes!$E382&gt;Listes!$D$42,(Barèmes!$E382*(VLOOKUP(Barèmes!$D382,Listes!$A$43:$E$49,5,FALSE))),(Barèmes!$E382*(VLOOKUP(Barèmes!$D382,Listes!$A$43:$E$49,3,FALSE)))+(VLOOKUP(Barèmes!$D382,Listes!$A$43:$E$49,4,FALSE))))))</f>
        <v/>
      </c>
      <c r="N382" s="71" t="str">
        <f>IF($G382="","",IF($C382=Listes!$B$34,Listes!$I$31,IF($C382=Listes!$B$35,(VLOOKUP(Barèmes!$F382,Listes!$E$31:$F$36,2,FALSE)),IF($C382=Listes!$B$33,IF(Barèmes!$E382&lt;=Listes!$A$64,Barèmes!$E382*Listes!$A$65,IF(Barèmes!$E382&gt;Listes!$D$64,Barèmes!$E382*Listes!$D$65,((Barèmes!$E382*Listes!$B$65)+Listes!$C$65)))))))</f>
        <v/>
      </c>
      <c r="O382" s="72" t="str">
        <f t="shared" si="12"/>
        <v/>
      </c>
      <c r="P382" s="112"/>
    </row>
    <row r="383" spans="1:16" ht="20.100000000000001" customHeight="1" x14ac:dyDescent="0.25">
      <c r="A383" s="26">
        <v>377</v>
      </c>
      <c r="B383" s="96"/>
      <c r="C383" s="96"/>
      <c r="D383" s="96"/>
      <c r="E383" s="96"/>
      <c r="F383" s="96"/>
      <c r="G383" s="77" t="str">
        <f>IF(C383="","",IF(C383="","",(VLOOKUP(C383,Listes!$B$31:$C$35,2,FALSE))))</f>
        <v/>
      </c>
      <c r="H383" s="252"/>
      <c r="I383" s="252"/>
      <c r="J383" s="96" t="str">
        <f t="shared" si="11"/>
        <v/>
      </c>
      <c r="K383" s="72" t="str">
        <f>IF(G383="","",IF(G383="","",(VLOOKUP(G383,Listes!$C$31:$D$35,2,FALSE))))</f>
        <v/>
      </c>
      <c r="L383" s="71" t="str">
        <f>IF($G383="","",IF($C383=Listes!$B$32,IF(Barèmes!$E383&lt;=Listes!$B$53,(Barèmes!$E383*(VLOOKUP(Barèmes!$D383,Listes!$A$54:$E$60,2,FALSE))),IF(Barèmes!$E383&gt;Listes!$E$53,(Barèmes!$E383*(VLOOKUP(Barèmes!$D383,Listes!$A$54:$E$60,5,FALSE))),(Barèmes!$E383*(VLOOKUP(Barèmes!$D383,Listes!$A$54:$E$60,3,FALSE)))+(VLOOKUP(Barèmes!$D383,Listes!$A$54:$E$60,4,FALSE))))))</f>
        <v/>
      </c>
      <c r="M383" s="71" t="str">
        <f>IF($G383="","",IF($C383=Listes!$B$31,IF(Barèmes!$E383&lt;=Listes!$B$42,(Barèmes!$E383*(VLOOKUP(Barèmes!$D383,Listes!$A$43:$E$49,2,FALSE))),IF(Barèmes!$E383&gt;Listes!$D$42,(Barèmes!$E383*(VLOOKUP(Barèmes!$D383,Listes!$A$43:$E$49,5,FALSE))),(Barèmes!$E383*(VLOOKUP(Barèmes!$D383,Listes!$A$43:$E$49,3,FALSE)))+(VLOOKUP(Barèmes!$D383,Listes!$A$43:$E$49,4,FALSE))))))</f>
        <v/>
      </c>
      <c r="N383" s="71" t="str">
        <f>IF($G383="","",IF($C383=Listes!$B$34,Listes!$I$31,IF($C383=Listes!$B$35,(VLOOKUP(Barèmes!$F383,Listes!$E$31:$F$36,2,FALSE)),IF($C383=Listes!$B$33,IF(Barèmes!$E383&lt;=Listes!$A$64,Barèmes!$E383*Listes!$A$65,IF(Barèmes!$E383&gt;Listes!$D$64,Barèmes!$E383*Listes!$D$65,((Barèmes!$E383*Listes!$B$65)+Listes!$C$65)))))))</f>
        <v/>
      </c>
      <c r="O383" s="72" t="str">
        <f t="shared" si="12"/>
        <v/>
      </c>
      <c r="P383" s="112"/>
    </row>
    <row r="384" spans="1:16" ht="20.100000000000001" customHeight="1" x14ac:dyDescent="0.25">
      <c r="A384" s="26">
        <v>378</v>
      </c>
      <c r="B384" s="96"/>
      <c r="C384" s="96"/>
      <c r="D384" s="96"/>
      <c r="E384" s="96"/>
      <c r="F384" s="96"/>
      <c r="G384" s="77" t="str">
        <f>IF(C384="","",IF(C384="","",(VLOOKUP(C384,Listes!$B$31:$C$35,2,FALSE))))</f>
        <v/>
      </c>
      <c r="H384" s="252"/>
      <c r="I384" s="252"/>
      <c r="J384" s="96" t="str">
        <f t="shared" si="11"/>
        <v/>
      </c>
      <c r="K384" s="72" t="str">
        <f>IF(G384="","",IF(G384="","",(VLOOKUP(G384,Listes!$C$31:$D$35,2,FALSE))))</f>
        <v/>
      </c>
      <c r="L384" s="71" t="str">
        <f>IF($G384="","",IF($C384=Listes!$B$32,IF(Barèmes!$E384&lt;=Listes!$B$53,(Barèmes!$E384*(VLOOKUP(Barèmes!$D384,Listes!$A$54:$E$60,2,FALSE))),IF(Barèmes!$E384&gt;Listes!$E$53,(Barèmes!$E384*(VLOOKUP(Barèmes!$D384,Listes!$A$54:$E$60,5,FALSE))),(Barèmes!$E384*(VLOOKUP(Barèmes!$D384,Listes!$A$54:$E$60,3,FALSE)))+(VLOOKUP(Barèmes!$D384,Listes!$A$54:$E$60,4,FALSE))))))</f>
        <v/>
      </c>
      <c r="M384" s="71" t="str">
        <f>IF($G384="","",IF($C384=Listes!$B$31,IF(Barèmes!$E384&lt;=Listes!$B$42,(Barèmes!$E384*(VLOOKUP(Barèmes!$D384,Listes!$A$43:$E$49,2,FALSE))),IF(Barèmes!$E384&gt;Listes!$D$42,(Barèmes!$E384*(VLOOKUP(Barèmes!$D384,Listes!$A$43:$E$49,5,FALSE))),(Barèmes!$E384*(VLOOKUP(Barèmes!$D384,Listes!$A$43:$E$49,3,FALSE)))+(VLOOKUP(Barèmes!$D384,Listes!$A$43:$E$49,4,FALSE))))))</f>
        <v/>
      </c>
      <c r="N384" s="71" t="str">
        <f>IF($G384="","",IF($C384=Listes!$B$34,Listes!$I$31,IF($C384=Listes!$B$35,(VLOOKUP(Barèmes!$F384,Listes!$E$31:$F$36,2,FALSE)),IF($C384=Listes!$B$33,IF(Barèmes!$E384&lt;=Listes!$A$64,Barèmes!$E384*Listes!$A$65,IF(Barèmes!$E384&gt;Listes!$D$64,Barèmes!$E384*Listes!$D$65,((Barèmes!$E384*Listes!$B$65)+Listes!$C$65)))))))</f>
        <v/>
      </c>
      <c r="O384" s="72" t="str">
        <f t="shared" si="12"/>
        <v/>
      </c>
      <c r="P384" s="112"/>
    </row>
    <row r="385" spans="1:16" ht="20.100000000000001" customHeight="1" x14ac:dyDescent="0.25">
      <c r="A385" s="26">
        <v>379</v>
      </c>
      <c r="B385" s="96"/>
      <c r="C385" s="96"/>
      <c r="D385" s="96"/>
      <c r="E385" s="96"/>
      <c r="F385" s="96"/>
      <c r="G385" s="77" t="str">
        <f>IF(C385="","",IF(C385="","",(VLOOKUP(C385,Listes!$B$31:$C$35,2,FALSE))))</f>
        <v/>
      </c>
      <c r="H385" s="252"/>
      <c r="I385" s="252"/>
      <c r="J385" s="96" t="str">
        <f t="shared" si="11"/>
        <v/>
      </c>
      <c r="K385" s="72" t="str">
        <f>IF(G385="","",IF(G385="","",(VLOOKUP(G385,Listes!$C$31:$D$35,2,FALSE))))</f>
        <v/>
      </c>
      <c r="L385" s="71" t="str">
        <f>IF($G385="","",IF($C385=Listes!$B$32,IF(Barèmes!$E385&lt;=Listes!$B$53,(Barèmes!$E385*(VLOOKUP(Barèmes!$D385,Listes!$A$54:$E$60,2,FALSE))),IF(Barèmes!$E385&gt;Listes!$E$53,(Barèmes!$E385*(VLOOKUP(Barèmes!$D385,Listes!$A$54:$E$60,5,FALSE))),(Barèmes!$E385*(VLOOKUP(Barèmes!$D385,Listes!$A$54:$E$60,3,FALSE)))+(VLOOKUP(Barèmes!$D385,Listes!$A$54:$E$60,4,FALSE))))))</f>
        <v/>
      </c>
      <c r="M385" s="71" t="str">
        <f>IF($G385="","",IF($C385=Listes!$B$31,IF(Barèmes!$E385&lt;=Listes!$B$42,(Barèmes!$E385*(VLOOKUP(Barèmes!$D385,Listes!$A$43:$E$49,2,FALSE))),IF(Barèmes!$E385&gt;Listes!$D$42,(Barèmes!$E385*(VLOOKUP(Barèmes!$D385,Listes!$A$43:$E$49,5,FALSE))),(Barèmes!$E385*(VLOOKUP(Barèmes!$D385,Listes!$A$43:$E$49,3,FALSE)))+(VLOOKUP(Barèmes!$D385,Listes!$A$43:$E$49,4,FALSE))))))</f>
        <v/>
      </c>
      <c r="N385" s="71" t="str">
        <f>IF($G385="","",IF($C385=Listes!$B$34,Listes!$I$31,IF($C385=Listes!$B$35,(VLOOKUP(Barèmes!$F385,Listes!$E$31:$F$36,2,FALSE)),IF($C385=Listes!$B$33,IF(Barèmes!$E385&lt;=Listes!$A$64,Barèmes!$E385*Listes!$A$65,IF(Barèmes!$E385&gt;Listes!$D$64,Barèmes!$E385*Listes!$D$65,((Barèmes!$E385*Listes!$B$65)+Listes!$C$65)))))))</f>
        <v/>
      </c>
      <c r="O385" s="72" t="str">
        <f t="shared" si="12"/>
        <v/>
      </c>
      <c r="P385" s="112"/>
    </row>
    <row r="386" spans="1:16" ht="20.100000000000001" customHeight="1" x14ac:dyDescent="0.25">
      <c r="A386" s="26">
        <v>380</v>
      </c>
      <c r="B386" s="96"/>
      <c r="C386" s="96"/>
      <c r="D386" s="96"/>
      <c r="E386" s="96"/>
      <c r="F386" s="96"/>
      <c r="G386" s="77" t="str">
        <f>IF(C386="","",IF(C386="","",(VLOOKUP(C386,Listes!$B$31:$C$35,2,FALSE))))</f>
        <v/>
      </c>
      <c r="H386" s="252"/>
      <c r="I386" s="252"/>
      <c r="J386" s="96" t="str">
        <f t="shared" si="11"/>
        <v/>
      </c>
      <c r="K386" s="72" t="str">
        <f>IF(G386="","",IF(G386="","",(VLOOKUP(G386,Listes!$C$31:$D$35,2,FALSE))))</f>
        <v/>
      </c>
      <c r="L386" s="71" t="str">
        <f>IF($G386="","",IF($C386=Listes!$B$32,IF(Barèmes!$E386&lt;=Listes!$B$53,(Barèmes!$E386*(VLOOKUP(Barèmes!$D386,Listes!$A$54:$E$60,2,FALSE))),IF(Barèmes!$E386&gt;Listes!$E$53,(Barèmes!$E386*(VLOOKUP(Barèmes!$D386,Listes!$A$54:$E$60,5,FALSE))),(Barèmes!$E386*(VLOOKUP(Barèmes!$D386,Listes!$A$54:$E$60,3,FALSE)))+(VLOOKUP(Barèmes!$D386,Listes!$A$54:$E$60,4,FALSE))))))</f>
        <v/>
      </c>
      <c r="M386" s="71" t="str">
        <f>IF($G386="","",IF($C386=Listes!$B$31,IF(Barèmes!$E386&lt;=Listes!$B$42,(Barèmes!$E386*(VLOOKUP(Barèmes!$D386,Listes!$A$43:$E$49,2,FALSE))),IF(Barèmes!$E386&gt;Listes!$D$42,(Barèmes!$E386*(VLOOKUP(Barèmes!$D386,Listes!$A$43:$E$49,5,FALSE))),(Barèmes!$E386*(VLOOKUP(Barèmes!$D386,Listes!$A$43:$E$49,3,FALSE)))+(VLOOKUP(Barèmes!$D386,Listes!$A$43:$E$49,4,FALSE))))))</f>
        <v/>
      </c>
      <c r="N386" s="71" t="str">
        <f>IF($G386="","",IF($C386=Listes!$B$34,Listes!$I$31,IF($C386=Listes!$B$35,(VLOOKUP(Barèmes!$F386,Listes!$E$31:$F$36,2,FALSE)),IF($C386=Listes!$B$33,IF(Barèmes!$E386&lt;=Listes!$A$64,Barèmes!$E386*Listes!$A$65,IF(Barèmes!$E386&gt;Listes!$D$64,Barèmes!$E386*Listes!$D$65,((Barèmes!$E386*Listes!$B$65)+Listes!$C$65)))))))</f>
        <v/>
      </c>
      <c r="O386" s="72" t="str">
        <f t="shared" si="12"/>
        <v/>
      </c>
      <c r="P386" s="112"/>
    </row>
    <row r="387" spans="1:16" ht="20.100000000000001" customHeight="1" x14ac:dyDescent="0.25">
      <c r="A387" s="26">
        <v>381</v>
      </c>
      <c r="B387" s="96"/>
      <c r="C387" s="96"/>
      <c r="D387" s="96"/>
      <c r="E387" s="96"/>
      <c r="F387" s="96"/>
      <c r="G387" s="77" t="str">
        <f>IF(C387="","",IF(C387="","",(VLOOKUP(C387,Listes!$B$31:$C$35,2,FALSE))))</f>
        <v/>
      </c>
      <c r="H387" s="252"/>
      <c r="I387" s="252"/>
      <c r="J387" s="96" t="str">
        <f t="shared" si="11"/>
        <v/>
      </c>
      <c r="K387" s="72" t="str">
        <f>IF(G387="","",IF(G387="","",(VLOOKUP(G387,Listes!$C$31:$D$35,2,FALSE))))</f>
        <v/>
      </c>
      <c r="L387" s="71" t="str">
        <f>IF($G387="","",IF($C387=Listes!$B$32,IF(Barèmes!$E387&lt;=Listes!$B$53,(Barèmes!$E387*(VLOOKUP(Barèmes!$D387,Listes!$A$54:$E$60,2,FALSE))),IF(Barèmes!$E387&gt;Listes!$E$53,(Barèmes!$E387*(VLOOKUP(Barèmes!$D387,Listes!$A$54:$E$60,5,FALSE))),(Barèmes!$E387*(VLOOKUP(Barèmes!$D387,Listes!$A$54:$E$60,3,FALSE)))+(VLOOKUP(Barèmes!$D387,Listes!$A$54:$E$60,4,FALSE))))))</f>
        <v/>
      </c>
      <c r="M387" s="71" t="str">
        <f>IF($G387="","",IF($C387=Listes!$B$31,IF(Barèmes!$E387&lt;=Listes!$B$42,(Barèmes!$E387*(VLOOKUP(Barèmes!$D387,Listes!$A$43:$E$49,2,FALSE))),IF(Barèmes!$E387&gt;Listes!$D$42,(Barèmes!$E387*(VLOOKUP(Barèmes!$D387,Listes!$A$43:$E$49,5,FALSE))),(Barèmes!$E387*(VLOOKUP(Barèmes!$D387,Listes!$A$43:$E$49,3,FALSE)))+(VLOOKUP(Barèmes!$D387,Listes!$A$43:$E$49,4,FALSE))))))</f>
        <v/>
      </c>
      <c r="N387" s="71" t="str">
        <f>IF($G387="","",IF($C387=Listes!$B$34,Listes!$I$31,IF($C387=Listes!$B$35,(VLOOKUP(Barèmes!$F387,Listes!$E$31:$F$36,2,FALSE)),IF($C387=Listes!$B$33,IF(Barèmes!$E387&lt;=Listes!$A$64,Barèmes!$E387*Listes!$A$65,IF(Barèmes!$E387&gt;Listes!$D$64,Barèmes!$E387*Listes!$D$65,((Barèmes!$E387*Listes!$B$65)+Listes!$C$65)))))))</f>
        <v/>
      </c>
      <c r="O387" s="72" t="str">
        <f t="shared" si="12"/>
        <v/>
      </c>
      <c r="P387" s="112"/>
    </row>
    <row r="388" spans="1:16" ht="20.100000000000001" customHeight="1" x14ac:dyDescent="0.25">
      <c r="A388" s="26">
        <v>382</v>
      </c>
      <c r="B388" s="96"/>
      <c r="C388" s="96"/>
      <c r="D388" s="96"/>
      <c r="E388" s="96"/>
      <c r="F388" s="96"/>
      <c r="G388" s="77" t="str">
        <f>IF(C388="","",IF(C388="","",(VLOOKUP(C388,Listes!$B$31:$C$35,2,FALSE))))</f>
        <v/>
      </c>
      <c r="H388" s="252"/>
      <c r="I388" s="252"/>
      <c r="J388" s="96" t="str">
        <f t="shared" si="11"/>
        <v/>
      </c>
      <c r="K388" s="72" t="str">
        <f>IF(G388="","",IF(G388="","",(VLOOKUP(G388,Listes!$C$31:$D$35,2,FALSE))))</f>
        <v/>
      </c>
      <c r="L388" s="71" t="str">
        <f>IF($G388="","",IF($C388=Listes!$B$32,IF(Barèmes!$E388&lt;=Listes!$B$53,(Barèmes!$E388*(VLOOKUP(Barèmes!$D388,Listes!$A$54:$E$60,2,FALSE))),IF(Barèmes!$E388&gt;Listes!$E$53,(Barèmes!$E388*(VLOOKUP(Barèmes!$D388,Listes!$A$54:$E$60,5,FALSE))),(Barèmes!$E388*(VLOOKUP(Barèmes!$D388,Listes!$A$54:$E$60,3,FALSE)))+(VLOOKUP(Barèmes!$D388,Listes!$A$54:$E$60,4,FALSE))))))</f>
        <v/>
      </c>
      <c r="M388" s="71" t="str">
        <f>IF($G388="","",IF($C388=Listes!$B$31,IF(Barèmes!$E388&lt;=Listes!$B$42,(Barèmes!$E388*(VLOOKUP(Barèmes!$D388,Listes!$A$43:$E$49,2,FALSE))),IF(Barèmes!$E388&gt;Listes!$D$42,(Barèmes!$E388*(VLOOKUP(Barèmes!$D388,Listes!$A$43:$E$49,5,FALSE))),(Barèmes!$E388*(VLOOKUP(Barèmes!$D388,Listes!$A$43:$E$49,3,FALSE)))+(VLOOKUP(Barèmes!$D388,Listes!$A$43:$E$49,4,FALSE))))))</f>
        <v/>
      </c>
      <c r="N388" s="71" t="str">
        <f>IF($G388="","",IF($C388=Listes!$B$34,Listes!$I$31,IF($C388=Listes!$B$35,(VLOOKUP(Barèmes!$F388,Listes!$E$31:$F$36,2,FALSE)),IF($C388=Listes!$B$33,IF(Barèmes!$E388&lt;=Listes!$A$64,Barèmes!$E388*Listes!$A$65,IF(Barèmes!$E388&gt;Listes!$D$64,Barèmes!$E388*Listes!$D$65,((Barèmes!$E388*Listes!$B$65)+Listes!$C$65)))))))</f>
        <v/>
      </c>
      <c r="O388" s="72" t="str">
        <f t="shared" si="12"/>
        <v/>
      </c>
      <c r="P388" s="112"/>
    </row>
    <row r="389" spans="1:16" ht="20.100000000000001" customHeight="1" x14ac:dyDescent="0.25">
      <c r="A389" s="26">
        <v>383</v>
      </c>
      <c r="B389" s="96"/>
      <c r="C389" s="96"/>
      <c r="D389" s="96"/>
      <c r="E389" s="96"/>
      <c r="F389" s="96"/>
      <c r="G389" s="77" t="str">
        <f>IF(C389="","",IF(C389="","",(VLOOKUP(C389,Listes!$B$31:$C$35,2,FALSE))))</f>
        <v/>
      </c>
      <c r="H389" s="252"/>
      <c r="I389" s="252"/>
      <c r="J389" s="96" t="str">
        <f t="shared" si="11"/>
        <v/>
      </c>
      <c r="K389" s="72" t="str">
        <f>IF(G389="","",IF(G389="","",(VLOOKUP(G389,Listes!$C$31:$D$35,2,FALSE))))</f>
        <v/>
      </c>
      <c r="L389" s="71" t="str">
        <f>IF($G389="","",IF($C389=Listes!$B$32,IF(Barèmes!$E389&lt;=Listes!$B$53,(Barèmes!$E389*(VLOOKUP(Barèmes!$D389,Listes!$A$54:$E$60,2,FALSE))),IF(Barèmes!$E389&gt;Listes!$E$53,(Barèmes!$E389*(VLOOKUP(Barèmes!$D389,Listes!$A$54:$E$60,5,FALSE))),(Barèmes!$E389*(VLOOKUP(Barèmes!$D389,Listes!$A$54:$E$60,3,FALSE)))+(VLOOKUP(Barèmes!$D389,Listes!$A$54:$E$60,4,FALSE))))))</f>
        <v/>
      </c>
      <c r="M389" s="71" t="str">
        <f>IF($G389="","",IF($C389=Listes!$B$31,IF(Barèmes!$E389&lt;=Listes!$B$42,(Barèmes!$E389*(VLOOKUP(Barèmes!$D389,Listes!$A$43:$E$49,2,FALSE))),IF(Barèmes!$E389&gt;Listes!$D$42,(Barèmes!$E389*(VLOOKUP(Barèmes!$D389,Listes!$A$43:$E$49,5,FALSE))),(Barèmes!$E389*(VLOOKUP(Barèmes!$D389,Listes!$A$43:$E$49,3,FALSE)))+(VLOOKUP(Barèmes!$D389,Listes!$A$43:$E$49,4,FALSE))))))</f>
        <v/>
      </c>
      <c r="N389" s="71" t="str">
        <f>IF($G389="","",IF($C389=Listes!$B$34,Listes!$I$31,IF($C389=Listes!$B$35,(VLOOKUP(Barèmes!$F389,Listes!$E$31:$F$36,2,FALSE)),IF($C389=Listes!$B$33,IF(Barèmes!$E389&lt;=Listes!$A$64,Barèmes!$E389*Listes!$A$65,IF(Barèmes!$E389&gt;Listes!$D$64,Barèmes!$E389*Listes!$D$65,((Barèmes!$E389*Listes!$B$65)+Listes!$C$65)))))))</f>
        <v/>
      </c>
      <c r="O389" s="72" t="str">
        <f t="shared" si="12"/>
        <v/>
      </c>
      <c r="P389" s="112"/>
    </row>
    <row r="390" spans="1:16" ht="20.100000000000001" customHeight="1" x14ac:dyDescent="0.25">
      <c r="A390" s="26">
        <v>384</v>
      </c>
      <c r="B390" s="96"/>
      <c r="C390" s="96"/>
      <c r="D390" s="96"/>
      <c r="E390" s="96"/>
      <c r="F390" s="96"/>
      <c r="G390" s="77" t="str">
        <f>IF(C390="","",IF(C390="","",(VLOOKUP(C390,Listes!$B$31:$C$35,2,FALSE))))</f>
        <v/>
      </c>
      <c r="H390" s="252"/>
      <c r="I390" s="252"/>
      <c r="J390" s="96" t="str">
        <f t="shared" si="11"/>
        <v/>
      </c>
      <c r="K390" s="72" t="str">
        <f>IF(G390="","",IF(G390="","",(VLOOKUP(G390,Listes!$C$31:$D$35,2,FALSE))))</f>
        <v/>
      </c>
      <c r="L390" s="71" t="str">
        <f>IF($G390="","",IF($C390=Listes!$B$32,IF(Barèmes!$E390&lt;=Listes!$B$53,(Barèmes!$E390*(VLOOKUP(Barèmes!$D390,Listes!$A$54:$E$60,2,FALSE))),IF(Barèmes!$E390&gt;Listes!$E$53,(Barèmes!$E390*(VLOOKUP(Barèmes!$D390,Listes!$A$54:$E$60,5,FALSE))),(Barèmes!$E390*(VLOOKUP(Barèmes!$D390,Listes!$A$54:$E$60,3,FALSE)))+(VLOOKUP(Barèmes!$D390,Listes!$A$54:$E$60,4,FALSE))))))</f>
        <v/>
      </c>
      <c r="M390" s="71" t="str">
        <f>IF($G390="","",IF($C390=Listes!$B$31,IF(Barèmes!$E390&lt;=Listes!$B$42,(Barèmes!$E390*(VLOOKUP(Barèmes!$D390,Listes!$A$43:$E$49,2,FALSE))),IF(Barèmes!$E390&gt;Listes!$D$42,(Barèmes!$E390*(VLOOKUP(Barèmes!$D390,Listes!$A$43:$E$49,5,FALSE))),(Barèmes!$E390*(VLOOKUP(Barèmes!$D390,Listes!$A$43:$E$49,3,FALSE)))+(VLOOKUP(Barèmes!$D390,Listes!$A$43:$E$49,4,FALSE))))))</f>
        <v/>
      </c>
      <c r="N390" s="71" t="str">
        <f>IF($G390="","",IF($C390=Listes!$B$34,Listes!$I$31,IF($C390=Listes!$B$35,(VLOOKUP(Barèmes!$F390,Listes!$E$31:$F$36,2,FALSE)),IF($C390=Listes!$B$33,IF(Barèmes!$E390&lt;=Listes!$A$64,Barèmes!$E390*Listes!$A$65,IF(Barèmes!$E390&gt;Listes!$D$64,Barèmes!$E390*Listes!$D$65,((Barèmes!$E390*Listes!$B$65)+Listes!$C$65)))))))</f>
        <v/>
      </c>
      <c r="O390" s="72" t="str">
        <f t="shared" si="12"/>
        <v/>
      </c>
      <c r="P390" s="112"/>
    </row>
    <row r="391" spans="1:16" ht="20.100000000000001" customHeight="1" x14ac:dyDescent="0.25">
      <c r="A391" s="26">
        <v>385</v>
      </c>
      <c r="B391" s="96"/>
      <c r="C391" s="96"/>
      <c r="D391" s="96"/>
      <c r="E391" s="96"/>
      <c r="F391" s="96"/>
      <c r="G391" s="77" t="str">
        <f>IF(C391="","",IF(C391="","",(VLOOKUP(C391,Listes!$B$31:$C$35,2,FALSE))))</f>
        <v/>
      </c>
      <c r="H391" s="252"/>
      <c r="I391" s="252"/>
      <c r="J391" s="96" t="str">
        <f t="shared" si="11"/>
        <v/>
      </c>
      <c r="K391" s="72" t="str">
        <f>IF(G391="","",IF(G391="","",(VLOOKUP(G391,Listes!$C$31:$D$35,2,FALSE))))</f>
        <v/>
      </c>
      <c r="L391" s="71" t="str">
        <f>IF($G391="","",IF($C391=Listes!$B$32,IF(Barèmes!$E391&lt;=Listes!$B$53,(Barèmes!$E391*(VLOOKUP(Barèmes!$D391,Listes!$A$54:$E$60,2,FALSE))),IF(Barèmes!$E391&gt;Listes!$E$53,(Barèmes!$E391*(VLOOKUP(Barèmes!$D391,Listes!$A$54:$E$60,5,FALSE))),(Barèmes!$E391*(VLOOKUP(Barèmes!$D391,Listes!$A$54:$E$60,3,FALSE)))+(VLOOKUP(Barèmes!$D391,Listes!$A$54:$E$60,4,FALSE))))))</f>
        <v/>
      </c>
      <c r="M391" s="71" t="str">
        <f>IF($G391="","",IF($C391=Listes!$B$31,IF(Barèmes!$E391&lt;=Listes!$B$42,(Barèmes!$E391*(VLOOKUP(Barèmes!$D391,Listes!$A$43:$E$49,2,FALSE))),IF(Barèmes!$E391&gt;Listes!$D$42,(Barèmes!$E391*(VLOOKUP(Barèmes!$D391,Listes!$A$43:$E$49,5,FALSE))),(Barèmes!$E391*(VLOOKUP(Barèmes!$D391,Listes!$A$43:$E$49,3,FALSE)))+(VLOOKUP(Barèmes!$D391,Listes!$A$43:$E$49,4,FALSE))))))</f>
        <v/>
      </c>
      <c r="N391" s="71" t="str">
        <f>IF($G391="","",IF($C391=Listes!$B$34,Listes!$I$31,IF($C391=Listes!$B$35,(VLOOKUP(Barèmes!$F391,Listes!$E$31:$F$36,2,FALSE)),IF($C391=Listes!$B$33,IF(Barèmes!$E391&lt;=Listes!$A$64,Barèmes!$E391*Listes!$A$65,IF(Barèmes!$E391&gt;Listes!$D$64,Barèmes!$E391*Listes!$D$65,((Barèmes!$E391*Listes!$B$65)+Listes!$C$65)))))))</f>
        <v/>
      </c>
      <c r="O391" s="72" t="str">
        <f t="shared" si="12"/>
        <v/>
      </c>
      <c r="P391" s="112"/>
    </row>
    <row r="392" spans="1:16" ht="20.100000000000001" customHeight="1" x14ac:dyDescent="0.25">
      <c r="A392" s="26">
        <v>386</v>
      </c>
      <c r="B392" s="96"/>
      <c r="C392" s="96"/>
      <c r="D392" s="96"/>
      <c r="E392" s="96"/>
      <c r="F392" s="96"/>
      <c r="G392" s="77" t="str">
        <f>IF(C392="","",IF(C392="","",(VLOOKUP(C392,Listes!$B$31:$C$35,2,FALSE))))</f>
        <v/>
      </c>
      <c r="H392" s="252"/>
      <c r="I392" s="252"/>
      <c r="J392" s="96" t="str">
        <f t="shared" ref="J392:J455" si="13">IF(G392="Frais de déplacement (barèmes kilométriques) ",1,"")</f>
        <v/>
      </c>
      <c r="K392" s="72" t="str">
        <f>IF(G392="","",IF(G392="","",(VLOOKUP(G392,Listes!$C$31:$D$35,2,FALSE))))</f>
        <v/>
      </c>
      <c r="L392" s="71" t="str">
        <f>IF($G392="","",IF($C392=Listes!$B$32,IF(Barèmes!$E392&lt;=Listes!$B$53,(Barèmes!$E392*(VLOOKUP(Barèmes!$D392,Listes!$A$54:$E$60,2,FALSE))),IF(Barèmes!$E392&gt;Listes!$E$53,(Barèmes!$E392*(VLOOKUP(Barèmes!$D392,Listes!$A$54:$E$60,5,FALSE))),(Barèmes!$E392*(VLOOKUP(Barèmes!$D392,Listes!$A$54:$E$60,3,FALSE)))+(VLOOKUP(Barèmes!$D392,Listes!$A$54:$E$60,4,FALSE))))))</f>
        <v/>
      </c>
      <c r="M392" s="71" t="str">
        <f>IF($G392="","",IF($C392=Listes!$B$31,IF(Barèmes!$E392&lt;=Listes!$B$42,(Barèmes!$E392*(VLOOKUP(Barèmes!$D392,Listes!$A$43:$E$49,2,FALSE))),IF(Barèmes!$E392&gt;Listes!$D$42,(Barèmes!$E392*(VLOOKUP(Barèmes!$D392,Listes!$A$43:$E$49,5,FALSE))),(Barèmes!$E392*(VLOOKUP(Barèmes!$D392,Listes!$A$43:$E$49,3,FALSE)))+(VLOOKUP(Barèmes!$D392,Listes!$A$43:$E$49,4,FALSE))))))</f>
        <v/>
      </c>
      <c r="N392" s="71" t="str">
        <f>IF($G392="","",IF($C392=Listes!$B$34,Listes!$I$31,IF($C392=Listes!$B$35,(VLOOKUP(Barèmes!$F392,Listes!$E$31:$F$36,2,FALSE)),IF($C392=Listes!$B$33,IF(Barèmes!$E392&lt;=Listes!$A$64,Barèmes!$E392*Listes!$A$65,IF(Barèmes!$E392&gt;Listes!$D$64,Barèmes!$E392*Listes!$D$65,((Barèmes!$E392*Listes!$B$65)+Listes!$C$65)))))))</f>
        <v/>
      </c>
      <c r="O392" s="72" t="str">
        <f t="shared" ref="O392:O455" si="14">IF($J392="","",($N392+$M392+$L392)*$J392)</f>
        <v/>
      </c>
      <c r="P392" s="112"/>
    </row>
    <row r="393" spans="1:16" ht="20.100000000000001" customHeight="1" x14ac:dyDescent="0.25">
      <c r="A393" s="26">
        <v>387</v>
      </c>
      <c r="B393" s="96"/>
      <c r="C393" s="96"/>
      <c r="D393" s="96"/>
      <c r="E393" s="96"/>
      <c r="F393" s="96"/>
      <c r="G393" s="77" t="str">
        <f>IF(C393="","",IF(C393="","",(VLOOKUP(C393,Listes!$B$31:$C$35,2,FALSE))))</f>
        <v/>
      </c>
      <c r="H393" s="252"/>
      <c r="I393" s="252"/>
      <c r="J393" s="96" t="str">
        <f t="shared" si="13"/>
        <v/>
      </c>
      <c r="K393" s="72" t="str">
        <f>IF(G393="","",IF(G393="","",(VLOOKUP(G393,Listes!$C$31:$D$35,2,FALSE))))</f>
        <v/>
      </c>
      <c r="L393" s="71" t="str">
        <f>IF($G393="","",IF($C393=Listes!$B$32,IF(Barèmes!$E393&lt;=Listes!$B$53,(Barèmes!$E393*(VLOOKUP(Barèmes!$D393,Listes!$A$54:$E$60,2,FALSE))),IF(Barèmes!$E393&gt;Listes!$E$53,(Barèmes!$E393*(VLOOKUP(Barèmes!$D393,Listes!$A$54:$E$60,5,FALSE))),(Barèmes!$E393*(VLOOKUP(Barèmes!$D393,Listes!$A$54:$E$60,3,FALSE)))+(VLOOKUP(Barèmes!$D393,Listes!$A$54:$E$60,4,FALSE))))))</f>
        <v/>
      </c>
      <c r="M393" s="71" t="str">
        <f>IF($G393="","",IF($C393=Listes!$B$31,IF(Barèmes!$E393&lt;=Listes!$B$42,(Barèmes!$E393*(VLOOKUP(Barèmes!$D393,Listes!$A$43:$E$49,2,FALSE))),IF(Barèmes!$E393&gt;Listes!$D$42,(Barèmes!$E393*(VLOOKUP(Barèmes!$D393,Listes!$A$43:$E$49,5,FALSE))),(Barèmes!$E393*(VLOOKUP(Barèmes!$D393,Listes!$A$43:$E$49,3,FALSE)))+(VLOOKUP(Barèmes!$D393,Listes!$A$43:$E$49,4,FALSE))))))</f>
        <v/>
      </c>
      <c r="N393" s="71" t="str">
        <f>IF($G393="","",IF($C393=Listes!$B$34,Listes!$I$31,IF($C393=Listes!$B$35,(VLOOKUP(Barèmes!$F393,Listes!$E$31:$F$36,2,FALSE)),IF($C393=Listes!$B$33,IF(Barèmes!$E393&lt;=Listes!$A$64,Barèmes!$E393*Listes!$A$65,IF(Barèmes!$E393&gt;Listes!$D$64,Barèmes!$E393*Listes!$D$65,((Barèmes!$E393*Listes!$B$65)+Listes!$C$65)))))))</f>
        <v/>
      </c>
      <c r="O393" s="72" t="str">
        <f t="shared" si="14"/>
        <v/>
      </c>
      <c r="P393" s="112"/>
    </row>
    <row r="394" spans="1:16" ht="20.100000000000001" customHeight="1" x14ac:dyDescent="0.25">
      <c r="A394" s="26">
        <v>388</v>
      </c>
      <c r="B394" s="96"/>
      <c r="C394" s="96"/>
      <c r="D394" s="96"/>
      <c r="E394" s="96"/>
      <c r="F394" s="96"/>
      <c r="G394" s="77" t="str">
        <f>IF(C394="","",IF(C394="","",(VLOOKUP(C394,Listes!$B$31:$C$35,2,FALSE))))</f>
        <v/>
      </c>
      <c r="H394" s="252"/>
      <c r="I394" s="252"/>
      <c r="J394" s="96" t="str">
        <f t="shared" si="13"/>
        <v/>
      </c>
      <c r="K394" s="72" t="str">
        <f>IF(G394="","",IF(G394="","",(VLOOKUP(G394,Listes!$C$31:$D$35,2,FALSE))))</f>
        <v/>
      </c>
      <c r="L394" s="71" t="str">
        <f>IF($G394="","",IF($C394=Listes!$B$32,IF(Barèmes!$E394&lt;=Listes!$B$53,(Barèmes!$E394*(VLOOKUP(Barèmes!$D394,Listes!$A$54:$E$60,2,FALSE))),IF(Barèmes!$E394&gt;Listes!$E$53,(Barèmes!$E394*(VLOOKUP(Barèmes!$D394,Listes!$A$54:$E$60,5,FALSE))),(Barèmes!$E394*(VLOOKUP(Barèmes!$D394,Listes!$A$54:$E$60,3,FALSE)))+(VLOOKUP(Barèmes!$D394,Listes!$A$54:$E$60,4,FALSE))))))</f>
        <v/>
      </c>
      <c r="M394" s="71" t="str">
        <f>IF($G394="","",IF($C394=Listes!$B$31,IF(Barèmes!$E394&lt;=Listes!$B$42,(Barèmes!$E394*(VLOOKUP(Barèmes!$D394,Listes!$A$43:$E$49,2,FALSE))),IF(Barèmes!$E394&gt;Listes!$D$42,(Barèmes!$E394*(VLOOKUP(Barèmes!$D394,Listes!$A$43:$E$49,5,FALSE))),(Barèmes!$E394*(VLOOKUP(Barèmes!$D394,Listes!$A$43:$E$49,3,FALSE)))+(VLOOKUP(Barèmes!$D394,Listes!$A$43:$E$49,4,FALSE))))))</f>
        <v/>
      </c>
      <c r="N394" s="71" t="str">
        <f>IF($G394="","",IF($C394=Listes!$B$34,Listes!$I$31,IF($C394=Listes!$B$35,(VLOOKUP(Barèmes!$F394,Listes!$E$31:$F$36,2,FALSE)),IF($C394=Listes!$B$33,IF(Barèmes!$E394&lt;=Listes!$A$64,Barèmes!$E394*Listes!$A$65,IF(Barèmes!$E394&gt;Listes!$D$64,Barèmes!$E394*Listes!$D$65,((Barèmes!$E394*Listes!$B$65)+Listes!$C$65)))))))</f>
        <v/>
      </c>
      <c r="O394" s="72" t="str">
        <f t="shared" si="14"/>
        <v/>
      </c>
      <c r="P394" s="112"/>
    </row>
    <row r="395" spans="1:16" ht="20.100000000000001" customHeight="1" x14ac:dyDescent="0.25">
      <c r="A395" s="26">
        <v>389</v>
      </c>
      <c r="B395" s="96"/>
      <c r="C395" s="96"/>
      <c r="D395" s="96"/>
      <c r="E395" s="96"/>
      <c r="F395" s="96"/>
      <c r="G395" s="77" t="str">
        <f>IF(C395="","",IF(C395="","",(VLOOKUP(C395,Listes!$B$31:$C$35,2,FALSE))))</f>
        <v/>
      </c>
      <c r="H395" s="252"/>
      <c r="I395" s="252"/>
      <c r="J395" s="96" t="str">
        <f t="shared" si="13"/>
        <v/>
      </c>
      <c r="K395" s="72" t="str">
        <f>IF(G395="","",IF(G395="","",(VLOOKUP(G395,Listes!$C$31:$D$35,2,FALSE))))</f>
        <v/>
      </c>
      <c r="L395" s="71" t="str">
        <f>IF($G395="","",IF($C395=Listes!$B$32,IF(Barèmes!$E395&lt;=Listes!$B$53,(Barèmes!$E395*(VLOOKUP(Barèmes!$D395,Listes!$A$54:$E$60,2,FALSE))),IF(Barèmes!$E395&gt;Listes!$E$53,(Barèmes!$E395*(VLOOKUP(Barèmes!$D395,Listes!$A$54:$E$60,5,FALSE))),(Barèmes!$E395*(VLOOKUP(Barèmes!$D395,Listes!$A$54:$E$60,3,FALSE)))+(VLOOKUP(Barèmes!$D395,Listes!$A$54:$E$60,4,FALSE))))))</f>
        <v/>
      </c>
      <c r="M395" s="71" t="str">
        <f>IF($G395="","",IF($C395=Listes!$B$31,IF(Barèmes!$E395&lt;=Listes!$B$42,(Barèmes!$E395*(VLOOKUP(Barèmes!$D395,Listes!$A$43:$E$49,2,FALSE))),IF(Barèmes!$E395&gt;Listes!$D$42,(Barèmes!$E395*(VLOOKUP(Barèmes!$D395,Listes!$A$43:$E$49,5,FALSE))),(Barèmes!$E395*(VLOOKUP(Barèmes!$D395,Listes!$A$43:$E$49,3,FALSE)))+(VLOOKUP(Barèmes!$D395,Listes!$A$43:$E$49,4,FALSE))))))</f>
        <v/>
      </c>
      <c r="N395" s="71" t="str">
        <f>IF($G395="","",IF($C395=Listes!$B$34,Listes!$I$31,IF($C395=Listes!$B$35,(VLOOKUP(Barèmes!$F395,Listes!$E$31:$F$36,2,FALSE)),IF($C395=Listes!$B$33,IF(Barèmes!$E395&lt;=Listes!$A$64,Barèmes!$E395*Listes!$A$65,IF(Barèmes!$E395&gt;Listes!$D$64,Barèmes!$E395*Listes!$D$65,((Barèmes!$E395*Listes!$B$65)+Listes!$C$65)))))))</f>
        <v/>
      </c>
      <c r="O395" s="72" t="str">
        <f t="shared" si="14"/>
        <v/>
      </c>
      <c r="P395" s="112"/>
    </row>
    <row r="396" spans="1:16" ht="20.100000000000001" customHeight="1" x14ac:dyDescent="0.25">
      <c r="A396" s="26">
        <v>390</v>
      </c>
      <c r="B396" s="96"/>
      <c r="C396" s="96"/>
      <c r="D396" s="96"/>
      <c r="E396" s="96"/>
      <c r="F396" s="96"/>
      <c r="G396" s="77" t="str">
        <f>IF(C396="","",IF(C396="","",(VLOOKUP(C396,Listes!$B$31:$C$35,2,FALSE))))</f>
        <v/>
      </c>
      <c r="H396" s="252"/>
      <c r="I396" s="252"/>
      <c r="J396" s="96" t="str">
        <f t="shared" si="13"/>
        <v/>
      </c>
      <c r="K396" s="72" t="str">
        <f>IF(G396="","",IF(G396="","",(VLOOKUP(G396,Listes!$C$31:$D$35,2,FALSE))))</f>
        <v/>
      </c>
      <c r="L396" s="71" t="str">
        <f>IF($G396="","",IF($C396=Listes!$B$32,IF(Barèmes!$E396&lt;=Listes!$B$53,(Barèmes!$E396*(VLOOKUP(Barèmes!$D396,Listes!$A$54:$E$60,2,FALSE))),IF(Barèmes!$E396&gt;Listes!$E$53,(Barèmes!$E396*(VLOOKUP(Barèmes!$D396,Listes!$A$54:$E$60,5,FALSE))),(Barèmes!$E396*(VLOOKUP(Barèmes!$D396,Listes!$A$54:$E$60,3,FALSE)))+(VLOOKUP(Barèmes!$D396,Listes!$A$54:$E$60,4,FALSE))))))</f>
        <v/>
      </c>
      <c r="M396" s="71" t="str">
        <f>IF($G396="","",IF($C396=Listes!$B$31,IF(Barèmes!$E396&lt;=Listes!$B$42,(Barèmes!$E396*(VLOOKUP(Barèmes!$D396,Listes!$A$43:$E$49,2,FALSE))),IF(Barèmes!$E396&gt;Listes!$D$42,(Barèmes!$E396*(VLOOKUP(Barèmes!$D396,Listes!$A$43:$E$49,5,FALSE))),(Barèmes!$E396*(VLOOKUP(Barèmes!$D396,Listes!$A$43:$E$49,3,FALSE)))+(VLOOKUP(Barèmes!$D396,Listes!$A$43:$E$49,4,FALSE))))))</f>
        <v/>
      </c>
      <c r="N396" s="71" t="str">
        <f>IF($G396="","",IF($C396=Listes!$B$34,Listes!$I$31,IF($C396=Listes!$B$35,(VLOOKUP(Barèmes!$F396,Listes!$E$31:$F$36,2,FALSE)),IF($C396=Listes!$B$33,IF(Barèmes!$E396&lt;=Listes!$A$64,Barèmes!$E396*Listes!$A$65,IF(Barèmes!$E396&gt;Listes!$D$64,Barèmes!$E396*Listes!$D$65,((Barèmes!$E396*Listes!$B$65)+Listes!$C$65)))))))</f>
        <v/>
      </c>
      <c r="O396" s="72" t="str">
        <f t="shared" si="14"/>
        <v/>
      </c>
      <c r="P396" s="112"/>
    </row>
    <row r="397" spans="1:16" ht="20.100000000000001" customHeight="1" x14ac:dyDescent="0.25">
      <c r="A397" s="26">
        <v>391</v>
      </c>
      <c r="B397" s="96"/>
      <c r="C397" s="96"/>
      <c r="D397" s="96"/>
      <c r="E397" s="96"/>
      <c r="F397" s="96"/>
      <c r="G397" s="77" t="str">
        <f>IF(C397="","",IF(C397="","",(VLOOKUP(C397,Listes!$B$31:$C$35,2,FALSE))))</f>
        <v/>
      </c>
      <c r="H397" s="252"/>
      <c r="I397" s="252"/>
      <c r="J397" s="96" t="str">
        <f t="shared" si="13"/>
        <v/>
      </c>
      <c r="K397" s="72" t="str">
        <f>IF(G397="","",IF(G397="","",(VLOOKUP(G397,Listes!$C$31:$D$35,2,FALSE))))</f>
        <v/>
      </c>
      <c r="L397" s="71" t="str">
        <f>IF($G397="","",IF($C397=Listes!$B$32,IF(Barèmes!$E397&lt;=Listes!$B$53,(Barèmes!$E397*(VLOOKUP(Barèmes!$D397,Listes!$A$54:$E$60,2,FALSE))),IF(Barèmes!$E397&gt;Listes!$E$53,(Barèmes!$E397*(VLOOKUP(Barèmes!$D397,Listes!$A$54:$E$60,5,FALSE))),(Barèmes!$E397*(VLOOKUP(Barèmes!$D397,Listes!$A$54:$E$60,3,FALSE)))+(VLOOKUP(Barèmes!$D397,Listes!$A$54:$E$60,4,FALSE))))))</f>
        <v/>
      </c>
      <c r="M397" s="71" t="str">
        <f>IF($G397="","",IF($C397=Listes!$B$31,IF(Barèmes!$E397&lt;=Listes!$B$42,(Barèmes!$E397*(VLOOKUP(Barèmes!$D397,Listes!$A$43:$E$49,2,FALSE))),IF(Barèmes!$E397&gt;Listes!$D$42,(Barèmes!$E397*(VLOOKUP(Barèmes!$D397,Listes!$A$43:$E$49,5,FALSE))),(Barèmes!$E397*(VLOOKUP(Barèmes!$D397,Listes!$A$43:$E$49,3,FALSE)))+(VLOOKUP(Barèmes!$D397,Listes!$A$43:$E$49,4,FALSE))))))</f>
        <v/>
      </c>
      <c r="N397" s="71" t="str">
        <f>IF($G397="","",IF($C397=Listes!$B$34,Listes!$I$31,IF($C397=Listes!$B$35,(VLOOKUP(Barèmes!$F397,Listes!$E$31:$F$36,2,FALSE)),IF($C397=Listes!$B$33,IF(Barèmes!$E397&lt;=Listes!$A$64,Barèmes!$E397*Listes!$A$65,IF(Barèmes!$E397&gt;Listes!$D$64,Barèmes!$E397*Listes!$D$65,((Barèmes!$E397*Listes!$B$65)+Listes!$C$65)))))))</f>
        <v/>
      </c>
      <c r="O397" s="72" t="str">
        <f t="shared" si="14"/>
        <v/>
      </c>
      <c r="P397" s="112"/>
    </row>
    <row r="398" spans="1:16" ht="20.100000000000001" customHeight="1" x14ac:dyDescent="0.25">
      <c r="A398" s="26">
        <v>392</v>
      </c>
      <c r="B398" s="96"/>
      <c r="C398" s="96"/>
      <c r="D398" s="96"/>
      <c r="E398" s="96"/>
      <c r="F398" s="96"/>
      <c r="G398" s="77" t="str">
        <f>IF(C398="","",IF(C398="","",(VLOOKUP(C398,Listes!$B$31:$C$35,2,FALSE))))</f>
        <v/>
      </c>
      <c r="H398" s="252"/>
      <c r="I398" s="252"/>
      <c r="J398" s="96" t="str">
        <f t="shared" si="13"/>
        <v/>
      </c>
      <c r="K398" s="72" t="str">
        <f>IF(G398="","",IF(G398="","",(VLOOKUP(G398,Listes!$C$31:$D$35,2,FALSE))))</f>
        <v/>
      </c>
      <c r="L398" s="71" t="str">
        <f>IF($G398="","",IF($C398=Listes!$B$32,IF(Barèmes!$E398&lt;=Listes!$B$53,(Barèmes!$E398*(VLOOKUP(Barèmes!$D398,Listes!$A$54:$E$60,2,FALSE))),IF(Barèmes!$E398&gt;Listes!$E$53,(Barèmes!$E398*(VLOOKUP(Barèmes!$D398,Listes!$A$54:$E$60,5,FALSE))),(Barèmes!$E398*(VLOOKUP(Barèmes!$D398,Listes!$A$54:$E$60,3,FALSE)))+(VLOOKUP(Barèmes!$D398,Listes!$A$54:$E$60,4,FALSE))))))</f>
        <v/>
      </c>
      <c r="M398" s="71" t="str">
        <f>IF($G398="","",IF($C398=Listes!$B$31,IF(Barèmes!$E398&lt;=Listes!$B$42,(Barèmes!$E398*(VLOOKUP(Barèmes!$D398,Listes!$A$43:$E$49,2,FALSE))),IF(Barèmes!$E398&gt;Listes!$D$42,(Barèmes!$E398*(VLOOKUP(Barèmes!$D398,Listes!$A$43:$E$49,5,FALSE))),(Barèmes!$E398*(VLOOKUP(Barèmes!$D398,Listes!$A$43:$E$49,3,FALSE)))+(VLOOKUP(Barèmes!$D398,Listes!$A$43:$E$49,4,FALSE))))))</f>
        <v/>
      </c>
      <c r="N398" s="71" t="str">
        <f>IF($G398="","",IF($C398=Listes!$B$34,Listes!$I$31,IF($C398=Listes!$B$35,(VLOOKUP(Barèmes!$F398,Listes!$E$31:$F$36,2,FALSE)),IF($C398=Listes!$B$33,IF(Barèmes!$E398&lt;=Listes!$A$64,Barèmes!$E398*Listes!$A$65,IF(Barèmes!$E398&gt;Listes!$D$64,Barèmes!$E398*Listes!$D$65,((Barèmes!$E398*Listes!$B$65)+Listes!$C$65)))))))</f>
        <v/>
      </c>
      <c r="O398" s="72" t="str">
        <f t="shared" si="14"/>
        <v/>
      </c>
      <c r="P398" s="112"/>
    </row>
    <row r="399" spans="1:16" ht="20.100000000000001" customHeight="1" x14ac:dyDescent="0.25">
      <c r="A399" s="26">
        <v>393</v>
      </c>
      <c r="B399" s="96"/>
      <c r="C399" s="96"/>
      <c r="D399" s="96"/>
      <c r="E399" s="96"/>
      <c r="F399" s="96"/>
      <c r="G399" s="77" t="str">
        <f>IF(C399="","",IF(C399="","",(VLOOKUP(C399,Listes!$B$31:$C$35,2,FALSE))))</f>
        <v/>
      </c>
      <c r="H399" s="252"/>
      <c r="I399" s="252"/>
      <c r="J399" s="96" t="str">
        <f t="shared" si="13"/>
        <v/>
      </c>
      <c r="K399" s="72" t="str">
        <f>IF(G399="","",IF(G399="","",(VLOOKUP(G399,Listes!$C$31:$D$35,2,FALSE))))</f>
        <v/>
      </c>
      <c r="L399" s="71" t="str">
        <f>IF($G399="","",IF($C399=Listes!$B$32,IF(Barèmes!$E399&lt;=Listes!$B$53,(Barèmes!$E399*(VLOOKUP(Barèmes!$D399,Listes!$A$54:$E$60,2,FALSE))),IF(Barèmes!$E399&gt;Listes!$E$53,(Barèmes!$E399*(VLOOKUP(Barèmes!$D399,Listes!$A$54:$E$60,5,FALSE))),(Barèmes!$E399*(VLOOKUP(Barèmes!$D399,Listes!$A$54:$E$60,3,FALSE)))+(VLOOKUP(Barèmes!$D399,Listes!$A$54:$E$60,4,FALSE))))))</f>
        <v/>
      </c>
      <c r="M399" s="71" t="str">
        <f>IF($G399="","",IF($C399=Listes!$B$31,IF(Barèmes!$E399&lt;=Listes!$B$42,(Barèmes!$E399*(VLOOKUP(Barèmes!$D399,Listes!$A$43:$E$49,2,FALSE))),IF(Barèmes!$E399&gt;Listes!$D$42,(Barèmes!$E399*(VLOOKUP(Barèmes!$D399,Listes!$A$43:$E$49,5,FALSE))),(Barèmes!$E399*(VLOOKUP(Barèmes!$D399,Listes!$A$43:$E$49,3,FALSE)))+(VLOOKUP(Barèmes!$D399,Listes!$A$43:$E$49,4,FALSE))))))</f>
        <v/>
      </c>
      <c r="N399" s="71" t="str">
        <f>IF($G399="","",IF($C399=Listes!$B$34,Listes!$I$31,IF($C399=Listes!$B$35,(VLOOKUP(Barèmes!$F399,Listes!$E$31:$F$36,2,FALSE)),IF($C399=Listes!$B$33,IF(Barèmes!$E399&lt;=Listes!$A$64,Barèmes!$E399*Listes!$A$65,IF(Barèmes!$E399&gt;Listes!$D$64,Barèmes!$E399*Listes!$D$65,((Barèmes!$E399*Listes!$B$65)+Listes!$C$65)))))))</f>
        <v/>
      </c>
      <c r="O399" s="72" t="str">
        <f t="shared" si="14"/>
        <v/>
      </c>
      <c r="P399" s="112"/>
    </row>
    <row r="400" spans="1:16" ht="20.100000000000001" customHeight="1" x14ac:dyDescent="0.25">
      <c r="A400" s="26">
        <v>394</v>
      </c>
      <c r="B400" s="96"/>
      <c r="C400" s="96"/>
      <c r="D400" s="96"/>
      <c r="E400" s="96"/>
      <c r="F400" s="96"/>
      <c r="G400" s="77" t="str">
        <f>IF(C400="","",IF(C400="","",(VLOOKUP(C400,Listes!$B$31:$C$35,2,FALSE))))</f>
        <v/>
      </c>
      <c r="H400" s="252"/>
      <c r="I400" s="252"/>
      <c r="J400" s="96" t="str">
        <f t="shared" si="13"/>
        <v/>
      </c>
      <c r="K400" s="72" t="str">
        <f>IF(G400="","",IF(G400="","",(VLOOKUP(G400,Listes!$C$31:$D$35,2,FALSE))))</f>
        <v/>
      </c>
      <c r="L400" s="71" t="str">
        <f>IF($G400="","",IF($C400=Listes!$B$32,IF(Barèmes!$E400&lt;=Listes!$B$53,(Barèmes!$E400*(VLOOKUP(Barèmes!$D400,Listes!$A$54:$E$60,2,FALSE))),IF(Barèmes!$E400&gt;Listes!$E$53,(Barèmes!$E400*(VLOOKUP(Barèmes!$D400,Listes!$A$54:$E$60,5,FALSE))),(Barèmes!$E400*(VLOOKUP(Barèmes!$D400,Listes!$A$54:$E$60,3,FALSE)))+(VLOOKUP(Barèmes!$D400,Listes!$A$54:$E$60,4,FALSE))))))</f>
        <v/>
      </c>
      <c r="M400" s="71" t="str">
        <f>IF($G400="","",IF($C400=Listes!$B$31,IF(Barèmes!$E400&lt;=Listes!$B$42,(Barèmes!$E400*(VLOOKUP(Barèmes!$D400,Listes!$A$43:$E$49,2,FALSE))),IF(Barèmes!$E400&gt;Listes!$D$42,(Barèmes!$E400*(VLOOKUP(Barèmes!$D400,Listes!$A$43:$E$49,5,FALSE))),(Barèmes!$E400*(VLOOKUP(Barèmes!$D400,Listes!$A$43:$E$49,3,FALSE)))+(VLOOKUP(Barèmes!$D400,Listes!$A$43:$E$49,4,FALSE))))))</f>
        <v/>
      </c>
      <c r="N400" s="71" t="str">
        <f>IF($G400="","",IF($C400=Listes!$B$34,Listes!$I$31,IF($C400=Listes!$B$35,(VLOOKUP(Barèmes!$F400,Listes!$E$31:$F$36,2,FALSE)),IF($C400=Listes!$B$33,IF(Barèmes!$E400&lt;=Listes!$A$64,Barèmes!$E400*Listes!$A$65,IF(Barèmes!$E400&gt;Listes!$D$64,Barèmes!$E400*Listes!$D$65,((Barèmes!$E400*Listes!$B$65)+Listes!$C$65)))))))</f>
        <v/>
      </c>
      <c r="O400" s="72" t="str">
        <f t="shared" si="14"/>
        <v/>
      </c>
      <c r="P400" s="112"/>
    </row>
    <row r="401" spans="1:16" ht="20.100000000000001" customHeight="1" x14ac:dyDescent="0.25">
      <c r="A401" s="26">
        <v>395</v>
      </c>
      <c r="B401" s="96"/>
      <c r="C401" s="96"/>
      <c r="D401" s="96"/>
      <c r="E401" s="96"/>
      <c r="F401" s="96"/>
      <c r="G401" s="77" t="str">
        <f>IF(C401="","",IF(C401="","",(VLOOKUP(C401,Listes!$B$31:$C$35,2,FALSE))))</f>
        <v/>
      </c>
      <c r="H401" s="252"/>
      <c r="I401" s="252"/>
      <c r="J401" s="96" t="str">
        <f t="shared" si="13"/>
        <v/>
      </c>
      <c r="K401" s="72" t="str">
        <f>IF(G401="","",IF(G401="","",(VLOOKUP(G401,Listes!$C$31:$D$35,2,FALSE))))</f>
        <v/>
      </c>
      <c r="L401" s="71" t="str">
        <f>IF($G401="","",IF($C401=Listes!$B$32,IF(Barèmes!$E401&lt;=Listes!$B$53,(Barèmes!$E401*(VLOOKUP(Barèmes!$D401,Listes!$A$54:$E$60,2,FALSE))),IF(Barèmes!$E401&gt;Listes!$E$53,(Barèmes!$E401*(VLOOKUP(Barèmes!$D401,Listes!$A$54:$E$60,5,FALSE))),(Barèmes!$E401*(VLOOKUP(Barèmes!$D401,Listes!$A$54:$E$60,3,FALSE)))+(VLOOKUP(Barèmes!$D401,Listes!$A$54:$E$60,4,FALSE))))))</f>
        <v/>
      </c>
      <c r="M401" s="71" t="str">
        <f>IF($G401="","",IF($C401=Listes!$B$31,IF(Barèmes!$E401&lt;=Listes!$B$42,(Barèmes!$E401*(VLOOKUP(Barèmes!$D401,Listes!$A$43:$E$49,2,FALSE))),IF(Barèmes!$E401&gt;Listes!$D$42,(Barèmes!$E401*(VLOOKUP(Barèmes!$D401,Listes!$A$43:$E$49,5,FALSE))),(Barèmes!$E401*(VLOOKUP(Barèmes!$D401,Listes!$A$43:$E$49,3,FALSE)))+(VLOOKUP(Barèmes!$D401,Listes!$A$43:$E$49,4,FALSE))))))</f>
        <v/>
      </c>
      <c r="N401" s="71" t="str">
        <f>IF($G401="","",IF($C401=Listes!$B$34,Listes!$I$31,IF($C401=Listes!$B$35,(VLOOKUP(Barèmes!$F401,Listes!$E$31:$F$36,2,FALSE)),IF($C401=Listes!$B$33,IF(Barèmes!$E401&lt;=Listes!$A$64,Barèmes!$E401*Listes!$A$65,IF(Barèmes!$E401&gt;Listes!$D$64,Barèmes!$E401*Listes!$D$65,((Barèmes!$E401*Listes!$B$65)+Listes!$C$65)))))))</f>
        <v/>
      </c>
      <c r="O401" s="72" t="str">
        <f t="shared" si="14"/>
        <v/>
      </c>
      <c r="P401" s="112"/>
    </row>
    <row r="402" spans="1:16" ht="20.100000000000001" customHeight="1" x14ac:dyDescent="0.25">
      <c r="A402" s="26">
        <v>396</v>
      </c>
      <c r="B402" s="96"/>
      <c r="C402" s="96"/>
      <c r="D402" s="96"/>
      <c r="E402" s="96"/>
      <c r="F402" s="96"/>
      <c r="G402" s="77" t="str">
        <f>IF(C402="","",IF(C402="","",(VLOOKUP(C402,Listes!$B$31:$C$35,2,FALSE))))</f>
        <v/>
      </c>
      <c r="H402" s="252"/>
      <c r="I402" s="252"/>
      <c r="J402" s="96" t="str">
        <f t="shared" si="13"/>
        <v/>
      </c>
      <c r="K402" s="72" t="str">
        <f>IF(G402="","",IF(G402="","",(VLOOKUP(G402,Listes!$C$31:$D$35,2,FALSE))))</f>
        <v/>
      </c>
      <c r="L402" s="71" t="str">
        <f>IF($G402="","",IF($C402=Listes!$B$32,IF(Barèmes!$E402&lt;=Listes!$B$53,(Barèmes!$E402*(VLOOKUP(Barèmes!$D402,Listes!$A$54:$E$60,2,FALSE))),IF(Barèmes!$E402&gt;Listes!$E$53,(Barèmes!$E402*(VLOOKUP(Barèmes!$D402,Listes!$A$54:$E$60,5,FALSE))),(Barèmes!$E402*(VLOOKUP(Barèmes!$D402,Listes!$A$54:$E$60,3,FALSE)))+(VLOOKUP(Barèmes!$D402,Listes!$A$54:$E$60,4,FALSE))))))</f>
        <v/>
      </c>
      <c r="M402" s="71" t="str">
        <f>IF($G402="","",IF($C402=Listes!$B$31,IF(Barèmes!$E402&lt;=Listes!$B$42,(Barèmes!$E402*(VLOOKUP(Barèmes!$D402,Listes!$A$43:$E$49,2,FALSE))),IF(Barèmes!$E402&gt;Listes!$D$42,(Barèmes!$E402*(VLOOKUP(Barèmes!$D402,Listes!$A$43:$E$49,5,FALSE))),(Barèmes!$E402*(VLOOKUP(Barèmes!$D402,Listes!$A$43:$E$49,3,FALSE)))+(VLOOKUP(Barèmes!$D402,Listes!$A$43:$E$49,4,FALSE))))))</f>
        <v/>
      </c>
      <c r="N402" s="71" t="str">
        <f>IF($G402="","",IF($C402=Listes!$B$34,Listes!$I$31,IF($C402=Listes!$B$35,(VLOOKUP(Barèmes!$F402,Listes!$E$31:$F$36,2,FALSE)),IF($C402=Listes!$B$33,IF(Barèmes!$E402&lt;=Listes!$A$64,Barèmes!$E402*Listes!$A$65,IF(Barèmes!$E402&gt;Listes!$D$64,Barèmes!$E402*Listes!$D$65,((Barèmes!$E402*Listes!$B$65)+Listes!$C$65)))))))</f>
        <v/>
      </c>
      <c r="O402" s="72" t="str">
        <f t="shared" si="14"/>
        <v/>
      </c>
      <c r="P402" s="112"/>
    </row>
    <row r="403" spans="1:16" ht="20.100000000000001" customHeight="1" x14ac:dyDescent="0.25">
      <c r="A403" s="26">
        <v>397</v>
      </c>
      <c r="B403" s="96"/>
      <c r="C403" s="96"/>
      <c r="D403" s="96"/>
      <c r="E403" s="96"/>
      <c r="F403" s="96"/>
      <c r="G403" s="77" t="str">
        <f>IF(C403="","",IF(C403="","",(VLOOKUP(C403,Listes!$B$31:$C$35,2,FALSE))))</f>
        <v/>
      </c>
      <c r="H403" s="252"/>
      <c r="I403" s="252"/>
      <c r="J403" s="96" t="str">
        <f t="shared" si="13"/>
        <v/>
      </c>
      <c r="K403" s="72" t="str">
        <f>IF(G403="","",IF(G403="","",(VLOOKUP(G403,Listes!$C$31:$D$35,2,FALSE))))</f>
        <v/>
      </c>
      <c r="L403" s="71" t="str">
        <f>IF($G403="","",IF($C403=Listes!$B$32,IF(Barèmes!$E403&lt;=Listes!$B$53,(Barèmes!$E403*(VLOOKUP(Barèmes!$D403,Listes!$A$54:$E$60,2,FALSE))),IF(Barèmes!$E403&gt;Listes!$E$53,(Barèmes!$E403*(VLOOKUP(Barèmes!$D403,Listes!$A$54:$E$60,5,FALSE))),(Barèmes!$E403*(VLOOKUP(Barèmes!$D403,Listes!$A$54:$E$60,3,FALSE)))+(VLOOKUP(Barèmes!$D403,Listes!$A$54:$E$60,4,FALSE))))))</f>
        <v/>
      </c>
      <c r="M403" s="71" t="str">
        <f>IF($G403="","",IF($C403=Listes!$B$31,IF(Barèmes!$E403&lt;=Listes!$B$42,(Barèmes!$E403*(VLOOKUP(Barèmes!$D403,Listes!$A$43:$E$49,2,FALSE))),IF(Barèmes!$E403&gt;Listes!$D$42,(Barèmes!$E403*(VLOOKUP(Barèmes!$D403,Listes!$A$43:$E$49,5,FALSE))),(Barèmes!$E403*(VLOOKUP(Barèmes!$D403,Listes!$A$43:$E$49,3,FALSE)))+(VLOOKUP(Barèmes!$D403,Listes!$A$43:$E$49,4,FALSE))))))</f>
        <v/>
      </c>
      <c r="N403" s="71" t="str">
        <f>IF($G403="","",IF($C403=Listes!$B$34,Listes!$I$31,IF($C403=Listes!$B$35,(VLOOKUP(Barèmes!$F403,Listes!$E$31:$F$36,2,FALSE)),IF($C403=Listes!$B$33,IF(Barèmes!$E403&lt;=Listes!$A$64,Barèmes!$E403*Listes!$A$65,IF(Barèmes!$E403&gt;Listes!$D$64,Barèmes!$E403*Listes!$D$65,((Barèmes!$E403*Listes!$B$65)+Listes!$C$65)))))))</f>
        <v/>
      </c>
      <c r="O403" s="72" t="str">
        <f t="shared" si="14"/>
        <v/>
      </c>
      <c r="P403" s="112"/>
    </row>
    <row r="404" spans="1:16" ht="20.100000000000001" customHeight="1" x14ac:dyDescent="0.25">
      <c r="A404" s="26">
        <v>398</v>
      </c>
      <c r="B404" s="96"/>
      <c r="C404" s="96"/>
      <c r="D404" s="96"/>
      <c r="E404" s="96"/>
      <c r="F404" s="96"/>
      <c r="G404" s="77" t="str">
        <f>IF(C404="","",IF(C404="","",(VLOOKUP(C404,Listes!$B$31:$C$35,2,FALSE))))</f>
        <v/>
      </c>
      <c r="H404" s="252"/>
      <c r="I404" s="252"/>
      <c r="J404" s="96" t="str">
        <f t="shared" si="13"/>
        <v/>
      </c>
      <c r="K404" s="72" t="str">
        <f>IF(G404="","",IF(G404="","",(VLOOKUP(G404,Listes!$C$31:$D$35,2,FALSE))))</f>
        <v/>
      </c>
      <c r="L404" s="71" t="str">
        <f>IF($G404="","",IF($C404=Listes!$B$32,IF(Barèmes!$E404&lt;=Listes!$B$53,(Barèmes!$E404*(VLOOKUP(Barèmes!$D404,Listes!$A$54:$E$60,2,FALSE))),IF(Barèmes!$E404&gt;Listes!$E$53,(Barèmes!$E404*(VLOOKUP(Barèmes!$D404,Listes!$A$54:$E$60,5,FALSE))),(Barèmes!$E404*(VLOOKUP(Barèmes!$D404,Listes!$A$54:$E$60,3,FALSE)))+(VLOOKUP(Barèmes!$D404,Listes!$A$54:$E$60,4,FALSE))))))</f>
        <v/>
      </c>
      <c r="M404" s="71" t="str">
        <f>IF($G404="","",IF($C404=Listes!$B$31,IF(Barèmes!$E404&lt;=Listes!$B$42,(Barèmes!$E404*(VLOOKUP(Barèmes!$D404,Listes!$A$43:$E$49,2,FALSE))),IF(Barèmes!$E404&gt;Listes!$D$42,(Barèmes!$E404*(VLOOKUP(Barèmes!$D404,Listes!$A$43:$E$49,5,FALSE))),(Barèmes!$E404*(VLOOKUP(Barèmes!$D404,Listes!$A$43:$E$49,3,FALSE)))+(VLOOKUP(Barèmes!$D404,Listes!$A$43:$E$49,4,FALSE))))))</f>
        <v/>
      </c>
      <c r="N404" s="71" t="str">
        <f>IF($G404="","",IF($C404=Listes!$B$34,Listes!$I$31,IF($C404=Listes!$B$35,(VLOOKUP(Barèmes!$F404,Listes!$E$31:$F$36,2,FALSE)),IF($C404=Listes!$B$33,IF(Barèmes!$E404&lt;=Listes!$A$64,Barèmes!$E404*Listes!$A$65,IF(Barèmes!$E404&gt;Listes!$D$64,Barèmes!$E404*Listes!$D$65,((Barèmes!$E404*Listes!$B$65)+Listes!$C$65)))))))</f>
        <v/>
      </c>
      <c r="O404" s="72" t="str">
        <f t="shared" si="14"/>
        <v/>
      </c>
      <c r="P404" s="112"/>
    </row>
    <row r="405" spans="1:16" ht="20.100000000000001" customHeight="1" x14ac:dyDescent="0.25">
      <c r="A405" s="26">
        <v>399</v>
      </c>
      <c r="B405" s="96"/>
      <c r="C405" s="96"/>
      <c r="D405" s="96"/>
      <c r="E405" s="96"/>
      <c r="F405" s="96"/>
      <c r="G405" s="77" t="str">
        <f>IF(C405="","",IF(C405="","",(VLOOKUP(C405,Listes!$B$31:$C$35,2,FALSE))))</f>
        <v/>
      </c>
      <c r="H405" s="252"/>
      <c r="I405" s="252"/>
      <c r="J405" s="96" t="str">
        <f t="shared" si="13"/>
        <v/>
      </c>
      <c r="K405" s="72" t="str">
        <f>IF(G405="","",IF(G405="","",(VLOOKUP(G405,Listes!$C$31:$D$35,2,FALSE))))</f>
        <v/>
      </c>
      <c r="L405" s="71" t="str">
        <f>IF($G405="","",IF($C405=Listes!$B$32,IF(Barèmes!$E405&lt;=Listes!$B$53,(Barèmes!$E405*(VLOOKUP(Barèmes!$D405,Listes!$A$54:$E$60,2,FALSE))),IF(Barèmes!$E405&gt;Listes!$E$53,(Barèmes!$E405*(VLOOKUP(Barèmes!$D405,Listes!$A$54:$E$60,5,FALSE))),(Barèmes!$E405*(VLOOKUP(Barèmes!$D405,Listes!$A$54:$E$60,3,FALSE)))+(VLOOKUP(Barèmes!$D405,Listes!$A$54:$E$60,4,FALSE))))))</f>
        <v/>
      </c>
      <c r="M405" s="71" t="str">
        <f>IF($G405="","",IF($C405=Listes!$B$31,IF(Barèmes!$E405&lt;=Listes!$B$42,(Barèmes!$E405*(VLOOKUP(Barèmes!$D405,Listes!$A$43:$E$49,2,FALSE))),IF(Barèmes!$E405&gt;Listes!$D$42,(Barèmes!$E405*(VLOOKUP(Barèmes!$D405,Listes!$A$43:$E$49,5,FALSE))),(Barèmes!$E405*(VLOOKUP(Barèmes!$D405,Listes!$A$43:$E$49,3,FALSE)))+(VLOOKUP(Barèmes!$D405,Listes!$A$43:$E$49,4,FALSE))))))</f>
        <v/>
      </c>
      <c r="N405" s="71" t="str">
        <f>IF($G405="","",IF($C405=Listes!$B$34,Listes!$I$31,IF($C405=Listes!$B$35,(VLOOKUP(Barèmes!$F405,Listes!$E$31:$F$36,2,FALSE)),IF($C405=Listes!$B$33,IF(Barèmes!$E405&lt;=Listes!$A$64,Barèmes!$E405*Listes!$A$65,IF(Barèmes!$E405&gt;Listes!$D$64,Barèmes!$E405*Listes!$D$65,((Barèmes!$E405*Listes!$B$65)+Listes!$C$65)))))))</f>
        <v/>
      </c>
      <c r="O405" s="72" t="str">
        <f t="shared" si="14"/>
        <v/>
      </c>
      <c r="P405" s="112"/>
    </row>
    <row r="406" spans="1:16" ht="20.100000000000001" customHeight="1" x14ac:dyDescent="0.25">
      <c r="A406" s="26">
        <v>400</v>
      </c>
      <c r="B406" s="96"/>
      <c r="C406" s="96"/>
      <c r="D406" s="96"/>
      <c r="E406" s="96"/>
      <c r="F406" s="96"/>
      <c r="G406" s="77" t="str">
        <f>IF(C406="","",IF(C406="","",(VLOOKUP(C406,Listes!$B$31:$C$35,2,FALSE))))</f>
        <v/>
      </c>
      <c r="H406" s="252"/>
      <c r="I406" s="252"/>
      <c r="J406" s="96" t="str">
        <f t="shared" si="13"/>
        <v/>
      </c>
      <c r="K406" s="72" t="str">
        <f>IF(G406="","",IF(G406="","",(VLOOKUP(G406,Listes!$C$31:$D$35,2,FALSE))))</f>
        <v/>
      </c>
      <c r="L406" s="71" t="str">
        <f>IF($G406="","",IF($C406=Listes!$B$32,IF(Barèmes!$E406&lt;=Listes!$B$53,(Barèmes!$E406*(VLOOKUP(Barèmes!$D406,Listes!$A$54:$E$60,2,FALSE))),IF(Barèmes!$E406&gt;Listes!$E$53,(Barèmes!$E406*(VLOOKUP(Barèmes!$D406,Listes!$A$54:$E$60,5,FALSE))),(Barèmes!$E406*(VLOOKUP(Barèmes!$D406,Listes!$A$54:$E$60,3,FALSE)))+(VLOOKUP(Barèmes!$D406,Listes!$A$54:$E$60,4,FALSE))))))</f>
        <v/>
      </c>
      <c r="M406" s="71" t="str">
        <f>IF($G406="","",IF($C406=Listes!$B$31,IF(Barèmes!$E406&lt;=Listes!$B$42,(Barèmes!$E406*(VLOOKUP(Barèmes!$D406,Listes!$A$43:$E$49,2,FALSE))),IF(Barèmes!$E406&gt;Listes!$D$42,(Barèmes!$E406*(VLOOKUP(Barèmes!$D406,Listes!$A$43:$E$49,5,FALSE))),(Barèmes!$E406*(VLOOKUP(Barèmes!$D406,Listes!$A$43:$E$49,3,FALSE)))+(VLOOKUP(Barèmes!$D406,Listes!$A$43:$E$49,4,FALSE))))))</f>
        <v/>
      </c>
      <c r="N406" s="71" t="str">
        <f>IF($G406="","",IF($C406=Listes!$B$34,Listes!$I$31,IF($C406=Listes!$B$35,(VLOOKUP(Barèmes!$F406,Listes!$E$31:$F$36,2,FALSE)),IF($C406=Listes!$B$33,IF(Barèmes!$E406&lt;=Listes!$A$64,Barèmes!$E406*Listes!$A$65,IF(Barèmes!$E406&gt;Listes!$D$64,Barèmes!$E406*Listes!$D$65,((Barèmes!$E406*Listes!$B$65)+Listes!$C$65)))))))</f>
        <v/>
      </c>
      <c r="O406" s="72" t="str">
        <f t="shared" si="14"/>
        <v/>
      </c>
      <c r="P406" s="112"/>
    </row>
    <row r="407" spans="1:16" ht="20.100000000000001" customHeight="1" x14ac:dyDescent="0.25">
      <c r="A407" s="26">
        <v>401</v>
      </c>
      <c r="B407" s="96"/>
      <c r="C407" s="96"/>
      <c r="D407" s="96"/>
      <c r="E407" s="96"/>
      <c r="F407" s="96"/>
      <c r="G407" s="77" t="str">
        <f>IF(C407="","",IF(C407="","",(VLOOKUP(C407,Listes!$B$31:$C$35,2,FALSE))))</f>
        <v/>
      </c>
      <c r="H407" s="252"/>
      <c r="I407" s="252"/>
      <c r="J407" s="96" t="str">
        <f t="shared" si="13"/>
        <v/>
      </c>
      <c r="K407" s="72" t="str">
        <f>IF(G407="","",IF(G407="","",(VLOOKUP(G407,Listes!$C$31:$D$35,2,FALSE))))</f>
        <v/>
      </c>
      <c r="L407" s="71" t="str">
        <f>IF($G407="","",IF($C407=Listes!$B$32,IF(Barèmes!$E407&lt;=Listes!$B$53,(Barèmes!$E407*(VLOOKUP(Barèmes!$D407,Listes!$A$54:$E$60,2,FALSE))),IF(Barèmes!$E407&gt;Listes!$E$53,(Barèmes!$E407*(VLOOKUP(Barèmes!$D407,Listes!$A$54:$E$60,5,FALSE))),(Barèmes!$E407*(VLOOKUP(Barèmes!$D407,Listes!$A$54:$E$60,3,FALSE)))+(VLOOKUP(Barèmes!$D407,Listes!$A$54:$E$60,4,FALSE))))))</f>
        <v/>
      </c>
      <c r="M407" s="71" t="str">
        <f>IF($G407="","",IF($C407=Listes!$B$31,IF(Barèmes!$E407&lt;=Listes!$B$42,(Barèmes!$E407*(VLOOKUP(Barèmes!$D407,Listes!$A$43:$E$49,2,FALSE))),IF(Barèmes!$E407&gt;Listes!$D$42,(Barèmes!$E407*(VLOOKUP(Barèmes!$D407,Listes!$A$43:$E$49,5,FALSE))),(Barèmes!$E407*(VLOOKUP(Barèmes!$D407,Listes!$A$43:$E$49,3,FALSE)))+(VLOOKUP(Barèmes!$D407,Listes!$A$43:$E$49,4,FALSE))))))</f>
        <v/>
      </c>
      <c r="N407" s="71" t="str">
        <f>IF($G407="","",IF($C407=Listes!$B$34,Listes!$I$31,IF($C407=Listes!$B$35,(VLOOKUP(Barèmes!$F407,Listes!$E$31:$F$36,2,FALSE)),IF($C407=Listes!$B$33,IF(Barèmes!$E407&lt;=Listes!$A$64,Barèmes!$E407*Listes!$A$65,IF(Barèmes!$E407&gt;Listes!$D$64,Barèmes!$E407*Listes!$D$65,((Barèmes!$E407*Listes!$B$65)+Listes!$C$65)))))))</f>
        <v/>
      </c>
      <c r="O407" s="72" t="str">
        <f t="shared" si="14"/>
        <v/>
      </c>
      <c r="P407" s="112"/>
    </row>
    <row r="408" spans="1:16" ht="20.100000000000001" customHeight="1" x14ac:dyDescent="0.25">
      <c r="A408" s="26">
        <v>402</v>
      </c>
      <c r="B408" s="96"/>
      <c r="C408" s="96"/>
      <c r="D408" s="96"/>
      <c r="E408" s="96"/>
      <c r="F408" s="96"/>
      <c r="G408" s="77" t="str">
        <f>IF(C408="","",IF(C408="","",(VLOOKUP(C408,Listes!$B$31:$C$35,2,FALSE))))</f>
        <v/>
      </c>
      <c r="H408" s="252"/>
      <c r="I408" s="252"/>
      <c r="J408" s="96" t="str">
        <f t="shared" si="13"/>
        <v/>
      </c>
      <c r="K408" s="72" t="str">
        <f>IF(G408="","",IF(G408="","",(VLOOKUP(G408,Listes!$C$31:$D$35,2,FALSE))))</f>
        <v/>
      </c>
      <c r="L408" s="71" t="str">
        <f>IF($G408="","",IF($C408=Listes!$B$32,IF(Barèmes!$E408&lt;=Listes!$B$53,(Barèmes!$E408*(VLOOKUP(Barèmes!$D408,Listes!$A$54:$E$60,2,FALSE))),IF(Barèmes!$E408&gt;Listes!$E$53,(Barèmes!$E408*(VLOOKUP(Barèmes!$D408,Listes!$A$54:$E$60,5,FALSE))),(Barèmes!$E408*(VLOOKUP(Barèmes!$D408,Listes!$A$54:$E$60,3,FALSE)))+(VLOOKUP(Barèmes!$D408,Listes!$A$54:$E$60,4,FALSE))))))</f>
        <v/>
      </c>
      <c r="M408" s="71" t="str">
        <f>IF($G408="","",IF($C408=Listes!$B$31,IF(Barèmes!$E408&lt;=Listes!$B$42,(Barèmes!$E408*(VLOOKUP(Barèmes!$D408,Listes!$A$43:$E$49,2,FALSE))),IF(Barèmes!$E408&gt;Listes!$D$42,(Barèmes!$E408*(VLOOKUP(Barèmes!$D408,Listes!$A$43:$E$49,5,FALSE))),(Barèmes!$E408*(VLOOKUP(Barèmes!$D408,Listes!$A$43:$E$49,3,FALSE)))+(VLOOKUP(Barèmes!$D408,Listes!$A$43:$E$49,4,FALSE))))))</f>
        <v/>
      </c>
      <c r="N408" s="71" t="str">
        <f>IF($G408="","",IF($C408=Listes!$B$34,Listes!$I$31,IF($C408=Listes!$B$35,(VLOOKUP(Barèmes!$F408,Listes!$E$31:$F$36,2,FALSE)),IF($C408=Listes!$B$33,IF(Barèmes!$E408&lt;=Listes!$A$64,Barèmes!$E408*Listes!$A$65,IF(Barèmes!$E408&gt;Listes!$D$64,Barèmes!$E408*Listes!$D$65,((Barèmes!$E408*Listes!$B$65)+Listes!$C$65)))))))</f>
        <v/>
      </c>
      <c r="O408" s="72" t="str">
        <f t="shared" si="14"/>
        <v/>
      </c>
      <c r="P408" s="112"/>
    </row>
    <row r="409" spans="1:16" ht="20.100000000000001" customHeight="1" x14ac:dyDescent="0.25">
      <c r="A409" s="26">
        <v>403</v>
      </c>
      <c r="B409" s="96"/>
      <c r="C409" s="96"/>
      <c r="D409" s="96"/>
      <c r="E409" s="96"/>
      <c r="F409" s="96"/>
      <c r="G409" s="77" t="str">
        <f>IF(C409="","",IF(C409="","",(VLOOKUP(C409,Listes!$B$31:$C$35,2,FALSE))))</f>
        <v/>
      </c>
      <c r="H409" s="252"/>
      <c r="I409" s="252"/>
      <c r="J409" s="96" t="str">
        <f t="shared" si="13"/>
        <v/>
      </c>
      <c r="K409" s="72" t="str">
        <f>IF(G409="","",IF(G409="","",(VLOOKUP(G409,Listes!$C$31:$D$35,2,FALSE))))</f>
        <v/>
      </c>
      <c r="L409" s="71" t="str">
        <f>IF($G409="","",IF($C409=Listes!$B$32,IF(Barèmes!$E409&lt;=Listes!$B$53,(Barèmes!$E409*(VLOOKUP(Barèmes!$D409,Listes!$A$54:$E$60,2,FALSE))),IF(Barèmes!$E409&gt;Listes!$E$53,(Barèmes!$E409*(VLOOKUP(Barèmes!$D409,Listes!$A$54:$E$60,5,FALSE))),(Barèmes!$E409*(VLOOKUP(Barèmes!$D409,Listes!$A$54:$E$60,3,FALSE)))+(VLOOKUP(Barèmes!$D409,Listes!$A$54:$E$60,4,FALSE))))))</f>
        <v/>
      </c>
      <c r="M409" s="71" t="str">
        <f>IF($G409="","",IF($C409=Listes!$B$31,IF(Barèmes!$E409&lt;=Listes!$B$42,(Barèmes!$E409*(VLOOKUP(Barèmes!$D409,Listes!$A$43:$E$49,2,FALSE))),IF(Barèmes!$E409&gt;Listes!$D$42,(Barèmes!$E409*(VLOOKUP(Barèmes!$D409,Listes!$A$43:$E$49,5,FALSE))),(Barèmes!$E409*(VLOOKUP(Barèmes!$D409,Listes!$A$43:$E$49,3,FALSE)))+(VLOOKUP(Barèmes!$D409,Listes!$A$43:$E$49,4,FALSE))))))</f>
        <v/>
      </c>
      <c r="N409" s="71" t="str">
        <f>IF($G409="","",IF($C409=Listes!$B$34,Listes!$I$31,IF($C409=Listes!$B$35,(VLOOKUP(Barèmes!$F409,Listes!$E$31:$F$36,2,FALSE)),IF($C409=Listes!$B$33,IF(Barèmes!$E409&lt;=Listes!$A$64,Barèmes!$E409*Listes!$A$65,IF(Barèmes!$E409&gt;Listes!$D$64,Barèmes!$E409*Listes!$D$65,((Barèmes!$E409*Listes!$B$65)+Listes!$C$65)))))))</f>
        <v/>
      </c>
      <c r="O409" s="72" t="str">
        <f t="shared" si="14"/>
        <v/>
      </c>
      <c r="P409" s="112"/>
    </row>
    <row r="410" spans="1:16" ht="20.100000000000001" customHeight="1" x14ac:dyDescent="0.25">
      <c r="A410" s="26">
        <v>404</v>
      </c>
      <c r="B410" s="96"/>
      <c r="C410" s="96"/>
      <c r="D410" s="96"/>
      <c r="E410" s="96"/>
      <c r="F410" s="96"/>
      <c r="G410" s="77" t="str">
        <f>IF(C410="","",IF(C410="","",(VLOOKUP(C410,Listes!$B$31:$C$35,2,FALSE))))</f>
        <v/>
      </c>
      <c r="H410" s="252"/>
      <c r="I410" s="252"/>
      <c r="J410" s="96" t="str">
        <f t="shared" si="13"/>
        <v/>
      </c>
      <c r="K410" s="72" t="str">
        <f>IF(G410="","",IF(G410="","",(VLOOKUP(G410,Listes!$C$31:$D$35,2,FALSE))))</f>
        <v/>
      </c>
      <c r="L410" s="71" t="str">
        <f>IF($G410="","",IF($C410=Listes!$B$32,IF(Barèmes!$E410&lt;=Listes!$B$53,(Barèmes!$E410*(VLOOKUP(Barèmes!$D410,Listes!$A$54:$E$60,2,FALSE))),IF(Barèmes!$E410&gt;Listes!$E$53,(Barèmes!$E410*(VLOOKUP(Barèmes!$D410,Listes!$A$54:$E$60,5,FALSE))),(Barèmes!$E410*(VLOOKUP(Barèmes!$D410,Listes!$A$54:$E$60,3,FALSE)))+(VLOOKUP(Barèmes!$D410,Listes!$A$54:$E$60,4,FALSE))))))</f>
        <v/>
      </c>
      <c r="M410" s="71" t="str">
        <f>IF($G410="","",IF($C410=Listes!$B$31,IF(Barèmes!$E410&lt;=Listes!$B$42,(Barèmes!$E410*(VLOOKUP(Barèmes!$D410,Listes!$A$43:$E$49,2,FALSE))),IF(Barèmes!$E410&gt;Listes!$D$42,(Barèmes!$E410*(VLOOKUP(Barèmes!$D410,Listes!$A$43:$E$49,5,FALSE))),(Barèmes!$E410*(VLOOKUP(Barèmes!$D410,Listes!$A$43:$E$49,3,FALSE)))+(VLOOKUP(Barèmes!$D410,Listes!$A$43:$E$49,4,FALSE))))))</f>
        <v/>
      </c>
      <c r="N410" s="71" t="str">
        <f>IF($G410="","",IF($C410=Listes!$B$34,Listes!$I$31,IF($C410=Listes!$B$35,(VLOOKUP(Barèmes!$F410,Listes!$E$31:$F$36,2,FALSE)),IF($C410=Listes!$B$33,IF(Barèmes!$E410&lt;=Listes!$A$64,Barèmes!$E410*Listes!$A$65,IF(Barèmes!$E410&gt;Listes!$D$64,Barèmes!$E410*Listes!$D$65,((Barèmes!$E410*Listes!$B$65)+Listes!$C$65)))))))</f>
        <v/>
      </c>
      <c r="O410" s="72" t="str">
        <f t="shared" si="14"/>
        <v/>
      </c>
      <c r="P410" s="112"/>
    </row>
    <row r="411" spans="1:16" ht="20.100000000000001" customHeight="1" x14ac:dyDescent="0.25">
      <c r="A411" s="26">
        <v>405</v>
      </c>
      <c r="B411" s="96"/>
      <c r="C411" s="96"/>
      <c r="D411" s="96"/>
      <c r="E411" s="96"/>
      <c r="F411" s="96"/>
      <c r="G411" s="77" t="str">
        <f>IF(C411="","",IF(C411="","",(VLOOKUP(C411,Listes!$B$31:$C$35,2,FALSE))))</f>
        <v/>
      </c>
      <c r="H411" s="252"/>
      <c r="I411" s="252"/>
      <c r="J411" s="96" t="str">
        <f t="shared" si="13"/>
        <v/>
      </c>
      <c r="K411" s="72" t="str">
        <f>IF(G411="","",IF(G411="","",(VLOOKUP(G411,Listes!$C$31:$D$35,2,FALSE))))</f>
        <v/>
      </c>
      <c r="L411" s="71" t="str">
        <f>IF($G411="","",IF($C411=Listes!$B$32,IF(Barèmes!$E411&lt;=Listes!$B$53,(Barèmes!$E411*(VLOOKUP(Barèmes!$D411,Listes!$A$54:$E$60,2,FALSE))),IF(Barèmes!$E411&gt;Listes!$E$53,(Barèmes!$E411*(VLOOKUP(Barèmes!$D411,Listes!$A$54:$E$60,5,FALSE))),(Barèmes!$E411*(VLOOKUP(Barèmes!$D411,Listes!$A$54:$E$60,3,FALSE)))+(VLOOKUP(Barèmes!$D411,Listes!$A$54:$E$60,4,FALSE))))))</f>
        <v/>
      </c>
      <c r="M411" s="71" t="str">
        <f>IF($G411="","",IF($C411=Listes!$B$31,IF(Barèmes!$E411&lt;=Listes!$B$42,(Barèmes!$E411*(VLOOKUP(Barèmes!$D411,Listes!$A$43:$E$49,2,FALSE))),IF(Barèmes!$E411&gt;Listes!$D$42,(Barèmes!$E411*(VLOOKUP(Barèmes!$D411,Listes!$A$43:$E$49,5,FALSE))),(Barèmes!$E411*(VLOOKUP(Barèmes!$D411,Listes!$A$43:$E$49,3,FALSE)))+(VLOOKUP(Barèmes!$D411,Listes!$A$43:$E$49,4,FALSE))))))</f>
        <v/>
      </c>
      <c r="N411" s="71" t="str">
        <f>IF($G411="","",IF($C411=Listes!$B$34,Listes!$I$31,IF($C411=Listes!$B$35,(VLOOKUP(Barèmes!$F411,Listes!$E$31:$F$36,2,FALSE)),IF($C411=Listes!$B$33,IF(Barèmes!$E411&lt;=Listes!$A$64,Barèmes!$E411*Listes!$A$65,IF(Barèmes!$E411&gt;Listes!$D$64,Barèmes!$E411*Listes!$D$65,((Barèmes!$E411*Listes!$B$65)+Listes!$C$65)))))))</f>
        <v/>
      </c>
      <c r="O411" s="72" t="str">
        <f t="shared" si="14"/>
        <v/>
      </c>
      <c r="P411" s="112"/>
    </row>
    <row r="412" spans="1:16" ht="20.100000000000001" customHeight="1" x14ac:dyDescent="0.25">
      <c r="A412" s="26">
        <v>406</v>
      </c>
      <c r="B412" s="96"/>
      <c r="C412" s="96"/>
      <c r="D412" s="96"/>
      <c r="E412" s="96"/>
      <c r="F412" s="96"/>
      <c r="G412" s="77" t="str">
        <f>IF(C412="","",IF(C412="","",(VLOOKUP(C412,Listes!$B$31:$C$35,2,FALSE))))</f>
        <v/>
      </c>
      <c r="H412" s="252"/>
      <c r="I412" s="252"/>
      <c r="J412" s="96" t="str">
        <f t="shared" si="13"/>
        <v/>
      </c>
      <c r="K412" s="72" t="str">
        <f>IF(G412="","",IF(G412="","",(VLOOKUP(G412,Listes!$C$31:$D$35,2,FALSE))))</f>
        <v/>
      </c>
      <c r="L412" s="71" t="str">
        <f>IF($G412="","",IF($C412=Listes!$B$32,IF(Barèmes!$E412&lt;=Listes!$B$53,(Barèmes!$E412*(VLOOKUP(Barèmes!$D412,Listes!$A$54:$E$60,2,FALSE))),IF(Barèmes!$E412&gt;Listes!$E$53,(Barèmes!$E412*(VLOOKUP(Barèmes!$D412,Listes!$A$54:$E$60,5,FALSE))),(Barèmes!$E412*(VLOOKUP(Barèmes!$D412,Listes!$A$54:$E$60,3,FALSE)))+(VLOOKUP(Barèmes!$D412,Listes!$A$54:$E$60,4,FALSE))))))</f>
        <v/>
      </c>
      <c r="M412" s="71" t="str">
        <f>IF($G412="","",IF($C412=Listes!$B$31,IF(Barèmes!$E412&lt;=Listes!$B$42,(Barèmes!$E412*(VLOOKUP(Barèmes!$D412,Listes!$A$43:$E$49,2,FALSE))),IF(Barèmes!$E412&gt;Listes!$D$42,(Barèmes!$E412*(VLOOKUP(Barèmes!$D412,Listes!$A$43:$E$49,5,FALSE))),(Barèmes!$E412*(VLOOKUP(Barèmes!$D412,Listes!$A$43:$E$49,3,FALSE)))+(VLOOKUP(Barèmes!$D412,Listes!$A$43:$E$49,4,FALSE))))))</f>
        <v/>
      </c>
      <c r="N412" s="71" t="str">
        <f>IF($G412="","",IF($C412=Listes!$B$34,Listes!$I$31,IF($C412=Listes!$B$35,(VLOOKUP(Barèmes!$F412,Listes!$E$31:$F$36,2,FALSE)),IF($C412=Listes!$B$33,IF(Barèmes!$E412&lt;=Listes!$A$64,Barèmes!$E412*Listes!$A$65,IF(Barèmes!$E412&gt;Listes!$D$64,Barèmes!$E412*Listes!$D$65,((Barèmes!$E412*Listes!$B$65)+Listes!$C$65)))))))</f>
        <v/>
      </c>
      <c r="O412" s="72" t="str">
        <f t="shared" si="14"/>
        <v/>
      </c>
      <c r="P412" s="112"/>
    </row>
    <row r="413" spans="1:16" ht="20.100000000000001" customHeight="1" x14ac:dyDescent="0.25">
      <c r="A413" s="26">
        <v>407</v>
      </c>
      <c r="B413" s="96"/>
      <c r="C413" s="96"/>
      <c r="D413" s="96"/>
      <c r="E413" s="96"/>
      <c r="F413" s="96"/>
      <c r="G413" s="77" t="str">
        <f>IF(C413="","",IF(C413="","",(VLOOKUP(C413,Listes!$B$31:$C$35,2,FALSE))))</f>
        <v/>
      </c>
      <c r="H413" s="252"/>
      <c r="I413" s="252"/>
      <c r="J413" s="96" t="str">
        <f t="shared" si="13"/>
        <v/>
      </c>
      <c r="K413" s="72" t="str">
        <f>IF(G413="","",IF(G413="","",(VLOOKUP(G413,Listes!$C$31:$D$35,2,FALSE))))</f>
        <v/>
      </c>
      <c r="L413" s="71" t="str">
        <f>IF($G413="","",IF($C413=Listes!$B$32,IF(Barèmes!$E413&lt;=Listes!$B$53,(Barèmes!$E413*(VLOOKUP(Barèmes!$D413,Listes!$A$54:$E$60,2,FALSE))),IF(Barèmes!$E413&gt;Listes!$E$53,(Barèmes!$E413*(VLOOKUP(Barèmes!$D413,Listes!$A$54:$E$60,5,FALSE))),(Barèmes!$E413*(VLOOKUP(Barèmes!$D413,Listes!$A$54:$E$60,3,FALSE)))+(VLOOKUP(Barèmes!$D413,Listes!$A$54:$E$60,4,FALSE))))))</f>
        <v/>
      </c>
      <c r="M413" s="71" t="str">
        <f>IF($G413="","",IF($C413=Listes!$B$31,IF(Barèmes!$E413&lt;=Listes!$B$42,(Barèmes!$E413*(VLOOKUP(Barèmes!$D413,Listes!$A$43:$E$49,2,FALSE))),IF(Barèmes!$E413&gt;Listes!$D$42,(Barèmes!$E413*(VLOOKUP(Barèmes!$D413,Listes!$A$43:$E$49,5,FALSE))),(Barèmes!$E413*(VLOOKUP(Barèmes!$D413,Listes!$A$43:$E$49,3,FALSE)))+(VLOOKUP(Barèmes!$D413,Listes!$A$43:$E$49,4,FALSE))))))</f>
        <v/>
      </c>
      <c r="N413" s="71" t="str">
        <f>IF($G413="","",IF($C413=Listes!$B$34,Listes!$I$31,IF($C413=Listes!$B$35,(VLOOKUP(Barèmes!$F413,Listes!$E$31:$F$36,2,FALSE)),IF($C413=Listes!$B$33,IF(Barèmes!$E413&lt;=Listes!$A$64,Barèmes!$E413*Listes!$A$65,IF(Barèmes!$E413&gt;Listes!$D$64,Barèmes!$E413*Listes!$D$65,((Barèmes!$E413*Listes!$B$65)+Listes!$C$65)))))))</f>
        <v/>
      </c>
      <c r="O413" s="72" t="str">
        <f t="shared" si="14"/>
        <v/>
      </c>
      <c r="P413" s="112"/>
    </row>
    <row r="414" spans="1:16" ht="20.100000000000001" customHeight="1" x14ac:dyDescent="0.25">
      <c r="A414" s="26">
        <v>408</v>
      </c>
      <c r="B414" s="96"/>
      <c r="C414" s="96"/>
      <c r="D414" s="96"/>
      <c r="E414" s="96"/>
      <c r="F414" s="96"/>
      <c r="G414" s="77" t="str">
        <f>IF(C414="","",IF(C414="","",(VLOOKUP(C414,Listes!$B$31:$C$35,2,FALSE))))</f>
        <v/>
      </c>
      <c r="H414" s="252"/>
      <c r="I414" s="252"/>
      <c r="J414" s="96" t="str">
        <f t="shared" si="13"/>
        <v/>
      </c>
      <c r="K414" s="72" t="str">
        <f>IF(G414="","",IF(G414="","",(VLOOKUP(G414,Listes!$C$31:$D$35,2,FALSE))))</f>
        <v/>
      </c>
      <c r="L414" s="71" t="str">
        <f>IF($G414="","",IF($C414=Listes!$B$32,IF(Barèmes!$E414&lt;=Listes!$B$53,(Barèmes!$E414*(VLOOKUP(Barèmes!$D414,Listes!$A$54:$E$60,2,FALSE))),IF(Barèmes!$E414&gt;Listes!$E$53,(Barèmes!$E414*(VLOOKUP(Barèmes!$D414,Listes!$A$54:$E$60,5,FALSE))),(Barèmes!$E414*(VLOOKUP(Barèmes!$D414,Listes!$A$54:$E$60,3,FALSE)))+(VLOOKUP(Barèmes!$D414,Listes!$A$54:$E$60,4,FALSE))))))</f>
        <v/>
      </c>
      <c r="M414" s="71" t="str">
        <f>IF($G414="","",IF($C414=Listes!$B$31,IF(Barèmes!$E414&lt;=Listes!$B$42,(Barèmes!$E414*(VLOOKUP(Barèmes!$D414,Listes!$A$43:$E$49,2,FALSE))),IF(Barèmes!$E414&gt;Listes!$D$42,(Barèmes!$E414*(VLOOKUP(Barèmes!$D414,Listes!$A$43:$E$49,5,FALSE))),(Barèmes!$E414*(VLOOKUP(Barèmes!$D414,Listes!$A$43:$E$49,3,FALSE)))+(VLOOKUP(Barèmes!$D414,Listes!$A$43:$E$49,4,FALSE))))))</f>
        <v/>
      </c>
      <c r="N414" s="71" t="str">
        <f>IF($G414="","",IF($C414=Listes!$B$34,Listes!$I$31,IF($C414=Listes!$B$35,(VLOOKUP(Barèmes!$F414,Listes!$E$31:$F$36,2,FALSE)),IF($C414=Listes!$B$33,IF(Barèmes!$E414&lt;=Listes!$A$64,Barèmes!$E414*Listes!$A$65,IF(Barèmes!$E414&gt;Listes!$D$64,Barèmes!$E414*Listes!$D$65,((Barèmes!$E414*Listes!$B$65)+Listes!$C$65)))))))</f>
        <v/>
      </c>
      <c r="O414" s="72" t="str">
        <f t="shared" si="14"/>
        <v/>
      </c>
      <c r="P414" s="112"/>
    </row>
    <row r="415" spans="1:16" ht="20.100000000000001" customHeight="1" x14ac:dyDescent="0.25">
      <c r="A415" s="26">
        <v>409</v>
      </c>
      <c r="B415" s="96"/>
      <c r="C415" s="96"/>
      <c r="D415" s="96"/>
      <c r="E415" s="96"/>
      <c r="F415" s="96"/>
      <c r="G415" s="77" t="str">
        <f>IF(C415="","",IF(C415="","",(VLOOKUP(C415,Listes!$B$31:$C$35,2,FALSE))))</f>
        <v/>
      </c>
      <c r="H415" s="252"/>
      <c r="I415" s="252"/>
      <c r="J415" s="96" t="str">
        <f t="shared" si="13"/>
        <v/>
      </c>
      <c r="K415" s="72" t="str">
        <f>IF(G415="","",IF(G415="","",(VLOOKUP(G415,Listes!$C$31:$D$35,2,FALSE))))</f>
        <v/>
      </c>
      <c r="L415" s="71" t="str">
        <f>IF($G415="","",IF($C415=Listes!$B$32,IF(Barèmes!$E415&lt;=Listes!$B$53,(Barèmes!$E415*(VLOOKUP(Barèmes!$D415,Listes!$A$54:$E$60,2,FALSE))),IF(Barèmes!$E415&gt;Listes!$E$53,(Barèmes!$E415*(VLOOKUP(Barèmes!$D415,Listes!$A$54:$E$60,5,FALSE))),(Barèmes!$E415*(VLOOKUP(Barèmes!$D415,Listes!$A$54:$E$60,3,FALSE)))+(VLOOKUP(Barèmes!$D415,Listes!$A$54:$E$60,4,FALSE))))))</f>
        <v/>
      </c>
      <c r="M415" s="71" t="str">
        <f>IF($G415="","",IF($C415=Listes!$B$31,IF(Barèmes!$E415&lt;=Listes!$B$42,(Barèmes!$E415*(VLOOKUP(Barèmes!$D415,Listes!$A$43:$E$49,2,FALSE))),IF(Barèmes!$E415&gt;Listes!$D$42,(Barèmes!$E415*(VLOOKUP(Barèmes!$D415,Listes!$A$43:$E$49,5,FALSE))),(Barèmes!$E415*(VLOOKUP(Barèmes!$D415,Listes!$A$43:$E$49,3,FALSE)))+(VLOOKUP(Barèmes!$D415,Listes!$A$43:$E$49,4,FALSE))))))</f>
        <v/>
      </c>
      <c r="N415" s="71" t="str">
        <f>IF($G415="","",IF($C415=Listes!$B$34,Listes!$I$31,IF($C415=Listes!$B$35,(VLOOKUP(Barèmes!$F415,Listes!$E$31:$F$36,2,FALSE)),IF($C415=Listes!$B$33,IF(Barèmes!$E415&lt;=Listes!$A$64,Barèmes!$E415*Listes!$A$65,IF(Barèmes!$E415&gt;Listes!$D$64,Barèmes!$E415*Listes!$D$65,((Barèmes!$E415*Listes!$B$65)+Listes!$C$65)))))))</f>
        <v/>
      </c>
      <c r="O415" s="72" t="str">
        <f t="shared" si="14"/>
        <v/>
      </c>
      <c r="P415" s="112"/>
    </row>
    <row r="416" spans="1:16" ht="20.100000000000001" customHeight="1" x14ac:dyDescent="0.25">
      <c r="A416" s="26">
        <v>410</v>
      </c>
      <c r="B416" s="96"/>
      <c r="C416" s="96"/>
      <c r="D416" s="96"/>
      <c r="E416" s="96"/>
      <c r="F416" s="96"/>
      <c r="G416" s="77" t="str">
        <f>IF(C416="","",IF(C416="","",(VLOOKUP(C416,Listes!$B$31:$C$35,2,FALSE))))</f>
        <v/>
      </c>
      <c r="H416" s="252"/>
      <c r="I416" s="252"/>
      <c r="J416" s="96" t="str">
        <f t="shared" si="13"/>
        <v/>
      </c>
      <c r="K416" s="72" t="str">
        <f>IF(G416="","",IF(G416="","",(VLOOKUP(G416,Listes!$C$31:$D$35,2,FALSE))))</f>
        <v/>
      </c>
      <c r="L416" s="71" t="str">
        <f>IF($G416="","",IF($C416=Listes!$B$32,IF(Barèmes!$E416&lt;=Listes!$B$53,(Barèmes!$E416*(VLOOKUP(Barèmes!$D416,Listes!$A$54:$E$60,2,FALSE))),IF(Barèmes!$E416&gt;Listes!$E$53,(Barèmes!$E416*(VLOOKUP(Barèmes!$D416,Listes!$A$54:$E$60,5,FALSE))),(Barèmes!$E416*(VLOOKUP(Barèmes!$D416,Listes!$A$54:$E$60,3,FALSE)))+(VLOOKUP(Barèmes!$D416,Listes!$A$54:$E$60,4,FALSE))))))</f>
        <v/>
      </c>
      <c r="M416" s="71" t="str">
        <f>IF($G416="","",IF($C416=Listes!$B$31,IF(Barèmes!$E416&lt;=Listes!$B$42,(Barèmes!$E416*(VLOOKUP(Barèmes!$D416,Listes!$A$43:$E$49,2,FALSE))),IF(Barèmes!$E416&gt;Listes!$D$42,(Barèmes!$E416*(VLOOKUP(Barèmes!$D416,Listes!$A$43:$E$49,5,FALSE))),(Barèmes!$E416*(VLOOKUP(Barèmes!$D416,Listes!$A$43:$E$49,3,FALSE)))+(VLOOKUP(Barèmes!$D416,Listes!$A$43:$E$49,4,FALSE))))))</f>
        <v/>
      </c>
      <c r="N416" s="71" t="str">
        <f>IF($G416="","",IF($C416=Listes!$B$34,Listes!$I$31,IF($C416=Listes!$B$35,(VLOOKUP(Barèmes!$F416,Listes!$E$31:$F$36,2,FALSE)),IF($C416=Listes!$B$33,IF(Barèmes!$E416&lt;=Listes!$A$64,Barèmes!$E416*Listes!$A$65,IF(Barèmes!$E416&gt;Listes!$D$64,Barèmes!$E416*Listes!$D$65,((Barèmes!$E416*Listes!$B$65)+Listes!$C$65)))))))</f>
        <v/>
      </c>
      <c r="O416" s="72" t="str">
        <f t="shared" si="14"/>
        <v/>
      </c>
      <c r="P416" s="112"/>
    </row>
    <row r="417" spans="1:16" ht="20.100000000000001" customHeight="1" x14ac:dyDescent="0.25">
      <c r="A417" s="26">
        <v>411</v>
      </c>
      <c r="B417" s="96"/>
      <c r="C417" s="96"/>
      <c r="D417" s="96"/>
      <c r="E417" s="96"/>
      <c r="F417" s="96"/>
      <c r="G417" s="77" t="str">
        <f>IF(C417="","",IF(C417="","",(VLOOKUP(C417,Listes!$B$31:$C$35,2,FALSE))))</f>
        <v/>
      </c>
      <c r="H417" s="252"/>
      <c r="I417" s="252"/>
      <c r="J417" s="96" t="str">
        <f t="shared" si="13"/>
        <v/>
      </c>
      <c r="K417" s="72" t="str">
        <f>IF(G417="","",IF(G417="","",(VLOOKUP(G417,Listes!$C$31:$D$35,2,FALSE))))</f>
        <v/>
      </c>
      <c r="L417" s="71" t="str">
        <f>IF($G417="","",IF($C417=Listes!$B$32,IF(Barèmes!$E417&lt;=Listes!$B$53,(Barèmes!$E417*(VLOOKUP(Barèmes!$D417,Listes!$A$54:$E$60,2,FALSE))),IF(Barèmes!$E417&gt;Listes!$E$53,(Barèmes!$E417*(VLOOKUP(Barèmes!$D417,Listes!$A$54:$E$60,5,FALSE))),(Barèmes!$E417*(VLOOKUP(Barèmes!$D417,Listes!$A$54:$E$60,3,FALSE)))+(VLOOKUP(Barèmes!$D417,Listes!$A$54:$E$60,4,FALSE))))))</f>
        <v/>
      </c>
      <c r="M417" s="71" t="str">
        <f>IF($G417="","",IF($C417=Listes!$B$31,IF(Barèmes!$E417&lt;=Listes!$B$42,(Barèmes!$E417*(VLOOKUP(Barèmes!$D417,Listes!$A$43:$E$49,2,FALSE))),IF(Barèmes!$E417&gt;Listes!$D$42,(Barèmes!$E417*(VLOOKUP(Barèmes!$D417,Listes!$A$43:$E$49,5,FALSE))),(Barèmes!$E417*(VLOOKUP(Barèmes!$D417,Listes!$A$43:$E$49,3,FALSE)))+(VLOOKUP(Barèmes!$D417,Listes!$A$43:$E$49,4,FALSE))))))</f>
        <v/>
      </c>
      <c r="N417" s="71" t="str">
        <f>IF($G417="","",IF($C417=Listes!$B$34,Listes!$I$31,IF($C417=Listes!$B$35,(VLOOKUP(Barèmes!$F417,Listes!$E$31:$F$36,2,FALSE)),IF($C417=Listes!$B$33,IF(Barèmes!$E417&lt;=Listes!$A$64,Barèmes!$E417*Listes!$A$65,IF(Barèmes!$E417&gt;Listes!$D$64,Barèmes!$E417*Listes!$D$65,((Barèmes!$E417*Listes!$B$65)+Listes!$C$65)))))))</f>
        <v/>
      </c>
      <c r="O417" s="72" t="str">
        <f t="shared" si="14"/>
        <v/>
      </c>
      <c r="P417" s="112"/>
    </row>
    <row r="418" spans="1:16" ht="20.100000000000001" customHeight="1" x14ac:dyDescent="0.25">
      <c r="A418" s="26">
        <v>412</v>
      </c>
      <c r="B418" s="96"/>
      <c r="C418" s="96"/>
      <c r="D418" s="96"/>
      <c r="E418" s="96"/>
      <c r="F418" s="96"/>
      <c r="G418" s="77" t="str">
        <f>IF(C418="","",IF(C418="","",(VLOOKUP(C418,Listes!$B$31:$C$35,2,FALSE))))</f>
        <v/>
      </c>
      <c r="H418" s="252"/>
      <c r="I418" s="252"/>
      <c r="J418" s="96" t="str">
        <f t="shared" si="13"/>
        <v/>
      </c>
      <c r="K418" s="72" t="str">
        <f>IF(G418="","",IF(G418="","",(VLOOKUP(G418,Listes!$C$31:$D$35,2,FALSE))))</f>
        <v/>
      </c>
      <c r="L418" s="71" t="str">
        <f>IF($G418="","",IF($C418=Listes!$B$32,IF(Barèmes!$E418&lt;=Listes!$B$53,(Barèmes!$E418*(VLOOKUP(Barèmes!$D418,Listes!$A$54:$E$60,2,FALSE))),IF(Barèmes!$E418&gt;Listes!$E$53,(Barèmes!$E418*(VLOOKUP(Barèmes!$D418,Listes!$A$54:$E$60,5,FALSE))),(Barèmes!$E418*(VLOOKUP(Barèmes!$D418,Listes!$A$54:$E$60,3,FALSE)))+(VLOOKUP(Barèmes!$D418,Listes!$A$54:$E$60,4,FALSE))))))</f>
        <v/>
      </c>
      <c r="M418" s="71" t="str">
        <f>IF($G418="","",IF($C418=Listes!$B$31,IF(Barèmes!$E418&lt;=Listes!$B$42,(Barèmes!$E418*(VLOOKUP(Barèmes!$D418,Listes!$A$43:$E$49,2,FALSE))),IF(Barèmes!$E418&gt;Listes!$D$42,(Barèmes!$E418*(VLOOKUP(Barèmes!$D418,Listes!$A$43:$E$49,5,FALSE))),(Barèmes!$E418*(VLOOKUP(Barèmes!$D418,Listes!$A$43:$E$49,3,FALSE)))+(VLOOKUP(Barèmes!$D418,Listes!$A$43:$E$49,4,FALSE))))))</f>
        <v/>
      </c>
      <c r="N418" s="71" t="str">
        <f>IF($G418="","",IF($C418=Listes!$B$34,Listes!$I$31,IF($C418=Listes!$B$35,(VLOOKUP(Barèmes!$F418,Listes!$E$31:$F$36,2,FALSE)),IF($C418=Listes!$B$33,IF(Barèmes!$E418&lt;=Listes!$A$64,Barèmes!$E418*Listes!$A$65,IF(Barèmes!$E418&gt;Listes!$D$64,Barèmes!$E418*Listes!$D$65,((Barèmes!$E418*Listes!$B$65)+Listes!$C$65)))))))</f>
        <v/>
      </c>
      <c r="O418" s="72" t="str">
        <f t="shared" si="14"/>
        <v/>
      </c>
      <c r="P418" s="112"/>
    </row>
    <row r="419" spans="1:16" ht="20.100000000000001" customHeight="1" x14ac:dyDescent="0.25">
      <c r="A419" s="26">
        <v>413</v>
      </c>
      <c r="B419" s="96"/>
      <c r="C419" s="96"/>
      <c r="D419" s="96"/>
      <c r="E419" s="96"/>
      <c r="F419" s="96"/>
      <c r="G419" s="77" t="str">
        <f>IF(C419="","",IF(C419="","",(VLOOKUP(C419,Listes!$B$31:$C$35,2,FALSE))))</f>
        <v/>
      </c>
      <c r="H419" s="252"/>
      <c r="I419" s="252"/>
      <c r="J419" s="96" t="str">
        <f t="shared" si="13"/>
        <v/>
      </c>
      <c r="K419" s="72" t="str">
        <f>IF(G419="","",IF(G419="","",(VLOOKUP(G419,Listes!$C$31:$D$35,2,FALSE))))</f>
        <v/>
      </c>
      <c r="L419" s="71" t="str">
        <f>IF($G419="","",IF($C419=Listes!$B$32,IF(Barèmes!$E419&lt;=Listes!$B$53,(Barèmes!$E419*(VLOOKUP(Barèmes!$D419,Listes!$A$54:$E$60,2,FALSE))),IF(Barèmes!$E419&gt;Listes!$E$53,(Barèmes!$E419*(VLOOKUP(Barèmes!$D419,Listes!$A$54:$E$60,5,FALSE))),(Barèmes!$E419*(VLOOKUP(Barèmes!$D419,Listes!$A$54:$E$60,3,FALSE)))+(VLOOKUP(Barèmes!$D419,Listes!$A$54:$E$60,4,FALSE))))))</f>
        <v/>
      </c>
      <c r="M419" s="71" t="str">
        <f>IF($G419="","",IF($C419=Listes!$B$31,IF(Barèmes!$E419&lt;=Listes!$B$42,(Barèmes!$E419*(VLOOKUP(Barèmes!$D419,Listes!$A$43:$E$49,2,FALSE))),IF(Barèmes!$E419&gt;Listes!$D$42,(Barèmes!$E419*(VLOOKUP(Barèmes!$D419,Listes!$A$43:$E$49,5,FALSE))),(Barèmes!$E419*(VLOOKUP(Barèmes!$D419,Listes!$A$43:$E$49,3,FALSE)))+(VLOOKUP(Barèmes!$D419,Listes!$A$43:$E$49,4,FALSE))))))</f>
        <v/>
      </c>
      <c r="N419" s="71" t="str">
        <f>IF($G419="","",IF($C419=Listes!$B$34,Listes!$I$31,IF($C419=Listes!$B$35,(VLOOKUP(Barèmes!$F419,Listes!$E$31:$F$36,2,FALSE)),IF($C419=Listes!$B$33,IF(Barèmes!$E419&lt;=Listes!$A$64,Barèmes!$E419*Listes!$A$65,IF(Barèmes!$E419&gt;Listes!$D$64,Barèmes!$E419*Listes!$D$65,((Barèmes!$E419*Listes!$B$65)+Listes!$C$65)))))))</f>
        <v/>
      </c>
      <c r="O419" s="72" t="str">
        <f t="shared" si="14"/>
        <v/>
      </c>
      <c r="P419" s="112"/>
    </row>
    <row r="420" spans="1:16" ht="20.100000000000001" customHeight="1" x14ac:dyDescent="0.25">
      <c r="A420" s="26">
        <v>414</v>
      </c>
      <c r="B420" s="96"/>
      <c r="C420" s="96"/>
      <c r="D420" s="96"/>
      <c r="E420" s="96"/>
      <c r="F420" s="96"/>
      <c r="G420" s="77" t="str">
        <f>IF(C420="","",IF(C420="","",(VLOOKUP(C420,Listes!$B$31:$C$35,2,FALSE))))</f>
        <v/>
      </c>
      <c r="H420" s="252"/>
      <c r="I420" s="252"/>
      <c r="J420" s="96" t="str">
        <f t="shared" si="13"/>
        <v/>
      </c>
      <c r="K420" s="72" t="str">
        <f>IF(G420="","",IF(G420="","",(VLOOKUP(G420,Listes!$C$31:$D$35,2,FALSE))))</f>
        <v/>
      </c>
      <c r="L420" s="71" t="str">
        <f>IF($G420="","",IF($C420=Listes!$B$32,IF(Barèmes!$E420&lt;=Listes!$B$53,(Barèmes!$E420*(VLOOKUP(Barèmes!$D420,Listes!$A$54:$E$60,2,FALSE))),IF(Barèmes!$E420&gt;Listes!$E$53,(Barèmes!$E420*(VLOOKUP(Barèmes!$D420,Listes!$A$54:$E$60,5,FALSE))),(Barèmes!$E420*(VLOOKUP(Barèmes!$D420,Listes!$A$54:$E$60,3,FALSE)))+(VLOOKUP(Barèmes!$D420,Listes!$A$54:$E$60,4,FALSE))))))</f>
        <v/>
      </c>
      <c r="M420" s="71" t="str">
        <f>IF($G420="","",IF($C420=Listes!$B$31,IF(Barèmes!$E420&lt;=Listes!$B$42,(Barèmes!$E420*(VLOOKUP(Barèmes!$D420,Listes!$A$43:$E$49,2,FALSE))),IF(Barèmes!$E420&gt;Listes!$D$42,(Barèmes!$E420*(VLOOKUP(Barèmes!$D420,Listes!$A$43:$E$49,5,FALSE))),(Barèmes!$E420*(VLOOKUP(Barèmes!$D420,Listes!$A$43:$E$49,3,FALSE)))+(VLOOKUP(Barèmes!$D420,Listes!$A$43:$E$49,4,FALSE))))))</f>
        <v/>
      </c>
      <c r="N420" s="71" t="str">
        <f>IF($G420="","",IF($C420=Listes!$B$34,Listes!$I$31,IF($C420=Listes!$B$35,(VLOOKUP(Barèmes!$F420,Listes!$E$31:$F$36,2,FALSE)),IF($C420=Listes!$B$33,IF(Barèmes!$E420&lt;=Listes!$A$64,Barèmes!$E420*Listes!$A$65,IF(Barèmes!$E420&gt;Listes!$D$64,Barèmes!$E420*Listes!$D$65,((Barèmes!$E420*Listes!$B$65)+Listes!$C$65)))))))</f>
        <v/>
      </c>
      <c r="O420" s="72" t="str">
        <f t="shared" si="14"/>
        <v/>
      </c>
      <c r="P420" s="112"/>
    </row>
    <row r="421" spans="1:16" ht="20.100000000000001" customHeight="1" x14ac:dyDescent="0.25">
      <c r="A421" s="26">
        <v>415</v>
      </c>
      <c r="B421" s="96"/>
      <c r="C421" s="96"/>
      <c r="D421" s="96"/>
      <c r="E421" s="96"/>
      <c r="F421" s="96"/>
      <c r="G421" s="77" t="str">
        <f>IF(C421="","",IF(C421="","",(VLOOKUP(C421,Listes!$B$31:$C$35,2,FALSE))))</f>
        <v/>
      </c>
      <c r="H421" s="252"/>
      <c r="I421" s="252"/>
      <c r="J421" s="96" t="str">
        <f t="shared" si="13"/>
        <v/>
      </c>
      <c r="K421" s="72" t="str">
        <f>IF(G421="","",IF(G421="","",(VLOOKUP(G421,Listes!$C$31:$D$35,2,FALSE))))</f>
        <v/>
      </c>
      <c r="L421" s="71" t="str">
        <f>IF($G421="","",IF($C421=Listes!$B$32,IF(Barèmes!$E421&lt;=Listes!$B$53,(Barèmes!$E421*(VLOOKUP(Barèmes!$D421,Listes!$A$54:$E$60,2,FALSE))),IF(Barèmes!$E421&gt;Listes!$E$53,(Barèmes!$E421*(VLOOKUP(Barèmes!$D421,Listes!$A$54:$E$60,5,FALSE))),(Barèmes!$E421*(VLOOKUP(Barèmes!$D421,Listes!$A$54:$E$60,3,FALSE)))+(VLOOKUP(Barèmes!$D421,Listes!$A$54:$E$60,4,FALSE))))))</f>
        <v/>
      </c>
      <c r="M421" s="71" t="str">
        <f>IF($G421="","",IF($C421=Listes!$B$31,IF(Barèmes!$E421&lt;=Listes!$B$42,(Barèmes!$E421*(VLOOKUP(Barèmes!$D421,Listes!$A$43:$E$49,2,FALSE))),IF(Barèmes!$E421&gt;Listes!$D$42,(Barèmes!$E421*(VLOOKUP(Barèmes!$D421,Listes!$A$43:$E$49,5,FALSE))),(Barèmes!$E421*(VLOOKUP(Barèmes!$D421,Listes!$A$43:$E$49,3,FALSE)))+(VLOOKUP(Barèmes!$D421,Listes!$A$43:$E$49,4,FALSE))))))</f>
        <v/>
      </c>
      <c r="N421" s="71" t="str">
        <f>IF($G421="","",IF($C421=Listes!$B$34,Listes!$I$31,IF($C421=Listes!$B$35,(VLOOKUP(Barèmes!$F421,Listes!$E$31:$F$36,2,FALSE)),IF($C421=Listes!$B$33,IF(Barèmes!$E421&lt;=Listes!$A$64,Barèmes!$E421*Listes!$A$65,IF(Barèmes!$E421&gt;Listes!$D$64,Barèmes!$E421*Listes!$D$65,((Barèmes!$E421*Listes!$B$65)+Listes!$C$65)))))))</f>
        <v/>
      </c>
      <c r="O421" s="72" t="str">
        <f t="shared" si="14"/>
        <v/>
      </c>
      <c r="P421" s="112"/>
    </row>
    <row r="422" spans="1:16" ht="20.100000000000001" customHeight="1" x14ac:dyDescent="0.25">
      <c r="A422" s="26">
        <v>416</v>
      </c>
      <c r="B422" s="96"/>
      <c r="C422" s="96"/>
      <c r="D422" s="96"/>
      <c r="E422" s="96"/>
      <c r="F422" s="96"/>
      <c r="G422" s="77" t="str">
        <f>IF(C422="","",IF(C422="","",(VLOOKUP(C422,Listes!$B$31:$C$35,2,FALSE))))</f>
        <v/>
      </c>
      <c r="H422" s="252"/>
      <c r="I422" s="252"/>
      <c r="J422" s="96" t="str">
        <f t="shared" si="13"/>
        <v/>
      </c>
      <c r="K422" s="72" t="str">
        <f>IF(G422="","",IF(G422="","",(VLOOKUP(G422,Listes!$C$31:$D$35,2,FALSE))))</f>
        <v/>
      </c>
      <c r="L422" s="71" t="str">
        <f>IF($G422="","",IF($C422=Listes!$B$32,IF(Barèmes!$E422&lt;=Listes!$B$53,(Barèmes!$E422*(VLOOKUP(Barèmes!$D422,Listes!$A$54:$E$60,2,FALSE))),IF(Barèmes!$E422&gt;Listes!$E$53,(Barèmes!$E422*(VLOOKUP(Barèmes!$D422,Listes!$A$54:$E$60,5,FALSE))),(Barèmes!$E422*(VLOOKUP(Barèmes!$D422,Listes!$A$54:$E$60,3,FALSE)))+(VLOOKUP(Barèmes!$D422,Listes!$A$54:$E$60,4,FALSE))))))</f>
        <v/>
      </c>
      <c r="M422" s="71" t="str">
        <f>IF($G422="","",IF($C422=Listes!$B$31,IF(Barèmes!$E422&lt;=Listes!$B$42,(Barèmes!$E422*(VLOOKUP(Barèmes!$D422,Listes!$A$43:$E$49,2,FALSE))),IF(Barèmes!$E422&gt;Listes!$D$42,(Barèmes!$E422*(VLOOKUP(Barèmes!$D422,Listes!$A$43:$E$49,5,FALSE))),(Barèmes!$E422*(VLOOKUP(Barèmes!$D422,Listes!$A$43:$E$49,3,FALSE)))+(VLOOKUP(Barèmes!$D422,Listes!$A$43:$E$49,4,FALSE))))))</f>
        <v/>
      </c>
      <c r="N422" s="71" t="str">
        <f>IF($G422="","",IF($C422=Listes!$B$34,Listes!$I$31,IF($C422=Listes!$B$35,(VLOOKUP(Barèmes!$F422,Listes!$E$31:$F$36,2,FALSE)),IF($C422=Listes!$B$33,IF(Barèmes!$E422&lt;=Listes!$A$64,Barèmes!$E422*Listes!$A$65,IF(Barèmes!$E422&gt;Listes!$D$64,Barèmes!$E422*Listes!$D$65,((Barèmes!$E422*Listes!$B$65)+Listes!$C$65)))))))</f>
        <v/>
      </c>
      <c r="O422" s="72" t="str">
        <f t="shared" si="14"/>
        <v/>
      </c>
      <c r="P422" s="112"/>
    </row>
    <row r="423" spans="1:16" ht="20.100000000000001" customHeight="1" x14ac:dyDescent="0.25">
      <c r="A423" s="26">
        <v>417</v>
      </c>
      <c r="B423" s="96"/>
      <c r="C423" s="96"/>
      <c r="D423" s="96"/>
      <c r="E423" s="96"/>
      <c r="F423" s="96"/>
      <c r="G423" s="77" t="str">
        <f>IF(C423="","",IF(C423="","",(VLOOKUP(C423,Listes!$B$31:$C$35,2,FALSE))))</f>
        <v/>
      </c>
      <c r="H423" s="252"/>
      <c r="I423" s="252"/>
      <c r="J423" s="96" t="str">
        <f t="shared" si="13"/>
        <v/>
      </c>
      <c r="K423" s="72" t="str">
        <f>IF(G423="","",IF(G423="","",(VLOOKUP(G423,Listes!$C$31:$D$35,2,FALSE))))</f>
        <v/>
      </c>
      <c r="L423" s="71" t="str">
        <f>IF($G423="","",IF($C423=Listes!$B$32,IF(Barèmes!$E423&lt;=Listes!$B$53,(Barèmes!$E423*(VLOOKUP(Barèmes!$D423,Listes!$A$54:$E$60,2,FALSE))),IF(Barèmes!$E423&gt;Listes!$E$53,(Barèmes!$E423*(VLOOKUP(Barèmes!$D423,Listes!$A$54:$E$60,5,FALSE))),(Barèmes!$E423*(VLOOKUP(Barèmes!$D423,Listes!$A$54:$E$60,3,FALSE)))+(VLOOKUP(Barèmes!$D423,Listes!$A$54:$E$60,4,FALSE))))))</f>
        <v/>
      </c>
      <c r="M423" s="71" t="str">
        <f>IF($G423="","",IF($C423=Listes!$B$31,IF(Barèmes!$E423&lt;=Listes!$B$42,(Barèmes!$E423*(VLOOKUP(Barèmes!$D423,Listes!$A$43:$E$49,2,FALSE))),IF(Barèmes!$E423&gt;Listes!$D$42,(Barèmes!$E423*(VLOOKUP(Barèmes!$D423,Listes!$A$43:$E$49,5,FALSE))),(Barèmes!$E423*(VLOOKUP(Barèmes!$D423,Listes!$A$43:$E$49,3,FALSE)))+(VLOOKUP(Barèmes!$D423,Listes!$A$43:$E$49,4,FALSE))))))</f>
        <v/>
      </c>
      <c r="N423" s="71" t="str">
        <f>IF($G423="","",IF($C423=Listes!$B$34,Listes!$I$31,IF($C423=Listes!$B$35,(VLOOKUP(Barèmes!$F423,Listes!$E$31:$F$36,2,FALSE)),IF($C423=Listes!$B$33,IF(Barèmes!$E423&lt;=Listes!$A$64,Barèmes!$E423*Listes!$A$65,IF(Barèmes!$E423&gt;Listes!$D$64,Barèmes!$E423*Listes!$D$65,((Barèmes!$E423*Listes!$B$65)+Listes!$C$65)))))))</f>
        <v/>
      </c>
      <c r="O423" s="72" t="str">
        <f t="shared" si="14"/>
        <v/>
      </c>
      <c r="P423" s="112"/>
    </row>
    <row r="424" spans="1:16" ht="20.100000000000001" customHeight="1" x14ac:dyDescent="0.25">
      <c r="A424" s="26">
        <v>418</v>
      </c>
      <c r="B424" s="96"/>
      <c r="C424" s="96"/>
      <c r="D424" s="96"/>
      <c r="E424" s="96"/>
      <c r="F424" s="96"/>
      <c r="G424" s="77" t="str">
        <f>IF(C424="","",IF(C424="","",(VLOOKUP(C424,Listes!$B$31:$C$35,2,FALSE))))</f>
        <v/>
      </c>
      <c r="H424" s="252"/>
      <c r="I424" s="252"/>
      <c r="J424" s="96" t="str">
        <f t="shared" si="13"/>
        <v/>
      </c>
      <c r="K424" s="72" t="str">
        <f>IF(G424="","",IF(G424="","",(VLOOKUP(G424,Listes!$C$31:$D$35,2,FALSE))))</f>
        <v/>
      </c>
      <c r="L424" s="71" t="str">
        <f>IF($G424="","",IF($C424=Listes!$B$32,IF(Barèmes!$E424&lt;=Listes!$B$53,(Barèmes!$E424*(VLOOKUP(Barèmes!$D424,Listes!$A$54:$E$60,2,FALSE))),IF(Barèmes!$E424&gt;Listes!$E$53,(Barèmes!$E424*(VLOOKUP(Barèmes!$D424,Listes!$A$54:$E$60,5,FALSE))),(Barèmes!$E424*(VLOOKUP(Barèmes!$D424,Listes!$A$54:$E$60,3,FALSE)))+(VLOOKUP(Barèmes!$D424,Listes!$A$54:$E$60,4,FALSE))))))</f>
        <v/>
      </c>
      <c r="M424" s="71" t="str">
        <f>IF($G424="","",IF($C424=Listes!$B$31,IF(Barèmes!$E424&lt;=Listes!$B$42,(Barèmes!$E424*(VLOOKUP(Barèmes!$D424,Listes!$A$43:$E$49,2,FALSE))),IF(Barèmes!$E424&gt;Listes!$D$42,(Barèmes!$E424*(VLOOKUP(Barèmes!$D424,Listes!$A$43:$E$49,5,FALSE))),(Barèmes!$E424*(VLOOKUP(Barèmes!$D424,Listes!$A$43:$E$49,3,FALSE)))+(VLOOKUP(Barèmes!$D424,Listes!$A$43:$E$49,4,FALSE))))))</f>
        <v/>
      </c>
      <c r="N424" s="71" t="str">
        <f>IF($G424="","",IF($C424=Listes!$B$34,Listes!$I$31,IF($C424=Listes!$B$35,(VLOOKUP(Barèmes!$F424,Listes!$E$31:$F$36,2,FALSE)),IF($C424=Listes!$B$33,IF(Barèmes!$E424&lt;=Listes!$A$64,Barèmes!$E424*Listes!$A$65,IF(Barèmes!$E424&gt;Listes!$D$64,Barèmes!$E424*Listes!$D$65,((Barèmes!$E424*Listes!$B$65)+Listes!$C$65)))))))</f>
        <v/>
      </c>
      <c r="O424" s="72" t="str">
        <f t="shared" si="14"/>
        <v/>
      </c>
      <c r="P424" s="112"/>
    </row>
    <row r="425" spans="1:16" ht="20.100000000000001" customHeight="1" x14ac:dyDescent="0.25">
      <c r="A425" s="26">
        <v>419</v>
      </c>
      <c r="B425" s="96"/>
      <c r="C425" s="96"/>
      <c r="D425" s="96"/>
      <c r="E425" s="96"/>
      <c r="F425" s="96"/>
      <c r="G425" s="77" t="str">
        <f>IF(C425="","",IF(C425="","",(VLOOKUP(C425,Listes!$B$31:$C$35,2,FALSE))))</f>
        <v/>
      </c>
      <c r="H425" s="252"/>
      <c r="I425" s="252"/>
      <c r="J425" s="96" t="str">
        <f t="shared" si="13"/>
        <v/>
      </c>
      <c r="K425" s="72" t="str">
        <f>IF(G425="","",IF(G425="","",(VLOOKUP(G425,Listes!$C$31:$D$35,2,FALSE))))</f>
        <v/>
      </c>
      <c r="L425" s="71" t="str">
        <f>IF($G425="","",IF($C425=Listes!$B$32,IF(Barèmes!$E425&lt;=Listes!$B$53,(Barèmes!$E425*(VLOOKUP(Barèmes!$D425,Listes!$A$54:$E$60,2,FALSE))),IF(Barèmes!$E425&gt;Listes!$E$53,(Barèmes!$E425*(VLOOKUP(Barèmes!$D425,Listes!$A$54:$E$60,5,FALSE))),(Barèmes!$E425*(VLOOKUP(Barèmes!$D425,Listes!$A$54:$E$60,3,FALSE)))+(VLOOKUP(Barèmes!$D425,Listes!$A$54:$E$60,4,FALSE))))))</f>
        <v/>
      </c>
      <c r="M425" s="71" t="str">
        <f>IF($G425="","",IF($C425=Listes!$B$31,IF(Barèmes!$E425&lt;=Listes!$B$42,(Barèmes!$E425*(VLOOKUP(Barèmes!$D425,Listes!$A$43:$E$49,2,FALSE))),IF(Barèmes!$E425&gt;Listes!$D$42,(Barèmes!$E425*(VLOOKUP(Barèmes!$D425,Listes!$A$43:$E$49,5,FALSE))),(Barèmes!$E425*(VLOOKUP(Barèmes!$D425,Listes!$A$43:$E$49,3,FALSE)))+(VLOOKUP(Barèmes!$D425,Listes!$A$43:$E$49,4,FALSE))))))</f>
        <v/>
      </c>
      <c r="N425" s="71" t="str">
        <f>IF($G425="","",IF($C425=Listes!$B$34,Listes!$I$31,IF($C425=Listes!$B$35,(VLOOKUP(Barèmes!$F425,Listes!$E$31:$F$36,2,FALSE)),IF($C425=Listes!$B$33,IF(Barèmes!$E425&lt;=Listes!$A$64,Barèmes!$E425*Listes!$A$65,IF(Barèmes!$E425&gt;Listes!$D$64,Barèmes!$E425*Listes!$D$65,((Barèmes!$E425*Listes!$B$65)+Listes!$C$65)))))))</f>
        <v/>
      </c>
      <c r="O425" s="72" t="str">
        <f t="shared" si="14"/>
        <v/>
      </c>
      <c r="P425" s="112"/>
    </row>
    <row r="426" spans="1:16" ht="20.100000000000001" customHeight="1" x14ac:dyDescent="0.25">
      <c r="A426" s="26">
        <v>420</v>
      </c>
      <c r="B426" s="96"/>
      <c r="C426" s="96"/>
      <c r="D426" s="96"/>
      <c r="E426" s="96"/>
      <c r="F426" s="96"/>
      <c r="G426" s="77" t="str">
        <f>IF(C426="","",IF(C426="","",(VLOOKUP(C426,Listes!$B$31:$C$35,2,FALSE))))</f>
        <v/>
      </c>
      <c r="H426" s="252"/>
      <c r="I426" s="252"/>
      <c r="J426" s="96" t="str">
        <f t="shared" si="13"/>
        <v/>
      </c>
      <c r="K426" s="72" t="str">
        <f>IF(G426="","",IF(G426="","",(VLOOKUP(G426,Listes!$C$31:$D$35,2,FALSE))))</f>
        <v/>
      </c>
      <c r="L426" s="71" t="str">
        <f>IF($G426="","",IF($C426=Listes!$B$32,IF(Barèmes!$E426&lt;=Listes!$B$53,(Barèmes!$E426*(VLOOKUP(Barèmes!$D426,Listes!$A$54:$E$60,2,FALSE))),IF(Barèmes!$E426&gt;Listes!$E$53,(Barèmes!$E426*(VLOOKUP(Barèmes!$D426,Listes!$A$54:$E$60,5,FALSE))),(Barèmes!$E426*(VLOOKUP(Barèmes!$D426,Listes!$A$54:$E$60,3,FALSE)))+(VLOOKUP(Barèmes!$D426,Listes!$A$54:$E$60,4,FALSE))))))</f>
        <v/>
      </c>
      <c r="M426" s="71" t="str">
        <f>IF($G426="","",IF($C426=Listes!$B$31,IF(Barèmes!$E426&lt;=Listes!$B$42,(Barèmes!$E426*(VLOOKUP(Barèmes!$D426,Listes!$A$43:$E$49,2,FALSE))),IF(Barèmes!$E426&gt;Listes!$D$42,(Barèmes!$E426*(VLOOKUP(Barèmes!$D426,Listes!$A$43:$E$49,5,FALSE))),(Barèmes!$E426*(VLOOKUP(Barèmes!$D426,Listes!$A$43:$E$49,3,FALSE)))+(VLOOKUP(Barèmes!$D426,Listes!$A$43:$E$49,4,FALSE))))))</f>
        <v/>
      </c>
      <c r="N426" s="71" t="str">
        <f>IF($G426="","",IF($C426=Listes!$B$34,Listes!$I$31,IF($C426=Listes!$B$35,(VLOOKUP(Barèmes!$F426,Listes!$E$31:$F$36,2,FALSE)),IF($C426=Listes!$B$33,IF(Barèmes!$E426&lt;=Listes!$A$64,Barèmes!$E426*Listes!$A$65,IF(Barèmes!$E426&gt;Listes!$D$64,Barèmes!$E426*Listes!$D$65,((Barèmes!$E426*Listes!$B$65)+Listes!$C$65)))))))</f>
        <v/>
      </c>
      <c r="O426" s="72" t="str">
        <f t="shared" si="14"/>
        <v/>
      </c>
      <c r="P426" s="112"/>
    </row>
    <row r="427" spans="1:16" ht="20.100000000000001" customHeight="1" x14ac:dyDescent="0.25">
      <c r="A427" s="26">
        <v>421</v>
      </c>
      <c r="B427" s="96"/>
      <c r="C427" s="96"/>
      <c r="D427" s="96"/>
      <c r="E427" s="96"/>
      <c r="F427" s="96"/>
      <c r="G427" s="77" t="str">
        <f>IF(C427="","",IF(C427="","",(VLOOKUP(C427,Listes!$B$31:$C$35,2,FALSE))))</f>
        <v/>
      </c>
      <c r="H427" s="252"/>
      <c r="I427" s="252"/>
      <c r="J427" s="96" t="str">
        <f t="shared" si="13"/>
        <v/>
      </c>
      <c r="K427" s="72" t="str">
        <f>IF(G427="","",IF(G427="","",(VLOOKUP(G427,Listes!$C$31:$D$35,2,FALSE))))</f>
        <v/>
      </c>
      <c r="L427" s="71" t="str">
        <f>IF($G427="","",IF($C427=Listes!$B$32,IF(Barèmes!$E427&lt;=Listes!$B$53,(Barèmes!$E427*(VLOOKUP(Barèmes!$D427,Listes!$A$54:$E$60,2,FALSE))),IF(Barèmes!$E427&gt;Listes!$E$53,(Barèmes!$E427*(VLOOKUP(Barèmes!$D427,Listes!$A$54:$E$60,5,FALSE))),(Barèmes!$E427*(VLOOKUP(Barèmes!$D427,Listes!$A$54:$E$60,3,FALSE)))+(VLOOKUP(Barèmes!$D427,Listes!$A$54:$E$60,4,FALSE))))))</f>
        <v/>
      </c>
      <c r="M427" s="71" t="str">
        <f>IF($G427="","",IF($C427=Listes!$B$31,IF(Barèmes!$E427&lt;=Listes!$B$42,(Barèmes!$E427*(VLOOKUP(Barèmes!$D427,Listes!$A$43:$E$49,2,FALSE))),IF(Barèmes!$E427&gt;Listes!$D$42,(Barèmes!$E427*(VLOOKUP(Barèmes!$D427,Listes!$A$43:$E$49,5,FALSE))),(Barèmes!$E427*(VLOOKUP(Barèmes!$D427,Listes!$A$43:$E$49,3,FALSE)))+(VLOOKUP(Barèmes!$D427,Listes!$A$43:$E$49,4,FALSE))))))</f>
        <v/>
      </c>
      <c r="N427" s="71" t="str">
        <f>IF($G427="","",IF($C427=Listes!$B$34,Listes!$I$31,IF($C427=Listes!$B$35,(VLOOKUP(Barèmes!$F427,Listes!$E$31:$F$36,2,FALSE)),IF($C427=Listes!$B$33,IF(Barèmes!$E427&lt;=Listes!$A$64,Barèmes!$E427*Listes!$A$65,IF(Barèmes!$E427&gt;Listes!$D$64,Barèmes!$E427*Listes!$D$65,((Barèmes!$E427*Listes!$B$65)+Listes!$C$65)))))))</f>
        <v/>
      </c>
      <c r="O427" s="72" t="str">
        <f t="shared" si="14"/>
        <v/>
      </c>
      <c r="P427" s="112"/>
    </row>
    <row r="428" spans="1:16" ht="20.100000000000001" customHeight="1" x14ac:dyDescent="0.25">
      <c r="A428" s="26">
        <v>422</v>
      </c>
      <c r="B428" s="96"/>
      <c r="C428" s="96"/>
      <c r="D428" s="96"/>
      <c r="E428" s="96"/>
      <c r="F428" s="96"/>
      <c r="G428" s="77" t="str">
        <f>IF(C428="","",IF(C428="","",(VLOOKUP(C428,Listes!$B$31:$C$35,2,FALSE))))</f>
        <v/>
      </c>
      <c r="H428" s="252"/>
      <c r="I428" s="252"/>
      <c r="J428" s="96" t="str">
        <f t="shared" si="13"/>
        <v/>
      </c>
      <c r="K428" s="72" t="str">
        <f>IF(G428="","",IF(G428="","",(VLOOKUP(G428,Listes!$C$31:$D$35,2,FALSE))))</f>
        <v/>
      </c>
      <c r="L428" s="71" t="str">
        <f>IF($G428="","",IF($C428=Listes!$B$32,IF(Barèmes!$E428&lt;=Listes!$B$53,(Barèmes!$E428*(VLOOKUP(Barèmes!$D428,Listes!$A$54:$E$60,2,FALSE))),IF(Barèmes!$E428&gt;Listes!$E$53,(Barèmes!$E428*(VLOOKUP(Barèmes!$D428,Listes!$A$54:$E$60,5,FALSE))),(Barèmes!$E428*(VLOOKUP(Barèmes!$D428,Listes!$A$54:$E$60,3,FALSE)))+(VLOOKUP(Barèmes!$D428,Listes!$A$54:$E$60,4,FALSE))))))</f>
        <v/>
      </c>
      <c r="M428" s="71" t="str">
        <f>IF($G428="","",IF($C428=Listes!$B$31,IF(Barèmes!$E428&lt;=Listes!$B$42,(Barèmes!$E428*(VLOOKUP(Barèmes!$D428,Listes!$A$43:$E$49,2,FALSE))),IF(Barèmes!$E428&gt;Listes!$D$42,(Barèmes!$E428*(VLOOKUP(Barèmes!$D428,Listes!$A$43:$E$49,5,FALSE))),(Barèmes!$E428*(VLOOKUP(Barèmes!$D428,Listes!$A$43:$E$49,3,FALSE)))+(VLOOKUP(Barèmes!$D428,Listes!$A$43:$E$49,4,FALSE))))))</f>
        <v/>
      </c>
      <c r="N428" s="71" t="str">
        <f>IF($G428="","",IF($C428=Listes!$B$34,Listes!$I$31,IF($C428=Listes!$B$35,(VLOOKUP(Barèmes!$F428,Listes!$E$31:$F$36,2,FALSE)),IF($C428=Listes!$B$33,IF(Barèmes!$E428&lt;=Listes!$A$64,Barèmes!$E428*Listes!$A$65,IF(Barèmes!$E428&gt;Listes!$D$64,Barèmes!$E428*Listes!$D$65,((Barèmes!$E428*Listes!$B$65)+Listes!$C$65)))))))</f>
        <v/>
      </c>
      <c r="O428" s="72" t="str">
        <f t="shared" si="14"/>
        <v/>
      </c>
      <c r="P428" s="112"/>
    </row>
    <row r="429" spans="1:16" ht="20.100000000000001" customHeight="1" x14ac:dyDescent="0.25">
      <c r="A429" s="26">
        <v>423</v>
      </c>
      <c r="B429" s="96"/>
      <c r="C429" s="96"/>
      <c r="D429" s="96"/>
      <c r="E429" s="96"/>
      <c r="F429" s="96"/>
      <c r="G429" s="77" t="str">
        <f>IF(C429="","",IF(C429="","",(VLOOKUP(C429,Listes!$B$31:$C$35,2,FALSE))))</f>
        <v/>
      </c>
      <c r="H429" s="252"/>
      <c r="I429" s="252"/>
      <c r="J429" s="96" t="str">
        <f t="shared" si="13"/>
        <v/>
      </c>
      <c r="K429" s="72" t="str">
        <f>IF(G429="","",IF(G429="","",(VLOOKUP(G429,Listes!$C$31:$D$35,2,FALSE))))</f>
        <v/>
      </c>
      <c r="L429" s="71" t="str">
        <f>IF($G429="","",IF($C429=Listes!$B$32,IF(Barèmes!$E429&lt;=Listes!$B$53,(Barèmes!$E429*(VLOOKUP(Barèmes!$D429,Listes!$A$54:$E$60,2,FALSE))),IF(Barèmes!$E429&gt;Listes!$E$53,(Barèmes!$E429*(VLOOKUP(Barèmes!$D429,Listes!$A$54:$E$60,5,FALSE))),(Barèmes!$E429*(VLOOKUP(Barèmes!$D429,Listes!$A$54:$E$60,3,FALSE)))+(VLOOKUP(Barèmes!$D429,Listes!$A$54:$E$60,4,FALSE))))))</f>
        <v/>
      </c>
      <c r="M429" s="71" t="str">
        <f>IF($G429="","",IF($C429=Listes!$B$31,IF(Barèmes!$E429&lt;=Listes!$B$42,(Barèmes!$E429*(VLOOKUP(Barèmes!$D429,Listes!$A$43:$E$49,2,FALSE))),IF(Barèmes!$E429&gt;Listes!$D$42,(Barèmes!$E429*(VLOOKUP(Barèmes!$D429,Listes!$A$43:$E$49,5,FALSE))),(Barèmes!$E429*(VLOOKUP(Barèmes!$D429,Listes!$A$43:$E$49,3,FALSE)))+(VLOOKUP(Barèmes!$D429,Listes!$A$43:$E$49,4,FALSE))))))</f>
        <v/>
      </c>
      <c r="N429" s="71" t="str">
        <f>IF($G429="","",IF($C429=Listes!$B$34,Listes!$I$31,IF($C429=Listes!$B$35,(VLOOKUP(Barèmes!$F429,Listes!$E$31:$F$36,2,FALSE)),IF($C429=Listes!$B$33,IF(Barèmes!$E429&lt;=Listes!$A$64,Barèmes!$E429*Listes!$A$65,IF(Barèmes!$E429&gt;Listes!$D$64,Barèmes!$E429*Listes!$D$65,((Barèmes!$E429*Listes!$B$65)+Listes!$C$65)))))))</f>
        <v/>
      </c>
      <c r="O429" s="72" t="str">
        <f t="shared" si="14"/>
        <v/>
      </c>
      <c r="P429" s="112"/>
    </row>
    <row r="430" spans="1:16" ht="20.100000000000001" customHeight="1" x14ac:dyDescent="0.25">
      <c r="A430" s="26">
        <v>424</v>
      </c>
      <c r="B430" s="96"/>
      <c r="C430" s="96"/>
      <c r="D430" s="96"/>
      <c r="E430" s="96"/>
      <c r="F430" s="96"/>
      <c r="G430" s="77" t="str">
        <f>IF(C430="","",IF(C430="","",(VLOOKUP(C430,Listes!$B$31:$C$35,2,FALSE))))</f>
        <v/>
      </c>
      <c r="H430" s="252"/>
      <c r="I430" s="252"/>
      <c r="J430" s="96" t="str">
        <f t="shared" si="13"/>
        <v/>
      </c>
      <c r="K430" s="72" t="str">
        <f>IF(G430="","",IF(G430="","",(VLOOKUP(G430,Listes!$C$31:$D$35,2,FALSE))))</f>
        <v/>
      </c>
      <c r="L430" s="71" t="str">
        <f>IF($G430="","",IF($C430=Listes!$B$32,IF(Barèmes!$E430&lt;=Listes!$B$53,(Barèmes!$E430*(VLOOKUP(Barèmes!$D430,Listes!$A$54:$E$60,2,FALSE))),IF(Barèmes!$E430&gt;Listes!$E$53,(Barèmes!$E430*(VLOOKUP(Barèmes!$D430,Listes!$A$54:$E$60,5,FALSE))),(Barèmes!$E430*(VLOOKUP(Barèmes!$D430,Listes!$A$54:$E$60,3,FALSE)))+(VLOOKUP(Barèmes!$D430,Listes!$A$54:$E$60,4,FALSE))))))</f>
        <v/>
      </c>
      <c r="M430" s="71" t="str">
        <f>IF($G430="","",IF($C430=Listes!$B$31,IF(Barèmes!$E430&lt;=Listes!$B$42,(Barèmes!$E430*(VLOOKUP(Barèmes!$D430,Listes!$A$43:$E$49,2,FALSE))),IF(Barèmes!$E430&gt;Listes!$D$42,(Barèmes!$E430*(VLOOKUP(Barèmes!$D430,Listes!$A$43:$E$49,5,FALSE))),(Barèmes!$E430*(VLOOKUP(Barèmes!$D430,Listes!$A$43:$E$49,3,FALSE)))+(VLOOKUP(Barèmes!$D430,Listes!$A$43:$E$49,4,FALSE))))))</f>
        <v/>
      </c>
      <c r="N430" s="71" t="str">
        <f>IF($G430="","",IF($C430=Listes!$B$34,Listes!$I$31,IF($C430=Listes!$B$35,(VLOOKUP(Barèmes!$F430,Listes!$E$31:$F$36,2,FALSE)),IF($C430=Listes!$B$33,IF(Barèmes!$E430&lt;=Listes!$A$64,Barèmes!$E430*Listes!$A$65,IF(Barèmes!$E430&gt;Listes!$D$64,Barèmes!$E430*Listes!$D$65,((Barèmes!$E430*Listes!$B$65)+Listes!$C$65)))))))</f>
        <v/>
      </c>
      <c r="O430" s="72" t="str">
        <f t="shared" si="14"/>
        <v/>
      </c>
      <c r="P430" s="112"/>
    </row>
    <row r="431" spans="1:16" ht="20.100000000000001" customHeight="1" x14ac:dyDescent="0.25">
      <c r="A431" s="26">
        <v>425</v>
      </c>
      <c r="B431" s="96"/>
      <c r="C431" s="96"/>
      <c r="D431" s="96"/>
      <c r="E431" s="96"/>
      <c r="F431" s="96"/>
      <c r="G431" s="77" t="str">
        <f>IF(C431="","",IF(C431="","",(VLOOKUP(C431,Listes!$B$31:$C$35,2,FALSE))))</f>
        <v/>
      </c>
      <c r="H431" s="252"/>
      <c r="I431" s="252"/>
      <c r="J431" s="96" t="str">
        <f t="shared" si="13"/>
        <v/>
      </c>
      <c r="K431" s="72" t="str">
        <f>IF(G431="","",IF(G431="","",(VLOOKUP(G431,Listes!$C$31:$D$35,2,FALSE))))</f>
        <v/>
      </c>
      <c r="L431" s="71" t="str">
        <f>IF($G431="","",IF($C431=Listes!$B$32,IF(Barèmes!$E431&lt;=Listes!$B$53,(Barèmes!$E431*(VLOOKUP(Barèmes!$D431,Listes!$A$54:$E$60,2,FALSE))),IF(Barèmes!$E431&gt;Listes!$E$53,(Barèmes!$E431*(VLOOKUP(Barèmes!$D431,Listes!$A$54:$E$60,5,FALSE))),(Barèmes!$E431*(VLOOKUP(Barèmes!$D431,Listes!$A$54:$E$60,3,FALSE)))+(VLOOKUP(Barèmes!$D431,Listes!$A$54:$E$60,4,FALSE))))))</f>
        <v/>
      </c>
      <c r="M431" s="71" t="str">
        <f>IF($G431="","",IF($C431=Listes!$B$31,IF(Barèmes!$E431&lt;=Listes!$B$42,(Barèmes!$E431*(VLOOKUP(Barèmes!$D431,Listes!$A$43:$E$49,2,FALSE))),IF(Barèmes!$E431&gt;Listes!$D$42,(Barèmes!$E431*(VLOOKUP(Barèmes!$D431,Listes!$A$43:$E$49,5,FALSE))),(Barèmes!$E431*(VLOOKUP(Barèmes!$D431,Listes!$A$43:$E$49,3,FALSE)))+(VLOOKUP(Barèmes!$D431,Listes!$A$43:$E$49,4,FALSE))))))</f>
        <v/>
      </c>
      <c r="N431" s="71" t="str">
        <f>IF($G431="","",IF($C431=Listes!$B$34,Listes!$I$31,IF($C431=Listes!$B$35,(VLOOKUP(Barèmes!$F431,Listes!$E$31:$F$36,2,FALSE)),IF($C431=Listes!$B$33,IF(Barèmes!$E431&lt;=Listes!$A$64,Barèmes!$E431*Listes!$A$65,IF(Barèmes!$E431&gt;Listes!$D$64,Barèmes!$E431*Listes!$D$65,((Barèmes!$E431*Listes!$B$65)+Listes!$C$65)))))))</f>
        <v/>
      </c>
      <c r="O431" s="72" t="str">
        <f t="shared" si="14"/>
        <v/>
      </c>
      <c r="P431" s="112"/>
    </row>
    <row r="432" spans="1:16" ht="20.100000000000001" customHeight="1" x14ac:dyDescent="0.25">
      <c r="A432" s="26">
        <v>426</v>
      </c>
      <c r="B432" s="96"/>
      <c r="C432" s="96"/>
      <c r="D432" s="96"/>
      <c r="E432" s="96"/>
      <c r="F432" s="96"/>
      <c r="G432" s="77" t="str">
        <f>IF(C432="","",IF(C432="","",(VLOOKUP(C432,Listes!$B$31:$C$35,2,FALSE))))</f>
        <v/>
      </c>
      <c r="H432" s="252"/>
      <c r="I432" s="252"/>
      <c r="J432" s="96" t="str">
        <f t="shared" si="13"/>
        <v/>
      </c>
      <c r="K432" s="72" t="str">
        <f>IF(G432="","",IF(G432="","",(VLOOKUP(G432,Listes!$C$31:$D$35,2,FALSE))))</f>
        <v/>
      </c>
      <c r="L432" s="71" t="str">
        <f>IF($G432="","",IF($C432=Listes!$B$32,IF(Barèmes!$E432&lt;=Listes!$B$53,(Barèmes!$E432*(VLOOKUP(Barèmes!$D432,Listes!$A$54:$E$60,2,FALSE))),IF(Barèmes!$E432&gt;Listes!$E$53,(Barèmes!$E432*(VLOOKUP(Barèmes!$D432,Listes!$A$54:$E$60,5,FALSE))),(Barèmes!$E432*(VLOOKUP(Barèmes!$D432,Listes!$A$54:$E$60,3,FALSE)))+(VLOOKUP(Barèmes!$D432,Listes!$A$54:$E$60,4,FALSE))))))</f>
        <v/>
      </c>
      <c r="M432" s="71" t="str">
        <f>IF($G432="","",IF($C432=Listes!$B$31,IF(Barèmes!$E432&lt;=Listes!$B$42,(Barèmes!$E432*(VLOOKUP(Barèmes!$D432,Listes!$A$43:$E$49,2,FALSE))),IF(Barèmes!$E432&gt;Listes!$D$42,(Barèmes!$E432*(VLOOKUP(Barèmes!$D432,Listes!$A$43:$E$49,5,FALSE))),(Barèmes!$E432*(VLOOKUP(Barèmes!$D432,Listes!$A$43:$E$49,3,FALSE)))+(VLOOKUP(Barèmes!$D432,Listes!$A$43:$E$49,4,FALSE))))))</f>
        <v/>
      </c>
      <c r="N432" s="71" t="str">
        <f>IF($G432="","",IF($C432=Listes!$B$34,Listes!$I$31,IF($C432=Listes!$B$35,(VLOOKUP(Barèmes!$F432,Listes!$E$31:$F$36,2,FALSE)),IF($C432=Listes!$B$33,IF(Barèmes!$E432&lt;=Listes!$A$64,Barèmes!$E432*Listes!$A$65,IF(Barèmes!$E432&gt;Listes!$D$64,Barèmes!$E432*Listes!$D$65,((Barèmes!$E432*Listes!$B$65)+Listes!$C$65)))))))</f>
        <v/>
      </c>
      <c r="O432" s="72" t="str">
        <f t="shared" si="14"/>
        <v/>
      </c>
      <c r="P432" s="112"/>
    </row>
    <row r="433" spans="1:16" ht="20.100000000000001" customHeight="1" x14ac:dyDescent="0.25">
      <c r="A433" s="26">
        <v>427</v>
      </c>
      <c r="B433" s="96"/>
      <c r="C433" s="96"/>
      <c r="D433" s="96"/>
      <c r="E433" s="96"/>
      <c r="F433" s="96"/>
      <c r="G433" s="77" t="str">
        <f>IF(C433="","",IF(C433="","",(VLOOKUP(C433,Listes!$B$31:$C$35,2,FALSE))))</f>
        <v/>
      </c>
      <c r="H433" s="252"/>
      <c r="I433" s="252"/>
      <c r="J433" s="96" t="str">
        <f t="shared" si="13"/>
        <v/>
      </c>
      <c r="K433" s="72" t="str">
        <f>IF(G433="","",IF(G433="","",(VLOOKUP(G433,Listes!$C$31:$D$35,2,FALSE))))</f>
        <v/>
      </c>
      <c r="L433" s="71" t="str">
        <f>IF($G433="","",IF($C433=Listes!$B$32,IF(Barèmes!$E433&lt;=Listes!$B$53,(Barèmes!$E433*(VLOOKUP(Barèmes!$D433,Listes!$A$54:$E$60,2,FALSE))),IF(Barèmes!$E433&gt;Listes!$E$53,(Barèmes!$E433*(VLOOKUP(Barèmes!$D433,Listes!$A$54:$E$60,5,FALSE))),(Barèmes!$E433*(VLOOKUP(Barèmes!$D433,Listes!$A$54:$E$60,3,FALSE)))+(VLOOKUP(Barèmes!$D433,Listes!$A$54:$E$60,4,FALSE))))))</f>
        <v/>
      </c>
      <c r="M433" s="71" t="str">
        <f>IF($G433="","",IF($C433=Listes!$B$31,IF(Barèmes!$E433&lt;=Listes!$B$42,(Barèmes!$E433*(VLOOKUP(Barèmes!$D433,Listes!$A$43:$E$49,2,FALSE))),IF(Barèmes!$E433&gt;Listes!$D$42,(Barèmes!$E433*(VLOOKUP(Barèmes!$D433,Listes!$A$43:$E$49,5,FALSE))),(Barèmes!$E433*(VLOOKUP(Barèmes!$D433,Listes!$A$43:$E$49,3,FALSE)))+(VLOOKUP(Barèmes!$D433,Listes!$A$43:$E$49,4,FALSE))))))</f>
        <v/>
      </c>
      <c r="N433" s="71" t="str">
        <f>IF($G433="","",IF($C433=Listes!$B$34,Listes!$I$31,IF($C433=Listes!$B$35,(VLOOKUP(Barèmes!$F433,Listes!$E$31:$F$36,2,FALSE)),IF($C433=Listes!$B$33,IF(Barèmes!$E433&lt;=Listes!$A$64,Barèmes!$E433*Listes!$A$65,IF(Barèmes!$E433&gt;Listes!$D$64,Barèmes!$E433*Listes!$D$65,((Barèmes!$E433*Listes!$B$65)+Listes!$C$65)))))))</f>
        <v/>
      </c>
      <c r="O433" s="72" t="str">
        <f t="shared" si="14"/>
        <v/>
      </c>
      <c r="P433" s="112"/>
    </row>
    <row r="434" spans="1:16" ht="20.100000000000001" customHeight="1" x14ac:dyDescent="0.25">
      <c r="A434" s="26">
        <v>428</v>
      </c>
      <c r="B434" s="96"/>
      <c r="C434" s="96"/>
      <c r="D434" s="96"/>
      <c r="E434" s="96"/>
      <c r="F434" s="96"/>
      <c r="G434" s="77" t="str">
        <f>IF(C434="","",IF(C434="","",(VLOOKUP(C434,Listes!$B$31:$C$35,2,FALSE))))</f>
        <v/>
      </c>
      <c r="H434" s="252"/>
      <c r="I434" s="252"/>
      <c r="J434" s="96" t="str">
        <f t="shared" si="13"/>
        <v/>
      </c>
      <c r="K434" s="72" t="str">
        <f>IF(G434="","",IF(G434="","",(VLOOKUP(G434,Listes!$C$31:$D$35,2,FALSE))))</f>
        <v/>
      </c>
      <c r="L434" s="71" t="str">
        <f>IF($G434="","",IF($C434=Listes!$B$32,IF(Barèmes!$E434&lt;=Listes!$B$53,(Barèmes!$E434*(VLOOKUP(Barèmes!$D434,Listes!$A$54:$E$60,2,FALSE))),IF(Barèmes!$E434&gt;Listes!$E$53,(Barèmes!$E434*(VLOOKUP(Barèmes!$D434,Listes!$A$54:$E$60,5,FALSE))),(Barèmes!$E434*(VLOOKUP(Barèmes!$D434,Listes!$A$54:$E$60,3,FALSE)))+(VLOOKUP(Barèmes!$D434,Listes!$A$54:$E$60,4,FALSE))))))</f>
        <v/>
      </c>
      <c r="M434" s="71" t="str">
        <f>IF($G434="","",IF($C434=Listes!$B$31,IF(Barèmes!$E434&lt;=Listes!$B$42,(Barèmes!$E434*(VLOOKUP(Barèmes!$D434,Listes!$A$43:$E$49,2,FALSE))),IF(Barèmes!$E434&gt;Listes!$D$42,(Barèmes!$E434*(VLOOKUP(Barèmes!$D434,Listes!$A$43:$E$49,5,FALSE))),(Barèmes!$E434*(VLOOKUP(Barèmes!$D434,Listes!$A$43:$E$49,3,FALSE)))+(VLOOKUP(Barèmes!$D434,Listes!$A$43:$E$49,4,FALSE))))))</f>
        <v/>
      </c>
      <c r="N434" s="71" t="str">
        <f>IF($G434="","",IF($C434=Listes!$B$34,Listes!$I$31,IF($C434=Listes!$B$35,(VLOOKUP(Barèmes!$F434,Listes!$E$31:$F$36,2,FALSE)),IF($C434=Listes!$B$33,IF(Barèmes!$E434&lt;=Listes!$A$64,Barèmes!$E434*Listes!$A$65,IF(Barèmes!$E434&gt;Listes!$D$64,Barèmes!$E434*Listes!$D$65,((Barèmes!$E434*Listes!$B$65)+Listes!$C$65)))))))</f>
        <v/>
      </c>
      <c r="O434" s="72" t="str">
        <f t="shared" si="14"/>
        <v/>
      </c>
      <c r="P434" s="112"/>
    </row>
    <row r="435" spans="1:16" ht="20.100000000000001" customHeight="1" x14ac:dyDescent="0.25">
      <c r="A435" s="26">
        <v>429</v>
      </c>
      <c r="B435" s="96"/>
      <c r="C435" s="96"/>
      <c r="D435" s="96"/>
      <c r="E435" s="96"/>
      <c r="F435" s="96"/>
      <c r="G435" s="77" t="str">
        <f>IF(C435="","",IF(C435="","",(VLOOKUP(C435,Listes!$B$31:$C$35,2,FALSE))))</f>
        <v/>
      </c>
      <c r="H435" s="252"/>
      <c r="I435" s="252"/>
      <c r="J435" s="96" t="str">
        <f t="shared" si="13"/>
        <v/>
      </c>
      <c r="K435" s="72" t="str">
        <f>IF(G435="","",IF(G435="","",(VLOOKUP(G435,Listes!$C$31:$D$35,2,FALSE))))</f>
        <v/>
      </c>
      <c r="L435" s="71" t="str">
        <f>IF($G435="","",IF($C435=Listes!$B$32,IF(Barèmes!$E435&lt;=Listes!$B$53,(Barèmes!$E435*(VLOOKUP(Barèmes!$D435,Listes!$A$54:$E$60,2,FALSE))),IF(Barèmes!$E435&gt;Listes!$E$53,(Barèmes!$E435*(VLOOKUP(Barèmes!$D435,Listes!$A$54:$E$60,5,FALSE))),(Barèmes!$E435*(VLOOKUP(Barèmes!$D435,Listes!$A$54:$E$60,3,FALSE)))+(VLOOKUP(Barèmes!$D435,Listes!$A$54:$E$60,4,FALSE))))))</f>
        <v/>
      </c>
      <c r="M435" s="71" t="str">
        <f>IF($G435="","",IF($C435=Listes!$B$31,IF(Barèmes!$E435&lt;=Listes!$B$42,(Barèmes!$E435*(VLOOKUP(Barèmes!$D435,Listes!$A$43:$E$49,2,FALSE))),IF(Barèmes!$E435&gt;Listes!$D$42,(Barèmes!$E435*(VLOOKUP(Barèmes!$D435,Listes!$A$43:$E$49,5,FALSE))),(Barèmes!$E435*(VLOOKUP(Barèmes!$D435,Listes!$A$43:$E$49,3,FALSE)))+(VLOOKUP(Barèmes!$D435,Listes!$A$43:$E$49,4,FALSE))))))</f>
        <v/>
      </c>
      <c r="N435" s="71" t="str">
        <f>IF($G435="","",IF($C435=Listes!$B$34,Listes!$I$31,IF($C435=Listes!$B$35,(VLOOKUP(Barèmes!$F435,Listes!$E$31:$F$36,2,FALSE)),IF($C435=Listes!$B$33,IF(Barèmes!$E435&lt;=Listes!$A$64,Barèmes!$E435*Listes!$A$65,IF(Barèmes!$E435&gt;Listes!$D$64,Barèmes!$E435*Listes!$D$65,((Barèmes!$E435*Listes!$B$65)+Listes!$C$65)))))))</f>
        <v/>
      </c>
      <c r="O435" s="72" t="str">
        <f t="shared" si="14"/>
        <v/>
      </c>
      <c r="P435" s="112"/>
    </row>
    <row r="436" spans="1:16" ht="20.100000000000001" customHeight="1" x14ac:dyDescent="0.25">
      <c r="A436" s="26">
        <v>430</v>
      </c>
      <c r="B436" s="96"/>
      <c r="C436" s="96"/>
      <c r="D436" s="96"/>
      <c r="E436" s="96"/>
      <c r="F436" s="96"/>
      <c r="G436" s="77" t="str">
        <f>IF(C436="","",IF(C436="","",(VLOOKUP(C436,Listes!$B$31:$C$35,2,FALSE))))</f>
        <v/>
      </c>
      <c r="H436" s="252"/>
      <c r="I436" s="252"/>
      <c r="J436" s="96" t="str">
        <f t="shared" si="13"/>
        <v/>
      </c>
      <c r="K436" s="72" t="str">
        <f>IF(G436="","",IF(G436="","",(VLOOKUP(G436,Listes!$C$31:$D$35,2,FALSE))))</f>
        <v/>
      </c>
      <c r="L436" s="71" t="str">
        <f>IF($G436="","",IF($C436=Listes!$B$32,IF(Barèmes!$E436&lt;=Listes!$B$53,(Barèmes!$E436*(VLOOKUP(Barèmes!$D436,Listes!$A$54:$E$60,2,FALSE))),IF(Barèmes!$E436&gt;Listes!$E$53,(Barèmes!$E436*(VLOOKUP(Barèmes!$D436,Listes!$A$54:$E$60,5,FALSE))),(Barèmes!$E436*(VLOOKUP(Barèmes!$D436,Listes!$A$54:$E$60,3,FALSE)))+(VLOOKUP(Barèmes!$D436,Listes!$A$54:$E$60,4,FALSE))))))</f>
        <v/>
      </c>
      <c r="M436" s="71" t="str">
        <f>IF($G436="","",IF($C436=Listes!$B$31,IF(Barèmes!$E436&lt;=Listes!$B$42,(Barèmes!$E436*(VLOOKUP(Barèmes!$D436,Listes!$A$43:$E$49,2,FALSE))),IF(Barèmes!$E436&gt;Listes!$D$42,(Barèmes!$E436*(VLOOKUP(Barèmes!$D436,Listes!$A$43:$E$49,5,FALSE))),(Barèmes!$E436*(VLOOKUP(Barèmes!$D436,Listes!$A$43:$E$49,3,FALSE)))+(VLOOKUP(Barèmes!$D436,Listes!$A$43:$E$49,4,FALSE))))))</f>
        <v/>
      </c>
      <c r="N436" s="71" t="str">
        <f>IF($G436="","",IF($C436=Listes!$B$34,Listes!$I$31,IF($C436=Listes!$B$35,(VLOOKUP(Barèmes!$F436,Listes!$E$31:$F$36,2,FALSE)),IF($C436=Listes!$B$33,IF(Barèmes!$E436&lt;=Listes!$A$64,Barèmes!$E436*Listes!$A$65,IF(Barèmes!$E436&gt;Listes!$D$64,Barèmes!$E436*Listes!$D$65,((Barèmes!$E436*Listes!$B$65)+Listes!$C$65)))))))</f>
        <v/>
      </c>
      <c r="O436" s="72" t="str">
        <f t="shared" si="14"/>
        <v/>
      </c>
      <c r="P436" s="112"/>
    </row>
    <row r="437" spans="1:16" ht="20.100000000000001" customHeight="1" x14ac:dyDescent="0.25">
      <c r="A437" s="26">
        <v>431</v>
      </c>
      <c r="B437" s="96"/>
      <c r="C437" s="96"/>
      <c r="D437" s="96"/>
      <c r="E437" s="96"/>
      <c r="F437" s="96"/>
      <c r="G437" s="77" t="str">
        <f>IF(C437="","",IF(C437="","",(VLOOKUP(C437,Listes!$B$31:$C$35,2,FALSE))))</f>
        <v/>
      </c>
      <c r="H437" s="252"/>
      <c r="I437" s="252"/>
      <c r="J437" s="96" t="str">
        <f t="shared" si="13"/>
        <v/>
      </c>
      <c r="K437" s="72" t="str">
        <f>IF(G437="","",IF(G437="","",(VLOOKUP(G437,Listes!$C$31:$D$35,2,FALSE))))</f>
        <v/>
      </c>
      <c r="L437" s="71" t="str">
        <f>IF($G437="","",IF($C437=Listes!$B$32,IF(Barèmes!$E437&lt;=Listes!$B$53,(Barèmes!$E437*(VLOOKUP(Barèmes!$D437,Listes!$A$54:$E$60,2,FALSE))),IF(Barèmes!$E437&gt;Listes!$E$53,(Barèmes!$E437*(VLOOKUP(Barèmes!$D437,Listes!$A$54:$E$60,5,FALSE))),(Barèmes!$E437*(VLOOKUP(Barèmes!$D437,Listes!$A$54:$E$60,3,FALSE)))+(VLOOKUP(Barèmes!$D437,Listes!$A$54:$E$60,4,FALSE))))))</f>
        <v/>
      </c>
      <c r="M437" s="71" t="str">
        <f>IF($G437="","",IF($C437=Listes!$B$31,IF(Barèmes!$E437&lt;=Listes!$B$42,(Barèmes!$E437*(VLOOKUP(Barèmes!$D437,Listes!$A$43:$E$49,2,FALSE))),IF(Barèmes!$E437&gt;Listes!$D$42,(Barèmes!$E437*(VLOOKUP(Barèmes!$D437,Listes!$A$43:$E$49,5,FALSE))),(Barèmes!$E437*(VLOOKUP(Barèmes!$D437,Listes!$A$43:$E$49,3,FALSE)))+(VLOOKUP(Barèmes!$D437,Listes!$A$43:$E$49,4,FALSE))))))</f>
        <v/>
      </c>
      <c r="N437" s="71" t="str">
        <f>IF($G437="","",IF($C437=Listes!$B$34,Listes!$I$31,IF($C437=Listes!$B$35,(VLOOKUP(Barèmes!$F437,Listes!$E$31:$F$36,2,FALSE)),IF($C437=Listes!$B$33,IF(Barèmes!$E437&lt;=Listes!$A$64,Barèmes!$E437*Listes!$A$65,IF(Barèmes!$E437&gt;Listes!$D$64,Barèmes!$E437*Listes!$D$65,((Barèmes!$E437*Listes!$B$65)+Listes!$C$65)))))))</f>
        <v/>
      </c>
      <c r="O437" s="72" t="str">
        <f t="shared" si="14"/>
        <v/>
      </c>
      <c r="P437" s="112"/>
    </row>
    <row r="438" spans="1:16" ht="20.100000000000001" customHeight="1" x14ac:dyDescent="0.25">
      <c r="A438" s="26">
        <v>432</v>
      </c>
      <c r="B438" s="96"/>
      <c r="C438" s="96"/>
      <c r="D438" s="96"/>
      <c r="E438" s="96"/>
      <c r="F438" s="96"/>
      <c r="G438" s="77" t="str">
        <f>IF(C438="","",IF(C438="","",(VLOOKUP(C438,Listes!$B$31:$C$35,2,FALSE))))</f>
        <v/>
      </c>
      <c r="H438" s="252"/>
      <c r="I438" s="252"/>
      <c r="J438" s="96" t="str">
        <f t="shared" si="13"/>
        <v/>
      </c>
      <c r="K438" s="72" t="str">
        <f>IF(G438="","",IF(G438="","",(VLOOKUP(G438,Listes!$C$31:$D$35,2,FALSE))))</f>
        <v/>
      </c>
      <c r="L438" s="71" t="str">
        <f>IF($G438="","",IF($C438=Listes!$B$32,IF(Barèmes!$E438&lt;=Listes!$B$53,(Barèmes!$E438*(VLOOKUP(Barèmes!$D438,Listes!$A$54:$E$60,2,FALSE))),IF(Barèmes!$E438&gt;Listes!$E$53,(Barèmes!$E438*(VLOOKUP(Barèmes!$D438,Listes!$A$54:$E$60,5,FALSE))),(Barèmes!$E438*(VLOOKUP(Barèmes!$D438,Listes!$A$54:$E$60,3,FALSE)))+(VLOOKUP(Barèmes!$D438,Listes!$A$54:$E$60,4,FALSE))))))</f>
        <v/>
      </c>
      <c r="M438" s="71" t="str">
        <f>IF($G438="","",IF($C438=Listes!$B$31,IF(Barèmes!$E438&lt;=Listes!$B$42,(Barèmes!$E438*(VLOOKUP(Barèmes!$D438,Listes!$A$43:$E$49,2,FALSE))),IF(Barèmes!$E438&gt;Listes!$D$42,(Barèmes!$E438*(VLOOKUP(Barèmes!$D438,Listes!$A$43:$E$49,5,FALSE))),(Barèmes!$E438*(VLOOKUP(Barèmes!$D438,Listes!$A$43:$E$49,3,FALSE)))+(VLOOKUP(Barèmes!$D438,Listes!$A$43:$E$49,4,FALSE))))))</f>
        <v/>
      </c>
      <c r="N438" s="71" t="str">
        <f>IF($G438="","",IF($C438=Listes!$B$34,Listes!$I$31,IF($C438=Listes!$B$35,(VLOOKUP(Barèmes!$F438,Listes!$E$31:$F$36,2,FALSE)),IF($C438=Listes!$B$33,IF(Barèmes!$E438&lt;=Listes!$A$64,Barèmes!$E438*Listes!$A$65,IF(Barèmes!$E438&gt;Listes!$D$64,Barèmes!$E438*Listes!$D$65,((Barèmes!$E438*Listes!$B$65)+Listes!$C$65)))))))</f>
        <v/>
      </c>
      <c r="O438" s="72" t="str">
        <f t="shared" si="14"/>
        <v/>
      </c>
      <c r="P438" s="112"/>
    </row>
    <row r="439" spans="1:16" ht="20.100000000000001" customHeight="1" x14ac:dyDescent="0.25">
      <c r="A439" s="26">
        <v>433</v>
      </c>
      <c r="B439" s="96"/>
      <c r="C439" s="96"/>
      <c r="D439" s="96"/>
      <c r="E439" s="96"/>
      <c r="F439" s="96"/>
      <c r="G439" s="77" t="str">
        <f>IF(C439="","",IF(C439="","",(VLOOKUP(C439,Listes!$B$31:$C$35,2,FALSE))))</f>
        <v/>
      </c>
      <c r="H439" s="252"/>
      <c r="I439" s="252"/>
      <c r="J439" s="96" t="str">
        <f t="shared" si="13"/>
        <v/>
      </c>
      <c r="K439" s="72" t="str">
        <f>IF(G439="","",IF(G439="","",(VLOOKUP(G439,Listes!$C$31:$D$35,2,FALSE))))</f>
        <v/>
      </c>
      <c r="L439" s="71" t="str">
        <f>IF($G439="","",IF($C439=Listes!$B$32,IF(Barèmes!$E439&lt;=Listes!$B$53,(Barèmes!$E439*(VLOOKUP(Barèmes!$D439,Listes!$A$54:$E$60,2,FALSE))),IF(Barèmes!$E439&gt;Listes!$E$53,(Barèmes!$E439*(VLOOKUP(Barèmes!$D439,Listes!$A$54:$E$60,5,FALSE))),(Barèmes!$E439*(VLOOKUP(Barèmes!$D439,Listes!$A$54:$E$60,3,FALSE)))+(VLOOKUP(Barèmes!$D439,Listes!$A$54:$E$60,4,FALSE))))))</f>
        <v/>
      </c>
      <c r="M439" s="71" t="str">
        <f>IF($G439="","",IF($C439=Listes!$B$31,IF(Barèmes!$E439&lt;=Listes!$B$42,(Barèmes!$E439*(VLOOKUP(Barèmes!$D439,Listes!$A$43:$E$49,2,FALSE))),IF(Barèmes!$E439&gt;Listes!$D$42,(Barèmes!$E439*(VLOOKUP(Barèmes!$D439,Listes!$A$43:$E$49,5,FALSE))),(Barèmes!$E439*(VLOOKUP(Barèmes!$D439,Listes!$A$43:$E$49,3,FALSE)))+(VLOOKUP(Barèmes!$D439,Listes!$A$43:$E$49,4,FALSE))))))</f>
        <v/>
      </c>
      <c r="N439" s="71" t="str">
        <f>IF($G439="","",IF($C439=Listes!$B$34,Listes!$I$31,IF($C439=Listes!$B$35,(VLOOKUP(Barèmes!$F439,Listes!$E$31:$F$36,2,FALSE)),IF($C439=Listes!$B$33,IF(Barèmes!$E439&lt;=Listes!$A$64,Barèmes!$E439*Listes!$A$65,IF(Barèmes!$E439&gt;Listes!$D$64,Barèmes!$E439*Listes!$D$65,((Barèmes!$E439*Listes!$B$65)+Listes!$C$65)))))))</f>
        <v/>
      </c>
      <c r="O439" s="72" t="str">
        <f t="shared" si="14"/>
        <v/>
      </c>
      <c r="P439" s="112"/>
    </row>
    <row r="440" spans="1:16" ht="20.100000000000001" customHeight="1" x14ac:dyDescent="0.25">
      <c r="A440" s="26">
        <v>434</v>
      </c>
      <c r="B440" s="96"/>
      <c r="C440" s="96"/>
      <c r="D440" s="96"/>
      <c r="E440" s="96"/>
      <c r="F440" s="96"/>
      <c r="G440" s="77" t="str">
        <f>IF(C440="","",IF(C440="","",(VLOOKUP(C440,Listes!$B$31:$C$35,2,FALSE))))</f>
        <v/>
      </c>
      <c r="H440" s="252"/>
      <c r="I440" s="252"/>
      <c r="J440" s="96" t="str">
        <f t="shared" si="13"/>
        <v/>
      </c>
      <c r="K440" s="72" t="str">
        <f>IF(G440="","",IF(G440="","",(VLOOKUP(G440,Listes!$C$31:$D$35,2,FALSE))))</f>
        <v/>
      </c>
      <c r="L440" s="71" t="str">
        <f>IF($G440="","",IF($C440=Listes!$B$32,IF(Barèmes!$E440&lt;=Listes!$B$53,(Barèmes!$E440*(VLOOKUP(Barèmes!$D440,Listes!$A$54:$E$60,2,FALSE))),IF(Barèmes!$E440&gt;Listes!$E$53,(Barèmes!$E440*(VLOOKUP(Barèmes!$D440,Listes!$A$54:$E$60,5,FALSE))),(Barèmes!$E440*(VLOOKUP(Barèmes!$D440,Listes!$A$54:$E$60,3,FALSE)))+(VLOOKUP(Barèmes!$D440,Listes!$A$54:$E$60,4,FALSE))))))</f>
        <v/>
      </c>
      <c r="M440" s="71" t="str">
        <f>IF($G440="","",IF($C440=Listes!$B$31,IF(Barèmes!$E440&lt;=Listes!$B$42,(Barèmes!$E440*(VLOOKUP(Barèmes!$D440,Listes!$A$43:$E$49,2,FALSE))),IF(Barèmes!$E440&gt;Listes!$D$42,(Barèmes!$E440*(VLOOKUP(Barèmes!$D440,Listes!$A$43:$E$49,5,FALSE))),(Barèmes!$E440*(VLOOKUP(Barèmes!$D440,Listes!$A$43:$E$49,3,FALSE)))+(VLOOKUP(Barèmes!$D440,Listes!$A$43:$E$49,4,FALSE))))))</f>
        <v/>
      </c>
      <c r="N440" s="71" t="str">
        <f>IF($G440="","",IF($C440=Listes!$B$34,Listes!$I$31,IF($C440=Listes!$B$35,(VLOOKUP(Barèmes!$F440,Listes!$E$31:$F$36,2,FALSE)),IF($C440=Listes!$B$33,IF(Barèmes!$E440&lt;=Listes!$A$64,Barèmes!$E440*Listes!$A$65,IF(Barèmes!$E440&gt;Listes!$D$64,Barèmes!$E440*Listes!$D$65,((Barèmes!$E440*Listes!$B$65)+Listes!$C$65)))))))</f>
        <v/>
      </c>
      <c r="O440" s="72" t="str">
        <f t="shared" si="14"/>
        <v/>
      </c>
      <c r="P440" s="112"/>
    </row>
    <row r="441" spans="1:16" ht="20.100000000000001" customHeight="1" x14ac:dyDescent="0.25">
      <c r="A441" s="26">
        <v>435</v>
      </c>
      <c r="B441" s="96"/>
      <c r="C441" s="96"/>
      <c r="D441" s="96"/>
      <c r="E441" s="96"/>
      <c r="F441" s="96"/>
      <c r="G441" s="77" t="str">
        <f>IF(C441="","",IF(C441="","",(VLOOKUP(C441,Listes!$B$31:$C$35,2,FALSE))))</f>
        <v/>
      </c>
      <c r="H441" s="252"/>
      <c r="I441" s="252"/>
      <c r="J441" s="96" t="str">
        <f t="shared" si="13"/>
        <v/>
      </c>
      <c r="K441" s="72" t="str">
        <f>IF(G441="","",IF(G441="","",(VLOOKUP(G441,Listes!$C$31:$D$35,2,FALSE))))</f>
        <v/>
      </c>
      <c r="L441" s="71" t="str">
        <f>IF($G441="","",IF($C441=Listes!$B$32,IF(Barèmes!$E441&lt;=Listes!$B$53,(Barèmes!$E441*(VLOOKUP(Barèmes!$D441,Listes!$A$54:$E$60,2,FALSE))),IF(Barèmes!$E441&gt;Listes!$E$53,(Barèmes!$E441*(VLOOKUP(Barèmes!$D441,Listes!$A$54:$E$60,5,FALSE))),(Barèmes!$E441*(VLOOKUP(Barèmes!$D441,Listes!$A$54:$E$60,3,FALSE)))+(VLOOKUP(Barèmes!$D441,Listes!$A$54:$E$60,4,FALSE))))))</f>
        <v/>
      </c>
      <c r="M441" s="71" t="str">
        <f>IF($G441="","",IF($C441=Listes!$B$31,IF(Barèmes!$E441&lt;=Listes!$B$42,(Barèmes!$E441*(VLOOKUP(Barèmes!$D441,Listes!$A$43:$E$49,2,FALSE))),IF(Barèmes!$E441&gt;Listes!$D$42,(Barèmes!$E441*(VLOOKUP(Barèmes!$D441,Listes!$A$43:$E$49,5,FALSE))),(Barèmes!$E441*(VLOOKUP(Barèmes!$D441,Listes!$A$43:$E$49,3,FALSE)))+(VLOOKUP(Barèmes!$D441,Listes!$A$43:$E$49,4,FALSE))))))</f>
        <v/>
      </c>
      <c r="N441" s="71" t="str">
        <f>IF($G441="","",IF($C441=Listes!$B$34,Listes!$I$31,IF($C441=Listes!$B$35,(VLOOKUP(Barèmes!$F441,Listes!$E$31:$F$36,2,FALSE)),IF($C441=Listes!$B$33,IF(Barèmes!$E441&lt;=Listes!$A$64,Barèmes!$E441*Listes!$A$65,IF(Barèmes!$E441&gt;Listes!$D$64,Barèmes!$E441*Listes!$D$65,((Barèmes!$E441*Listes!$B$65)+Listes!$C$65)))))))</f>
        <v/>
      </c>
      <c r="O441" s="72" t="str">
        <f t="shared" si="14"/>
        <v/>
      </c>
      <c r="P441" s="112"/>
    </row>
    <row r="442" spans="1:16" ht="20.100000000000001" customHeight="1" x14ac:dyDescent="0.25">
      <c r="A442" s="26">
        <v>436</v>
      </c>
      <c r="B442" s="96"/>
      <c r="C442" s="96"/>
      <c r="D442" s="96"/>
      <c r="E442" s="96"/>
      <c r="F442" s="96"/>
      <c r="G442" s="77" t="str">
        <f>IF(C442="","",IF(C442="","",(VLOOKUP(C442,Listes!$B$31:$C$35,2,FALSE))))</f>
        <v/>
      </c>
      <c r="H442" s="252"/>
      <c r="I442" s="252"/>
      <c r="J442" s="96" t="str">
        <f t="shared" si="13"/>
        <v/>
      </c>
      <c r="K442" s="72" t="str">
        <f>IF(G442="","",IF(G442="","",(VLOOKUP(G442,Listes!$C$31:$D$35,2,FALSE))))</f>
        <v/>
      </c>
      <c r="L442" s="71" t="str">
        <f>IF($G442="","",IF($C442=Listes!$B$32,IF(Barèmes!$E442&lt;=Listes!$B$53,(Barèmes!$E442*(VLOOKUP(Barèmes!$D442,Listes!$A$54:$E$60,2,FALSE))),IF(Barèmes!$E442&gt;Listes!$E$53,(Barèmes!$E442*(VLOOKUP(Barèmes!$D442,Listes!$A$54:$E$60,5,FALSE))),(Barèmes!$E442*(VLOOKUP(Barèmes!$D442,Listes!$A$54:$E$60,3,FALSE)))+(VLOOKUP(Barèmes!$D442,Listes!$A$54:$E$60,4,FALSE))))))</f>
        <v/>
      </c>
      <c r="M442" s="71" t="str">
        <f>IF($G442="","",IF($C442=Listes!$B$31,IF(Barèmes!$E442&lt;=Listes!$B$42,(Barèmes!$E442*(VLOOKUP(Barèmes!$D442,Listes!$A$43:$E$49,2,FALSE))),IF(Barèmes!$E442&gt;Listes!$D$42,(Barèmes!$E442*(VLOOKUP(Barèmes!$D442,Listes!$A$43:$E$49,5,FALSE))),(Barèmes!$E442*(VLOOKUP(Barèmes!$D442,Listes!$A$43:$E$49,3,FALSE)))+(VLOOKUP(Barèmes!$D442,Listes!$A$43:$E$49,4,FALSE))))))</f>
        <v/>
      </c>
      <c r="N442" s="71" t="str">
        <f>IF($G442="","",IF($C442=Listes!$B$34,Listes!$I$31,IF($C442=Listes!$B$35,(VLOOKUP(Barèmes!$F442,Listes!$E$31:$F$36,2,FALSE)),IF($C442=Listes!$B$33,IF(Barèmes!$E442&lt;=Listes!$A$64,Barèmes!$E442*Listes!$A$65,IF(Barèmes!$E442&gt;Listes!$D$64,Barèmes!$E442*Listes!$D$65,((Barèmes!$E442*Listes!$B$65)+Listes!$C$65)))))))</f>
        <v/>
      </c>
      <c r="O442" s="72" t="str">
        <f t="shared" si="14"/>
        <v/>
      </c>
      <c r="P442" s="112"/>
    </row>
    <row r="443" spans="1:16" ht="20.100000000000001" customHeight="1" x14ac:dyDescent="0.25">
      <c r="A443" s="26">
        <v>437</v>
      </c>
      <c r="B443" s="96"/>
      <c r="C443" s="96"/>
      <c r="D443" s="96"/>
      <c r="E443" s="96"/>
      <c r="F443" s="96"/>
      <c r="G443" s="77" t="str">
        <f>IF(C443="","",IF(C443="","",(VLOOKUP(C443,Listes!$B$31:$C$35,2,FALSE))))</f>
        <v/>
      </c>
      <c r="H443" s="252"/>
      <c r="I443" s="252"/>
      <c r="J443" s="96" t="str">
        <f t="shared" si="13"/>
        <v/>
      </c>
      <c r="K443" s="72" t="str">
        <f>IF(G443="","",IF(G443="","",(VLOOKUP(G443,Listes!$C$31:$D$35,2,FALSE))))</f>
        <v/>
      </c>
      <c r="L443" s="71" t="str">
        <f>IF($G443="","",IF($C443=Listes!$B$32,IF(Barèmes!$E443&lt;=Listes!$B$53,(Barèmes!$E443*(VLOOKUP(Barèmes!$D443,Listes!$A$54:$E$60,2,FALSE))),IF(Barèmes!$E443&gt;Listes!$E$53,(Barèmes!$E443*(VLOOKUP(Barèmes!$D443,Listes!$A$54:$E$60,5,FALSE))),(Barèmes!$E443*(VLOOKUP(Barèmes!$D443,Listes!$A$54:$E$60,3,FALSE)))+(VLOOKUP(Barèmes!$D443,Listes!$A$54:$E$60,4,FALSE))))))</f>
        <v/>
      </c>
      <c r="M443" s="71" t="str">
        <f>IF($G443="","",IF($C443=Listes!$B$31,IF(Barèmes!$E443&lt;=Listes!$B$42,(Barèmes!$E443*(VLOOKUP(Barèmes!$D443,Listes!$A$43:$E$49,2,FALSE))),IF(Barèmes!$E443&gt;Listes!$D$42,(Barèmes!$E443*(VLOOKUP(Barèmes!$D443,Listes!$A$43:$E$49,5,FALSE))),(Barèmes!$E443*(VLOOKUP(Barèmes!$D443,Listes!$A$43:$E$49,3,FALSE)))+(VLOOKUP(Barèmes!$D443,Listes!$A$43:$E$49,4,FALSE))))))</f>
        <v/>
      </c>
      <c r="N443" s="71" t="str">
        <f>IF($G443="","",IF($C443=Listes!$B$34,Listes!$I$31,IF($C443=Listes!$B$35,(VLOOKUP(Barèmes!$F443,Listes!$E$31:$F$36,2,FALSE)),IF($C443=Listes!$B$33,IF(Barèmes!$E443&lt;=Listes!$A$64,Barèmes!$E443*Listes!$A$65,IF(Barèmes!$E443&gt;Listes!$D$64,Barèmes!$E443*Listes!$D$65,((Barèmes!$E443*Listes!$B$65)+Listes!$C$65)))))))</f>
        <v/>
      </c>
      <c r="O443" s="72" t="str">
        <f t="shared" si="14"/>
        <v/>
      </c>
      <c r="P443" s="112"/>
    </row>
    <row r="444" spans="1:16" ht="20.100000000000001" customHeight="1" x14ac:dyDescent="0.25">
      <c r="A444" s="26">
        <v>438</v>
      </c>
      <c r="B444" s="96"/>
      <c r="C444" s="96"/>
      <c r="D444" s="96"/>
      <c r="E444" s="96"/>
      <c r="F444" s="96"/>
      <c r="G444" s="77" t="str">
        <f>IF(C444="","",IF(C444="","",(VLOOKUP(C444,Listes!$B$31:$C$35,2,FALSE))))</f>
        <v/>
      </c>
      <c r="H444" s="252"/>
      <c r="I444" s="252"/>
      <c r="J444" s="96" t="str">
        <f t="shared" si="13"/>
        <v/>
      </c>
      <c r="K444" s="72" t="str">
        <f>IF(G444="","",IF(G444="","",(VLOOKUP(G444,Listes!$C$31:$D$35,2,FALSE))))</f>
        <v/>
      </c>
      <c r="L444" s="71" t="str">
        <f>IF($G444="","",IF($C444=Listes!$B$32,IF(Barèmes!$E444&lt;=Listes!$B$53,(Barèmes!$E444*(VLOOKUP(Barèmes!$D444,Listes!$A$54:$E$60,2,FALSE))),IF(Barèmes!$E444&gt;Listes!$E$53,(Barèmes!$E444*(VLOOKUP(Barèmes!$D444,Listes!$A$54:$E$60,5,FALSE))),(Barèmes!$E444*(VLOOKUP(Barèmes!$D444,Listes!$A$54:$E$60,3,FALSE)))+(VLOOKUP(Barèmes!$D444,Listes!$A$54:$E$60,4,FALSE))))))</f>
        <v/>
      </c>
      <c r="M444" s="71" t="str">
        <f>IF($G444="","",IF($C444=Listes!$B$31,IF(Barèmes!$E444&lt;=Listes!$B$42,(Barèmes!$E444*(VLOOKUP(Barèmes!$D444,Listes!$A$43:$E$49,2,FALSE))),IF(Barèmes!$E444&gt;Listes!$D$42,(Barèmes!$E444*(VLOOKUP(Barèmes!$D444,Listes!$A$43:$E$49,5,FALSE))),(Barèmes!$E444*(VLOOKUP(Barèmes!$D444,Listes!$A$43:$E$49,3,FALSE)))+(VLOOKUP(Barèmes!$D444,Listes!$A$43:$E$49,4,FALSE))))))</f>
        <v/>
      </c>
      <c r="N444" s="71" t="str">
        <f>IF($G444="","",IF($C444=Listes!$B$34,Listes!$I$31,IF($C444=Listes!$B$35,(VLOOKUP(Barèmes!$F444,Listes!$E$31:$F$36,2,FALSE)),IF($C444=Listes!$B$33,IF(Barèmes!$E444&lt;=Listes!$A$64,Barèmes!$E444*Listes!$A$65,IF(Barèmes!$E444&gt;Listes!$D$64,Barèmes!$E444*Listes!$D$65,((Barèmes!$E444*Listes!$B$65)+Listes!$C$65)))))))</f>
        <v/>
      </c>
      <c r="O444" s="72" t="str">
        <f t="shared" si="14"/>
        <v/>
      </c>
      <c r="P444" s="112"/>
    </row>
    <row r="445" spans="1:16" ht="20.100000000000001" customHeight="1" x14ac:dyDescent="0.25">
      <c r="A445" s="26">
        <v>439</v>
      </c>
      <c r="B445" s="96"/>
      <c r="C445" s="96"/>
      <c r="D445" s="96"/>
      <c r="E445" s="96"/>
      <c r="F445" s="96"/>
      <c r="G445" s="77" t="str">
        <f>IF(C445="","",IF(C445="","",(VLOOKUP(C445,Listes!$B$31:$C$35,2,FALSE))))</f>
        <v/>
      </c>
      <c r="H445" s="252"/>
      <c r="I445" s="252"/>
      <c r="J445" s="96" t="str">
        <f t="shared" si="13"/>
        <v/>
      </c>
      <c r="K445" s="72" t="str">
        <f>IF(G445="","",IF(G445="","",(VLOOKUP(G445,Listes!$C$31:$D$35,2,FALSE))))</f>
        <v/>
      </c>
      <c r="L445" s="71" t="str">
        <f>IF($G445="","",IF($C445=Listes!$B$32,IF(Barèmes!$E445&lt;=Listes!$B$53,(Barèmes!$E445*(VLOOKUP(Barèmes!$D445,Listes!$A$54:$E$60,2,FALSE))),IF(Barèmes!$E445&gt;Listes!$E$53,(Barèmes!$E445*(VLOOKUP(Barèmes!$D445,Listes!$A$54:$E$60,5,FALSE))),(Barèmes!$E445*(VLOOKUP(Barèmes!$D445,Listes!$A$54:$E$60,3,FALSE)))+(VLOOKUP(Barèmes!$D445,Listes!$A$54:$E$60,4,FALSE))))))</f>
        <v/>
      </c>
      <c r="M445" s="71" t="str">
        <f>IF($G445="","",IF($C445=Listes!$B$31,IF(Barèmes!$E445&lt;=Listes!$B$42,(Barèmes!$E445*(VLOOKUP(Barèmes!$D445,Listes!$A$43:$E$49,2,FALSE))),IF(Barèmes!$E445&gt;Listes!$D$42,(Barèmes!$E445*(VLOOKUP(Barèmes!$D445,Listes!$A$43:$E$49,5,FALSE))),(Barèmes!$E445*(VLOOKUP(Barèmes!$D445,Listes!$A$43:$E$49,3,FALSE)))+(VLOOKUP(Barèmes!$D445,Listes!$A$43:$E$49,4,FALSE))))))</f>
        <v/>
      </c>
      <c r="N445" s="71" t="str">
        <f>IF($G445="","",IF($C445=Listes!$B$34,Listes!$I$31,IF($C445=Listes!$B$35,(VLOOKUP(Barèmes!$F445,Listes!$E$31:$F$36,2,FALSE)),IF($C445=Listes!$B$33,IF(Barèmes!$E445&lt;=Listes!$A$64,Barèmes!$E445*Listes!$A$65,IF(Barèmes!$E445&gt;Listes!$D$64,Barèmes!$E445*Listes!$D$65,((Barèmes!$E445*Listes!$B$65)+Listes!$C$65)))))))</f>
        <v/>
      </c>
      <c r="O445" s="72" t="str">
        <f t="shared" si="14"/>
        <v/>
      </c>
      <c r="P445" s="112"/>
    </row>
    <row r="446" spans="1:16" ht="20.100000000000001" customHeight="1" x14ac:dyDescent="0.25">
      <c r="A446" s="26">
        <v>440</v>
      </c>
      <c r="B446" s="96"/>
      <c r="C446" s="96"/>
      <c r="D446" s="96"/>
      <c r="E446" s="96"/>
      <c r="F446" s="96"/>
      <c r="G446" s="77" t="str">
        <f>IF(C446="","",IF(C446="","",(VLOOKUP(C446,Listes!$B$31:$C$35,2,FALSE))))</f>
        <v/>
      </c>
      <c r="H446" s="252"/>
      <c r="I446" s="252"/>
      <c r="J446" s="96" t="str">
        <f t="shared" si="13"/>
        <v/>
      </c>
      <c r="K446" s="72" t="str">
        <f>IF(G446="","",IF(G446="","",(VLOOKUP(G446,Listes!$C$31:$D$35,2,FALSE))))</f>
        <v/>
      </c>
      <c r="L446" s="71" t="str">
        <f>IF($G446="","",IF($C446=Listes!$B$32,IF(Barèmes!$E446&lt;=Listes!$B$53,(Barèmes!$E446*(VLOOKUP(Barèmes!$D446,Listes!$A$54:$E$60,2,FALSE))),IF(Barèmes!$E446&gt;Listes!$E$53,(Barèmes!$E446*(VLOOKUP(Barèmes!$D446,Listes!$A$54:$E$60,5,FALSE))),(Barèmes!$E446*(VLOOKUP(Barèmes!$D446,Listes!$A$54:$E$60,3,FALSE)))+(VLOOKUP(Barèmes!$D446,Listes!$A$54:$E$60,4,FALSE))))))</f>
        <v/>
      </c>
      <c r="M446" s="71" t="str">
        <f>IF($G446="","",IF($C446=Listes!$B$31,IF(Barèmes!$E446&lt;=Listes!$B$42,(Barèmes!$E446*(VLOOKUP(Barèmes!$D446,Listes!$A$43:$E$49,2,FALSE))),IF(Barèmes!$E446&gt;Listes!$D$42,(Barèmes!$E446*(VLOOKUP(Barèmes!$D446,Listes!$A$43:$E$49,5,FALSE))),(Barèmes!$E446*(VLOOKUP(Barèmes!$D446,Listes!$A$43:$E$49,3,FALSE)))+(VLOOKUP(Barèmes!$D446,Listes!$A$43:$E$49,4,FALSE))))))</f>
        <v/>
      </c>
      <c r="N446" s="71" t="str">
        <f>IF($G446="","",IF($C446=Listes!$B$34,Listes!$I$31,IF($C446=Listes!$B$35,(VLOOKUP(Barèmes!$F446,Listes!$E$31:$F$36,2,FALSE)),IF($C446=Listes!$B$33,IF(Barèmes!$E446&lt;=Listes!$A$64,Barèmes!$E446*Listes!$A$65,IF(Barèmes!$E446&gt;Listes!$D$64,Barèmes!$E446*Listes!$D$65,((Barèmes!$E446*Listes!$B$65)+Listes!$C$65)))))))</f>
        <v/>
      </c>
      <c r="O446" s="72" t="str">
        <f t="shared" si="14"/>
        <v/>
      </c>
      <c r="P446" s="112"/>
    </row>
    <row r="447" spans="1:16" ht="20.100000000000001" customHeight="1" x14ac:dyDescent="0.25">
      <c r="A447" s="26">
        <v>441</v>
      </c>
      <c r="B447" s="96"/>
      <c r="C447" s="96"/>
      <c r="D447" s="96"/>
      <c r="E447" s="96"/>
      <c r="F447" s="96"/>
      <c r="G447" s="77" t="str">
        <f>IF(C447="","",IF(C447="","",(VLOOKUP(C447,Listes!$B$31:$C$35,2,FALSE))))</f>
        <v/>
      </c>
      <c r="H447" s="252"/>
      <c r="I447" s="252"/>
      <c r="J447" s="96" t="str">
        <f t="shared" si="13"/>
        <v/>
      </c>
      <c r="K447" s="72" t="str">
        <f>IF(G447="","",IF(G447="","",(VLOOKUP(G447,Listes!$C$31:$D$35,2,FALSE))))</f>
        <v/>
      </c>
      <c r="L447" s="71" t="str">
        <f>IF($G447="","",IF($C447=Listes!$B$32,IF(Barèmes!$E447&lt;=Listes!$B$53,(Barèmes!$E447*(VLOOKUP(Barèmes!$D447,Listes!$A$54:$E$60,2,FALSE))),IF(Barèmes!$E447&gt;Listes!$E$53,(Barèmes!$E447*(VLOOKUP(Barèmes!$D447,Listes!$A$54:$E$60,5,FALSE))),(Barèmes!$E447*(VLOOKUP(Barèmes!$D447,Listes!$A$54:$E$60,3,FALSE)))+(VLOOKUP(Barèmes!$D447,Listes!$A$54:$E$60,4,FALSE))))))</f>
        <v/>
      </c>
      <c r="M447" s="71" t="str">
        <f>IF($G447="","",IF($C447=Listes!$B$31,IF(Barèmes!$E447&lt;=Listes!$B$42,(Barèmes!$E447*(VLOOKUP(Barèmes!$D447,Listes!$A$43:$E$49,2,FALSE))),IF(Barèmes!$E447&gt;Listes!$D$42,(Barèmes!$E447*(VLOOKUP(Barèmes!$D447,Listes!$A$43:$E$49,5,FALSE))),(Barèmes!$E447*(VLOOKUP(Barèmes!$D447,Listes!$A$43:$E$49,3,FALSE)))+(VLOOKUP(Barèmes!$D447,Listes!$A$43:$E$49,4,FALSE))))))</f>
        <v/>
      </c>
      <c r="N447" s="71" t="str">
        <f>IF($G447="","",IF($C447=Listes!$B$34,Listes!$I$31,IF($C447=Listes!$B$35,(VLOOKUP(Barèmes!$F447,Listes!$E$31:$F$36,2,FALSE)),IF($C447=Listes!$B$33,IF(Barèmes!$E447&lt;=Listes!$A$64,Barèmes!$E447*Listes!$A$65,IF(Barèmes!$E447&gt;Listes!$D$64,Barèmes!$E447*Listes!$D$65,((Barèmes!$E447*Listes!$B$65)+Listes!$C$65)))))))</f>
        <v/>
      </c>
      <c r="O447" s="72" t="str">
        <f t="shared" si="14"/>
        <v/>
      </c>
      <c r="P447" s="112"/>
    </row>
    <row r="448" spans="1:16" ht="20.100000000000001" customHeight="1" x14ac:dyDescent="0.25">
      <c r="A448" s="26">
        <v>442</v>
      </c>
      <c r="B448" s="96"/>
      <c r="C448" s="96"/>
      <c r="D448" s="96"/>
      <c r="E448" s="96"/>
      <c r="F448" s="96"/>
      <c r="G448" s="77" t="str">
        <f>IF(C448="","",IF(C448="","",(VLOOKUP(C448,Listes!$B$31:$C$35,2,FALSE))))</f>
        <v/>
      </c>
      <c r="H448" s="252"/>
      <c r="I448" s="252"/>
      <c r="J448" s="96" t="str">
        <f t="shared" si="13"/>
        <v/>
      </c>
      <c r="K448" s="72" t="str">
        <f>IF(G448="","",IF(G448="","",(VLOOKUP(G448,Listes!$C$31:$D$35,2,FALSE))))</f>
        <v/>
      </c>
      <c r="L448" s="71" t="str">
        <f>IF($G448="","",IF($C448=Listes!$B$32,IF(Barèmes!$E448&lt;=Listes!$B$53,(Barèmes!$E448*(VLOOKUP(Barèmes!$D448,Listes!$A$54:$E$60,2,FALSE))),IF(Barèmes!$E448&gt;Listes!$E$53,(Barèmes!$E448*(VLOOKUP(Barèmes!$D448,Listes!$A$54:$E$60,5,FALSE))),(Barèmes!$E448*(VLOOKUP(Barèmes!$D448,Listes!$A$54:$E$60,3,FALSE)))+(VLOOKUP(Barèmes!$D448,Listes!$A$54:$E$60,4,FALSE))))))</f>
        <v/>
      </c>
      <c r="M448" s="71" t="str">
        <f>IF($G448="","",IF($C448=Listes!$B$31,IF(Barèmes!$E448&lt;=Listes!$B$42,(Barèmes!$E448*(VLOOKUP(Barèmes!$D448,Listes!$A$43:$E$49,2,FALSE))),IF(Barèmes!$E448&gt;Listes!$D$42,(Barèmes!$E448*(VLOOKUP(Barèmes!$D448,Listes!$A$43:$E$49,5,FALSE))),(Barèmes!$E448*(VLOOKUP(Barèmes!$D448,Listes!$A$43:$E$49,3,FALSE)))+(VLOOKUP(Barèmes!$D448,Listes!$A$43:$E$49,4,FALSE))))))</f>
        <v/>
      </c>
      <c r="N448" s="71" t="str">
        <f>IF($G448="","",IF($C448=Listes!$B$34,Listes!$I$31,IF($C448=Listes!$B$35,(VLOOKUP(Barèmes!$F448,Listes!$E$31:$F$36,2,FALSE)),IF($C448=Listes!$B$33,IF(Barèmes!$E448&lt;=Listes!$A$64,Barèmes!$E448*Listes!$A$65,IF(Barèmes!$E448&gt;Listes!$D$64,Barèmes!$E448*Listes!$D$65,((Barèmes!$E448*Listes!$B$65)+Listes!$C$65)))))))</f>
        <v/>
      </c>
      <c r="O448" s="72" t="str">
        <f t="shared" si="14"/>
        <v/>
      </c>
      <c r="P448" s="112"/>
    </row>
    <row r="449" spans="1:16" ht="20.100000000000001" customHeight="1" x14ac:dyDescent="0.25">
      <c r="A449" s="26">
        <v>443</v>
      </c>
      <c r="B449" s="96"/>
      <c r="C449" s="96"/>
      <c r="D449" s="96"/>
      <c r="E449" s="96"/>
      <c r="F449" s="96"/>
      <c r="G449" s="77" t="str">
        <f>IF(C449="","",IF(C449="","",(VLOOKUP(C449,Listes!$B$31:$C$35,2,FALSE))))</f>
        <v/>
      </c>
      <c r="H449" s="252"/>
      <c r="I449" s="252"/>
      <c r="J449" s="96" t="str">
        <f t="shared" si="13"/>
        <v/>
      </c>
      <c r="K449" s="72" t="str">
        <f>IF(G449="","",IF(G449="","",(VLOOKUP(G449,Listes!$C$31:$D$35,2,FALSE))))</f>
        <v/>
      </c>
      <c r="L449" s="71" t="str">
        <f>IF($G449="","",IF($C449=Listes!$B$32,IF(Barèmes!$E449&lt;=Listes!$B$53,(Barèmes!$E449*(VLOOKUP(Barèmes!$D449,Listes!$A$54:$E$60,2,FALSE))),IF(Barèmes!$E449&gt;Listes!$E$53,(Barèmes!$E449*(VLOOKUP(Barèmes!$D449,Listes!$A$54:$E$60,5,FALSE))),(Barèmes!$E449*(VLOOKUP(Barèmes!$D449,Listes!$A$54:$E$60,3,FALSE)))+(VLOOKUP(Barèmes!$D449,Listes!$A$54:$E$60,4,FALSE))))))</f>
        <v/>
      </c>
      <c r="M449" s="71" t="str">
        <f>IF($G449="","",IF($C449=Listes!$B$31,IF(Barèmes!$E449&lt;=Listes!$B$42,(Barèmes!$E449*(VLOOKUP(Barèmes!$D449,Listes!$A$43:$E$49,2,FALSE))),IF(Barèmes!$E449&gt;Listes!$D$42,(Barèmes!$E449*(VLOOKUP(Barèmes!$D449,Listes!$A$43:$E$49,5,FALSE))),(Barèmes!$E449*(VLOOKUP(Barèmes!$D449,Listes!$A$43:$E$49,3,FALSE)))+(VLOOKUP(Barèmes!$D449,Listes!$A$43:$E$49,4,FALSE))))))</f>
        <v/>
      </c>
      <c r="N449" s="71" t="str">
        <f>IF($G449="","",IF($C449=Listes!$B$34,Listes!$I$31,IF($C449=Listes!$B$35,(VLOOKUP(Barèmes!$F449,Listes!$E$31:$F$36,2,FALSE)),IF($C449=Listes!$B$33,IF(Barèmes!$E449&lt;=Listes!$A$64,Barèmes!$E449*Listes!$A$65,IF(Barèmes!$E449&gt;Listes!$D$64,Barèmes!$E449*Listes!$D$65,((Barèmes!$E449*Listes!$B$65)+Listes!$C$65)))))))</f>
        <v/>
      </c>
      <c r="O449" s="72" t="str">
        <f t="shared" si="14"/>
        <v/>
      </c>
      <c r="P449" s="112"/>
    </row>
    <row r="450" spans="1:16" ht="20.100000000000001" customHeight="1" x14ac:dyDescent="0.25">
      <c r="A450" s="26">
        <v>444</v>
      </c>
      <c r="B450" s="96"/>
      <c r="C450" s="96"/>
      <c r="D450" s="96"/>
      <c r="E450" s="96"/>
      <c r="F450" s="96"/>
      <c r="G450" s="77" t="str">
        <f>IF(C450="","",IF(C450="","",(VLOOKUP(C450,Listes!$B$31:$C$35,2,FALSE))))</f>
        <v/>
      </c>
      <c r="H450" s="252"/>
      <c r="I450" s="252"/>
      <c r="J450" s="96" t="str">
        <f t="shared" si="13"/>
        <v/>
      </c>
      <c r="K450" s="72" t="str">
        <f>IF(G450="","",IF(G450="","",(VLOOKUP(G450,Listes!$C$31:$D$35,2,FALSE))))</f>
        <v/>
      </c>
      <c r="L450" s="71" t="str">
        <f>IF($G450="","",IF($C450=Listes!$B$32,IF(Barèmes!$E450&lt;=Listes!$B$53,(Barèmes!$E450*(VLOOKUP(Barèmes!$D450,Listes!$A$54:$E$60,2,FALSE))),IF(Barèmes!$E450&gt;Listes!$E$53,(Barèmes!$E450*(VLOOKUP(Barèmes!$D450,Listes!$A$54:$E$60,5,FALSE))),(Barèmes!$E450*(VLOOKUP(Barèmes!$D450,Listes!$A$54:$E$60,3,FALSE)))+(VLOOKUP(Barèmes!$D450,Listes!$A$54:$E$60,4,FALSE))))))</f>
        <v/>
      </c>
      <c r="M450" s="71" t="str">
        <f>IF($G450="","",IF($C450=Listes!$B$31,IF(Barèmes!$E450&lt;=Listes!$B$42,(Barèmes!$E450*(VLOOKUP(Barèmes!$D450,Listes!$A$43:$E$49,2,FALSE))),IF(Barèmes!$E450&gt;Listes!$D$42,(Barèmes!$E450*(VLOOKUP(Barèmes!$D450,Listes!$A$43:$E$49,5,FALSE))),(Barèmes!$E450*(VLOOKUP(Barèmes!$D450,Listes!$A$43:$E$49,3,FALSE)))+(VLOOKUP(Barèmes!$D450,Listes!$A$43:$E$49,4,FALSE))))))</f>
        <v/>
      </c>
      <c r="N450" s="71" t="str">
        <f>IF($G450="","",IF($C450=Listes!$B$34,Listes!$I$31,IF($C450=Listes!$B$35,(VLOOKUP(Barèmes!$F450,Listes!$E$31:$F$36,2,FALSE)),IF($C450=Listes!$B$33,IF(Barèmes!$E450&lt;=Listes!$A$64,Barèmes!$E450*Listes!$A$65,IF(Barèmes!$E450&gt;Listes!$D$64,Barèmes!$E450*Listes!$D$65,((Barèmes!$E450*Listes!$B$65)+Listes!$C$65)))))))</f>
        <v/>
      </c>
      <c r="O450" s="72" t="str">
        <f t="shared" si="14"/>
        <v/>
      </c>
      <c r="P450" s="112"/>
    </row>
    <row r="451" spans="1:16" ht="20.100000000000001" customHeight="1" x14ac:dyDescent="0.25">
      <c r="A451" s="26">
        <v>445</v>
      </c>
      <c r="B451" s="96"/>
      <c r="C451" s="96"/>
      <c r="D451" s="96"/>
      <c r="E451" s="96"/>
      <c r="F451" s="96"/>
      <c r="G451" s="77" t="str">
        <f>IF(C451="","",IF(C451="","",(VLOOKUP(C451,Listes!$B$31:$C$35,2,FALSE))))</f>
        <v/>
      </c>
      <c r="H451" s="252"/>
      <c r="I451" s="252"/>
      <c r="J451" s="96" t="str">
        <f t="shared" si="13"/>
        <v/>
      </c>
      <c r="K451" s="72" t="str">
        <f>IF(G451="","",IF(G451="","",(VLOOKUP(G451,Listes!$C$31:$D$35,2,FALSE))))</f>
        <v/>
      </c>
      <c r="L451" s="71" t="str">
        <f>IF($G451="","",IF($C451=Listes!$B$32,IF(Barèmes!$E451&lt;=Listes!$B$53,(Barèmes!$E451*(VLOOKUP(Barèmes!$D451,Listes!$A$54:$E$60,2,FALSE))),IF(Barèmes!$E451&gt;Listes!$E$53,(Barèmes!$E451*(VLOOKUP(Barèmes!$D451,Listes!$A$54:$E$60,5,FALSE))),(Barèmes!$E451*(VLOOKUP(Barèmes!$D451,Listes!$A$54:$E$60,3,FALSE)))+(VLOOKUP(Barèmes!$D451,Listes!$A$54:$E$60,4,FALSE))))))</f>
        <v/>
      </c>
      <c r="M451" s="71" t="str">
        <f>IF($G451="","",IF($C451=Listes!$B$31,IF(Barèmes!$E451&lt;=Listes!$B$42,(Barèmes!$E451*(VLOOKUP(Barèmes!$D451,Listes!$A$43:$E$49,2,FALSE))),IF(Barèmes!$E451&gt;Listes!$D$42,(Barèmes!$E451*(VLOOKUP(Barèmes!$D451,Listes!$A$43:$E$49,5,FALSE))),(Barèmes!$E451*(VLOOKUP(Barèmes!$D451,Listes!$A$43:$E$49,3,FALSE)))+(VLOOKUP(Barèmes!$D451,Listes!$A$43:$E$49,4,FALSE))))))</f>
        <v/>
      </c>
      <c r="N451" s="71" t="str">
        <f>IF($G451="","",IF($C451=Listes!$B$34,Listes!$I$31,IF($C451=Listes!$B$35,(VLOOKUP(Barèmes!$F451,Listes!$E$31:$F$36,2,FALSE)),IF($C451=Listes!$B$33,IF(Barèmes!$E451&lt;=Listes!$A$64,Barèmes!$E451*Listes!$A$65,IF(Barèmes!$E451&gt;Listes!$D$64,Barèmes!$E451*Listes!$D$65,((Barèmes!$E451*Listes!$B$65)+Listes!$C$65)))))))</f>
        <v/>
      </c>
      <c r="O451" s="72" t="str">
        <f t="shared" si="14"/>
        <v/>
      </c>
      <c r="P451" s="112"/>
    </row>
    <row r="452" spans="1:16" ht="20.100000000000001" customHeight="1" x14ac:dyDescent="0.25">
      <c r="A452" s="26">
        <v>446</v>
      </c>
      <c r="B452" s="96"/>
      <c r="C452" s="96"/>
      <c r="D452" s="96"/>
      <c r="E452" s="96"/>
      <c r="F452" s="96"/>
      <c r="G452" s="77" t="str">
        <f>IF(C452="","",IF(C452="","",(VLOOKUP(C452,Listes!$B$31:$C$35,2,FALSE))))</f>
        <v/>
      </c>
      <c r="H452" s="252"/>
      <c r="I452" s="252"/>
      <c r="J452" s="96" t="str">
        <f t="shared" si="13"/>
        <v/>
      </c>
      <c r="K452" s="72" t="str">
        <f>IF(G452="","",IF(G452="","",(VLOOKUP(G452,Listes!$C$31:$D$35,2,FALSE))))</f>
        <v/>
      </c>
      <c r="L452" s="71" t="str">
        <f>IF($G452="","",IF($C452=Listes!$B$32,IF(Barèmes!$E452&lt;=Listes!$B$53,(Barèmes!$E452*(VLOOKUP(Barèmes!$D452,Listes!$A$54:$E$60,2,FALSE))),IF(Barèmes!$E452&gt;Listes!$E$53,(Barèmes!$E452*(VLOOKUP(Barèmes!$D452,Listes!$A$54:$E$60,5,FALSE))),(Barèmes!$E452*(VLOOKUP(Barèmes!$D452,Listes!$A$54:$E$60,3,FALSE)))+(VLOOKUP(Barèmes!$D452,Listes!$A$54:$E$60,4,FALSE))))))</f>
        <v/>
      </c>
      <c r="M452" s="71" t="str">
        <f>IF($G452="","",IF($C452=Listes!$B$31,IF(Barèmes!$E452&lt;=Listes!$B$42,(Barèmes!$E452*(VLOOKUP(Barèmes!$D452,Listes!$A$43:$E$49,2,FALSE))),IF(Barèmes!$E452&gt;Listes!$D$42,(Barèmes!$E452*(VLOOKUP(Barèmes!$D452,Listes!$A$43:$E$49,5,FALSE))),(Barèmes!$E452*(VLOOKUP(Barèmes!$D452,Listes!$A$43:$E$49,3,FALSE)))+(VLOOKUP(Barèmes!$D452,Listes!$A$43:$E$49,4,FALSE))))))</f>
        <v/>
      </c>
      <c r="N452" s="71" t="str">
        <f>IF($G452="","",IF($C452=Listes!$B$34,Listes!$I$31,IF($C452=Listes!$B$35,(VLOOKUP(Barèmes!$F452,Listes!$E$31:$F$36,2,FALSE)),IF($C452=Listes!$B$33,IF(Barèmes!$E452&lt;=Listes!$A$64,Barèmes!$E452*Listes!$A$65,IF(Barèmes!$E452&gt;Listes!$D$64,Barèmes!$E452*Listes!$D$65,((Barèmes!$E452*Listes!$B$65)+Listes!$C$65)))))))</f>
        <v/>
      </c>
      <c r="O452" s="72" t="str">
        <f t="shared" si="14"/>
        <v/>
      </c>
      <c r="P452" s="112"/>
    </row>
    <row r="453" spans="1:16" ht="20.100000000000001" customHeight="1" x14ac:dyDescent="0.25">
      <c r="A453" s="26">
        <v>447</v>
      </c>
      <c r="B453" s="96"/>
      <c r="C453" s="96"/>
      <c r="D453" s="96"/>
      <c r="E453" s="96"/>
      <c r="F453" s="96"/>
      <c r="G453" s="77" t="str">
        <f>IF(C453="","",IF(C453="","",(VLOOKUP(C453,Listes!$B$31:$C$35,2,FALSE))))</f>
        <v/>
      </c>
      <c r="H453" s="252"/>
      <c r="I453" s="252"/>
      <c r="J453" s="96" t="str">
        <f t="shared" si="13"/>
        <v/>
      </c>
      <c r="K453" s="72" t="str">
        <f>IF(G453="","",IF(G453="","",(VLOOKUP(G453,Listes!$C$31:$D$35,2,FALSE))))</f>
        <v/>
      </c>
      <c r="L453" s="71" t="str">
        <f>IF($G453="","",IF($C453=Listes!$B$32,IF(Barèmes!$E453&lt;=Listes!$B$53,(Barèmes!$E453*(VLOOKUP(Barèmes!$D453,Listes!$A$54:$E$60,2,FALSE))),IF(Barèmes!$E453&gt;Listes!$E$53,(Barèmes!$E453*(VLOOKUP(Barèmes!$D453,Listes!$A$54:$E$60,5,FALSE))),(Barèmes!$E453*(VLOOKUP(Barèmes!$D453,Listes!$A$54:$E$60,3,FALSE)))+(VLOOKUP(Barèmes!$D453,Listes!$A$54:$E$60,4,FALSE))))))</f>
        <v/>
      </c>
      <c r="M453" s="71" t="str">
        <f>IF($G453="","",IF($C453=Listes!$B$31,IF(Barèmes!$E453&lt;=Listes!$B$42,(Barèmes!$E453*(VLOOKUP(Barèmes!$D453,Listes!$A$43:$E$49,2,FALSE))),IF(Barèmes!$E453&gt;Listes!$D$42,(Barèmes!$E453*(VLOOKUP(Barèmes!$D453,Listes!$A$43:$E$49,5,FALSE))),(Barèmes!$E453*(VLOOKUP(Barèmes!$D453,Listes!$A$43:$E$49,3,FALSE)))+(VLOOKUP(Barèmes!$D453,Listes!$A$43:$E$49,4,FALSE))))))</f>
        <v/>
      </c>
      <c r="N453" s="71" t="str">
        <f>IF($G453="","",IF($C453=Listes!$B$34,Listes!$I$31,IF($C453=Listes!$B$35,(VLOOKUP(Barèmes!$F453,Listes!$E$31:$F$36,2,FALSE)),IF($C453=Listes!$B$33,IF(Barèmes!$E453&lt;=Listes!$A$64,Barèmes!$E453*Listes!$A$65,IF(Barèmes!$E453&gt;Listes!$D$64,Barèmes!$E453*Listes!$D$65,((Barèmes!$E453*Listes!$B$65)+Listes!$C$65)))))))</f>
        <v/>
      </c>
      <c r="O453" s="72" t="str">
        <f t="shared" si="14"/>
        <v/>
      </c>
      <c r="P453" s="112"/>
    </row>
    <row r="454" spans="1:16" ht="20.100000000000001" customHeight="1" x14ac:dyDescent="0.25">
      <c r="A454" s="26">
        <v>448</v>
      </c>
      <c r="B454" s="96"/>
      <c r="C454" s="96"/>
      <c r="D454" s="96"/>
      <c r="E454" s="96"/>
      <c r="F454" s="96"/>
      <c r="G454" s="77" t="str">
        <f>IF(C454="","",IF(C454="","",(VLOOKUP(C454,Listes!$B$31:$C$35,2,FALSE))))</f>
        <v/>
      </c>
      <c r="H454" s="252"/>
      <c r="I454" s="252"/>
      <c r="J454" s="96" t="str">
        <f t="shared" si="13"/>
        <v/>
      </c>
      <c r="K454" s="72" t="str">
        <f>IF(G454="","",IF(G454="","",(VLOOKUP(G454,Listes!$C$31:$D$35,2,FALSE))))</f>
        <v/>
      </c>
      <c r="L454" s="71" t="str">
        <f>IF($G454="","",IF($C454=Listes!$B$32,IF(Barèmes!$E454&lt;=Listes!$B$53,(Barèmes!$E454*(VLOOKUP(Barèmes!$D454,Listes!$A$54:$E$60,2,FALSE))),IF(Barèmes!$E454&gt;Listes!$E$53,(Barèmes!$E454*(VLOOKUP(Barèmes!$D454,Listes!$A$54:$E$60,5,FALSE))),(Barèmes!$E454*(VLOOKUP(Barèmes!$D454,Listes!$A$54:$E$60,3,FALSE)))+(VLOOKUP(Barèmes!$D454,Listes!$A$54:$E$60,4,FALSE))))))</f>
        <v/>
      </c>
      <c r="M454" s="71" t="str">
        <f>IF($G454="","",IF($C454=Listes!$B$31,IF(Barèmes!$E454&lt;=Listes!$B$42,(Barèmes!$E454*(VLOOKUP(Barèmes!$D454,Listes!$A$43:$E$49,2,FALSE))),IF(Barèmes!$E454&gt;Listes!$D$42,(Barèmes!$E454*(VLOOKUP(Barèmes!$D454,Listes!$A$43:$E$49,5,FALSE))),(Barèmes!$E454*(VLOOKUP(Barèmes!$D454,Listes!$A$43:$E$49,3,FALSE)))+(VLOOKUP(Barèmes!$D454,Listes!$A$43:$E$49,4,FALSE))))))</f>
        <v/>
      </c>
      <c r="N454" s="71" t="str">
        <f>IF($G454="","",IF($C454=Listes!$B$34,Listes!$I$31,IF($C454=Listes!$B$35,(VLOOKUP(Barèmes!$F454,Listes!$E$31:$F$36,2,FALSE)),IF($C454=Listes!$B$33,IF(Barèmes!$E454&lt;=Listes!$A$64,Barèmes!$E454*Listes!$A$65,IF(Barèmes!$E454&gt;Listes!$D$64,Barèmes!$E454*Listes!$D$65,((Barèmes!$E454*Listes!$B$65)+Listes!$C$65)))))))</f>
        <v/>
      </c>
      <c r="O454" s="72" t="str">
        <f t="shared" si="14"/>
        <v/>
      </c>
      <c r="P454" s="112"/>
    </row>
    <row r="455" spans="1:16" ht="20.100000000000001" customHeight="1" x14ac:dyDescent="0.25">
      <c r="A455" s="26">
        <v>449</v>
      </c>
      <c r="B455" s="96"/>
      <c r="C455" s="96"/>
      <c r="D455" s="96"/>
      <c r="E455" s="96"/>
      <c r="F455" s="96"/>
      <c r="G455" s="77" t="str">
        <f>IF(C455="","",IF(C455="","",(VLOOKUP(C455,Listes!$B$31:$C$35,2,FALSE))))</f>
        <v/>
      </c>
      <c r="H455" s="252"/>
      <c r="I455" s="252"/>
      <c r="J455" s="96" t="str">
        <f t="shared" si="13"/>
        <v/>
      </c>
      <c r="K455" s="72" t="str">
        <f>IF(G455="","",IF(G455="","",(VLOOKUP(G455,Listes!$C$31:$D$35,2,FALSE))))</f>
        <v/>
      </c>
      <c r="L455" s="71" t="str">
        <f>IF($G455="","",IF($C455=Listes!$B$32,IF(Barèmes!$E455&lt;=Listes!$B$53,(Barèmes!$E455*(VLOOKUP(Barèmes!$D455,Listes!$A$54:$E$60,2,FALSE))),IF(Barèmes!$E455&gt;Listes!$E$53,(Barèmes!$E455*(VLOOKUP(Barèmes!$D455,Listes!$A$54:$E$60,5,FALSE))),(Barèmes!$E455*(VLOOKUP(Barèmes!$D455,Listes!$A$54:$E$60,3,FALSE)))+(VLOOKUP(Barèmes!$D455,Listes!$A$54:$E$60,4,FALSE))))))</f>
        <v/>
      </c>
      <c r="M455" s="71" t="str">
        <f>IF($G455="","",IF($C455=Listes!$B$31,IF(Barèmes!$E455&lt;=Listes!$B$42,(Barèmes!$E455*(VLOOKUP(Barèmes!$D455,Listes!$A$43:$E$49,2,FALSE))),IF(Barèmes!$E455&gt;Listes!$D$42,(Barèmes!$E455*(VLOOKUP(Barèmes!$D455,Listes!$A$43:$E$49,5,FALSE))),(Barèmes!$E455*(VLOOKUP(Barèmes!$D455,Listes!$A$43:$E$49,3,FALSE)))+(VLOOKUP(Barèmes!$D455,Listes!$A$43:$E$49,4,FALSE))))))</f>
        <v/>
      </c>
      <c r="N455" s="71" t="str">
        <f>IF($G455="","",IF($C455=Listes!$B$34,Listes!$I$31,IF($C455=Listes!$B$35,(VLOOKUP(Barèmes!$F455,Listes!$E$31:$F$36,2,FALSE)),IF($C455=Listes!$B$33,IF(Barèmes!$E455&lt;=Listes!$A$64,Barèmes!$E455*Listes!$A$65,IF(Barèmes!$E455&gt;Listes!$D$64,Barèmes!$E455*Listes!$D$65,((Barèmes!$E455*Listes!$B$65)+Listes!$C$65)))))))</f>
        <v/>
      </c>
      <c r="O455" s="72" t="str">
        <f t="shared" si="14"/>
        <v/>
      </c>
      <c r="P455" s="112"/>
    </row>
    <row r="456" spans="1:16" ht="20.100000000000001" customHeight="1" x14ac:dyDescent="0.25">
      <c r="A456" s="26">
        <v>450</v>
      </c>
      <c r="B456" s="96"/>
      <c r="C456" s="96"/>
      <c r="D456" s="96"/>
      <c r="E456" s="96"/>
      <c r="F456" s="96"/>
      <c r="G456" s="77" t="str">
        <f>IF(C456="","",IF(C456="","",(VLOOKUP(C456,Listes!$B$31:$C$35,2,FALSE))))</f>
        <v/>
      </c>
      <c r="H456" s="252"/>
      <c r="I456" s="252"/>
      <c r="J456" s="96" t="str">
        <f t="shared" ref="J456:J506" si="15">IF(G456="Frais de déplacement (barèmes kilométriques) ",1,"")</f>
        <v/>
      </c>
      <c r="K456" s="72" t="str">
        <f>IF(G456="","",IF(G456="","",(VLOOKUP(G456,Listes!$C$31:$D$35,2,FALSE))))</f>
        <v/>
      </c>
      <c r="L456" s="71" t="str">
        <f>IF($G456="","",IF($C456=Listes!$B$32,IF(Barèmes!$E456&lt;=Listes!$B$53,(Barèmes!$E456*(VLOOKUP(Barèmes!$D456,Listes!$A$54:$E$60,2,FALSE))),IF(Barèmes!$E456&gt;Listes!$E$53,(Barèmes!$E456*(VLOOKUP(Barèmes!$D456,Listes!$A$54:$E$60,5,FALSE))),(Barèmes!$E456*(VLOOKUP(Barèmes!$D456,Listes!$A$54:$E$60,3,FALSE)))+(VLOOKUP(Barèmes!$D456,Listes!$A$54:$E$60,4,FALSE))))))</f>
        <v/>
      </c>
      <c r="M456" s="71" t="str">
        <f>IF($G456="","",IF($C456=Listes!$B$31,IF(Barèmes!$E456&lt;=Listes!$B$42,(Barèmes!$E456*(VLOOKUP(Barèmes!$D456,Listes!$A$43:$E$49,2,FALSE))),IF(Barèmes!$E456&gt;Listes!$D$42,(Barèmes!$E456*(VLOOKUP(Barèmes!$D456,Listes!$A$43:$E$49,5,FALSE))),(Barèmes!$E456*(VLOOKUP(Barèmes!$D456,Listes!$A$43:$E$49,3,FALSE)))+(VLOOKUP(Barèmes!$D456,Listes!$A$43:$E$49,4,FALSE))))))</f>
        <v/>
      </c>
      <c r="N456" s="71" t="str">
        <f>IF($G456="","",IF($C456=Listes!$B$34,Listes!$I$31,IF($C456=Listes!$B$35,(VLOOKUP(Barèmes!$F456,Listes!$E$31:$F$36,2,FALSE)),IF($C456=Listes!$B$33,IF(Barèmes!$E456&lt;=Listes!$A$64,Barèmes!$E456*Listes!$A$65,IF(Barèmes!$E456&gt;Listes!$D$64,Barèmes!$E456*Listes!$D$65,((Barèmes!$E456*Listes!$B$65)+Listes!$C$65)))))))</f>
        <v/>
      </c>
      <c r="O456" s="72" t="str">
        <f t="shared" ref="O456:O506" si="16">IF($J456="","",($N456+$M456+$L456)*$J456)</f>
        <v/>
      </c>
      <c r="P456" s="112"/>
    </row>
    <row r="457" spans="1:16" ht="20.100000000000001" customHeight="1" x14ac:dyDescent="0.25">
      <c r="A457" s="26">
        <v>451</v>
      </c>
      <c r="B457" s="96"/>
      <c r="C457" s="96"/>
      <c r="D457" s="96"/>
      <c r="E457" s="96"/>
      <c r="F457" s="96"/>
      <c r="G457" s="77" t="str">
        <f>IF(C457="","",IF(C457="","",(VLOOKUP(C457,Listes!$B$31:$C$35,2,FALSE))))</f>
        <v/>
      </c>
      <c r="H457" s="252"/>
      <c r="I457" s="252"/>
      <c r="J457" s="96" t="str">
        <f t="shared" si="15"/>
        <v/>
      </c>
      <c r="K457" s="72" t="str">
        <f>IF(G457="","",IF(G457="","",(VLOOKUP(G457,Listes!$C$31:$D$35,2,FALSE))))</f>
        <v/>
      </c>
      <c r="L457" s="71" t="str">
        <f>IF($G457="","",IF($C457=Listes!$B$32,IF(Barèmes!$E457&lt;=Listes!$B$53,(Barèmes!$E457*(VLOOKUP(Barèmes!$D457,Listes!$A$54:$E$60,2,FALSE))),IF(Barèmes!$E457&gt;Listes!$E$53,(Barèmes!$E457*(VLOOKUP(Barèmes!$D457,Listes!$A$54:$E$60,5,FALSE))),(Barèmes!$E457*(VLOOKUP(Barèmes!$D457,Listes!$A$54:$E$60,3,FALSE)))+(VLOOKUP(Barèmes!$D457,Listes!$A$54:$E$60,4,FALSE))))))</f>
        <v/>
      </c>
      <c r="M457" s="71" t="str">
        <f>IF($G457="","",IF($C457=Listes!$B$31,IF(Barèmes!$E457&lt;=Listes!$B$42,(Barèmes!$E457*(VLOOKUP(Barèmes!$D457,Listes!$A$43:$E$49,2,FALSE))),IF(Barèmes!$E457&gt;Listes!$D$42,(Barèmes!$E457*(VLOOKUP(Barèmes!$D457,Listes!$A$43:$E$49,5,FALSE))),(Barèmes!$E457*(VLOOKUP(Barèmes!$D457,Listes!$A$43:$E$49,3,FALSE)))+(VLOOKUP(Barèmes!$D457,Listes!$A$43:$E$49,4,FALSE))))))</f>
        <v/>
      </c>
      <c r="N457" s="71" t="str">
        <f>IF($G457="","",IF($C457=Listes!$B$34,Listes!$I$31,IF($C457=Listes!$B$35,(VLOOKUP(Barèmes!$F457,Listes!$E$31:$F$36,2,FALSE)),IF($C457=Listes!$B$33,IF(Barèmes!$E457&lt;=Listes!$A$64,Barèmes!$E457*Listes!$A$65,IF(Barèmes!$E457&gt;Listes!$D$64,Barèmes!$E457*Listes!$D$65,((Barèmes!$E457*Listes!$B$65)+Listes!$C$65)))))))</f>
        <v/>
      </c>
      <c r="O457" s="72" t="str">
        <f t="shared" si="16"/>
        <v/>
      </c>
      <c r="P457" s="112"/>
    </row>
    <row r="458" spans="1:16" ht="20.100000000000001" customHeight="1" x14ac:dyDescent="0.25">
      <c r="A458" s="26">
        <v>452</v>
      </c>
      <c r="B458" s="96"/>
      <c r="C458" s="96"/>
      <c r="D458" s="96"/>
      <c r="E458" s="96"/>
      <c r="F458" s="96"/>
      <c r="G458" s="77" t="str">
        <f>IF(C458="","",IF(C458="","",(VLOOKUP(C458,Listes!$B$31:$C$35,2,FALSE))))</f>
        <v/>
      </c>
      <c r="H458" s="252"/>
      <c r="I458" s="252"/>
      <c r="J458" s="96" t="str">
        <f t="shared" si="15"/>
        <v/>
      </c>
      <c r="K458" s="72" t="str">
        <f>IF(G458="","",IF(G458="","",(VLOOKUP(G458,Listes!$C$31:$D$35,2,FALSE))))</f>
        <v/>
      </c>
      <c r="L458" s="71" t="str">
        <f>IF($G458="","",IF($C458=Listes!$B$32,IF(Barèmes!$E458&lt;=Listes!$B$53,(Barèmes!$E458*(VLOOKUP(Barèmes!$D458,Listes!$A$54:$E$60,2,FALSE))),IF(Barèmes!$E458&gt;Listes!$E$53,(Barèmes!$E458*(VLOOKUP(Barèmes!$D458,Listes!$A$54:$E$60,5,FALSE))),(Barèmes!$E458*(VLOOKUP(Barèmes!$D458,Listes!$A$54:$E$60,3,FALSE)))+(VLOOKUP(Barèmes!$D458,Listes!$A$54:$E$60,4,FALSE))))))</f>
        <v/>
      </c>
      <c r="M458" s="71" t="str">
        <f>IF($G458="","",IF($C458=Listes!$B$31,IF(Barèmes!$E458&lt;=Listes!$B$42,(Barèmes!$E458*(VLOOKUP(Barèmes!$D458,Listes!$A$43:$E$49,2,FALSE))),IF(Barèmes!$E458&gt;Listes!$D$42,(Barèmes!$E458*(VLOOKUP(Barèmes!$D458,Listes!$A$43:$E$49,5,FALSE))),(Barèmes!$E458*(VLOOKUP(Barèmes!$D458,Listes!$A$43:$E$49,3,FALSE)))+(VLOOKUP(Barèmes!$D458,Listes!$A$43:$E$49,4,FALSE))))))</f>
        <v/>
      </c>
      <c r="N458" s="71" t="str">
        <f>IF($G458="","",IF($C458=Listes!$B$34,Listes!$I$31,IF($C458=Listes!$B$35,(VLOOKUP(Barèmes!$F458,Listes!$E$31:$F$36,2,FALSE)),IF($C458=Listes!$B$33,IF(Barèmes!$E458&lt;=Listes!$A$64,Barèmes!$E458*Listes!$A$65,IF(Barèmes!$E458&gt;Listes!$D$64,Barèmes!$E458*Listes!$D$65,((Barèmes!$E458*Listes!$B$65)+Listes!$C$65)))))))</f>
        <v/>
      </c>
      <c r="O458" s="72" t="str">
        <f t="shared" si="16"/>
        <v/>
      </c>
      <c r="P458" s="112"/>
    </row>
    <row r="459" spans="1:16" ht="20.100000000000001" customHeight="1" x14ac:dyDescent="0.25">
      <c r="A459" s="26">
        <v>453</v>
      </c>
      <c r="B459" s="96"/>
      <c r="C459" s="96"/>
      <c r="D459" s="96"/>
      <c r="E459" s="96"/>
      <c r="F459" s="96"/>
      <c r="G459" s="77" t="str">
        <f>IF(C459="","",IF(C459="","",(VLOOKUP(C459,Listes!$B$31:$C$35,2,FALSE))))</f>
        <v/>
      </c>
      <c r="H459" s="252"/>
      <c r="I459" s="252"/>
      <c r="J459" s="96" t="str">
        <f t="shared" si="15"/>
        <v/>
      </c>
      <c r="K459" s="72" t="str">
        <f>IF(G459="","",IF(G459="","",(VLOOKUP(G459,Listes!$C$31:$D$35,2,FALSE))))</f>
        <v/>
      </c>
      <c r="L459" s="71" t="str">
        <f>IF($G459="","",IF($C459=Listes!$B$32,IF(Barèmes!$E459&lt;=Listes!$B$53,(Barèmes!$E459*(VLOOKUP(Barèmes!$D459,Listes!$A$54:$E$60,2,FALSE))),IF(Barèmes!$E459&gt;Listes!$E$53,(Barèmes!$E459*(VLOOKUP(Barèmes!$D459,Listes!$A$54:$E$60,5,FALSE))),(Barèmes!$E459*(VLOOKUP(Barèmes!$D459,Listes!$A$54:$E$60,3,FALSE)))+(VLOOKUP(Barèmes!$D459,Listes!$A$54:$E$60,4,FALSE))))))</f>
        <v/>
      </c>
      <c r="M459" s="71" t="str">
        <f>IF($G459="","",IF($C459=Listes!$B$31,IF(Barèmes!$E459&lt;=Listes!$B$42,(Barèmes!$E459*(VLOOKUP(Barèmes!$D459,Listes!$A$43:$E$49,2,FALSE))),IF(Barèmes!$E459&gt;Listes!$D$42,(Barèmes!$E459*(VLOOKUP(Barèmes!$D459,Listes!$A$43:$E$49,5,FALSE))),(Barèmes!$E459*(VLOOKUP(Barèmes!$D459,Listes!$A$43:$E$49,3,FALSE)))+(VLOOKUP(Barèmes!$D459,Listes!$A$43:$E$49,4,FALSE))))))</f>
        <v/>
      </c>
      <c r="N459" s="71" t="str">
        <f>IF($G459="","",IF($C459=Listes!$B$34,Listes!$I$31,IF($C459=Listes!$B$35,(VLOOKUP(Barèmes!$F459,Listes!$E$31:$F$36,2,FALSE)),IF($C459=Listes!$B$33,IF(Barèmes!$E459&lt;=Listes!$A$64,Barèmes!$E459*Listes!$A$65,IF(Barèmes!$E459&gt;Listes!$D$64,Barèmes!$E459*Listes!$D$65,((Barèmes!$E459*Listes!$B$65)+Listes!$C$65)))))))</f>
        <v/>
      </c>
      <c r="O459" s="72" t="str">
        <f t="shared" si="16"/>
        <v/>
      </c>
      <c r="P459" s="112"/>
    </row>
    <row r="460" spans="1:16" ht="20.100000000000001" customHeight="1" x14ac:dyDescent="0.25">
      <c r="A460" s="26">
        <v>454</v>
      </c>
      <c r="B460" s="96"/>
      <c r="C460" s="96"/>
      <c r="D460" s="96"/>
      <c r="E460" s="96"/>
      <c r="F460" s="96"/>
      <c r="G460" s="77" t="str">
        <f>IF(C460="","",IF(C460="","",(VLOOKUP(C460,Listes!$B$31:$C$35,2,FALSE))))</f>
        <v/>
      </c>
      <c r="H460" s="252"/>
      <c r="I460" s="252"/>
      <c r="J460" s="96" t="str">
        <f t="shared" si="15"/>
        <v/>
      </c>
      <c r="K460" s="72" t="str">
        <f>IF(G460="","",IF(G460="","",(VLOOKUP(G460,Listes!$C$31:$D$35,2,FALSE))))</f>
        <v/>
      </c>
      <c r="L460" s="71" t="str">
        <f>IF($G460="","",IF($C460=Listes!$B$32,IF(Barèmes!$E460&lt;=Listes!$B$53,(Barèmes!$E460*(VLOOKUP(Barèmes!$D460,Listes!$A$54:$E$60,2,FALSE))),IF(Barèmes!$E460&gt;Listes!$E$53,(Barèmes!$E460*(VLOOKUP(Barèmes!$D460,Listes!$A$54:$E$60,5,FALSE))),(Barèmes!$E460*(VLOOKUP(Barèmes!$D460,Listes!$A$54:$E$60,3,FALSE)))+(VLOOKUP(Barèmes!$D460,Listes!$A$54:$E$60,4,FALSE))))))</f>
        <v/>
      </c>
      <c r="M460" s="71" t="str">
        <f>IF($G460="","",IF($C460=Listes!$B$31,IF(Barèmes!$E460&lt;=Listes!$B$42,(Barèmes!$E460*(VLOOKUP(Barèmes!$D460,Listes!$A$43:$E$49,2,FALSE))),IF(Barèmes!$E460&gt;Listes!$D$42,(Barèmes!$E460*(VLOOKUP(Barèmes!$D460,Listes!$A$43:$E$49,5,FALSE))),(Barèmes!$E460*(VLOOKUP(Barèmes!$D460,Listes!$A$43:$E$49,3,FALSE)))+(VLOOKUP(Barèmes!$D460,Listes!$A$43:$E$49,4,FALSE))))))</f>
        <v/>
      </c>
      <c r="N460" s="71" t="str">
        <f>IF($G460="","",IF($C460=Listes!$B$34,Listes!$I$31,IF($C460=Listes!$B$35,(VLOOKUP(Barèmes!$F460,Listes!$E$31:$F$36,2,FALSE)),IF($C460=Listes!$B$33,IF(Barèmes!$E460&lt;=Listes!$A$64,Barèmes!$E460*Listes!$A$65,IF(Barèmes!$E460&gt;Listes!$D$64,Barèmes!$E460*Listes!$D$65,((Barèmes!$E460*Listes!$B$65)+Listes!$C$65)))))))</f>
        <v/>
      </c>
      <c r="O460" s="72" t="str">
        <f t="shared" si="16"/>
        <v/>
      </c>
      <c r="P460" s="112"/>
    </row>
    <row r="461" spans="1:16" ht="20.100000000000001" customHeight="1" x14ac:dyDescent="0.25">
      <c r="A461" s="26">
        <v>455</v>
      </c>
      <c r="B461" s="96"/>
      <c r="C461" s="96"/>
      <c r="D461" s="96"/>
      <c r="E461" s="96"/>
      <c r="F461" s="96"/>
      <c r="G461" s="77" t="str">
        <f>IF(C461="","",IF(C461="","",(VLOOKUP(C461,Listes!$B$31:$C$35,2,FALSE))))</f>
        <v/>
      </c>
      <c r="H461" s="252"/>
      <c r="I461" s="252"/>
      <c r="J461" s="96" t="str">
        <f t="shared" si="15"/>
        <v/>
      </c>
      <c r="K461" s="72" t="str">
        <f>IF(G461="","",IF(G461="","",(VLOOKUP(G461,Listes!$C$31:$D$35,2,FALSE))))</f>
        <v/>
      </c>
      <c r="L461" s="71" t="str">
        <f>IF($G461="","",IF($C461=Listes!$B$32,IF(Barèmes!$E461&lt;=Listes!$B$53,(Barèmes!$E461*(VLOOKUP(Barèmes!$D461,Listes!$A$54:$E$60,2,FALSE))),IF(Barèmes!$E461&gt;Listes!$E$53,(Barèmes!$E461*(VLOOKUP(Barèmes!$D461,Listes!$A$54:$E$60,5,FALSE))),(Barèmes!$E461*(VLOOKUP(Barèmes!$D461,Listes!$A$54:$E$60,3,FALSE)))+(VLOOKUP(Barèmes!$D461,Listes!$A$54:$E$60,4,FALSE))))))</f>
        <v/>
      </c>
      <c r="M461" s="71" t="str">
        <f>IF($G461="","",IF($C461=Listes!$B$31,IF(Barèmes!$E461&lt;=Listes!$B$42,(Barèmes!$E461*(VLOOKUP(Barèmes!$D461,Listes!$A$43:$E$49,2,FALSE))),IF(Barèmes!$E461&gt;Listes!$D$42,(Barèmes!$E461*(VLOOKUP(Barèmes!$D461,Listes!$A$43:$E$49,5,FALSE))),(Barèmes!$E461*(VLOOKUP(Barèmes!$D461,Listes!$A$43:$E$49,3,FALSE)))+(VLOOKUP(Barèmes!$D461,Listes!$A$43:$E$49,4,FALSE))))))</f>
        <v/>
      </c>
      <c r="N461" s="71" t="str">
        <f>IF($G461="","",IF($C461=Listes!$B$34,Listes!$I$31,IF($C461=Listes!$B$35,(VLOOKUP(Barèmes!$F461,Listes!$E$31:$F$36,2,FALSE)),IF($C461=Listes!$B$33,IF(Barèmes!$E461&lt;=Listes!$A$64,Barèmes!$E461*Listes!$A$65,IF(Barèmes!$E461&gt;Listes!$D$64,Barèmes!$E461*Listes!$D$65,((Barèmes!$E461*Listes!$B$65)+Listes!$C$65)))))))</f>
        <v/>
      </c>
      <c r="O461" s="72" t="str">
        <f t="shared" si="16"/>
        <v/>
      </c>
      <c r="P461" s="112"/>
    </row>
    <row r="462" spans="1:16" ht="20.100000000000001" customHeight="1" x14ac:dyDescent="0.25">
      <c r="A462" s="26">
        <v>456</v>
      </c>
      <c r="B462" s="96"/>
      <c r="C462" s="96"/>
      <c r="D462" s="96"/>
      <c r="E462" s="96"/>
      <c r="F462" s="96"/>
      <c r="G462" s="77" t="str">
        <f>IF(C462="","",IF(C462="","",(VLOOKUP(C462,Listes!$B$31:$C$35,2,FALSE))))</f>
        <v/>
      </c>
      <c r="H462" s="252"/>
      <c r="I462" s="252"/>
      <c r="J462" s="96" t="str">
        <f t="shared" si="15"/>
        <v/>
      </c>
      <c r="K462" s="72" t="str">
        <f>IF(G462="","",IF(G462="","",(VLOOKUP(G462,Listes!$C$31:$D$35,2,FALSE))))</f>
        <v/>
      </c>
      <c r="L462" s="71" t="str">
        <f>IF($G462="","",IF($C462=Listes!$B$32,IF(Barèmes!$E462&lt;=Listes!$B$53,(Barèmes!$E462*(VLOOKUP(Barèmes!$D462,Listes!$A$54:$E$60,2,FALSE))),IF(Barèmes!$E462&gt;Listes!$E$53,(Barèmes!$E462*(VLOOKUP(Barèmes!$D462,Listes!$A$54:$E$60,5,FALSE))),(Barèmes!$E462*(VLOOKUP(Barèmes!$D462,Listes!$A$54:$E$60,3,FALSE)))+(VLOOKUP(Barèmes!$D462,Listes!$A$54:$E$60,4,FALSE))))))</f>
        <v/>
      </c>
      <c r="M462" s="71" t="str">
        <f>IF($G462="","",IF($C462=Listes!$B$31,IF(Barèmes!$E462&lt;=Listes!$B$42,(Barèmes!$E462*(VLOOKUP(Barèmes!$D462,Listes!$A$43:$E$49,2,FALSE))),IF(Barèmes!$E462&gt;Listes!$D$42,(Barèmes!$E462*(VLOOKUP(Barèmes!$D462,Listes!$A$43:$E$49,5,FALSE))),(Barèmes!$E462*(VLOOKUP(Barèmes!$D462,Listes!$A$43:$E$49,3,FALSE)))+(VLOOKUP(Barèmes!$D462,Listes!$A$43:$E$49,4,FALSE))))))</f>
        <v/>
      </c>
      <c r="N462" s="71" t="str">
        <f>IF($G462="","",IF($C462=Listes!$B$34,Listes!$I$31,IF($C462=Listes!$B$35,(VLOOKUP(Barèmes!$F462,Listes!$E$31:$F$36,2,FALSE)),IF($C462=Listes!$B$33,IF(Barèmes!$E462&lt;=Listes!$A$64,Barèmes!$E462*Listes!$A$65,IF(Barèmes!$E462&gt;Listes!$D$64,Barèmes!$E462*Listes!$D$65,((Barèmes!$E462*Listes!$B$65)+Listes!$C$65)))))))</f>
        <v/>
      </c>
      <c r="O462" s="72" t="str">
        <f t="shared" si="16"/>
        <v/>
      </c>
      <c r="P462" s="112"/>
    </row>
    <row r="463" spans="1:16" ht="20.100000000000001" customHeight="1" x14ac:dyDescent="0.25">
      <c r="A463" s="26">
        <v>457</v>
      </c>
      <c r="B463" s="96"/>
      <c r="C463" s="96"/>
      <c r="D463" s="96"/>
      <c r="E463" s="96"/>
      <c r="F463" s="96"/>
      <c r="G463" s="77" t="str">
        <f>IF(C463="","",IF(C463="","",(VLOOKUP(C463,Listes!$B$31:$C$35,2,FALSE))))</f>
        <v/>
      </c>
      <c r="H463" s="252"/>
      <c r="I463" s="252"/>
      <c r="J463" s="96" t="str">
        <f t="shared" si="15"/>
        <v/>
      </c>
      <c r="K463" s="72" t="str">
        <f>IF(G463="","",IF(G463="","",(VLOOKUP(G463,Listes!$C$31:$D$35,2,FALSE))))</f>
        <v/>
      </c>
      <c r="L463" s="71" t="str">
        <f>IF($G463="","",IF($C463=Listes!$B$32,IF(Barèmes!$E463&lt;=Listes!$B$53,(Barèmes!$E463*(VLOOKUP(Barèmes!$D463,Listes!$A$54:$E$60,2,FALSE))),IF(Barèmes!$E463&gt;Listes!$E$53,(Barèmes!$E463*(VLOOKUP(Barèmes!$D463,Listes!$A$54:$E$60,5,FALSE))),(Barèmes!$E463*(VLOOKUP(Barèmes!$D463,Listes!$A$54:$E$60,3,FALSE)))+(VLOOKUP(Barèmes!$D463,Listes!$A$54:$E$60,4,FALSE))))))</f>
        <v/>
      </c>
      <c r="M463" s="71" t="str">
        <f>IF($G463="","",IF($C463=Listes!$B$31,IF(Barèmes!$E463&lt;=Listes!$B$42,(Barèmes!$E463*(VLOOKUP(Barèmes!$D463,Listes!$A$43:$E$49,2,FALSE))),IF(Barèmes!$E463&gt;Listes!$D$42,(Barèmes!$E463*(VLOOKUP(Barèmes!$D463,Listes!$A$43:$E$49,5,FALSE))),(Barèmes!$E463*(VLOOKUP(Barèmes!$D463,Listes!$A$43:$E$49,3,FALSE)))+(VLOOKUP(Barèmes!$D463,Listes!$A$43:$E$49,4,FALSE))))))</f>
        <v/>
      </c>
      <c r="N463" s="71" t="str">
        <f>IF($G463="","",IF($C463=Listes!$B$34,Listes!$I$31,IF($C463=Listes!$B$35,(VLOOKUP(Barèmes!$F463,Listes!$E$31:$F$36,2,FALSE)),IF($C463=Listes!$B$33,IF(Barèmes!$E463&lt;=Listes!$A$64,Barèmes!$E463*Listes!$A$65,IF(Barèmes!$E463&gt;Listes!$D$64,Barèmes!$E463*Listes!$D$65,((Barèmes!$E463*Listes!$B$65)+Listes!$C$65)))))))</f>
        <v/>
      </c>
      <c r="O463" s="72" t="str">
        <f t="shared" si="16"/>
        <v/>
      </c>
      <c r="P463" s="112"/>
    </row>
    <row r="464" spans="1:16" ht="20.100000000000001" customHeight="1" x14ac:dyDescent="0.25">
      <c r="A464" s="26">
        <v>458</v>
      </c>
      <c r="B464" s="96"/>
      <c r="C464" s="96"/>
      <c r="D464" s="96"/>
      <c r="E464" s="96"/>
      <c r="F464" s="96"/>
      <c r="G464" s="77" t="str">
        <f>IF(C464="","",IF(C464="","",(VLOOKUP(C464,Listes!$B$31:$C$35,2,FALSE))))</f>
        <v/>
      </c>
      <c r="H464" s="252"/>
      <c r="I464" s="252"/>
      <c r="J464" s="96" t="str">
        <f t="shared" si="15"/>
        <v/>
      </c>
      <c r="K464" s="72" t="str">
        <f>IF(G464="","",IF(G464="","",(VLOOKUP(G464,Listes!$C$31:$D$35,2,FALSE))))</f>
        <v/>
      </c>
      <c r="L464" s="71" t="str">
        <f>IF($G464="","",IF($C464=Listes!$B$32,IF(Barèmes!$E464&lt;=Listes!$B$53,(Barèmes!$E464*(VLOOKUP(Barèmes!$D464,Listes!$A$54:$E$60,2,FALSE))),IF(Barèmes!$E464&gt;Listes!$E$53,(Barèmes!$E464*(VLOOKUP(Barèmes!$D464,Listes!$A$54:$E$60,5,FALSE))),(Barèmes!$E464*(VLOOKUP(Barèmes!$D464,Listes!$A$54:$E$60,3,FALSE)))+(VLOOKUP(Barèmes!$D464,Listes!$A$54:$E$60,4,FALSE))))))</f>
        <v/>
      </c>
      <c r="M464" s="71" t="str">
        <f>IF($G464="","",IF($C464=Listes!$B$31,IF(Barèmes!$E464&lt;=Listes!$B$42,(Barèmes!$E464*(VLOOKUP(Barèmes!$D464,Listes!$A$43:$E$49,2,FALSE))),IF(Barèmes!$E464&gt;Listes!$D$42,(Barèmes!$E464*(VLOOKUP(Barèmes!$D464,Listes!$A$43:$E$49,5,FALSE))),(Barèmes!$E464*(VLOOKUP(Barèmes!$D464,Listes!$A$43:$E$49,3,FALSE)))+(VLOOKUP(Barèmes!$D464,Listes!$A$43:$E$49,4,FALSE))))))</f>
        <v/>
      </c>
      <c r="N464" s="71" t="str">
        <f>IF($G464="","",IF($C464=Listes!$B$34,Listes!$I$31,IF($C464=Listes!$B$35,(VLOOKUP(Barèmes!$F464,Listes!$E$31:$F$36,2,FALSE)),IF($C464=Listes!$B$33,IF(Barèmes!$E464&lt;=Listes!$A$64,Barèmes!$E464*Listes!$A$65,IF(Barèmes!$E464&gt;Listes!$D$64,Barèmes!$E464*Listes!$D$65,((Barèmes!$E464*Listes!$B$65)+Listes!$C$65)))))))</f>
        <v/>
      </c>
      <c r="O464" s="72" t="str">
        <f t="shared" si="16"/>
        <v/>
      </c>
      <c r="P464" s="112"/>
    </row>
    <row r="465" spans="1:16" ht="20.100000000000001" customHeight="1" x14ac:dyDescent="0.25">
      <c r="A465" s="26">
        <v>459</v>
      </c>
      <c r="B465" s="96"/>
      <c r="C465" s="96"/>
      <c r="D465" s="96"/>
      <c r="E465" s="96"/>
      <c r="F465" s="96"/>
      <c r="G465" s="77" t="str">
        <f>IF(C465="","",IF(C465="","",(VLOOKUP(C465,Listes!$B$31:$C$35,2,FALSE))))</f>
        <v/>
      </c>
      <c r="H465" s="252"/>
      <c r="I465" s="252"/>
      <c r="J465" s="96" t="str">
        <f t="shared" si="15"/>
        <v/>
      </c>
      <c r="K465" s="72" t="str">
        <f>IF(G465="","",IF(G465="","",(VLOOKUP(G465,Listes!$C$31:$D$35,2,FALSE))))</f>
        <v/>
      </c>
      <c r="L465" s="71" t="str">
        <f>IF($G465="","",IF($C465=Listes!$B$32,IF(Barèmes!$E465&lt;=Listes!$B$53,(Barèmes!$E465*(VLOOKUP(Barèmes!$D465,Listes!$A$54:$E$60,2,FALSE))),IF(Barèmes!$E465&gt;Listes!$E$53,(Barèmes!$E465*(VLOOKUP(Barèmes!$D465,Listes!$A$54:$E$60,5,FALSE))),(Barèmes!$E465*(VLOOKUP(Barèmes!$D465,Listes!$A$54:$E$60,3,FALSE)))+(VLOOKUP(Barèmes!$D465,Listes!$A$54:$E$60,4,FALSE))))))</f>
        <v/>
      </c>
      <c r="M465" s="71" t="str">
        <f>IF($G465="","",IF($C465=Listes!$B$31,IF(Barèmes!$E465&lt;=Listes!$B$42,(Barèmes!$E465*(VLOOKUP(Barèmes!$D465,Listes!$A$43:$E$49,2,FALSE))),IF(Barèmes!$E465&gt;Listes!$D$42,(Barèmes!$E465*(VLOOKUP(Barèmes!$D465,Listes!$A$43:$E$49,5,FALSE))),(Barèmes!$E465*(VLOOKUP(Barèmes!$D465,Listes!$A$43:$E$49,3,FALSE)))+(VLOOKUP(Barèmes!$D465,Listes!$A$43:$E$49,4,FALSE))))))</f>
        <v/>
      </c>
      <c r="N465" s="71" t="str">
        <f>IF($G465="","",IF($C465=Listes!$B$34,Listes!$I$31,IF($C465=Listes!$B$35,(VLOOKUP(Barèmes!$F465,Listes!$E$31:$F$36,2,FALSE)),IF($C465=Listes!$B$33,IF(Barèmes!$E465&lt;=Listes!$A$64,Barèmes!$E465*Listes!$A$65,IF(Barèmes!$E465&gt;Listes!$D$64,Barèmes!$E465*Listes!$D$65,((Barèmes!$E465*Listes!$B$65)+Listes!$C$65)))))))</f>
        <v/>
      </c>
      <c r="O465" s="72" t="str">
        <f t="shared" si="16"/>
        <v/>
      </c>
      <c r="P465" s="112"/>
    </row>
    <row r="466" spans="1:16" ht="20.100000000000001" customHeight="1" x14ac:dyDescent="0.25">
      <c r="A466" s="26">
        <v>460</v>
      </c>
      <c r="B466" s="96"/>
      <c r="C466" s="96"/>
      <c r="D466" s="96"/>
      <c r="E466" s="96"/>
      <c r="F466" s="96"/>
      <c r="G466" s="77" t="str">
        <f>IF(C466="","",IF(C466="","",(VLOOKUP(C466,Listes!$B$31:$C$35,2,FALSE))))</f>
        <v/>
      </c>
      <c r="H466" s="252"/>
      <c r="I466" s="252"/>
      <c r="J466" s="96" t="str">
        <f t="shared" si="15"/>
        <v/>
      </c>
      <c r="K466" s="72" t="str">
        <f>IF(G466="","",IF(G466="","",(VLOOKUP(G466,Listes!$C$31:$D$35,2,FALSE))))</f>
        <v/>
      </c>
      <c r="L466" s="71" t="str">
        <f>IF($G466="","",IF($C466=Listes!$B$32,IF(Barèmes!$E466&lt;=Listes!$B$53,(Barèmes!$E466*(VLOOKUP(Barèmes!$D466,Listes!$A$54:$E$60,2,FALSE))),IF(Barèmes!$E466&gt;Listes!$E$53,(Barèmes!$E466*(VLOOKUP(Barèmes!$D466,Listes!$A$54:$E$60,5,FALSE))),(Barèmes!$E466*(VLOOKUP(Barèmes!$D466,Listes!$A$54:$E$60,3,FALSE)))+(VLOOKUP(Barèmes!$D466,Listes!$A$54:$E$60,4,FALSE))))))</f>
        <v/>
      </c>
      <c r="M466" s="71" t="str">
        <f>IF($G466="","",IF($C466=Listes!$B$31,IF(Barèmes!$E466&lt;=Listes!$B$42,(Barèmes!$E466*(VLOOKUP(Barèmes!$D466,Listes!$A$43:$E$49,2,FALSE))),IF(Barèmes!$E466&gt;Listes!$D$42,(Barèmes!$E466*(VLOOKUP(Barèmes!$D466,Listes!$A$43:$E$49,5,FALSE))),(Barèmes!$E466*(VLOOKUP(Barèmes!$D466,Listes!$A$43:$E$49,3,FALSE)))+(VLOOKUP(Barèmes!$D466,Listes!$A$43:$E$49,4,FALSE))))))</f>
        <v/>
      </c>
      <c r="N466" s="71" t="str">
        <f>IF($G466="","",IF($C466=Listes!$B$34,Listes!$I$31,IF($C466=Listes!$B$35,(VLOOKUP(Barèmes!$F466,Listes!$E$31:$F$36,2,FALSE)),IF($C466=Listes!$B$33,IF(Barèmes!$E466&lt;=Listes!$A$64,Barèmes!$E466*Listes!$A$65,IF(Barèmes!$E466&gt;Listes!$D$64,Barèmes!$E466*Listes!$D$65,((Barèmes!$E466*Listes!$B$65)+Listes!$C$65)))))))</f>
        <v/>
      </c>
      <c r="O466" s="72" t="str">
        <f t="shared" si="16"/>
        <v/>
      </c>
      <c r="P466" s="112"/>
    </row>
    <row r="467" spans="1:16" ht="20.100000000000001" customHeight="1" x14ac:dyDescent="0.25">
      <c r="A467" s="26">
        <v>461</v>
      </c>
      <c r="B467" s="96"/>
      <c r="C467" s="96"/>
      <c r="D467" s="96"/>
      <c r="E467" s="96"/>
      <c r="F467" s="96"/>
      <c r="G467" s="77" t="str">
        <f>IF(C467="","",IF(C467="","",(VLOOKUP(C467,Listes!$B$31:$C$35,2,FALSE))))</f>
        <v/>
      </c>
      <c r="H467" s="252"/>
      <c r="I467" s="252"/>
      <c r="J467" s="96" t="str">
        <f t="shared" si="15"/>
        <v/>
      </c>
      <c r="K467" s="72" t="str">
        <f>IF(G467="","",IF(G467="","",(VLOOKUP(G467,Listes!$C$31:$D$35,2,FALSE))))</f>
        <v/>
      </c>
      <c r="L467" s="71" t="str">
        <f>IF($G467="","",IF($C467=Listes!$B$32,IF(Barèmes!$E467&lt;=Listes!$B$53,(Barèmes!$E467*(VLOOKUP(Barèmes!$D467,Listes!$A$54:$E$60,2,FALSE))),IF(Barèmes!$E467&gt;Listes!$E$53,(Barèmes!$E467*(VLOOKUP(Barèmes!$D467,Listes!$A$54:$E$60,5,FALSE))),(Barèmes!$E467*(VLOOKUP(Barèmes!$D467,Listes!$A$54:$E$60,3,FALSE)))+(VLOOKUP(Barèmes!$D467,Listes!$A$54:$E$60,4,FALSE))))))</f>
        <v/>
      </c>
      <c r="M467" s="71" t="str">
        <f>IF($G467="","",IF($C467=Listes!$B$31,IF(Barèmes!$E467&lt;=Listes!$B$42,(Barèmes!$E467*(VLOOKUP(Barèmes!$D467,Listes!$A$43:$E$49,2,FALSE))),IF(Barèmes!$E467&gt;Listes!$D$42,(Barèmes!$E467*(VLOOKUP(Barèmes!$D467,Listes!$A$43:$E$49,5,FALSE))),(Barèmes!$E467*(VLOOKUP(Barèmes!$D467,Listes!$A$43:$E$49,3,FALSE)))+(VLOOKUP(Barèmes!$D467,Listes!$A$43:$E$49,4,FALSE))))))</f>
        <v/>
      </c>
      <c r="N467" s="71" t="str">
        <f>IF($G467="","",IF($C467=Listes!$B$34,Listes!$I$31,IF($C467=Listes!$B$35,(VLOOKUP(Barèmes!$F467,Listes!$E$31:$F$36,2,FALSE)),IF($C467=Listes!$B$33,IF(Barèmes!$E467&lt;=Listes!$A$64,Barèmes!$E467*Listes!$A$65,IF(Barèmes!$E467&gt;Listes!$D$64,Barèmes!$E467*Listes!$D$65,((Barèmes!$E467*Listes!$B$65)+Listes!$C$65)))))))</f>
        <v/>
      </c>
      <c r="O467" s="72" t="str">
        <f t="shared" si="16"/>
        <v/>
      </c>
      <c r="P467" s="112"/>
    </row>
    <row r="468" spans="1:16" ht="20.100000000000001" customHeight="1" x14ac:dyDescent="0.25">
      <c r="A468" s="26">
        <v>462</v>
      </c>
      <c r="B468" s="96"/>
      <c r="C468" s="96"/>
      <c r="D468" s="96"/>
      <c r="E468" s="96"/>
      <c r="F468" s="96"/>
      <c r="G468" s="77" t="str">
        <f>IF(C468="","",IF(C468="","",(VLOOKUP(C468,Listes!$B$31:$C$35,2,FALSE))))</f>
        <v/>
      </c>
      <c r="H468" s="252"/>
      <c r="I468" s="252"/>
      <c r="J468" s="96" t="str">
        <f t="shared" si="15"/>
        <v/>
      </c>
      <c r="K468" s="72" t="str">
        <f>IF(G468="","",IF(G468="","",(VLOOKUP(G468,Listes!$C$31:$D$35,2,FALSE))))</f>
        <v/>
      </c>
      <c r="L468" s="71" t="str">
        <f>IF($G468="","",IF($C468=Listes!$B$32,IF(Barèmes!$E468&lt;=Listes!$B$53,(Barèmes!$E468*(VLOOKUP(Barèmes!$D468,Listes!$A$54:$E$60,2,FALSE))),IF(Barèmes!$E468&gt;Listes!$E$53,(Barèmes!$E468*(VLOOKUP(Barèmes!$D468,Listes!$A$54:$E$60,5,FALSE))),(Barèmes!$E468*(VLOOKUP(Barèmes!$D468,Listes!$A$54:$E$60,3,FALSE)))+(VLOOKUP(Barèmes!$D468,Listes!$A$54:$E$60,4,FALSE))))))</f>
        <v/>
      </c>
      <c r="M468" s="71" t="str">
        <f>IF($G468="","",IF($C468=Listes!$B$31,IF(Barèmes!$E468&lt;=Listes!$B$42,(Barèmes!$E468*(VLOOKUP(Barèmes!$D468,Listes!$A$43:$E$49,2,FALSE))),IF(Barèmes!$E468&gt;Listes!$D$42,(Barèmes!$E468*(VLOOKUP(Barèmes!$D468,Listes!$A$43:$E$49,5,FALSE))),(Barèmes!$E468*(VLOOKUP(Barèmes!$D468,Listes!$A$43:$E$49,3,FALSE)))+(VLOOKUP(Barèmes!$D468,Listes!$A$43:$E$49,4,FALSE))))))</f>
        <v/>
      </c>
      <c r="N468" s="71" t="str">
        <f>IF($G468="","",IF($C468=Listes!$B$34,Listes!$I$31,IF($C468=Listes!$B$35,(VLOOKUP(Barèmes!$F468,Listes!$E$31:$F$36,2,FALSE)),IF($C468=Listes!$B$33,IF(Barèmes!$E468&lt;=Listes!$A$64,Barèmes!$E468*Listes!$A$65,IF(Barèmes!$E468&gt;Listes!$D$64,Barèmes!$E468*Listes!$D$65,((Barèmes!$E468*Listes!$B$65)+Listes!$C$65)))))))</f>
        <v/>
      </c>
      <c r="O468" s="72" t="str">
        <f t="shared" si="16"/>
        <v/>
      </c>
      <c r="P468" s="112"/>
    </row>
    <row r="469" spans="1:16" ht="20.100000000000001" customHeight="1" x14ac:dyDescent="0.25">
      <c r="A469" s="26">
        <v>463</v>
      </c>
      <c r="B469" s="96"/>
      <c r="C469" s="96"/>
      <c r="D469" s="96"/>
      <c r="E469" s="96"/>
      <c r="F469" s="96"/>
      <c r="G469" s="77" t="str">
        <f>IF(C469="","",IF(C469="","",(VLOOKUP(C469,Listes!$B$31:$C$35,2,FALSE))))</f>
        <v/>
      </c>
      <c r="H469" s="252"/>
      <c r="I469" s="252"/>
      <c r="J469" s="96" t="str">
        <f t="shared" si="15"/>
        <v/>
      </c>
      <c r="K469" s="72" t="str">
        <f>IF(G469="","",IF(G469="","",(VLOOKUP(G469,Listes!$C$31:$D$35,2,FALSE))))</f>
        <v/>
      </c>
      <c r="L469" s="71" t="str">
        <f>IF($G469="","",IF($C469=Listes!$B$32,IF(Barèmes!$E469&lt;=Listes!$B$53,(Barèmes!$E469*(VLOOKUP(Barèmes!$D469,Listes!$A$54:$E$60,2,FALSE))),IF(Barèmes!$E469&gt;Listes!$E$53,(Barèmes!$E469*(VLOOKUP(Barèmes!$D469,Listes!$A$54:$E$60,5,FALSE))),(Barèmes!$E469*(VLOOKUP(Barèmes!$D469,Listes!$A$54:$E$60,3,FALSE)))+(VLOOKUP(Barèmes!$D469,Listes!$A$54:$E$60,4,FALSE))))))</f>
        <v/>
      </c>
      <c r="M469" s="71" t="str">
        <f>IF($G469="","",IF($C469=Listes!$B$31,IF(Barèmes!$E469&lt;=Listes!$B$42,(Barèmes!$E469*(VLOOKUP(Barèmes!$D469,Listes!$A$43:$E$49,2,FALSE))),IF(Barèmes!$E469&gt;Listes!$D$42,(Barèmes!$E469*(VLOOKUP(Barèmes!$D469,Listes!$A$43:$E$49,5,FALSE))),(Barèmes!$E469*(VLOOKUP(Barèmes!$D469,Listes!$A$43:$E$49,3,FALSE)))+(VLOOKUP(Barèmes!$D469,Listes!$A$43:$E$49,4,FALSE))))))</f>
        <v/>
      </c>
      <c r="N469" s="71" t="str">
        <f>IF($G469="","",IF($C469=Listes!$B$34,Listes!$I$31,IF($C469=Listes!$B$35,(VLOOKUP(Barèmes!$F469,Listes!$E$31:$F$36,2,FALSE)),IF($C469=Listes!$B$33,IF(Barèmes!$E469&lt;=Listes!$A$64,Barèmes!$E469*Listes!$A$65,IF(Barèmes!$E469&gt;Listes!$D$64,Barèmes!$E469*Listes!$D$65,((Barèmes!$E469*Listes!$B$65)+Listes!$C$65)))))))</f>
        <v/>
      </c>
      <c r="O469" s="72" t="str">
        <f t="shared" si="16"/>
        <v/>
      </c>
      <c r="P469" s="112"/>
    </row>
    <row r="470" spans="1:16" ht="20.100000000000001" customHeight="1" x14ac:dyDescent="0.25">
      <c r="A470" s="26">
        <v>464</v>
      </c>
      <c r="B470" s="96"/>
      <c r="C470" s="96"/>
      <c r="D470" s="96"/>
      <c r="E470" s="96"/>
      <c r="F470" s="96"/>
      <c r="G470" s="77" t="str">
        <f>IF(C470="","",IF(C470="","",(VLOOKUP(C470,Listes!$B$31:$C$35,2,FALSE))))</f>
        <v/>
      </c>
      <c r="H470" s="252"/>
      <c r="I470" s="252"/>
      <c r="J470" s="96" t="str">
        <f t="shared" si="15"/>
        <v/>
      </c>
      <c r="K470" s="72" t="str">
        <f>IF(G470="","",IF(G470="","",(VLOOKUP(G470,Listes!$C$31:$D$35,2,FALSE))))</f>
        <v/>
      </c>
      <c r="L470" s="71" t="str">
        <f>IF($G470="","",IF($C470=Listes!$B$32,IF(Barèmes!$E470&lt;=Listes!$B$53,(Barèmes!$E470*(VLOOKUP(Barèmes!$D470,Listes!$A$54:$E$60,2,FALSE))),IF(Barèmes!$E470&gt;Listes!$E$53,(Barèmes!$E470*(VLOOKUP(Barèmes!$D470,Listes!$A$54:$E$60,5,FALSE))),(Barèmes!$E470*(VLOOKUP(Barèmes!$D470,Listes!$A$54:$E$60,3,FALSE)))+(VLOOKUP(Barèmes!$D470,Listes!$A$54:$E$60,4,FALSE))))))</f>
        <v/>
      </c>
      <c r="M470" s="71" t="str">
        <f>IF($G470="","",IF($C470=Listes!$B$31,IF(Barèmes!$E470&lt;=Listes!$B$42,(Barèmes!$E470*(VLOOKUP(Barèmes!$D470,Listes!$A$43:$E$49,2,FALSE))),IF(Barèmes!$E470&gt;Listes!$D$42,(Barèmes!$E470*(VLOOKUP(Barèmes!$D470,Listes!$A$43:$E$49,5,FALSE))),(Barèmes!$E470*(VLOOKUP(Barèmes!$D470,Listes!$A$43:$E$49,3,FALSE)))+(VLOOKUP(Barèmes!$D470,Listes!$A$43:$E$49,4,FALSE))))))</f>
        <v/>
      </c>
      <c r="N470" s="71" t="str">
        <f>IF($G470="","",IF($C470=Listes!$B$34,Listes!$I$31,IF($C470=Listes!$B$35,(VLOOKUP(Barèmes!$F470,Listes!$E$31:$F$36,2,FALSE)),IF($C470=Listes!$B$33,IF(Barèmes!$E470&lt;=Listes!$A$64,Barèmes!$E470*Listes!$A$65,IF(Barèmes!$E470&gt;Listes!$D$64,Barèmes!$E470*Listes!$D$65,((Barèmes!$E470*Listes!$B$65)+Listes!$C$65)))))))</f>
        <v/>
      </c>
      <c r="O470" s="72" t="str">
        <f t="shared" si="16"/>
        <v/>
      </c>
      <c r="P470" s="112"/>
    </row>
    <row r="471" spans="1:16" ht="20.100000000000001" customHeight="1" x14ac:dyDescent="0.25">
      <c r="A471" s="26">
        <v>465</v>
      </c>
      <c r="B471" s="96"/>
      <c r="C471" s="96"/>
      <c r="D471" s="96"/>
      <c r="E471" s="96"/>
      <c r="F471" s="96"/>
      <c r="G471" s="77" t="str">
        <f>IF(C471="","",IF(C471="","",(VLOOKUP(C471,Listes!$B$31:$C$35,2,FALSE))))</f>
        <v/>
      </c>
      <c r="H471" s="252"/>
      <c r="I471" s="252"/>
      <c r="J471" s="96" t="str">
        <f t="shared" si="15"/>
        <v/>
      </c>
      <c r="K471" s="72" t="str">
        <f>IF(G471="","",IF(G471="","",(VLOOKUP(G471,Listes!$C$31:$D$35,2,FALSE))))</f>
        <v/>
      </c>
      <c r="L471" s="71" t="str">
        <f>IF($G471="","",IF($C471=Listes!$B$32,IF(Barèmes!$E471&lt;=Listes!$B$53,(Barèmes!$E471*(VLOOKUP(Barèmes!$D471,Listes!$A$54:$E$60,2,FALSE))),IF(Barèmes!$E471&gt;Listes!$E$53,(Barèmes!$E471*(VLOOKUP(Barèmes!$D471,Listes!$A$54:$E$60,5,FALSE))),(Barèmes!$E471*(VLOOKUP(Barèmes!$D471,Listes!$A$54:$E$60,3,FALSE)))+(VLOOKUP(Barèmes!$D471,Listes!$A$54:$E$60,4,FALSE))))))</f>
        <v/>
      </c>
      <c r="M471" s="71" t="str">
        <f>IF($G471="","",IF($C471=Listes!$B$31,IF(Barèmes!$E471&lt;=Listes!$B$42,(Barèmes!$E471*(VLOOKUP(Barèmes!$D471,Listes!$A$43:$E$49,2,FALSE))),IF(Barèmes!$E471&gt;Listes!$D$42,(Barèmes!$E471*(VLOOKUP(Barèmes!$D471,Listes!$A$43:$E$49,5,FALSE))),(Barèmes!$E471*(VLOOKUP(Barèmes!$D471,Listes!$A$43:$E$49,3,FALSE)))+(VLOOKUP(Barèmes!$D471,Listes!$A$43:$E$49,4,FALSE))))))</f>
        <v/>
      </c>
      <c r="N471" s="71" t="str">
        <f>IF($G471="","",IF($C471=Listes!$B$34,Listes!$I$31,IF($C471=Listes!$B$35,(VLOOKUP(Barèmes!$F471,Listes!$E$31:$F$36,2,FALSE)),IF($C471=Listes!$B$33,IF(Barèmes!$E471&lt;=Listes!$A$64,Barèmes!$E471*Listes!$A$65,IF(Barèmes!$E471&gt;Listes!$D$64,Barèmes!$E471*Listes!$D$65,((Barèmes!$E471*Listes!$B$65)+Listes!$C$65)))))))</f>
        <v/>
      </c>
      <c r="O471" s="72" t="str">
        <f t="shared" si="16"/>
        <v/>
      </c>
      <c r="P471" s="112"/>
    </row>
    <row r="472" spans="1:16" ht="20.100000000000001" customHeight="1" x14ac:dyDescent="0.25">
      <c r="A472" s="26">
        <v>466</v>
      </c>
      <c r="B472" s="96"/>
      <c r="C472" s="96"/>
      <c r="D472" s="96"/>
      <c r="E472" s="96"/>
      <c r="F472" s="96"/>
      <c r="G472" s="77" t="str">
        <f>IF(C472="","",IF(C472="","",(VLOOKUP(C472,Listes!$B$31:$C$35,2,FALSE))))</f>
        <v/>
      </c>
      <c r="H472" s="252"/>
      <c r="I472" s="252"/>
      <c r="J472" s="96" t="str">
        <f t="shared" si="15"/>
        <v/>
      </c>
      <c r="K472" s="72" t="str">
        <f>IF(G472="","",IF(G472="","",(VLOOKUP(G472,Listes!$C$31:$D$35,2,FALSE))))</f>
        <v/>
      </c>
      <c r="L472" s="71" t="str">
        <f>IF($G472="","",IF($C472=Listes!$B$32,IF(Barèmes!$E472&lt;=Listes!$B$53,(Barèmes!$E472*(VLOOKUP(Barèmes!$D472,Listes!$A$54:$E$60,2,FALSE))),IF(Barèmes!$E472&gt;Listes!$E$53,(Barèmes!$E472*(VLOOKUP(Barèmes!$D472,Listes!$A$54:$E$60,5,FALSE))),(Barèmes!$E472*(VLOOKUP(Barèmes!$D472,Listes!$A$54:$E$60,3,FALSE)))+(VLOOKUP(Barèmes!$D472,Listes!$A$54:$E$60,4,FALSE))))))</f>
        <v/>
      </c>
      <c r="M472" s="71" t="str">
        <f>IF($G472="","",IF($C472=Listes!$B$31,IF(Barèmes!$E472&lt;=Listes!$B$42,(Barèmes!$E472*(VLOOKUP(Barèmes!$D472,Listes!$A$43:$E$49,2,FALSE))),IF(Barèmes!$E472&gt;Listes!$D$42,(Barèmes!$E472*(VLOOKUP(Barèmes!$D472,Listes!$A$43:$E$49,5,FALSE))),(Barèmes!$E472*(VLOOKUP(Barèmes!$D472,Listes!$A$43:$E$49,3,FALSE)))+(VLOOKUP(Barèmes!$D472,Listes!$A$43:$E$49,4,FALSE))))))</f>
        <v/>
      </c>
      <c r="N472" s="71" t="str">
        <f>IF($G472="","",IF($C472=Listes!$B$34,Listes!$I$31,IF($C472=Listes!$B$35,(VLOOKUP(Barèmes!$F472,Listes!$E$31:$F$36,2,FALSE)),IF($C472=Listes!$B$33,IF(Barèmes!$E472&lt;=Listes!$A$64,Barèmes!$E472*Listes!$A$65,IF(Barèmes!$E472&gt;Listes!$D$64,Barèmes!$E472*Listes!$D$65,((Barèmes!$E472*Listes!$B$65)+Listes!$C$65)))))))</f>
        <v/>
      </c>
      <c r="O472" s="72" t="str">
        <f t="shared" si="16"/>
        <v/>
      </c>
      <c r="P472" s="112"/>
    </row>
    <row r="473" spans="1:16" ht="20.100000000000001" customHeight="1" x14ac:dyDescent="0.25">
      <c r="A473" s="26">
        <v>467</v>
      </c>
      <c r="B473" s="96"/>
      <c r="C473" s="96"/>
      <c r="D473" s="96"/>
      <c r="E473" s="96"/>
      <c r="F473" s="96"/>
      <c r="G473" s="77" t="str">
        <f>IF(C473="","",IF(C473="","",(VLOOKUP(C473,Listes!$B$31:$C$35,2,FALSE))))</f>
        <v/>
      </c>
      <c r="H473" s="252"/>
      <c r="I473" s="252"/>
      <c r="J473" s="96" t="str">
        <f t="shared" si="15"/>
        <v/>
      </c>
      <c r="K473" s="72" t="str">
        <f>IF(G473="","",IF(G473="","",(VLOOKUP(G473,Listes!$C$31:$D$35,2,FALSE))))</f>
        <v/>
      </c>
      <c r="L473" s="71" t="str">
        <f>IF($G473="","",IF($C473=Listes!$B$32,IF(Barèmes!$E473&lt;=Listes!$B$53,(Barèmes!$E473*(VLOOKUP(Barèmes!$D473,Listes!$A$54:$E$60,2,FALSE))),IF(Barèmes!$E473&gt;Listes!$E$53,(Barèmes!$E473*(VLOOKUP(Barèmes!$D473,Listes!$A$54:$E$60,5,FALSE))),(Barèmes!$E473*(VLOOKUP(Barèmes!$D473,Listes!$A$54:$E$60,3,FALSE)))+(VLOOKUP(Barèmes!$D473,Listes!$A$54:$E$60,4,FALSE))))))</f>
        <v/>
      </c>
      <c r="M473" s="71" t="str">
        <f>IF($G473="","",IF($C473=Listes!$B$31,IF(Barèmes!$E473&lt;=Listes!$B$42,(Barèmes!$E473*(VLOOKUP(Barèmes!$D473,Listes!$A$43:$E$49,2,FALSE))),IF(Barèmes!$E473&gt;Listes!$D$42,(Barèmes!$E473*(VLOOKUP(Barèmes!$D473,Listes!$A$43:$E$49,5,FALSE))),(Barèmes!$E473*(VLOOKUP(Barèmes!$D473,Listes!$A$43:$E$49,3,FALSE)))+(VLOOKUP(Barèmes!$D473,Listes!$A$43:$E$49,4,FALSE))))))</f>
        <v/>
      </c>
      <c r="N473" s="71" t="str">
        <f>IF($G473="","",IF($C473=Listes!$B$34,Listes!$I$31,IF($C473=Listes!$B$35,(VLOOKUP(Barèmes!$F473,Listes!$E$31:$F$36,2,FALSE)),IF($C473=Listes!$B$33,IF(Barèmes!$E473&lt;=Listes!$A$64,Barèmes!$E473*Listes!$A$65,IF(Barèmes!$E473&gt;Listes!$D$64,Barèmes!$E473*Listes!$D$65,((Barèmes!$E473*Listes!$B$65)+Listes!$C$65)))))))</f>
        <v/>
      </c>
      <c r="O473" s="72" t="str">
        <f t="shared" si="16"/>
        <v/>
      </c>
      <c r="P473" s="112"/>
    </row>
    <row r="474" spans="1:16" ht="20.100000000000001" customHeight="1" x14ac:dyDescent="0.25">
      <c r="A474" s="26">
        <v>468</v>
      </c>
      <c r="B474" s="96"/>
      <c r="C474" s="96"/>
      <c r="D474" s="96"/>
      <c r="E474" s="96"/>
      <c r="F474" s="96"/>
      <c r="G474" s="77" t="str">
        <f>IF(C474="","",IF(C474="","",(VLOOKUP(C474,Listes!$B$31:$C$35,2,FALSE))))</f>
        <v/>
      </c>
      <c r="H474" s="252"/>
      <c r="I474" s="252"/>
      <c r="J474" s="96" t="str">
        <f t="shared" si="15"/>
        <v/>
      </c>
      <c r="K474" s="72" t="str">
        <f>IF(G474="","",IF(G474="","",(VLOOKUP(G474,Listes!$C$31:$D$35,2,FALSE))))</f>
        <v/>
      </c>
      <c r="L474" s="71" t="str">
        <f>IF($G474="","",IF($C474=Listes!$B$32,IF(Barèmes!$E474&lt;=Listes!$B$53,(Barèmes!$E474*(VLOOKUP(Barèmes!$D474,Listes!$A$54:$E$60,2,FALSE))),IF(Barèmes!$E474&gt;Listes!$E$53,(Barèmes!$E474*(VLOOKUP(Barèmes!$D474,Listes!$A$54:$E$60,5,FALSE))),(Barèmes!$E474*(VLOOKUP(Barèmes!$D474,Listes!$A$54:$E$60,3,FALSE)))+(VLOOKUP(Barèmes!$D474,Listes!$A$54:$E$60,4,FALSE))))))</f>
        <v/>
      </c>
      <c r="M474" s="71" t="str">
        <f>IF($G474="","",IF($C474=Listes!$B$31,IF(Barèmes!$E474&lt;=Listes!$B$42,(Barèmes!$E474*(VLOOKUP(Barèmes!$D474,Listes!$A$43:$E$49,2,FALSE))),IF(Barèmes!$E474&gt;Listes!$D$42,(Barèmes!$E474*(VLOOKUP(Barèmes!$D474,Listes!$A$43:$E$49,5,FALSE))),(Barèmes!$E474*(VLOOKUP(Barèmes!$D474,Listes!$A$43:$E$49,3,FALSE)))+(VLOOKUP(Barèmes!$D474,Listes!$A$43:$E$49,4,FALSE))))))</f>
        <v/>
      </c>
      <c r="N474" s="71" t="str">
        <f>IF($G474="","",IF($C474=Listes!$B$34,Listes!$I$31,IF($C474=Listes!$B$35,(VLOOKUP(Barèmes!$F474,Listes!$E$31:$F$36,2,FALSE)),IF($C474=Listes!$B$33,IF(Barèmes!$E474&lt;=Listes!$A$64,Barèmes!$E474*Listes!$A$65,IF(Barèmes!$E474&gt;Listes!$D$64,Barèmes!$E474*Listes!$D$65,((Barèmes!$E474*Listes!$B$65)+Listes!$C$65)))))))</f>
        <v/>
      </c>
      <c r="O474" s="72" t="str">
        <f t="shared" si="16"/>
        <v/>
      </c>
      <c r="P474" s="112"/>
    </row>
    <row r="475" spans="1:16" ht="20.100000000000001" customHeight="1" x14ac:dyDescent="0.25">
      <c r="A475" s="26">
        <v>469</v>
      </c>
      <c r="B475" s="96"/>
      <c r="C475" s="96"/>
      <c r="D475" s="96"/>
      <c r="E475" s="96"/>
      <c r="F475" s="96"/>
      <c r="G475" s="77" t="str">
        <f>IF(C475="","",IF(C475="","",(VLOOKUP(C475,Listes!$B$31:$C$35,2,FALSE))))</f>
        <v/>
      </c>
      <c r="H475" s="252"/>
      <c r="I475" s="252"/>
      <c r="J475" s="96" t="str">
        <f t="shared" si="15"/>
        <v/>
      </c>
      <c r="K475" s="72" t="str">
        <f>IF(G475="","",IF(G475="","",(VLOOKUP(G475,Listes!$C$31:$D$35,2,FALSE))))</f>
        <v/>
      </c>
      <c r="L475" s="71" t="str">
        <f>IF($G475="","",IF($C475=Listes!$B$32,IF(Barèmes!$E475&lt;=Listes!$B$53,(Barèmes!$E475*(VLOOKUP(Barèmes!$D475,Listes!$A$54:$E$60,2,FALSE))),IF(Barèmes!$E475&gt;Listes!$E$53,(Barèmes!$E475*(VLOOKUP(Barèmes!$D475,Listes!$A$54:$E$60,5,FALSE))),(Barèmes!$E475*(VLOOKUP(Barèmes!$D475,Listes!$A$54:$E$60,3,FALSE)))+(VLOOKUP(Barèmes!$D475,Listes!$A$54:$E$60,4,FALSE))))))</f>
        <v/>
      </c>
      <c r="M475" s="71" t="str">
        <f>IF($G475="","",IF($C475=Listes!$B$31,IF(Barèmes!$E475&lt;=Listes!$B$42,(Barèmes!$E475*(VLOOKUP(Barèmes!$D475,Listes!$A$43:$E$49,2,FALSE))),IF(Barèmes!$E475&gt;Listes!$D$42,(Barèmes!$E475*(VLOOKUP(Barèmes!$D475,Listes!$A$43:$E$49,5,FALSE))),(Barèmes!$E475*(VLOOKUP(Barèmes!$D475,Listes!$A$43:$E$49,3,FALSE)))+(VLOOKUP(Barèmes!$D475,Listes!$A$43:$E$49,4,FALSE))))))</f>
        <v/>
      </c>
      <c r="N475" s="71" t="str">
        <f>IF($G475="","",IF($C475=Listes!$B$34,Listes!$I$31,IF($C475=Listes!$B$35,(VLOOKUP(Barèmes!$F475,Listes!$E$31:$F$36,2,FALSE)),IF($C475=Listes!$B$33,IF(Barèmes!$E475&lt;=Listes!$A$64,Barèmes!$E475*Listes!$A$65,IF(Barèmes!$E475&gt;Listes!$D$64,Barèmes!$E475*Listes!$D$65,((Barèmes!$E475*Listes!$B$65)+Listes!$C$65)))))))</f>
        <v/>
      </c>
      <c r="O475" s="72" t="str">
        <f t="shared" si="16"/>
        <v/>
      </c>
      <c r="P475" s="112"/>
    </row>
    <row r="476" spans="1:16" ht="20.100000000000001" customHeight="1" x14ac:dyDescent="0.25">
      <c r="A476" s="26">
        <v>470</v>
      </c>
      <c r="B476" s="96"/>
      <c r="C476" s="96"/>
      <c r="D476" s="96"/>
      <c r="E476" s="96"/>
      <c r="F476" s="96"/>
      <c r="G476" s="77" t="str">
        <f>IF(C476="","",IF(C476="","",(VLOOKUP(C476,Listes!$B$31:$C$35,2,FALSE))))</f>
        <v/>
      </c>
      <c r="H476" s="252"/>
      <c r="I476" s="252"/>
      <c r="J476" s="96" t="str">
        <f t="shared" si="15"/>
        <v/>
      </c>
      <c r="K476" s="72" t="str">
        <f>IF(G476="","",IF(G476="","",(VLOOKUP(G476,Listes!$C$31:$D$35,2,FALSE))))</f>
        <v/>
      </c>
      <c r="L476" s="71" t="str">
        <f>IF($G476="","",IF($C476=Listes!$B$32,IF(Barèmes!$E476&lt;=Listes!$B$53,(Barèmes!$E476*(VLOOKUP(Barèmes!$D476,Listes!$A$54:$E$60,2,FALSE))),IF(Barèmes!$E476&gt;Listes!$E$53,(Barèmes!$E476*(VLOOKUP(Barèmes!$D476,Listes!$A$54:$E$60,5,FALSE))),(Barèmes!$E476*(VLOOKUP(Barèmes!$D476,Listes!$A$54:$E$60,3,FALSE)))+(VLOOKUP(Barèmes!$D476,Listes!$A$54:$E$60,4,FALSE))))))</f>
        <v/>
      </c>
      <c r="M476" s="71" t="str">
        <f>IF($G476="","",IF($C476=Listes!$B$31,IF(Barèmes!$E476&lt;=Listes!$B$42,(Barèmes!$E476*(VLOOKUP(Barèmes!$D476,Listes!$A$43:$E$49,2,FALSE))),IF(Barèmes!$E476&gt;Listes!$D$42,(Barèmes!$E476*(VLOOKUP(Barèmes!$D476,Listes!$A$43:$E$49,5,FALSE))),(Barèmes!$E476*(VLOOKUP(Barèmes!$D476,Listes!$A$43:$E$49,3,FALSE)))+(VLOOKUP(Barèmes!$D476,Listes!$A$43:$E$49,4,FALSE))))))</f>
        <v/>
      </c>
      <c r="N476" s="71" t="str">
        <f>IF($G476="","",IF($C476=Listes!$B$34,Listes!$I$31,IF($C476=Listes!$B$35,(VLOOKUP(Barèmes!$F476,Listes!$E$31:$F$36,2,FALSE)),IF($C476=Listes!$B$33,IF(Barèmes!$E476&lt;=Listes!$A$64,Barèmes!$E476*Listes!$A$65,IF(Barèmes!$E476&gt;Listes!$D$64,Barèmes!$E476*Listes!$D$65,((Barèmes!$E476*Listes!$B$65)+Listes!$C$65)))))))</f>
        <v/>
      </c>
      <c r="O476" s="72" t="str">
        <f t="shared" si="16"/>
        <v/>
      </c>
      <c r="P476" s="112"/>
    </row>
    <row r="477" spans="1:16" ht="20.100000000000001" customHeight="1" x14ac:dyDescent="0.25">
      <c r="A477" s="26">
        <v>471</v>
      </c>
      <c r="B477" s="96"/>
      <c r="C477" s="96"/>
      <c r="D477" s="96"/>
      <c r="E477" s="96"/>
      <c r="F477" s="96"/>
      <c r="G477" s="77" t="str">
        <f>IF(C477="","",IF(C477="","",(VLOOKUP(C477,Listes!$B$31:$C$35,2,FALSE))))</f>
        <v/>
      </c>
      <c r="H477" s="252"/>
      <c r="I477" s="252"/>
      <c r="J477" s="96" t="str">
        <f t="shared" si="15"/>
        <v/>
      </c>
      <c r="K477" s="72" t="str">
        <f>IF(G477="","",IF(G477="","",(VLOOKUP(G477,Listes!$C$31:$D$35,2,FALSE))))</f>
        <v/>
      </c>
      <c r="L477" s="71" t="str">
        <f>IF($G477="","",IF($C477=Listes!$B$32,IF(Barèmes!$E477&lt;=Listes!$B$53,(Barèmes!$E477*(VLOOKUP(Barèmes!$D477,Listes!$A$54:$E$60,2,FALSE))),IF(Barèmes!$E477&gt;Listes!$E$53,(Barèmes!$E477*(VLOOKUP(Barèmes!$D477,Listes!$A$54:$E$60,5,FALSE))),(Barèmes!$E477*(VLOOKUP(Barèmes!$D477,Listes!$A$54:$E$60,3,FALSE)))+(VLOOKUP(Barèmes!$D477,Listes!$A$54:$E$60,4,FALSE))))))</f>
        <v/>
      </c>
      <c r="M477" s="71" t="str">
        <f>IF($G477="","",IF($C477=Listes!$B$31,IF(Barèmes!$E477&lt;=Listes!$B$42,(Barèmes!$E477*(VLOOKUP(Barèmes!$D477,Listes!$A$43:$E$49,2,FALSE))),IF(Barèmes!$E477&gt;Listes!$D$42,(Barèmes!$E477*(VLOOKUP(Barèmes!$D477,Listes!$A$43:$E$49,5,FALSE))),(Barèmes!$E477*(VLOOKUP(Barèmes!$D477,Listes!$A$43:$E$49,3,FALSE)))+(VLOOKUP(Barèmes!$D477,Listes!$A$43:$E$49,4,FALSE))))))</f>
        <v/>
      </c>
      <c r="N477" s="71" t="str">
        <f>IF($G477="","",IF($C477=Listes!$B$34,Listes!$I$31,IF($C477=Listes!$B$35,(VLOOKUP(Barèmes!$F477,Listes!$E$31:$F$36,2,FALSE)),IF($C477=Listes!$B$33,IF(Barèmes!$E477&lt;=Listes!$A$64,Barèmes!$E477*Listes!$A$65,IF(Barèmes!$E477&gt;Listes!$D$64,Barèmes!$E477*Listes!$D$65,((Barèmes!$E477*Listes!$B$65)+Listes!$C$65)))))))</f>
        <v/>
      </c>
      <c r="O477" s="72" t="str">
        <f t="shared" si="16"/>
        <v/>
      </c>
      <c r="P477" s="112"/>
    </row>
    <row r="478" spans="1:16" ht="20.100000000000001" customHeight="1" x14ac:dyDescent="0.25">
      <c r="A478" s="26">
        <v>472</v>
      </c>
      <c r="B478" s="96"/>
      <c r="C478" s="96"/>
      <c r="D478" s="96"/>
      <c r="E478" s="96"/>
      <c r="F478" s="96"/>
      <c r="G478" s="77" t="str">
        <f>IF(C478="","",IF(C478="","",(VLOOKUP(C478,Listes!$B$31:$C$35,2,FALSE))))</f>
        <v/>
      </c>
      <c r="H478" s="252"/>
      <c r="I478" s="252"/>
      <c r="J478" s="96" t="str">
        <f t="shared" si="15"/>
        <v/>
      </c>
      <c r="K478" s="72" t="str">
        <f>IF(G478="","",IF(G478="","",(VLOOKUP(G478,Listes!$C$31:$D$35,2,FALSE))))</f>
        <v/>
      </c>
      <c r="L478" s="71" t="str">
        <f>IF($G478="","",IF($C478=Listes!$B$32,IF(Barèmes!$E478&lt;=Listes!$B$53,(Barèmes!$E478*(VLOOKUP(Barèmes!$D478,Listes!$A$54:$E$60,2,FALSE))),IF(Barèmes!$E478&gt;Listes!$E$53,(Barèmes!$E478*(VLOOKUP(Barèmes!$D478,Listes!$A$54:$E$60,5,FALSE))),(Barèmes!$E478*(VLOOKUP(Barèmes!$D478,Listes!$A$54:$E$60,3,FALSE)))+(VLOOKUP(Barèmes!$D478,Listes!$A$54:$E$60,4,FALSE))))))</f>
        <v/>
      </c>
      <c r="M478" s="71" t="str">
        <f>IF($G478="","",IF($C478=Listes!$B$31,IF(Barèmes!$E478&lt;=Listes!$B$42,(Barèmes!$E478*(VLOOKUP(Barèmes!$D478,Listes!$A$43:$E$49,2,FALSE))),IF(Barèmes!$E478&gt;Listes!$D$42,(Barèmes!$E478*(VLOOKUP(Barèmes!$D478,Listes!$A$43:$E$49,5,FALSE))),(Barèmes!$E478*(VLOOKUP(Barèmes!$D478,Listes!$A$43:$E$49,3,FALSE)))+(VLOOKUP(Barèmes!$D478,Listes!$A$43:$E$49,4,FALSE))))))</f>
        <v/>
      </c>
      <c r="N478" s="71" t="str">
        <f>IF($G478="","",IF($C478=Listes!$B$34,Listes!$I$31,IF($C478=Listes!$B$35,(VLOOKUP(Barèmes!$F478,Listes!$E$31:$F$36,2,FALSE)),IF($C478=Listes!$B$33,IF(Barèmes!$E478&lt;=Listes!$A$64,Barèmes!$E478*Listes!$A$65,IF(Barèmes!$E478&gt;Listes!$D$64,Barèmes!$E478*Listes!$D$65,((Barèmes!$E478*Listes!$B$65)+Listes!$C$65)))))))</f>
        <v/>
      </c>
      <c r="O478" s="72" t="str">
        <f t="shared" si="16"/>
        <v/>
      </c>
      <c r="P478" s="112"/>
    </row>
    <row r="479" spans="1:16" ht="20.100000000000001" customHeight="1" x14ac:dyDescent="0.25">
      <c r="A479" s="26">
        <v>473</v>
      </c>
      <c r="B479" s="96"/>
      <c r="C479" s="96"/>
      <c r="D479" s="96"/>
      <c r="E479" s="96"/>
      <c r="F479" s="96"/>
      <c r="G479" s="77" t="str">
        <f>IF(C479="","",IF(C479="","",(VLOOKUP(C479,Listes!$B$31:$C$35,2,FALSE))))</f>
        <v/>
      </c>
      <c r="H479" s="252"/>
      <c r="I479" s="252"/>
      <c r="J479" s="96" t="str">
        <f t="shared" si="15"/>
        <v/>
      </c>
      <c r="K479" s="72" t="str">
        <f>IF(G479="","",IF(G479="","",(VLOOKUP(G479,Listes!$C$31:$D$35,2,FALSE))))</f>
        <v/>
      </c>
      <c r="L479" s="71" t="str">
        <f>IF($G479="","",IF($C479=Listes!$B$32,IF(Barèmes!$E479&lt;=Listes!$B$53,(Barèmes!$E479*(VLOOKUP(Barèmes!$D479,Listes!$A$54:$E$60,2,FALSE))),IF(Barèmes!$E479&gt;Listes!$E$53,(Barèmes!$E479*(VLOOKUP(Barèmes!$D479,Listes!$A$54:$E$60,5,FALSE))),(Barèmes!$E479*(VLOOKUP(Barèmes!$D479,Listes!$A$54:$E$60,3,FALSE)))+(VLOOKUP(Barèmes!$D479,Listes!$A$54:$E$60,4,FALSE))))))</f>
        <v/>
      </c>
      <c r="M479" s="71" t="str">
        <f>IF($G479="","",IF($C479=Listes!$B$31,IF(Barèmes!$E479&lt;=Listes!$B$42,(Barèmes!$E479*(VLOOKUP(Barèmes!$D479,Listes!$A$43:$E$49,2,FALSE))),IF(Barèmes!$E479&gt;Listes!$D$42,(Barèmes!$E479*(VLOOKUP(Barèmes!$D479,Listes!$A$43:$E$49,5,FALSE))),(Barèmes!$E479*(VLOOKUP(Barèmes!$D479,Listes!$A$43:$E$49,3,FALSE)))+(VLOOKUP(Barèmes!$D479,Listes!$A$43:$E$49,4,FALSE))))))</f>
        <v/>
      </c>
      <c r="N479" s="71" t="str">
        <f>IF($G479="","",IF($C479=Listes!$B$34,Listes!$I$31,IF($C479=Listes!$B$35,(VLOOKUP(Barèmes!$F479,Listes!$E$31:$F$36,2,FALSE)),IF($C479=Listes!$B$33,IF(Barèmes!$E479&lt;=Listes!$A$64,Barèmes!$E479*Listes!$A$65,IF(Barèmes!$E479&gt;Listes!$D$64,Barèmes!$E479*Listes!$D$65,((Barèmes!$E479*Listes!$B$65)+Listes!$C$65)))))))</f>
        <v/>
      </c>
      <c r="O479" s="72" t="str">
        <f t="shared" si="16"/>
        <v/>
      </c>
      <c r="P479" s="112"/>
    </row>
    <row r="480" spans="1:16" ht="20.100000000000001" customHeight="1" x14ac:dyDescent="0.25">
      <c r="A480" s="26">
        <v>474</v>
      </c>
      <c r="B480" s="96"/>
      <c r="C480" s="96"/>
      <c r="D480" s="96"/>
      <c r="E480" s="96"/>
      <c r="F480" s="96"/>
      <c r="G480" s="77" t="str">
        <f>IF(C480="","",IF(C480="","",(VLOOKUP(C480,Listes!$B$31:$C$35,2,FALSE))))</f>
        <v/>
      </c>
      <c r="H480" s="252"/>
      <c r="I480" s="252"/>
      <c r="J480" s="96" t="str">
        <f t="shared" si="15"/>
        <v/>
      </c>
      <c r="K480" s="72" t="str">
        <f>IF(G480="","",IF(G480="","",(VLOOKUP(G480,Listes!$C$31:$D$35,2,FALSE))))</f>
        <v/>
      </c>
      <c r="L480" s="71" t="str">
        <f>IF($G480="","",IF($C480=Listes!$B$32,IF(Barèmes!$E480&lt;=Listes!$B$53,(Barèmes!$E480*(VLOOKUP(Barèmes!$D480,Listes!$A$54:$E$60,2,FALSE))),IF(Barèmes!$E480&gt;Listes!$E$53,(Barèmes!$E480*(VLOOKUP(Barèmes!$D480,Listes!$A$54:$E$60,5,FALSE))),(Barèmes!$E480*(VLOOKUP(Barèmes!$D480,Listes!$A$54:$E$60,3,FALSE)))+(VLOOKUP(Barèmes!$D480,Listes!$A$54:$E$60,4,FALSE))))))</f>
        <v/>
      </c>
      <c r="M480" s="71" t="str">
        <f>IF($G480="","",IF($C480=Listes!$B$31,IF(Barèmes!$E480&lt;=Listes!$B$42,(Barèmes!$E480*(VLOOKUP(Barèmes!$D480,Listes!$A$43:$E$49,2,FALSE))),IF(Barèmes!$E480&gt;Listes!$D$42,(Barèmes!$E480*(VLOOKUP(Barèmes!$D480,Listes!$A$43:$E$49,5,FALSE))),(Barèmes!$E480*(VLOOKUP(Barèmes!$D480,Listes!$A$43:$E$49,3,FALSE)))+(VLOOKUP(Barèmes!$D480,Listes!$A$43:$E$49,4,FALSE))))))</f>
        <v/>
      </c>
      <c r="N480" s="71" t="str">
        <f>IF($G480="","",IF($C480=Listes!$B$34,Listes!$I$31,IF($C480=Listes!$B$35,(VLOOKUP(Barèmes!$F480,Listes!$E$31:$F$36,2,FALSE)),IF($C480=Listes!$B$33,IF(Barèmes!$E480&lt;=Listes!$A$64,Barèmes!$E480*Listes!$A$65,IF(Barèmes!$E480&gt;Listes!$D$64,Barèmes!$E480*Listes!$D$65,((Barèmes!$E480*Listes!$B$65)+Listes!$C$65)))))))</f>
        <v/>
      </c>
      <c r="O480" s="72" t="str">
        <f t="shared" si="16"/>
        <v/>
      </c>
      <c r="P480" s="112"/>
    </row>
    <row r="481" spans="1:16" ht="20.100000000000001" customHeight="1" x14ac:dyDescent="0.25">
      <c r="A481" s="26">
        <v>475</v>
      </c>
      <c r="B481" s="96"/>
      <c r="C481" s="96"/>
      <c r="D481" s="96"/>
      <c r="E481" s="96"/>
      <c r="F481" s="96"/>
      <c r="G481" s="77" t="str">
        <f>IF(C481="","",IF(C481="","",(VLOOKUP(C481,Listes!$B$31:$C$35,2,FALSE))))</f>
        <v/>
      </c>
      <c r="H481" s="252"/>
      <c r="I481" s="252"/>
      <c r="J481" s="96" t="str">
        <f t="shared" si="15"/>
        <v/>
      </c>
      <c r="K481" s="72" t="str">
        <f>IF(G481="","",IF(G481="","",(VLOOKUP(G481,Listes!$C$31:$D$35,2,FALSE))))</f>
        <v/>
      </c>
      <c r="L481" s="71" t="str">
        <f>IF($G481="","",IF($C481=Listes!$B$32,IF(Barèmes!$E481&lt;=Listes!$B$53,(Barèmes!$E481*(VLOOKUP(Barèmes!$D481,Listes!$A$54:$E$60,2,FALSE))),IF(Barèmes!$E481&gt;Listes!$E$53,(Barèmes!$E481*(VLOOKUP(Barèmes!$D481,Listes!$A$54:$E$60,5,FALSE))),(Barèmes!$E481*(VLOOKUP(Barèmes!$D481,Listes!$A$54:$E$60,3,FALSE)))+(VLOOKUP(Barèmes!$D481,Listes!$A$54:$E$60,4,FALSE))))))</f>
        <v/>
      </c>
      <c r="M481" s="71" t="str">
        <f>IF($G481="","",IF($C481=Listes!$B$31,IF(Barèmes!$E481&lt;=Listes!$B$42,(Barèmes!$E481*(VLOOKUP(Barèmes!$D481,Listes!$A$43:$E$49,2,FALSE))),IF(Barèmes!$E481&gt;Listes!$D$42,(Barèmes!$E481*(VLOOKUP(Barèmes!$D481,Listes!$A$43:$E$49,5,FALSE))),(Barèmes!$E481*(VLOOKUP(Barèmes!$D481,Listes!$A$43:$E$49,3,FALSE)))+(VLOOKUP(Barèmes!$D481,Listes!$A$43:$E$49,4,FALSE))))))</f>
        <v/>
      </c>
      <c r="N481" s="71" t="str">
        <f>IF($G481="","",IF($C481=Listes!$B$34,Listes!$I$31,IF($C481=Listes!$B$35,(VLOOKUP(Barèmes!$F481,Listes!$E$31:$F$36,2,FALSE)),IF($C481=Listes!$B$33,IF(Barèmes!$E481&lt;=Listes!$A$64,Barèmes!$E481*Listes!$A$65,IF(Barèmes!$E481&gt;Listes!$D$64,Barèmes!$E481*Listes!$D$65,((Barèmes!$E481*Listes!$B$65)+Listes!$C$65)))))))</f>
        <v/>
      </c>
      <c r="O481" s="72" t="str">
        <f t="shared" si="16"/>
        <v/>
      </c>
      <c r="P481" s="112"/>
    </row>
    <row r="482" spans="1:16" ht="20.100000000000001" customHeight="1" x14ac:dyDescent="0.25">
      <c r="A482" s="26">
        <v>476</v>
      </c>
      <c r="B482" s="96"/>
      <c r="C482" s="96"/>
      <c r="D482" s="96"/>
      <c r="E482" s="96"/>
      <c r="F482" s="96"/>
      <c r="G482" s="77" t="str">
        <f>IF(C482="","",IF(C482="","",(VLOOKUP(C482,Listes!$B$31:$C$35,2,FALSE))))</f>
        <v/>
      </c>
      <c r="H482" s="252"/>
      <c r="I482" s="252"/>
      <c r="J482" s="96" t="str">
        <f t="shared" si="15"/>
        <v/>
      </c>
      <c r="K482" s="72" t="str">
        <f>IF(G482="","",IF(G482="","",(VLOOKUP(G482,Listes!$C$31:$D$35,2,FALSE))))</f>
        <v/>
      </c>
      <c r="L482" s="71" t="str">
        <f>IF($G482="","",IF($C482=Listes!$B$32,IF(Barèmes!$E482&lt;=Listes!$B$53,(Barèmes!$E482*(VLOOKUP(Barèmes!$D482,Listes!$A$54:$E$60,2,FALSE))),IF(Barèmes!$E482&gt;Listes!$E$53,(Barèmes!$E482*(VLOOKUP(Barèmes!$D482,Listes!$A$54:$E$60,5,FALSE))),(Barèmes!$E482*(VLOOKUP(Barèmes!$D482,Listes!$A$54:$E$60,3,FALSE)))+(VLOOKUP(Barèmes!$D482,Listes!$A$54:$E$60,4,FALSE))))))</f>
        <v/>
      </c>
      <c r="M482" s="71" t="str">
        <f>IF($G482="","",IF($C482=Listes!$B$31,IF(Barèmes!$E482&lt;=Listes!$B$42,(Barèmes!$E482*(VLOOKUP(Barèmes!$D482,Listes!$A$43:$E$49,2,FALSE))),IF(Barèmes!$E482&gt;Listes!$D$42,(Barèmes!$E482*(VLOOKUP(Barèmes!$D482,Listes!$A$43:$E$49,5,FALSE))),(Barèmes!$E482*(VLOOKUP(Barèmes!$D482,Listes!$A$43:$E$49,3,FALSE)))+(VLOOKUP(Barèmes!$D482,Listes!$A$43:$E$49,4,FALSE))))))</f>
        <v/>
      </c>
      <c r="N482" s="71" t="str">
        <f>IF($G482="","",IF($C482=Listes!$B$34,Listes!$I$31,IF($C482=Listes!$B$35,(VLOOKUP(Barèmes!$F482,Listes!$E$31:$F$36,2,FALSE)),IF($C482=Listes!$B$33,IF(Barèmes!$E482&lt;=Listes!$A$64,Barèmes!$E482*Listes!$A$65,IF(Barèmes!$E482&gt;Listes!$D$64,Barèmes!$E482*Listes!$D$65,((Barèmes!$E482*Listes!$B$65)+Listes!$C$65)))))))</f>
        <v/>
      </c>
      <c r="O482" s="72" t="str">
        <f t="shared" si="16"/>
        <v/>
      </c>
      <c r="P482" s="112"/>
    </row>
    <row r="483" spans="1:16" ht="20.100000000000001" customHeight="1" x14ac:dyDescent="0.25">
      <c r="A483" s="26">
        <v>477</v>
      </c>
      <c r="B483" s="96"/>
      <c r="C483" s="96"/>
      <c r="D483" s="96"/>
      <c r="E483" s="96"/>
      <c r="F483" s="96"/>
      <c r="G483" s="77" t="str">
        <f>IF(C483="","",IF(C483="","",(VLOOKUP(C483,Listes!$B$31:$C$35,2,FALSE))))</f>
        <v/>
      </c>
      <c r="H483" s="252"/>
      <c r="I483" s="252"/>
      <c r="J483" s="96" t="str">
        <f t="shared" si="15"/>
        <v/>
      </c>
      <c r="K483" s="72" t="str">
        <f>IF(G483="","",IF(G483="","",(VLOOKUP(G483,Listes!$C$31:$D$35,2,FALSE))))</f>
        <v/>
      </c>
      <c r="L483" s="71" t="str">
        <f>IF($G483="","",IF($C483=Listes!$B$32,IF(Barèmes!$E483&lt;=Listes!$B$53,(Barèmes!$E483*(VLOOKUP(Barèmes!$D483,Listes!$A$54:$E$60,2,FALSE))),IF(Barèmes!$E483&gt;Listes!$E$53,(Barèmes!$E483*(VLOOKUP(Barèmes!$D483,Listes!$A$54:$E$60,5,FALSE))),(Barèmes!$E483*(VLOOKUP(Barèmes!$D483,Listes!$A$54:$E$60,3,FALSE)))+(VLOOKUP(Barèmes!$D483,Listes!$A$54:$E$60,4,FALSE))))))</f>
        <v/>
      </c>
      <c r="M483" s="71" t="str">
        <f>IF($G483="","",IF($C483=Listes!$B$31,IF(Barèmes!$E483&lt;=Listes!$B$42,(Barèmes!$E483*(VLOOKUP(Barèmes!$D483,Listes!$A$43:$E$49,2,FALSE))),IF(Barèmes!$E483&gt;Listes!$D$42,(Barèmes!$E483*(VLOOKUP(Barèmes!$D483,Listes!$A$43:$E$49,5,FALSE))),(Barèmes!$E483*(VLOOKUP(Barèmes!$D483,Listes!$A$43:$E$49,3,FALSE)))+(VLOOKUP(Barèmes!$D483,Listes!$A$43:$E$49,4,FALSE))))))</f>
        <v/>
      </c>
      <c r="N483" s="71" t="str">
        <f>IF($G483="","",IF($C483=Listes!$B$34,Listes!$I$31,IF($C483=Listes!$B$35,(VLOOKUP(Barèmes!$F483,Listes!$E$31:$F$36,2,FALSE)),IF($C483=Listes!$B$33,IF(Barèmes!$E483&lt;=Listes!$A$64,Barèmes!$E483*Listes!$A$65,IF(Barèmes!$E483&gt;Listes!$D$64,Barèmes!$E483*Listes!$D$65,((Barèmes!$E483*Listes!$B$65)+Listes!$C$65)))))))</f>
        <v/>
      </c>
      <c r="O483" s="72" t="str">
        <f t="shared" si="16"/>
        <v/>
      </c>
      <c r="P483" s="112"/>
    </row>
    <row r="484" spans="1:16" ht="20.100000000000001" customHeight="1" x14ac:dyDescent="0.25">
      <c r="A484" s="26">
        <v>478</v>
      </c>
      <c r="B484" s="96"/>
      <c r="C484" s="96"/>
      <c r="D484" s="96"/>
      <c r="E484" s="96"/>
      <c r="F484" s="96"/>
      <c r="G484" s="77" t="str">
        <f>IF(C484="","",IF(C484="","",(VLOOKUP(C484,Listes!$B$31:$C$35,2,FALSE))))</f>
        <v/>
      </c>
      <c r="H484" s="252"/>
      <c r="I484" s="252"/>
      <c r="J484" s="96" t="str">
        <f t="shared" si="15"/>
        <v/>
      </c>
      <c r="K484" s="72" t="str">
        <f>IF(G484="","",IF(G484="","",(VLOOKUP(G484,Listes!$C$31:$D$35,2,FALSE))))</f>
        <v/>
      </c>
      <c r="L484" s="71" t="str">
        <f>IF($G484="","",IF($C484=Listes!$B$32,IF(Barèmes!$E484&lt;=Listes!$B$53,(Barèmes!$E484*(VLOOKUP(Barèmes!$D484,Listes!$A$54:$E$60,2,FALSE))),IF(Barèmes!$E484&gt;Listes!$E$53,(Barèmes!$E484*(VLOOKUP(Barèmes!$D484,Listes!$A$54:$E$60,5,FALSE))),(Barèmes!$E484*(VLOOKUP(Barèmes!$D484,Listes!$A$54:$E$60,3,FALSE)))+(VLOOKUP(Barèmes!$D484,Listes!$A$54:$E$60,4,FALSE))))))</f>
        <v/>
      </c>
      <c r="M484" s="71" t="str">
        <f>IF($G484="","",IF($C484=Listes!$B$31,IF(Barèmes!$E484&lt;=Listes!$B$42,(Barèmes!$E484*(VLOOKUP(Barèmes!$D484,Listes!$A$43:$E$49,2,FALSE))),IF(Barèmes!$E484&gt;Listes!$D$42,(Barèmes!$E484*(VLOOKUP(Barèmes!$D484,Listes!$A$43:$E$49,5,FALSE))),(Barèmes!$E484*(VLOOKUP(Barèmes!$D484,Listes!$A$43:$E$49,3,FALSE)))+(VLOOKUP(Barèmes!$D484,Listes!$A$43:$E$49,4,FALSE))))))</f>
        <v/>
      </c>
      <c r="N484" s="71" t="str">
        <f>IF($G484="","",IF($C484=Listes!$B$34,Listes!$I$31,IF($C484=Listes!$B$35,(VLOOKUP(Barèmes!$F484,Listes!$E$31:$F$36,2,FALSE)),IF($C484=Listes!$B$33,IF(Barèmes!$E484&lt;=Listes!$A$64,Barèmes!$E484*Listes!$A$65,IF(Barèmes!$E484&gt;Listes!$D$64,Barèmes!$E484*Listes!$D$65,((Barèmes!$E484*Listes!$B$65)+Listes!$C$65)))))))</f>
        <v/>
      </c>
      <c r="O484" s="72" t="str">
        <f t="shared" si="16"/>
        <v/>
      </c>
      <c r="P484" s="112"/>
    </row>
    <row r="485" spans="1:16" ht="20.100000000000001" customHeight="1" x14ac:dyDescent="0.25">
      <c r="A485" s="26">
        <v>479</v>
      </c>
      <c r="B485" s="96"/>
      <c r="C485" s="96"/>
      <c r="D485" s="96"/>
      <c r="E485" s="96"/>
      <c r="F485" s="96"/>
      <c r="G485" s="77" t="str">
        <f>IF(C485="","",IF(C485="","",(VLOOKUP(C485,Listes!$B$31:$C$35,2,FALSE))))</f>
        <v/>
      </c>
      <c r="H485" s="252"/>
      <c r="I485" s="252"/>
      <c r="J485" s="96" t="str">
        <f t="shared" si="15"/>
        <v/>
      </c>
      <c r="K485" s="72" t="str">
        <f>IF(G485="","",IF(G485="","",(VLOOKUP(G485,Listes!$C$31:$D$35,2,FALSE))))</f>
        <v/>
      </c>
      <c r="L485" s="71" t="str">
        <f>IF($G485="","",IF($C485=Listes!$B$32,IF(Barèmes!$E485&lt;=Listes!$B$53,(Barèmes!$E485*(VLOOKUP(Barèmes!$D485,Listes!$A$54:$E$60,2,FALSE))),IF(Barèmes!$E485&gt;Listes!$E$53,(Barèmes!$E485*(VLOOKUP(Barèmes!$D485,Listes!$A$54:$E$60,5,FALSE))),(Barèmes!$E485*(VLOOKUP(Barèmes!$D485,Listes!$A$54:$E$60,3,FALSE)))+(VLOOKUP(Barèmes!$D485,Listes!$A$54:$E$60,4,FALSE))))))</f>
        <v/>
      </c>
      <c r="M485" s="71" t="str">
        <f>IF($G485="","",IF($C485=Listes!$B$31,IF(Barèmes!$E485&lt;=Listes!$B$42,(Barèmes!$E485*(VLOOKUP(Barèmes!$D485,Listes!$A$43:$E$49,2,FALSE))),IF(Barèmes!$E485&gt;Listes!$D$42,(Barèmes!$E485*(VLOOKUP(Barèmes!$D485,Listes!$A$43:$E$49,5,FALSE))),(Barèmes!$E485*(VLOOKUP(Barèmes!$D485,Listes!$A$43:$E$49,3,FALSE)))+(VLOOKUP(Barèmes!$D485,Listes!$A$43:$E$49,4,FALSE))))))</f>
        <v/>
      </c>
      <c r="N485" s="71" t="str">
        <f>IF($G485="","",IF($C485=Listes!$B$34,Listes!$I$31,IF($C485=Listes!$B$35,(VLOOKUP(Barèmes!$F485,Listes!$E$31:$F$36,2,FALSE)),IF($C485=Listes!$B$33,IF(Barèmes!$E485&lt;=Listes!$A$64,Barèmes!$E485*Listes!$A$65,IF(Barèmes!$E485&gt;Listes!$D$64,Barèmes!$E485*Listes!$D$65,((Barèmes!$E485*Listes!$B$65)+Listes!$C$65)))))))</f>
        <v/>
      </c>
      <c r="O485" s="72" t="str">
        <f t="shared" si="16"/>
        <v/>
      </c>
      <c r="P485" s="112"/>
    </row>
    <row r="486" spans="1:16" ht="20.100000000000001" customHeight="1" x14ac:dyDescent="0.25">
      <c r="A486" s="26">
        <v>480</v>
      </c>
      <c r="B486" s="96"/>
      <c r="C486" s="96"/>
      <c r="D486" s="96"/>
      <c r="E486" s="96"/>
      <c r="F486" s="96"/>
      <c r="G486" s="77" t="str">
        <f>IF(C486="","",IF(C486="","",(VLOOKUP(C486,Listes!$B$31:$C$35,2,FALSE))))</f>
        <v/>
      </c>
      <c r="H486" s="252"/>
      <c r="I486" s="252"/>
      <c r="J486" s="96" t="str">
        <f t="shared" si="15"/>
        <v/>
      </c>
      <c r="K486" s="72" t="str">
        <f>IF(G486="","",IF(G486="","",(VLOOKUP(G486,Listes!$C$31:$D$35,2,FALSE))))</f>
        <v/>
      </c>
      <c r="L486" s="71" t="str">
        <f>IF($G486="","",IF($C486=Listes!$B$32,IF(Barèmes!$E486&lt;=Listes!$B$53,(Barèmes!$E486*(VLOOKUP(Barèmes!$D486,Listes!$A$54:$E$60,2,FALSE))),IF(Barèmes!$E486&gt;Listes!$E$53,(Barèmes!$E486*(VLOOKUP(Barèmes!$D486,Listes!$A$54:$E$60,5,FALSE))),(Barèmes!$E486*(VLOOKUP(Barèmes!$D486,Listes!$A$54:$E$60,3,FALSE)))+(VLOOKUP(Barèmes!$D486,Listes!$A$54:$E$60,4,FALSE))))))</f>
        <v/>
      </c>
      <c r="M486" s="71" t="str">
        <f>IF($G486="","",IF($C486=Listes!$B$31,IF(Barèmes!$E486&lt;=Listes!$B$42,(Barèmes!$E486*(VLOOKUP(Barèmes!$D486,Listes!$A$43:$E$49,2,FALSE))),IF(Barèmes!$E486&gt;Listes!$D$42,(Barèmes!$E486*(VLOOKUP(Barèmes!$D486,Listes!$A$43:$E$49,5,FALSE))),(Barèmes!$E486*(VLOOKUP(Barèmes!$D486,Listes!$A$43:$E$49,3,FALSE)))+(VLOOKUP(Barèmes!$D486,Listes!$A$43:$E$49,4,FALSE))))))</f>
        <v/>
      </c>
      <c r="N486" s="71" t="str">
        <f>IF($G486="","",IF($C486=Listes!$B$34,Listes!$I$31,IF($C486=Listes!$B$35,(VLOOKUP(Barèmes!$F486,Listes!$E$31:$F$36,2,FALSE)),IF($C486=Listes!$B$33,IF(Barèmes!$E486&lt;=Listes!$A$64,Barèmes!$E486*Listes!$A$65,IF(Barèmes!$E486&gt;Listes!$D$64,Barèmes!$E486*Listes!$D$65,((Barèmes!$E486*Listes!$B$65)+Listes!$C$65)))))))</f>
        <v/>
      </c>
      <c r="O486" s="72" t="str">
        <f t="shared" si="16"/>
        <v/>
      </c>
      <c r="P486" s="112"/>
    </row>
    <row r="487" spans="1:16" ht="20.100000000000001" customHeight="1" x14ac:dyDescent="0.25">
      <c r="A487" s="26">
        <v>481</v>
      </c>
      <c r="B487" s="96"/>
      <c r="C487" s="96"/>
      <c r="D487" s="96"/>
      <c r="E487" s="96"/>
      <c r="F487" s="96"/>
      <c r="G487" s="77" t="str">
        <f>IF(C487="","",IF(C487="","",(VLOOKUP(C487,Listes!$B$31:$C$35,2,FALSE))))</f>
        <v/>
      </c>
      <c r="H487" s="252"/>
      <c r="I487" s="252"/>
      <c r="J487" s="96" t="str">
        <f t="shared" si="15"/>
        <v/>
      </c>
      <c r="K487" s="72" t="str">
        <f>IF(G487="","",IF(G487="","",(VLOOKUP(G487,Listes!$C$31:$D$35,2,FALSE))))</f>
        <v/>
      </c>
      <c r="L487" s="71" t="str">
        <f>IF($G487="","",IF($C487=Listes!$B$32,IF(Barèmes!$E487&lt;=Listes!$B$53,(Barèmes!$E487*(VLOOKUP(Barèmes!$D487,Listes!$A$54:$E$60,2,FALSE))),IF(Barèmes!$E487&gt;Listes!$E$53,(Barèmes!$E487*(VLOOKUP(Barèmes!$D487,Listes!$A$54:$E$60,5,FALSE))),(Barèmes!$E487*(VLOOKUP(Barèmes!$D487,Listes!$A$54:$E$60,3,FALSE)))+(VLOOKUP(Barèmes!$D487,Listes!$A$54:$E$60,4,FALSE))))))</f>
        <v/>
      </c>
      <c r="M487" s="71" t="str">
        <f>IF($G487="","",IF($C487=Listes!$B$31,IF(Barèmes!$E487&lt;=Listes!$B$42,(Barèmes!$E487*(VLOOKUP(Barèmes!$D487,Listes!$A$43:$E$49,2,FALSE))),IF(Barèmes!$E487&gt;Listes!$D$42,(Barèmes!$E487*(VLOOKUP(Barèmes!$D487,Listes!$A$43:$E$49,5,FALSE))),(Barèmes!$E487*(VLOOKUP(Barèmes!$D487,Listes!$A$43:$E$49,3,FALSE)))+(VLOOKUP(Barèmes!$D487,Listes!$A$43:$E$49,4,FALSE))))))</f>
        <v/>
      </c>
      <c r="N487" s="71" t="str">
        <f>IF($G487="","",IF($C487=Listes!$B$34,Listes!$I$31,IF($C487=Listes!$B$35,(VLOOKUP(Barèmes!$F487,Listes!$E$31:$F$36,2,FALSE)),IF($C487=Listes!$B$33,IF(Barèmes!$E487&lt;=Listes!$A$64,Barèmes!$E487*Listes!$A$65,IF(Barèmes!$E487&gt;Listes!$D$64,Barèmes!$E487*Listes!$D$65,((Barèmes!$E487*Listes!$B$65)+Listes!$C$65)))))))</f>
        <v/>
      </c>
      <c r="O487" s="72" t="str">
        <f t="shared" si="16"/>
        <v/>
      </c>
      <c r="P487" s="112"/>
    </row>
    <row r="488" spans="1:16" ht="20.100000000000001" customHeight="1" x14ac:dyDescent="0.25">
      <c r="A488" s="26">
        <v>482</v>
      </c>
      <c r="B488" s="96"/>
      <c r="C488" s="96"/>
      <c r="D488" s="96"/>
      <c r="E488" s="96"/>
      <c r="F488" s="96"/>
      <c r="G488" s="77" t="str">
        <f>IF(C488="","",IF(C488="","",(VLOOKUP(C488,Listes!$B$31:$C$35,2,FALSE))))</f>
        <v/>
      </c>
      <c r="H488" s="252"/>
      <c r="I488" s="252"/>
      <c r="J488" s="96" t="str">
        <f t="shared" si="15"/>
        <v/>
      </c>
      <c r="K488" s="72" t="str">
        <f>IF(G488="","",IF(G488="","",(VLOOKUP(G488,Listes!$C$31:$D$35,2,FALSE))))</f>
        <v/>
      </c>
      <c r="L488" s="71" t="str">
        <f>IF($G488="","",IF($C488=Listes!$B$32,IF(Barèmes!$E488&lt;=Listes!$B$53,(Barèmes!$E488*(VLOOKUP(Barèmes!$D488,Listes!$A$54:$E$60,2,FALSE))),IF(Barèmes!$E488&gt;Listes!$E$53,(Barèmes!$E488*(VLOOKUP(Barèmes!$D488,Listes!$A$54:$E$60,5,FALSE))),(Barèmes!$E488*(VLOOKUP(Barèmes!$D488,Listes!$A$54:$E$60,3,FALSE)))+(VLOOKUP(Barèmes!$D488,Listes!$A$54:$E$60,4,FALSE))))))</f>
        <v/>
      </c>
      <c r="M488" s="71" t="str">
        <f>IF($G488="","",IF($C488=Listes!$B$31,IF(Barèmes!$E488&lt;=Listes!$B$42,(Barèmes!$E488*(VLOOKUP(Barèmes!$D488,Listes!$A$43:$E$49,2,FALSE))),IF(Barèmes!$E488&gt;Listes!$D$42,(Barèmes!$E488*(VLOOKUP(Barèmes!$D488,Listes!$A$43:$E$49,5,FALSE))),(Barèmes!$E488*(VLOOKUP(Barèmes!$D488,Listes!$A$43:$E$49,3,FALSE)))+(VLOOKUP(Barèmes!$D488,Listes!$A$43:$E$49,4,FALSE))))))</f>
        <v/>
      </c>
      <c r="N488" s="71" t="str">
        <f>IF($G488="","",IF($C488=Listes!$B$34,Listes!$I$31,IF($C488=Listes!$B$35,(VLOOKUP(Barèmes!$F488,Listes!$E$31:$F$36,2,FALSE)),IF($C488=Listes!$B$33,IF(Barèmes!$E488&lt;=Listes!$A$64,Barèmes!$E488*Listes!$A$65,IF(Barèmes!$E488&gt;Listes!$D$64,Barèmes!$E488*Listes!$D$65,((Barèmes!$E488*Listes!$B$65)+Listes!$C$65)))))))</f>
        <v/>
      </c>
      <c r="O488" s="72" t="str">
        <f t="shared" si="16"/>
        <v/>
      </c>
      <c r="P488" s="112"/>
    </row>
    <row r="489" spans="1:16" ht="20.100000000000001" customHeight="1" x14ac:dyDescent="0.25">
      <c r="A489" s="26">
        <v>483</v>
      </c>
      <c r="B489" s="96"/>
      <c r="C489" s="96"/>
      <c r="D489" s="96"/>
      <c r="E489" s="96"/>
      <c r="F489" s="96"/>
      <c r="G489" s="77" t="str">
        <f>IF(C489="","",IF(C489="","",(VLOOKUP(C489,Listes!$B$31:$C$35,2,FALSE))))</f>
        <v/>
      </c>
      <c r="H489" s="252"/>
      <c r="I489" s="252"/>
      <c r="J489" s="96" t="str">
        <f t="shared" si="15"/>
        <v/>
      </c>
      <c r="K489" s="72" t="str">
        <f>IF(G489="","",IF(G489="","",(VLOOKUP(G489,Listes!$C$31:$D$35,2,FALSE))))</f>
        <v/>
      </c>
      <c r="L489" s="71" t="str">
        <f>IF($G489="","",IF($C489=Listes!$B$32,IF(Barèmes!$E489&lt;=Listes!$B$53,(Barèmes!$E489*(VLOOKUP(Barèmes!$D489,Listes!$A$54:$E$60,2,FALSE))),IF(Barèmes!$E489&gt;Listes!$E$53,(Barèmes!$E489*(VLOOKUP(Barèmes!$D489,Listes!$A$54:$E$60,5,FALSE))),(Barèmes!$E489*(VLOOKUP(Barèmes!$D489,Listes!$A$54:$E$60,3,FALSE)))+(VLOOKUP(Barèmes!$D489,Listes!$A$54:$E$60,4,FALSE))))))</f>
        <v/>
      </c>
      <c r="M489" s="71" t="str">
        <f>IF($G489="","",IF($C489=Listes!$B$31,IF(Barèmes!$E489&lt;=Listes!$B$42,(Barèmes!$E489*(VLOOKUP(Barèmes!$D489,Listes!$A$43:$E$49,2,FALSE))),IF(Barèmes!$E489&gt;Listes!$D$42,(Barèmes!$E489*(VLOOKUP(Barèmes!$D489,Listes!$A$43:$E$49,5,FALSE))),(Barèmes!$E489*(VLOOKUP(Barèmes!$D489,Listes!$A$43:$E$49,3,FALSE)))+(VLOOKUP(Barèmes!$D489,Listes!$A$43:$E$49,4,FALSE))))))</f>
        <v/>
      </c>
      <c r="N489" s="71" t="str">
        <f>IF($G489="","",IF($C489=Listes!$B$34,Listes!$I$31,IF($C489=Listes!$B$35,(VLOOKUP(Barèmes!$F489,Listes!$E$31:$F$36,2,FALSE)),IF($C489=Listes!$B$33,IF(Barèmes!$E489&lt;=Listes!$A$64,Barèmes!$E489*Listes!$A$65,IF(Barèmes!$E489&gt;Listes!$D$64,Barèmes!$E489*Listes!$D$65,((Barèmes!$E489*Listes!$B$65)+Listes!$C$65)))))))</f>
        <v/>
      </c>
      <c r="O489" s="72" t="str">
        <f t="shared" si="16"/>
        <v/>
      </c>
      <c r="P489" s="112"/>
    </row>
    <row r="490" spans="1:16" ht="20.100000000000001" customHeight="1" x14ac:dyDescent="0.25">
      <c r="A490" s="26">
        <v>484</v>
      </c>
      <c r="B490" s="96"/>
      <c r="C490" s="96"/>
      <c r="D490" s="96"/>
      <c r="E490" s="96"/>
      <c r="F490" s="96"/>
      <c r="G490" s="77" t="str">
        <f>IF(C490="","",IF(C490="","",(VLOOKUP(C490,Listes!$B$31:$C$35,2,FALSE))))</f>
        <v/>
      </c>
      <c r="H490" s="252"/>
      <c r="I490" s="252"/>
      <c r="J490" s="96" t="str">
        <f t="shared" si="15"/>
        <v/>
      </c>
      <c r="K490" s="72" t="str">
        <f>IF(G490="","",IF(G490="","",(VLOOKUP(G490,Listes!$C$31:$D$35,2,FALSE))))</f>
        <v/>
      </c>
      <c r="L490" s="71" t="str">
        <f>IF($G490="","",IF($C490=Listes!$B$32,IF(Barèmes!$E490&lt;=Listes!$B$53,(Barèmes!$E490*(VLOOKUP(Barèmes!$D490,Listes!$A$54:$E$60,2,FALSE))),IF(Barèmes!$E490&gt;Listes!$E$53,(Barèmes!$E490*(VLOOKUP(Barèmes!$D490,Listes!$A$54:$E$60,5,FALSE))),(Barèmes!$E490*(VLOOKUP(Barèmes!$D490,Listes!$A$54:$E$60,3,FALSE)))+(VLOOKUP(Barèmes!$D490,Listes!$A$54:$E$60,4,FALSE))))))</f>
        <v/>
      </c>
      <c r="M490" s="71" t="str">
        <f>IF($G490="","",IF($C490=Listes!$B$31,IF(Barèmes!$E490&lt;=Listes!$B$42,(Barèmes!$E490*(VLOOKUP(Barèmes!$D490,Listes!$A$43:$E$49,2,FALSE))),IF(Barèmes!$E490&gt;Listes!$D$42,(Barèmes!$E490*(VLOOKUP(Barèmes!$D490,Listes!$A$43:$E$49,5,FALSE))),(Barèmes!$E490*(VLOOKUP(Barèmes!$D490,Listes!$A$43:$E$49,3,FALSE)))+(VLOOKUP(Barèmes!$D490,Listes!$A$43:$E$49,4,FALSE))))))</f>
        <v/>
      </c>
      <c r="N490" s="71" t="str">
        <f>IF($G490="","",IF($C490=Listes!$B$34,Listes!$I$31,IF($C490=Listes!$B$35,(VLOOKUP(Barèmes!$F490,Listes!$E$31:$F$36,2,FALSE)),IF($C490=Listes!$B$33,IF(Barèmes!$E490&lt;=Listes!$A$64,Barèmes!$E490*Listes!$A$65,IF(Barèmes!$E490&gt;Listes!$D$64,Barèmes!$E490*Listes!$D$65,((Barèmes!$E490*Listes!$B$65)+Listes!$C$65)))))))</f>
        <v/>
      </c>
      <c r="O490" s="72" t="str">
        <f t="shared" si="16"/>
        <v/>
      </c>
      <c r="P490" s="112"/>
    </row>
    <row r="491" spans="1:16" ht="20.100000000000001" customHeight="1" x14ac:dyDescent="0.25">
      <c r="A491" s="26">
        <v>485</v>
      </c>
      <c r="B491" s="96"/>
      <c r="C491" s="96"/>
      <c r="D491" s="96"/>
      <c r="E491" s="96"/>
      <c r="F491" s="96"/>
      <c r="G491" s="77" t="str">
        <f>IF(C491="","",IF(C491="","",(VLOOKUP(C491,Listes!$B$31:$C$35,2,FALSE))))</f>
        <v/>
      </c>
      <c r="H491" s="252"/>
      <c r="I491" s="252"/>
      <c r="J491" s="96" t="str">
        <f t="shared" si="15"/>
        <v/>
      </c>
      <c r="K491" s="72" t="str">
        <f>IF(G491="","",IF(G491="","",(VLOOKUP(G491,Listes!$C$31:$D$35,2,FALSE))))</f>
        <v/>
      </c>
      <c r="L491" s="71" t="str">
        <f>IF($G491="","",IF($C491=Listes!$B$32,IF(Barèmes!$E491&lt;=Listes!$B$53,(Barèmes!$E491*(VLOOKUP(Barèmes!$D491,Listes!$A$54:$E$60,2,FALSE))),IF(Barèmes!$E491&gt;Listes!$E$53,(Barèmes!$E491*(VLOOKUP(Barèmes!$D491,Listes!$A$54:$E$60,5,FALSE))),(Barèmes!$E491*(VLOOKUP(Barèmes!$D491,Listes!$A$54:$E$60,3,FALSE)))+(VLOOKUP(Barèmes!$D491,Listes!$A$54:$E$60,4,FALSE))))))</f>
        <v/>
      </c>
      <c r="M491" s="71" t="str">
        <f>IF($G491="","",IF($C491=Listes!$B$31,IF(Barèmes!$E491&lt;=Listes!$B$42,(Barèmes!$E491*(VLOOKUP(Barèmes!$D491,Listes!$A$43:$E$49,2,FALSE))),IF(Barèmes!$E491&gt;Listes!$D$42,(Barèmes!$E491*(VLOOKUP(Barèmes!$D491,Listes!$A$43:$E$49,5,FALSE))),(Barèmes!$E491*(VLOOKUP(Barèmes!$D491,Listes!$A$43:$E$49,3,FALSE)))+(VLOOKUP(Barèmes!$D491,Listes!$A$43:$E$49,4,FALSE))))))</f>
        <v/>
      </c>
      <c r="N491" s="71" t="str">
        <f>IF($G491="","",IF($C491=Listes!$B$34,Listes!$I$31,IF($C491=Listes!$B$35,(VLOOKUP(Barèmes!$F491,Listes!$E$31:$F$36,2,FALSE)),IF($C491=Listes!$B$33,IF(Barèmes!$E491&lt;=Listes!$A$64,Barèmes!$E491*Listes!$A$65,IF(Barèmes!$E491&gt;Listes!$D$64,Barèmes!$E491*Listes!$D$65,((Barèmes!$E491*Listes!$B$65)+Listes!$C$65)))))))</f>
        <v/>
      </c>
      <c r="O491" s="72" t="str">
        <f t="shared" si="16"/>
        <v/>
      </c>
      <c r="P491" s="112"/>
    </row>
    <row r="492" spans="1:16" ht="20.100000000000001" customHeight="1" x14ac:dyDescent="0.25">
      <c r="A492" s="26">
        <v>486</v>
      </c>
      <c r="B492" s="96"/>
      <c r="C492" s="96"/>
      <c r="D492" s="96"/>
      <c r="E492" s="96"/>
      <c r="F492" s="96"/>
      <c r="G492" s="77" t="str">
        <f>IF(C492="","",IF(C492="","",(VLOOKUP(C492,Listes!$B$31:$C$35,2,FALSE))))</f>
        <v/>
      </c>
      <c r="H492" s="252"/>
      <c r="I492" s="252"/>
      <c r="J492" s="96" t="str">
        <f t="shared" si="15"/>
        <v/>
      </c>
      <c r="K492" s="72" t="str">
        <f>IF(G492="","",IF(G492="","",(VLOOKUP(G492,Listes!$C$31:$D$35,2,FALSE))))</f>
        <v/>
      </c>
      <c r="L492" s="71" t="str">
        <f>IF($G492="","",IF($C492=Listes!$B$32,IF(Barèmes!$E492&lt;=Listes!$B$53,(Barèmes!$E492*(VLOOKUP(Barèmes!$D492,Listes!$A$54:$E$60,2,FALSE))),IF(Barèmes!$E492&gt;Listes!$E$53,(Barèmes!$E492*(VLOOKUP(Barèmes!$D492,Listes!$A$54:$E$60,5,FALSE))),(Barèmes!$E492*(VLOOKUP(Barèmes!$D492,Listes!$A$54:$E$60,3,FALSE)))+(VLOOKUP(Barèmes!$D492,Listes!$A$54:$E$60,4,FALSE))))))</f>
        <v/>
      </c>
      <c r="M492" s="71" t="str">
        <f>IF($G492="","",IF($C492=Listes!$B$31,IF(Barèmes!$E492&lt;=Listes!$B$42,(Barèmes!$E492*(VLOOKUP(Barèmes!$D492,Listes!$A$43:$E$49,2,FALSE))),IF(Barèmes!$E492&gt;Listes!$D$42,(Barèmes!$E492*(VLOOKUP(Barèmes!$D492,Listes!$A$43:$E$49,5,FALSE))),(Barèmes!$E492*(VLOOKUP(Barèmes!$D492,Listes!$A$43:$E$49,3,FALSE)))+(VLOOKUP(Barèmes!$D492,Listes!$A$43:$E$49,4,FALSE))))))</f>
        <v/>
      </c>
      <c r="N492" s="71" t="str">
        <f>IF($G492="","",IF($C492=Listes!$B$34,Listes!$I$31,IF($C492=Listes!$B$35,(VLOOKUP(Barèmes!$F492,Listes!$E$31:$F$36,2,FALSE)),IF($C492=Listes!$B$33,IF(Barèmes!$E492&lt;=Listes!$A$64,Barèmes!$E492*Listes!$A$65,IF(Barèmes!$E492&gt;Listes!$D$64,Barèmes!$E492*Listes!$D$65,((Barèmes!$E492*Listes!$B$65)+Listes!$C$65)))))))</f>
        <v/>
      </c>
      <c r="O492" s="72" t="str">
        <f t="shared" si="16"/>
        <v/>
      </c>
      <c r="P492" s="112"/>
    </row>
    <row r="493" spans="1:16" ht="20.100000000000001" customHeight="1" x14ac:dyDescent="0.25">
      <c r="A493" s="26">
        <v>487</v>
      </c>
      <c r="B493" s="96"/>
      <c r="C493" s="96"/>
      <c r="D493" s="96"/>
      <c r="E493" s="96"/>
      <c r="F493" s="96"/>
      <c r="G493" s="77" t="str">
        <f>IF(C493="","",IF(C493="","",(VLOOKUP(C493,Listes!$B$31:$C$35,2,FALSE))))</f>
        <v/>
      </c>
      <c r="H493" s="252"/>
      <c r="I493" s="252"/>
      <c r="J493" s="96" t="str">
        <f t="shared" si="15"/>
        <v/>
      </c>
      <c r="K493" s="72" t="str">
        <f>IF(G493="","",IF(G493="","",(VLOOKUP(G493,Listes!$C$31:$D$35,2,FALSE))))</f>
        <v/>
      </c>
      <c r="L493" s="71" t="str">
        <f>IF($G493="","",IF($C493=Listes!$B$32,IF(Barèmes!$E493&lt;=Listes!$B$53,(Barèmes!$E493*(VLOOKUP(Barèmes!$D493,Listes!$A$54:$E$60,2,FALSE))),IF(Barèmes!$E493&gt;Listes!$E$53,(Barèmes!$E493*(VLOOKUP(Barèmes!$D493,Listes!$A$54:$E$60,5,FALSE))),(Barèmes!$E493*(VLOOKUP(Barèmes!$D493,Listes!$A$54:$E$60,3,FALSE)))+(VLOOKUP(Barèmes!$D493,Listes!$A$54:$E$60,4,FALSE))))))</f>
        <v/>
      </c>
      <c r="M493" s="71" t="str">
        <f>IF($G493="","",IF($C493=Listes!$B$31,IF(Barèmes!$E493&lt;=Listes!$B$42,(Barèmes!$E493*(VLOOKUP(Barèmes!$D493,Listes!$A$43:$E$49,2,FALSE))),IF(Barèmes!$E493&gt;Listes!$D$42,(Barèmes!$E493*(VLOOKUP(Barèmes!$D493,Listes!$A$43:$E$49,5,FALSE))),(Barèmes!$E493*(VLOOKUP(Barèmes!$D493,Listes!$A$43:$E$49,3,FALSE)))+(VLOOKUP(Barèmes!$D493,Listes!$A$43:$E$49,4,FALSE))))))</f>
        <v/>
      </c>
      <c r="N493" s="71" t="str">
        <f>IF($G493="","",IF($C493=Listes!$B$34,Listes!$I$31,IF($C493=Listes!$B$35,(VLOOKUP(Barèmes!$F493,Listes!$E$31:$F$36,2,FALSE)),IF($C493=Listes!$B$33,IF(Barèmes!$E493&lt;=Listes!$A$64,Barèmes!$E493*Listes!$A$65,IF(Barèmes!$E493&gt;Listes!$D$64,Barèmes!$E493*Listes!$D$65,((Barèmes!$E493*Listes!$B$65)+Listes!$C$65)))))))</f>
        <v/>
      </c>
      <c r="O493" s="72" t="str">
        <f t="shared" si="16"/>
        <v/>
      </c>
      <c r="P493" s="112"/>
    </row>
    <row r="494" spans="1:16" ht="20.100000000000001" customHeight="1" x14ac:dyDescent="0.25">
      <c r="A494" s="26">
        <v>488</v>
      </c>
      <c r="B494" s="96"/>
      <c r="C494" s="96"/>
      <c r="D494" s="96"/>
      <c r="E494" s="96"/>
      <c r="F494" s="96"/>
      <c r="G494" s="77" t="str">
        <f>IF(C494="","",IF(C494="","",(VLOOKUP(C494,Listes!$B$31:$C$35,2,FALSE))))</f>
        <v/>
      </c>
      <c r="H494" s="252"/>
      <c r="I494" s="252"/>
      <c r="J494" s="96" t="str">
        <f t="shared" si="15"/>
        <v/>
      </c>
      <c r="K494" s="72" t="str">
        <f>IF(G494="","",IF(G494="","",(VLOOKUP(G494,Listes!$C$31:$D$35,2,FALSE))))</f>
        <v/>
      </c>
      <c r="L494" s="71" t="str">
        <f>IF($G494="","",IF($C494=Listes!$B$32,IF(Barèmes!$E494&lt;=Listes!$B$53,(Barèmes!$E494*(VLOOKUP(Barèmes!$D494,Listes!$A$54:$E$60,2,FALSE))),IF(Barèmes!$E494&gt;Listes!$E$53,(Barèmes!$E494*(VLOOKUP(Barèmes!$D494,Listes!$A$54:$E$60,5,FALSE))),(Barèmes!$E494*(VLOOKUP(Barèmes!$D494,Listes!$A$54:$E$60,3,FALSE)))+(VLOOKUP(Barèmes!$D494,Listes!$A$54:$E$60,4,FALSE))))))</f>
        <v/>
      </c>
      <c r="M494" s="71" t="str">
        <f>IF($G494="","",IF($C494=Listes!$B$31,IF(Barèmes!$E494&lt;=Listes!$B$42,(Barèmes!$E494*(VLOOKUP(Barèmes!$D494,Listes!$A$43:$E$49,2,FALSE))),IF(Barèmes!$E494&gt;Listes!$D$42,(Barèmes!$E494*(VLOOKUP(Barèmes!$D494,Listes!$A$43:$E$49,5,FALSE))),(Barèmes!$E494*(VLOOKUP(Barèmes!$D494,Listes!$A$43:$E$49,3,FALSE)))+(VLOOKUP(Barèmes!$D494,Listes!$A$43:$E$49,4,FALSE))))))</f>
        <v/>
      </c>
      <c r="N494" s="71" t="str">
        <f>IF($G494="","",IF($C494=Listes!$B$34,Listes!$I$31,IF($C494=Listes!$B$35,(VLOOKUP(Barèmes!$F494,Listes!$E$31:$F$36,2,FALSE)),IF($C494=Listes!$B$33,IF(Barèmes!$E494&lt;=Listes!$A$64,Barèmes!$E494*Listes!$A$65,IF(Barèmes!$E494&gt;Listes!$D$64,Barèmes!$E494*Listes!$D$65,((Barèmes!$E494*Listes!$B$65)+Listes!$C$65)))))))</f>
        <v/>
      </c>
      <c r="O494" s="72" t="str">
        <f t="shared" si="16"/>
        <v/>
      </c>
      <c r="P494" s="112"/>
    </row>
    <row r="495" spans="1:16" ht="20.100000000000001" customHeight="1" x14ac:dyDescent="0.25">
      <c r="A495" s="26">
        <v>489</v>
      </c>
      <c r="B495" s="96"/>
      <c r="C495" s="96"/>
      <c r="D495" s="96"/>
      <c r="E495" s="96"/>
      <c r="F495" s="96"/>
      <c r="G495" s="77" t="str">
        <f>IF(C495="","",IF(C495="","",(VLOOKUP(C495,Listes!$B$31:$C$35,2,FALSE))))</f>
        <v/>
      </c>
      <c r="H495" s="252"/>
      <c r="I495" s="252"/>
      <c r="J495" s="96" t="str">
        <f t="shared" si="15"/>
        <v/>
      </c>
      <c r="K495" s="72" t="str">
        <f>IF(G495="","",IF(G495="","",(VLOOKUP(G495,Listes!$C$31:$D$35,2,FALSE))))</f>
        <v/>
      </c>
      <c r="L495" s="71" t="str">
        <f>IF($G495="","",IF($C495=Listes!$B$32,IF(Barèmes!$E495&lt;=Listes!$B$53,(Barèmes!$E495*(VLOOKUP(Barèmes!$D495,Listes!$A$54:$E$60,2,FALSE))),IF(Barèmes!$E495&gt;Listes!$E$53,(Barèmes!$E495*(VLOOKUP(Barèmes!$D495,Listes!$A$54:$E$60,5,FALSE))),(Barèmes!$E495*(VLOOKUP(Barèmes!$D495,Listes!$A$54:$E$60,3,FALSE)))+(VLOOKUP(Barèmes!$D495,Listes!$A$54:$E$60,4,FALSE))))))</f>
        <v/>
      </c>
      <c r="M495" s="71" t="str">
        <f>IF($G495="","",IF($C495=Listes!$B$31,IF(Barèmes!$E495&lt;=Listes!$B$42,(Barèmes!$E495*(VLOOKUP(Barèmes!$D495,Listes!$A$43:$E$49,2,FALSE))),IF(Barèmes!$E495&gt;Listes!$D$42,(Barèmes!$E495*(VLOOKUP(Barèmes!$D495,Listes!$A$43:$E$49,5,FALSE))),(Barèmes!$E495*(VLOOKUP(Barèmes!$D495,Listes!$A$43:$E$49,3,FALSE)))+(VLOOKUP(Barèmes!$D495,Listes!$A$43:$E$49,4,FALSE))))))</f>
        <v/>
      </c>
      <c r="N495" s="71" t="str">
        <f>IF($G495="","",IF($C495=Listes!$B$34,Listes!$I$31,IF($C495=Listes!$B$35,(VLOOKUP(Barèmes!$F495,Listes!$E$31:$F$36,2,FALSE)),IF($C495=Listes!$B$33,IF(Barèmes!$E495&lt;=Listes!$A$64,Barèmes!$E495*Listes!$A$65,IF(Barèmes!$E495&gt;Listes!$D$64,Barèmes!$E495*Listes!$D$65,((Barèmes!$E495*Listes!$B$65)+Listes!$C$65)))))))</f>
        <v/>
      </c>
      <c r="O495" s="72" t="str">
        <f t="shared" si="16"/>
        <v/>
      </c>
      <c r="P495" s="112"/>
    </row>
    <row r="496" spans="1:16" ht="20.100000000000001" customHeight="1" x14ac:dyDescent="0.25">
      <c r="A496" s="26">
        <v>490</v>
      </c>
      <c r="B496" s="96"/>
      <c r="C496" s="96"/>
      <c r="D496" s="96"/>
      <c r="E496" s="96"/>
      <c r="F496" s="96"/>
      <c r="G496" s="77" t="str">
        <f>IF(C496="","",IF(C496="","",(VLOOKUP(C496,Listes!$B$31:$C$35,2,FALSE))))</f>
        <v/>
      </c>
      <c r="H496" s="252"/>
      <c r="I496" s="252"/>
      <c r="J496" s="96" t="str">
        <f t="shared" si="15"/>
        <v/>
      </c>
      <c r="K496" s="72" t="str">
        <f>IF(G496="","",IF(G496="","",(VLOOKUP(G496,Listes!$C$31:$D$35,2,FALSE))))</f>
        <v/>
      </c>
      <c r="L496" s="71" t="str">
        <f>IF($G496="","",IF($C496=Listes!$B$32,IF(Barèmes!$E496&lt;=Listes!$B$53,(Barèmes!$E496*(VLOOKUP(Barèmes!$D496,Listes!$A$54:$E$60,2,FALSE))),IF(Barèmes!$E496&gt;Listes!$E$53,(Barèmes!$E496*(VLOOKUP(Barèmes!$D496,Listes!$A$54:$E$60,5,FALSE))),(Barèmes!$E496*(VLOOKUP(Barèmes!$D496,Listes!$A$54:$E$60,3,FALSE)))+(VLOOKUP(Barèmes!$D496,Listes!$A$54:$E$60,4,FALSE))))))</f>
        <v/>
      </c>
      <c r="M496" s="71" t="str">
        <f>IF($G496="","",IF($C496=Listes!$B$31,IF(Barèmes!$E496&lt;=Listes!$B$42,(Barèmes!$E496*(VLOOKUP(Barèmes!$D496,Listes!$A$43:$E$49,2,FALSE))),IF(Barèmes!$E496&gt;Listes!$D$42,(Barèmes!$E496*(VLOOKUP(Barèmes!$D496,Listes!$A$43:$E$49,5,FALSE))),(Barèmes!$E496*(VLOOKUP(Barèmes!$D496,Listes!$A$43:$E$49,3,FALSE)))+(VLOOKUP(Barèmes!$D496,Listes!$A$43:$E$49,4,FALSE))))))</f>
        <v/>
      </c>
      <c r="N496" s="71" t="str">
        <f>IF($G496="","",IF($C496=Listes!$B$34,Listes!$I$31,IF($C496=Listes!$B$35,(VLOOKUP(Barèmes!$F496,Listes!$E$31:$F$36,2,FALSE)),IF($C496=Listes!$B$33,IF(Barèmes!$E496&lt;=Listes!$A$64,Barèmes!$E496*Listes!$A$65,IF(Barèmes!$E496&gt;Listes!$D$64,Barèmes!$E496*Listes!$D$65,((Barèmes!$E496*Listes!$B$65)+Listes!$C$65)))))))</f>
        <v/>
      </c>
      <c r="O496" s="72" t="str">
        <f t="shared" si="16"/>
        <v/>
      </c>
      <c r="P496" s="112"/>
    </row>
    <row r="497" spans="1:16" ht="20.100000000000001" customHeight="1" x14ac:dyDescent="0.25">
      <c r="A497" s="26">
        <v>491</v>
      </c>
      <c r="B497" s="96"/>
      <c r="C497" s="96"/>
      <c r="D497" s="96"/>
      <c r="E497" s="96"/>
      <c r="F497" s="96"/>
      <c r="G497" s="77" t="str">
        <f>IF(C497="","",IF(C497="","",(VLOOKUP(C497,Listes!$B$31:$C$35,2,FALSE))))</f>
        <v/>
      </c>
      <c r="H497" s="252"/>
      <c r="I497" s="252"/>
      <c r="J497" s="96" t="str">
        <f t="shared" si="15"/>
        <v/>
      </c>
      <c r="K497" s="72" t="str">
        <f>IF(G497="","",IF(G497="","",(VLOOKUP(G497,Listes!$C$31:$D$35,2,FALSE))))</f>
        <v/>
      </c>
      <c r="L497" s="71" t="str">
        <f>IF($G497="","",IF($C497=Listes!$B$32,IF(Barèmes!$E497&lt;=Listes!$B$53,(Barèmes!$E497*(VLOOKUP(Barèmes!$D497,Listes!$A$54:$E$60,2,FALSE))),IF(Barèmes!$E497&gt;Listes!$E$53,(Barèmes!$E497*(VLOOKUP(Barèmes!$D497,Listes!$A$54:$E$60,5,FALSE))),(Barèmes!$E497*(VLOOKUP(Barèmes!$D497,Listes!$A$54:$E$60,3,FALSE)))+(VLOOKUP(Barèmes!$D497,Listes!$A$54:$E$60,4,FALSE))))))</f>
        <v/>
      </c>
      <c r="M497" s="71" t="str">
        <f>IF($G497="","",IF($C497=Listes!$B$31,IF(Barèmes!$E497&lt;=Listes!$B$42,(Barèmes!$E497*(VLOOKUP(Barèmes!$D497,Listes!$A$43:$E$49,2,FALSE))),IF(Barèmes!$E497&gt;Listes!$D$42,(Barèmes!$E497*(VLOOKUP(Barèmes!$D497,Listes!$A$43:$E$49,5,FALSE))),(Barèmes!$E497*(VLOOKUP(Barèmes!$D497,Listes!$A$43:$E$49,3,FALSE)))+(VLOOKUP(Barèmes!$D497,Listes!$A$43:$E$49,4,FALSE))))))</f>
        <v/>
      </c>
      <c r="N497" s="71" t="str">
        <f>IF($G497="","",IF($C497=Listes!$B$34,Listes!$I$31,IF($C497=Listes!$B$35,(VLOOKUP(Barèmes!$F497,Listes!$E$31:$F$36,2,FALSE)),IF($C497=Listes!$B$33,IF(Barèmes!$E497&lt;=Listes!$A$64,Barèmes!$E497*Listes!$A$65,IF(Barèmes!$E497&gt;Listes!$D$64,Barèmes!$E497*Listes!$D$65,((Barèmes!$E497*Listes!$B$65)+Listes!$C$65)))))))</f>
        <v/>
      </c>
      <c r="O497" s="72" t="str">
        <f t="shared" si="16"/>
        <v/>
      </c>
      <c r="P497" s="112"/>
    </row>
    <row r="498" spans="1:16" ht="20.100000000000001" customHeight="1" x14ac:dyDescent="0.25">
      <c r="A498" s="26">
        <v>492</v>
      </c>
      <c r="B498" s="96"/>
      <c r="C498" s="96"/>
      <c r="D498" s="96"/>
      <c r="E498" s="96"/>
      <c r="F498" s="96"/>
      <c r="G498" s="77" t="str">
        <f>IF(C498="","",IF(C498="","",(VLOOKUP(C498,Listes!$B$31:$C$35,2,FALSE))))</f>
        <v/>
      </c>
      <c r="H498" s="252"/>
      <c r="I498" s="252"/>
      <c r="J498" s="96" t="str">
        <f t="shared" si="15"/>
        <v/>
      </c>
      <c r="K498" s="72" t="str">
        <f>IF(G498="","",IF(G498="","",(VLOOKUP(G498,Listes!$C$31:$D$35,2,FALSE))))</f>
        <v/>
      </c>
      <c r="L498" s="71" t="str">
        <f>IF($G498="","",IF($C498=Listes!$B$32,IF(Barèmes!$E498&lt;=Listes!$B$53,(Barèmes!$E498*(VLOOKUP(Barèmes!$D498,Listes!$A$54:$E$60,2,FALSE))),IF(Barèmes!$E498&gt;Listes!$E$53,(Barèmes!$E498*(VLOOKUP(Barèmes!$D498,Listes!$A$54:$E$60,5,FALSE))),(Barèmes!$E498*(VLOOKUP(Barèmes!$D498,Listes!$A$54:$E$60,3,FALSE)))+(VLOOKUP(Barèmes!$D498,Listes!$A$54:$E$60,4,FALSE))))))</f>
        <v/>
      </c>
      <c r="M498" s="71" t="str">
        <f>IF($G498="","",IF($C498=Listes!$B$31,IF(Barèmes!$E498&lt;=Listes!$B$42,(Barèmes!$E498*(VLOOKUP(Barèmes!$D498,Listes!$A$43:$E$49,2,FALSE))),IF(Barèmes!$E498&gt;Listes!$D$42,(Barèmes!$E498*(VLOOKUP(Barèmes!$D498,Listes!$A$43:$E$49,5,FALSE))),(Barèmes!$E498*(VLOOKUP(Barèmes!$D498,Listes!$A$43:$E$49,3,FALSE)))+(VLOOKUP(Barèmes!$D498,Listes!$A$43:$E$49,4,FALSE))))))</f>
        <v/>
      </c>
      <c r="N498" s="71" t="str">
        <f>IF($G498="","",IF($C498=Listes!$B$34,Listes!$I$31,IF($C498=Listes!$B$35,(VLOOKUP(Barèmes!$F498,Listes!$E$31:$F$36,2,FALSE)),IF($C498=Listes!$B$33,IF(Barèmes!$E498&lt;=Listes!$A$64,Barèmes!$E498*Listes!$A$65,IF(Barèmes!$E498&gt;Listes!$D$64,Barèmes!$E498*Listes!$D$65,((Barèmes!$E498*Listes!$B$65)+Listes!$C$65)))))))</f>
        <v/>
      </c>
      <c r="O498" s="72" t="str">
        <f t="shared" si="16"/>
        <v/>
      </c>
      <c r="P498" s="112"/>
    </row>
    <row r="499" spans="1:16" ht="20.100000000000001" customHeight="1" x14ac:dyDescent="0.25">
      <c r="A499" s="26">
        <v>493</v>
      </c>
      <c r="B499" s="96"/>
      <c r="C499" s="96"/>
      <c r="D499" s="96"/>
      <c r="E499" s="96"/>
      <c r="F499" s="96"/>
      <c r="G499" s="77" t="str">
        <f>IF(C499="","",IF(C499="","",(VLOOKUP(C499,Listes!$B$31:$C$35,2,FALSE))))</f>
        <v/>
      </c>
      <c r="H499" s="252"/>
      <c r="I499" s="252"/>
      <c r="J499" s="96" t="str">
        <f t="shared" si="15"/>
        <v/>
      </c>
      <c r="K499" s="72" t="str">
        <f>IF(G499="","",IF(G499="","",(VLOOKUP(G499,Listes!$C$31:$D$35,2,FALSE))))</f>
        <v/>
      </c>
      <c r="L499" s="71" t="str">
        <f>IF($G499="","",IF($C499=Listes!$B$32,IF(Barèmes!$E499&lt;=Listes!$B$53,(Barèmes!$E499*(VLOOKUP(Barèmes!$D499,Listes!$A$54:$E$60,2,FALSE))),IF(Barèmes!$E499&gt;Listes!$E$53,(Barèmes!$E499*(VLOOKUP(Barèmes!$D499,Listes!$A$54:$E$60,5,FALSE))),(Barèmes!$E499*(VLOOKUP(Barèmes!$D499,Listes!$A$54:$E$60,3,FALSE)))+(VLOOKUP(Barèmes!$D499,Listes!$A$54:$E$60,4,FALSE))))))</f>
        <v/>
      </c>
      <c r="M499" s="71" t="str">
        <f>IF($G499="","",IF($C499=Listes!$B$31,IF(Barèmes!$E499&lt;=Listes!$B$42,(Barèmes!$E499*(VLOOKUP(Barèmes!$D499,Listes!$A$43:$E$49,2,FALSE))),IF(Barèmes!$E499&gt;Listes!$D$42,(Barèmes!$E499*(VLOOKUP(Barèmes!$D499,Listes!$A$43:$E$49,5,FALSE))),(Barèmes!$E499*(VLOOKUP(Barèmes!$D499,Listes!$A$43:$E$49,3,FALSE)))+(VLOOKUP(Barèmes!$D499,Listes!$A$43:$E$49,4,FALSE))))))</f>
        <v/>
      </c>
      <c r="N499" s="71" t="str">
        <f>IF($G499="","",IF($C499=Listes!$B$34,Listes!$I$31,IF($C499=Listes!$B$35,(VLOOKUP(Barèmes!$F499,Listes!$E$31:$F$36,2,FALSE)),IF($C499=Listes!$B$33,IF(Barèmes!$E499&lt;=Listes!$A$64,Barèmes!$E499*Listes!$A$65,IF(Barèmes!$E499&gt;Listes!$D$64,Barèmes!$E499*Listes!$D$65,((Barèmes!$E499*Listes!$B$65)+Listes!$C$65)))))))</f>
        <v/>
      </c>
      <c r="O499" s="72" t="str">
        <f t="shared" si="16"/>
        <v/>
      </c>
      <c r="P499" s="112"/>
    </row>
    <row r="500" spans="1:16" ht="20.100000000000001" customHeight="1" x14ac:dyDescent="0.25">
      <c r="A500" s="26">
        <v>494</v>
      </c>
      <c r="B500" s="96"/>
      <c r="C500" s="96"/>
      <c r="D500" s="96"/>
      <c r="E500" s="96"/>
      <c r="F500" s="96"/>
      <c r="G500" s="77" t="str">
        <f>IF(C500="","",IF(C500="","",(VLOOKUP(C500,Listes!$B$31:$C$35,2,FALSE))))</f>
        <v/>
      </c>
      <c r="H500" s="252"/>
      <c r="I500" s="252"/>
      <c r="J500" s="96" t="str">
        <f t="shared" si="15"/>
        <v/>
      </c>
      <c r="K500" s="72" t="str">
        <f>IF(G500="","",IF(G500="","",(VLOOKUP(G500,Listes!$C$31:$D$35,2,FALSE))))</f>
        <v/>
      </c>
      <c r="L500" s="71" t="str">
        <f>IF($G500="","",IF($C500=Listes!$B$32,IF(Barèmes!$E500&lt;=Listes!$B$53,(Barèmes!$E500*(VLOOKUP(Barèmes!$D500,Listes!$A$54:$E$60,2,FALSE))),IF(Barèmes!$E500&gt;Listes!$E$53,(Barèmes!$E500*(VLOOKUP(Barèmes!$D500,Listes!$A$54:$E$60,5,FALSE))),(Barèmes!$E500*(VLOOKUP(Barèmes!$D500,Listes!$A$54:$E$60,3,FALSE)))+(VLOOKUP(Barèmes!$D500,Listes!$A$54:$E$60,4,FALSE))))))</f>
        <v/>
      </c>
      <c r="M500" s="71" t="str">
        <f>IF($G500="","",IF($C500=Listes!$B$31,IF(Barèmes!$E500&lt;=Listes!$B$42,(Barèmes!$E500*(VLOOKUP(Barèmes!$D500,Listes!$A$43:$E$49,2,FALSE))),IF(Barèmes!$E500&gt;Listes!$D$42,(Barèmes!$E500*(VLOOKUP(Barèmes!$D500,Listes!$A$43:$E$49,5,FALSE))),(Barèmes!$E500*(VLOOKUP(Barèmes!$D500,Listes!$A$43:$E$49,3,FALSE)))+(VLOOKUP(Barèmes!$D500,Listes!$A$43:$E$49,4,FALSE))))))</f>
        <v/>
      </c>
      <c r="N500" s="71" t="str">
        <f>IF($G500="","",IF($C500=Listes!$B$34,Listes!$I$31,IF($C500=Listes!$B$35,(VLOOKUP(Barèmes!$F500,Listes!$E$31:$F$36,2,FALSE)),IF($C500=Listes!$B$33,IF(Barèmes!$E500&lt;=Listes!$A$64,Barèmes!$E500*Listes!$A$65,IF(Barèmes!$E500&gt;Listes!$D$64,Barèmes!$E500*Listes!$D$65,((Barèmes!$E500*Listes!$B$65)+Listes!$C$65)))))))</f>
        <v/>
      </c>
      <c r="O500" s="72" t="str">
        <f t="shared" si="16"/>
        <v/>
      </c>
      <c r="P500" s="112"/>
    </row>
    <row r="501" spans="1:16" ht="20.100000000000001" customHeight="1" x14ac:dyDescent="0.25">
      <c r="A501" s="26">
        <v>495</v>
      </c>
      <c r="B501" s="96"/>
      <c r="C501" s="96"/>
      <c r="D501" s="96"/>
      <c r="E501" s="96"/>
      <c r="F501" s="96"/>
      <c r="G501" s="77" t="str">
        <f>IF(C501="","",IF(C501="","",(VLOOKUP(C501,Listes!$B$31:$C$35,2,FALSE))))</f>
        <v/>
      </c>
      <c r="H501" s="252"/>
      <c r="I501" s="252"/>
      <c r="J501" s="96" t="str">
        <f t="shared" si="15"/>
        <v/>
      </c>
      <c r="K501" s="72" t="str">
        <f>IF(G501="","",IF(G501="","",(VLOOKUP(G501,Listes!$C$31:$D$35,2,FALSE))))</f>
        <v/>
      </c>
      <c r="L501" s="71" t="str">
        <f>IF($G501="","",IF($C501=Listes!$B$32,IF(Barèmes!$E501&lt;=Listes!$B$53,(Barèmes!$E501*(VLOOKUP(Barèmes!$D501,Listes!$A$54:$E$60,2,FALSE))),IF(Barèmes!$E501&gt;Listes!$E$53,(Barèmes!$E501*(VLOOKUP(Barèmes!$D501,Listes!$A$54:$E$60,5,FALSE))),(Barèmes!$E501*(VLOOKUP(Barèmes!$D501,Listes!$A$54:$E$60,3,FALSE)))+(VLOOKUP(Barèmes!$D501,Listes!$A$54:$E$60,4,FALSE))))))</f>
        <v/>
      </c>
      <c r="M501" s="71" t="str">
        <f>IF($G501="","",IF($C501=Listes!$B$31,IF(Barèmes!$E501&lt;=Listes!$B$42,(Barèmes!$E501*(VLOOKUP(Barèmes!$D501,Listes!$A$43:$E$49,2,FALSE))),IF(Barèmes!$E501&gt;Listes!$D$42,(Barèmes!$E501*(VLOOKUP(Barèmes!$D501,Listes!$A$43:$E$49,5,FALSE))),(Barèmes!$E501*(VLOOKUP(Barèmes!$D501,Listes!$A$43:$E$49,3,FALSE)))+(VLOOKUP(Barèmes!$D501,Listes!$A$43:$E$49,4,FALSE))))))</f>
        <v/>
      </c>
      <c r="N501" s="71" t="str">
        <f>IF($G501="","",IF($C501=Listes!$B$34,Listes!$I$31,IF($C501=Listes!$B$35,(VLOOKUP(Barèmes!$F501,Listes!$E$31:$F$36,2,FALSE)),IF($C501=Listes!$B$33,IF(Barèmes!$E501&lt;=Listes!$A$64,Barèmes!$E501*Listes!$A$65,IF(Barèmes!$E501&gt;Listes!$D$64,Barèmes!$E501*Listes!$D$65,((Barèmes!$E501*Listes!$B$65)+Listes!$C$65)))))))</f>
        <v/>
      </c>
      <c r="O501" s="72" t="str">
        <f t="shared" si="16"/>
        <v/>
      </c>
      <c r="P501" s="112"/>
    </row>
    <row r="502" spans="1:16" ht="20.100000000000001" customHeight="1" x14ac:dyDescent="0.25">
      <c r="A502" s="26">
        <v>496</v>
      </c>
      <c r="B502" s="96"/>
      <c r="C502" s="96"/>
      <c r="D502" s="96"/>
      <c r="E502" s="96"/>
      <c r="F502" s="96"/>
      <c r="G502" s="77" t="str">
        <f>IF(C502="","",IF(C502="","",(VLOOKUP(C502,Listes!$B$31:$C$35,2,FALSE))))</f>
        <v/>
      </c>
      <c r="H502" s="252"/>
      <c r="I502" s="252"/>
      <c r="J502" s="96" t="str">
        <f t="shared" si="15"/>
        <v/>
      </c>
      <c r="K502" s="72" t="str">
        <f>IF(G502="","",IF(G502="","",(VLOOKUP(G502,Listes!$C$31:$D$35,2,FALSE))))</f>
        <v/>
      </c>
      <c r="L502" s="71" t="str">
        <f>IF($G502="","",IF($C502=Listes!$B$32,IF(Barèmes!$E502&lt;=Listes!$B$53,(Barèmes!$E502*(VLOOKUP(Barèmes!$D502,Listes!$A$54:$E$60,2,FALSE))),IF(Barèmes!$E502&gt;Listes!$E$53,(Barèmes!$E502*(VLOOKUP(Barèmes!$D502,Listes!$A$54:$E$60,5,FALSE))),(Barèmes!$E502*(VLOOKUP(Barèmes!$D502,Listes!$A$54:$E$60,3,FALSE)))+(VLOOKUP(Barèmes!$D502,Listes!$A$54:$E$60,4,FALSE))))))</f>
        <v/>
      </c>
      <c r="M502" s="71" t="str">
        <f>IF($G502="","",IF($C502=Listes!$B$31,IF(Barèmes!$E502&lt;=Listes!$B$42,(Barèmes!$E502*(VLOOKUP(Barèmes!$D502,Listes!$A$43:$E$49,2,FALSE))),IF(Barèmes!$E502&gt;Listes!$D$42,(Barèmes!$E502*(VLOOKUP(Barèmes!$D502,Listes!$A$43:$E$49,5,FALSE))),(Barèmes!$E502*(VLOOKUP(Barèmes!$D502,Listes!$A$43:$E$49,3,FALSE)))+(VLOOKUP(Barèmes!$D502,Listes!$A$43:$E$49,4,FALSE))))))</f>
        <v/>
      </c>
      <c r="N502" s="71" t="str">
        <f>IF($G502="","",IF($C502=Listes!$B$34,Listes!$I$31,IF($C502=Listes!$B$35,(VLOOKUP(Barèmes!$F502,Listes!$E$31:$F$36,2,FALSE)),IF($C502=Listes!$B$33,IF(Barèmes!$E502&lt;=Listes!$A$64,Barèmes!$E502*Listes!$A$65,IF(Barèmes!$E502&gt;Listes!$D$64,Barèmes!$E502*Listes!$D$65,((Barèmes!$E502*Listes!$B$65)+Listes!$C$65)))))))</f>
        <v/>
      </c>
      <c r="O502" s="72" t="str">
        <f t="shared" si="16"/>
        <v/>
      </c>
      <c r="P502" s="112"/>
    </row>
    <row r="503" spans="1:16" ht="20.100000000000001" customHeight="1" x14ac:dyDescent="0.25">
      <c r="A503" s="26">
        <v>497</v>
      </c>
      <c r="B503" s="96"/>
      <c r="C503" s="96"/>
      <c r="D503" s="96"/>
      <c r="E503" s="96"/>
      <c r="F503" s="96"/>
      <c r="G503" s="77" t="str">
        <f>IF(C503="","",IF(C503="","",(VLOOKUP(C503,Listes!$B$31:$C$35,2,FALSE))))</f>
        <v/>
      </c>
      <c r="H503" s="252"/>
      <c r="I503" s="252"/>
      <c r="J503" s="96" t="str">
        <f t="shared" si="15"/>
        <v/>
      </c>
      <c r="K503" s="72" t="str">
        <f>IF(G503="","",IF(G503="","",(VLOOKUP(G503,Listes!$C$31:$D$35,2,FALSE))))</f>
        <v/>
      </c>
      <c r="L503" s="71" t="str">
        <f>IF($G503="","",IF($C503=Listes!$B$32,IF(Barèmes!$E503&lt;=Listes!$B$53,(Barèmes!$E503*(VLOOKUP(Barèmes!$D503,Listes!$A$54:$E$60,2,FALSE))),IF(Barèmes!$E503&gt;Listes!$E$53,(Barèmes!$E503*(VLOOKUP(Barèmes!$D503,Listes!$A$54:$E$60,5,FALSE))),(Barèmes!$E503*(VLOOKUP(Barèmes!$D503,Listes!$A$54:$E$60,3,FALSE)))+(VLOOKUP(Barèmes!$D503,Listes!$A$54:$E$60,4,FALSE))))))</f>
        <v/>
      </c>
      <c r="M503" s="71" t="str">
        <f>IF($G503="","",IF($C503=Listes!$B$31,IF(Barèmes!$E503&lt;=Listes!$B$42,(Barèmes!$E503*(VLOOKUP(Barèmes!$D503,Listes!$A$43:$E$49,2,FALSE))),IF(Barèmes!$E503&gt;Listes!$D$42,(Barèmes!$E503*(VLOOKUP(Barèmes!$D503,Listes!$A$43:$E$49,5,FALSE))),(Barèmes!$E503*(VLOOKUP(Barèmes!$D503,Listes!$A$43:$E$49,3,FALSE)))+(VLOOKUP(Barèmes!$D503,Listes!$A$43:$E$49,4,FALSE))))))</f>
        <v/>
      </c>
      <c r="N503" s="71" t="str">
        <f>IF($G503="","",IF($C503=Listes!$B$34,Listes!$I$31,IF($C503=Listes!$B$35,(VLOOKUP(Barèmes!$F503,Listes!$E$31:$F$36,2,FALSE)),IF($C503=Listes!$B$33,IF(Barèmes!$E503&lt;=Listes!$A$64,Barèmes!$E503*Listes!$A$65,IF(Barèmes!$E503&gt;Listes!$D$64,Barèmes!$E503*Listes!$D$65,((Barèmes!$E503*Listes!$B$65)+Listes!$C$65)))))))</f>
        <v/>
      </c>
      <c r="O503" s="72" t="str">
        <f t="shared" si="16"/>
        <v/>
      </c>
      <c r="P503" s="112"/>
    </row>
    <row r="504" spans="1:16" ht="20.100000000000001" customHeight="1" x14ac:dyDescent="0.25">
      <c r="A504" s="26">
        <v>498</v>
      </c>
      <c r="B504" s="96"/>
      <c r="C504" s="96"/>
      <c r="D504" s="96"/>
      <c r="E504" s="96"/>
      <c r="F504" s="96"/>
      <c r="G504" s="77" t="str">
        <f>IF(C504="","",IF(C504="","",(VLOOKUP(C504,Listes!$B$31:$C$35,2,FALSE))))</f>
        <v/>
      </c>
      <c r="H504" s="252"/>
      <c r="I504" s="252"/>
      <c r="J504" s="96" t="str">
        <f t="shared" si="15"/>
        <v/>
      </c>
      <c r="K504" s="72" t="str">
        <f>IF(G504="","",IF(G504="","",(VLOOKUP(G504,Listes!$C$31:$D$35,2,FALSE))))</f>
        <v/>
      </c>
      <c r="L504" s="71" t="str">
        <f>IF($G504="","",IF($C504=Listes!$B$32,IF(Barèmes!$E504&lt;=Listes!$B$53,(Barèmes!$E504*(VLOOKUP(Barèmes!$D504,Listes!$A$54:$E$60,2,FALSE))),IF(Barèmes!$E504&gt;Listes!$E$53,(Barèmes!$E504*(VLOOKUP(Barèmes!$D504,Listes!$A$54:$E$60,5,FALSE))),(Barèmes!$E504*(VLOOKUP(Barèmes!$D504,Listes!$A$54:$E$60,3,FALSE)))+(VLOOKUP(Barèmes!$D504,Listes!$A$54:$E$60,4,FALSE))))))</f>
        <v/>
      </c>
      <c r="M504" s="71" t="str">
        <f>IF($G504="","",IF($C504=Listes!$B$31,IF(Barèmes!$E504&lt;=Listes!$B$42,(Barèmes!$E504*(VLOOKUP(Barèmes!$D504,Listes!$A$43:$E$49,2,FALSE))),IF(Barèmes!$E504&gt;Listes!$D$42,(Barèmes!$E504*(VLOOKUP(Barèmes!$D504,Listes!$A$43:$E$49,5,FALSE))),(Barèmes!$E504*(VLOOKUP(Barèmes!$D504,Listes!$A$43:$E$49,3,FALSE)))+(VLOOKUP(Barèmes!$D504,Listes!$A$43:$E$49,4,FALSE))))))</f>
        <v/>
      </c>
      <c r="N504" s="71" t="str">
        <f>IF($G504="","",IF($C504=Listes!$B$34,Listes!$I$31,IF($C504=Listes!$B$35,(VLOOKUP(Barèmes!$F504,Listes!$E$31:$F$36,2,FALSE)),IF($C504=Listes!$B$33,IF(Barèmes!$E504&lt;=Listes!$A$64,Barèmes!$E504*Listes!$A$65,IF(Barèmes!$E504&gt;Listes!$D$64,Barèmes!$E504*Listes!$D$65,((Barèmes!$E504*Listes!$B$65)+Listes!$C$65)))))))</f>
        <v/>
      </c>
      <c r="O504" s="72" t="str">
        <f t="shared" si="16"/>
        <v/>
      </c>
      <c r="P504" s="112"/>
    </row>
    <row r="505" spans="1:16" ht="20.100000000000001" customHeight="1" x14ac:dyDescent="0.25">
      <c r="A505" s="26">
        <v>499</v>
      </c>
      <c r="B505" s="96"/>
      <c r="C505" s="96"/>
      <c r="D505" s="96"/>
      <c r="E505" s="96"/>
      <c r="F505" s="96"/>
      <c r="G505" s="77" t="str">
        <f>IF(C505="","",IF(C505="","",(VLOOKUP(C505,Listes!$B$31:$C$35,2,FALSE))))</f>
        <v/>
      </c>
      <c r="H505" s="252"/>
      <c r="I505" s="252"/>
      <c r="J505" s="96" t="str">
        <f t="shared" si="15"/>
        <v/>
      </c>
      <c r="K505" s="72" t="str">
        <f>IF(G505="","",IF(G505="","",(VLOOKUP(G505,Listes!$C$31:$D$35,2,FALSE))))</f>
        <v/>
      </c>
      <c r="L505" s="71" t="str">
        <f>IF($G505="","",IF($C505=Listes!$B$32,IF(Barèmes!$E505&lt;=Listes!$B$53,(Barèmes!$E505*(VLOOKUP(Barèmes!$D505,Listes!$A$54:$E$60,2,FALSE))),IF(Barèmes!$E505&gt;Listes!$E$53,(Barèmes!$E505*(VLOOKUP(Barèmes!$D505,Listes!$A$54:$E$60,5,FALSE))),(Barèmes!$E505*(VLOOKUP(Barèmes!$D505,Listes!$A$54:$E$60,3,FALSE)))+(VLOOKUP(Barèmes!$D505,Listes!$A$54:$E$60,4,FALSE))))))</f>
        <v/>
      </c>
      <c r="M505" s="71" t="str">
        <f>IF($G505="","",IF($C505=Listes!$B$31,IF(Barèmes!$E505&lt;=Listes!$B$42,(Barèmes!$E505*(VLOOKUP(Barèmes!$D505,Listes!$A$43:$E$49,2,FALSE))),IF(Barèmes!$E505&gt;Listes!$D$42,(Barèmes!$E505*(VLOOKUP(Barèmes!$D505,Listes!$A$43:$E$49,5,FALSE))),(Barèmes!$E505*(VLOOKUP(Barèmes!$D505,Listes!$A$43:$E$49,3,FALSE)))+(VLOOKUP(Barèmes!$D505,Listes!$A$43:$E$49,4,FALSE))))))</f>
        <v/>
      </c>
      <c r="N505" s="71" t="str">
        <f>IF($G505="","",IF($C505=Listes!$B$34,Listes!$I$31,IF($C505=Listes!$B$35,(VLOOKUP(Barèmes!$F505,Listes!$E$31:$F$36,2,FALSE)),IF($C505=Listes!$B$33,IF(Barèmes!$E505&lt;=Listes!$A$64,Barèmes!$E505*Listes!$A$65,IF(Barèmes!$E505&gt;Listes!$D$64,Barèmes!$E505*Listes!$D$65,((Barèmes!$E505*Listes!$B$65)+Listes!$C$65)))))))</f>
        <v/>
      </c>
      <c r="O505" s="72" t="str">
        <f t="shared" si="16"/>
        <v/>
      </c>
      <c r="P505" s="112"/>
    </row>
    <row r="506" spans="1:16" ht="20.100000000000001" customHeight="1" thickBot="1" x14ac:dyDescent="0.3">
      <c r="A506" s="27">
        <v>500</v>
      </c>
      <c r="B506" s="115"/>
      <c r="C506" s="115"/>
      <c r="D506" s="115"/>
      <c r="E506" s="115"/>
      <c r="F506" s="115"/>
      <c r="G506" s="114" t="str">
        <f>IF(C506="","",IF(C506="","",(VLOOKUP(C506,Listes!$B$31:$C$35,2,FALSE))))</f>
        <v/>
      </c>
      <c r="H506" s="253"/>
      <c r="I506" s="253"/>
      <c r="J506" s="500" t="str">
        <f t="shared" si="15"/>
        <v/>
      </c>
      <c r="K506" s="490" t="str">
        <f>IF(G506="","",IF(G506="","",(VLOOKUP(G506,Listes!$C$31:$D$35,2,FALSE))))</f>
        <v/>
      </c>
      <c r="L506" s="501" t="str">
        <f>IF($G506="","",IF($C506=Listes!$B$32,IF(Barèmes!$E506&lt;=Listes!$B$53,(Barèmes!$E506*(VLOOKUP(Barèmes!$D506,Listes!$A$54:$E$60,2,FALSE))),IF(Barèmes!$E506&gt;Listes!$E$53,(Barèmes!$E506*(VLOOKUP(Barèmes!$D506,Listes!$A$54:$E$60,5,FALSE))),(Barèmes!$E506*(VLOOKUP(Barèmes!$D506,Listes!$A$54:$E$60,3,FALSE)))+(VLOOKUP(Barèmes!$D506,Listes!$A$54:$E$60,4,FALSE))))))</f>
        <v/>
      </c>
      <c r="M506" s="501" t="str">
        <f>IF($G506="","",IF($C506=Listes!$B$31,IF(Barèmes!$E506&lt;=Listes!$B$42,(Barèmes!$E506*(VLOOKUP(Barèmes!$D506,Listes!$A$43:$E$49,2,FALSE))),IF(Barèmes!$E506&gt;Listes!$D$42,(Barèmes!$E506*(VLOOKUP(Barèmes!$D506,Listes!$A$43:$E$49,5,FALSE))),(Barèmes!$E506*(VLOOKUP(Barèmes!$D506,Listes!$A$43:$E$49,3,FALSE)))+(VLOOKUP(Barèmes!$D506,Listes!$A$43:$E$49,4,FALSE))))))</f>
        <v/>
      </c>
      <c r="N506" s="501" t="str">
        <f>IF($G506="","",IF($C506=Listes!$B$34,Listes!$I$31,IF($C506=Listes!$B$35,(VLOOKUP(Barèmes!$F506,Listes!$E$31:$F$36,2,FALSE)),IF($C506=Listes!$B$33,IF(Barèmes!$E506&lt;=Listes!$A$64,Barèmes!$E506*Listes!$A$65,IF(Barèmes!$E506&gt;Listes!$D$64,Barèmes!$E506*Listes!$D$65,((Barèmes!$E506*Listes!$B$65)+Listes!$C$65)))))))</f>
        <v/>
      </c>
      <c r="O506" s="490" t="str">
        <f t="shared" si="16"/>
        <v/>
      </c>
      <c r="P506" s="113"/>
    </row>
    <row r="507" spans="1:16" s="28" customFormat="1" ht="20.100000000000001" customHeight="1" thickBot="1" x14ac:dyDescent="0.35">
      <c r="J507" s="502" t="s">
        <v>41</v>
      </c>
      <c r="K507" s="642">
        <f>SUM(O7:O506)</f>
        <v>0</v>
      </c>
      <c r="L507" s="642"/>
      <c r="M507" s="642"/>
      <c r="N507" s="642"/>
      <c r="O507" s="643"/>
      <c r="P507" s="17"/>
    </row>
  </sheetData>
  <sheetProtection algorithmName="SHA-512" hashValue="ViT0Nu1DeUlttdeKpFOtqOcZndU9fplo8ifccPeerxHTzGg5/RcT5e71KqvnIMM9G2y3C/p7rG6t2/O5U0fJ9w==" saltValue="xWvmRHKxMbn51fa3M4+riQ==" spinCount="100000" sheet="1" objects="1" scenarios="1"/>
  <mergeCells count="8">
    <mergeCell ref="K6:O6"/>
    <mergeCell ref="K507:O507"/>
    <mergeCell ref="A1:P1"/>
    <mergeCell ref="A2:P2"/>
    <mergeCell ref="A3:A4"/>
    <mergeCell ref="D4:E4"/>
    <mergeCell ref="L3:N3"/>
    <mergeCell ref="L4:N4"/>
  </mergeCells>
  <conditionalFormatting sqref="D7:D506">
    <cfRule type="expression" dxfId="38" priority="228">
      <formula>$C7="Frais de déplacement Cyclomoteurs"</formula>
    </cfRule>
  </conditionalFormatting>
  <conditionalFormatting sqref="D7:E506">
    <cfRule type="expression" dxfId="37" priority="226">
      <formula>$C7="Frais d'hébergement"</formula>
    </cfRule>
  </conditionalFormatting>
  <conditionalFormatting sqref="D7:F506">
    <cfRule type="expression" dxfId="36" priority="227">
      <formula>$C7="Frais de restauration"</formula>
    </cfRule>
  </conditionalFormatting>
  <conditionalFormatting sqref="F7:F506">
    <cfRule type="expression" dxfId="35" priority="234">
      <formula>$C7="Frais de déplacement Cyclomoteurs"</formula>
    </cfRule>
    <cfRule type="expression" dxfId="34" priority="237">
      <formula>$C7="Frais de déplacement Motocyclettes"</formula>
    </cfRule>
    <cfRule type="expression" dxfId="33" priority="238">
      <formula>$C7="Frais de déplacement Voitures"</formula>
    </cfRule>
  </conditionalFormatting>
  <dataValidations count="2">
    <dataValidation type="decimal" operator="greaterThan" allowBlank="1" showInputMessage="1" showErrorMessage="1" sqref="O7:O506">
      <formula1>0</formula1>
    </dataValidation>
    <dataValidation showInputMessage="1" showErrorMessage="1" sqref="G7:I506"/>
  </dataValidations>
  <pageMargins left="0.7" right="0.7" top="0.75" bottom="0.75" header="0.3" footer="0.3"/>
  <pageSetup paperSize="9" scale="50"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 id="{E39F56D6-DE7B-4F9F-9318-15B814E9B757}">
            <xm:f>'Synthèse dépenses bénéficiaire'!$C$28&lt;&gt;"Actions de formation exclusivement"</xm:f>
            <x14:dxf>
              <font>
                <b val="0"/>
                <i val="0"/>
              </font>
            </x14:dxf>
          </x14:cfRule>
          <x14:cfRule type="expression" priority="2" id="{B0A0E157-A5F4-4E6B-8CEE-F145E0917AE0}">
            <xm:f>'Synthèse dépenses bénéficiaire'!$C$28="Actions de formation exclusivement"</xm:f>
            <x14:dxf>
              <font>
                <b/>
                <i val="0"/>
                <color auto="1"/>
              </font>
              <fill>
                <patternFill>
                  <bgColor rgb="FFFF0000"/>
                </patternFill>
              </fill>
            </x14:dxf>
          </x14:cfRule>
          <xm:sqref>A2:P2</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14:formula1>
            <xm:f>Listes!$A$31:$A$37</xm:f>
          </x14:formula1>
          <xm:sqref>D11:D506</xm:sqref>
        </x14:dataValidation>
        <x14:dataValidation type="list" allowBlank="1" showInputMessage="1" showErrorMessage="1">
          <x14:formula1>
            <xm:f>Listes!$E$31:$E$35</xm:f>
          </x14:formula1>
          <xm:sqref>F7:F8 F10:F506</xm:sqref>
        </x14:dataValidation>
        <x14:dataValidation type="list" allowBlank="1" showInputMessage="1" showErrorMessage="1">
          <x14:formula1>
            <xm:f>Listes!$B$31:$B$35</xm:f>
          </x14:formula1>
          <xm:sqref>C11:C506</xm:sqref>
        </x14:dataValidation>
        <x14:dataValidation type="list" showInputMessage="1" showErrorMessage="1">
          <x14:formula1>
            <xm:f>Listes!$B$31:$B$35</xm:f>
          </x14:formula1>
          <xm:sqref>C7:C10</xm:sqref>
        </x14:dataValidation>
        <x14:dataValidation type="list" showInputMessage="1" showErrorMessage="1">
          <x14:formula1>
            <xm:f>Listes!$A$31:$A$37</xm:f>
          </x14:formula1>
          <xm:sqref>D7:D10</xm:sqref>
        </x14:dataValidation>
        <x14:dataValidation type="list" showInputMessage="1" showErrorMessage="1">
          <x14:formula1>
            <xm:f>Listes!$E$31:$E$35</xm:f>
          </x14:formula1>
          <xm:sqref>F9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theme="9" tint="-0.249977111117893"/>
    <pageSetUpPr fitToPage="1"/>
  </sheetPr>
  <dimension ref="A1:J507"/>
  <sheetViews>
    <sheetView tabSelected="1" zoomScale="70" zoomScaleNormal="70" workbookViewId="0">
      <pane ySplit="4" topLeftCell="A5" activePane="bottomLeft" state="frozen"/>
      <selection activeCell="E17" sqref="E17"/>
      <selection pane="bottomLeft" activeCell="I7" sqref="I7"/>
    </sheetView>
  </sheetViews>
  <sheetFormatPr baseColWidth="10" defaultColWidth="11.42578125" defaultRowHeight="15" x14ac:dyDescent="0.25"/>
  <cols>
    <col min="1" max="1" width="10.7109375" style="17" customWidth="1"/>
    <col min="2" max="2" width="29" style="17" customWidth="1"/>
    <col min="3" max="3" width="30.7109375" style="17" customWidth="1"/>
    <col min="4" max="4" width="40.140625" style="17" customWidth="1"/>
    <col min="5" max="5" width="27.28515625" style="17" customWidth="1"/>
    <col min="6" max="7" width="17.7109375" style="17" customWidth="1"/>
    <col min="8" max="8" width="20.7109375" style="17" customWidth="1"/>
    <col min="9" max="9" width="19.140625" style="17" customWidth="1"/>
    <col min="10" max="10" width="72.7109375" style="17" customWidth="1"/>
    <col min="11" max="16384" width="11.42578125" style="17"/>
  </cols>
  <sheetData>
    <row r="1" spans="1:10" ht="29.25" thickBot="1" x14ac:dyDescent="0.3">
      <c r="A1" s="627" t="s">
        <v>4</v>
      </c>
      <c r="B1" s="628"/>
      <c r="C1" s="628"/>
      <c r="D1" s="628"/>
      <c r="E1" s="628"/>
      <c r="F1" s="628"/>
      <c r="G1" s="628"/>
      <c r="H1" s="628"/>
      <c r="I1" s="628"/>
      <c r="J1" s="629"/>
    </row>
    <row r="2" spans="1:10" ht="45" customHeight="1" thickBot="1" x14ac:dyDescent="0.3">
      <c r="A2" s="649" t="str">
        <f>IF('Synthèse dépenses bénéficiaire'!$C$28="Actions de conseil collectif et/ou individualisé, de diffusion et d’échanges de connaissances et d’informations","MERCI DE NE RIEN SAISIR DANS CETTE FEUILLE","Dépenses sur OCS
Les colonnes marquées d'un ""*"" sont à remplir obligatoirement pour chaque ligne de dépense. Merci de ne pas modifier ce document.")</f>
        <v>Dépenses sur OCS
Les colonnes marquées d'un "*" sont à remplir obligatoirement pour chaque ligne de dépense. Merci de ne pas modifier ce document.</v>
      </c>
      <c r="B2" s="650"/>
      <c r="C2" s="650"/>
      <c r="D2" s="650"/>
      <c r="E2" s="650"/>
      <c r="F2" s="650"/>
      <c r="G2" s="650"/>
      <c r="H2" s="650"/>
      <c r="I2" s="650"/>
      <c r="J2" s="650"/>
    </row>
    <row r="3" spans="1:10" ht="48.75" customHeight="1" x14ac:dyDescent="0.25">
      <c r="A3" s="625" t="s">
        <v>0</v>
      </c>
      <c r="B3" s="305" t="s">
        <v>77</v>
      </c>
      <c r="C3" s="305" t="s">
        <v>201</v>
      </c>
      <c r="D3" s="305" t="s">
        <v>196</v>
      </c>
      <c r="E3" s="305" t="s">
        <v>195</v>
      </c>
      <c r="F3" s="305" t="s">
        <v>242</v>
      </c>
      <c r="G3" s="305" t="s">
        <v>243</v>
      </c>
      <c r="H3" s="305" t="s">
        <v>227</v>
      </c>
      <c r="I3" s="305" t="s">
        <v>83</v>
      </c>
      <c r="J3" s="306" t="s">
        <v>32</v>
      </c>
    </row>
    <row r="4" spans="1:10" ht="59.25" customHeight="1" x14ac:dyDescent="0.25">
      <c r="A4" s="626"/>
      <c r="B4" s="307" t="s">
        <v>197</v>
      </c>
      <c r="C4" s="307" t="s">
        <v>198</v>
      </c>
      <c r="D4" s="307" t="s">
        <v>199</v>
      </c>
      <c r="E4" s="307" t="s">
        <v>308</v>
      </c>
      <c r="F4" s="307"/>
      <c r="G4" s="307"/>
      <c r="H4" s="307"/>
      <c r="I4" s="307"/>
      <c r="J4" s="308" t="s">
        <v>35</v>
      </c>
    </row>
    <row r="5" spans="1:10" ht="33" customHeight="1" thickBot="1" x14ac:dyDescent="0.3">
      <c r="A5" s="21" t="s">
        <v>36</v>
      </c>
      <c r="B5" s="22" t="s">
        <v>228</v>
      </c>
      <c r="C5" s="22" t="s">
        <v>202</v>
      </c>
      <c r="D5" s="709">
        <v>15</v>
      </c>
      <c r="E5" s="106">
        <v>300</v>
      </c>
      <c r="F5" s="254"/>
      <c r="G5" s="503"/>
      <c r="H5" s="486">
        <v>5.19</v>
      </c>
      <c r="I5" s="486">
        <f>IF(C5="","",IF(AND(C5="Internes",D5&gt;=12),5.19*E5,IF(AND(C5="Internes",D5&lt;12),11.42*E5,IF(AND(C5="Mayotte",D5&gt;=12),12*E5,IF(AND(C5="Mayotte",D5&lt;12),21.53*E5,IF(AND(C5="Hors territoire",D5&gt;=12),23.73*E5,IF(AND(C5="Hors territoire",D5&lt;12),39.97*E5,"")))))))</f>
        <v>1557.0000000000002</v>
      </c>
      <c r="J5" s="24"/>
    </row>
    <row r="6" spans="1:10" ht="18" thickBot="1" x14ac:dyDescent="0.3">
      <c r="A6" s="457"/>
      <c r="B6" s="458"/>
      <c r="C6" s="458"/>
      <c r="D6" s="462"/>
      <c r="E6" s="462"/>
      <c r="F6" s="463"/>
      <c r="G6" s="110" t="s">
        <v>2</v>
      </c>
      <c r="H6" s="651">
        <f>SUM(I7:I506)</f>
        <v>0</v>
      </c>
      <c r="I6" s="640"/>
      <c r="J6" s="460"/>
    </row>
    <row r="7" spans="1:10" ht="20.100000000000001" customHeight="1" x14ac:dyDescent="0.25">
      <c r="A7" s="25">
        <v>1</v>
      </c>
      <c r="B7" s="96"/>
      <c r="C7" s="96"/>
      <c r="D7" s="707"/>
      <c r="E7" s="130"/>
      <c r="F7" s="495"/>
      <c r="G7" s="495"/>
      <c r="H7" s="488" t="str">
        <f>IF(C7="","",IF(AND(C7="Internes",D7&gt;=12),5.19,IF(AND(C7="Internes",D7&lt;12),11.42,IF(AND(C7="Mayotte",D7&gt;=12),12,IF(AND(C7="Mayotte",D7&lt;12),21.53,IF(AND(C7="Hors territoire",D7&gt;=12),23.73,IF(AND(C7="Hors territoire",D7&lt;12),39.97,"")))))))</f>
        <v/>
      </c>
      <c r="I7" s="488" t="str">
        <f>IF(C7="","",IF(AND(C7="Internes",D7&gt;=12),5.19*E7,IF(AND(C7="Internes",D7&lt;12),11.42*E7,IF(AND(C7="Mayotte",D7&gt;=12),12*E7,IF(AND(C7="Mayotte",D7&lt;12),21.53*E7,IF(AND(C7="Hors territoire",D7&gt;=12),23.73*E7,IF(AND(C7="Hors territoire",D7&lt;12),39.97*E7,"")))))))</f>
        <v/>
      </c>
      <c r="J7" s="118"/>
    </row>
    <row r="8" spans="1:10" ht="20.100000000000001" customHeight="1" x14ac:dyDescent="0.25">
      <c r="A8" s="26">
        <v>2</v>
      </c>
      <c r="B8" s="96"/>
      <c r="C8" s="96"/>
      <c r="D8" s="707"/>
      <c r="E8" s="130"/>
      <c r="F8" s="495"/>
      <c r="G8" s="495"/>
      <c r="H8" s="72" t="str">
        <f>IF(C8="","",IF(AND(C8="Internes",D8&gt;=12),5.19,IF(AND(C8="Internes",D8&lt;12),11.42,IF(AND(C8="Mayotte",D8&gt;=12),12,IF(AND(C8="Mayotte",D8&lt;12),21.53,IF(AND(C8="Hors territoire",D8&gt;=12),23.73,IF(AND(C8="Hors territoire",D8&lt;12),39.97,"")))))))</f>
        <v/>
      </c>
      <c r="I8" s="488" t="str">
        <f t="shared" ref="I8:I71" si="0">IF(C8="","",IF(AND(C8="Internes",D8&gt;=12),5.19*E8,IF(AND(C8="Internes",D8&lt;12),11.42*E8,IF(AND(C8="Mayotte",D8&gt;=12),12*E8,IF(AND(C8="Mayotte",D8&lt;12),21.53*E8,IF(AND(C8="Hors territoire",D8&gt;=12),23.73*E8,IF(AND(C8="Hors territoire",D8&lt;12),39.97*E8,"")))))))</f>
        <v/>
      </c>
      <c r="J8" s="119"/>
    </row>
    <row r="9" spans="1:10" ht="20.100000000000001" customHeight="1" x14ac:dyDescent="0.25">
      <c r="A9" s="26">
        <v>3</v>
      </c>
      <c r="B9" s="96"/>
      <c r="C9" s="96"/>
      <c r="D9" s="707"/>
      <c r="E9" s="130"/>
      <c r="F9" s="495"/>
      <c r="G9" s="495"/>
      <c r="H9" s="72" t="str">
        <f t="shared" ref="H9:H72" si="1">IF(C9="","",IF(AND(C9="Internes",D9&gt;=12),5.19,IF(AND(C9="Internes",D9&lt;12),11.42,IF(AND(C9="Mayotte",D9&gt;=12),12,IF(AND(C9="Mayotte",D9&lt;12),21.53,IF(AND(C9="Hors territoire",D9&gt;=12),23.73,IF(AND(C9="Hors territoire",D9&lt;12),39.97,"")))))))</f>
        <v/>
      </c>
      <c r="I9" s="488" t="str">
        <f t="shared" si="0"/>
        <v/>
      </c>
      <c r="J9" s="119"/>
    </row>
    <row r="10" spans="1:10" ht="20.100000000000001" customHeight="1" x14ac:dyDescent="0.25">
      <c r="A10" s="26">
        <v>4</v>
      </c>
      <c r="B10" s="96"/>
      <c r="C10" s="96"/>
      <c r="D10" s="707"/>
      <c r="E10" s="129"/>
      <c r="F10" s="247"/>
      <c r="G10" s="247"/>
      <c r="H10" s="72" t="str">
        <f t="shared" si="1"/>
        <v/>
      </c>
      <c r="I10" s="488" t="str">
        <f t="shared" si="0"/>
        <v/>
      </c>
      <c r="J10" s="119"/>
    </row>
    <row r="11" spans="1:10" ht="20.100000000000001" customHeight="1" x14ac:dyDescent="0.25">
      <c r="A11" s="26">
        <v>5</v>
      </c>
      <c r="B11" s="96"/>
      <c r="C11" s="96"/>
      <c r="D11" s="707"/>
      <c r="E11" s="129"/>
      <c r="F11" s="247"/>
      <c r="G11" s="247"/>
      <c r="H11" s="72" t="str">
        <f t="shared" si="1"/>
        <v/>
      </c>
      <c r="I11" s="488" t="str">
        <f t="shared" si="0"/>
        <v/>
      </c>
      <c r="J11" s="119"/>
    </row>
    <row r="12" spans="1:10" ht="20.100000000000001" customHeight="1" x14ac:dyDescent="0.25">
      <c r="A12" s="26">
        <v>6</v>
      </c>
      <c r="B12" s="96"/>
      <c r="C12" s="96"/>
      <c r="D12" s="707"/>
      <c r="E12" s="129"/>
      <c r="F12" s="247"/>
      <c r="G12" s="247"/>
      <c r="H12" s="72" t="str">
        <f t="shared" si="1"/>
        <v/>
      </c>
      <c r="I12" s="488" t="str">
        <f t="shared" si="0"/>
        <v/>
      </c>
      <c r="J12" s="119"/>
    </row>
    <row r="13" spans="1:10" ht="20.100000000000001" customHeight="1" x14ac:dyDescent="0.25">
      <c r="A13" s="26">
        <v>7</v>
      </c>
      <c r="B13" s="96"/>
      <c r="C13" s="96"/>
      <c r="D13" s="707"/>
      <c r="E13" s="129"/>
      <c r="F13" s="247"/>
      <c r="G13" s="247"/>
      <c r="H13" s="72" t="str">
        <f t="shared" si="1"/>
        <v/>
      </c>
      <c r="I13" s="488" t="str">
        <f t="shared" si="0"/>
        <v/>
      </c>
      <c r="J13" s="119"/>
    </row>
    <row r="14" spans="1:10" ht="20.100000000000001" customHeight="1" x14ac:dyDescent="0.25">
      <c r="A14" s="26">
        <v>8</v>
      </c>
      <c r="B14" s="96"/>
      <c r="C14" s="96"/>
      <c r="D14" s="707"/>
      <c r="E14" s="129"/>
      <c r="F14" s="247"/>
      <c r="G14" s="247"/>
      <c r="H14" s="72" t="str">
        <f t="shared" si="1"/>
        <v/>
      </c>
      <c r="I14" s="488" t="str">
        <f t="shared" si="0"/>
        <v/>
      </c>
      <c r="J14" s="119"/>
    </row>
    <row r="15" spans="1:10" ht="20.100000000000001" customHeight="1" x14ac:dyDescent="0.25">
      <c r="A15" s="26">
        <v>9</v>
      </c>
      <c r="B15" s="96"/>
      <c r="C15" s="96"/>
      <c r="D15" s="707"/>
      <c r="E15" s="129"/>
      <c r="F15" s="247"/>
      <c r="G15" s="247"/>
      <c r="H15" s="72" t="str">
        <f t="shared" si="1"/>
        <v/>
      </c>
      <c r="I15" s="488" t="str">
        <f t="shared" si="0"/>
        <v/>
      </c>
      <c r="J15" s="119"/>
    </row>
    <row r="16" spans="1:10" ht="20.100000000000001" customHeight="1" x14ac:dyDescent="0.25">
      <c r="A16" s="26">
        <v>10</v>
      </c>
      <c r="B16" s="96"/>
      <c r="C16" s="96"/>
      <c r="D16" s="707"/>
      <c r="E16" s="129"/>
      <c r="F16" s="247"/>
      <c r="G16" s="247"/>
      <c r="H16" s="72" t="str">
        <f t="shared" si="1"/>
        <v/>
      </c>
      <c r="I16" s="488" t="str">
        <f t="shared" si="0"/>
        <v/>
      </c>
      <c r="J16" s="119"/>
    </row>
    <row r="17" spans="1:10" ht="20.100000000000001" customHeight="1" x14ac:dyDescent="0.25">
      <c r="A17" s="26">
        <v>11</v>
      </c>
      <c r="B17" s="120"/>
      <c r="C17" s="120"/>
      <c r="D17" s="707"/>
      <c r="E17" s="129"/>
      <c r="F17" s="247"/>
      <c r="G17" s="247"/>
      <c r="H17" s="72" t="str">
        <f t="shared" si="1"/>
        <v/>
      </c>
      <c r="I17" s="488" t="str">
        <f t="shared" si="0"/>
        <v/>
      </c>
      <c r="J17" s="119"/>
    </row>
    <row r="18" spans="1:10" ht="20.100000000000001" customHeight="1" x14ac:dyDescent="0.25">
      <c r="A18" s="26">
        <v>12</v>
      </c>
      <c r="B18" s="120"/>
      <c r="C18" s="120"/>
      <c r="D18" s="707"/>
      <c r="E18" s="129"/>
      <c r="F18" s="247"/>
      <c r="G18" s="247"/>
      <c r="H18" s="72" t="str">
        <f t="shared" si="1"/>
        <v/>
      </c>
      <c r="I18" s="488" t="str">
        <f t="shared" si="0"/>
        <v/>
      </c>
      <c r="J18" s="119"/>
    </row>
    <row r="19" spans="1:10" ht="20.100000000000001" customHeight="1" x14ac:dyDescent="0.25">
      <c r="A19" s="26">
        <v>13</v>
      </c>
      <c r="B19" s="120"/>
      <c r="C19" s="120"/>
      <c r="D19" s="707"/>
      <c r="E19" s="129"/>
      <c r="F19" s="247"/>
      <c r="G19" s="247"/>
      <c r="H19" s="72" t="str">
        <f t="shared" si="1"/>
        <v/>
      </c>
      <c r="I19" s="488" t="str">
        <f t="shared" si="0"/>
        <v/>
      </c>
      <c r="J19" s="119"/>
    </row>
    <row r="20" spans="1:10" ht="20.100000000000001" customHeight="1" x14ac:dyDescent="0.25">
      <c r="A20" s="26">
        <v>14</v>
      </c>
      <c r="B20" s="120"/>
      <c r="C20" s="120"/>
      <c r="D20" s="707"/>
      <c r="E20" s="129"/>
      <c r="F20" s="247"/>
      <c r="G20" s="247"/>
      <c r="H20" s="72" t="str">
        <f t="shared" si="1"/>
        <v/>
      </c>
      <c r="I20" s="488" t="str">
        <f t="shared" si="0"/>
        <v/>
      </c>
      <c r="J20" s="119"/>
    </row>
    <row r="21" spans="1:10" ht="20.100000000000001" customHeight="1" x14ac:dyDescent="0.25">
      <c r="A21" s="26">
        <v>15</v>
      </c>
      <c r="B21" s="120"/>
      <c r="C21" s="120"/>
      <c r="D21" s="707"/>
      <c r="E21" s="129"/>
      <c r="F21" s="247"/>
      <c r="G21" s="247"/>
      <c r="H21" s="72" t="str">
        <f t="shared" si="1"/>
        <v/>
      </c>
      <c r="I21" s="488" t="str">
        <f t="shared" si="0"/>
        <v/>
      </c>
      <c r="J21" s="119"/>
    </row>
    <row r="22" spans="1:10" ht="20.100000000000001" customHeight="1" x14ac:dyDescent="0.25">
      <c r="A22" s="26">
        <v>16</v>
      </c>
      <c r="B22" s="120"/>
      <c r="C22" s="120"/>
      <c r="D22" s="707"/>
      <c r="E22" s="129"/>
      <c r="F22" s="247"/>
      <c r="G22" s="247"/>
      <c r="H22" s="72" t="str">
        <f t="shared" si="1"/>
        <v/>
      </c>
      <c r="I22" s="488" t="str">
        <f t="shared" si="0"/>
        <v/>
      </c>
      <c r="J22" s="119"/>
    </row>
    <row r="23" spans="1:10" ht="20.100000000000001" customHeight="1" x14ac:dyDescent="0.25">
      <c r="A23" s="26">
        <v>17</v>
      </c>
      <c r="B23" s="120"/>
      <c r="C23" s="120"/>
      <c r="D23" s="707"/>
      <c r="E23" s="129"/>
      <c r="F23" s="247"/>
      <c r="G23" s="247"/>
      <c r="H23" s="72" t="str">
        <f t="shared" si="1"/>
        <v/>
      </c>
      <c r="I23" s="488" t="str">
        <f t="shared" si="0"/>
        <v/>
      </c>
      <c r="J23" s="119"/>
    </row>
    <row r="24" spans="1:10" ht="20.100000000000001" customHeight="1" x14ac:dyDescent="0.25">
      <c r="A24" s="26">
        <v>18</v>
      </c>
      <c r="B24" s="120"/>
      <c r="C24" s="120"/>
      <c r="D24" s="707"/>
      <c r="E24" s="129"/>
      <c r="F24" s="247"/>
      <c r="G24" s="247"/>
      <c r="H24" s="72" t="str">
        <f t="shared" si="1"/>
        <v/>
      </c>
      <c r="I24" s="488" t="str">
        <f t="shared" si="0"/>
        <v/>
      </c>
      <c r="J24" s="119"/>
    </row>
    <row r="25" spans="1:10" ht="20.100000000000001" customHeight="1" x14ac:dyDescent="0.25">
      <c r="A25" s="26">
        <v>19</v>
      </c>
      <c r="B25" s="120"/>
      <c r="C25" s="120"/>
      <c r="D25" s="707"/>
      <c r="E25" s="129"/>
      <c r="F25" s="247"/>
      <c r="G25" s="247"/>
      <c r="H25" s="72" t="str">
        <f t="shared" si="1"/>
        <v/>
      </c>
      <c r="I25" s="488" t="str">
        <f t="shared" si="0"/>
        <v/>
      </c>
      <c r="J25" s="119"/>
    </row>
    <row r="26" spans="1:10" ht="20.100000000000001" customHeight="1" x14ac:dyDescent="0.25">
      <c r="A26" s="26">
        <v>20</v>
      </c>
      <c r="B26" s="120"/>
      <c r="C26" s="120"/>
      <c r="D26" s="707"/>
      <c r="E26" s="129"/>
      <c r="F26" s="247"/>
      <c r="G26" s="247"/>
      <c r="H26" s="72" t="str">
        <f t="shared" si="1"/>
        <v/>
      </c>
      <c r="I26" s="488" t="str">
        <f t="shared" si="0"/>
        <v/>
      </c>
      <c r="J26" s="119"/>
    </row>
    <row r="27" spans="1:10" ht="20.100000000000001" customHeight="1" x14ac:dyDescent="0.25">
      <c r="A27" s="26">
        <v>21</v>
      </c>
      <c r="B27" s="120"/>
      <c r="C27" s="120"/>
      <c r="D27" s="707"/>
      <c r="E27" s="129"/>
      <c r="F27" s="247"/>
      <c r="G27" s="247"/>
      <c r="H27" s="72" t="str">
        <f t="shared" si="1"/>
        <v/>
      </c>
      <c r="I27" s="488" t="str">
        <f t="shared" si="0"/>
        <v/>
      </c>
      <c r="J27" s="119"/>
    </row>
    <row r="28" spans="1:10" ht="20.100000000000001" customHeight="1" x14ac:dyDescent="0.25">
      <c r="A28" s="26">
        <v>22</v>
      </c>
      <c r="B28" s="120"/>
      <c r="C28" s="120"/>
      <c r="D28" s="707"/>
      <c r="E28" s="129"/>
      <c r="F28" s="247"/>
      <c r="G28" s="247"/>
      <c r="H28" s="72" t="str">
        <f t="shared" si="1"/>
        <v/>
      </c>
      <c r="I28" s="488" t="str">
        <f t="shared" si="0"/>
        <v/>
      </c>
      <c r="J28" s="119"/>
    </row>
    <row r="29" spans="1:10" ht="20.100000000000001" customHeight="1" x14ac:dyDescent="0.25">
      <c r="A29" s="26">
        <v>23</v>
      </c>
      <c r="B29" s="120"/>
      <c r="C29" s="120"/>
      <c r="D29" s="707"/>
      <c r="E29" s="129"/>
      <c r="F29" s="247"/>
      <c r="G29" s="247"/>
      <c r="H29" s="72" t="str">
        <f t="shared" si="1"/>
        <v/>
      </c>
      <c r="I29" s="488" t="str">
        <f t="shared" si="0"/>
        <v/>
      </c>
      <c r="J29" s="119"/>
    </row>
    <row r="30" spans="1:10" ht="20.100000000000001" customHeight="1" x14ac:dyDescent="0.25">
      <c r="A30" s="26">
        <v>24</v>
      </c>
      <c r="B30" s="120"/>
      <c r="C30" s="120"/>
      <c r="D30" s="707"/>
      <c r="E30" s="129"/>
      <c r="F30" s="247"/>
      <c r="G30" s="247"/>
      <c r="H30" s="72" t="str">
        <f t="shared" si="1"/>
        <v/>
      </c>
      <c r="I30" s="488" t="str">
        <f t="shared" si="0"/>
        <v/>
      </c>
      <c r="J30" s="119"/>
    </row>
    <row r="31" spans="1:10" ht="20.100000000000001" customHeight="1" x14ac:dyDescent="0.25">
      <c r="A31" s="26">
        <v>25</v>
      </c>
      <c r="B31" s="120"/>
      <c r="C31" s="120"/>
      <c r="D31" s="707"/>
      <c r="E31" s="129"/>
      <c r="F31" s="247"/>
      <c r="G31" s="247"/>
      <c r="H31" s="72" t="str">
        <f t="shared" si="1"/>
        <v/>
      </c>
      <c r="I31" s="488" t="str">
        <f t="shared" si="0"/>
        <v/>
      </c>
      <c r="J31" s="119"/>
    </row>
    <row r="32" spans="1:10" ht="20.100000000000001" customHeight="1" x14ac:dyDescent="0.25">
      <c r="A32" s="26">
        <v>26</v>
      </c>
      <c r="B32" s="120"/>
      <c r="C32" s="120"/>
      <c r="D32" s="707"/>
      <c r="E32" s="129"/>
      <c r="F32" s="247"/>
      <c r="G32" s="247"/>
      <c r="H32" s="72" t="str">
        <f t="shared" si="1"/>
        <v/>
      </c>
      <c r="I32" s="488" t="str">
        <f t="shared" si="0"/>
        <v/>
      </c>
      <c r="J32" s="119"/>
    </row>
    <row r="33" spans="1:10" ht="20.100000000000001" customHeight="1" x14ac:dyDescent="0.25">
      <c r="A33" s="26">
        <v>27</v>
      </c>
      <c r="B33" s="120"/>
      <c r="C33" s="120"/>
      <c r="D33" s="707"/>
      <c r="E33" s="129"/>
      <c r="F33" s="247"/>
      <c r="G33" s="247"/>
      <c r="H33" s="72" t="str">
        <f t="shared" si="1"/>
        <v/>
      </c>
      <c r="I33" s="488" t="str">
        <f t="shared" si="0"/>
        <v/>
      </c>
      <c r="J33" s="119"/>
    </row>
    <row r="34" spans="1:10" ht="20.100000000000001" customHeight="1" x14ac:dyDescent="0.25">
      <c r="A34" s="26">
        <v>28</v>
      </c>
      <c r="B34" s="120"/>
      <c r="C34" s="120"/>
      <c r="D34" s="707"/>
      <c r="E34" s="129"/>
      <c r="F34" s="247"/>
      <c r="G34" s="247"/>
      <c r="H34" s="72" t="str">
        <f t="shared" si="1"/>
        <v/>
      </c>
      <c r="I34" s="488" t="str">
        <f t="shared" si="0"/>
        <v/>
      </c>
      <c r="J34" s="119"/>
    </row>
    <row r="35" spans="1:10" ht="20.100000000000001" customHeight="1" x14ac:dyDescent="0.25">
      <c r="A35" s="26">
        <v>29</v>
      </c>
      <c r="B35" s="120"/>
      <c r="C35" s="120"/>
      <c r="D35" s="707"/>
      <c r="E35" s="129"/>
      <c r="F35" s="247"/>
      <c r="G35" s="247"/>
      <c r="H35" s="72" t="str">
        <f t="shared" si="1"/>
        <v/>
      </c>
      <c r="I35" s="488" t="str">
        <f t="shared" si="0"/>
        <v/>
      </c>
      <c r="J35" s="119"/>
    </row>
    <row r="36" spans="1:10" ht="20.100000000000001" customHeight="1" x14ac:dyDescent="0.25">
      <c r="A36" s="26">
        <v>30</v>
      </c>
      <c r="B36" s="120"/>
      <c r="C36" s="120"/>
      <c r="D36" s="707"/>
      <c r="E36" s="129"/>
      <c r="F36" s="247"/>
      <c r="G36" s="247"/>
      <c r="H36" s="72" t="str">
        <f t="shared" si="1"/>
        <v/>
      </c>
      <c r="I36" s="488" t="str">
        <f t="shared" si="0"/>
        <v/>
      </c>
      <c r="J36" s="119"/>
    </row>
    <row r="37" spans="1:10" ht="20.100000000000001" customHeight="1" x14ac:dyDescent="0.25">
      <c r="A37" s="26">
        <v>31</v>
      </c>
      <c r="B37" s="120"/>
      <c r="C37" s="120"/>
      <c r="D37" s="707"/>
      <c r="E37" s="129"/>
      <c r="F37" s="247"/>
      <c r="G37" s="247"/>
      <c r="H37" s="72" t="str">
        <f t="shared" si="1"/>
        <v/>
      </c>
      <c r="I37" s="488" t="str">
        <f t="shared" si="0"/>
        <v/>
      </c>
      <c r="J37" s="119"/>
    </row>
    <row r="38" spans="1:10" ht="20.100000000000001" customHeight="1" x14ac:dyDescent="0.25">
      <c r="A38" s="26">
        <v>32</v>
      </c>
      <c r="B38" s="120"/>
      <c r="C38" s="120"/>
      <c r="D38" s="707"/>
      <c r="E38" s="129"/>
      <c r="F38" s="247"/>
      <c r="G38" s="247"/>
      <c r="H38" s="72" t="str">
        <f t="shared" si="1"/>
        <v/>
      </c>
      <c r="I38" s="488" t="str">
        <f t="shared" si="0"/>
        <v/>
      </c>
      <c r="J38" s="119"/>
    </row>
    <row r="39" spans="1:10" ht="20.100000000000001" customHeight="1" x14ac:dyDescent="0.25">
      <c r="A39" s="26">
        <v>33</v>
      </c>
      <c r="B39" s="120"/>
      <c r="C39" s="120"/>
      <c r="D39" s="707"/>
      <c r="E39" s="129"/>
      <c r="F39" s="247"/>
      <c r="G39" s="247"/>
      <c r="H39" s="72" t="str">
        <f t="shared" si="1"/>
        <v/>
      </c>
      <c r="I39" s="488" t="str">
        <f t="shared" si="0"/>
        <v/>
      </c>
      <c r="J39" s="119"/>
    </row>
    <row r="40" spans="1:10" ht="20.100000000000001" customHeight="1" x14ac:dyDescent="0.25">
      <c r="A40" s="26">
        <v>34</v>
      </c>
      <c r="B40" s="120"/>
      <c r="C40" s="120"/>
      <c r="D40" s="707"/>
      <c r="E40" s="129"/>
      <c r="F40" s="247"/>
      <c r="G40" s="247"/>
      <c r="H40" s="72" t="str">
        <f t="shared" si="1"/>
        <v/>
      </c>
      <c r="I40" s="488" t="str">
        <f t="shared" si="0"/>
        <v/>
      </c>
      <c r="J40" s="119"/>
    </row>
    <row r="41" spans="1:10" ht="20.100000000000001" customHeight="1" x14ac:dyDescent="0.25">
      <c r="A41" s="26">
        <v>35</v>
      </c>
      <c r="B41" s="120"/>
      <c r="C41" s="120"/>
      <c r="D41" s="707"/>
      <c r="E41" s="129"/>
      <c r="F41" s="247"/>
      <c r="G41" s="247"/>
      <c r="H41" s="72" t="str">
        <f t="shared" si="1"/>
        <v/>
      </c>
      <c r="I41" s="488" t="str">
        <f t="shared" si="0"/>
        <v/>
      </c>
      <c r="J41" s="119"/>
    </row>
    <row r="42" spans="1:10" ht="20.100000000000001" customHeight="1" x14ac:dyDescent="0.25">
      <c r="A42" s="26">
        <v>36</v>
      </c>
      <c r="B42" s="120"/>
      <c r="C42" s="120"/>
      <c r="D42" s="707"/>
      <c r="E42" s="129"/>
      <c r="F42" s="247"/>
      <c r="G42" s="247"/>
      <c r="H42" s="72" t="str">
        <f t="shared" si="1"/>
        <v/>
      </c>
      <c r="I42" s="488" t="str">
        <f t="shared" si="0"/>
        <v/>
      </c>
      <c r="J42" s="119"/>
    </row>
    <row r="43" spans="1:10" ht="20.100000000000001" customHeight="1" x14ac:dyDescent="0.25">
      <c r="A43" s="26">
        <v>37</v>
      </c>
      <c r="B43" s="120"/>
      <c r="C43" s="120"/>
      <c r="D43" s="707"/>
      <c r="E43" s="129"/>
      <c r="F43" s="247"/>
      <c r="G43" s="247"/>
      <c r="H43" s="72" t="str">
        <f t="shared" si="1"/>
        <v/>
      </c>
      <c r="I43" s="488" t="str">
        <f t="shared" si="0"/>
        <v/>
      </c>
      <c r="J43" s="119"/>
    </row>
    <row r="44" spans="1:10" ht="20.100000000000001" customHeight="1" x14ac:dyDescent="0.25">
      <c r="A44" s="26">
        <v>38</v>
      </c>
      <c r="B44" s="120"/>
      <c r="C44" s="120"/>
      <c r="D44" s="707"/>
      <c r="E44" s="129"/>
      <c r="F44" s="247"/>
      <c r="G44" s="247"/>
      <c r="H44" s="72" t="str">
        <f t="shared" si="1"/>
        <v/>
      </c>
      <c r="I44" s="488" t="str">
        <f t="shared" si="0"/>
        <v/>
      </c>
      <c r="J44" s="119"/>
    </row>
    <row r="45" spans="1:10" ht="20.100000000000001" customHeight="1" x14ac:dyDescent="0.25">
      <c r="A45" s="26">
        <v>39</v>
      </c>
      <c r="B45" s="120"/>
      <c r="C45" s="120"/>
      <c r="D45" s="707"/>
      <c r="E45" s="129"/>
      <c r="F45" s="247"/>
      <c r="G45" s="247"/>
      <c r="H45" s="72" t="str">
        <f t="shared" si="1"/>
        <v/>
      </c>
      <c r="I45" s="488" t="str">
        <f t="shared" si="0"/>
        <v/>
      </c>
      <c r="J45" s="119"/>
    </row>
    <row r="46" spans="1:10" ht="20.100000000000001" customHeight="1" x14ac:dyDescent="0.25">
      <c r="A46" s="26">
        <v>40</v>
      </c>
      <c r="B46" s="120"/>
      <c r="C46" s="120"/>
      <c r="D46" s="707"/>
      <c r="E46" s="129"/>
      <c r="F46" s="247"/>
      <c r="G46" s="247"/>
      <c r="H46" s="72" t="str">
        <f t="shared" si="1"/>
        <v/>
      </c>
      <c r="I46" s="488" t="str">
        <f t="shared" si="0"/>
        <v/>
      </c>
      <c r="J46" s="119"/>
    </row>
    <row r="47" spans="1:10" ht="20.100000000000001" customHeight="1" x14ac:dyDescent="0.25">
      <c r="A47" s="26">
        <v>41</v>
      </c>
      <c r="B47" s="120"/>
      <c r="C47" s="120"/>
      <c r="D47" s="707"/>
      <c r="E47" s="129"/>
      <c r="F47" s="247"/>
      <c r="G47" s="247"/>
      <c r="H47" s="72" t="str">
        <f t="shared" si="1"/>
        <v/>
      </c>
      <c r="I47" s="488" t="str">
        <f t="shared" si="0"/>
        <v/>
      </c>
      <c r="J47" s="119"/>
    </row>
    <row r="48" spans="1:10" ht="20.100000000000001" customHeight="1" x14ac:dyDescent="0.25">
      <c r="A48" s="26">
        <v>42</v>
      </c>
      <c r="B48" s="120"/>
      <c r="C48" s="120"/>
      <c r="D48" s="707"/>
      <c r="E48" s="129"/>
      <c r="F48" s="247"/>
      <c r="G48" s="247"/>
      <c r="H48" s="72" t="str">
        <f t="shared" si="1"/>
        <v/>
      </c>
      <c r="I48" s="488" t="str">
        <f t="shared" si="0"/>
        <v/>
      </c>
      <c r="J48" s="119"/>
    </row>
    <row r="49" spans="1:10" ht="20.100000000000001" customHeight="1" x14ac:dyDescent="0.25">
      <c r="A49" s="26">
        <v>43</v>
      </c>
      <c r="B49" s="120"/>
      <c r="C49" s="120"/>
      <c r="D49" s="707"/>
      <c r="E49" s="129"/>
      <c r="F49" s="247"/>
      <c r="G49" s="247"/>
      <c r="H49" s="72" t="str">
        <f t="shared" si="1"/>
        <v/>
      </c>
      <c r="I49" s="488" t="str">
        <f t="shared" si="0"/>
        <v/>
      </c>
      <c r="J49" s="119"/>
    </row>
    <row r="50" spans="1:10" ht="20.100000000000001" customHeight="1" x14ac:dyDescent="0.25">
      <c r="A50" s="26">
        <v>44</v>
      </c>
      <c r="B50" s="120"/>
      <c r="C50" s="120"/>
      <c r="D50" s="707"/>
      <c r="E50" s="129"/>
      <c r="F50" s="247"/>
      <c r="G50" s="247"/>
      <c r="H50" s="72" t="str">
        <f t="shared" si="1"/>
        <v/>
      </c>
      <c r="I50" s="488" t="str">
        <f t="shared" si="0"/>
        <v/>
      </c>
      <c r="J50" s="119"/>
    </row>
    <row r="51" spans="1:10" ht="20.100000000000001" customHeight="1" x14ac:dyDescent="0.25">
      <c r="A51" s="26">
        <v>45</v>
      </c>
      <c r="B51" s="120"/>
      <c r="C51" s="120"/>
      <c r="D51" s="707"/>
      <c r="E51" s="129"/>
      <c r="F51" s="247"/>
      <c r="G51" s="247"/>
      <c r="H51" s="72" t="str">
        <f t="shared" si="1"/>
        <v/>
      </c>
      <c r="I51" s="488" t="str">
        <f t="shared" si="0"/>
        <v/>
      </c>
      <c r="J51" s="119"/>
    </row>
    <row r="52" spans="1:10" ht="20.100000000000001" customHeight="1" x14ac:dyDescent="0.25">
      <c r="A52" s="26">
        <v>46</v>
      </c>
      <c r="B52" s="120"/>
      <c r="C52" s="120"/>
      <c r="D52" s="707"/>
      <c r="E52" s="129"/>
      <c r="F52" s="247"/>
      <c r="G52" s="247"/>
      <c r="H52" s="72" t="str">
        <f t="shared" si="1"/>
        <v/>
      </c>
      <c r="I52" s="488" t="str">
        <f t="shared" si="0"/>
        <v/>
      </c>
      <c r="J52" s="119"/>
    </row>
    <row r="53" spans="1:10" ht="20.100000000000001" customHeight="1" x14ac:dyDescent="0.25">
      <c r="A53" s="26">
        <v>47</v>
      </c>
      <c r="B53" s="120"/>
      <c r="C53" s="120"/>
      <c r="D53" s="707"/>
      <c r="E53" s="129"/>
      <c r="F53" s="247"/>
      <c r="G53" s="247"/>
      <c r="H53" s="72" t="str">
        <f t="shared" si="1"/>
        <v/>
      </c>
      <c r="I53" s="488" t="str">
        <f t="shared" si="0"/>
        <v/>
      </c>
      <c r="J53" s="119"/>
    </row>
    <row r="54" spans="1:10" ht="20.100000000000001" customHeight="1" x14ac:dyDescent="0.25">
      <c r="A54" s="26">
        <v>48</v>
      </c>
      <c r="B54" s="120"/>
      <c r="C54" s="120"/>
      <c r="D54" s="707"/>
      <c r="E54" s="129"/>
      <c r="F54" s="247"/>
      <c r="G54" s="247"/>
      <c r="H54" s="72" t="str">
        <f t="shared" si="1"/>
        <v/>
      </c>
      <c r="I54" s="488" t="str">
        <f t="shared" si="0"/>
        <v/>
      </c>
      <c r="J54" s="119"/>
    </row>
    <row r="55" spans="1:10" ht="20.100000000000001" customHeight="1" x14ac:dyDescent="0.25">
      <c r="A55" s="26">
        <v>49</v>
      </c>
      <c r="B55" s="120"/>
      <c r="C55" s="120"/>
      <c r="D55" s="707"/>
      <c r="E55" s="129"/>
      <c r="F55" s="247"/>
      <c r="G55" s="247"/>
      <c r="H55" s="72" t="str">
        <f t="shared" si="1"/>
        <v/>
      </c>
      <c r="I55" s="488" t="str">
        <f t="shared" si="0"/>
        <v/>
      </c>
      <c r="J55" s="119"/>
    </row>
    <row r="56" spans="1:10" ht="20.100000000000001" customHeight="1" x14ac:dyDescent="0.25">
      <c r="A56" s="26">
        <v>50</v>
      </c>
      <c r="B56" s="120"/>
      <c r="C56" s="120"/>
      <c r="D56" s="707"/>
      <c r="E56" s="129"/>
      <c r="F56" s="247"/>
      <c r="G56" s="247"/>
      <c r="H56" s="72" t="str">
        <f t="shared" si="1"/>
        <v/>
      </c>
      <c r="I56" s="488" t="str">
        <f t="shared" si="0"/>
        <v/>
      </c>
      <c r="J56" s="119"/>
    </row>
    <row r="57" spans="1:10" ht="20.100000000000001" customHeight="1" x14ac:dyDescent="0.25">
      <c r="A57" s="26">
        <v>51</v>
      </c>
      <c r="B57" s="120"/>
      <c r="C57" s="120"/>
      <c r="D57" s="707"/>
      <c r="E57" s="129"/>
      <c r="F57" s="247"/>
      <c r="G57" s="247"/>
      <c r="H57" s="72" t="str">
        <f t="shared" si="1"/>
        <v/>
      </c>
      <c r="I57" s="488" t="str">
        <f t="shared" si="0"/>
        <v/>
      </c>
      <c r="J57" s="119"/>
    </row>
    <row r="58" spans="1:10" ht="20.100000000000001" customHeight="1" x14ac:dyDescent="0.25">
      <c r="A58" s="26">
        <v>52</v>
      </c>
      <c r="B58" s="120"/>
      <c r="C58" s="120"/>
      <c r="D58" s="707"/>
      <c r="E58" s="129"/>
      <c r="F58" s="247"/>
      <c r="G58" s="247"/>
      <c r="H58" s="72" t="str">
        <f t="shared" si="1"/>
        <v/>
      </c>
      <c r="I58" s="488" t="str">
        <f t="shared" si="0"/>
        <v/>
      </c>
      <c r="J58" s="119"/>
    </row>
    <row r="59" spans="1:10" ht="20.100000000000001" customHeight="1" x14ac:dyDescent="0.25">
      <c r="A59" s="26">
        <v>53</v>
      </c>
      <c r="B59" s="120"/>
      <c r="C59" s="120"/>
      <c r="D59" s="707"/>
      <c r="E59" s="129"/>
      <c r="F59" s="247"/>
      <c r="G59" s="247"/>
      <c r="H59" s="72" t="str">
        <f t="shared" si="1"/>
        <v/>
      </c>
      <c r="I59" s="488" t="str">
        <f t="shared" si="0"/>
        <v/>
      </c>
      <c r="J59" s="119"/>
    </row>
    <row r="60" spans="1:10" ht="20.100000000000001" customHeight="1" x14ac:dyDescent="0.25">
      <c r="A60" s="26">
        <v>54</v>
      </c>
      <c r="B60" s="120"/>
      <c r="C60" s="120"/>
      <c r="D60" s="707"/>
      <c r="E60" s="129"/>
      <c r="F60" s="247"/>
      <c r="G60" s="247"/>
      <c r="H60" s="72" t="str">
        <f t="shared" si="1"/>
        <v/>
      </c>
      <c r="I60" s="488" t="str">
        <f t="shared" si="0"/>
        <v/>
      </c>
      <c r="J60" s="119"/>
    </row>
    <row r="61" spans="1:10" ht="20.100000000000001" customHeight="1" x14ac:dyDescent="0.25">
      <c r="A61" s="26">
        <v>55</v>
      </c>
      <c r="B61" s="120"/>
      <c r="C61" s="120"/>
      <c r="D61" s="707"/>
      <c r="E61" s="129"/>
      <c r="F61" s="247"/>
      <c r="G61" s="247"/>
      <c r="H61" s="72" t="str">
        <f t="shared" si="1"/>
        <v/>
      </c>
      <c r="I61" s="488" t="str">
        <f t="shared" si="0"/>
        <v/>
      </c>
      <c r="J61" s="119"/>
    </row>
    <row r="62" spans="1:10" ht="20.100000000000001" customHeight="1" x14ac:dyDescent="0.25">
      <c r="A62" s="26">
        <v>56</v>
      </c>
      <c r="B62" s="120"/>
      <c r="C62" s="120"/>
      <c r="D62" s="707"/>
      <c r="E62" s="129"/>
      <c r="F62" s="247"/>
      <c r="G62" s="247"/>
      <c r="H62" s="72" t="str">
        <f t="shared" si="1"/>
        <v/>
      </c>
      <c r="I62" s="488" t="str">
        <f t="shared" si="0"/>
        <v/>
      </c>
      <c r="J62" s="119"/>
    </row>
    <row r="63" spans="1:10" ht="20.100000000000001" customHeight="1" x14ac:dyDescent="0.25">
      <c r="A63" s="26">
        <v>57</v>
      </c>
      <c r="B63" s="120"/>
      <c r="C63" s="120"/>
      <c r="D63" s="707"/>
      <c r="E63" s="129"/>
      <c r="F63" s="247"/>
      <c r="G63" s="247"/>
      <c r="H63" s="72" t="str">
        <f t="shared" si="1"/>
        <v/>
      </c>
      <c r="I63" s="488" t="str">
        <f t="shared" si="0"/>
        <v/>
      </c>
      <c r="J63" s="119"/>
    </row>
    <row r="64" spans="1:10" ht="20.100000000000001" customHeight="1" x14ac:dyDescent="0.25">
      <c r="A64" s="26">
        <v>58</v>
      </c>
      <c r="B64" s="120"/>
      <c r="C64" s="120"/>
      <c r="D64" s="707"/>
      <c r="E64" s="129"/>
      <c r="F64" s="247"/>
      <c r="G64" s="247"/>
      <c r="H64" s="72" t="str">
        <f t="shared" si="1"/>
        <v/>
      </c>
      <c r="I64" s="488" t="str">
        <f t="shared" si="0"/>
        <v/>
      </c>
      <c r="J64" s="119"/>
    </row>
    <row r="65" spans="1:10" ht="20.100000000000001" customHeight="1" x14ac:dyDescent="0.25">
      <c r="A65" s="26">
        <v>59</v>
      </c>
      <c r="B65" s="120"/>
      <c r="C65" s="120"/>
      <c r="D65" s="707"/>
      <c r="E65" s="129"/>
      <c r="F65" s="247"/>
      <c r="G65" s="247"/>
      <c r="H65" s="72" t="str">
        <f t="shared" si="1"/>
        <v/>
      </c>
      <c r="I65" s="488" t="str">
        <f t="shared" si="0"/>
        <v/>
      </c>
      <c r="J65" s="119"/>
    </row>
    <row r="66" spans="1:10" ht="20.100000000000001" customHeight="1" x14ac:dyDescent="0.25">
      <c r="A66" s="26">
        <v>60</v>
      </c>
      <c r="B66" s="120"/>
      <c r="C66" s="120"/>
      <c r="D66" s="707"/>
      <c r="E66" s="129"/>
      <c r="F66" s="247"/>
      <c r="G66" s="247"/>
      <c r="H66" s="72" t="str">
        <f t="shared" si="1"/>
        <v/>
      </c>
      <c r="I66" s="488" t="str">
        <f t="shared" si="0"/>
        <v/>
      </c>
      <c r="J66" s="119"/>
    </row>
    <row r="67" spans="1:10" ht="20.100000000000001" customHeight="1" x14ac:dyDescent="0.25">
      <c r="A67" s="26">
        <v>61</v>
      </c>
      <c r="B67" s="120"/>
      <c r="C67" s="120"/>
      <c r="D67" s="707"/>
      <c r="E67" s="129"/>
      <c r="F67" s="247"/>
      <c r="G67" s="247"/>
      <c r="H67" s="72" t="str">
        <f t="shared" si="1"/>
        <v/>
      </c>
      <c r="I67" s="488" t="str">
        <f t="shared" si="0"/>
        <v/>
      </c>
      <c r="J67" s="119"/>
    </row>
    <row r="68" spans="1:10" ht="20.100000000000001" customHeight="1" x14ac:dyDescent="0.25">
      <c r="A68" s="26">
        <v>62</v>
      </c>
      <c r="B68" s="120"/>
      <c r="C68" s="120"/>
      <c r="D68" s="707"/>
      <c r="E68" s="129"/>
      <c r="F68" s="247"/>
      <c r="G68" s="247"/>
      <c r="H68" s="72" t="str">
        <f t="shared" si="1"/>
        <v/>
      </c>
      <c r="I68" s="488" t="str">
        <f t="shared" si="0"/>
        <v/>
      </c>
      <c r="J68" s="119"/>
    </row>
    <row r="69" spans="1:10" ht="20.100000000000001" customHeight="1" x14ac:dyDescent="0.25">
      <c r="A69" s="26">
        <v>63</v>
      </c>
      <c r="B69" s="120"/>
      <c r="C69" s="120"/>
      <c r="D69" s="707"/>
      <c r="E69" s="129"/>
      <c r="F69" s="247"/>
      <c r="G69" s="247"/>
      <c r="H69" s="72" t="str">
        <f t="shared" si="1"/>
        <v/>
      </c>
      <c r="I69" s="488" t="str">
        <f t="shared" si="0"/>
        <v/>
      </c>
      <c r="J69" s="119"/>
    </row>
    <row r="70" spans="1:10" ht="20.100000000000001" customHeight="1" x14ac:dyDescent="0.25">
      <c r="A70" s="26">
        <v>64</v>
      </c>
      <c r="B70" s="120"/>
      <c r="C70" s="120"/>
      <c r="D70" s="707"/>
      <c r="E70" s="129"/>
      <c r="F70" s="247"/>
      <c r="G70" s="247"/>
      <c r="H70" s="72" t="str">
        <f t="shared" si="1"/>
        <v/>
      </c>
      <c r="I70" s="488" t="str">
        <f t="shared" si="0"/>
        <v/>
      </c>
      <c r="J70" s="119"/>
    </row>
    <row r="71" spans="1:10" ht="20.100000000000001" customHeight="1" x14ac:dyDescent="0.25">
      <c r="A71" s="26">
        <v>65</v>
      </c>
      <c r="B71" s="120"/>
      <c r="C71" s="120"/>
      <c r="D71" s="707"/>
      <c r="E71" s="129"/>
      <c r="F71" s="247"/>
      <c r="G71" s="247"/>
      <c r="H71" s="72" t="str">
        <f t="shared" si="1"/>
        <v/>
      </c>
      <c r="I71" s="488" t="str">
        <f t="shared" si="0"/>
        <v/>
      </c>
      <c r="J71" s="119"/>
    </row>
    <row r="72" spans="1:10" ht="20.100000000000001" customHeight="1" x14ac:dyDescent="0.25">
      <c r="A72" s="26">
        <v>66</v>
      </c>
      <c r="B72" s="120"/>
      <c r="C72" s="120"/>
      <c r="D72" s="707"/>
      <c r="E72" s="129"/>
      <c r="F72" s="247"/>
      <c r="G72" s="247"/>
      <c r="H72" s="72" t="str">
        <f t="shared" si="1"/>
        <v/>
      </c>
      <c r="I72" s="488" t="str">
        <f t="shared" ref="I72:I135" si="2">IF(C72="","",IF(AND(C72="Internes",D72&gt;=12),5.19*E72,IF(AND(C72="Internes",D72&lt;12),11.42*E72,IF(AND(C72="Mayotte",D72&gt;=12),12*E72,IF(AND(C72="Mayotte",D72&lt;12),21.53*E72,IF(AND(C72="Hors territoire",D72&gt;=12),23.73*E72,IF(AND(C72="Hors territoire",D72&lt;12),39.97*E72,"")))))))</f>
        <v/>
      </c>
      <c r="J72" s="119"/>
    </row>
    <row r="73" spans="1:10" ht="20.100000000000001" customHeight="1" x14ac:dyDescent="0.25">
      <c r="A73" s="26">
        <v>67</v>
      </c>
      <c r="B73" s="120"/>
      <c r="C73" s="120"/>
      <c r="D73" s="707"/>
      <c r="E73" s="129"/>
      <c r="F73" s="247"/>
      <c r="G73" s="247"/>
      <c r="H73" s="72" t="str">
        <f t="shared" ref="H73:H136" si="3">IF(C73="","",IF(AND(C73="Internes",D73&gt;=12),5.19,IF(AND(C73="Internes",D73&lt;12),11.42,IF(AND(C73="Mayotte",D73&gt;=12),12,IF(AND(C73="Mayotte",D73&lt;12),21.53,IF(AND(C73="Hors territoire",D73&gt;=12),23.73,IF(AND(C73="Hors territoire",D73&lt;12),39.97,"")))))))</f>
        <v/>
      </c>
      <c r="I73" s="488" t="str">
        <f t="shared" si="2"/>
        <v/>
      </c>
      <c r="J73" s="119"/>
    </row>
    <row r="74" spans="1:10" ht="20.100000000000001" customHeight="1" x14ac:dyDescent="0.25">
      <c r="A74" s="26">
        <v>68</v>
      </c>
      <c r="B74" s="120"/>
      <c r="C74" s="120"/>
      <c r="D74" s="707"/>
      <c r="E74" s="129"/>
      <c r="F74" s="247"/>
      <c r="G74" s="247"/>
      <c r="H74" s="72" t="str">
        <f t="shared" si="3"/>
        <v/>
      </c>
      <c r="I74" s="488" t="str">
        <f t="shared" si="2"/>
        <v/>
      </c>
      <c r="J74" s="119"/>
    </row>
    <row r="75" spans="1:10" ht="20.100000000000001" customHeight="1" x14ac:dyDescent="0.25">
      <c r="A75" s="26">
        <v>69</v>
      </c>
      <c r="B75" s="120"/>
      <c r="C75" s="120"/>
      <c r="D75" s="707"/>
      <c r="E75" s="129"/>
      <c r="F75" s="247"/>
      <c r="G75" s="247"/>
      <c r="H75" s="72" t="str">
        <f t="shared" si="3"/>
        <v/>
      </c>
      <c r="I75" s="488" t="str">
        <f t="shared" si="2"/>
        <v/>
      </c>
      <c r="J75" s="119"/>
    </row>
    <row r="76" spans="1:10" ht="20.100000000000001" customHeight="1" x14ac:dyDescent="0.25">
      <c r="A76" s="26">
        <v>70</v>
      </c>
      <c r="B76" s="120"/>
      <c r="C76" s="120"/>
      <c r="D76" s="707"/>
      <c r="E76" s="129"/>
      <c r="F76" s="247"/>
      <c r="G76" s="247"/>
      <c r="H76" s="72" t="str">
        <f t="shared" si="3"/>
        <v/>
      </c>
      <c r="I76" s="488" t="str">
        <f t="shared" si="2"/>
        <v/>
      </c>
      <c r="J76" s="119"/>
    </row>
    <row r="77" spans="1:10" ht="20.100000000000001" customHeight="1" x14ac:dyDescent="0.25">
      <c r="A77" s="26">
        <v>71</v>
      </c>
      <c r="B77" s="120"/>
      <c r="C77" s="120"/>
      <c r="D77" s="707"/>
      <c r="E77" s="129"/>
      <c r="F77" s="247"/>
      <c r="G77" s="247"/>
      <c r="H77" s="72" t="str">
        <f t="shared" si="3"/>
        <v/>
      </c>
      <c r="I77" s="488" t="str">
        <f t="shared" si="2"/>
        <v/>
      </c>
      <c r="J77" s="119"/>
    </row>
    <row r="78" spans="1:10" ht="20.100000000000001" customHeight="1" x14ac:dyDescent="0.25">
      <c r="A78" s="26">
        <v>72</v>
      </c>
      <c r="B78" s="120"/>
      <c r="C78" s="120"/>
      <c r="D78" s="707"/>
      <c r="E78" s="129"/>
      <c r="F78" s="247"/>
      <c r="G78" s="247"/>
      <c r="H78" s="72" t="str">
        <f t="shared" si="3"/>
        <v/>
      </c>
      <c r="I78" s="488" t="str">
        <f t="shared" si="2"/>
        <v/>
      </c>
      <c r="J78" s="119"/>
    </row>
    <row r="79" spans="1:10" ht="20.100000000000001" customHeight="1" x14ac:dyDescent="0.25">
      <c r="A79" s="26">
        <v>73</v>
      </c>
      <c r="B79" s="120"/>
      <c r="C79" s="120"/>
      <c r="D79" s="707"/>
      <c r="E79" s="129"/>
      <c r="F79" s="247"/>
      <c r="G79" s="247"/>
      <c r="H79" s="72" t="str">
        <f t="shared" si="3"/>
        <v/>
      </c>
      <c r="I79" s="488" t="str">
        <f t="shared" si="2"/>
        <v/>
      </c>
      <c r="J79" s="119"/>
    </row>
    <row r="80" spans="1:10" ht="20.100000000000001" customHeight="1" x14ac:dyDescent="0.25">
      <c r="A80" s="26">
        <v>74</v>
      </c>
      <c r="B80" s="120"/>
      <c r="C80" s="120"/>
      <c r="D80" s="707"/>
      <c r="E80" s="129"/>
      <c r="F80" s="247"/>
      <c r="G80" s="247"/>
      <c r="H80" s="72" t="str">
        <f t="shared" si="3"/>
        <v/>
      </c>
      <c r="I80" s="488" t="str">
        <f t="shared" si="2"/>
        <v/>
      </c>
      <c r="J80" s="119"/>
    </row>
    <row r="81" spans="1:10" ht="20.100000000000001" customHeight="1" x14ac:dyDescent="0.25">
      <c r="A81" s="26">
        <v>75</v>
      </c>
      <c r="B81" s="120"/>
      <c r="C81" s="120"/>
      <c r="D81" s="707"/>
      <c r="E81" s="129"/>
      <c r="F81" s="247"/>
      <c r="G81" s="247"/>
      <c r="H81" s="72" t="str">
        <f t="shared" si="3"/>
        <v/>
      </c>
      <c r="I81" s="488" t="str">
        <f t="shared" si="2"/>
        <v/>
      </c>
      <c r="J81" s="119"/>
    </row>
    <row r="82" spans="1:10" ht="20.100000000000001" customHeight="1" x14ac:dyDescent="0.25">
      <c r="A82" s="26">
        <v>76</v>
      </c>
      <c r="B82" s="120"/>
      <c r="C82" s="120"/>
      <c r="D82" s="707"/>
      <c r="E82" s="129"/>
      <c r="F82" s="247"/>
      <c r="G82" s="247"/>
      <c r="H82" s="72" t="str">
        <f t="shared" si="3"/>
        <v/>
      </c>
      <c r="I82" s="488" t="str">
        <f t="shared" si="2"/>
        <v/>
      </c>
      <c r="J82" s="119"/>
    </row>
    <row r="83" spans="1:10" ht="20.100000000000001" customHeight="1" x14ac:dyDescent="0.25">
      <c r="A83" s="26">
        <v>77</v>
      </c>
      <c r="B83" s="120"/>
      <c r="C83" s="120"/>
      <c r="D83" s="707"/>
      <c r="E83" s="129"/>
      <c r="F83" s="247"/>
      <c r="G83" s="247"/>
      <c r="H83" s="72" t="str">
        <f t="shared" si="3"/>
        <v/>
      </c>
      <c r="I83" s="488" t="str">
        <f t="shared" si="2"/>
        <v/>
      </c>
      <c r="J83" s="119"/>
    </row>
    <row r="84" spans="1:10" ht="20.100000000000001" customHeight="1" x14ac:dyDescent="0.25">
      <c r="A84" s="26">
        <v>78</v>
      </c>
      <c r="B84" s="120"/>
      <c r="C84" s="120"/>
      <c r="D84" s="707"/>
      <c r="E84" s="129"/>
      <c r="F84" s="247"/>
      <c r="G84" s="247"/>
      <c r="H84" s="72" t="str">
        <f t="shared" si="3"/>
        <v/>
      </c>
      <c r="I84" s="488" t="str">
        <f t="shared" si="2"/>
        <v/>
      </c>
      <c r="J84" s="119"/>
    </row>
    <row r="85" spans="1:10" ht="20.100000000000001" customHeight="1" x14ac:dyDescent="0.25">
      <c r="A85" s="26">
        <v>79</v>
      </c>
      <c r="B85" s="120"/>
      <c r="C85" s="120"/>
      <c r="D85" s="707"/>
      <c r="E85" s="129"/>
      <c r="F85" s="247"/>
      <c r="G85" s="247"/>
      <c r="H85" s="72" t="str">
        <f t="shared" si="3"/>
        <v/>
      </c>
      <c r="I85" s="488" t="str">
        <f t="shared" si="2"/>
        <v/>
      </c>
      <c r="J85" s="119"/>
    </row>
    <row r="86" spans="1:10" ht="20.100000000000001" customHeight="1" x14ac:dyDescent="0.25">
      <c r="A86" s="26">
        <v>80</v>
      </c>
      <c r="B86" s="120"/>
      <c r="C86" s="120"/>
      <c r="D86" s="707"/>
      <c r="E86" s="129"/>
      <c r="F86" s="247"/>
      <c r="G86" s="247"/>
      <c r="H86" s="72" t="str">
        <f t="shared" si="3"/>
        <v/>
      </c>
      <c r="I86" s="488" t="str">
        <f t="shared" si="2"/>
        <v/>
      </c>
      <c r="J86" s="119"/>
    </row>
    <row r="87" spans="1:10" ht="20.100000000000001" customHeight="1" x14ac:dyDescent="0.25">
      <c r="A87" s="26">
        <v>81</v>
      </c>
      <c r="B87" s="120"/>
      <c r="C87" s="120"/>
      <c r="D87" s="707"/>
      <c r="E87" s="129"/>
      <c r="F87" s="247"/>
      <c r="G87" s="247"/>
      <c r="H87" s="72" t="str">
        <f t="shared" si="3"/>
        <v/>
      </c>
      <c r="I87" s="488" t="str">
        <f t="shared" si="2"/>
        <v/>
      </c>
      <c r="J87" s="119"/>
    </row>
    <row r="88" spans="1:10" ht="20.100000000000001" customHeight="1" x14ac:dyDescent="0.25">
      <c r="A88" s="26">
        <v>82</v>
      </c>
      <c r="B88" s="120"/>
      <c r="C88" s="120"/>
      <c r="D88" s="707"/>
      <c r="E88" s="129"/>
      <c r="F88" s="247"/>
      <c r="G88" s="247"/>
      <c r="H88" s="72" t="str">
        <f t="shared" si="3"/>
        <v/>
      </c>
      <c r="I88" s="488" t="str">
        <f t="shared" si="2"/>
        <v/>
      </c>
      <c r="J88" s="119"/>
    </row>
    <row r="89" spans="1:10" ht="20.100000000000001" customHeight="1" x14ac:dyDescent="0.25">
      <c r="A89" s="26">
        <v>83</v>
      </c>
      <c r="B89" s="120"/>
      <c r="C89" s="120"/>
      <c r="D89" s="707"/>
      <c r="E89" s="129"/>
      <c r="F89" s="247"/>
      <c r="G89" s="247"/>
      <c r="H89" s="72" t="str">
        <f t="shared" si="3"/>
        <v/>
      </c>
      <c r="I89" s="488" t="str">
        <f t="shared" si="2"/>
        <v/>
      </c>
      <c r="J89" s="119"/>
    </row>
    <row r="90" spans="1:10" ht="20.100000000000001" customHeight="1" x14ac:dyDescent="0.25">
      <c r="A90" s="26">
        <v>84</v>
      </c>
      <c r="B90" s="120"/>
      <c r="C90" s="120"/>
      <c r="D90" s="707"/>
      <c r="E90" s="129"/>
      <c r="F90" s="247"/>
      <c r="G90" s="247"/>
      <c r="H90" s="72" t="str">
        <f t="shared" si="3"/>
        <v/>
      </c>
      <c r="I90" s="488" t="str">
        <f t="shared" si="2"/>
        <v/>
      </c>
      <c r="J90" s="119"/>
    </row>
    <row r="91" spans="1:10" ht="20.100000000000001" customHeight="1" x14ac:dyDescent="0.25">
      <c r="A91" s="26">
        <v>85</v>
      </c>
      <c r="B91" s="120"/>
      <c r="C91" s="120"/>
      <c r="D91" s="707"/>
      <c r="E91" s="129"/>
      <c r="F91" s="247"/>
      <c r="G91" s="247"/>
      <c r="H91" s="72" t="str">
        <f t="shared" si="3"/>
        <v/>
      </c>
      <c r="I91" s="488" t="str">
        <f t="shared" si="2"/>
        <v/>
      </c>
      <c r="J91" s="119"/>
    </row>
    <row r="92" spans="1:10" ht="20.100000000000001" customHeight="1" x14ac:dyDescent="0.25">
      <c r="A92" s="26">
        <v>86</v>
      </c>
      <c r="B92" s="120"/>
      <c r="C92" s="120"/>
      <c r="D92" s="707"/>
      <c r="E92" s="129"/>
      <c r="F92" s="247"/>
      <c r="G92" s="247"/>
      <c r="H92" s="72" t="str">
        <f t="shared" si="3"/>
        <v/>
      </c>
      <c r="I92" s="488" t="str">
        <f t="shared" si="2"/>
        <v/>
      </c>
      <c r="J92" s="119"/>
    </row>
    <row r="93" spans="1:10" ht="20.100000000000001" customHeight="1" x14ac:dyDescent="0.25">
      <c r="A93" s="26">
        <v>87</v>
      </c>
      <c r="B93" s="120"/>
      <c r="C93" s="120"/>
      <c r="D93" s="707"/>
      <c r="E93" s="129"/>
      <c r="F93" s="247"/>
      <c r="G93" s="247"/>
      <c r="H93" s="72" t="str">
        <f t="shared" si="3"/>
        <v/>
      </c>
      <c r="I93" s="488" t="str">
        <f t="shared" si="2"/>
        <v/>
      </c>
      <c r="J93" s="119"/>
    </row>
    <row r="94" spans="1:10" ht="20.100000000000001" customHeight="1" x14ac:dyDescent="0.25">
      <c r="A94" s="26">
        <v>88</v>
      </c>
      <c r="B94" s="120"/>
      <c r="C94" s="120"/>
      <c r="D94" s="707"/>
      <c r="E94" s="129"/>
      <c r="F94" s="247"/>
      <c r="G94" s="247"/>
      <c r="H94" s="72" t="str">
        <f t="shared" si="3"/>
        <v/>
      </c>
      <c r="I94" s="488" t="str">
        <f t="shared" si="2"/>
        <v/>
      </c>
      <c r="J94" s="119"/>
    </row>
    <row r="95" spans="1:10" ht="20.100000000000001" customHeight="1" x14ac:dyDescent="0.25">
      <c r="A95" s="26">
        <v>89</v>
      </c>
      <c r="B95" s="120"/>
      <c r="C95" s="120"/>
      <c r="D95" s="707"/>
      <c r="E95" s="129"/>
      <c r="F95" s="247"/>
      <c r="G95" s="247"/>
      <c r="H95" s="72" t="str">
        <f t="shared" si="3"/>
        <v/>
      </c>
      <c r="I95" s="488" t="str">
        <f t="shared" si="2"/>
        <v/>
      </c>
      <c r="J95" s="119"/>
    </row>
    <row r="96" spans="1:10" ht="20.100000000000001" customHeight="1" x14ac:dyDescent="0.25">
      <c r="A96" s="26">
        <v>90</v>
      </c>
      <c r="B96" s="120"/>
      <c r="C96" s="120"/>
      <c r="D96" s="707"/>
      <c r="E96" s="129"/>
      <c r="F96" s="247"/>
      <c r="G96" s="247"/>
      <c r="H96" s="72" t="str">
        <f t="shared" si="3"/>
        <v/>
      </c>
      <c r="I96" s="488" t="str">
        <f t="shared" si="2"/>
        <v/>
      </c>
      <c r="J96" s="119"/>
    </row>
    <row r="97" spans="1:10" ht="20.100000000000001" customHeight="1" x14ac:dyDescent="0.25">
      <c r="A97" s="26">
        <v>91</v>
      </c>
      <c r="B97" s="120"/>
      <c r="C97" s="120"/>
      <c r="D97" s="707"/>
      <c r="E97" s="129"/>
      <c r="F97" s="247"/>
      <c r="G97" s="247"/>
      <c r="H97" s="72" t="str">
        <f t="shared" si="3"/>
        <v/>
      </c>
      <c r="I97" s="488" t="str">
        <f t="shared" si="2"/>
        <v/>
      </c>
      <c r="J97" s="119"/>
    </row>
    <row r="98" spans="1:10" ht="20.100000000000001" customHeight="1" x14ac:dyDescent="0.25">
      <c r="A98" s="26">
        <v>92</v>
      </c>
      <c r="B98" s="120"/>
      <c r="C98" s="120"/>
      <c r="D98" s="707"/>
      <c r="E98" s="129"/>
      <c r="F98" s="247"/>
      <c r="G98" s="247"/>
      <c r="H98" s="72" t="str">
        <f t="shared" si="3"/>
        <v/>
      </c>
      <c r="I98" s="488" t="str">
        <f t="shared" si="2"/>
        <v/>
      </c>
      <c r="J98" s="119"/>
    </row>
    <row r="99" spans="1:10" ht="20.100000000000001" customHeight="1" x14ac:dyDescent="0.25">
      <c r="A99" s="26">
        <v>93</v>
      </c>
      <c r="B99" s="120"/>
      <c r="C99" s="120"/>
      <c r="D99" s="707"/>
      <c r="E99" s="129"/>
      <c r="F99" s="247"/>
      <c r="G99" s="247"/>
      <c r="H99" s="72" t="str">
        <f t="shared" si="3"/>
        <v/>
      </c>
      <c r="I99" s="488" t="str">
        <f t="shared" si="2"/>
        <v/>
      </c>
      <c r="J99" s="119"/>
    </row>
    <row r="100" spans="1:10" ht="20.100000000000001" customHeight="1" x14ac:dyDescent="0.25">
      <c r="A100" s="26">
        <v>94</v>
      </c>
      <c r="B100" s="120"/>
      <c r="C100" s="120"/>
      <c r="D100" s="707"/>
      <c r="E100" s="129"/>
      <c r="F100" s="247"/>
      <c r="G100" s="247"/>
      <c r="H100" s="72" t="str">
        <f t="shared" si="3"/>
        <v/>
      </c>
      <c r="I100" s="488" t="str">
        <f t="shared" si="2"/>
        <v/>
      </c>
      <c r="J100" s="119"/>
    </row>
    <row r="101" spans="1:10" ht="20.100000000000001" customHeight="1" x14ac:dyDescent="0.25">
      <c r="A101" s="26">
        <v>95</v>
      </c>
      <c r="B101" s="120"/>
      <c r="C101" s="120"/>
      <c r="D101" s="707"/>
      <c r="E101" s="129"/>
      <c r="F101" s="247"/>
      <c r="G101" s="247"/>
      <c r="H101" s="72" t="str">
        <f t="shared" si="3"/>
        <v/>
      </c>
      <c r="I101" s="488" t="str">
        <f t="shared" si="2"/>
        <v/>
      </c>
      <c r="J101" s="119"/>
    </row>
    <row r="102" spans="1:10" ht="20.100000000000001" customHeight="1" x14ac:dyDescent="0.25">
      <c r="A102" s="26">
        <v>96</v>
      </c>
      <c r="B102" s="120"/>
      <c r="C102" s="120"/>
      <c r="D102" s="707"/>
      <c r="E102" s="129"/>
      <c r="F102" s="247"/>
      <c r="G102" s="247"/>
      <c r="H102" s="72" t="str">
        <f t="shared" si="3"/>
        <v/>
      </c>
      <c r="I102" s="488" t="str">
        <f t="shared" si="2"/>
        <v/>
      </c>
      <c r="J102" s="119"/>
    </row>
    <row r="103" spans="1:10" ht="20.100000000000001" customHeight="1" x14ac:dyDescent="0.25">
      <c r="A103" s="26">
        <v>97</v>
      </c>
      <c r="B103" s="120"/>
      <c r="C103" s="120"/>
      <c r="D103" s="707"/>
      <c r="E103" s="129"/>
      <c r="F103" s="247"/>
      <c r="G103" s="247"/>
      <c r="H103" s="72" t="str">
        <f t="shared" si="3"/>
        <v/>
      </c>
      <c r="I103" s="488" t="str">
        <f t="shared" si="2"/>
        <v/>
      </c>
      <c r="J103" s="119"/>
    </row>
    <row r="104" spans="1:10" ht="20.100000000000001" customHeight="1" x14ac:dyDescent="0.25">
      <c r="A104" s="26">
        <v>98</v>
      </c>
      <c r="B104" s="120"/>
      <c r="C104" s="120"/>
      <c r="D104" s="707"/>
      <c r="E104" s="129"/>
      <c r="F104" s="247"/>
      <c r="G104" s="247"/>
      <c r="H104" s="72" t="str">
        <f t="shared" si="3"/>
        <v/>
      </c>
      <c r="I104" s="488" t="str">
        <f t="shared" si="2"/>
        <v/>
      </c>
      <c r="J104" s="119"/>
    </row>
    <row r="105" spans="1:10" ht="20.100000000000001" customHeight="1" x14ac:dyDescent="0.25">
      <c r="A105" s="26">
        <v>99</v>
      </c>
      <c r="B105" s="120"/>
      <c r="C105" s="120"/>
      <c r="D105" s="707"/>
      <c r="E105" s="129"/>
      <c r="F105" s="247"/>
      <c r="G105" s="247"/>
      <c r="H105" s="72" t="str">
        <f t="shared" si="3"/>
        <v/>
      </c>
      <c r="I105" s="488" t="str">
        <f t="shared" si="2"/>
        <v/>
      </c>
      <c r="J105" s="119"/>
    </row>
    <row r="106" spans="1:10" ht="20.100000000000001" customHeight="1" x14ac:dyDescent="0.25">
      <c r="A106" s="26">
        <v>100</v>
      </c>
      <c r="B106" s="120"/>
      <c r="C106" s="120"/>
      <c r="D106" s="707"/>
      <c r="E106" s="129"/>
      <c r="F106" s="247"/>
      <c r="G106" s="247"/>
      <c r="H106" s="72" t="str">
        <f t="shared" si="3"/>
        <v/>
      </c>
      <c r="I106" s="488" t="str">
        <f t="shared" si="2"/>
        <v/>
      </c>
      <c r="J106" s="119"/>
    </row>
    <row r="107" spans="1:10" ht="20.100000000000001" customHeight="1" x14ac:dyDescent="0.25">
      <c r="A107" s="26">
        <v>101</v>
      </c>
      <c r="B107" s="120"/>
      <c r="C107" s="120"/>
      <c r="D107" s="707"/>
      <c r="E107" s="129"/>
      <c r="F107" s="247"/>
      <c r="G107" s="247"/>
      <c r="H107" s="72" t="str">
        <f t="shared" si="3"/>
        <v/>
      </c>
      <c r="I107" s="488" t="str">
        <f t="shared" si="2"/>
        <v/>
      </c>
      <c r="J107" s="119"/>
    </row>
    <row r="108" spans="1:10" ht="20.100000000000001" customHeight="1" x14ac:dyDescent="0.25">
      <c r="A108" s="26">
        <v>102</v>
      </c>
      <c r="B108" s="120"/>
      <c r="C108" s="120"/>
      <c r="D108" s="707"/>
      <c r="E108" s="129"/>
      <c r="F108" s="247"/>
      <c r="G108" s="247"/>
      <c r="H108" s="72" t="str">
        <f t="shared" si="3"/>
        <v/>
      </c>
      <c r="I108" s="488" t="str">
        <f t="shared" si="2"/>
        <v/>
      </c>
      <c r="J108" s="119"/>
    </row>
    <row r="109" spans="1:10" ht="20.100000000000001" customHeight="1" x14ac:dyDescent="0.25">
      <c r="A109" s="26">
        <v>103</v>
      </c>
      <c r="B109" s="120"/>
      <c r="C109" s="120"/>
      <c r="D109" s="707"/>
      <c r="E109" s="129"/>
      <c r="F109" s="247"/>
      <c r="G109" s="247"/>
      <c r="H109" s="72" t="str">
        <f t="shared" si="3"/>
        <v/>
      </c>
      <c r="I109" s="488" t="str">
        <f t="shared" si="2"/>
        <v/>
      </c>
      <c r="J109" s="119"/>
    </row>
    <row r="110" spans="1:10" ht="20.100000000000001" customHeight="1" x14ac:dyDescent="0.25">
      <c r="A110" s="26">
        <v>104</v>
      </c>
      <c r="B110" s="120"/>
      <c r="C110" s="120"/>
      <c r="D110" s="707"/>
      <c r="E110" s="129"/>
      <c r="F110" s="247"/>
      <c r="G110" s="247"/>
      <c r="H110" s="72" t="str">
        <f t="shared" si="3"/>
        <v/>
      </c>
      <c r="I110" s="488" t="str">
        <f t="shared" si="2"/>
        <v/>
      </c>
      <c r="J110" s="119"/>
    </row>
    <row r="111" spans="1:10" ht="20.100000000000001" customHeight="1" x14ac:dyDescent="0.25">
      <c r="A111" s="26">
        <v>105</v>
      </c>
      <c r="B111" s="120"/>
      <c r="C111" s="120"/>
      <c r="D111" s="707"/>
      <c r="E111" s="129"/>
      <c r="F111" s="247"/>
      <c r="G111" s="247"/>
      <c r="H111" s="72" t="str">
        <f t="shared" si="3"/>
        <v/>
      </c>
      <c r="I111" s="488" t="str">
        <f t="shared" si="2"/>
        <v/>
      </c>
      <c r="J111" s="119"/>
    </row>
    <row r="112" spans="1:10" ht="20.100000000000001" customHeight="1" x14ac:dyDescent="0.25">
      <c r="A112" s="26">
        <v>106</v>
      </c>
      <c r="B112" s="120"/>
      <c r="C112" s="120"/>
      <c r="D112" s="707"/>
      <c r="E112" s="129"/>
      <c r="F112" s="247"/>
      <c r="G112" s="247"/>
      <c r="H112" s="72" t="str">
        <f t="shared" si="3"/>
        <v/>
      </c>
      <c r="I112" s="488" t="str">
        <f t="shared" si="2"/>
        <v/>
      </c>
      <c r="J112" s="119"/>
    </row>
    <row r="113" spans="1:10" ht="20.100000000000001" customHeight="1" x14ac:dyDescent="0.25">
      <c r="A113" s="26">
        <v>107</v>
      </c>
      <c r="B113" s="120"/>
      <c r="C113" s="120"/>
      <c r="D113" s="707"/>
      <c r="E113" s="129"/>
      <c r="F113" s="247"/>
      <c r="G113" s="247"/>
      <c r="H113" s="72" t="str">
        <f t="shared" si="3"/>
        <v/>
      </c>
      <c r="I113" s="488" t="str">
        <f t="shared" si="2"/>
        <v/>
      </c>
      <c r="J113" s="119"/>
    </row>
    <row r="114" spans="1:10" ht="20.100000000000001" customHeight="1" x14ac:dyDescent="0.25">
      <c r="A114" s="26">
        <v>108</v>
      </c>
      <c r="B114" s="120"/>
      <c r="C114" s="120"/>
      <c r="D114" s="707"/>
      <c r="E114" s="129"/>
      <c r="F114" s="247"/>
      <c r="G114" s="247"/>
      <c r="H114" s="72" t="str">
        <f t="shared" si="3"/>
        <v/>
      </c>
      <c r="I114" s="488" t="str">
        <f t="shared" si="2"/>
        <v/>
      </c>
      <c r="J114" s="119"/>
    </row>
    <row r="115" spans="1:10" ht="20.100000000000001" customHeight="1" x14ac:dyDescent="0.25">
      <c r="A115" s="26">
        <v>109</v>
      </c>
      <c r="B115" s="120"/>
      <c r="C115" s="120"/>
      <c r="D115" s="707"/>
      <c r="E115" s="129"/>
      <c r="F115" s="247"/>
      <c r="G115" s="247"/>
      <c r="H115" s="72" t="str">
        <f t="shared" si="3"/>
        <v/>
      </c>
      <c r="I115" s="488" t="str">
        <f t="shared" si="2"/>
        <v/>
      </c>
      <c r="J115" s="119"/>
    </row>
    <row r="116" spans="1:10" ht="20.100000000000001" customHeight="1" x14ac:dyDescent="0.25">
      <c r="A116" s="26">
        <v>110</v>
      </c>
      <c r="B116" s="120"/>
      <c r="C116" s="120"/>
      <c r="D116" s="707"/>
      <c r="E116" s="129"/>
      <c r="F116" s="247"/>
      <c r="G116" s="247"/>
      <c r="H116" s="72" t="str">
        <f t="shared" si="3"/>
        <v/>
      </c>
      <c r="I116" s="488" t="str">
        <f t="shared" si="2"/>
        <v/>
      </c>
      <c r="J116" s="119"/>
    </row>
    <row r="117" spans="1:10" ht="20.100000000000001" customHeight="1" x14ac:dyDescent="0.25">
      <c r="A117" s="26">
        <v>111</v>
      </c>
      <c r="B117" s="120"/>
      <c r="C117" s="120"/>
      <c r="D117" s="707"/>
      <c r="E117" s="129"/>
      <c r="F117" s="247"/>
      <c r="G117" s="247"/>
      <c r="H117" s="72" t="str">
        <f t="shared" si="3"/>
        <v/>
      </c>
      <c r="I117" s="488" t="str">
        <f t="shared" si="2"/>
        <v/>
      </c>
      <c r="J117" s="119"/>
    </row>
    <row r="118" spans="1:10" ht="20.100000000000001" customHeight="1" x14ac:dyDescent="0.25">
      <c r="A118" s="26">
        <v>112</v>
      </c>
      <c r="B118" s="120"/>
      <c r="C118" s="120"/>
      <c r="D118" s="707"/>
      <c r="E118" s="129"/>
      <c r="F118" s="247"/>
      <c r="G118" s="247"/>
      <c r="H118" s="72" t="str">
        <f t="shared" si="3"/>
        <v/>
      </c>
      <c r="I118" s="488" t="str">
        <f t="shared" si="2"/>
        <v/>
      </c>
      <c r="J118" s="119"/>
    </row>
    <row r="119" spans="1:10" ht="20.100000000000001" customHeight="1" x14ac:dyDescent="0.25">
      <c r="A119" s="26">
        <v>113</v>
      </c>
      <c r="B119" s="120"/>
      <c r="C119" s="120"/>
      <c r="D119" s="707"/>
      <c r="E119" s="129"/>
      <c r="F119" s="247"/>
      <c r="G119" s="247"/>
      <c r="H119" s="72" t="str">
        <f t="shared" si="3"/>
        <v/>
      </c>
      <c r="I119" s="488" t="str">
        <f t="shared" si="2"/>
        <v/>
      </c>
      <c r="J119" s="119"/>
    </row>
    <row r="120" spans="1:10" ht="20.100000000000001" customHeight="1" x14ac:dyDescent="0.25">
      <c r="A120" s="26">
        <v>114</v>
      </c>
      <c r="B120" s="120"/>
      <c r="C120" s="120"/>
      <c r="D120" s="707"/>
      <c r="E120" s="129"/>
      <c r="F120" s="247"/>
      <c r="G120" s="247"/>
      <c r="H120" s="72" t="str">
        <f t="shared" si="3"/>
        <v/>
      </c>
      <c r="I120" s="488" t="str">
        <f t="shared" si="2"/>
        <v/>
      </c>
      <c r="J120" s="119"/>
    </row>
    <row r="121" spans="1:10" ht="20.100000000000001" customHeight="1" x14ac:dyDescent="0.25">
      <c r="A121" s="26">
        <v>115</v>
      </c>
      <c r="B121" s="120"/>
      <c r="C121" s="120"/>
      <c r="D121" s="707"/>
      <c r="E121" s="129"/>
      <c r="F121" s="247"/>
      <c r="G121" s="247"/>
      <c r="H121" s="72" t="str">
        <f t="shared" si="3"/>
        <v/>
      </c>
      <c r="I121" s="488" t="str">
        <f t="shared" si="2"/>
        <v/>
      </c>
      <c r="J121" s="119"/>
    </row>
    <row r="122" spans="1:10" ht="20.100000000000001" customHeight="1" x14ac:dyDescent="0.25">
      <c r="A122" s="26">
        <v>116</v>
      </c>
      <c r="B122" s="120"/>
      <c r="C122" s="120"/>
      <c r="D122" s="707"/>
      <c r="E122" s="129"/>
      <c r="F122" s="247"/>
      <c r="G122" s="247"/>
      <c r="H122" s="72" t="str">
        <f t="shared" si="3"/>
        <v/>
      </c>
      <c r="I122" s="488" t="str">
        <f t="shared" si="2"/>
        <v/>
      </c>
      <c r="J122" s="119"/>
    </row>
    <row r="123" spans="1:10" ht="20.100000000000001" customHeight="1" x14ac:dyDescent="0.25">
      <c r="A123" s="26">
        <v>117</v>
      </c>
      <c r="B123" s="120"/>
      <c r="C123" s="120"/>
      <c r="D123" s="707"/>
      <c r="E123" s="129"/>
      <c r="F123" s="247"/>
      <c r="G123" s="247"/>
      <c r="H123" s="72" t="str">
        <f t="shared" si="3"/>
        <v/>
      </c>
      <c r="I123" s="488" t="str">
        <f t="shared" si="2"/>
        <v/>
      </c>
      <c r="J123" s="119"/>
    </row>
    <row r="124" spans="1:10" ht="20.100000000000001" customHeight="1" x14ac:dyDescent="0.25">
      <c r="A124" s="26">
        <v>118</v>
      </c>
      <c r="B124" s="120"/>
      <c r="C124" s="120"/>
      <c r="D124" s="707"/>
      <c r="E124" s="129"/>
      <c r="F124" s="247"/>
      <c r="G124" s="247"/>
      <c r="H124" s="72" t="str">
        <f t="shared" si="3"/>
        <v/>
      </c>
      <c r="I124" s="488" t="str">
        <f t="shared" si="2"/>
        <v/>
      </c>
      <c r="J124" s="119"/>
    </row>
    <row r="125" spans="1:10" ht="20.100000000000001" customHeight="1" x14ac:dyDescent="0.25">
      <c r="A125" s="26">
        <v>119</v>
      </c>
      <c r="B125" s="120"/>
      <c r="C125" s="120"/>
      <c r="D125" s="707"/>
      <c r="E125" s="129"/>
      <c r="F125" s="247"/>
      <c r="G125" s="247"/>
      <c r="H125" s="72" t="str">
        <f t="shared" si="3"/>
        <v/>
      </c>
      <c r="I125" s="488" t="str">
        <f t="shared" si="2"/>
        <v/>
      </c>
      <c r="J125" s="119"/>
    </row>
    <row r="126" spans="1:10" ht="20.100000000000001" customHeight="1" x14ac:dyDescent="0.25">
      <c r="A126" s="26">
        <v>120</v>
      </c>
      <c r="B126" s="120"/>
      <c r="C126" s="120"/>
      <c r="D126" s="707"/>
      <c r="E126" s="129"/>
      <c r="F126" s="247"/>
      <c r="G126" s="247"/>
      <c r="H126" s="72" t="str">
        <f t="shared" si="3"/>
        <v/>
      </c>
      <c r="I126" s="488" t="str">
        <f t="shared" si="2"/>
        <v/>
      </c>
      <c r="J126" s="119"/>
    </row>
    <row r="127" spans="1:10" ht="20.100000000000001" customHeight="1" x14ac:dyDescent="0.25">
      <c r="A127" s="26">
        <v>121</v>
      </c>
      <c r="B127" s="120"/>
      <c r="C127" s="120"/>
      <c r="D127" s="707"/>
      <c r="E127" s="129"/>
      <c r="F127" s="247"/>
      <c r="G127" s="247"/>
      <c r="H127" s="72" t="str">
        <f t="shared" si="3"/>
        <v/>
      </c>
      <c r="I127" s="488" t="str">
        <f t="shared" si="2"/>
        <v/>
      </c>
      <c r="J127" s="119"/>
    </row>
    <row r="128" spans="1:10" ht="20.100000000000001" customHeight="1" x14ac:dyDescent="0.25">
      <c r="A128" s="26">
        <v>122</v>
      </c>
      <c r="B128" s="120"/>
      <c r="C128" s="120"/>
      <c r="D128" s="707"/>
      <c r="E128" s="129"/>
      <c r="F128" s="247"/>
      <c r="G128" s="247"/>
      <c r="H128" s="72" t="str">
        <f t="shared" si="3"/>
        <v/>
      </c>
      <c r="I128" s="488" t="str">
        <f t="shared" si="2"/>
        <v/>
      </c>
      <c r="J128" s="119"/>
    </row>
    <row r="129" spans="1:10" ht="20.100000000000001" customHeight="1" x14ac:dyDescent="0.25">
      <c r="A129" s="26">
        <v>123</v>
      </c>
      <c r="B129" s="120"/>
      <c r="C129" s="120"/>
      <c r="D129" s="707"/>
      <c r="E129" s="129"/>
      <c r="F129" s="247"/>
      <c r="G129" s="247"/>
      <c r="H129" s="72" t="str">
        <f t="shared" si="3"/>
        <v/>
      </c>
      <c r="I129" s="488" t="str">
        <f t="shared" si="2"/>
        <v/>
      </c>
      <c r="J129" s="119"/>
    </row>
    <row r="130" spans="1:10" ht="20.100000000000001" customHeight="1" x14ac:dyDescent="0.25">
      <c r="A130" s="26">
        <v>124</v>
      </c>
      <c r="B130" s="120"/>
      <c r="C130" s="120"/>
      <c r="D130" s="707"/>
      <c r="E130" s="129"/>
      <c r="F130" s="247"/>
      <c r="G130" s="247"/>
      <c r="H130" s="72" t="str">
        <f t="shared" si="3"/>
        <v/>
      </c>
      <c r="I130" s="488" t="str">
        <f t="shared" si="2"/>
        <v/>
      </c>
      <c r="J130" s="119"/>
    </row>
    <row r="131" spans="1:10" ht="20.100000000000001" customHeight="1" x14ac:dyDescent="0.25">
      <c r="A131" s="26">
        <v>125</v>
      </c>
      <c r="B131" s="120"/>
      <c r="C131" s="120"/>
      <c r="D131" s="707"/>
      <c r="E131" s="129"/>
      <c r="F131" s="247"/>
      <c r="G131" s="247"/>
      <c r="H131" s="72" t="str">
        <f t="shared" si="3"/>
        <v/>
      </c>
      <c r="I131" s="488" t="str">
        <f t="shared" si="2"/>
        <v/>
      </c>
      <c r="J131" s="119"/>
    </row>
    <row r="132" spans="1:10" ht="20.100000000000001" customHeight="1" x14ac:dyDescent="0.25">
      <c r="A132" s="26">
        <v>126</v>
      </c>
      <c r="B132" s="120"/>
      <c r="C132" s="120"/>
      <c r="D132" s="707"/>
      <c r="E132" s="129"/>
      <c r="F132" s="247"/>
      <c r="G132" s="247"/>
      <c r="H132" s="72" t="str">
        <f t="shared" si="3"/>
        <v/>
      </c>
      <c r="I132" s="488" t="str">
        <f t="shared" si="2"/>
        <v/>
      </c>
      <c r="J132" s="119"/>
    </row>
    <row r="133" spans="1:10" ht="20.100000000000001" customHeight="1" x14ac:dyDescent="0.25">
      <c r="A133" s="26">
        <v>127</v>
      </c>
      <c r="B133" s="120"/>
      <c r="C133" s="120"/>
      <c r="D133" s="707"/>
      <c r="E133" s="129"/>
      <c r="F133" s="247"/>
      <c r="G133" s="247"/>
      <c r="H133" s="72" t="str">
        <f t="shared" si="3"/>
        <v/>
      </c>
      <c r="I133" s="488" t="str">
        <f t="shared" si="2"/>
        <v/>
      </c>
      <c r="J133" s="119"/>
    </row>
    <row r="134" spans="1:10" ht="20.100000000000001" customHeight="1" x14ac:dyDescent="0.25">
      <c r="A134" s="26">
        <v>128</v>
      </c>
      <c r="B134" s="120"/>
      <c r="C134" s="120"/>
      <c r="D134" s="707"/>
      <c r="E134" s="129"/>
      <c r="F134" s="247"/>
      <c r="G134" s="247"/>
      <c r="H134" s="72" t="str">
        <f t="shared" si="3"/>
        <v/>
      </c>
      <c r="I134" s="488" t="str">
        <f t="shared" si="2"/>
        <v/>
      </c>
      <c r="J134" s="119"/>
    </row>
    <row r="135" spans="1:10" ht="20.100000000000001" customHeight="1" x14ac:dyDescent="0.25">
      <c r="A135" s="26">
        <v>129</v>
      </c>
      <c r="B135" s="120"/>
      <c r="C135" s="120"/>
      <c r="D135" s="707"/>
      <c r="E135" s="129"/>
      <c r="F135" s="247"/>
      <c r="G135" s="247"/>
      <c r="H135" s="72" t="str">
        <f t="shared" si="3"/>
        <v/>
      </c>
      <c r="I135" s="488" t="str">
        <f t="shared" si="2"/>
        <v/>
      </c>
      <c r="J135" s="119"/>
    </row>
    <row r="136" spans="1:10" ht="20.100000000000001" customHeight="1" x14ac:dyDescent="0.25">
      <c r="A136" s="26">
        <v>130</v>
      </c>
      <c r="B136" s="120"/>
      <c r="C136" s="120"/>
      <c r="D136" s="707"/>
      <c r="E136" s="129"/>
      <c r="F136" s="247"/>
      <c r="G136" s="247"/>
      <c r="H136" s="72" t="str">
        <f t="shared" si="3"/>
        <v/>
      </c>
      <c r="I136" s="488" t="str">
        <f t="shared" ref="I136:I199" si="4">IF(C136="","",IF(AND(C136="Internes",D136&gt;=12),5.19*E136,IF(AND(C136="Internes",D136&lt;12),11.42*E136,IF(AND(C136="Mayotte",D136&gt;=12),12*E136,IF(AND(C136="Mayotte",D136&lt;12),21.53*E136,IF(AND(C136="Hors territoire",D136&gt;=12),23.73*E136,IF(AND(C136="Hors territoire",D136&lt;12),39.97*E136,"")))))))</f>
        <v/>
      </c>
      <c r="J136" s="119"/>
    </row>
    <row r="137" spans="1:10" ht="20.100000000000001" customHeight="1" x14ac:dyDescent="0.25">
      <c r="A137" s="26">
        <v>131</v>
      </c>
      <c r="B137" s="120"/>
      <c r="C137" s="120"/>
      <c r="D137" s="707"/>
      <c r="E137" s="129"/>
      <c r="F137" s="247"/>
      <c r="G137" s="247"/>
      <c r="H137" s="72" t="str">
        <f t="shared" ref="H137:H200" si="5">IF(C137="","",IF(AND(C137="Internes",D137&gt;=12),5.19,IF(AND(C137="Internes",D137&lt;12),11.42,IF(AND(C137="Mayotte",D137&gt;=12),12,IF(AND(C137="Mayotte",D137&lt;12),21.53,IF(AND(C137="Hors territoire",D137&gt;=12),23.73,IF(AND(C137="Hors territoire",D137&lt;12),39.97,"")))))))</f>
        <v/>
      </c>
      <c r="I137" s="488" t="str">
        <f t="shared" si="4"/>
        <v/>
      </c>
      <c r="J137" s="119"/>
    </row>
    <row r="138" spans="1:10" ht="20.100000000000001" customHeight="1" x14ac:dyDescent="0.25">
      <c r="A138" s="26">
        <v>132</v>
      </c>
      <c r="B138" s="120"/>
      <c r="C138" s="120"/>
      <c r="D138" s="707"/>
      <c r="E138" s="129"/>
      <c r="F138" s="247"/>
      <c r="G138" s="247"/>
      <c r="H138" s="72" t="str">
        <f t="shared" si="5"/>
        <v/>
      </c>
      <c r="I138" s="488" t="str">
        <f t="shared" si="4"/>
        <v/>
      </c>
      <c r="J138" s="119"/>
    </row>
    <row r="139" spans="1:10" ht="20.100000000000001" customHeight="1" x14ac:dyDescent="0.25">
      <c r="A139" s="26">
        <v>133</v>
      </c>
      <c r="B139" s="120"/>
      <c r="C139" s="120"/>
      <c r="D139" s="707"/>
      <c r="E139" s="129"/>
      <c r="F139" s="247"/>
      <c r="G139" s="247"/>
      <c r="H139" s="72" t="str">
        <f t="shared" si="5"/>
        <v/>
      </c>
      <c r="I139" s="488" t="str">
        <f t="shared" si="4"/>
        <v/>
      </c>
      <c r="J139" s="119"/>
    </row>
    <row r="140" spans="1:10" ht="20.100000000000001" customHeight="1" x14ac:dyDescent="0.25">
      <c r="A140" s="26">
        <v>134</v>
      </c>
      <c r="B140" s="120"/>
      <c r="C140" s="120"/>
      <c r="D140" s="707"/>
      <c r="E140" s="129"/>
      <c r="F140" s="247"/>
      <c r="G140" s="247"/>
      <c r="H140" s="72" t="str">
        <f t="shared" si="5"/>
        <v/>
      </c>
      <c r="I140" s="488" t="str">
        <f t="shared" si="4"/>
        <v/>
      </c>
      <c r="J140" s="119"/>
    </row>
    <row r="141" spans="1:10" ht="20.100000000000001" customHeight="1" x14ac:dyDescent="0.25">
      <c r="A141" s="26">
        <v>135</v>
      </c>
      <c r="B141" s="120"/>
      <c r="C141" s="120"/>
      <c r="D141" s="707"/>
      <c r="E141" s="129"/>
      <c r="F141" s="247"/>
      <c r="G141" s="247"/>
      <c r="H141" s="72" t="str">
        <f t="shared" si="5"/>
        <v/>
      </c>
      <c r="I141" s="488" t="str">
        <f t="shared" si="4"/>
        <v/>
      </c>
      <c r="J141" s="119"/>
    </row>
    <row r="142" spans="1:10" ht="20.100000000000001" customHeight="1" x14ac:dyDescent="0.25">
      <c r="A142" s="26">
        <v>136</v>
      </c>
      <c r="B142" s="120"/>
      <c r="C142" s="120"/>
      <c r="D142" s="707"/>
      <c r="E142" s="129"/>
      <c r="F142" s="247"/>
      <c r="G142" s="247"/>
      <c r="H142" s="72" t="str">
        <f t="shared" si="5"/>
        <v/>
      </c>
      <c r="I142" s="488" t="str">
        <f t="shared" si="4"/>
        <v/>
      </c>
      <c r="J142" s="119"/>
    </row>
    <row r="143" spans="1:10" ht="20.100000000000001" customHeight="1" x14ac:dyDescent="0.25">
      <c r="A143" s="26">
        <v>137</v>
      </c>
      <c r="B143" s="120"/>
      <c r="C143" s="120"/>
      <c r="D143" s="707"/>
      <c r="E143" s="129"/>
      <c r="F143" s="247"/>
      <c r="G143" s="247"/>
      <c r="H143" s="72" t="str">
        <f t="shared" si="5"/>
        <v/>
      </c>
      <c r="I143" s="488" t="str">
        <f t="shared" si="4"/>
        <v/>
      </c>
      <c r="J143" s="119"/>
    </row>
    <row r="144" spans="1:10" ht="20.100000000000001" customHeight="1" x14ac:dyDescent="0.25">
      <c r="A144" s="26">
        <v>138</v>
      </c>
      <c r="B144" s="120"/>
      <c r="C144" s="120"/>
      <c r="D144" s="707"/>
      <c r="E144" s="129"/>
      <c r="F144" s="247"/>
      <c r="G144" s="247"/>
      <c r="H144" s="72" t="str">
        <f t="shared" si="5"/>
        <v/>
      </c>
      <c r="I144" s="488" t="str">
        <f t="shared" si="4"/>
        <v/>
      </c>
      <c r="J144" s="119"/>
    </row>
    <row r="145" spans="1:10" ht="20.100000000000001" customHeight="1" x14ac:dyDescent="0.25">
      <c r="A145" s="26">
        <v>139</v>
      </c>
      <c r="B145" s="120"/>
      <c r="C145" s="120"/>
      <c r="D145" s="707"/>
      <c r="E145" s="129"/>
      <c r="F145" s="247"/>
      <c r="G145" s="247"/>
      <c r="H145" s="72" t="str">
        <f t="shared" si="5"/>
        <v/>
      </c>
      <c r="I145" s="488" t="str">
        <f t="shared" si="4"/>
        <v/>
      </c>
      <c r="J145" s="119"/>
    </row>
    <row r="146" spans="1:10" ht="20.100000000000001" customHeight="1" x14ac:dyDescent="0.25">
      <c r="A146" s="26">
        <v>140</v>
      </c>
      <c r="B146" s="120"/>
      <c r="C146" s="120"/>
      <c r="D146" s="707"/>
      <c r="E146" s="129"/>
      <c r="F146" s="247"/>
      <c r="G146" s="247"/>
      <c r="H146" s="72" t="str">
        <f t="shared" si="5"/>
        <v/>
      </c>
      <c r="I146" s="488" t="str">
        <f t="shared" si="4"/>
        <v/>
      </c>
      <c r="J146" s="119"/>
    </row>
    <row r="147" spans="1:10" ht="20.100000000000001" customHeight="1" x14ac:dyDescent="0.25">
      <c r="A147" s="26">
        <v>141</v>
      </c>
      <c r="B147" s="120"/>
      <c r="C147" s="120"/>
      <c r="D147" s="707"/>
      <c r="E147" s="129"/>
      <c r="F147" s="247"/>
      <c r="G147" s="247"/>
      <c r="H147" s="72" t="str">
        <f t="shared" si="5"/>
        <v/>
      </c>
      <c r="I147" s="488" t="str">
        <f t="shared" si="4"/>
        <v/>
      </c>
      <c r="J147" s="119"/>
    </row>
    <row r="148" spans="1:10" ht="20.100000000000001" customHeight="1" x14ac:dyDescent="0.25">
      <c r="A148" s="26">
        <v>142</v>
      </c>
      <c r="B148" s="120"/>
      <c r="C148" s="120"/>
      <c r="D148" s="707"/>
      <c r="E148" s="129"/>
      <c r="F148" s="247"/>
      <c r="G148" s="247"/>
      <c r="H148" s="72" t="str">
        <f t="shared" si="5"/>
        <v/>
      </c>
      <c r="I148" s="488" t="str">
        <f t="shared" si="4"/>
        <v/>
      </c>
      <c r="J148" s="119"/>
    </row>
    <row r="149" spans="1:10" ht="20.100000000000001" customHeight="1" x14ac:dyDescent="0.25">
      <c r="A149" s="26">
        <v>143</v>
      </c>
      <c r="B149" s="120"/>
      <c r="C149" s="120"/>
      <c r="D149" s="707"/>
      <c r="E149" s="129"/>
      <c r="F149" s="247"/>
      <c r="G149" s="247"/>
      <c r="H149" s="72" t="str">
        <f t="shared" si="5"/>
        <v/>
      </c>
      <c r="I149" s="488" t="str">
        <f t="shared" si="4"/>
        <v/>
      </c>
      <c r="J149" s="119"/>
    </row>
    <row r="150" spans="1:10" ht="20.100000000000001" customHeight="1" x14ac:dyDescent="0.25">
      <c r="A150" s="26">
        <v>144</v>
      </c>
      <c r="B150" s="120"/>
      <c r="C150" s="120"/>
      <c r="D150" s="707"/>
      <c r="E150" s="129"/>
      <c r="F150" s="247"/>
      <c r="G150" s="247"/>
      <c r="H150" s="72" t="str">
        <f t="shared" si="5"/>
        <v/>
      </c>
      <c r="I150" s="488" t="str">
        <f t="shared" si="4"/>
        <v/>
      </c>
      <c r="J150" s="119"/>
    </row>
    <row r="151" spans="1:10" ht="20.100000000000001" customHeight="1" x14ac:dyDescent="0.25">
      <c r="A151" s="26">
        <v>145</v>
      </c>
      <c r="B151" s="120"/>
      <c r="C151" s="120"/>
      <c r="D151" s="707"/>
      <c r="E151" s="129"/>
      <c r="F151" s="247"/>
      <c r="G151" s="247"/>
      <c r="H151" s="72" t="str">
        <f t="shared" si="5"/>
        <v/>
      </c>
      <c r="I151" s="488" t="str">
        <f t="shared" si="4"/>
        <v/>
      </c>
      <c r="J151" s="119"/>
    </row>
    <row r="152" spans="1:10" ht="20.100000000000001" customHeight="1" x14ac:dyDescent="0.25">
      <c r="A152" s="26">
        <v>146</v>
      </c>
      <c r="B152" s="120"/>
      <c r="C152" s="120"/>
      <c r="D152" s="707"/>
      <c r="E152" s="129"/>
      <c r="F152" s="247"/>
      <c r="G152" s="247"/>
      <c r="H152" s="72" t="str">
        <f t="shared" si="5"/>
        <v/>
      </c>
      <c r="I152" s="488" t="str">
        <f t="shared" si="4"/>
        <v/>
      </c>
      <c r="J152" s="119"/>
    </row>
    <row r="153" spans="1:10" ht="20.100000000000001" customHeight="1" x14ac:dyDescent="0.25">
      <c r="A153" s="26">
        <v>147</v>
      </c>
      <c r="B153" s="120"/>
      <c r="C153" s="120"/>
      <c r="D153" s="707"/>
      <c r="E153" s="129"/>
      <c r="F153" s="247"/>
      <c r="G153" s="247"/>
      <c r="H153" s="72" t="str">
        <f t="shared" si="5"/>
        <v/>
      </c>
      <c r="I153" s="488" t="str">
        <f t="shared" si="4"/>
        <v/>
      </c>
      <c r="J153" s="119"/>
    </row>
    <row r="154" spans="1:10" ht="20.100000000000001" customHeight="1" x14ac:dyDescent="0.25">
      <c r="A154" s="26">
        <v>148</v>
      </c>
      <c r="B154" s="120"/>
      <c r="C154" s="120"/>
      <c r="D154" s="707"/>
      <c r="E154" s="129"/>
      <c r="F154" s="247"/>
      <c r="G154" s="247"/>
      <c r="H154" s="72" t="str">
        <f t="shared" si="5"/>
        <v/>
      </c>
      <c r="I154" s="488" t="str">
        <f t="shared" si="4"/>
        <v/>
      </c>
      <c r="J154" s="119"/>
    </row>
    <row r="155" spans="1:10" ht="20.100000000000001" customHeight="1" x14ac:dyDescent="0.25">
      <c r="A155" s="26">
        <v>149</v>
      </c>
      <c r="B155" s="120"/>
      <c r="C155" s="120"/>
      <c r="D155" s="707"/>
      <c r="E155" s="129"/>
      <c r="F155" s="247"/>
      <c r="G155" s="247"/>
      <c r="H155" s="72" t="str">
        <f t="shared" si="5"/>
        <v/>
      </c>
      <c r="I155" s="488" t="str">
        <f t="shared" si="4"/>
        <v/>
      </c>
      <c r="J155" s="119"/>
    </row>
    <row r="156" spans="1:10" ht="20.100000000000001" customHeight="1" x14ac:dyDescent="0.25">
      <c r="A156" s="26">
        <v>150</v>
      </c>
      <c r="B156" s="120"/>
      <c r="C156" s="120"/>
      <c r="D156" s="707"/>
      <c r="E156" s="129"/>
      <c r="F156" s="247"/>
      <c r="G156" s="247"/>
      <c r="H156" s="72" t="str">
        <f t="shared" si="5"/>
        <v/>
      </c>
      <c r="I156" s="488" t="str">
        <f t="shared" si="4"/>
        <v/>
      </c>
      <c r="J156" s="119"/>
    </row>
    <row r="157" spans="1:10" ht="20.100000000000001" customHeight="1" x14ac:dyDescent="0.25">
      <c r="A157" s="26">
        <v>151</v>
      </c>
      <c r="B157" s="120"/>
      <c r="C157" s="120"/>
      <c r="D157" s="707"/>
      <c r="E157" s="129"/>
      <c r="F157" s="247"/>
      <c r="G157" s="247"/>
      <c r="H157" s="72" t="str">
        <f t="shared" si="5"/>
        <v/>
      </c>
      <c r="I157" s="488" t="str">
        <f t="shared" si="4"/>
        <v/>
      </c>
      <c r="J157" s="119"/>
    </row>
    <row r="158" spans="1:10" ht="20.100000000000001" customHeight="1" x14ac:dyDescent="0.25">
      <c r="A158" s="26">
        <v>152</v>
      </c>
      <c r="B158" s="120"/>
      <c r="C158" s="120"/>
      <c r="D158" s="707"/>
      <c r="E158" s="129"/>
      <c r="F158" s="247"/>
      <c r="G158" s="247"/>
      <c r="H158" s="72" t="str">
        <f t="shared" si="5"/>
        <v/>
      </c>
      <c r="I158" s="488" t="str">
        <f t="shared" si="4"/>
        <v/>
      </c>
      <c r="J158" s="119"/>
    </row>
    <row r="159" spans="1:10" ht="20.100000000000001" customHeight="1" x14ac:dyDescent="0.25">
      <c r="A159" s="26">
        <v>153</v>
      </c>
      <c r="B159" s="120"/>
      <c r="C159" s="120"/>
      <c r="D159" s="707"/>
      <c r="E159" s="129"/>
      <c r="F159" s="247"/>
      <c r="G159" s="247"/>
      <c r="H159" s="72" t="str">
        <f t="shared" si="5"/>
        <v/>
      </c>
      <c r="I159" s="488" t="str">
        <f t="shared" si="4"/>
        <v/>
      </c>
      <c r="J159" s="119"/>
    </row>
    <row r="160" spans="1:10" ht="20.100000000000001" customHeight="1" x14ac:dyDescent="0.25">
      <c r="A160" s="26">
        <v>154</v>
      </c>
      <c r="B160" s="120"/>
      <c r="C160" s="120"/>
      <c r="D160" s="707"/>
      <c r="E160" s="129"/>
      <c r="F160" s="247"/>
      <c r="G160" s="247"/>
      <c r="H160" s="72" t="str">
        <f t="shared" si="5"/>
        <v/>
      </c>
      <c r="I160" s="488" t="str">
        <f t="shared" si="4"/>
        <v/>
      </c>
      <c r="J160" s="119"/>
    </row>
    <row r="161" spans="1:10" ht="20.100000000000001" customHeight="1" x14ac:dyDescent="0.25">
      <c r="A161" s="26">
        <v>155</v>
      </c>
      <c r="B161" s="120"/>
      <c r="C161" s="120"/>
      <c r="D161" s="707"/>
      <c r="E161" s="129"/>
      <c r="F161" s="247"/>
      <c r="G161" s="247"/>
      <c r="H161" s="72" t="str">
        <f t="shared" si="5"/>
        <v/>
      </c>
      <c r="I161" s="488" t="str">
        <f t="shared" si="4"/>
        <v/>
      </c>
      <c r="J161" s="119"/>
    </row>
    <row r="162" spans="1:10" ht="20.100000000000001" customHeight="1" x14ac:dyDescent="0.25">
      <c r="A162" s="26">
        <v>156</v>
      </c>
      <c r="B162" s="120"/>
      <c r="C162" s="120"/>
      <c r="D162" s="707"/>
      <c r="E162" s="129"/>
      <c r="F162" s="247"/>
      <c r="G162" s="247"/>
      <c r="H162" s="72" t="str">
        <f t="shared" si="5"/>
        <v/>
      </c>
      <c r="I162" s="488" t="str">
        <f t="shared" si="4"/>
        <v/>
      </c>
      <c r="J162" s="119"/>
    </row>
    <row r="163" spans="1:10" ht="20.100000000000001" customHeight="1" x14ac:dyDescent="0.25">
      <c r="A163" s="26">
        <v>157</v>
      </c>
      <c r="B163" s="120"/>
      <c r="C163" s="120"/>
      <c r="D163" s="707"/>
      <c r="E163" s="129"/>
      <c r="F163" s="247"/>
      <c r="G163" s="247"/>
      <c r="H163" s="72" t="str">
        <f t="shared" si="5"/>
        <v/>
      </c>
      <c r="I163" s="488" t="str">
        <f t="shared" si="4"/>
        <v/>
      </c>
      <c r="J163" s="119"/>
    </row>
    <row r="164" spans="1:10" ht="20.100000000000001" customHeight="1" x14ac:dyDescent="0.25">
      <c r="A164" s="26">
        <v>158</v>
      </c>
      <c r="B164" s="120"/>
      <c r="C164" s="120"/>
      <c r="D164" s="707"/>
      <c r="E164" s="129"/>
      <c r="F164" s="247"/>
      <c r="G164" s="247"/>
      <c r="H164" s="72" t="str">
        <f t="shared" si="5"/>
        <v/>
      </c>
      <c r="I164" s="488" t="str">
        <f t="shared" si="4"/>
        <v/>
      </c>
      <c r="J164" s="119"/>
    </row>
    <row r="165" spans="1:10" ht="20.100000000000001" customHeight="1" x14ac:dyDescent="0.25">
      <c r="A165" s="26">
        <v>159</v>
      </c>
      <c r="B165" s="120"/>
      <c r="C165" s="120"/>
      <c r="D165" s="707"/>
      <c r="E165" s="129"/>
      <c r="F165" s="247"/>
      <c r="G165" s="247"/>
      <c r="H165" s="72" t="str">
        <f t="shared" si="5"/>
        <v/>
      </c>
      <c r="I165" s="488" t="str">
        <f t="shared" si="4"/>
        <v/>
      </c>
      <c r="J165" s="119"/>
    </row>
    <row r="166" spans="1:10" ht="20.100000000000001" customHeight="1" x14ac:dyDescent="0.25">
      <c r="A166" s="26">
        <v>160</v>
      </c>
      <c r="B166" s="120"/>
      <c r="C166" s="120"/>
      <c r="D166" s="707"/>
      <c r="E166" s="129"/>
      <c r="F166" s="247"/>
      <c r="G166" s="247"/>
      <c r="H166" s="72" t="str">
        <f t="shared" si="5"/>
        <v/>
      </c>
      <c r="I166" s="488" t="str">
        <f t="shared" si="4"/>
        <v/>
      </c>
      <c r="J166" s="119"/>
    </row>
    <row r="167" spans="1:10" ht="20.100000000000001" customHeight="1" x14ac:dyDescent="0.25">
      <c r="A167" s="26">
        <v>161</v>
      </c>
      <c r="B167" s="120"/>
      <c r="C167" s="120"/>
      <c r="D167" s="707"/>
      <c r="E167" s="129"/>
      <c r="F167" s="247"/>
      <c r="G167" s="247"/>
      <c r="H167" s="72" t="str">
        <f t="shared" si="5"/>
        <v/>
      </c>
      <c r="I167" s="488" t="str">
        <f t="shared" si="4"/>
        <v/>
      </c>
      <c r="J167" s="119"/>
    </row>
    <row r="168" spans="1:10" ht="20.100000000000001" customHeight="1" x14ac:dyDescent="0.25">
      <c r="A168" s="26">
        <v>162</v>
      </c>
      <c r="B168" s="120"/>
      <c r="C168" s="120"/>
      <c r="D168" s="707"/>
      <c r="E168" s="129"/>
      <c r="F168" s="247"/>
      <c r="G168" s="247"/>
      <c r="H168" s="72" t="str">
        <f t="shared" si="5"/>
        <v/>
      </c>
      <c r="I168" s="488" t="str">
        <f t="shared" si="4"/>
        <v/>
      </c>
      <c r="J168" s="119"/>
    </row>
    <row r="169" spans="1:10" ht="20.100000000000001" customHeight="1" x14ac:dyDescent="0.25">
      <c r="A169" s="26">
        <v>163</v>
      </c>
      <c r="B169" s="120"/>
      <c r="C169" s="120"/>
      <c r="D169" s="707"/>
      <c r="E169" s="129"/>
      <c r="F169" s="247"/>
      <c r="G169" s="247"/>
      <c r="H169" s="72" t="str">
        <f t="shared" si="5"/>
        <v/>
      </c>
      <c r="I169" s="488" t="str">
        <f t="shared" si="4"/>
        <v/>
      </c>
      <c r="J169" s="119"/>
    </row>
    <row r="170" spans="1:10" ht="20.100000000000001" customHeight="1" x14ac:dyDescent="0.25">
      <c r="A170" s="26">
        <v>164</v>
      </c>
      <c r="B170" s="120"/>
      <c r="C170" s="120"/>
      <c r="D170" s="707"/>
      <c r="E170" s="129"/>
      <c r="F170" s="247"/>
      <c r="G170" s="247"/>
      <c r="H170" s="72" t="str">
        <f t="shared" si="5"/>
        <v/>
      </c>
      <c r="I170" s="488" t="str">
        <f t="shared" si="4"/>
        <v/>
      </c>
      <c r="J170" s="119"/>
    </row>
    <row r="171" spans="1:10" ht="20.100000000000001" customHeight="1" x14ac:dyDescent="0.25">
      <c r="A171" s="26">
        <v>165</v>
      </c>
      <c r="B171" s="120"/>
      <c r="C171" s="120"/>
      <c r="D171" s="707"/>
      <c r="E171" s="129"/>
      <c r="F171" s="247"/>
      <c r="G171" s="247"/>
      <c r="H171" s="72" t="str">
        <f t="shared" si="5"/>
        <v/>
      </c>
      <c r="I171" s="488" t="str">
        <f t="shared" si="4"/>
        <v/>
      </c>
      <c r="J171" s="119"/>
    </row>
    <row r="172" spans="1:10" ht="20.100000000000001" customHeight="1" x14ac:dyDescent="0.25">
      <c r="A172" s="26">
        <v>166</v>
      </c>
      <c r="B172" s="120"/>
      <c r="C172" s="120"/>
      <c r="D172" s="707"/>
      <c r="E172" s="129"/>
      <c r="F172" s="247"/>
      <c r="G172" s="247"/>
      <c r="H172" s="72" t="str">
        <f t="shared" si="5"/>
        <v/>
      </c>
      <c r="I172" s="488" t="str">
        <f t="shared" si="4"/>
        <v/>
      </c>
      <c r="J172" s="119"/>
    </row>
    <row r="173" spans="1:10" ht="20.100000000000001" customHeight="1" x14ac:dyDescent="0.25">
      <c r="A173" s="26">
        <v>167</v>
      </c>
      <c r="B173" s="120"/>
      <c r="C173" s="120"/>
      <c r="D173" s="707"/>
      <c r="E173" s="129"/>
      <c r="F173" s="247"/>
      <c r="G173" s="247"/>
      <c r="H173" s="72" t="str">
        <f t="shared" si="5"/>
        <v/>
      </c>
      <c r="I173" s="488" t="str">
        <f t="shared" si="4"/>
        <v/>
      </c>
      <c r="J173" s="119"/>
    </row>
    <row r="174" spans="1:10" ht="20.100000000000001" customHeight="1" x14ac:dyDescent="0.25">
      <c r="A174" s="26">
        <v>168</v>
      </c>
      <c r="B174" s="120"/>
      <c r="C174" s="120"/>
      <c r="D174" s="707"/>
      <c r="E174" s="129"/>
      <c r="F174" s="247"/>
      <c r="G174" s="247"/>
      <c r="H174" s="72" t="str">
        <f t="shared" si="5"/>
        <v/>
      </c>
      <c r="I174" s="488" t="str">
        <f t="shared" si="4"/>
        <v/>
      </c>
      <c r="J174" s="119"/>
    </row>
    <row r="175" spans="1:10" ht="20.100000000000001" customHeight="1" x14ac:dyDescent="0.25">
      <c r="A175" s="26">
        <v>169</v>
      </c>
      <c r="B175" s="120"/>
      <c r="C175" s="120"/>
      <c r="D175" s="707"/>
      <c r="E175" s="129"/>
      <c r="F175" s="247"/>
      <c r="G175" s="247"/>
      <c r="H175" s="72" t="str">
        <f t="shared" si="5"/>
        <v/>
      </c>
      <c r="I175" s="488" t="str">
        <f t="shared" si="4"/>
        <v/>
      </c>
      <c r="J175" s="119"/>
    </row>
    <row r="176" spans="1:10" ht="20.100000000000001" customHeight="1" x14ac:dyDescent="0.25">
      <c r="A176" s="26">
        <v>170</v>
      </c>
      <c r="B176" s="120"/>
      <c r="C176" s="120"/>
      <c r="D176" s="707"/>
      <c r="E176" s="129"/>
      <c r="F176" s="247"/>
      <c r="G176" s="247"/>
      <c r="H176" s="72" t="str">
        <f t="shared" si="5"/>
        <v/>
      </c>
      <c r="I176" s="488" t="str">
        <f t="shared" si="4"/>
        <v/>
      </c>
      <c r="J176" s="119"/>
    </row>
    <row r="177" spans="1:10" ht="20.100000000000001" customHeight="1" x14ac:dyDescent="0.25">
      <c r="A177" s="26">
        <v>171</v>
      </c>
      <c r="B177" s="120"/>
      <c r="C177" s="120"/>
      <c r="D177" s="707"/>
      <c r="E177" s="129"/>
      <c r="F177" s="247"/>
      <c r="G177" s="247"/>
      <c r="H177" s="72" t="str">
        <f t="shared" si="5"/>
        <v/>
      </c>
      <c r="I177" s="488" t="str">
        <f t="shared" si="4"/>
        <v/>
      </c>
      <c r="J177" s="119"/>
    </row>
    <row r="178" spans="1:10" ht="20.100000000000001" customHeight="1" x14ac:dyDescent="0.25">
      <c r="A178" s="26">
        <v>172</v>
      </c>
      <c r="B178" s="120"/>
      <c r="C178" s="120"/>
      <c r="D178" s="707"/>
      <c r="E178" s="129"/>
      <c r="F178" s="247"/>
      <c r="G178" s="247"/>
      <c r="H178" s="72" t="str">
        <f t="shared" si="5"/>
        <v/>
      </c>
      <c r="I178" s="488" t="str">
        <f t="shared" si="4"/>
        <v/>
      </c>
      <c r="J178" s="119"/>
    </row>
    <row r="179" spans="1:10" ht="20.100000000000001" customHeight="1" x14ac:dyDescent="0.25">
      <c r="A179" s="26">
        <v>173</v>
      </c>
      <c r="B179" s="120"/>
      <c r="C179" s="120"/>
      <c r="D179" s="707"/>
      <c r="E179" s="129"/>
      <c r="F179" s="247"/>
      <c r="G179" s="247"/>
      <c r="H179" s="72" t="str">
        <f t="shared" si="5"/>
        <v/>
      </c>
      <c r="I179" s="488" t="str">
        <f t="shared" si="4"/>
        <v/>
      </c>
      <c r="J179" s="119"/>
    </row>
    <row r="180" spans="1:10" ht="20.100000000000001" customHeight="1" x14ac:dyDescent="0.25">
      <c r="A180" s="26">
        <v>174</v>
      </c>
      <c r="B180" s="120"/>
      <c r="C180" s="120"/>
      <c r="D180" s="707"/>
      <c r="E180" s="129"/>
      <c r="F180" s="247"/>
      <c r="G180" s="247"/>
      <c r="H180" s="72" t="str">
        <f t="shared" si="5"/>
        <v/>
      </c>
      <c r="I180" s="488" t="str">
        <f t="shared" si="4"/>
        <v/>
      </c>
      <c r="J180" s="119"/>
    </row>
    <row r="181" spans="1:10" ht="20.100000000000001" customHeight="1" x14ac:dyDescent="0.25">
      <c r="A181" s="26">
        <v>175</v>
      </c>
      <c r="B181" s="120"/>
      <c r="C181" s="120"/>
      <c r="D181" s="707"/>
      <c r="E181" s="129"/>
      <c r="F181" s="247"/>
      <c r="G181" s="247"/>
      <c r="H181" s="72" t="str">
        <f t="shared" si="5"/>
        <v/>
      </c>
      <c r="I181" s="488" t="str">
        <f t="shared" si="4"/>
        <v/>
      </c>
      <c r="J181" s="119"/>
    </row>
    <row r="182" spans="1:10" ht="20.100000000000001" customHeight="1" x14ac:dyDescent="0.25">
      <c r="A182" s="26">
        <v>176</v>
      </c>
      <c r="B182" s="120"/>
      <c r="C182" s="120"/>
      <c r="D182" s="707"/>
      <c r="E182" s="129"/>
      <c r="F182" s="247"/>
      <c r="G182" s="247"/>
      <c r="H182" s="72" t="str">
        <f t="shared" si="5"/>
        <v/>
      </c>
      <c r="I182" s="488" t="str">
        <f t="shared" si="4"/>
        <v/>
      </c>
      <c r="J182" s="119"/>
    </row>
    <row r="183" spans="1:10" ht="20.100000000000001" customHeight="1" x14ac:dyDescent="0.25">
      <c r="A183" s="26">
        <v>177</v>
      </c>
      <c r="B183" s="120"/>
      <c r="C183" s="120"/>
      <c r="D183" s="707"/>
      <c r="E183" s="129"/>
      <c r="F183" s="247"/>
      <c r="G183" s="247"/>
      <c r="H183" s="72" t="str">
        <f t="shared" si="5"/>
        <v/>
      </c>
      <c r="I183" s="488" t="str">
        <f t="shared" si="4"/>
        <v/>
      </c>
      <c r="J183" s="119"/>
    </row>
    <row r="184" spans="1:10" ht="20.100000000000001" customHeight="1" x14ac:dyDescent="0.25">
      <c r="A184" s="26">
        <v>178</v>
      </c>
      <c r="B184" s="120"/>
      <c r="C184" s="120"/>
      <c r="D184" s="707"/>
      <c r="E184" s="129"/>
      <c r="F184" s="247"/>
      <c r="G184" s="247"/>
      <c r="H184" s="72" t="str">
        <f t="shared" si="5"/>
        <v/>
      </c>
      <c r="I184" s="488" t="str">
        <f t="shared" si="4"/>
        <v/>
      </c>
      <c r="J184" s="119"/>
    </row>
    <row r="185" spans="1:10" ht="20.100000000000001" customHeight="1" x14ac:dyDescent="0.25">
      <c r="A185" s="26">
        <v>179</v>
      </c>
      <c r="B185" s="120"/>
      <c r="C185" s="120"/>
      <c r="D185" s="707"/>
      <c r="E185" s="129"/>
      <c r="F185" s="247"/>
      <c r="G185" s="247"/>
      <c r="H185" s="72" t="str">
        <f t="shared" si="5"/>
        <v/>
      </c>
      <c r="I185" s="488" t="str">
        <f t="shared" si="4"/>
        <v/>
      </c>
      <c r="J185" s="119"/>
    </row>
    <row r="186" spans="1:10" ht="20.100000000000001" customHeight="1" x14ac:dyDescent="0.25">
      <c r="A186" s="26">
        <v>180</v>
      </c>
      <c r="B186" s="120"/>
      <c r="C186" s="120"/>
      <c r="D186" s="707"/>
      <c r="E186" s="129"/>
      <c r="F186" s="247"/>
      <c r="G186" s="247"/>
      <c r="H186" s="72" t="str">
        <f t="shared" si="5"/>
        <v/>
      </c>
      <c r="I186" s="488" t="str">
        <f t="shared" si="4"/>
        <v/>
      </c>
      <c r="J186" s="119"/>
    </row>
    <row r="187" spans="1:10" ht="20.100000000000001" customHeight="1" x14ac:dyDescent="0.25">
      <c r="A187" s="26">
        <v>181</v>
      </c>
      <c r="B187" s="120"/>
      <c r="C187" s="120"/>
      <c r="D187" s="707"/>
      <c r="E187" s="129"/>
      <c r="F187" s="247"/>
      <c r="G187" s="247"/>
      <c r="H187" s="72" t="str">
        <f t="shared" si="5"/>
        <v/>
      </c>
      <c r="I187" s="488" t="str">
        <f t="shared" si="4"/>
        <v/>
      </c>
      <c r="J187" s="119"/>
    </row>
    <row r="188" spans="1:10" ht="20.100000000000001" customHeight="1" x14ac:dyDescent="0.25">
      <c r="A188" s="26">
        <v>182</v>
      </c>
      <c r="B188" s="120"/>
      <c r="C188" s="120"/>
      <c r="D188" s="707"/>
      <c r="E188" s="129"/>
      <c r="F188" s="247"/>
      <c r="G188" s="247"/>
      <c r="H188" s="72" t="str">
        <f t="shared" si="5"/>
        <v/>
      </c>
      <c r="I188" s="488" t="str">
        <f t="shared" si="4"/>
        <v/>
      </c>
      <c r="J188" s="119"/>
    </row>
    <row r="189" spans="1:10" ht="20.100000000000001" customHeight="1" x14ac:dyDescent="0.25">
      <c r="A189" s="26">
        <v>183</v>
      </c>
      <c r="B189" s="120"/>
      <c r="C189" s="120"/>
      <c r="D189" s="707"/>
      <c r="E189" s="129"/>
      <c r="F189" s="247"/>
      <c r="G189" s="247"/>
      <c r="H189" s="72" t="str">
        <f t="shared" si="5"/>
        <v/>
      </c>
      <c r="I189" s="488" t="str">
        <f t="shared" si="4"/>
        <v/>
      </c>
      <c r="J189" s="119"/>
    </row>
    <row r="190" spans="1:10" ht="20.100000000000001" customHeight="1" x14ac:dyDescent="0.25">
      <c r="A190" s="26">
        <v>184</v>
      </c>
      <c r="B190" s="120"/>
      <c r="C190" s="120"/>
      <c r="D190" s="707"/>
      <c r="E190" s="129"/>
      <c r="F190" s="247"/>
      <c r="G190" s="247"/>
      <c r="H190" s="72" t="str">
        <f t="shared" si="5"/>
        <v/>
      </c>
      <c r="I190" s="488" t="str">
        <f t="shared" si="4"/>
        <v/>
      </c>
      <c r="J190" s="119"/>
    </row>
    <row r="191" spans="1:10" ht="20.100000000000001" customHeight="1" x14ac:dyDescent="0.25">
      <c r="A191" s="26">
        <v>185</v>
      </c>
      <c r="B191" s="120"/>
      <c r="C191" s="120"/>
      <c r="D191" s="707"/>
      <c r="E191" s="129"/>
      <c r="F191" s="247"/>
      <c r="G191" s="247"/>
      <c r="H191" s="72" t="str">
        <f t="shared" si="5"/>
        <v/>
      </c>
      <c r="I191" s="488" t="str">
        <f t="shared" si="4"/>
        <v/>
      </c>
      <c r="J191" s="119"/>
    </row>
    <row r="192" spans="1:10" ht="20.100000000000001" customHeight="1" x14ac:dyDescent="0.25">
      <c r="A192" s="26">
        <v>186</v>
      </c>
      <c r="B192" s="120"/>
      <c r="C192" s="120"/>
      <c r="D192" s="707"/>
      <c r="E192" s="129"/>
      <c r="F192" s="247"/>
      <c r="G192" s="247"/>
      <c r="H192" s="72" t="str">
        <f t="shared" si="5"/>
        <v/>
      </c>
      <c r="I192" s="488" t="str">
        <f t="shared" si="4"/>
        <v/>
      </c>
      <c r="J192" s="119"/>
    </row>
    <row r="193" spans="1:10" ht="20.100000000000001" customHeight="1" x14ac:dyDescent="0.25">
      <c r="A193" s="26">
        <v>187</v>
      </c>
      <c r="B193" s="120"/>
      <c r="C193" s="120"/>
      <c r="D193" s="707"/>
      <c r="E193" s="129"/>
      <c r="F193" s="247"/>
      <c r="G193" s="247"/>
      <c r="H193" s="72" t="str">
        <f t="shared" si="5"/>
        <v/>
      </c>
      <c r="I193" s="488" t="str">
        <f t="shared" si="4"/>
        <v/>
      </c>
      <c r="J193" s="119"/>
    </row>
    <row r="194" spans="1:10" ht="20.100000000000001" customHeight="1" x14ac:dyDescent="0.25">
      <c r="A194" s="26">
        <v>188</v>
      </c>
      <c r="B194" s="120"/>
      <c r="C194" s="120"/>
      <c r="D194" s="707"/>
      <c r="E194" s="129"/>
      <c r="F194" s="247"/>
      <c r="G194" s="247"/>
      <c r="H194" s="72" t="str">
        <f t="shared" si="5"/>
        <v/>
      </c>
      <c r="I194" s="488" t="str">
        <f t="shared" si="4"/>
        <v/>
      </c>
      <c r="J194" s="119"/>
    </row>
    <row r="195" spans="1:10" ht="20.100000000000001" customHeight="1" x14ac:dyDescent="0.25">
      <c r="A195" s="26">
        <v>189</v>
      </c>
      <c r="B195" s="120"/>
      <c r="C195" s="120"/>
      <c r="D195" s="707"/>
      <c r="E195" s="129"/>
      <c r="F195" s="247"/>
      <c r="G195" s="247"/>
      <c r="H195" s="72" t="str">
        <f t="shared" si="5"/>
        <v/>
      </c>
      <c r="I195" s="488" t="str">
        <f t="shared" si="4"/>
        <v/>
      </c>
      <c r="J195" s="119"/>
    </row>
    <row r="196" spans="1:10" ht="20.100000000000001" customHeight="1" x14ac:dyDescent="0.25">
      <c r="A196" s="26">
        <v>190</v>
      </c>
      <c r="B196" s="120"/>
      <c r="C196" s="120"/>
      <c r="D196" s="707"/>
      <c r="E196" s="129"/>
      <c r="F196" s="247"/>
      <c r="G196" s="247"/>
      <c r="H196" s="72" t="str">
        <f t="shared" si="5"/>
        <v/>
      </c>
      <c r="I196" s="488" t="str">
        <f t="shared" si="4"/>
        <v/>
      </c>
      <c r="J196" s="119"/>
    </row>
    <row r="197" spans="1:10" ht="20.100000000000001" customHeight="1" x14ac:dyDescent="0.25">
      <c r="A197" s="26">
        <v>191</v>
      </c>
      <c r="B197" s="120"/>
      <c r="C197" s="120"/>
      <c r="D197" s="707"/>
      <c r="E197" s="129"/>
      <c r="F197" s="247"/>
      <c r="G197" s="247"/>
      <c r="H197" s="72" t="str">
        <f t="shared" si="5"/>
        <v/>
      </c>
      <c r="I197" s="488" t="str">
        <f t="shared" si="4"/>
        <v/>
      </c>
      <c r="J197" s="119"/>
    </row>
    <row r="198" spans="1:10" ht="20.100000000000001" customHeight="1" x14ac:dyDescent="0.25">
      <c r="A198" s="26">
        <v>192</v>
      </c>
      <c r="B198" s="120"/>
      <c r="C198" s="120"/>
      <c r="D198" s="707"/>
      <c r="E198" s="129"/>
      <c r="F198" s="247"/>
      <c r="G198" s="247"/>
      <c r="H198" s="72" t="str">
        <f t="shared" si="5"/>
        <v/>
      </c>
      <c r="I198" s="488" t="str">
        <f t="shared" si="4"/>
        <v/>
      </c>
      <c r="J198" s="119"/>
    </row>
    <row r="199" spans="1:10" ht="20.100000000000001" customHeight="1" x14ac:dyDescent="0.25">
      <c r="A199" s="26">
        <v>193</v>
      </c>
      <c r="B199" s="120"/>
      <c r="C199" s="120"/>
      <c r="D199" s="707"/>
      <c r="E199" s="129"/>
      <c r="F199" s="247"/>
      <c r="G199" s="247"/>
      <c r="H199" s="72" t="str">
        <f t="shared" si="5"/>
        <v/>
      </c>
      <c r="I199" s="488" t="str">
        <f t="shared" si="4"/>
        <v/>
      </c>
      <c r="J199" s="119"/>
    </row>
    <row r="200" spans="1:10" ht="20.100000000000001" customHeight="1" x14ac:dyDescent="0.25">
      <c r="A200" s="26">
        <v>194</v>
      </c>
      <c r="B200" s="120"/>
      <c r="C200" s="120"/>
      <c r="D200" s="707"/>
      <c r="E200" s="129"/>
      <c r="F200" s="247"/>
      <c r="G200" s="247"/>
      <c r="H200" s="72" t="str">
        <f t="shared" si="5"/>
        <v/>
      </c>
      <c r="I200" s="488" t="str">
        <f t="shared" ref="I200:I263" si="6">IF(C200="","",IF(AND(C200="Internes",D200&gt;=12),5.19*E200,IF(AND(C200="Internes",D200&lt;12),11.42*E200,IF(AND(C200="Mayotte",D200&gt;=12),12*E200,IF(AND(C200="Mayotte",D200&lt;12),21.53*E200,IF(AND(C200="Hors territoire",D200&gt;=12),23.73*E200,IF(AND(C200="Hors territoire",D200&lt;12),39.97*E200,"")))))))</f>
        <v/>
      </c>
      <c r="J200" s="119"/>
    </row>
    <row r="201" spans="1:10" ht="20.100000000000001" customHeight="1" x14ac:dyDescent="0.25">
      <c r="A201" s="26">
        <v>195</v>
      </c>
      <c r="B201" s="120"/>
      <c r="C201" s="120"/>
      <c r="D201" s="707"/>
      <c r="E201" s="129"/>
      <c r="F201" s="247"/>
      <c r="G201" s="247"/>
      <c r="H201" s="72" t="str">
        <f t="shared" ref="H201:H264" si="7">IF(C201="","",IF(AND(C201="Internes",D201&gt;=12),5.19,IF(AND(C201="Internes",D201&lt;12),11.42,IF(AND(C201="Mayotte",D201&gt;=12),12,IF(AND(C201="Mayotte",D201&lt;12),21.53,IF(AND(C201="Hors territoire",D201&gt;=12),23.73,IF(AND(C201="Hors territoire",D201&lt;12),39.97,"")))))))</f>
        <v/>
      </c>
      <c r="I201" s="488" t="str">
        <f t="shared" si="6"/>
        <v/>
      </c>
      <c r="J201" s="119"/>
    </row>
    <row r="202" spans="1:10" ht="20.100000000000001" customHeight="1" x14ac:dyDescent="0.25">
      <c r="A202" s="26">
        <v>196</v>
      </c>
      <c r="B202" s="120"/>
      <c r="C202" s="120"/>
      <c r="D202" s="707"/>
      <c r="E202" s="129"/>
      <c r="F202" s="247"/>
      <c r="G202" s="247"/>
      <c r="H202" s="72" t="str">
        <f t="shared" si="7"/>
        <v/>
      </c>
      <c r="I202" s="488" t="str">
        <f t="shared" si="6"/>
        <v/>
      </c>
      <c r="J202" s="119"/>
    </row>
    <row r="203" spans="1:10" ht="20.100000000000001" customHeight="1" x14ac:dyDescent="0.25">
      <c r="A203" s="26">
        <v>197</v>
      </c>
      <c r="B203" s="120"/>
      <c r="C203" s="120"/>
      <c r="D203" s="707"/>
      <c r="E203" s="129"/>
      <c r="F203" s="247"/>
      <c r="G203" s="247"/>
      <c r="H203" s="72" t="str">
        <f t="shared" si="7"/>
        <v/>
      </c>
      <c r="I203" s="488" t="str">
        <f t="shared" si="6"/>
        <v/>
      </c>
      <c r="J203" s="119"/>
    </row>
    <row r="204" spans="1:10" ht="20.100000000000001" customHeight="1" x14ac:dyDescent="0.25">
      <c r="A204" s="26">
        <v>198</v>
      </c>
      <c r="B204" s="120"/>
      <c r="C204" s="120"/>
      <c r="D204" s="707"/>
      <c r="E204" s="129"/>
      <c r="F204" s="247"/>
      <c r="G204" s="247"/>
      <c r="H204" s="72" t="str">
        <f t="shared" si="7"/>
        <v/>
      </c>
      <c r="I204" s="488" t="str">
        <f t="shared" si="6"/>
        <v/>
      </c>
      <c r="J204" s="119"/>
    </row>
    <row r="205" spans="1:10" ht="20.100000000000001" customHeight="1" x14ac:dyDescent="0.25">
      <c r="A205" s="26">
        <v>199</v>
      </c>
      <c r="B205" s="120"/>
      <c r="C205" s="120"/>
      <c r="D205" s="707"/>
      <c r="E205" s="129"/>
      <c r="F205" s="247"/>
      <c r="G205" s="247"/>
      <c r="H205" s="72" t="str">
        <f t="shared" si="7"/>
        <v/>
      </c>
      <c r="I205" s="488" t="str">
        <f t="shared" si="6"/>
        <v/>
      </c>
      <c r="J205" s="119"/>
    </row>
    <row r="206" spans="1:10" ht="20.100000000000001" customHeight="1" x14ac:dyDescent="0.25">
      <c r="A206" s="26">
        <v>200</v>
      </c>
      <c r="B206" s="120"/>
      <c r="C206" s="120"/>
      <c r="D206" s="707"/>
      <c r="E206" s="129"/>
      <c r="F206" s="247"/>
      <c r="G206" s="247"/>
      <c r="H206" s="72" t="str">
        <f t="shared" si="7"/>
        <v/>
      </c>
      <c r="I206" s="488" t="str">
        <f t="shared" si="6"/>
        <v/>
      </c>
      <c r="J206" s="119"/>
    </row>
    <row r="207" spans="1:10" ht="20.100000000000001" customHeight="1" x14ac:dyDescent="0.25">
      <c r="A207" s="26">
        <v>201</v>
      </c>
      <c r="B207" s="120"/>
      <c r="C207" s="120"/>
      <c r="D207" s="707"/>
      <c r="E207" s="129"/>
      <c r="F207" s="247"/>
      <c r="G207" s="247"/>
      <c r="H207" s="72" t="str">
        <f t="shared" si="7"/>
        <v/>
      </c>
      <c r="I207" s="488" t="str">
        <f t="shared" si="6"/>
        <v/>
      </c>
      <c r="J207" s="119"/>
    </row>
    <row r="208" spans="1:10" ht="20.100000000000001" customHeight="1" x14ac:dyDescent="0.25">
      <c r="A208" s="26">
        <v>202</v>
      </c>
      <c r="B208" s="120"/>
      <c r="C208" s="120"/>
      <c r="D208" s="707"/>
      <c r="E208" s="129"/>
      <c r="F208" s="247"/>
      <c r="G208" s="247"/>
      <c r="H208" s="72" t="str">
        <f t="shared" si="7"/>
        <v/>
      </c>
      <c r="I208" s="488" t="str">
        <f t="shared" si="6"/>
        <v/>
      </c>
      <c r="J208" s="119"/>
    </row>
    <row r="209" spans="1:10" ht="20.100000000000001" customHeight="1" x14ac:dyDescent="0.25">
      <c r="A209" s="26">
        <v>203</v>
      </c>
      <c r="B209" s="120"/>
      <c r="C209" s="120"/>
      <c r="D209" s="707"/>
      <c r="E209" s="129"/>
      <c r="F209" s="247"/>
      <c r="G209" s="247"/>
      <c r="H209" s="72" t="str">
        <f t="shared" si="7"/>
        <v/>
      </c>
      <c r="I209" s="488" t="str">
        <f t="shared" si="6"/>
        <v/>
      </c>
      <c r="J209" s="119"/>
    </row>
    <row r="210" spans="1:10" ht="20.100000000000001" customHeight="1" x14ac:dyDescent="0.25">
      <c r="A210" s="26">
        <v>204</v>
      </c>
      <c r="B210" s="120"/>
      <c r="C210" s="120"/>
      <c r="D210" s="707"/>
      <c r="E210" s="129"/>
      <c r="F210" s="247"/>
      <c r="G210" s="247"/>
      <c r="H210" s="72" t="str">
        <f t="shared" si="7"/>
        <v/>
      </c>
      <c r="I210" s="488" t="str">
        <f t="shared" si="6"/>
        <v/>
      </c>
      <c r="J210" s="119"/>
    </row>
    <row r="211" spans="1:10" ht="20.100000000000001" customHeight="1" x14ac:dyDescent="0.25">
      <c r="A211" s="26">
        <v>205</v>
      </c>
      <c r="B211" s="120"/>
      <c r="C211" s="120"/>
      <c r="D211" s="707"/>
      <c r="E211" s="129"/>
      <c r="F211" s="247"/>
      <c r="G211" s="247"/>
      <c r="H211" s="72" t="str">
        <f t="shared" si="7"/>
        <v/>
      </c>
      <c r="I211" s="488" t="str">
        <f t="shared" si="6"/>
        <v/>
      </c>
      <c r="J211" s="119"/>
    </row>
    <row r="212" spans="1:10" ht="20.100000000000001" customHeight="1" x14ac:dyDescent="0.25">
      <c r="A212" s="26">
        <v>206</v>
      </c>
      <c r="B212" s="120"/>
      <c r="C212" s="120"/>
      <c r="D212" s="707"/>
      <c r="E212" s="129"/>
      <c r="F212" s="247"/>
      <c r="G212" s="247"/>
      <c r="H212" s="72" t="str">
        <f t="shared" si="7"/>
        <v/>
      </c>
      <c r="I212" s="488" t="str">
        <f t="shared" si="6"/>
        <v/>
      </c>
      <c r="J212" s="119"/>
    </row>
    <row r="213" spans="1:10" ht="20.100000000000001" customHeight="1" x14ac:dyDescent="0.25">
      <c r="A213" s="26">
        <v>207</v>
      </c>
      <c r="B213" s="120"/>
      <c r="C213" s="120"/>
      <c r="D213" s="707"/>
      <c r="E213" s="129"/>
      <c r="F213" s="247"/>
      <c r="G213" s="247"/>
      <c r="H213" s="72" t="str">
        <f t="shared" si="7"/>
        <v/>
      </c>
      <c r="I213" s="488" t="str">
        <f t="shared" si="6"/>
        <v/>
      </c>
      <c r="J213" s="119"/>
    </row>
    <row r="214" spans="1:10" ht="20.100000000000001" customHeight="1" x14ac:dyDescent="0.25">
      <c r="A214" s="26">
        <v>208</v>
      </c>
      <c r="B214" s="120"/>
      <c r="C214" s="120"/>
      <c r="D214" s="707"/>
      <c r="E214" s="129"/>
      <c r="F214" s="247"/>
      <c r="G214" s="247"/>
      <c r="H214" s="72" t="str">
        <f t="shared" si="7"/>
        <v/>
      </c>
      <c r="I214" s="488" t="str">
        <f t="shared" si="6"/>
        <v/>
      </c>
      <c r="J214" s="119"/>
    </row>
    <row r="215" spans="1:10" ht="20.100000000000001" customHeight="1" x14ac:dyDescent="0.25">
      <c r="A215" s="26">
        <v>209</v>
      </c>
      <c r="B215" s="120"/>
      <c r="C215" s="120"/>
      <c r="D215" s="707"/>
      <c r="E215" s="129"/>
      <c r="F215" s="247"/>
      <c r="G215" s="247"/>
      <c r="H215" s="72" t="str">
        <f t="shared" si="7"/>
        <v/>
      </c>
      <c r="I215" s="488" t="str">
        <f t="shared" si="6"/>
        <v/>
      </c>
      <c r="J215" s="119"/>
    </row>
    <row r="216" spans="1:10" ht="20.100000000000001" customHeight="1" x14ac:dyDescent="0.25">
      <c r="A216" s="26">
        <v>210</v>
      </c>
      <c r="B216" s="120"/>
      <c r="C216" s="120"/>
      <c r="D216" s="707"/>
      <c r="E216" s="129"/>
      <c r="F216" s="247"/>
      <c r="G216" s="247"/>
      <c r="H216" s="72" t="str">
        <f t="shared" si="7"/>
        <v/>
      </c>
      <c r="I216" s="488" t="str">
        <f t="shared" si="6"/>
        <v/>
      </c>
      <c r="J216" s="119"/>
    </row>
    <row r="217" spans="1:10" ht="20.100000000000001" customHeight="1" x14ac:dyDescent="0.25">
      <c r="A217" s="26">
        <v>211</v>
      </c>
      <c r="B217" s="120"/>
      <c r="C217" s="120"/>
      <c r="D217" s="707"/>
      <c r="E217" s="129"/>
      <c r="F217" s="247"/>
      <c r="G217" s="247"/>
      <c r="H217" s="72" t="str">
        <f t="shared" si="7"/>
        <v/>
      </c>
      <c r="I217" s="488" t="str">
        <f t="shared" si="6"/>
        <v/>
      </c>
      <c r="J217" s="119"/>
    </row>
    <row r="218" spans="1:10" ht="20.100000000000001" customHeight="1" x14ac:dyDescent="0.25">
      <c r="A218" s="26">
        <v>212</v>
      </c>
      <c r="B218" s="120"/>
      <c r="C218" s="120"/>
      <c r="D218" s="707"/>
      <c r="E218" s="129"/>
      <c r="F218" s="247"/>
      <c r="G218" s="247"/>
      <c r="H218" s="72" t="str">
        <f t="shared" si="7"/>
        <v/>
      </c>
      <c r="I218" s="488" t="str">
        <f t="shared" si="6"/>
        <v/>
      </c>
      <c r="J218" s="119"/>
    </row>
    <row r="219" spans="1:10" ht="20.100000000000001" customHeight="1" x14ac:dyDescent="0.25">
      <c r="A219" s="26">
        <v>213</v>
      </c>
      <c r="B219" s="120"/>
      <c r="C219" s="120"/>
      <c r="D219" s="707"/>
      <c r="E219" s="129"/>
      <c r="F219" s="247"/>
      <c r="G219" s="247"/>
      <c r="H219" s="72" t="str">
        <f t="shared" si="7"/>
        <v/>
      </c>
      <c r="I219" s="488" t="str">
        <f t="shared" si="6"/>
        <v/>
      </c>
      <c r="J219" s="119"/>
    </row>
    <row r="220" spans="1:10" ht="20.100000000000001" customHeight="1" x14ac:dyDescent="0.25">
      <c r="A220" s="26">
        <v>214</v>
      </c>
      <c r="B220" s="120"/>
      <c r="C220" s="120"/>
      <c r="D220" s="707"/>
      <c r="E220" s="129"/>
      <c r="F220" s="247"/>
      <c r="G220" s="247"/>
      <c r="H220" s="72" t="str">
        <f t="shared" si="7"/>
        <v/>
      </c>
      <c r="I220" s="488" t="str">
        <f t="shared" si="6"/>
        <v/>
      </c>
      <c r="J220" s="119"/>
    </row>
    <row r="221" spans="1:10" ht="20.100000000000001" customHeight="1" x14ac:dyDescent="0.25">
      <c r="A221" s="26">
        <v>215</v>
      </c>
      <c r="B221" s="120"/>
      <c r="C221" s="120"/>
      <c r="D221" s="707"/>
      <c r="E221" s="129"/>
      <c r="F221" s="247"/>
      <c r="G221" s="247"/>
      <c r="H221" s="72" t="str">
        <f t="shared" si="7"/>
        <v/>
      </c>
      <c r="I221" s="488" t="str">
        <f t="shared" si="6"/>
        <v/>
      </c>
      <c r="J221" s="119"/>
    </row>
    <row r="222" spans="1:10" ht="20.100000000000001" customHeight="1" x14ac:dyDescent="0.25">
      <c r="A222" s="26">
        <v>216</v>
      </c>
      <c r="B222" s="120"/>
      <c r="C222" s="120"/>
      <c r="D222" s="707"/>
      <c r="E222" s="129"/>
      <c r="F222" s="247"/>
      <c r="G222" s="247"/>
      <c r="H222" s="72" t="str">
        <f t="shared" si="7"/>
        <v/>
      </c>
      <c r="I222" s="488" t="str">
        <f t="shared" si="6"/>
        <v/>
      </c>
      <c r="J222" s="119"/>
    </row>
    <row r="223" spans="1:10" ht="20.100000000000001" customHeight="1" x14ac:dyDescent="0.25">
      <c r="A223" s="26">
        <v>217</v>
      </c>
      <c r="B223" s="120"/>
      <c r="C223" s="120"/>
      <c r="D223" s="707"/>
      <c r="E223" s="129"/>
      <c r="F223" s="247"/>
      <c r="G223" s="247"/>
      <c r="H223" s="72" t="str">
        <f t="shared" si="7"/>
        <v/>
      </c>
      <c r="I223" s="488" t="str">
        <f t="shared" si="6"/>
        <v/>
      </c>
      <c r="J223" s="119"/>
    </row>
    <row r="224" spans="1:10" ht="20.100000000000001" customHeight="1" x14ac:dyDescent="0.25">
      <c r="A224" s="26">
        <v>218</v>
      </c>
      <c r="B224" s="120"/>
      <c r="C224" s="120"/>
      <c r="D224" s="707"/>
      <c r="E224" s="129"/>
      <c r="F224" s="247"/>
      <c r="G224" s="247"/>
      <c r="H224" s="72" t="str">
        <f t="shared" si="7"/>
        <v/>
      </c>
      <c r="I224" s="488" t="str">
        <f t="shared" si="6"/>
        <v/>
      </c>
      <c r="J224" s="119"/>
    </row>
    <row r="225" spans="1:10" ht="20.100000000000001" customHeight="1" x14ac:dyDescent="0.25">
      <c r="A225" s="26">
        <v>219</v>
      </c>
      <c r="B225" s="120"/>
      <c r="C225" s="120"/>
      <c r="D225" s="707"/>
      <c r="E225" s="129"/>
      <c r="F225" s="247"/>
      <c r="G225" s="247"/>
      <c r="H225" s="72" t="str">
        <f t="shared" si="7"/>
        <v/>
      </c>
      <c r="I225" s="488" t="str">
        <f t="shared" si="6"/>
        <v/>
      </c>
      <c r="J225" s="119"/>
    </row>
    <row r="226" spans="1:10" ht="20.100000000000001" customHeight="1" x14ac:dyDescent="0.25">
      <c r="A226" s="26">
        <v>220</v>
      </c>
      <c r="B226" s="120"/>
      <c r="C226" s="120"/>
      <c r="D226" s="707"/>
      <c r="E226" s="129"/>
      <c r="F226" s="247"/>
      <c r="G226" s="247"/>
      <c r="H226" s="72" t="str">
        <f t="shared" si="7"/>
        <v/>
      </c>
      <c r="I226" s="488" t="str">
        <f t="shared" si="6"/>
        <v/>
      </c>
      <c r="J226" s="119"/>
    </row>
    <row r="227" spans="1:10" ht="20.100000000000001" customHeight="1" x14ac:dyDescent="0.25">
      <c r="A227" s="26">
        <v>221</v>
      </c>
      <c r="B227" s="120"/>
      <c r="C227" s="120"/>
      <c r="D227" s="707"/>
      <c r="E227" s="129"/>
      <c r="F227" s="247"/>
      <c r="G227" s="247"/>
      <c r="H227" s="72" t="str">
        <f t="shared" si="7"/>
        <v/>
      </c>
      <c r="I227" s="488" t="str">
        <f t="shared" si="6"/>
        <v/>
      </c>
      <c r="J227" s="119"/>
    </row>
    <row r="228" spans="1:10" ht="20.100000000000001" customHeight="1" x14ac:dyDescent="0.25">
      <c r="A228" s="26">
        <v>222</v>
      </c>
      <c r="B228" s="120"/>
      <c r="C228" s="120"/>
      <c r="D228" s="707"/>
      <c r="E228" s="129"/>
      <c r="F228" s="247"/>
      <c r="G228" s="247"/>
      <c r="H228" s="72" t="str">
        <f t="shared" si="7"/>
        <v/>
      </c>
      <c r="I228" s="488" t="str">
        <f t="shared" si="6"/>
        <v/>
      </c>
      <c r="J228" s="119"/>
    </row>
    <row r="229" spans="1:10" ht="20.100000000000001" customHeight="1" x14ac:dyDescent="0.25">
      <c r="A229" s="26">
        <v>223</v>
      </c>
      <c r="B229" s="120"/>
      <c r="C229" s="120"/>
      <c r="D229" s="707"/>
      <c r="E229" s="129"/>
      <c r="F229" s="247"/>
      <c r="G229" s="247"/>
      <c r="H229" s="72" t="str">
        <f t="shared" si="7"/>
        <v/>
      </c>
      <c r="I229" s="488" t="str">
        <f t="shared" si="6"/>
        <v/>
      </c>
      <c r="J229" s="119"/>
    </row>
    <row r="230" spans="1:10" ht="20.100000000000001" customHeight="1" x14ac:dyDescent="0.25">
      <c r="A230" s="26">
        <v>224</v>
      </c>
      <c r="B230" s="120"/>
      <c r="C230" s="120"/>
      <c r="D230" s="707"/>
      <c r="E230" s="129"/>
      <c r="F230" s="247"/>
      <c r="G230" s="247"/>
      <c r="H230" s="72" t="str">
        <f t="shared" si="7"/>
        <v/>
      </c>
      <c r="I230" s="488" t="str">
        <f t="shared" si="6"/>
        <v/>
      </c>
      <c r="J230" s="119"/>
    </row>
    <row r="231" spans="1:10" ht="20.100000000000001" customHeight="1" x14ac:dyDescent="0.25">
      <c r="A231" s="26">
        <v>225</v>
      </c>
      <c r="B231" s="120"/>
      <c r="C231" s="120"/>
      <c r="D231" s="707"/>
      <c r="E231" s="129"/>
      <c r="F231" s="247"/>
      <c r="G231" s="247"/>
      <c r="H231" s="72" t="str">
        <f t="shared" si="7"/>
        <v/>
      </c>
      <c r="I231" s="488" t="str">
        <f t="shared" si="6"/>
        <v/>
      </c>
      <c r="J231" s="119"/>
    </row>
    <row r="232" spans="1:10" ht="20.100000000000001" customHeight="1" x14ac:dyDescent="0.25">
      <c r="A232" s="26">
        <v>226</v>
      </c>
      <c r="B232" s="120"/>
      <c r="C232" s="120"/>
      <c r="D232" s="707"/>
      <c r="E232" s="129"/>
      <c r="F232" s="247"/>
      <c r="G232" s="247"/>
      <c r="H232" s="72" t="str">
        <f t="shared" si="7"/>
        <v/>
      </c>
      <c r="I232" s="488" t="str">
        <f t="shared" si="6"/>
        <v/>
      </c>
      <c r="J232" s="119"/>
    </row>
    <row r="233" spans="1:10" ht="20.100000000000001" customHeight="1" x14ac:dyDescent="0.25">
      <c r="A233" s="26">
        <v>227</v>
      </c>
      <c r="B233" s="120"/>
      <c r="C233" s="120"/>
      <c r="D233" s="707"/>
      <c r="E233" s="129"/>
      <c r="F233" s="247"/>
      <c r="G233" s="247"/>
      <c r="H233" s="72" t="str">
        <f t="shared" si="7"/>
        <v/>
      </c>
      <c r="I233" s="488" t="str">
        <f t="shared" si="6"/>
        <v/>
      </c>
      <c r="J233" s="119"/>
    </row>
    <row r="234" spans="1:10" ht="20.100000000000001" customHeight="1" x14ac:dyDescent="0.25">
      <c r="A234" s="26">
        <v>228</v>
      </c>
      <c r="B234" s="120"/>
      <c r="C234" s="120"/>
      <c r="D234" s="707"/>
      <c r="E234" s="129"/>
      <c r="F234" s="247"/>
      <c r="G234" s="247"/>
      <c r="H234" s="72" t="str">
        <f t="shared" si="7"/>
        <v/>
      </c>
      <c r="I234" s="488" t="str">
        <f t="shared" si="6"/>
        <v/>
      </c>
      <c r="J234" s="119"/>
    </row>
    <row r="235" spans="1:10" ht="20.100000000000001" customHeight="1" x14ac:dyDescent="0.25">
      <c r="A235" s="26">
        <v>229</v>
      </c>
      <c r="B235" s="120"/>
      <c r="C235" s="120"/>
      <c r="D235" s="707"/>
      <c r="E235" s="129"/>
      <c r="F235" s="247"/>
      <c r="G235" s="247"/>
      <c r="H235" s="72" t="str">
        <f t="shared" si="7"/>
        <v/>
      </c>
      <c r="I235" s="488" t="str">
        <f t="shared" si="6"/>
        <v/>
      </c>
      <c r="J235" s="119"/>
    </row>
    <row r="236" spans="1:10" ht="20.100000000000001" customHeight="1" x14ac:dyDescent="0.25">
      <c r="A236" s="26">
        <v>230</v>
      </c>
      <c r="B236" s="120"/>
      <c r="C236" s="120"/>
      <c r="D236" s="707"/>
      <c r="E236" s="129"/>
      <c r="F236" s="247"/>
      <c r="G236" s="247"/>
      <c r="H236" s="72" t="str">
        <f t="shared" si="7"/>
        <v/>
      </c>
      <c r="I236" s="488" t="str">
        <f t="shared" si="6"/>
        <v/>
      </c>
      <c r="J236" s="119"/>
    </row>
    <row r="237" spans="1:10" ht="20.100000000000001" customHeight="1" x14ac:dyDescent="0.25">
      <c r="A237" s="26">
        <v>231</v>
      </c>
      <c r="B237" s="120"/>
      <c r="C237" s="120"/>
      <c r="D237" s="707"/>
      <c r="E237" s="129"/>
      <c r="F237" s="247"/>
      <c r="G237" s="247"/>
      <c r="H237" s="72" t="str">
        <f t="shared" si="7"/>
        <v/>
      </c>
      <c r="I237" s="488" t="str">
        <f t="shared" si="6"/>
        <v/>
      </c>
      <c r="J237" s="119"/>
    </row>
    <row r="238" spans="1:10" ht="20.100000000000001" customHeight="1" x14ac:dyDescent="0.25">
      <c r="A238" s="26">
        <v>232</v>
      </c>
      <c r="B238" s="120"/>
      <c r="C238" s="120"/>
      <c r="D238" s="707"/>
      <c r="E238" s="129"/>
      <c r="F238" s="247"/>
      <c r="G238" s="247"/>
      <c r="H238" s="72" t="str">
        <f t="shared" si="7"/>
        <v/>
      </c>
      <c r="I238" s="488" t="str">
        <f t="shared" si="6"/>
        <v/>
      </c>
      <c r="J238" s="119"/>
    </row>
    <row r="239" spans="1:10" ht="20.100000000000001" customHeight="1" x14ac:dyDescent="0.25">
      <c r="A239" s="26">
        <v>233</v>
      </c>
      <c r="B239" s="120"/>
      <c r="C239" s="120"/>
      <c r="D239" s="707"/>
      <c r="E239" s="129"/>
      <c r="F239" s="247"/>
      <c r="G239" s="247"/>
      <c r="H239" s="72" t="str">
        <f t="shared" si="7"/>
        <v/>
      </c>
      <c r="I239" s="488" t="str">
        <f t="shared" si="6"/>
        <v/>
      </c>
      <c r="J239" s="119"/>
    </row>
    <row r="240" spans="1:10" ht="20.100000000000001" customHeight="1" x14ac:dyDescent="0.25">
      <c r="A240" s="26">
        <v>234</v>
      </c>
      <c r="B240" s="120"/>
      <c r="C240" s="120"/>
      <c r="D240" s="707"/>
      <c r="E240" s="129"/>
      <c r="F240" s="247"/>
      <c r="G240" s="247"/>
      <c r="H240" s="72" t="str">
        <f t="shared" si="7"/>
        <v/>
      </c>
      <c r="I240" s="488" t="str">
        <f t="shared" si="6"/>
        <v/>
      </c>
      <c r="J240" s="119"/>
    </row>
    <row r="241" spans="1:10" ht="20.100000000000001" customHeight="1" x14ac:dyDescent="0.25">
      <c r="A241" s="26">
        <v>235</v>
      </c>
      <c r="B241" s="120"/>
      <c r="C241" s="120"/>
      <c r="D241" s="707"/>
      <c r="E241" s="129"/>
      <c r="F241" s="247"/>
      <c r="G241" s="247"/>
      <c r="H241" s="72" t="str">
        <f t="shared" si="7"/>
        <v/>
      </c>
      <c r="I241" s="488" t="str">
        <f t="shared" si="6"/>
        <v/>
      </c>
      <c r="J241" s="119"/>
    </row>
    <row r="242" spans="1:10" ht="20.100000000000001" customHeight="1" x14ac:dyDescent="0.25">
      <c r="A242" s="26">
        <v>236</v>
      </c>
      <c r="B242" s="120"/>
      <c r="C242" s="120"/>
      <c r="D242" s="707"/>
      <c r="E242" s="129"/>
      <c r="F242" s="247"/>
      <c r="G242" s="247"/>
      <c r="H242" s="72" t="str">
        <f t="shared" si="7"/>
        <v/>
      </c>
      <c r="I242" s="488" t="str">
        <f t="shared" si="6"/>
        <v/>
      </c>
      <c r="J242" s="119"/>
    </row>
    <row r="243" spans="1:10" ht="20.100000000000001" customHeight="1" x14ac:dyDescent="0.25">
      <c r="A243" s="26">
        <v>237</v>
      </c>
      <c r="B243" s="120"/>
      <c r="C243" s="120"/>
      <c r="D243" s="707"/>
      <c r="E243" s="129"/>
      <c r="F243" s="247"/>
      <c r="G243" s="247"/>
      <c r="H243" s="72" t="str">
        <f t="shared" si="7"/>
        <v/>
      </c>
      <c r="I243" s="488" t="str">
        <f t="shared" si="6"/>
        <v/>
      </c>
      <c r="J243" s="119"/>
    </row>
    <row r="244" spans="1:10" ht="20.100000000000001" customHeight="1" x14ac:dyDescent="0.25">
      <c r="A244" s="26">
        <v>238</v>
      </c>
      <c r="B244" s="120"/>
      <c r="C244" s="120"/>
      <c r="D244" s="707"/>
      <c r="E244" s="129"/>
      <c r="F244" s="247"/>
      <c r="G244" s="247"/>
      <c r="H244" s="72" t="str">
        <f t="shared" si="7"/>
        <v/>
      </c>
      <c r="I244" s="488" t="str">
        <f t="shared" si="6"/>
        <v/>
      </c>
      <c r="J244" s="119"/>
    </row>
    <row r="245" spans="1:10" ht="20.100000000000001" customHeight="1" x14ac:dyDescent="0.25">
      <c r="A245" s="26">
        <v>239</v>
      </c>
      <c r="B245" s="120"/>
      <c r="C245" s="120"/>
      <c r="D245" s="707"/>
      <c r="E245" s="129"/>
      <c r="F245" s="247"/>
      <c r="G245" s="247"/>
      <c r="H245" s="72" t="str">
        <f t="shared" si="7"/>
        <v/>
      </c>
      <c r="I245" s="488" t="str">
        <f t="shared" si="6"/>
        <v/>
      </c>
      <c r="J245" s="119"/>
    </row>
    <row r="246" spans="1:10" ht="20.100000000000001" customHeight="1" x14ac:dyDescent="0.25">
      <c r="A246" s="26">
        <v>240</v>
      </c>
      <c r="B246" s="120"/>
      <c r="C246" s="120"/>
      <c r="D246" s="707"/>
      <c r="E246" s="129"/>
      <c r="F246" s="247"/>
      <c r="G246" s="247"/>
      <c r="H246" s="72" t="str">
        <f t="shared" si="7"/>
        <v/>
      </c>
      <c r="I246" s="488" t="str">
        <f t="shared" si="6"/>
        <v/>
      </c>
      <c r="J246" s="119"/>
    </row>
    <row r="247" spans="1:10" ht="20.100000000000001" customHeight="1" x14ac:dyDescent="0.25">
      <c r="A247" s="26">
        <v>241</v>
      </c>
      <c r="B247" s="120"/>
      <c r="C247" s="120"/>
      <c r="D247" s="707"/>
      <c r="E247" s="129"/>
      <c r="F247" s="247"/>
      <c r="G247" s="247"/>
      <c r="H247" s="72" t="str">
        <f t="shared" si="7"/>
        <v/>
      </c>
      <c r="I247" s="488" t="str">
        <f t="shared" si="6"/>
        <v/>
      </c>
      <c r="J247" s="119"/>
    </row>
    <row r="248" spans="1:10" ht="20.100000000000001" customHeight="1" x14ac:dyDescent="0.25">
      <c r="A248" s="26">
        <v>242</v>
      </c>
      <c r="B248" s="120"/>
      <c r="C248" s="120"/>
      <c r="D248" s="707"/>
      <c r="E248" s="129"/>
      <c r="F248" s="247"/>
      <c r="G248" s="247"/>
      <c r="H248" s="72" t="str">
        <f t="shared" si="7"/>
        <v/>
      </c>
      <c r="I248" s="488" t="str">
        <f t="shared" si="6"/>
        <v/>
      </c>
      <c r="J248" s="119"/>
    </row>
    <row r="249" spans="1:10" ht="20.100000000000001" customHeight="1" x14ac:dyDescent="0.25">
      <c r="A249" s="26">
        <v>243</v>
      </c>
      <c r="B249" s="120"/>
      <c r="C249" s="120"/>
      <c r="D249" s="707"/>
      <c r="E249" s="129"/>
      <c r="F249" s="247"/>
      <c r="G249" s="247"/>
      <c r="H249" s="72" t="str">
        <f t="shared" si="7"/>
        <v/>
      </c>
      <c r="I249" s="488" t="str">
        <f t="shared" si="6"/>
        <v/>
      </c>
      <c r="J249" s="119"/>
    </row>
    <row r="250" spans="1:10" ht="20.100000000000001" customHeight="1" x14ac:dyDescent="0.25">
      <c r="A250" s="26">
        <v>244</v>
      </c>
      <c r="B250" s="120"/>
      <c r="C250" s="120"/>
      <c r="D250" s="707"/>
      <c r="E250" s="129"/>
      <c r="F250" s="247"/>
      <c r="G250" s="247"/>
      <c r="H250" s="72" t="str">
        <f t="shared" si="7"/>
        <v/>
      </c>
      <c r="I250" s="488" t="str">
        <f t="shared" si="6"/>
        <v/>
      </c>
      <c r="J250" s="119"/>
    </row>
    <row r="251" spans="1:10" ht="20.100000000000001" customHeight="1" x14ac:dyDescent="0.25">
      <c r="A251" s="26">
        <v>245</v>
      </c>
      <c r="B251" s="120"/>
      <c r="C251" s="120"/>
      <c r="D251" s="707"/>
      <c r="E251" s="129"/>
      <c r="F251" s="247"/>
      <c r="G251" s="247"/>
      <c r="H251" s="72" t="str">
        <f t="shared" si="7"/>
        <v/>
      </c>
      <c r="I251" s="488" t="str">
        <f t="shared" si="6"/>
        <v/>
      </c>
      <c r="J251" s="119"/>
    </row>
    <row r="252" spans="1:10" ht="20.100000000000001" customHeight="1" x14ac:dyDescent="0.25">
      <c r="A252" s="26">
        <v>246</v>
      </c>
      <c r="B252" s="120"/>
      <c r="C252" s="120"/>
      <c r="D252" s="707"/>
      <c r="E252" s="129"/>
      <c r="F252" s="247"/>
      <c r="G252" s="247"/>
      <c r="H252" s="72" t="str">
        <f t="shared" si="7"/>
        <v/>
      </c>
      <c r="I252" s="488" t="str">
        <f t="shared" si="6"/>
        <v/>
      </c>
      <c r="J252" s="119"/>
    </row>
    <row r="253" spans="1:10" ht="20.100000000000001" customHeight="1" x14ac:dyDescent="0.25">
      <c r="A253" s="26">
        <v>247</v>
      </c>
      <c r="B253" s="120"/>
      <c r="C253" s="120"/>
      <c r="D253" s="707"/>
      <c r="E253" s="129"/>
      <c r="F253" s="247"/>
      <c r="G253" s="247"/>
      <c r="H253" s="72" t="str">
        <f t="shared" si="7"/>
        <v/>
      </c>
      <c r="I253" s="488" t="str">
        <f t="shared" si="6"/>
        <v/>
      </c>
      <c r="J253" s="119"/>
    </row>
    <row r="254" spans="1:10" ht="20.100000000000001" customHeight="1" x14ac:dyDescent="0.25">
      <c r="A254" s="26">
        <v>248</v>
      </c>
      <c r="B254" s="120"/>
      <c r="C254" s="120"/>
      <c r="D254" s="707"/>
      <c r="E254" s="129"/>
      <c r="F254" s="247"/>
      <c r="G254" s="247"/>
      <c r="H254" s="72" t="str">
        <f t="shared" si="7"/>
        <v/>
      </c>
      <c r="I254" s="488" t="str">
        <f t="shared" si="6"/>
        <v/>
      </c>
      <c r="J254" s="119"/>
    </row>
    <row r="255" spans="1:10" ht="20.100000000000001" customHeight="1" x14ac:dyDescent="0.25">
      <c r="A255" s="26">
        <v>249</v>
      </c>
      <c r="B255" s="120"/>
      <c r="C255" s="120"/>
      <c r="D255" s="707"/>
      <c r="E255" s="129"/>
      <c r="F255" s="247"/>
      <c r="G255" s="247"/>
      <c r="H255" s="72" t="str">
        <f t="shared" si="7"/>
        <v/>
      </c>
      <c r="I255" s="488" t="str">
        <f t="shared" si="6"/>
        <v/>
      </c>
      <c r="J255" s="119"/>
    </row>
    <row r="256" spans="1:10" ht="20.100000000000001" customHeight="1" x14ac:dyDescent="0.25">
      <c r="A256" s="26">
        <v>250</v>
      </c>
      <c r="B256" s="120"/>
      <c r="C256" s="120"/>
      <c r="D256" s="707"/>
      <c r="E256" s="129"/>
      <c r="F256" s="247"/>
      <c r="G256" s="247"/>
      <c r="H256" s="72" t="str">
        <f t="shared" si="7"/>
        <v/>
      </c>
      <c r="I256" s="488" t="str">
        <f t="shared" si="6"/>
        <v/>
      </c>
      <c r="J256" s="119"/>
    </row>
    <row r="257" spans="1:10" ht="20.100000000000001" customHeight="1" x14ac:dyDescent="0.25">
      <c r="A257" s="26">
        <v>251</v>
      </c>
      <c r="B257" s="120"/>
      <c r="C257" s="120"/>
      <c r="D257" s="707"/>
      <c r="E257" s="129"/>
      <c r="F257" s="247"/>
      <c r="G257" s="247"/>
      <c r="H257" s="72" t="str">
        <f t="shared" si="7"/>
        <v/>
      </c>
      <c r="I257" s="488" t="str">
        <f t="shared" si="6"/>
        <v/>
      </c>
      <c r="J257" s="119"/>
    </row>
    <row r="258" spans="1:10" ht="20.100000000000001" customHeight="1" x14ac:dyDescent="0.25">
      <c r="A258" s="26">
        <v>252</v>
      </c>
      <c r="B258" s="120"/>
      <c r="C258" s="120"/>
      <c r="D258" s="707"/>
      <c r="E258" s="129"/>
      <c r="F258" s="247"/>
      <c r="G258" s="247"/>
      <c r="H258" s="72" t="str">
        <f t="shared" si="7"/>
        <v/>
      </c>
      <c r="I258" s="488" t="str">
        <f t="shared" si="6"/>
        <v/>
      </c>
      <c r="J258" s="119"/>
    </row>
    <row r="259" spans="1:10" ht="20.100000000000001" customHeight="1" x14ac:dyDescent="0.25">
      <c r="A259" s="26">
        <v>253</v>
      </c>
      <c r="B259" s="120"/>
      <c r="C259" s="120"/>
      <c r="D259" s="707"/>
      <c r="E259" s="129"/>
      <c r="F259" s="247"/>
      <c r="G259" s="247"/>
      <c r="H259" s="72" t="str">
        <f t="shared" si="7"/>
        <v/>
      </c>
      <c r="I259" s="488" t="str">
        <f t="shared" si="6"/>
        <v/>
      </c>
      <c r="J259" s="119"/>
    </row>
    <row r="260" spans="1:10" ht="20.100000000000001" customHeight="1" x14ac:dyDescent="0.25">
      <c r="A260" s="26">
        <v>254</v>
      </c>
      <c r="B260" s="120"/>
      <c r="C260" s="120"/>
      <c r="D260" s="707"/>
      <c r="E260" s="129"/>
      <c r="F260" s="247"/>
      <c r="G260" s="247"/>
      <c r="H260" s="72" t="str">
        <f t="shared" si="7"/>
        <v/>
      </c>
      <c r="I260" s="488" t="str">
        <f t="shared" si="6"/>
        <v/>
      </c>
      <c r="J260" s="119"/>
    </row>
    <row r="261" spans="1:10" ht="20.100000000000001" customHeight="1" x14ac:dyDescent="0.25">
      <c r="A261" s="26">
        <v>255</v>
      </c>
      <c r="B261" s="120"/>
      <c r="C261" s="120"/>
      <c r="D261" s="707"/>
      <c r="E261" s="129"/>
      <c r="F261" s="247"/>
      <c r="G261" s="247"/>
      <c r="H261" s="72" t="str">
        <f t="shared" si="7"/>
        <v/>
      </c>
      <c r="I261" s="488" t="str">
        <f t="shared" si="6"/>
        <v/>
      </c>
      <c r="J261" s="119"/>
    </row>
    <row r="262" spans="1:10" ht="20.100000000000001" customHeight="1" x14ac:dyDescent="0.25">
      <c r="A262" s="26">
        <v>256</v>
      </c>
      <c r="B262" s="120"/>
      <c r="C262" s="120"/>
      <c r="D262" s="707"/>
      <c r="E262" s="129"/>
      <c r="F262" s="247"/>
      <c r="G262" s="247"/>
      <c r="H262" s="72" t="str">
        <f t="shared" si="7"/>
        <v/>
      </c>
      <c r="I262" s="488" t="str">
        <f t="shared" si="6"/>
        <v/>
      </c>
      <c r="J262" s="119"/>
    </row>
    <row r="263" spans="1:10" ht="20.100000000000001" customHeight="1" x14ac:dyDescent="0.25">
      <c r="A263" s="26">
        <v>257</v>
      </c>
      <c r="B263" s="120"/>
      <c r="C263" s="120"/>
      <c r="D263" s="707"/>
      <c r="E263" s="129"/>
      <c r="F263" s="247"/>
      <c r="G263" s="247"/>
      <c r="H263" s="72" t="str">
        <f t="shared" si="7"/>
        <v/>
      </c>
      <c r="I263" s="488" t="str">
        <f t="shared" si="6"/>
        <v/>
      </c>
      <c r="J263" s="119"/>
    </row>
    <row r="264" spans="1:10" ht="20.100000000000001" customHeight="1" x14ac:dyDescent="0.25">
      <c r="A264" s="26">
        <v>258</v>
      </c>
      <c r="B264" s="120"/>
      <c r="C264" s="120"/>
      <c r="D264" s="707"/>
      <c r="E264" s="129"/>
      <c r="F264" s="247"/>
      <c r="G264" s="247"/>
      <c r="H264" s="72" t="str">
        <f t="shared" si="7"/>
        <v/>
      </c>
      <c r="I264" s="488" t="str">
        <f t="shared" ref="I264:I327" si="8">IF(C264="","",IF(AND(C264="Internes",D264&gt;=12),5.19*E264,IF(AND(C264="Internes",D264&lt;12),11.42*E264,IF(AND(C264="Mayotte",D264&gt;=12),12*E264,IF(AND(C264="Mayotte",D264&lt;12),21.53*E264,IF(AND(C264="Hors territoire",D264&gt;=12),23.73*E264,IF(AND(C264="Hors territoire",D264&lt;12),39.97*E264,"")))))))</f>
        <v/>
      </c>
      <c r="J264" s="119"/>
    </row>
    <row r="265" spans="1:10" ht="20.100000000000001" customHeight="1" x14ac:dyDescent="0.25">
      <c r="A265" s="26">
        <v>259</v>
      </c>
      <c r="B265" s="120"/>
      <c r="C265" s="120"/>
      <c r="D265" s="707"/>
      <c r="E265" s="129"/>
      <c r="F265" s="247"/>
      <c r="G265" s="247"/>
      <c r="H265" s="72" t="str">
        <f t="shared" ref="H265:H328" si="9">IF(C265="","",IF(AND(C265="Internes",D265&gt;=12),5.19,IF(AND(C265="Internes",D265&lt;12),11.42,IF(AND(C265="Mayotte",D265&gt;=12),12,IF(AND(C265="Mayotte",D265&lt;12),21.53,IF(AND(C265="Hors territoire",D265&gt;=12),23.73,IF(AND(C265="Hors territoire",D265&lt;12),39.97,"")))))))</f>
        <v/>
      </c>
      <c r="I265" s="488" t="str">
        <f t="shared" si="8"/>
        <v/>
      </c>
      <c r="J265" s="119"/>
    </row>
    <row r="266" spans="1:10" ht="20.100000000000001" customHeight="1" x14ac:dyDescent="0.25">
      <c r="A266" s="26">
        <v>260</v>
      </c>
      <c r="B266" s="120"/>
      <c r="C266" s="120"/>
      <c r="D266" s="707"/>
      <c r="E266" s="129"/>
      <c r="F266" s="247"/>
      <c r="G266" s="247"/>
      <c r="H266" s="72" t="str">
        <f t="shared" si="9"/>
        <v/>
      </c>
      <c r="I266" s="488" t="str">
        <f t="shared" si="8"/>
        <v/>
      </c>
      <c r="J266" s="119"/>
    </row>
    <row r="267" spans="1:10" ht="20.100000000000001" customHeight="1" x14ac:dyDescent="0.25">
      <c r="A267" s="26">
        <v>261</v>
      </c>
      <c r="B267" s="120"/>
      <c r="C267" s="120"/>
      <c r="D267" s="707"/>
      <c r="E267" s="129"/>
      <c r="F267" s="247"/>
      <c r="G267" s="247"/>
      <c r="H267" s="72" t="str">
        <f t="shared" si="9"/>
        <v/>
      </c>
      <c r="I267" s="488" t="str">
        <f t="shared" si="8"/>
        <v/>
      </c>
      <c r="J267" s="119"/>
    </row>
    <row r="268" spans="1:10" ht="20.100000000000001" customHeight="1" x14ac:dyDescent="0.25">
      <c r="A268" s="26">
        <v>262</v>
      </c>
      <c r="B268" s="120"/>
      <c r="C268" s="120"/>
      <c r="D268" s="707"/>
      <c r="E268" s="129"/>
      <c r="F268" s="247"/>
      <c r="G268" s="247"/>
      <c r="H268" s="72" t="str">
        <f t="shared" si="9"/>
        <v/>
      </c>
      <c r="I268" s="488" t="str">
        <f t="shared" si="8"/>
        <v/>
      </c>
      <c r="J268" s="119"/>
    </row>
    <row r="269" spans="1:10" ht="20.100000000000001" customHeight="1" x14ac:dyDescent="0.25">
      <c r="A269" s="26">
        <v>263</v>
      </c>
      <c r="B269" s="120"/>
      <c r="C269" s="120"/>
      <c r="D269" s="707"/>
      <c r="E269" s="129"/>
      <c r="F269" s="247"/>
      <c r="G269" s="247"/>
      <c r="H269" s="72" t="str">
        <f t="shared" si="9"/>
        <v/>
      </c>
      <c r="I269" s="488" t="str">
        <f t="shared" si="8"/>
        <v/>
      </c>
      <c r="J269" s="119"/>
    </row>
    <row r="270" spans="1:10" ht="20.100000000000001" customHeight="1" x14ac:dyDescent="0.25">
      <c r="A270" s="26">
        <v>264</v>
      </c>
      <c r="B270" s="120"/>
      <c r="C270" s="120"/>
      <c r="D270" s="707"/>
      <c r="E270" s="129"/>
      <c r="F270" s="247"/>
      <c r="G270" s="247"/>
      <c r="H270" s="72" t="str">
        <f t="shared" si="9"/>
        <v/>
      </c>
      <c r="I270" s="488" t="str">
        <f t="shared" si="8"/>
        <v/>
      </c>
      <c r="J270" s="119"/>
    </row>
    <row r="271" spans="1:10" ht="20.100000000000001" customHeight="1" x14ac:dyDescent="0.25">
      <c r="A271" s="26">
        <v>265</v>
      </c>
      <c r="B271" s="120"/>
      <c r="C271" s="120"/>
      <c r="D271" s="707"/>
      <c r="E271" s="129"/>
      <c r="F271" s="247"/>
      <c r="G271" s="247"/>
      <c r="H271" s="72" t="str">
        <f t="shared" si="9"/>
        <v/>
      </c>
      <c r="I271" s="488" t="str">
        <f t="shared" si="8"/>
        <v/>
      </c>
      <c r="J271" s="119"/>
    </row>
    <row r="272" spans="1:10" ht="20.100000000000001" customHeight="1" x14ac:dyDescent="0.25">
      <c r="A272" s="26">
        <v>266</v>
      </c>
      <c r="B272" s="120"/>
      <c r="C272" s="120"/>
      <c r="D272" s="707"/>
      <c r="E272" s="129"/>
      <c r="F272" s="247"/>
      <c r="G272" s="247"/>
      <c r="H272" s="72" t="str">
        <f t="shared" si="9"/>
        <v/>
      </c>
      <c r="I272" s="488" t="str">
        <f t="shared" si="8"/>
        <v/>
      </c>
      <c r="J272" s="119"/>
    </row>
    <row r="273" spans="1:10" ht="20.100000000000001" customHeight="1" x14ac:dyDescent="0.25">
      <c r="A273" s="26">
        <v>267</v>
      </c>
      <c r="B273" s="120"/>
      <c r="C273" s="120"/>
      <c r="D273" s="707"/>
      <c r="E273" s="129"/>
      <c r="F273" s="247"/>
      <c r="G273" s="247"/>
      <c r="H273" s="72" t="str">
        <f t="shared" si="9"/>
        <v/>
      </c>
      <c r="I273" s="488" t="str">
        <f t="shared" si="8"/>
        <v/>
      </c>
      <c r="J273" s="119"/>
    </row>
    <row r="274" spans="1:10" ht="20.100000000000001" customHeight="1" x14ac:dyDescent="0.25">
      <c r="A274" s="26">
        <v>268</v>
      </c>
      <c r="B274" s="120"/>
      <c r="C274" s="120"/>
      <c r="D274" s="707"/>
      <c r="E274" s="129"/>
      <c r="F274" s="247"/>
      <c r="G274" s="247"/>
      <c r="H274" s="72" t="str">
        <f t="shared" si="9"/>
        <v/>
      </c>
      <c r="I274" s="488" t="str">
        <f t="shared" si="8"/>
        <v/>
      </c>
      <c r="J274" s="119"/>
    </row>
    <row r="275" spans="1:10" ht="20.100000000000001" customHeight="1" x14ac:dyDescent="0.25">
      <c r="A275" s="26">
        <v>269</v>
      </c>
      <c r="B275" s="120"/>
      <c r="C275" s="120"/>
      <c r="D275" s="707"/>
      <c r="E275" s="129"/>
      <c r="F275" s="247"/>
      <c r="G275" s="247"/>
      <c r="H275" s="72" t="str">
        <f t="shared" si="9"/>
        <v/>
      </c>
      <c r="I275" s="488" t="str">
        <f t="shared" si="8"/>
        <v/>
      </c>
      <c r="J275" s="119"/>
    </row>
    <row r="276" spans="1:10" ht="20.100000000000001" customHeight="1" x14ac:dyDescent="0.25">
      <c r="A276" s="26">
        <v>270</v>
      </c>
      <c r="B276" s="120"/>
      <c r="C276" s="120"/>
      <c r="D276" s="707"/>
      <c r="E276" s="129"/>
      <c r="F276" s="247"/>
      <c r="G276" s="247"/>
      <c r="H276" s="72" t="str">
        <f t="shared" si="9"/>
        <v/>
      </c>
      <c r="I276" s="488" t="str">
        <f t="shared" si="8"/>
        <v/>
      </c>
      <c r="J276" s="119"/>
    </row>
    <row r="277" spans="1:10" ht="20.100000000000001" customHeight="1" x14ac:dyDescent="0.25">
      <c r="A277" s="26">
        <v>271</v>
      </c>
      <c r="B277" s="120"/>
      <c r="C277" s="120"/>
      <c r="D277" s="707"/>
      <c r="E277" s="129"/>
      <c r="F277" s="247"/>
      <c r="G277" s="247"/>
      <c r="H277" s="72" t="str">
        <f t="shared" si="9"/>
        <v/>
      </c>
      <c r="I277" s="488" t="str">
        <f t="shared" si="8"/>
        <v/>
      </c>
      <c r="J277" s="119"/>
    </row>
    <row r="278" spans="1:10" ht="20.100000000000001" customHeight="1" x14ac:dyDescent="0.25">
      <c r="A278" s="26">
        <v>272</v>
      </c>
      <c r="B278" s="120"/>
      <c r="C278" s="120"/>
      <c r="D278" s="707"/>
      <c r="E278" s="129"/>
      <c r="F278" s="247"/>
      <c r="G278" s="247"/>
      <c r="H278" s="72" t="str">
        <f t="shared" si="9"/>
        <v/>
      </c>
      <c r="I278" s="488" t="str">
        <f t="shared" si="8"/>
        <v/>
      </c>
      <c r="J278" s="119"/>
    </row>
    <row r="279" spans="1:10" ht="20.100000000000001" customHeight="1" x14ac:dyDescent="0.25">
      <c r="A279" s="26">
        <v>273</v>
      </c>
      <c r="B279" s="120"/>
      <c r="C279" s="120"/>
      <c r="D279" s="707"/>
      <c r="E279" s="129"/>
      <c r="F279" s="247"/>
      <c r="G279" s="247"/>
      <c r="H279" s="72" t="str">
        <f t="shared" si="9"/>
        <v/>
      </c>
      <c r="I279" s="488" t="str">
        <f t="shared" si="8"/>
        <v/>
      </c>
      <c r="J279" s="119"/>
    </row>
    <row r="280" spans="1:10" ht="20.100000000000001" customHeight="1" x14ac:dyDescent="0.25">
      <c r="A280" s="26">
        <v>274</v>
      </c>
      <c r="B280" s="120"/>
      <c r="C280" s="120"/>
      <c r="D280" s="707"/>
      <c r="E280" s="129"/>
      <c r="F280" s="247"/>
      <c r="G280" s="247"/>
      <c r="H280" s="72" t="str">
        <f t="shared" si="9"/>
        <v/>
      </c>
      <c r="I280" s="488" t="str">
        <f t="shared" si="8"/>
        <v/>
      </c>
      <c r="J280" s="119"/>
    </row>
    <row r="281" spans="1:10" ht="20.100000000000001" customHeight="1" x14ac:dyDescent="0.25">
      <c r="A281" s="26">
        <v>275</v>
      </c>
      <c r="B281" s="120"/>
      <c r="C281" s="120"/>
      <c r="D281" s="707"/>
      <c r="E281" s="129"/>
      <c r="F281" s="247"/>
      <c r="G281" s="247"/>
      <c r="H281" s="72" t="str">
        <f t="shared" si="9"/>
        <v/>
      </c>
      <c r="I281" s="488" t="str">
        <f t="shared" si="8"/>
        <v/>
      </c>
      <c r="J281" s="119"/>
    </row>
    <row r="282" spans="1:10" ht="20.100000000000001" customHeight="1" x14ac:dyDescent="0.25">
      <c r="A282" s="26">
        <v>276</v>
      </c>
      <c r="B282" s="120"/>
      <c r="C282" s="120"/>
      <c r="D282" s="707"/>
      <c r="E282" s="129"/>
      <c r="F282" s="247"/>
      <c r="G282" s="247"/>
      <c r="H282" s="72" t="str">
        <f t="shared" si="9"/>
        <v/>
      </c>
      <c r="I282" s="488" t="str">
        <f t="shared" si="8"/>
        <v/>
      </c>
      <c r="J282" s="119"/>
    </row>
    <row r="283" spans="1:10" ht="20.100000000000001" customHeight="1" x14ac:dyDescent="0.25">
      <c r="A283" s="26">
        <v>277</v>
      </c>
      <c r="B283" s="120"/>
      <c r="C283" s="120"/>
      <c r="D283" s="707"/>
      <c r="E283" s="129"/>
      <c r="F283" s="247"/>
      <c r="G283" s="247"/>
      <c r="H283" s="72" t="str">
        <f t="shared" si="9"/>
        <v/>
      </c>
      <c r="I283" s="488" t="str">
        <f t="shared" si="8"/>
        <v/>
      </c>
      <c r="J283" s="119"/>
    </row>
    <row r="284" spans="1:10" ht="20.100000000000001" customHeight="1" x14ac:dyDescent="0.25">
      <c r="A284" s="26">
        <v>278</v>
      </c>
      <c r="B284" s="120"/>
      <c r="C284" s="120"/>
      <c r="D284" s="707"/>
      <c r="E284" s="129"/>
      <c r="F284" s="247"/>
      <c r="G284" s="247"/>
      <c r="H284" s="72" t="str">
        <f t="shared" si="9"/>
        <v/>
      </c>
      <c r="I284" s="488" t="str">
        <f t="shared" si="8"/>
        <v/>
      </c>
      <c r="J284" s="119"/>
    </row>
    <row r="285" spans="1:10" ht="20.100000000000001" customHeight="1" x14ac:dyDescent="0.25">
      <c r="A285" s="26">
        <v>279</v>
      </c>
      <c r="B285" s="120"/>
      <c r="C285" s="120"/>
      <c r="D285" s="707"/>
      <c r="E285" s="129"/>
      <c r="F285" s="247"/>
      <c r="G285" s="247"/>
      <c r="H285" s="72" t="str">
        <f t="shared" si="9"/>
        <v/>
      </c>
      <c r="I285" s="488" t="str">
        <f t="shared" si="8"/>
        <v/>
      </c>
      <c r="J285" s="119"/>
    </row>
    <row r="286" spans="1:10" ht="20.100000000000001" customHeight="1" x14ac:dyDescent="0.25">
      <c r="A286" s="26">
        <v>280</v>
      </c>
      <c r="B286" s="120"/>
      <c r="C286" s="120"/>
      <c r="D286" s="707"/>
      <c r="E286" s="129"/>
      <c r="F286" s="247"/>
      <c r="G286" s="247"/>
      <c r="H286" s="72" t="str">
        <f t="shared" si="9"/>
        <v/>
      </c>
      <c r="I286" s="488" t="str">
        <f t="shared" si="8"/>
        <v/>
      </c>
      <c r="J286" s="119"/>
    </row>
    <row r="287" spans="1:10" ht="20.100000000000001" customHeight="1" x14ac:dyDescent="0.25">
      <c r="A287" s="26">
        <v>281</v>
      </c>
      <c r="B287" s="120"/>
      <c r="C287" s="120"/>
      <c r="D287" s="707"/>
      <c r="E287" s="129"/>
      <c r="F287" s="247"/>
      <c r="G287" s="247"/>
      <c r="H287" s="72" t="str">
        <f t="shared" si="9"/>
        <v/>
      </c>
      <c r="I287" s="488" t="str">
        <f t="shared" si="8"/>
        <v/>
      </c>
      <c r="J287" s="119"/>
    </row>
    <row r="288" spans="1:10" ht="20.100000000000001" customHeight="1" x14ac:dyDescent="0.25">
      <c r="A288" s="26">
        <v>282</v>
      </c>
      <c r="B288" s="120"/>
      <c r="C288" s="120"/>
      <c r="D288" s="707"/>
      <c r="E288" s="129"/>
      <c r="F288" s="247"/>
      <c r="G288" s="247"/>
      <c r="H288" s="72" t="str">
        <f t="shared" si="9"/>
        <v/>
      </c>
      <c r="I288" s="488" t="str">
        <f t="shared" si="8"/>
        <v/>
      </c>
      <c r="J288" s="119"/>
    </row>
    <row r="289" spans="1:10" ht="20.100000000000001" customHeight="1" x14ac:dyDescent="0.25">
      <c r="A289" s="26">
        <v>283</v>
      </c>
      <c r="B289" s="120"/>
      <c r="C289" s="120"/>
      <c r="D289" s="707"/>
      <c r="E289" s="129"/>
      <c r="F289" s="247"/>
      <c r="G289" s="247"/>
      <c r="H289" s="72" t="str">
        <f t="shared" si="9"/>
        <v/>
      </c>
      <c r="I289" s="488" t="str">
        <f t="shared" si="8"/>
        <v/>
      </c>
      <c r="J289" s="119"/>
    </row>
    <row r="290" spans="1:10" ht="20.100000000000001" customHeight="1" x14ac:dyDescent="0.25">
      <c r="A290" s="26">
        <v>284</v>
      </c>
      <c r="B290" s="120"/>
      <c r="C290" s="120"/>
      <c r="D290" s="707"/>
      <c r="E290" s="129"/>
      <c r="F290" s="247"/>
      <c r="G290" s="247"/>
      <c r="H290" s="72" t="str">
        <f t="shared" si="9"/>
        <v/>
      </c>
      <c r="I290" s="488" t="str">
        <f t="shared" si="8"/>
        <v/>
      </c>
      <c r="J290" s="119"/>
    </row>
    <row r="291" spans="1:10" ht="20.100000000000001" customHeight="1" x14ac:dyDescent="0.25">
      <c r="A291" s="26">
        <v>285</v>
      </c>
      <c r="B291" s="120"/>
      <c r="C291" s="120"/>
      <c r="D291" s="707"/>
      <c r="E291" s="129"/>
      <c r="F291" s="247"/>
      <c r="G291" s="247"/>
      <c r="H291" s="72" t="str">
        <f t="shared" si="9"/>
        <v/>
      </c>
      <c r="I291" s="488" t="str">
        <f t="shared" si="8"/>
        <v/>
      </c>
      <c r="J291" s="119"/>
    </row>
    <row r="292" spans="1:10" ht="20.100000000000001" customHeight="1" x14ac:dyDescent="0.25">
      <c r="A292" s="26">
        <v>286</v>
      </c>
      <c r="B292" s="120"/>
      <c r="C292" s="120"/>
      <c r="D292" s="707"/>
      <c r="E292" s="129"/>
      <c r="F292" s="247"/>
      <c r="G292" s="247"/>
      <c r="H292" s="72" t="str">
        <f t="shared" si="9"/>
        <v/>
      </c>
      <c r="I292" s="488" t="str">
        <f t="shared" si="8"/>
        <v/>
      </c>
      <c r="J292" s="119"/>
    </row>
    <row r="293" spans="1:10" ht="20.100000000000001" customHeight="1" x14ac:dyDescent="0.25">
      <c r="A293" s="26">
        <v>287</v>
      </c>
      <c r="B293" s="120"/>
      <c r="C293" s="120"/>
      <c r="D293" s="707"/>
      <c r="E293" s="129"/>
      <c r="F293" s="247"/>
      <c r="G293" s="247"/>
      <c r="H293" s="72" t="str">
        <f t="shared" si="9"/>
        <v/>
      </c>
      <c r="I293" s="488" t="str">
        <f t="shared" si="8"/>
        <v/>
      </c>
      <c r="J293" s="119"/>
    </row>
    <row r="294" spans="1:10" ht="20.100000000000001" customHeight="1" x14ac:dyDescent="0.25">
      <c r="A294" s="26">
        <v>288</v>
      </c>
      <c r="B294" s="120"/>
      <c r="C294" s="120"/>
      <c r="D294" s="707"/>
      <c r="E294" s="129"/>
      <c r="F294" s="247"/>
      <c r="G294" s="247"/>
      <c r="H294" s="72" t="str">
        <f t="shared" si="9"/>
        <v/>
      </c>
      <c r="I294" s="488" t="str">
        <f t="shared" si="8"/>
        <v/>
      </c>
      <c r="J294" s="119"/>
    </row>
    <row r="295" spans="1:10" ht="20.100000000000001" customHeight="1" x14ac:dyDescent="0.25">
      <c r="A295" s="26">
        <v>289</v>
      </c>
      <c r="B295" s="120"/>
      <c r="C295" s="120"/>
      <c r="D295" s="707"/>
      <c r="E295" s="129"/>
      <c r="F295" s="247"/>
      <c r="G295" s="247"/>
      <c r="H295" s="72" t="str">
        <f t="shared" si="9"/>
        <v/>
      </c>
      <c r="I295" s="488" t="str">
        <f t="shared" si="8"/>
        <v/>
      </c>
      <c r="J295" s="119"/>
    </row>
    <row r="296" spans="1:10" ht="20.100000000000001" customHeight="1" x14ac:dyDescent="0.25">
      <c r="A296" s="26">
        <v>290</v>
      </c>
      <c r="B296" s="120"/>
      <c r="C296" s="120"/>
      <c r="D296" s="707"/>
      <c r="E296" s="129"/>
      <c r="F296" s="247"/>
      <c r="G296" s="247"/>
      <c r="H296" s="72" t="str">
        <f t="shared" si="9"/>
        <v/>
      </c>
      <c r="I296" s="488" t="str">
        <f t="shared" si="8"/>
        <v/>
      </c>
      <c r="J296" s="119"/>
    </row>
    <row r="297" spans="1:10" ht="20.100000000000001" customHeight="1" x14ac:dyDescent="0.25">
      <c r="A297" s="26">
        <v>291</v>
      </c>
      <c r="B297" s="120"/>
      <c r="C297" s="120"/>
      <c r="D297" s="707"/>
      <c r="E297" s="129"/>
      <c r="F297" s="247"/>
      <c r="G297" s="247"/>
      <c r="H297" s="72" t="str">
        <f t="shared" si="9"/>
        <v/>
      </c>
      <c r="I297" s="488" t="str">
        <f t="shared" si="8"/>
        <v/>
      </c>
      <c r="J297" s="119"/>
    </row>
    <row r="298" spans="1:10" ht="20.100000000000001" customHeight="1" x14ac:dyDescent="0.25">
      <c r="A298" s="26">
        <v>292</v>
      </c>
      <c r="B298" s="120"/>
      <c r="C298" s="120"/>
      <c r="D298" s="707"/>
      <c r="E298" s="129"/>
      <c r="F298" s="247"/>
      <c r="G298" s="247"/>
      <c r="H298" s="72" t="str">
        <f t="shared" si="9"/>
        <v/>
      </c>
      <c r="I298" s="488" t="str">
        <f t="shared" si="8"/>
        <v/>
      </c>
      <c r="J298" s="119"/>
    </row>
    <row r="299" spans="1:10" ht="20.100000000000001" customHeight="1" x14ac:dyDescent="0.25">
      <c r="A299" s="26">
        <v>293</v>
      </c>
      <c r="B299" s="120"/>
      <c r="C299" s="120"/>
      <c r="D299" s="707"/>
      <c r="E299" s="129"/>
      <c r="F299" s="247"/>
      <c r="G299" s="247"/>
      <c r="H299" s="72" t="str">
        <f t="shared" si="9"/>
        <v/>
      </c>
      <c r="I299" s="488" t="str">
        <f t="shared" si="8"/>
        <v/>
      </c>
      <c r="J299" s="119"/>
    </row>
    <row r="300" spans="1:10" ht="20.100000000000001" customHeight="1" x14ac:dyDescent="0.25">
      <c r="A300" s="26">
        <v>294</v>
      </c>
      <c r="B300" s="120"/>
      <c r="C300" s="120"/>
      <c r="D300" s="707"/>
      <c r="E300" s="129"/>
      <c r="F300" s="247"/>
      <c r="G300" s="247"/>
      <c r="H300" s="72" t="str">
        <f t="shared" si="9"/>
        <v/>
      </c>
      <c r="I300" s="488" t="str">
        <f t="shared" si="8"/>
        <v/>
      </c>
      <c r="J300" s="119"/>
    </row>
    <row r="301" spans="1:10" ht="20.100000000000001" customHeight="1" x14ac:dyDescent="0.25">
      <c r="A301" s="26">
        <v>295</v>
      </c>
      <c r="B301" s="120"/>
      <c r="C301" s="120"/>
      <c r="D301" s="707"/>
      <c r="E301" s="129"/>
      <c r="F301" s="247"/>
      <c r="G301" s="247"/>
      <c r="H301" s="72" t="str">
        <f t="shared" si="9"/>
        <v/>
      </c>
      <c r="I301" s="488" t="str">
        <f t="shared" si="8"/>
        <v/>
      </c>
      <c r="J301" s="119"/>
    </row>
    <row r="302" spans="1:10" ht="20.100000000000001" customHeight="1" x14ac:dyDescent="0.25">
      <c r="A302" s="26">
        <v>296</v>
      </c>
      <c r="B302" s="120"/>
      <c r="C302" s="120"/>
      <c r="D302" s="707"/>
      <c r="E302" s="129"/>
      <c r="F302" s="247"/>
      <c r="G302" s="247"/>
      <c r="H302" s="72" t="str">
        <f t="shared" si="9"/>
        <v/>
      </c>
      <c r="I302" s="488" t="str">
        <f t="shared" si="8"/>
        <v/>
      </c>
      <c r="J302" s="119"/>
    </row>
    <row r="303" spans="1:10" ht="20.100000000000001" customHeight="1" x14ac:dyDescent="0.25">
      <c r="A303" s="26">
        <v>297</v>
      </c>
      <c r="B303" s="120"/>
      <c r="C303" s="120"/>
      <c r="D303" s="707"/>
      <c r="E303" s="129"/>
      <c r="F303" s="247"/>
      <c r="G303" s="247"/>
      <c r="H303" s="72" t="str">
        <f t="shared" si="9"/>
        <v/>
      </c>
      <c r="I303" s="488" t="str">
        <f t="shared" si="8"/>
        <v/>
      </c>
      <c r="J303" s="119"/>
    </row>
    <row r="304" spans="1:10" ht="20.100000000000001" customHeight="1" x14ac:dyDescent="0.25">
      <c r="A304" s="26">
        <v>298</v>
      </c>
      <c r="B304" s="120"/>
      <c r="C304" s="120"/>
      <c r="D304" s="707"/>
      <c r="E304" s="129"/>
      <c r="F304" s="247"/>
      <c r="G304" s="247"/>
      <c r="H304" s="72" t="str">
        <f t="shared" si="9"/>
        <v/>
      </c>
      <c r="I304" s="488" t="str">
        <f t="shared" si="8"/>
        <v/>
      </c>
      <c r="J304" s="119"/>
    </row>
    <row r="305" spans="1:10" ht="20.100000000000001" customHeight="1" x14ac:dyDescent="0.25">
      <c r="A305" s="26">
        <v>299</v>
      </c>
      <c r="B305" s="120"/>
      <c r="C305" s="120"/>
      <c r="D305" s="707"/>
      <c r="E305" s="129"/>
      <c r="F305" s="247"/>
      <c r="G305" s="247"/>
      <c r="H305" s="72" t="str">
        <f t="shared" si="9"/>
        <v/>
      </c>
      <c r="I305" s="488" t="str">
        <f t="shared" si="8"/>
        <v/>
      </c>
      <c r="J305" s="119"/>
    </row>
    <row r="306" spans="1:10" ht="20.100000000000001" customHeight="1" x14ac:dyDescent="0.25">
      <c r="A306" s="26">
        <v>300</v>
      </c>
      <c r="B306" s="120"/>
      <c r="C306" s="120"/>
      <c r="D306" s="707"/>
      <c r="E306" s="129"/>
      <c r="F306" s="247"/>
      <c r="G306" s="247"/>
      <c r="H306" s="72" t="str">
        <f t="shared" si="9"/>
        <v/>
      </c>
      <c r="I306" s="488" t="str">
        <f t="shared" si="8"/>
        <v/>
      </c>
      <c r="J306" s="119"/>
    </row>
    <row r="307" spans="1:10" ht="20.100000000000001" customHeight="1" x14ac:dyDescent="0.25">
      <c r="A307" s="26">
        <v>301</v>
      </c>
      <c r="B307" s="120"/>
      <c r="C307" s="120"/>
      <c r="D307" s="707"/>
      <c r="E307" s="129"/>
      <c r="F307" s="247"/>
      <c r="G307" s="247"/>
      <c r="H307" s="72" t="str">
        <f t="shared" si="9"/>
        <v/>
      </c>
      <c r="I307" s="488" t="str">
        <f t="shared" si="8"/>
        <v/>
      </c>
      <c r="J307" s="119"/>
    </row>
    <row r="308" spans="1:10" ht="20.100000000000001" customHeight="1" x14ac:dyDescent="0.25">
      <c r="A308" s="26">
        <v>302</v>
      </c>
      <c r="B308" s="120"/>
      <c r="C308" s="120"/>
      <c r="D308" s="707"/>
      <c r="E308" s="129"/>
      <c r="F308" s="247"/>
      <c r="G308" s="247"/>
      <c r="H308" s="72" t="str">
        <f t="shared" si="9"/>
        <v/>
      </c>
      <c r="I308" s="488" t="str">
        <f t="shared" si="8"/>
        <v/>
      </c>
      <c r="J308" s="119"/>
    </row>
    <row r="309" spans="1:10" ht="20.100000000000001" customHeight="1" x14ac:dyDescent="0.25">
      <c r="A309" s="26">
        <v>303</v>
      </c>
      <c r="B309" s="120"/>
      <c r="C309" s="120"/>
      <c r="D309" s="707"/>
      <c r="E309" s="129"/>
      <c r="F309" s="247"/>
      <c r="G309" s="247"/>
      <c r="H309" s="72" t="str">
        <f t="shared" si="9"/>
        <v/>
      </c>
      <c r="I309" s="488" t="str">
        <f t="shared" si="8"/>
        <v/>
      </c>
      <c r="J309" s="119"/>
    </row>
    <row r="310" spans="1:10" ht="20.100000000000001" customHeight="1" x14ac:dyDescent="0.25">
      <c r="A310" s="26">
        <v>304</v>
      </c>
      <c r="B310" s="120"/>
      <c r="C310" s="120"/>
      <c r="D310" s="707"/>
      <c r="E310" s="129"/>
      <c r="F310" s="247"/>
      <c r="G310" s="247"/>
      <c r="H310" s="72" t="str">
        <f t="shared" si="9"/>
        <v/>
      </c>
      <c r="I310" s="488" t="str">
        <f t="shared" si="8"/>
        <v/>
      </c>
      <c r="J310" s="119"/>
    </row>
    <row r="311" spans="1:10" ht="20.100000000000001" customHeight="1" x14ac:dyDescent="0.25">
      <c r="A311" s="26">
        <v>305</v>
      </c>
      <c r="B311" s="120"/>
      <c r="C311" s="120"/>
      <c r="D311" s="707"/>
      <c r="E311" s="129"/>
      <c r="F311" s="247"/>
      <c r="G311" s="247"/>
      <c r="H311" s="72" t="str">
        <f t="shared" si="9"/>
        <v/>
      </c>
      <c r="I311" s="488" t="str">
        <f t="shared" si="8"/>
        <v/>
      </c>
      <c r="J311" s="119"/>
    </row>
    <row r="312" spans="1:10" ht="20.100000000000001" customHeight="1" x14ac:dyDescent="0.25">
      <c r="A312" s="26">
        <v>306</v>
      </c>
      <c r="B312" s="120"/>
      <c r="C312" s="120"/>
      <c r="D312" s="707"/>
      <c r="E312" s="129"/>
      <c r="F312" s="247"/>
      <c r="G312" s="247"/>
      <c r="H312" s="72" t="str">
        <f t="shared" si="9"/>
        <v/>
      </c>
      <c r="I312" s="488" t="str">
        <f t="shared" si="8"/>
        <v/>
      </c>
      <c r="J312" s="119"/>
    </row>
    <row r="313" spans="1:10" ht="20.100000000000001" customHeight="1" x14ac:dyDescent="0.25">
      <c r="A313" s="26">
        <v>307</v>
      </c>
      <c r="B313" s="120"/>
      <c r="C313" s="120"/>
      <c r="D313" s="707"/>
      <c r="E313" s="129"/>
      <c r="F313" s="247"/>
      <c r="G313" s="247"/>
      <c r="H313" s="72" t="str">
        <f t="shared" si="9"/>
        <v/>
      </c>
      <c r="I313" s="488" t="str">
        <f t="shared" si="8"/>
        <v/>
      </c>
      <c r="J313" s="119"/>
    </row>
    <row r="314" spans="1:10" ht="20.100000000000001" customHeight="1" x14ac:dyDescent="0.25">
      <c r="A314" s="26">
        <v>308</v>
      </c>
      <c r="B314" s="120"/>
      <c r="C314" s="120"/>
      <c r="D314" s="707"/>
      <c r="E314" s="129"/>
      <c r="F314" s="247"/>
      <c r="G314" s="247"/>
      <c r="H314" s="72" t="str">
        <f t="shared" si="9"/>
        <v/>
      </c>
      <c r="I314" s="488" t="str">
        <f t="shared" si="8"/>
        <v/>
      </c>
      <c r="J314" s="119"/>
    </row>
    <row r="315" spans="1:10" ht="20.100000000000001" customHeight="1" x14ac:dyDescent="0.25">
      <c r="A315" s="26">
        <v>309</v>
      </c>
      <c r="B315" s="120"/>
      <c r="C315" s="120"/>
      <c r="D315" s="707"/>
      <c r="E315" s="129"/>
      <c r="F315" s="247"/>
      <c r="G315" s="247"/>
      <c r="H315" s="72" t="str">
        <f t="shared" si="9"/>
        <v/>
      </c>
      <c r="I315" s="488" t="str">
        <f t="shared" si="8"/>
        <v/>
      </c>
      <c r="J315" s="119"/>
    </row>
    <row r="316" spans="1:10" ht="20.100000000000001" customHeight="1" x14ac:dyDescent="0.25">
      <c r="A316" s="26">
        <v>310</v>
      </c>
      <c r="B316" s="120"/>
      <c r="C316" s="120"/>
      <c r="D316" s="707"/>
      <c r="E316" s="129"/>
      <c r="F316" s="247"/>
      <c r="G316" s="247"/>
      <c r="H316" s="72" t="str">
        <f t="shared" si="9"/>
        <v/>
      </c>
      <c r="I316" s="488" t="str">
        <f t="shared" si="8"/>
        <v/>
      </c>
      <c r="J316" s="119"/>
    </row>
    <row r="317" spans="1:10" ht="20.100000000000001" customHeight="1" x14ac:dyDescent="0.25">
      <c r="A317" s="26">
        <v>311</v>
      </c>
      <c r="B317" s="120"/>
      <c r="C317" s="120"/>
      <c r="D317" s="707"/>
      <c r="E317" s="129"/>
      <c r="F317" s="247"/>
      <c r="G317" s="247"/>
      <c r="H317" s="72" t="str">
        <f t="shared" si="9"/>
        <v/>
      </c>
      <c r="I317" s="488" t="str">
        <f t="shared" si="8"/>
        <v/>
      </c>
      <c r="J317" s="119"/>
    </row>
    <row r="318" spans="1:10" ht="20.100000000000001" customHeight="1" x14ac:dyDescent="0.25">
      <c r="A318" s="26">
        <v>312</v>
      </c>
      <c r="B318" s="120"/>
      <c r="C318" s="120"/>
      <c r="D318" s="707"/>
      <c r="E318" s="129"/>
      <c r="F318" s="247"/>
      <c r="G318" s="247"/>
      <c r="H318" s="72" t="str">
        <f t="shared" si="9"/>
        <v/>
      </c>
      <c r="I318" s="488" t="str">
        <f t="shared" si="8"/>
        <v/>
      </c>
      <c r="J318" s="119"/>
    </row>
    <row r="319" spans="1:10" ht="20.100000000000001" customHeight="1" x14ac:dyDescent="0.25">
      <c r="A319" s="26">
        <v>313</v>
      </c>
      <c r="B319" s="120"/>
      <c r="C319" s="120"/>
      <c r="D319" s="707"/>
      <c r="E319" s="129"/>
      <c r="F319" s="247"/>
      <c r="G319" s="247"/>
      <c r="H319" s="72" t="str">
        <f t="shared" si="9"/>
        <v/>
      </c>
      <c r="I319" s="488" t="str">
        <f t="shared" si="8"/>
        <v/>
      </c>
      <c r="J319" s="119"/>
    </row>
    <row r="320" spans="1:10" ht="20.100000000000001" customHeight="1" x14ac:dyDescent="0.25">
      <c r="A320" s="26">
        <v>314</v>
      </c>
      <c r="B320" s="120"/>
      <c r="C320" s="120"/>
      <c r="D320" s="707"/>
      <c r="E320" s="129"/>
      <c r="F320" s="247"/>
      <c r="G320" s="247"/>
      <c r="H320" s="72" t="str">
        <f t="shared" si="9"/>
        <v/>
      </c>
      <c r="I320" s="488" t="str">
        <f t="shared" si="8"/>
        <v/>
      </c>
      <c r="J320" s="119"/>
    </row>
    <row r="321" spans="1:10" ht="20.100000000000001" customHeight="1" x14ac:dyDescent="0.25">
      <c r="A321" s="26">
        <v>315</v>
      </c>
      <c r="B321" s="120"/>
      <c r="C321" s="120"/>
      <c r="D321" s="707"/>
      <c r="E321" s="129"/>
      <c r="F321" s="247"/>
      <c r="G321" s="247"/>
      <c r="H321" s="72" t="str">
        <f t="shared" si="9"/>
        <v/>
      </c>
      <c r="I321" s="488" t="str">
        <f t="shared" si="8"/>
        <v/>
      </c>
      <c r="J321" s="119"/>
    </row>
    <row r="322" spans="1:10" ht="20.100000000000001" customHeight="1" x14ac:dyDescent="0.25">
      <c r="A322" s="26">
        <v>316</v>
      </c>
      <c r="B322" s="120"/>
      <c r="C322" s="120"/>
      <c r="D322" s="707"/>
      <c r="E322" s="129"/>
      <c r="F322" s="247"/>
      <c r="G322" s="247"/>
      <c r="H322" s="72" t="str">
        <f t="shared" si="9"/>
        <v/>
      </c>
      <c r="I322" s="488" t="str">
        <f t="shared" si="8"/>
        <v/>
      </c>
      <c r="J322" s="119"/>
    </row>
    <row r="323" spans="1:10" ht="20.100000000000001" customHeight="1" x14ac:dyDescent="0.25">
      <c r="A323" s="26">
        <v>317</v>
      </c>
      <c r="B323" s="120"/>
      <c r="C323" s="120"/>
      <c r="D323" s="707"/>
      <c r="E323" s="129"/>
      <c r="F323" s="247"/>
      <c r="G323" s="247"/>
      <c r="H323" s="72" t="str">
        <f t="shared" si="9"/>
        <v/>
      </c>
      <c r="I323" s="488" t="str">
        <f t="shared" si="8"/>
        <v/>
      </c>
      <c r="J323" s="119"/>
    </row>
    <row r="324" spans="1:10" ht="20.100000000000001" customHeight="1" x14ac:dyDescent="0.25">
      <c r="A324" s="26">
        <v>318</v>
      </c>
      <c r="B324" s="120"/>
      <c r="C324" s="120"/>
      <c r="D324" s="707"/>
      <c r="E324" s="129"/>
      <c r="F324" s="247"/>
      <c r="G324" s="247"/>
      <c r="H324" s="72" t="str">
        <f t="shared" si="9"/>
        <v/>
      </c>
      <c r="I324" s="488" t="str">
        <f t="shared" si="8"/>
        <v/>
      </c>
      <c r="J324" s="119"/>
    </row>
    <row r="325" spans="1:10" ht="20.100000000000001" customHeight="1" x14ac:dyDescent="0.25">
      <c r="A325" s="26">
        <v>319</v>
      </c>
      <c r="B325" s="120"/>
      <c r="C325" s="120"/>
      <c r="D325" s="707"/>
      <c r="E325" s="129"/>
      <c r="F325" s="247"/>
      <c r="G325" s="247"/>
      <c r="H325" s="72" t="str">
        <f t="shared" si="9"/>
        <v/>
      </c>
      <c r="I325" s="488" t="str">
        <f t="shared" si="8"/>
        <v/>
      </c>
      <c r="J325" s="119"/>
    </row>
    <row r="326" spans="1:10" ht="20.100000000000001" customHeight="1" x14ac:dyDescent="0.25">
      <c r="A326" s="26">
        <v>320</v>
      </c>
      <c r="B326" s="120"/>
      <c r="C326" s="120"/>
      <c r="D326" s="707"/>
      <c r="E326" s="129"/>
      <c r="F326" s="247"/>
      <c r="G326" s="247"/>
      <c r="H326" s="72" t="str">
        <f t="shared" si="9"/>
        <v/>
      </c>
      <c r="I326" s="488" t="str">
        <f t="shared" si="8"/>
        <v/>
      </c>
      <c r="J326" s="119"/>
    </row>
    <row r="327" spans="1:10" ht="20.100000000000001" customHeight="1" x14ac:dyDescent="0.25">
      <c r="A327" s="26">
        <v>321</v>
      </c>
      <c r="B327" s="120"/>
      <c r="C327" s="120"/>
      <c r="D327" s="707"/>
      <c r="E327" s="129"/>
      <c r="F327" s="247"/>
      <c r="G327" s="247"/>
      <c r="H327" s="72" t="str">
        <f t="shared" si="9"/>
        <v/>
      </c>
      <c r="I327" s="488" t="str">
        <f t="shared" si="8"/>
        <v/>
      </c>
      <c r="J327" s="119"/>
    </row>
    <row r="328" spans="1:10" ht="20.100000000000001" customHeight="1" x14ac:dyDescent="0.25">
      <c r="A328" s="26">
        <v>322</v>
      </c>
      <c r="B328" s="120"/>
      <c r="C328" s="120"/>
      <c r="D328" s="707"/>
      <c r="E328" s="129"/>
      <c r="F328" s="247"/>
      <c r="G328" s="247"/>
      <c r="H328" s="72" t="str">
        <f t="shared" si="9"/>
        <v/>
      </c>
      <c r="I328" s="488" t="str">
        <f t="shared" ref="I328:I391" si="10">IF(C328="","",IF(AND(C328="Internes",D328&gt;=12),5.19*E328,IF(AND(C328="Internes",D328&lt;12),11.42*E328,IF(AND(C328="Mayotte",D328&gt;=12),12*E328,IF(AND(C328="Mayotte",D328&lt;12),21.53*E328,IF(AND(C328="Hors territoire",D328&gt;=12),23.73*E328,IF(AND(C328="Hors territoire",D328&lt;12),39.97*E328,"")))))))</f>
        <v/>
      </c>
      <c r="J328" s="119"/>
    </row>
    <row r="329" spans="1:10" ht="20.100000000000001" customHeight="1" x14ac:dyDescent="0.25">
      <c r="A329" s="26">
        <v>323</v>
      </c>
      <c r="B329" s="120"/>
      <c r="C329" s="120"/>
      <c r="D329" s="707"/>
      <c r="E329" s="129"/>
      <c r="F329" s="247"/>
      <c r="G329" s="247"/>
      <c r="H329" s="72" t="str">
        <f t="shared" ref="H329:H392" si="11">IF(C329="","",IF(AND(C329="Internes",D329&gt;=12),5.19,IF(AND(C329="Internes",D329&lt;12),11.42,IF(AND(C329="Mayotte",D329&gt;=12),12,IF(AND(C329="Mayotte",D329&lt;12),21.53,IF(AND(C329="Hors territoire",D329&gt;=12),23.73,IF(AND(C329="Hors territoire",D329&lt;12),39.97,"")))))))</f>
        <v/>
      </c>
      <c r="I329" s="488" t="str">
        <f t="shared" si="10"/>
        <v/>
      </c>
      <c r="J329" s="119"/>
    </row>
    <row r="330" spans="1:10" ht="20.100000000000001" customHeight="1" x14ac:dyDescent="0.25">
      <c r="A330" s="26">
        <v>324</v>
      </c>
      <c r="B330" s="120"/>
      <c r="C330" s="120"/>
      <c r="D330" s="707"/>
      <c r="E330" s="129"/>
      <c r="F330" s="247"/>
      <c r="G330" s="247"/>
      <c r="H330" s="72" t="str">
        <f t="shared" si="11"/>
        <v/>
      </c>
      <c r="I330" s="488" t="str">
        <f t="shared" si="10"/>
        <v/>
      </c>
      <c r="J330" s="119"/>
    </row>
    <row r="331" spans="1:10" ht="20.100000000000001" customHeight="1" x14ac:dyDescent="0.25">
      <c r="A331" s="26">
        <v>325</v>
      </c>
      <c r="B331" s="120"/>
      <c r="C331" s="120"/>
      <c r="D331" s="707"/>
      <c r="E331" s="129"/>
      <c r="F331" s="247"/>
      <c r="G331" s="247"/>
      <c r="H331" s="72" t="str">
        <f t="shared" si="11"/>
        <v/>
      </c>
      <c r="I331" s="488" t="str">
        <f t="shared" si="10"/>
        <v/>
      </c>
      <c r="J331" s="119"/>
    </row>
    <row r="332" spans="1:10" ht="20.100000000000001" customHeight="1" x14ac:dyDescent="0.25">
      <c r="A332" s="26">
        <v>326</v>
      </c>
      <c r="B332" s="120"/>
      <c r="C332" s="120"/>
      <c r="D332" s="707"/>
      <c r="E332" s="129"/>
      <c r="F332" s="247"/>
      <c r="G332" s="247"/>
      <c r="H332" s="72" t="str">
        <f t="shared" si="11"/>
        <v/>
      </c>
      <c r="I332" s="488" t="str">
        <f t="shared" si="10"/>
        <v/>
      </c>
      <c r="J332" s="119"/>
    </row>
    <row r="333" spans="1:10" ht="20.100000000000001" customHeight="1" x14ac:dyDescent="0.25">
      <c r="A333" s="26">
        <v>327</v>
      </c>
      <c r="B333" s="120"/>
      <c r="C333" s="120"/>
      <c r="D333" s="707"/>
      <c r="E333" s="129"/>
      <c r="F333" s="247"/>
      <c r="G333" s="247"/>
      <c r="H333" s="72" t="str">
        <f t="shared" si="11"/>
        <v/>
      </c>
      <c r="I333" s="488" t="str">
        <f t="shared" si="10"/>
        <v/>
      </c>
      <c r="J333" s="119"/>
    </row>
    <row r="334" spans="1:10" ht="20.100000000000001" customHeight="1" x14ac:dyDescent="0.25">
      <c r="A334" s="26">
        <v>328</v>
      </c>
      <c r="B334" s="120"/>
      <c r="C334" s="120"/>
      <c r="D334" s="707"/>
      <c r="E334" s="129"/>
      <c r="F334" s="247"/>
      <c r="G334" s="247"/>
      <c r="H334" s="72" t="str">
        <f t="shared" si="11"/>
        <v/>
      </c>
      <c r="I334" s="488" t="str">
        <f t="shared" si="10"/>
        <v/>
      </c>
      <c r="J334" s="119"/>
    </row>
    <row r="335" spans="1:10" ht="20.100000000000001" customHeight="1" x14ac:dyDescent="0.25">
      <c r="A335" s="26">
        <v>329</v>
      </c>
      <c r="B335" s="120"/>
      <c r="C335" s="120"/>
      <c r="D335" s="707"/>
      <c r="E335" s="129"/>
      <c r="F335" s="247"/>
      <c r="G335" s="247"/>
      <c r="H335" s="72" t="str">
        <f t="shared" si="11"/>
        <v/>
      </c>
      <c r="I335" s="488" t="str">
        <f t="shared" si="10"/>
        <v/>
      </c>
      <c r="J335" s="119"/>
    </row>
    <row r="336" spans="1:10" ht="20.100000000000001" customHeight="1" x14ac:dyDescent="0.25">
      <c r="A336" s="26">
        <v>330</v>
      </c>
      <c r="B336" s="120"/>
      <c r="C336" s="120"/>
      <c r="D336" s="707"/>
      <c r="E336" s="129"/>
      <c r="F336" s="247"/>
      <c r="G336" s="247"/>
      <c r="H336" s="72" t="str">
        <f t="shared" si="11"/>
        <v/>
      </c>
      <c r="I336" s="488" t="str">
        <f t="shared" si="10"/>
        <v/>
      </c>
      <c r="J336" s="119"/>
    </row>
    <row r="337" spans="1:10" ht="20.100000000000001" customHeight="1" x14ac:dyDescent="0.25">
      <c r="A337" s="26">
        <v>331</v>
      </c>
      <c r="B337" s="120"/>
      <c r="C337" s="120"/>
      <c r="D337" s="707"/>
      <c r="E337" s="129"/>
      <c r="F337" s="247"/>
      <c r="G337" s="247"/>
      <c r="H337" s="72" t="str">
        <f t="shared" si="11"/>
        <v/>
      </c>
      <c r="I337" s="488" t="str">
        <f t="shared" si="10"/>
        <v/>
      </c>
      <c r="J337" s="119"/>
    </row>
    <row r="338" spans="1:10" ht="20.100000000000001" customHeight="1" x14ac:dyDescent="0.25">
      <c r="A338" s="26">
        <v>332</v>
      </c>
      <c r="B338" s="120"/>
      <c r="C338" s="120"/>
      <c r="D338" s="707"/>
      <c r="E338" s="129"/>
      <c r="F338" s="247"/>
      <c r="G338" s="247"/>
      <c r="H338" s="72" t="str">
        <f t="shared" si="11"/>
        <v/>
      </c>
      <c r="I338" s="488" t="str">
        <f t="shared" si="10"/>
        <v/>
      </c>
      <c r="J338" s="119"/>
    </row>
    <row r="339" spans="1:10" ht="20.100000000000001" customHeight="1" x14ac:dyDescent="0.25">
      <c r="A339" s="26">
        <v>333</v>
      </c>
      <c r="B339" s="120"/>
      <c r="C339" s="120"/>
      <c r="D339" s="707"/>
      <c r="E339" s="129"/>
      <c r="F339" s="247"/>
      <c r="G339" s="247"/>
      <c r="H339" s="72" t="str">
        <f t="shared" si="11"/>
        <v/>
      </c>
      <c r="I339" s="488" t="str">
        <f t="shared" si="10"/>
        <v/>
      </c>
      <c r="J339" s="119"/>
    </row>
    <row r="340" spans="1:10" ht="20.100000000000001" customHeight="1" x14ac:dyDescent="0.25">
      <c r="A340" s="26">
        <v>334</v>
      </c>
      <c r="B340" s="120"/>
      <c r="C340" s="120"/>
      <c r="D340" s="707"/>
      <c r="E340" s="129"/>
      <c r="F340" s="247"/>
      <c r="G340" s="247"/>
      <c r="H340" s="72" t="str">
        <f t="shared" si="11"/>
        <v/>
      </c>
      <c r="I340" s="488" t="str">
        <f t="shared" si="10"/>
        <v/>
      </c>
      <c r="J340" s="119"/>
    </row>
    <row r="341" spans="1:10" ht="20.100000000000001" customHeight="1" x14ac:dyDescent="0.25">
      <c r="A341" s="26">
        <v>335</v>
      </c>
      <c r="B341" s="120"/>
      <c r="C341" s="120"/>
      <c r="D341" s="707"/>
      <c r="E341" s="129"/>
      <c r="F341" s="247"/>
      <c r="G341" s="247"/>
      <c r="H341" s="72" t="str">
        <f t="shared" si="11"/>
        <v/>
      </c>
      <c r="I341" s="488" t="str">
        <f t="shared" si="10"/>
        <v/>
      </c>
      <c r="J341" s="119"/>
    </row>
    <row r="342" spans="1:10" ht="20.100000000000001" customHeight="1" x14ac:dyDescent="0.25">
      <c r="A342" s="26">
        <v>336</v>
      </c>
      <c r="B342" s="120"/>
      <c r="C342" s="120"/>
      <c r="D342" s="707"/>
      <c r="E342" s="129"/>
      <c r="F342" s="247"/>
      <c r="G342" s="247"/>
      <c r="H342" s="72" t="str">
        <f t="shared" si="11"/>
        <v/>
      </c>
      <c r="I342" s="488" t="str">
        <f t="shared" si="10"/>
        <v/>
      </c>
      <c r="J342" s="119"/>
    </row>
    <row r="343" spans="1:10" ht="20.100000000000001" customHeight="1" x14ac:dyDescent="0.25">
      <c r="A343" s="26">
        <v>337</v>
      </c>
      <c r="B343" s="120"/>
      <c r="C343" s="120"/>
      <c r="D343" s="707"/>
      <c r="E343" s="129"/>
      <c r="F343" s="247"/>
      <c r="G343" s="247"/>
      <c r="H343" s="72" t="str">
        <f t="shared" si="11"/>
        <v/>
      </c>
      <c r="I343" s="488" t="str">
        <f t="shared" si="10"/>
        <v/>
      </c>
      <c r="J343" s="119"/>
    </row>
    <row r="344" spans="1:10" ht="20.100000000000001" customHeight="1" x14ac:dyDescent="0.25">
      <c r="A344" s="26">
        <v>338</v>
      </c>
      <c r="B344" s="120"/>
      <c r="C344" s="120"/>
      <c r="D344" s="707"/>
      <c r="E344" s="129"/>
      <c r="F344" s="247"/>
      <c r="G344" s="247"/>
      <c r="H344" s="72" t="str">
        <f t="shared" si="11"/>
        <v/>
      </c>
      <c r="I344" s="488" t="str">
        <f t="shared" si="10"/>
        <v/>
      </c>
      <c r="J344" s="119"/>
    </row>
    <row r="345" spans="1:10" ht="20.100000000000001" customHeight="1" x14ac:dyDescent="0.25">
      <c r="A345" s="26">
        <v>339</v>
      </c>
      <c r="B345" s="120"/>
      <c r="C345" s="120"/>
      <c r="D345" s="707"/>
      <c r="E345" s="129"/>
      <c r="F345" s="247"/>
      <c r="G345" s="247"/>
      <c r="H345" s="72" t="str">
        <f t="shared" si="11"/>
        <v/>
      </c>
      <c r="I345" s="488" t="str">
        <f t="shared" si="10"/>
        <v/>
      </c>
      <c r="J345" s="119"/>
    </row>
    <row r="346" spans="1:10" ht="20.100000000000001" customHeight="1" x14ac:dyDescent="0.25">
      <c r="A346" s="26">
        <v>340</v>
      </c>
      <c r="B346" s="120"/>
      <c r="C346" s="120"/>
      <c r="D346" s="707"/>
      <c r="E346" s="129"/>
      <c r="F346" s="247"/>
      <c r="G346" s="247"/>
      <c r="H346" s="72" t="str">
        <f t="shared" si="11"/>
        <v/>
      </c>
      <c r="I346" s="488" t="str">
        <f t="shared" si="10"/>
        <v/>
      </c>
      <c r="J346" s="119"/>
    </row>
    <row r="347" spans="1:10" ht="20.100000000000001" customHeight="1" x14ac:dyDescent="0.25">
      <c r="A347" s="26">
        <v>341</v>
      </c>
      <c r="B347" s="120"/>
      <c r="C347" s="120"/>
      <c r="D347" s="707"/>
      <c r="E347" s="129"/>
      <c r="F347" s="247"/>
      <c r="G347" s="247"/>
      <c r="H347" s="72" t="str">
        <f t="shared" si="11"/>
        <v/>
      </c>
      <c r="I347" s="488" t="str">
        <f t="shared" si="10"/>
        <v/>
      </c>
      <c r="J347" s="119"/>
    </row>
    <row r="348" spans="1:10" ht="20.100000000000001" customHeight="1" x14ac:dyDescent="0.25">
      <c r="A348" s="26">
        <v>342</v>
      </c>
      <c r="B348" s="120"/>
      <c r="C348" s="120"/>
      <c r="D348" s="707"/>
      <c r="E348" s="129"/>
      <c r="F348" s="247"/>
      <c r="G348" s="247"/>
      <c r="H348" s="72" t="str">
        <f t="shared" si="11"/>
        <v/>
      </c>
      <c r="I348" s="488" t="str">
        <f t="shared" si="10"/>
        <v/>
      </c>
      <c r="J348" s="119"/>
    </row>
    <row r="349" spans="1:10" ht="20.100000000000001" customHeight="1" x14ac:dyDescent="0.25">
      <c r="A349" s="26">
        <v>343</v>
      </c>
      <c r="B349" s="120"/>
      <c r="C349" s="120"/>
      <c r="D349" s="707"/>
      <c r="E349" s="129"/>
      <c r="F349" s="247"/>
      <c r="G349" s="247"/>
      <c r="H349" s="72" t="str">
        <f t="shared" si="11"/>
        <v/>
      </c>
      <c r="I349" s="488" t="str">
        <f t="shared" si="10"/>
        <v/>
      </c>
      <c r="J349" s="119"/>
    </row>
    <row r="350" spans="1:10" ht="20.100000000000001" customHeight="1" x14ac:dyDescent="0.25">
      <c r="A350" s="26">
        <v>344</v>
      </c>
      <c r="B350" s="120"/>
      <c r="C350" s="120"/>
      <c r="D350" s="707"/>
      <c r="E350" s="129"/>
      <c r="F350" s="247"/>
      <c r="G350" s="247"/>
      <c r="H350" s="72" t="str">
        <f t="shared" si="11"/>
        <v/>
      </c>
      <c r="I350" s="488" t="str">
        <f t="shared" si="10"/>
        <v/>
      </c>
      <c r="J350" s="119"/>
    </row>
    <row r="351" spans="1:10" ht="20.100000000000001" customHeight="1" x14ac:dyDescent="0.25">
      <c r="A351" s="26">
        <v>345</v>
      </c>
      <c r="B351" s="120"/>
      <c r="C351" s="120"/>
      <c r="D351" s="707"/>
      <c r="E351" s="129"/>
      <c r="F351" s="247"/>
      <c r="G351" s="247"/>
      <c r="H351" s="72" t="str">
        <f t="shared" si="11"/>
        <v/>
      </c>
      <c r="I351" s="488" t="str">
        <f t="shared" si="10"/>
        <v/>
      </c>
      <c r="J351" s="119"/>
    </row>
    <row r="352" spans="1:10" ht="20.100000000000001" customHeight="1" x14ac:dyDescent="0.25">
      <c r="A352" s="26">
        <v>346</v>
      </c>
      <c r="B352" s="120"/>
      <c r="C352" s="120"/>
      <c r="D352" s="707"/>
      <c r="E352" s="129"/>
      <c r="F352" s="247"/>
      <c r="G352" s="247"/>
      <c r="H352" s="72" t="str">
        <f t="shared" si="11"/>
        <v/>
      </c>
      <c r="I352" s="488" t="str">
        <f t="shared" si="10"/>
        <v/>
      </c>
      <c r="J352" s="119"/>
    </row>
    <row r="353" spans="1:10" ht="20.100000000000001" customHeight="1" x14ac:dyDescent="0.25">
      <c r="A353" s="26">
        <v>347</v>
      </c>
      <c r="B353" s="120"/>
      <c r="C353" s="120"/>
      <c r="D353" s="707"/>
      <c r="E353" s="129"/>
      <c r="F353" s="247"/>
      <c r="G353" s="247"/>
      <c r="H353" s="72" t="str">
        <f t="shared" si="11"/>
        <v/>
      </c>
      <c r="I353" s="488" t="str">
        <f t="shared" si="10"/>
        <v/>
      </c>
      <c r="J353" s="119"/>
    </row>
    <row r="354" spans="1:10" ht="20.100000000000001" customHeight="1" x14ac:dyDescent="0.25">
      <c r="A354" s="26">
        <v>348</v>
      </c>
      <c r="B354" s="120"/>
      <c r="C354" s="120"/>
      <c r="D354" s="707"/>
      <c r="E354" s="129"/>
      <c r="F354" s="247"/>
      <c r="G354" s="247"/>
      <c r="H354" s="72" t="str">
        <f t="shared" si="11"/>
        <v/>
      </c>
      <c r="I354" s="488" t="str">
        <f t="shared" si="10"/>
        <v/>
      </c>
      <c r="J354" s="119"/>
    </row>
    <row r="355" spans="1:10" ht="20.100000000000001" customHeight="1" x14ac:dyDescent="0.25">
      <c r="A355" s="26">
        <v>349</v>
      </c>
      <c r="B355" s="120"/>
      <c r="C355" s="120"/>
      <c r="D355" s="707"/>
      <c r="E355" s="129"/>
      <c r="F355" s="247"/>
      <c r="G355" s="247"/>
      <c r="H355" s="72" t="str">
        <f t="shared" si="11"/>
        <v/>
      </c>
      <c r="I355" s="488" t="str">
        <f t="shared" si="10"/>
        <v/>
      </c>
      <c r="J355" s="119"/>
    </row>
    <row r="356" spans="1:10" ht="20.100000000000001" customHeight="1" x14ac:dyDescent="0.25">
      <c r="A356" s="26">
        <v>350</v>
      </c>
      <c r="B356" s="120"/>
      <c r="C356" s="120"/>
      <c r="D356" s="707"/>
      <c r="E356" s="129"/>
      <c r="F356" s="247"/>
      <c r="G356" s="247"/>
      <c r="H356" s="72" t="str">
        <f t="shared" si="11"/>
        <v/>
      </c>
      <c r="I356" s="488" t="str">
        <f t="shared" si="10"/>
        <v/>
      </c>
      <c r="J356" s="119"/>
    </row>
    <row r="357" spans="1:10" ht="20.100000000000001" customHeight="1" x14ac:dyDescent="0.25">
      <c r="A357" s="26">
        <v>351</v>
      </c>
      <c r="B357" s="120"/>
      <c r="C357" s="120"/>
      <c r="D357" s="707"/>
      <c r="E357" s="129"/>
      <c r="F357" s="247"/>
      <c r="G357" s="247"/>
      <c r="H357" s="72" t="str">
        <f t="shared" si="11"/>
        <v/>
      </c>
      <c r="I357" s="488" t="str">
        <f t="shared" si="10"/>
        <v/>
      </c>
      <c r="J357" s="119"/>
    </row>
    <row r="358" spans="1:10" ht="20.100000000000001" customHeight="1" x14ac:dyDescent="0.25">
      <c r="A358" s="26">
        <v>352</v>
      </c>
      <c r="B358" s="120"/>
      <c r="C358" s="120"/>
      <c r="D358" s="707"/>
      <c r="E358" s="129"/>
      <c r="F358" s="247"/>
      <c r="G358" s="247"/>
      <c r="H358" s="72" t="str">
        <f t="shared" si="11"/>
        <v/>
      </c>
      <c r="I358" s="488" t="str">
        <f t="shared" si="10"/>
        <v/>
      </c>
      <c r="J358" s="119"/>
    </row>
    <row r="359" spans="1:10" ht="20.100000000000001" customHeight="1" x14ac:dyDescent="0.25">
      <c r="A359" s="26">
        <v>353</v>
      </c>
      <c r="B359" s="120"/>
      <c r="C359" s="120"/>
      <c r="D359" s="707"/>
      <c r="E359" s="129"/>
      <c r="F359" s="247"/>
      <c r="G359" s="247"/>
      <c r="H359" s="72" t="str">
        <f t="shared" si="11"/>
        <v/>
      </c>
      <c r="I359" s="488" t="str">
        <f t="shared" si="10"/>
        <v/>
      </c>
      <c r="J359" s="119"/>
    </row>
    <row r="360" spans="1:10" ht="20.100000000000001" customHeight="1" x14ac:dyDescent="0.25">
      <c r="A360" s="26">
        <v>354</v>
      </c>
      <c r="B360" s="120"/>
      <c r="C360" s="120"/>
      <c r="D360" s="707"/>
      <c r="E360" s="129"/>
      <c r="F360" s="247"/>
      <c r="G360" s="247"/>
      <c r="H360" s="72" t="str">
        <f t="shared" si="11"/>
        <v/>
      </c>
      <c r="I360" s="488" t="str">
        <f t="shared" si="10"/>
        <v/>
      </c>
      <c r="J360" s="119"/>
    </row>
    <row r="361" spans="1:10" ht="20.100000000000001" customHeight="1" x14ac:dyDescent="0.25">
      <c r="A361" s="26">
        <v>355</v>
      </c>
      <c r="B361" s="120"/>
      <c r="C361" s="120"/>
      <c r="D361" s="707"/>
      <c r="E361" s="129"/>
      <c r="F361" s="247"/>
      <c r="G361" s="247"/>
      <c r="H361" s="72" t="str">
        <f t="shared" si="11"/>
        <v/>
      </c>
      <c r="I361" s="488" t="str">
        <f t="shared" si="10"/>
        <v/>
      </c>
      <c r="J361" s="119"/>
    </row>
    <row r="362" spans="1:10" ht="20.100000000000001" customHeight="1" x14ac:dyDescent="0.25">
      <c r="A362" s="26">
        <v>356</v>
      </c>
      <c r="B362" s="120"/>
      <c r="C362" s="120"/>
      <c r="D362" s="707"/>
      <c r="E362" s="129"/>
      <c r="F362" s="247"/>
      <c r="G362" s="247"/>
      <c r="H362" s="72" t="str">
        <f t="shared" si="11"/>
        <v/>
      </c>
      <c r="I362" s="488" t="str">
        <f t="shared" si="10"/>
        <v/>
      </c>
      <c r="J362" s="119"/>
    </row>
    <row r="363" spans="1:10" ht="20.100000000000001" customHeight="1" x14ac:dyDescent="0.25">
      <c r="A363" s="26">
        <v>357</v>
      </c>
      <c r="B363" s="120"/>
      <c r="C363" s="120"/>
      <c r="D363" s="707"/>
      <c r="E363" s="129"/>
      <c r="F363" s="247"/>
      <c r="G363" s="247"/>
      <c r="H363" s="72" t="str">
        <f t="shared" si="11"/>
        <v/>
      </c>
      <c r="I363" s="488" t="str">
        <f t="shared" si="10"/>
        <v/>
      </c>
      <c r="J363" s="119"/>
    </row>
    <row r="364" spans="1:10" ht="20.100000000000001" customHeight="1" x14ac:dyDescent="0.25">
      <c r="A364" s="26">
        <v>358</v>
      </c>
      <c r="B364" s="120"/>
      <c r="C364" s="120"/>
      <c r="D364" s="707"/>
      <c r="E364" s="129"/>
      <c r="F364" s="247"/>
      <c r="G364" s="247"/>
      <c r="H364" s="72" t="str">
        <f t="shared" si="11"/>
        <v/>
      </c>
      <c r="I364" s="488" t="str">
        <f t="shared" si="10"/>
        <v/>
      </c>
      <c r="J364" s="119"/>
    </row>
    <row r="365" spans="1:10" ht="20.100000000000001" customHeight="1" x14ac:dyDescent="0.25">
      <c r="A365" s="26">
        <v>359</v>
      </c>
      <c r="B365" s="120"/>
      <c r="C365" s="120"/>
      <c r="D365" s="707"/>
      <c r="E365" s="129"/>
      <c r="F365" s="247"/>
      <c r="G365" s="247"/>
      <c r="H365" s="72" t="str">
        <f t="shared" si="11"/>
        <v/>
      </c>
      <c r="I365" s="488" t="str">
        <f t="shared" si="10"/>
        <v/>
      </c>
      <c r="J365" s="119"/>
    </row>
    <row r="366" spans="1:10" ht="20.100000000000001" customHeight="1" x14ac:dyDescent="0.25">
      <c r="A366" s="26">
        <v>360</v>
      </c>
      <c r="B366" s="120"/>
      <c r="C366" s="120"/>
      <c r="D366" s="707"/>
      <c r="E366" s="129"/>
      <c r="F366" s="247"/>
      <c r="G366" s="247"/>
      <c r="H366" s="72" t="str">
        <f t="shared" si="11"/>
        <v/>
      </c>
      <c r="I366" s="488" t="str">
        <f t="shared" si="10"/>
        <v/>
      </c>
      <c r="J366" s="119"/>
    </row>
    <row r="367" spans="1:10" ht="20.100000000000001" customHeight="1" x14ac:dyDescent="0.25">
      <c r="A367" s="26">
        <v>361</v>
      </c>
      <c r="B367" s="120"/>
      <c r="C367" s="120"/>
      <c r="D367" s="707"/>
      <c r="E367" s="129"/>
      <c r="F367" s="247"/>
      <c r="G367" s="247"/>
      <c r="H367" s="72" t="str">
        <f t="shared" si="11"/>
        <v/>
      </c>
      <c r="I367" s="488" t="str">
        <f t="shared" si="10"/>
        <v/>
      </c>
      <c r="J367" s="119"/>
    </row>
    <row r="368" spans="1:10" ht="20.100000000000001" customHeight="1" x14ac:dyDescent="0.25">
      <c r="A368" s="26">
        <v>362</v>
      </c>
      <c r="B368" s="120"/>
      <c r="C368" s="120"/>
      <c r="D368" s="707"/>
      <c r="E368" s="129"/>
      <c r="F368" s="247"/>
      <c r="G368" s="247"/>
      <c r="H368" s="72" t="str">
        <f t="shared" si="11"/>
        <v/>
      </c>
      <c r="I368" s="488" t="str">
        <f t="shared" si="10"/>
        <v/>
      </c>
      <c r="J368" s="119"/>
    </row>
    <row r="369" spans="1:10" ht="20.100000000000001" customHeight="1" x14ac:dyDescent="0.25">
      <c r="A369" s="26">
        <v>363</v>
      </c>
      <c r="B369" s="120"/>
      <c r="C369" s="120"/>
      <c r="D369" s="707"/>
      <c r="E369" s="129"/>
      <c r="F369" s="247"/>
      <c r="G369" s="247"/>
      <c r="H369" s="72" t="str">
        <f t="shared" si="11"/>
        <v/>
      </c>
      <c r="I369" s="488" t="str">
        <f t="shared" si="10"/>
        <v/>
      </c>
      <c r="J369" s="119"/>
    </row>
    <row r="370" spans="1:10" ht="20.100000000000001" customHeight="1" x14ac:dyDescent="0.25">
      <c r="A370" s="26">
        <v>364</v>
      </c>
      <c r="B370" s="120"/>
      <c r="C370" s="120"/>
      <c r="D370" s="707"/>
      <c r="E370" s="129"/>
      <c r="F370" s="247"/>
      <c r="G370" s="247"/>
      <c r="H370" s="72" t="str">
        <f t="shared" si="11"/>
        <v/>
      </c>
      <c r="I370" s="488" t="str">
        <f t="shared" si="10"/>
        <v/>
      </c>
      <c r="J370" s="119"/>
    </row>
    <row r="371" spans="1:10" ht="20.100000000000001" customHeight="1" x14ac:dyDescent="0.25">
      <c r="A371" s="26">
        <v>365</v>
      </c>
      <c r="B371" s="120"/>
      <c r="C371" s="120"/>
      <c r="D371" s="707"/>
      <c r="E371" s="129"/>
      <c r="F371" s="247"/>
      <c r="G371" s="247"/>
      <c r="H371" s="72" t="str">
        <f t="shared" si="11"/>
        <v/>
      </c>
      <c r="I371" s="488" t="str">
        <f t="shared" si="10"/>
        <v/>
      </c>
      <c r="J371" s="119"/>
    </row>
    <row r="372" spans="1:10" ht="20.100000000000001" customHeight="1" x14ac:dyDescent="0.25">
      <c r="A372" s="26">
        <v>366</v>
      </c>
      <c r="B372" s="120"/>
      <c r="C372" s="120"/>
      <c r="D372" s="707"/>
      <c r="E372" s="129"/>
      <c r="F372" s="247"/>
      <c r="G372" s="247"/>
      <c r="H372" s="72" t="str">
        <f t="shared" si="11"/>
        <v/>
      </c>
      <c r="I372" s="488" t="str">
        <f t="shared" si="10"/>
        <v/>
      </c>
      <c r="J372" s="119"/>
    </row>
    <row r="373" spans="1:10" ht="20.100000000000001" customHeight="1" x14ac:dyDescent="0.25">
      <c r="A373" s="26">
        <v>367</v>
      </c>
      <c r="B373" s="120"/>
      <c r="C373" s="120"/>
      <c r="D373" s="707"/>
      <c r="E373" s="129"/>
      <c r="F373" s="247"/>
      <c r="G373" s="247"/>
      <c r="H373" s="72" t="str">
        <f t="shared" si="11"/>
        <v/>
      </c>
      <c r="I373" s="488" t="str">
        <f t="shared" si="10"/>
        <v/>
      </c>
      <c r="J373" s="119"/>
    </row>
    <row r="374" spans="1:10" ht="20.100000000000001" customHeight="1" x14ac:dyDescent="0.25">
      <c r="A374" s="26">
        <v>368</v>
      </c>
      <c r="B374" s="120"/>
      <c r="C374" s="120"/>
      <c r="D374" s="707"/>
      <c r="E374" s="129"/>
      <c r="F374" s="247"/>
      <c r="G374" s="247"/>
      <c r="H374" s="72" t="str">
        <f t="shared" si="11"/>
        <v/>
      </c>
      <c r="I374" s="488" t="str">
        <f t="shared" si="10"/>
        <v/>
      </c>
      <c r="J374" s="119"/>
    </row>
    <row r="375" spans="1:10" ht="20.100000000000001" customHeight="1" x14ac:dyDescent="0.25">
      <c r="A375" s="26">
        <v>369</v>
      </c>
      <c r="B375" s="120"/>
      <c r="C375" s="120"/>
      <c r="D375" s="707"/>
      <c r="E375" s="129"/>
      <c r="F375" s="247"/>
      <c r="G375" s="247"/>
      <c r="H375" s="72" t="str">
        <f t="shared" si="11"/>
        <v/>
      </c>
      <c r="I375" s="488" t="str">
        <f t="shared" si="10"/>
        <v/>
      </c>
      <c r="J375" s="119"/>
    </row>
    <row r="376" spans="1:10" ht="20.100000000000001" customHeight="1" x14ac:dyDescent="0.25">
      <c r="A376" s="26">
        <v>370</v>
      </c>
      <c r="B376" s="120"/>
      <c r="C376" s="120"/>
      <c r="D376" s="707"/>
      <c r="E376" s="129"/>
      <c r="F376" s="247"/>
      <c r="G376" s="247"/>
      <c r="H376" s="72" t="str">
        <f t="shared" si="11"/>
        <v/>
      </c>
      <c r="I376" s="488" t="str">
        <f t="shared" si="10"/>
        <v/>
      </c>
      <c r="J376" s="119"/>
    </row>
    <row r="377" spans="1:10" ht="20.100000000000001" customHeight="1" x14ac:dyDescent="0.25">
      <c r="A377" s="26">
        <v>371</v>
      </c>
      <c r="B377" s="120"/>
      <c r="C377" s="120"/>
      <c r="D377" s="707"/>
      <c r="E377" s="129"/>
      <c r="F377" s="247"/>
      <c r="G377" s="247"/>
      <c r="H377" s="72" t="str">
        <f t="shared" si="11"/>
        <v/>
      </c>
      <c r="I377" s="488" t="str">
        <f t="shared" si="10"/>
        <v/>
      </c>
      <c r="J377" s="119"/>
    </row>
    <row r="378" spans="1:10" ht="20.100000000000001" customHeight="1" x14ac:dyDescent="0.25">
      <c r="A378" s="26">
        <v>372</v>
      </c>
      <c r="B378" s="120"/>
      <c r="C378" s="120"/>
      <c r="D378" s="707"/>
      <c r="E378" s="129"/>
      <c r="F378" s="247"/>
      <c r="G378" s="247"/>
      <c r="H378" s="72" t="str">
        <f t="shared" si="11"/>
        <v/>
      </c>
      <c r="I378" s="488" t="str">
        <f t="shared" si="10"/>
        <v/>
      </c>
      <c r="J378" s="119"/>
    </row>
    <row r="379" spans="1:10" ht="20.100000000000001" customHeight="1" x14ac:dyDescent="0.25">
      <c r="A379" s="26">
        <v>373</v>
      </c>
      <c r="B379" s="120"/>
      <c r="C379" s="120"/>
      <c r="D379" s="707"/>
      <c r="E379" s="129"/>
      <c r="F379" s="247"/>
      <c r="G379" s="247"/>
      <c r="H379" s="72" t="str">
        <f t="shared" si="11"/>
        <v/>
      </c>
      <c r="I379" s="488" t="str">
        <f t="shared" si="10"/>
        <v/>
      </c>
      <c r="J379" s="119"/>
    </row>
    <row r="380" spans="1:10" ht="20.100000000000001" customHeight="1" x14ac:dyDescent="0.25">
      <c r="A380" s="26">
        <v>374</v>
      </c>
      <c r="B380" s="120"/>
      <c r="C380" s="120"/>
      <c r="D380" s="707"/>
      <c r="E380" s="129"/>
      <c r="F380" s="247"/>
      <c r="G380" s="247"/>
      <c r="H380" s="72" t="str">
        <f t="shared" si="11"/>
        <v/>
      </c>
      <c r="I380" s="488" t="str">
        <f t="shared" si="10"/>
        <v/>
      </c>
      <c r="J380" s="119"/>
    </row>
    <row r="381" spans="1:10" ht="20.100000000000001" customHeight="1" x14ac:dyDescent="0.25">
      <c r="A381" s="26">
        <v>375</v>
      </c>
      <c r="B381" s="120"/>
      <c r="C381" s="120"/>
      <c r="D381" s="707"/>
      <c r="E381" s="129"/>
      <c r="F381" s="247"/>
      <c r="G381" s="247"/>
      <c r="H381" s="72" t="str">
        <f t="shared" si="11"/>
        <v/>
      </c>
      <c r="I381" s="488" t="str">
        <f t="shared" si="10"/>
        <v/>
      </c>
      <c r="J381" s="119"/>
    </row>
    <row r="382" spans="1:10" ht="20.100000000000001" customHeight="1" x14ac:dyDescent="0.25">
      <c r="A382" s="26">
        <v>376</v>
      </c>
      <c r="B382" s="120"/>
      <c r="C382" s="120"/>
      <c r="D382" s="707"/>
      <c r="E382" s="129"/>
      <c r="F382" s="247"/>
      <c r="G382" s="247"/>
      <c r="H382" s="72" t="str">
        <f t="shared" si="11"/>
        <v/>
      </c>
      <c r="I382" s="488" t="str">
        <f t="shared" si="10"/>
        <v/>
      </c>
      <c r="J382" s="119"/>
    </row>
    <row r="383" spans="1:10" ht="20.100000000000001" customHeight="1" x14ac:dyDescent="0.25">
      <c r="A383" s="26">
        <v>377</v>
      </c>
      <c r="B383" s="120"/>
      <c r="C383" s="120"/>
      <c r="D383" s="707"/>
      <c r="E383" s="129"/>
      <c r="F383" s="247"/>
      <c r="G383" s="247"/>
      <c r="H383" s="72" t="str">
        <f t="shared" si="11"/>
        <v/>
      </c>
      <c r="I383" s="488" t="str">
        <f t="shared" si="10"/>
        <v/>
      </c>
      <c r="J383" s="119"/>
    </row>
    <row r="384" spans="1:10" ht="20.100000000000001" customHeight="1" x14ac:dyDescent="0.25">
      <c r="A384" s="26">
        <v>378</v>
      </c>
      <c r="B384" s="120"/>
      <c r="C384" s="120"/>
      <c r="D384" s="707"/>
      <c r="E384" s="129"/>
      <c r="F384" s="247"/>
      <c r="G384" s="247"/>
      <c r="H384" s="72" t="str">
        <f t="shared" si="11"/>
        <v/>
      </c>
      <c r="I384" s="488" t="str">
        <f t="shared" si="10"/>
        <v/>
      </c>
      <c r="J384" s="119"/>
    </row>
    <row r="385" spans="1:10" ht="20.100000000000001" customHeight="1" x14ac:dyDescent="0.25">
      <c r="A385" s="26">
        <v>379</v>
      </c>
      <c r="B385" s="120"/>
      <c r="C385" s="120"/>
      <c r="D385" s="707"/>
      <c r="E385" s="129"/>
      <c r="F385" s="247"/>
      <c r="G385" s="247"/>
      <c r="H385" s="72" t="str">
        <f t="shared" si="11"/>
        <v/>
      </c>
      <c r="I385" s="488" t="str">
        <f t="shared" si="10"/>
        <v/>
      </c>
      <c r="J385" s="119"/>
    </row>
    <row r="386" spans="1:10" ht="20.100000000000001" customHeight="1" x14ac:dyDescent="0.25">
      <c r="A386" s="26">
        <v>380</v>
      </c>
      <c r="B386" s="120"/>
      <c r="C386" s="120"/>
      <c r="D386" s="707"/>
      <c r="E386" s="129"/>
      <c r="F386" s="247"/>
      <c r="G386" s="247"/>
      <c r="H386" s="72" t="str">
        <f t="shared" si="11"/>
        <v/>
      </c>
      <c r="I386" s="488" t="str">
        <f t="shared" si="10"/>
        <v/>
      </c>
      <c r="J386" s="119"/>
    </row>
    <row r="387" spans="1:10" ht="20.100000000000001" customHeight="1" x14ac:dyDescent="0.25">
      <c r="A387" s="26">
        <v>381</v>
      </c>
      <c r="B387" s="120"/>
      <c r="C387" s="120"/>
      <c r="D387" s="707"/>
      <c r="E387" s="129"/>
      <c r="F387" s="247"/>
      <c r="G387" s="247"/>
      <c r="H387" s="72" t="str">
        <f t="shared" si="11"/>
        <v/>
      </c>
      <c r="I387" s="488" t="str">
        <f t="shared" si="10"/>
        <v/>
      </c>
      <c r="J387" s="119"/>
    </row>
    <row r="388" spans="1:10" ht="20.100000000000001" customHeight="1" x14ac:dyDescent="0.25">
      <c r="A388" s="26">
        <v>382</v>
      </c>
      <c r="B388" s="120"/>
      <c r="C388" s="120"/>
      <c r="D388" s="707"/>
      <c r="E388" s="129"/>
      <c r="F388" s="247"/>
      <c r="G388" s="247"/>
      <c r="H388" s="72" t="str">
        <f t="shared" si="11"/>
        <v/>
      </c>
      <c r="I388" s="488" t="str">
        <f t="shared" si="10"/>
        <v/>
      </c>
      <c r="J388" s="119"/>
    </row>
    <row r="389" spans="1:10" ht="20.100000000000001" customHeight="1" x14ac:dyDescent="0.25">
      <c r="A389" s="26">
        <v>383</v>
      </c>
      <c r="B389" s="120"/>
      <c r="C389" s="120"/>
      <c r="D389" s="707"/>
      <c r="E389" s="129"/>
      <c r="F389" s="247"/>
      <c r="G389" s="247"/>
      <c r="H389" s="72" t="str">
        <f t="shared" si="11"/>
        <v/>
      </c>
      <c r="I389" s="488" t="str">
        <f t="shared" si="10"/>
        <v/>
      </c>
      <c r="J389" s="119"/>
    </row>
    <row r="390" spans="1:10" ht="20.100000000000001" customHeight="1" x14ac:dyDescent="0.25">
      <c r="A390" s="26">
        <v>384</v>
      </c>
      <c r="B390" s="120"/>
      <c r="C390" s="120"/>
      <c r="D390" s="707"/>
      <c r="E390" s="129"/>
      <c r="F390" s="247"/>
      <c r="G390" s="247"/>
      <c r="H390" s="72" t="str">
        <f t="shared" si="11"/>
        <v/>
      </c>
      <c r="I390" s="488" t="str">
        <f t="shared" si="10"/>
        <v/>
      </c>
      <c r="J390" s="119"/>
    </row>
    <row r="391" spans="1:10" ht="20.100000000000001" customHeight="1" x14ac:dyDescent="0.25">
      <c r="A391" s="26">
        <v>385</v>
      </c>
      <c r="B391" s="120"/>
      <c r="C391" s="120"/>
      <c r="D391" s="707"/>
      <c r="E391" s="129"/>
      <c r="F391" s="247"/>
      <c r="G391" s="247"/>
      <c r="H391" s="72" t="str">
        <f t="shared" si="11"/>
        <v/>
      </c>
      <c r="I391" s="488" t="str">
        <f t="shared" si="10"/>
        <v/>
      </c>
      <c r="J391" s="119"/>
    </row>
    <row r="392" spans="1:10" ht="20.100000000000001" customHeight="1" x14ac:dyDescent="0.25">
      <c r="A392" s="26">
        <v>386</v>
      </c>
      <c r="B392" s="120"/>
      <c r="C392" s="120"/>
      <c r="D392" s="707"/>
      <c r="E392" s="129"/>
      <c r="F392" s="247"/>
      <c r="G392" s="247"/>
      <c r="H392" s="72" t="str">
        <f t="shared" si="11"/>
        <v/>
      </c>
      <c r="I392" s="488" t="str">
        <f t="shared" ref="I392:I455" si="12">IF(C392="","",IF(AND(C392="Internes",D392&gt;=12),5.19*E392,IF(AND(C392="Internes",D392&lt;12),11.42*E392,IF(AND(C392="Mayotte",D392&gt;=12),12*E392,IF(AND(C392="Mayotte",D392&lt;12),21.53*E392,IF(AND(C392="Hors territoire",D392&gt;=12),23.73*E392,IF(AND(C392="Hors territoire",D392&lt;12),39.97*E392,"")))))))</f>
        <v/>
      </c>
      <c r="J392" s="119"/>
    </row>
    <row r="393" spans="1:10" ht="20.100000000000001" customHeight="1" x14ac:dyDescent="0.25">
      <c r="A393" s="26">
        <v>387</v>
      </c>
      <c r="B393" s="120"/>
      <c r="C393" s="120"/>
      <c r="D393" s="707"/>
      <c r="E393" s="129"/>
      <c r="F393" s="247"/>
      <c r="G393" s="247"/>
      <c r="H393" s="72" t="str">
        <f t="shared" ref="H393:H456" si="13">IF(C393="","",IF(AND(C393="Internes",D393&gt;=12),5.19,IF(AND(C393="Internes",D393&lt;12),11.42,IF(AND(C393="Mayotte",D393&gt;=12),12,IF(AND(C393="Mayotte",D393&lt;12),21.53,IF(AND(C393="Hors territoire",D393&gt;=12),23.73,IF(AND(C393="Hors territoire",D393&lt;12),39.97,"")))))))</f>
        <v/>
      </c>
      <c r="I393" s="488" t="str">
        <f t="shared" si="12"/>
        <v/>
      </c>
      <c r="J393" s="119"/>
    </row>
    <row r="394" spans="1:10" ht="20.100000000000001" customHeight="1" x14ac:dyDescent="0.25">
      <c r="A394" s="26">
        <v>388</v>
      </c>
      <c r="B394" s="120"/>
      <c r="C394" s="120"/>
      <c r="D394" s="707"/>
      <c r="E394" s="129"/>
      <c r="F394" s="247"/>
      <c r="G394" s="247"/>
      <c r="H394" s="72" t="str">
        <f t="shared" si="13"/>
        <v/>
      </c>
      <c r="I394" s="488" t="str">
        <f t="shared" si="12"/>
        <v/>
      </c>
      <c r="J394" s="119"/>
    </row>
    <row r="395" spans="1:10" ht="20.100000000000001" customHeight="1" x14ac:dyDescent="0.25">
      <c r="A395" s="26">
        <v>389</v>
      </c>
      <c r="B395" s="120"/>
      <c r="C395" s="120"/>
      <c r="D395" s="707"/>
      <c r="E395" s="129"/>
      <c r="F395" s="247"/>
      <c r="G395" s="247"/>
      <c r="H395" s="72" t="str">
        <f t="shared" si="13"/>
        <v/>
      </c>
      <c r="I395" s="488" t="str">
        <f t="shared" si="12"/>
        <v/>
      </c>
      <c r="J395" s="119"/>
    </row>
    <row r="396" spans="1:10" ht="20.100000000000001" customHeight="1" x14ac:dyDescent="0.25">
      <c r="A396" s="26">
        <v>390</v>
      </c>
      <c r="B396" s="120"/>
      <c r="C396" s="120"/>
      <c r="D396" s="707"/>
      <c r="E396" s="129"/>
      <c r="F396" s="247"/>
      <c r="G396" s="247"/>
      <c r="H396" s="72" t="str">
        <f t="shared" si="13"/>
        <v/>
      </c>
      <c r="I396" s="488" t="str">
        <f t="shared" si="12"/>
        <v/>
      </c>
      <c r="J396" s="119"/>
    </row>
    <row r="397" spans="1:10" ht="20.100000000000001" customHeight="1" x14ac:dyDescent="0.25">
      <c r="A397" s="26">
        <v>391</v>
      </c>
      <c r="B397" s="120"/>
      <c r="C397" s="120"/>
      <c r="D397" s="707"/>
      <c r="E397" s="129"/>
      <c r="F397" s="247"/>
      <c r="G397" s="247"/>
      <c r="H397" s="72" t="str">
        <f t="shared" si="13"/>
        <v/>
      </c>
      <c r="I397" s="488" t="str">
        <f t="shared" si="12"/>
        <v/>
      </c>
      <c r="J397" s="119"/>
    </row>
    <row r="398" spans="1:10" ht="20.100000000000001" customHeight="1" x14ac:dyDescent="0.25">
      <c r="A398" s="26">
        <v>392</v>
      </c>
      <c r="B398" s="120"/>
      <c r="C398" s="120"/>
      <c r="D398" s="707"/>
      <c r="E398" s="129"/>
      <c r="F398" s="247"/>
      <c r="G398" s="247"/>
      <c r="H398" s="72" t="str">
        <f t="shared" si="13"/>
        <v/>
      </c>
      <c r="I398" s="488" t="str">
        <f t="shared" si="12"/>
        <v/>
      </c>
      <c r="J398" s="119"/>
    </row>
    <row r="399" spans="1:10" ht="20.100000000000001" customHeight="1" x14ac:dyDescent="0.25">
      <c r="A399" s="26">
        <v>393</v>
      </c>
      <c r="B399" s="120"/>
      <c r="C399" s="120"/>
      <c r="D399" s="707"/>
      <c r="E399" s="129"/>
      <c r="F399" s="247"/>
      <c r="G399" s="247"/>
      <c r="H399" s="72" t="str">
        <f t="shared" si="13"/>
        <v/>
      </c>
      <c r="I399" s="488" t="str">
        <f t="shared" si="12"/>
        <v/>
      </c>
      <c r="J399" s="119"/>
    </row>
    <row r="400" spans="1:10" ht="20.100000000000001" customHeight="1" x14ac:dyDescent="0.25">
      <c r="A400" s="26">
        <v>394</v>
      </c>
      <c r="B400" s="120"/>
      <c r="C400" s="120"/>
      <c r="D400" s="707"/>
      <c r="E400" s="129"/>
      <c r="F400" s="247"/>
      <c r="G400" s="247"/>
      <c r="H400" s="72" t="str">
        <f t="shared" si="13"/>
        <v/>
      </c>
      <c r="I400" s="488" t="str">
        <f t="shared" si="12"/>
        <v/>
      </c>
      <c r="J400" s="119"/>
    </row>
    <row r="401" spans="1:10" ht="20.100000000000001" customHeight="1" x14ac:dyDescent="0.25">
      <c r="A401" s="26">
        <v>395</v>
      </c>
      <c r="B401" s="120"/>
      <c r="C401" s="120"/>
      <c r="D401" s="707"/>
      <c r="E401" s="129"/>
      <c r="F401" s="247"/>
      <c r="G401" s="247"/>
      <c r="H401" s="72" t="str">
        <f t="shared" si="13"/>
        <v/>
      </c>
      <c r="I401" s="488" t="str">
        <f t="shared" si="12"/>
        <v/>
      </c>
      <c r="J401" s="119"/>
    </row>
    <row r="402" spans="1:10" ht="20.100000000000001" customHeight="1" x14ac:dyDescent="0.25">
      <c r="A402" s="26">
        <v>396</v>
      </c>
      <c r="B402" s="120"/>
      <c r="C402" s="120"/>
      <c r="D402" s="707"/>
      <c r="E402" s="129"/>
      <c r="F402" s="247"/>
      <c r="G402" s="247"/>
      <c r="H402" s="72" t="str">
        <f t="shared" si="13"/>
        <v/>
      </c>
      <c r="I402" s="488" t="str">
        <f t="shared" si="12"/>
        <v/>
      </c>
      <c r="J402" s="119"/>
    </row>
    <row r="403" spans="1:10" ht="20.100000000000001" customHeight="1" x14ac:dyDescent="0.25">
      <c r="A403" s="26">
        <v>397</v>
      </c>
      <c r="B403" s="120"/>
      <c r="C403" s="120"/>
      <c r="D403" s="707"/>
      <c r="E403" s="129"/>
      <c r="F403" s="247"/>
      <c r="G403" s="247"/>
      <c r="H403" s="72" t="str">
        <f t="shared" si="13"/>
        <v/>
      </c>
      <c r="I403" s="488" t="str">
        <f t="shared" si="12"/>
        <v/>
      </c>
      <c r="J403" s="119"/>
    </row>
    <row r="404" spans="1:10" ht="20.100000000000001" customHeight="1" x14ac:dyDescent="0.25">
      <c r="A404" s="26">
        <v>398</v>
      </c>
      <c r="B404" s="120"/>
      <c r="C404" s="120"/>
      <c r="D404" s="707"/>
      <c r="E404" s="129"/>
      <c r="F404" s="247"/>
      <c r="G404" s="247"/>
      <c r="H404" s="72" t="str">
        <f t="shared" si="13"/>
        <v/>
      </c>
      <c r="I404" s="488" t="str">
        <f t="shared" si="12"/>
        <v/>
      </c>
      <c r="J404" s="119"/>
    </row>
    <row r="405" spans="1:10" ht="20.100000000000001" customHeight="1" x14ac:dyDescent="0.25">
      <c r="A405" s="26">
        <v>399</v>
      </c>
      <c r="B405" s="120"/>
      <c r="C405" s="120"/>
      <c r="D405" s="707"/>
      <c r="E405" s="129"/>
      <c r="F405" s="247"/>
      <c r="G405" s="247"/>
      <c r="H405" s="72" t="str">
        <f t="shared" si="13"/>
        <v/>
      </c>
      <c r="I405" s="488" t="str">
        <f t="shared" si="12"/>
        <v/>
      </c>
      <c r="J405" s="119"/>
    </row>
    <row r="406" spans="1:10" ht="20.100000000000001" customHeight="1" x14ac:dyDescent="0.25">
      <c r="A406" s="26">
        <v>400</v>
      </c>
      <c r="B406" s="120"/>
      <c r="C406" s="120"/>
      <c r="D406" s="707"/>
      <c r="E406" s="129"/>
      <c r="F406" s="247"/>
      <c r="G406" s="247"/>
      <c r="H406" s="72" t="str">
        <f t="shared" si="13"/>
        <v/>
      </c>
      <c r="I406" s="488" t="str">
        <f t="shared" si="12"/>
        <v/>
      </c>
      <c r="J406" s="119"/>
    </row>
    <row r="407" spans="1:10" ht="20.100000000000001" customHeight="1" x14ac:dyDescent="0.25">
      <c r="A407" s="26">
        <v>401</v>
      </c>
      <c r="B407" s="120"/>
      <c r="C407" s="120"/>
      <c r="D407" s="707"/>
      <c r="E407" s="129"/>
      <c r="F407" s="247"/>
      <c r="G407" s="247"/>
      <c r="H407" s="72" t="str">
        <f t="shared" si="13"/>
        <v/>
      </c>
      <c r="I407" s="488" t="str">
        <f t="shared" si="12"/>
        <v/>
      </c>
      <c r="J407" s="119"/>
    </row>
    <row r="408" spans="1:10" ht="20.100000000000001" customHeight="1" x14ac:dyDescent="0.25">
      <c r="A408" s="26">
        <v>402</v>
      </c>
      <c r="B408" s="120"/>
      <c r="C408" s="120"/>
      <c r="D408" s="707"/>
      <c r="E408" s="129"/>
      <c r="F408" s="247"/>
      <c r="G408" s="247"/>
      <c r="H408" s="72" t="str">
        <f t="shared" si="13"/>
        <v/>
      </c>
      <c r="I408" s="488" t="str">
        <f t="shared" si="12"/>
        <v/>
      </c>
      <c r="J408" s="119"/>
    </row>
    <row r="409" spans="1:10" ht="20.100000000000001" customHeight="1" x14ac:dyDescent="0.25">
      <c r="A409" s="26">
        <v>403</v>
      </c>
      <c r="B409" s="120"/>
      <c r="C409" s="120"/>
      <c r="D409" s="707"/>
      <c r="E409" s="129"/>
      <c r="F409" s="247"/>
      <c r="G409" s="247"/>
      <c r="H409" s="72" t="str">
        <f t="shared" si="13"/>
        <v/>
      </c>
      <c r="I409" s="488" t="str">
        <f t="shared" si="12"/>
        <v/>
      </c>
      <c r="J409" s="119"/>
    </row>
    <row r="410" spans="1:10" ht="20.100000000000001" customHeight="1" x14ac:dyDescent="0.25">
      <c r="A410" s="26">
        <v>404</v>
      </c>
      <c r="B410" s="120"/>
      <c r="C410" s="120"/>
      <c r="D410" s="707"/>
      <c r="E410" s="129"/>
      <c r="F410" s="247"/>
      <c r="G410" s="247"/>
      <c r="H410" s="72" t="str">
        <f t="shared" si="13"/>
        <v/>
      </c>
      <c r="I410" s="488" t="str">
        <f t="shared" si="12"/>
        <v/>
      </c>
      <c r="J410" s="119"/>
    </row>
    <row r="411" spans="1:10" ht="20.100000000000001" customHeight="1" x14ac:dyDescent="0.25">
      <c r="A411" s="26">
        <v>405</v>
      </c>
      <c r="B411" s="120"/>
      <c r="C411" s="120"/>
      <c r="D411" s="707"/>
      <c r="E411" s="129"/>
      <c r="F411" s="247"/>
      <c r="G411" s="247"/>
      <c r="H411" s="72" t="str">
        <f t="shared" si="13"/>
        <v/>
      </c>
      <c r="I411" s="488" t="str">
        <f t="shared" si="12"/>
        <v/>
      </c>
      <c r="J411" s="119"/>
    </row>
    <row r="412" spans="1:10" ht="20.100000000000001" customHeight="1" x14ac:dyDescent="0.25">
      <c r="A412" s="26">
        <v>406</v>
      </c>
      <c r="B412" s="120"/>
      <c r="C412" s="120"/>
      <c r="D412" s="707"/>
      <c r="E412" s="129"/>
      <c r="F412" s="247"/>
      <c r="G412" s="247"/>
      <c r="H412" s="72" t="str">
        <f t="shared" si="13"/>
        <v/>
      </c>
      <c r="I412" s="488" t="str">
        <f t="shared" si="12"/>
        <v/>
      </c>
      <c r="J412" s="119"/>
    </row>
    <row r="413" spans="1:10" ht="20.100000000000001" customHeight="1" x14ac:dyDescent="0.25">
      <c r="A413" s="26">
        <v>407</v>
      </c>
      <c r="B413" s="120"/>
      <c r="C413" s="120"/>
      <c r="D413" s="707"/>
      <c r="E413" s="129"/>
      <c r="F413" s="247"/>
      <c r="G413" s="247"/>
      <c r="H413" s="72" t="str">
        <f t="shared" si="13"/>
        <v/>
      </c>
      <c r="I413" s="488" t="str">
        <f t="shared" si="12"/>
        <v/>
      </c>
      <c r="J413" s="119"/>
    </row>
    <row r="414" spans="1:10" ht="20.100000000000001" customHeight="1" x14ac:dyDescent="0.25">
      <c r="A414" s="26">
        <v>408</v>
      </c>
      <c r="B414" s="120"/>
      <c r="C414" s="120"/>
      <c r="D414" s="707"/>
      <c r="E414" s="129"/>
      <c r="F414" s="247"/>
      <c r="G414" s="247"/>
      <c r="H414" s="72" t="str">
        <f t="shared" si="13"/>
        <v/>
      </c>
      <c r="I414" s="488" t="str">
        <f t="shared" si="12"/>
        <v/>
      </c>
      <c r="J414" s="119"/>
    </row>
    <row r="415" spans="1:10" ht="20.100000000000001" customHeight="1" x14ac:dyDescent="0.25">
      <c r="A415" s="26">
        <v>409</v>
      </c>
      <c r="B415" s="120"/>
      <c r="C415" s="120"/>
      <c r="D415" s="707"/>
      <c r="E415" s="129"/>
      <c r="F415" s="247"/>
      <c r="G415" s="247"/>
      <c r="H415" s="72" t="str">
        <f t="shared" si="13"/>
        <v/>
      </c>
      <c r="I415" s="488" t="str">
        <f t="shared" si="12"/>
        <v/>
      </c>
      <c r="J415" s="119"/>
    </row>
    <row r="416" spans="1:10" ht="20.100000000000001" customHeight="1" x14ac:dyDescent="0.25">
      <c r="A416" s="26">
        <v>410</v>
      </c>
      <c r="B416" s="120"/>
      <c r="C416" s="120"/>
      <c r="D416" s="707"/>
      <c r="E416" s="129"/>
      <c r="F416" s="247"/>
      <c r="G416" s="247"/>
      <c r="H416" s="72" t="str">
        <f t="shared" si="13"/>
        <v/>
      </c>
      <c r="I416" s="488" t="str">
        <f t="shared" si="12"/>
        <v/>
      </c>
      <c r="J416" s="119"/>
    </row>
    <row r="417" spans="1:10" ht="20.100000000000001" customHeight="1" x14ac:dyDescent="0.25">
      <c r="A417" s="26">
        <v>411</v>
      </c>
      <c r="B417" s="120"/>
      <c r="C417" s="120"/>
      <c r="D417" s="707"/>
      <c r="E417" s="129"/>
      <c r="F417" s="247"/>
      <c r="G417" s="247"/>
      <c r="H417" s="72" t="str">
        <f t="shared" si="13"/>
        <v/>
      </c>
      <c r="I417" s="488" t="str">
        <f t="shared" si="12"/>
        <v/>
      </c>
      <c r="J417" s="119"/>
    </row>
    <row r="418" spans="1:10" ht="20.100000000000001" customHeight="1" x14ac:dyDescent="0.25">
      <c r="A418" s="26">
        <v>412</v>
      </c>
      <c r="B418" s="120"/>
      <c r="C418" s="120"/>
      <c r="D418" s="707"/>
      <c r="E418" s="129"/>
      <c r="F418" s="247"/>
      <c r="G418" s="247"/>
      <c r="H418" s="72" t="str">
        <f t="shared" si="13"/>
        <v/>
      </c>
      <c r="I418" s="488" t="str">
        <f t="shared" si="12"/>
        <v/>
      </c>
      <c r="J418" s="119"/>
    </row>
    <row r="419" spans="1:10" ht="20.100000000000001" customHeight="1" x14ac:dyDescent="0.25">
      <c r="A419" s="26">
        <v>413</v>
      </c>
      <c r="B419" s="120"/>
      <c r="C419" s="120"/>
      <c r="D419" s="707"/>
      <c r="E419" s="129"/>
      <c r="F419" s="247"/>
      <c r="G419" s="247"/>
      <c r="H419" s="72" t="str">
        <f t="shared" si="13"/>
        <v/>
      </c>
      <c r="I419" s="488" t="str">
        <f t="shared" si="12"/>
        <v/>
      </c>
      <c r="J419" s="119"/>
    </row>
    <row r="420" spans="1:10" ht="20.100000000000001" customHeight="1" x14ac:dyDescent="0.25">
      <c r="A420" s="26">
        <v>414</v>
      </c>
      <c r="B420" s="120"/>
      <c r="C420" s="120"/>
      <c r="D420" s="707"/>
      <c r="E420" s="129"/>
      <c r="F420" s="247"/>
      <c r="G420" s="247"/>
      <c r="H420" s="72" t="str">
        <f t="shared" si="13"/>
        <v/>
      </c>
      <c r="I420" s="488" t="str">
        <f t="shared" si="12"/>
        <v/>
      </c>
      <c r="J420" s="119"/>
    </row>
    <row r="421" spans="1:10" ht="20.100000000000001" customHeight="1" x14ac:dyDescent="0.25">
      <c r="A421" s="26">
        <v>415</v>
      </c>
      <c r="B421" s="120"/>
      <c r="C421" s="120"/>
      <c r="D421" s="707"/>
      <c r="E421" s="129"/>
      <c r="F421" s="247"/>
      <c r="G421" s="247"/>
      <c r="H421" s="72" t="str">
        <f t="shared" si="13"/>
        <v/>
      </c>
      <c r="I421" s="488" t="str">
        <f t="shared" si="12"/>
        <v/>
      </c>
      <c r="J421" s="119"/>
    </row>
    <row r="422" spans="1:10" ht="20.100000000000001" customHeight="1" x14ac:dyDescent="0.25">
      <c r="A422" s="26">
        <v>416</v>
      </c>
      <c r="B422" s="120"/>
      <c r="C422" s="120"/>
      <c r="D422" s="707"/>
      <c r="E422" s="129"/>
      <c r="F422" s="247"/>
      <c r="G422" s="247"/>
      <c r="H422" s="72" t="str">
        <f t="shared" si="13"/>
        <v/>
      </c>
      <c r="I422" s="488" t="str">
        <f t="shared" si="12"/>
        <v/>
      </c>
      <c r="J422" s="119"/>
    </row>
    <row r="423" spans="1:10" ht="20.100000000000001" customHeight="1" x14ac:dyDescent="0.25">
      <c r="A423" s="26">
        <v>417</v>
      </c>
      <c r="B423" s="120"/>
      <c r="C423" s="120"/>
      <c r="D423" s="707"/>
      <c r="E423" s="129"/>
      <c r="F423" s="247"/>
      <c r="G423" s="247"/>
      <c r="H423" s="72" t="str">
        <f t="shared" si="13"/>
        <v/>
      </c>
      <c r="I423" s="488" t="str">
        <f t="shared" si="12"/>
        <v/>
      </c>
      <c r="J423" s="119"/>
    </row>
    <row r="424" spans="1:10" ht="20.100000000000001" customHeight="1" x14ac:dyDescent="0.25">
      <c r="A424" s="26">
        <v>418</v>
      </c>
      <c r="B424" s="120"/>
      <c r="C424" s="120"/>
      <c r="D424" s="707"/>
      <c r="E424" s="129"/>
      <c r="F424" s="247"/>
      <c r="G424" s="247"/>
      <c r="H424" s="72" t="str">
        <f t="shared" si="13"/>
        <v/>
      </c>
      <c r="I424" s="488" t="str">
        <f t="shared" si="12"/>
        <v/>
      </c>
      <c r="J424" s="119"/>
    </row>
    <row r="425" spans="1:10" ht="20.100000000000001" customHeight="1" x14ac:dyDescent="0.25">
      <c r="A425" s="26">
        <v>419</v>
      </c>
      <c r="B425" s="120"/>
      <c r="C425" s="120"/>
      <c r="D425" s="707"/>
      <c r="E425" s="129"/>
      <c r="F425" s="247"/>
      <c r="G425" s="247"/>
      <c r="H425" s="72" t="str">
        <f t="shared" si="13"/>
        <v/>
      </c>
      <c r="I425" s="488" t="str">
        <f t="shared" si="12"/>
        <v/>
      </c>
      <c r="J425" s="119"/>
    </row>
    <row r="426" spans="1:10" ht="20.100000000000001" customHeight="1" x14ac:dyDescent="0.25">
      <c r="A426" s="26">
        <v>420</v>
      </c>
      <c r="B426" s="120"/>
      <c r="C426" s="120"/>
      <c r="D426" s="707"/>
      <c r="E426" s="129"/>
      <c r="F426" s="247"/>
      <c r="G426" s="247"/>
      <c r="H426" s="72" t="str">
        <f t="shared" si="13"/>
        <v/>
      </c>
      <c r="I426" s="488" t="str">
        <f t="shared" si="12"/>
        <v/>
      </c>
      <c r="J426" s="119"/>
    </row>
    <row r="427" spans="1:10" ht="20.100000000000001" customHeight="1" x14ac:dyDescent="0.25">
      <c r="A427" s="26">
        <v>421</v>
      </c>
      <c r="B427" s="120"/>
      <c r="C427" s="120"/>
      <c r="D427" s="707"/>
      <c r="E427" s="129"/>
      <c r="F427" s="247"/>
      <c r="G427" s="247"/>
      <c r="H427" s="72" t="str">
        <f t="shared" si="13"/>
        <v/>
      </c>
      <c r="I427" s="488" t="str">
        <f t="shared" si="12"/>
        <v/>
      </c>
      <c r="J427" s="119"/>
    </row>
    <row r="428" spans="1:10" ht="20.100000000000001" customHeight="1" x14ac:dyDescent="0.25">
      <c r="A428" s="26">
        <v>422</v>
      </c>
      <c r="B428" s="120"/>
      <c r="C428" s="120"/>
      <c r="D428" s="707"/>
      <c r="E428" s="129"/>
      <c r="F428" s="247"/>
      <c r="G428" s="247"/>
      <c r="H428" s="72" t="str">
        <f t="shared" si="13"/>
        <v/>
      </c>
      <c r="I428" s="488" t="str">
        <f t="shared" si="12"/>
        <v/>
      </c>
      <c r="J428" s="119"/>
    </row>
    <row r="429" spans="1:10" ht="20.100000000000001" customHeight="1" x14ac:dyDescent="0.25">
      <c r="A429" s="26">
        <v>423</v>
      </c>
      <c r="B429" s="120"/>
      <c r="C429" s="120"/>
      <c r="D429" s="707"/>
      <c r="E429" s="129"/>
      <c r="F429" s="247"/>
      <c r="G429" s="247"/>
      <c r="H429" s="72" t="str">
        <f t="shared" si="13"/>
        <v/>
      </c>
      <c r="I429" s="488" t="str">
        <f t="shared" si="12"/>
        <v/>
      </c>
      <c r="J429" s="119"/>
    </row>
    <row r="430" spans="1:10" ht="20.100000000000001" customHeight="1" x14ac:dyDescent="0.25">
      <c r="A430" s="26">
        <v>424</v>
      </c>
      <c r="B430" s="120"/>
      <c r="C430" s="120"/>
      <c r="D430" s="707"/>
      <c r="E430" s="129"/>
      <c r="F430" s="247"/>
      <c r="G430" s="247"/>
      <c r="H430" s="72" t="str">
        <f t="shared" si="13"/>
        <v/>
      </c>
      <c r="I430" s="488" t="str">
        <f t="shared" si="12"/>
        <v/>
      </c>
      <c r="J430" s="119"/>
    </row>
    <row r="431" spans="1:10" ht="20.100000000000001" customHeight="1" x14ac:dyDescent="0.25">
      <c r="A431" s="26">
        <v>425</v>
      </c>
      <c r="B431" s="120"/>
      <c r="C431" s="120"/>
      <c r="D431" s="707"/>
      <c r="E431" s="129"/>
      <c r="F431" s="247"/>
      <c r="G431" s="247"/>
      <c r="H431" s="72" t="str">
        <f t="shared" si="13"/>
        <v/>
      </c>
      <c r="I431" s="488" t="str">
        <f t="shared" si="12"/>
        <v/>
      </c>
      <c r="J431" s="119"/>
    </row>
    <row r="432" spans="1:10" ht="20.100000000000001" customHeight="1" x14ac:dyDescent="0.25">
      <c r="A432" s="26">
        <v>426</v>
      </c>
      <c r="B432" s="120"/>
      <c r="C432" s="120"/>
      <c r="D432" s="707"/>
      <c r="E432" s="129"/>
      <c r="F432" s="247"/>
      <c r="G432" s="247"/>
      <c r="H432" s="72" t="str">
        <f t="shared" si="13"/>
        <v/>
      </c>
      <c r="I432" s="488" t="str">
        <f t="shared" si="12"/>
        <v/>
      </c>
      <c r="J432" s="119"/>
    </row>
    <row r="433" spans="1:10" ht="20.100000000000001" customHeight="1" x14ac:dyDescent="0.25">
      <c r="A433" s="26">
        <v>427</v>
      </c>
      <c r="B433" s="120"/>
      <c r="C433" s="120"/>
      <c r="D433" s="707"/>
      <c r="E433" s="129"/>
      <c r="F433" s="247"/>
      <c r="G433" s="247"/>
      <c r="H433" s="72" t="str">
        <f t="shared" si="13"/>
        <v/>
      </c>
      <c r="I433" s="488" t="str">
        <f t="shared" si="12"/>
        <v/>
      </c>
      <c r="J433" s="119"/>
    </row>
    <row r="434" spans="1:10" ht="20.100000000000001" customHeight="1" x14ac:dyDescent="0.25">
      <c r="A434" s="26">
        <v>428</v>
      </c>
      <c r="B434" s="120"/>
      <c r="C434" s="120"/>
      <c r="D434" s="707"/>
      <c r="E434" s="129"/>
      <c r="F434" s="247"/>
      <c r="G434" s="247"/>
      <c r="H434" s="72" t="str">
        <f t="shared" si="13"/>
        <v/>
      </c>
      <c r="I434" s="488" t="str">
        <f t="shared" si="12"/>
        <v/>
      </c>
      <c r="J434" s="119"/>
    </row>
    <row r="435" spans="1:10" ht="20.100000000000001" customHeight="1" x14ac:dyDescent="0.25">
      <c r="A435" s="26">
        <v>429</v>
      </c>
      <c r="B435" s="120"/>
      <c r="C435" s="120"/>
      <c r="D435" s="707"/>
      <c r="E435" s="129"/>
      <c r="F435" s="247"/>
      <c r="G435" s="247"/>
      <c r="H435" s="72" t="str">
        <f t="shared" si="13"/>
        <v/>
      </c>
      <c r="I435" s="488" t="str">
        <f t="shared" si="12"/>
        <v/>
      </c>
      <c r="J435" s="119"/>
    </row>
    <row r="436" spans="1:10" ht="20.100000000000001" customHeight="1" x14ac:dyDescent="0.25">
      <c r="A436" s="26">
        <v>430</v>
      </c>
      <c r="B436" s="120"/>
      <c r="C436" s="120"/>
      <c r="D436" s="707"/>
      <c r="E436" s="129"/>
      <c r="F436" s="247"/>
      <c r="G436" s="247"/>
      <c r="H436" s="72" t="str">
        <f t="shared" si="13"/>
        <v/>
      </c>
      <c r="I436" s="488" t="str">
        <f t="shared" si="12"/>
        <v/>
      </c>
      <c r="J436" s="119"/>
    </row>
    <row r="437" spans="1:10" ht="20.100000000000001" customHeight="1" x14ac:dyDescent="0.25">
      <c r="A437" s="26">
        <v>431</v>
      </c>
      <c r="B437" s="120"/>
      <c r="C437" s="120"/>
      <c r="D437" s="707"/>
      <c r="E437" s="129"/>
      <c r="F437" s="247"/>
      <c r="G437" s="247"/>
      <c r="H437" s="72" t="str">
        <f t="shared" si="13"/>
        <v/>
      </c>
      <c r="I437" s="488" t="str">
        <f t="shared" si="12"/>
        <v/>
      </c>
      <c r="J437" s="119"/>
    </row>
    <row r="438" spans="1:10" ht="20.100000000000001" customHeight="1" x14ac:dyDescent="0.25">
      <c r="A438" s="26">
        <v>432</v>
      </c>
      <c r="B438" s="120"/>
      <c r="C438" s="120"/>
      <c r="D438" s="707"/>
      <c r="E438" s="129"/>
      <c r="F438" s="247"/>
      <c r="G438" s="247"/>
      <c r="H438" s="72" t="str">
        <f t="shared" si="13"/>
        <v/>
      </c>
      <c r="I438" s="488" t="str">
        <f t="shared" si="12"/>
        <v/>
      </c>
      <c r="J438" s="119"/>
    </row>
    <row r="439" spans="1:10" ht="20.100000000000001" customHeight="1" x14ac:dyDescent="0.25">
      <c r="A439" s="26">
        <v>433</v>
      </c>
      <c r="B439" s="120"/>
      <c r="C439" s="120"/>
      <c r="D439" s="707"/>
      <c r="E439" s="129"/>
      <c r="F439" s="247"/>
      <c r="G439" s="247"/>
      <c r="H439" s="72" t="str">
        <f t="shared" si="13"/>
        <v/>
      </c>
      <c r="I439" s="488" t="str">
        <f t="shared" si="12"/>
        <v/>
      </c>
      <c r="J439" s="119"/>
    </row>
    <row r="440" spans="1:10" ht="20.100000000000001" customHeight="1" x14ac:dyDescent="0.25">
      <c r="A440" s="26">
        <v>434</v>
      </c>
      <c r="B440" s="120"/>
      <c r="C440" s="120"/>
      <c r="D440" s="707"/>
      <c r="E440" s="129"/>
      <c r="F440" s="247"/>
      <c r="G440" s="247"/>
      <c r="H440" s="72" t="str">
        <f t="shared" si="13"/>
        <v/>
      </c>
      <c r="I440" s="488" t="str">
        <f t="shared" si="12"/>
        <v/>
      </c>
      <c r="J440" s="119"/>
    </row>
    <row r="441" spans="1:10" ht="20.100000000000001" customHeight="1" x14ac:dyDescent="0.25">
      <c r="A441" s="26">
        <v>435</v>
      </c>
      <c r="B441" s="120"/>
      <c r="C441" s="120"/>
      <c r="D441" s="707"/>
      <c r="E441" s="129"/>
      <c r="F441" s="247"/>
      <c r="G441" s="247"/>
      <c r="H441" s="72" t="str">
        <f t="shared" si="13"/>
        <v/>
      </c>
      <c r="I441" s="488" t="str">
        <f t="shared" si="12"/>
        <v/>
      </c>
      <c r="J441" s="119"/>
    </row>
    <row r="442" spans="1:10" ht="20.100000000000001" customHeight="1" x14ac:dyDescent="0.25">
      <c r="A442" s="26">
        <v>436</v>
      </c>
      <c r="B442" s="120"/>
      <c r="C442" s="120"/>
      <c r="D442" s="707"/>
      <c r="E442" s="129"/>
      <c r="F442" s="247"/>
      <c r="G442" s="247"/>
      <c r="H442" s="72" t="str">
        <f t="shared" si="13"/>
        <v/>
      </c>
      <c r="I442" s="488" t="str">
        <f t="shared" si="12"/>
        <v/>
      </c>
      <c r="J442" s="119"/>
    </row>
    <row r="443" spans="1:10" ht="20.100000000000001" customHeight="1" x14ac:dyDescent="0.25">
      <c r="A443" s="26">
        <v>437</v>
      </c>
      <c r="B443" s="120"/>
      <c r="C443" s="120"/>
      <c r="D443" s="707"/>
      <c r="E443" s="129"/>
      <c r="F443" s="247"/>
      <c r="G443" s="247"/>
      <c r="H443" s="72" t="str">
        <f t="shared" si="13"/>
        <v/>
      </c>
      <c r="I443" s="488" t="str">
        <f t="shared" si="12"/>
        <v/>
      </c>
      <c r="J443" s="119"/>
    </row>
    <row r="444" spans="1:10" ht="20.100000000000001" customHeight="1" x14ac:dyDescent="0.25">
      <c r="A444" s="26">
        <v>438</v>
      </c>
      <c r="B444" s="120"/>
      <c r="C444" s="120"/>
      <c r="D444" s="707"/>
      <c r="E444" s="129"/>
      <c r="F444" s="247"/>
      <c r="G444" s="247"/>
      <c r="H444" s="72" t="str">
        <f t="shared" si="13"/>
        <v/>
      </c>
      <c r="I444" s="488" t="str">
        <f t="shared" si="12"/>
        <v/>
      </c>
      <c r="J444" s="119"/>
    </row>
    <row r="445" spans="1:10" ht="20.100000000000001" customHeight="1" x14ac:dyDescent="0.25">
      <c r="A445" s="26">
        <v>439</v>
      </c>
      <c r="B445" s="120"/>
      <c r="C445" s="120"/>
      <c r="D445" s="707"/>
      <c r="E445" s="129"/>
      <c r="F445" s="247"/>
      <c r="G445" s="247"/>
      <c r="H445" s="72" t="str">
        <f t="shared" si="13"/>
        <v/>
      </c>
      <c r="I445" s="488" t="str">
        <f t="shared" si="12"/>
        <v/>
      </c>
      <c r="J445" s="119"/>
    </row>
    <row r="446" spans="1:10" ht="20.100000000000001" customHeight="1" x14ac:dyDescent="0.25">
      <c r="A446" s="26">
        <v>440</v>
      </c>
      <c r="B446" s="120"/>
      <c r="C446" s="120"/>
      <c r="D446" s="707"/>
      <c r="E446" s="129"/>
      <c r="F446" s="247"/>
      <c r="G446" s="247"/>
      <c r="H446" s="72" t="str">
        <f t="shared" si="13"/>
        <v/>
      </c>
      <c r="I446" s="488" t="str">
        <f t="shared" si="12"/>
        <v/>
      </c>
      <c r="J446" s="119"/>
    </row>
    <row r="447" spans="1:10" ht="20.100000000000001" customHeight="1" x14ac:dyDescent="0.25">
      <c r="A447" s="26">
        <v>441</v>
      </c>
      <c r="B447" s="120"/>
      <c r="C447" s="120"/>
      <c r="D447" s="707"/>
      <c r="E447" s="129"/>
      <c r="F447" s="247"/>
      <c r="G447" s="247"/>
      <c r="H447" s="72" t="str">
        <f t="shared" si="13"/>
        <v/>
      </c>
      <c r="I447" s="488" t="str">
        <f t="shared" si="12"/>
        <v/>
      </c>
      <c r="J447" s="119"/>
    </row>
    <row r="448" spans="1:10" ht="20.100000000000001" customHeight="1" x14ac:dyDescent="0.25">
      <c r="A448" s="26">
        <v>442</v>
      </c>
      <c r="B448" s="120"/>
      <c r="C448" s="120"/>
      <c r="D448" s="707"/>
      <c r="E448" s="129"/>
      <c r="F448" s="247"/>
      <c r="G448" s="247"/>
      <c r="H448" s="72" t="str">
        <f t="shared" si="13"/>
        <v/>
      </c>
      <c r="I448" s="488" t="str">
        <f t="shared" si="12"/>
        <v/>
      </c>
      <c r="J448" s="119"/>
    </row>
    <row r="449" spans="1:10" ht="20.100000000000001" customHeight="1" x14ac:dyDescent="0.25">
      <c r="A449" s="26">
        <v>443</v>
      </c>
      <c r="B449" s="120"/>
      <c r="C449" s="120"/>
      <c r="D449" s="707"/>
      <c r="E449" s="129"/>
      <c r="F449" s="247"/>
      <c r="G449" s="247"/>
      <c r="H449" s="72" t="str">
        <f t="shared" si="13"/>
        <v/>
      </c>
      <c r="I449" s="488" t="str">
        <f t="shared" si="12"/>
        <v/>
      </c>
      <c r="J449" s="119"/>
    </row>
    <row r="450" spans="1:10" ht="20.100000000000001" customHeight="1" x14ac:dyDescent="0.25">
      <c r="A450" s="26">
        <v>444</v>
      </c>
      <c r="B450" s="120"/>
      <c r="C450" s="120"/>
      <c r="D450" s="707"/>
      <c r="E450" s="129"/>
      <c r="F450" s="247"/>
      <c r="G450" s="247"/>
      <c r="H450" s="72" t="str">
        <f t="shared" si="13"/>
        <v/>
      </c>
      <c r="I450" s="488" t="str">
        <f t="shared" si="12"/>
        <v/>
      </c>
      <c r="J450" s="119"/>
    </row>
    <row r="451" spans="1:10" ht="20.100000000000001" customHeight="1" x14ac:dyDescent="0.25">
      <c r="A451" s="26">
        <v>445</v>
      </c>
      <c r="B451" s="120"/>
      <c r="C451" s="120"/>
      <c r="D451" s="707"/>
      <c r="E451" s="129"/>
      <c r="F451" s="247"/>
      <c r="G451" s="247"/>
      <c r="H451" s="72" t="str">
        <f t="shared" si="13"/>
        <v/>
      </c>
      <c r="I451" s="488" t="str">
        <f t="shared" si="12"/>
        <v/>
      </c>
      <c r="J451" s="119"/>
    </row>
    <row r="452" spans="1:10" ht="20.100000000000001" customHeight="1" x14ac:dyDescent="0.25">
      <c r="A452" s="26">
        <v>446</v>
      </c>
      <c r="B452" s="120"/>
      <c r="C452" s="120"/>
      <c r="D452" s="707"/>
      <c r="E452" s="129"/>
      <c r="F452" s="247"/>
      <c r="G452" s="247"/>
      <c r="H452" s="72" t="str">
        <f t="shared" si="13"/>
        <v/>
      </c>
      <c r="I452" s="488" t="str">
        <f t="shared" si="12"/>
        <v/>
      </c>
      <c r="J452" s="119"/>
    </row>
    <row r="453" spans="1:10" ht="20.100000000000001" customHeight="1" x14ac:dyDescent="0.25">
      <c r="A453" s="26">
        <v>447</v>
      </c>
      <c r="B453" s="120"/>
      <c r="C453" s="120"/>
      <c r="D453" s="707"/>
      <c r="E453" s="129"/>
      <c r="F453" s="247"/>
      <c r="G453" s="247"/>
      <c r="H453" s="72" t="str">
        <f t="shared" si="13"/>
        <v/>
      </c>
      <c r="I453" s="488" t="str">
        <f t="shared" si="12"/>
        <v/>
      </c>
      <c r="J453" s="119"/>
    </row>
    <row r="454" spans="1:10" ht="20.100000000000001" customHeight="1" x14ac:dyDescent="0.25">
      <c r="A454" s="26">
        <v>448</v>
      </c>
      <c r="B454" s="120"/>
      <c r="C454" s="120"/>
      <c r="D454" s="707"/>
      <c r="E454" s="129"/>
      <c r="F454" s="247"/>
      <c r="G454" s="247"/>
      <c r="H454" s="72" t="str">
        <f t="shared" si="13"/>
        <v/>
      </c>
      <c r="I454" s="488" t="str">
        <f t="shared" si="12"/>
        <v/>
      </c>
      <c r="J454" s="119"/>
    </row>
    <row r="455" spans="1:10" ht="20.100000000000001" customHeight="1" x14ac:dyDescent="0.25">
      <c r="A455" s="26">
        <v>449</v>
      </c>
      <c r="B455" s="120"/>
      <c r="C455" s="120"/>
      <c r="D455" s="707"/>
      <c r="E455" s="129"/>
      <c r="F455" s="247"/>
      <c r="G455" s="247"/>
      <c r="H455" s="72" t="str">
        <f t="shared" si="13"/>
        <v/>
      </c>
      <c r="I455" s="488" t="str">
        <f t="shared" si="12"/>
        <v/>
      </c>
      <c r="J455" s="119"/>
    </row>
    <row r="456" spans="1:10" ht="20.100000000000001" customHeight="1" x14ac:dyDescent="0.25">
      <c r="A456" s="26">
        <v>450</v>
      </c>
      <c r="B456" s="120"/>
      <c r="C456" s="120"/>
      <c r="D456" s="707"/>
      <c r="E456" s="129"/>
      <c r="F456" s="247"/>
      <c r="G456" s="247"/>
      <c r="H456" s="72" t="str">
        <f t="shared" si="13"/>
        <v/>
      </c>
      <c r="I456" s="488" t="str">
        <f t="shared" ref="I456:I506" si="14">IF(C456="","",IF(AND(C456="Internes",D456&gt;=12),5.19*E456,IF(AND(C456="Internes",D456&lt;12),11.42*E456,IF(AND(C456="Mayotte",D456&gt;=12),12*E456,IF(AND(C456="Mayotte",D456&lt;12),21.53*E456,IF(AND(C456="Hors territoire",D456&gt;=12),23.73*E456,IF(AND(C456="Hors territoire",D456&lt;12),39.97*E456,"")))))))</f>
        <v/>
      </c>
      <c r="J456" s="119"/>
    </row>
    <row r="457" spans="1:10" ht="20.100000000000001" customHeight="1" x14ac:dyDescent="0.25">
      <c r="A457" s="26">
        <v>451</v>
      </c>
      <c r="B457" s="120"/>
      <c r="C457" s="120"/>
      <c r="D457" s="707"/>
      <c r="E457" s="129"/>
      <c r="F457" s="247"/>
      <c r="G457" s="247"/>
      <c r="H457" s="72" t="str">
        <f t="shared" ref="H457:H506" si="15">IF(C457="","",IF(AND(C457="Internes",D457&gt;=12),5.19,IF(AND(C457="Internes",D457&lt;12),11.42,IF(AND(C457="Mayotte",D457&gt;=12),12,IF(AND(C457="Mayotte",D457&lt;12),21.53,IF(AND(C457="Hors territoire",D457&gt;=12),23.73,IF(AND(C457="Hors territoire",D457&lt;12),39.97,"")))))))</f>
        <v/>
      </c>
      <c r="I457" s="488" t="str">
        <f t="shared" si="14"/>
        <v/>
      </c>
      <c r="J457" s="119"/>
    </row>
    <row r="458" spans="1:10" ht="20.100000000000001" customHeight="1" x14ac:dyDescent="0.25">
      <c r="A458" s="26">
        <v>452</v>
      </c>
      <c r="B458" s="120"/>
      <c r="C458" s="120"/>
      <c r="D458" s="707"/>
      <c r="E458" s="129"/>
      <c r="F458" s="247"/>
      <c r="G458" s="247"/>
      <c r="H458" s="72" t="str">
        <f t="shared" si="15"/>
        <v/>
      </c>
      <c r="I458" s="488" t="str">
        <f t="shared" si="14"/>
        <v/>
      </c>
      <c r="J458" s="119"/>
    </row>
    <row r="459" spans="1:10" ht="20.100000000000001" customHeight="1" x14ac:dyDescent="0.25">
      <c r="A459" s="26">
        <v>453</v>
      </c>
      <c r="B459" s="120"/>
      <c r="C459" s="120"/>
      <c r="D459" s="707"/>
      <c r="E459" s="129"/>
      <c r="F459" s="247"/>
      <c r="G459" s="247"/>
      <c r="H459" s="72" t="str">
        <f t="shared" si="15"/>
        <v/>
      </c>
      <c r="I459" s="488" t="str">
        <f t="shared" si="14"/>
        <v/>
      </c>
      <c r="J459" s="119"/>
    </row>
    <row r="460" spans="1:10" ht="20.100000000000001" customHeight="1" x14ac:dyDescent="0.25">
      <c r="A460" s="26">
        <v>454</v>
      </c>
      <c r="B460" s="120"/>
      <c r="C460" s="120"/>
      <c r="D460" s="707"/>
      <c r="E460" s="129"/>
      <c r="F460" s="247"/>
      <c r="G460" s="247"/>
      <c r="H460" s="72" t="str">
        <f t="shared" si="15"/>
        <v/>
      </c>
      <c r="I460" s="488" t="str">
        <f t="shared" si="14"/>
        <v/>
      </c>
      <c r="J460" s="119"/>
    </row>
    <row r="461" spans="1:10" ht="20.100000000000001" customHeight="1" x14ac:dyDescent="0.25">
      <c r="A461" s="26">
        <v>455</v>
      </c>
      <c r="B461" s="120"/>
      <c r="C461" s="120"/>
      <c r="D461" s="707"/>
      <c r="E461" s="129"/>
      <c r="F461" s="247"/>
      <c r="G461" s="247"/>
      <c r="H461" s="72" t="str">
        <f t="shared" si="15"/>
        <v/>
      </c>
      <c r="I461" s="488" t="str">
        <f t="shared" si="14"/>
        <v/>
      </c>
      <c r="J461" s="119"/>
    </row>
    <row r="462" spans="1:10" ht="20.100000000000001" customHeight="1" x14ac:dyDescent="0.25">
      <c r="A462" s="26">
        <v>456</v>
      </c>
      <c r="B462" s="120"/>
      <c r="C462" s="120"/>
      <c r="D462" s="707"/>
      <c r="E462" s="129"/>
      <c r="F462" s="247"/>
      <c r="G462" s="247"/>
      <c r="H462" s="72" t="str">
        <f t="shared" si="15"/>
        <v/>
      </c>
      <c r="I462" s="488" t="str">
        <f t="shared" si="14"/>
        <v/>
      </c>
      <c r="J462" s="119"/>
    </row>
    <row r="463" spans="1:10" ht="20.100000000000001" customHeight="1" x14ac:dyDescent="0.25">
      <c r="A463" s="26">
        <v>457</v>
      </c>
      <c r="B463" s="120"/>
      <c r="C463" s="120"/>
      <c r="D463" s="707"/>
      <c r="E463" s="129"/>
      <c r="F463" s="247"/>
      <c r="G463" s="247"/>
      <c r="H463" s="72" t="str">
        <f t="shared" si="15"/>
        <v/>
      </c>
      <c r="I463" s="488" t="str">
        <f t="shared" si="14"/>
        <v/>
      </c>
      <c r="J463" s="119"/>
    </row>
    <row r="464" spans="1:10" ht="20.100000000000001" customHeight="1" x14ac:dyDescent="0.25">
      <c r="A464" s="26">
        <v>458</v>
      </c>
      <c r="B464" s="120"/>
      <c r="C464" s="120"/>
      <c r="D464" s="707"/>
      <c r="E464" s="129"/>
      <c r="F464" s="247"/>
      <c r="G464" s="247"/>
      <c r="H464" s="72" t="str">
        <f t="shared" si="15"/>
        <v/>
      </c>
      <c r="I464" s="488" t="str">
        <f t="shared" si="14"/>
        <v/>
      </c>
      <c r="J464" s="119"/>
    </row>
    <row r="465" spans="1:10" ht="20.100000000000001" customHeight="1" x14ac:dyDescent="0.25">
      <c r="A465" s="26">
        <v>459</v>
      </c>
      <c r="B465" s="120"/>
      <c r="C465" s="120"/>
      <c r="D465" s="707"/>
      <c r="E465" s="129"/>
      <c r="F465" s="247"/>
      <c r="G465" s="247"/>
      <c r="H465" s="72" t="str">
        <f t="shared" si="15"/>
        <v/>
      </c>
      <c r="I465" s="488" t="str">
        <f t="shared" si="14"/>
        <v/>
      </c>
      <c r="J465" s="119"/>
    </row>
    <row r="466" spans="1:10" ht="20.100000000000001" customHeight="1" x14ac:dyDescent="0.25">
      <c r="A466" s="26">
        <v>460</v>
      </c>
      <c r="B466" s="120"/>
      <c r="C466" s="120"/>
      <c r="D466" s="707"/>
      <c r="E466" s="129"/>
      <c r="F466" s="247"/>
      <c r="G466" s="247"/>
      <c r="H466" s="72" t="str">
        <f t="shared" si="15"/>
        <v/>
      </c>
      <c r="I466" s="488" t="str">
        <f t="shared" si="14"/>
        <v/>
      </c>
      <c r="J466" s="119"/>
    </row>
    <row r="467" spans="1:10" ht="20.100000000000001" customHeight="1" x14ac:dyDescent="0.25">
      <c r="A467" s="26">
        <v>461</v>
      </c>
      <c r="B467" s="120"/>
      <c r="C467" s="120"/>
      <c r="D467" s="707"/>
      <c r="E467" s="129"/>
      <c r="F467" s="247"/>
      <c r="G467" s="247"/>
      <c r="H467" s="72" t="str">
        <f t="shared" si="15"/>
        <v/>
      </c>
      <c r="I467" s="488" t="str">
        <f t="shared" si="14"/>
        <v/>
      </c>
      <c r="J467" s="119"/>
    </row>
    <row r="468" spans="1:10" ht="20.100000000000001" customHeight="1" x14ac:dyDescent="0.25">
      <c r="A468" s="26">
        <v>462</v>
      </c>
      <c r="B468" s="120"/>
      <c r="C468" s="120"/>
      <c r="D468" s="707"/>
      <c r="E468" s="129"/>
      <c r="F468" s="247"/>
      <c r="G468" s="247"/>
      <c r="H468" s="72" t="str">
        <f t="shared" si="15"/>
        <v/>
      </c>
      <c r="I468" s="488" t="str">
        <f t="shared" si="14"/>
        <v/>
      </c>
      <c r="J468" s="119"/>
    </row>
    <row r="469" spans="1:10" ht="20.100000000000001" customHeight="1" x14ac:dyDescent="0.25">
      <c r="A469" s="26">
        <v>463</v>
      </c>
      <c r="B469" s="120"/>
      <c r="C469" s="120"/>
      <c r="D469" s="707"/>
      <c r="E469" s="129"/>
      <c r="F469" s="247"/>
      <c r="G469" s="247"/>
      <c r="H469" s="72" t="str">
        <f t="shared" si="15"/>
        <v/>
      </c>
      <c r="I469" s="488" t="str">
        <f t="shared" si="14"/>
        <v/>
      </c>
      <c r="J469" s="119"/>
    </row>
    <row r="470" spans="1:10" ht="20.100000000000001" customHeight="1" x14ac:dyDescent="0.25">
      <c r="A470" s="26">
        <v>464</v>
      </c>
      <c r="B470" s="120"/>
      <c r="C470" s="120"/>
      <c r="D470" s="707"/>
      <c r="E470" s="129"/>
      <c r="F470" s="247"/>
      <c r="G470" s="247"/>
      <c r="H470" s="72" t="str">
        <f t="shared" si="15"/>
        <v/>
      </c>
      <c r="I470" s="488" t="str">
        <f t="shared" si="14"/>
        <v/>
      </c>
      <c r="J470" s="119"/>
    </row>
    <row r="471" spans="1:10" ht="20.100000000000001" customHeight="1" x14ac:dyDescent="0.25">
      <c r="A471" s="26">
        <v>465</v>
      </c>
      <c r="B471" s="120"/>
      <c r="C471" s="120"/>
      <c r="D471" s="707"/>
      <c r="E471" s="129"/>
      <c r="F471" s="247"/>
      <c r="G471" s="247"/>
      <c r="H471" s="72" t="str">
        <f t="shared" si="15"/>
        <v/>
      </c>
      <c r="I471" s="488" t="str">
        <f t="shared" si="14"/>
        <v/>
      </c>
      <c r="J471" s="119"/>
    </row>
    <row r="472" spans="1:10" ht="20.100000000000001" customHeight="1" x14ac:dyDescent="0.25">
      <c r="A472" s="26">
        <v>466</v>
      </c>
      <c r="B472" s="120"/>
      <c r="C472" s="120"/>
      <c r="D472" s="707"/>
      <c r="E472" s="129"/>
      <c r="F472" s="247"/>
      <c r="G472" s="247"/>
      <c r="H472" s="72" t="str">
        <f t="shared" si="15"/>
        <v/>
      </c>
      <c r="I472" s="488" t="str">
        <f t="shared" si="14"/>
        <v/>
      </c>
      <c r="J472" s="119"/>
    </row>
    <row r="473" spans="1:10" ht="20.100000000000001" customHeight="1" x14ac:dyDescent="0.25">
      <c r="A473" s="26">
        <v>467</v>
      </c>
      <c r="B473" s="120"/>
      <c r="C473" s="120"/>
      <c r="D473" s="707"/>
      <c r="E473" s="129"/>
      <c r="F473" s="247"/>
      <c r="G473" s="247"/>
      <c r="H473" s="72" t="str">
        <f t="shared" si="15"/>
        <v/>
      </c>
      <c r="I473" s="488" t="str">
        <f t="shared" si="14"/>
        <v/>
      </c>
      <c r="J473" s="119"/>
    </row>
    <row r="474" spans="1:10" ht="20.100000000000001" customHeight="1" x14ac:dyDescent="0.25">
      <c r="A474" s="26">
        <v>468</v>
      </c>
      <c r="B474" s="120"/>
      <c r="C474" s="120"/>
      <c r="D474" s="707"/>
      <c r="E474" s="129"/>
      <c r="F474" s="247"/>
      <c r="G474" s="247"/>
      <c r="H474" s="72" t="str">
        <f t="shared" si="15"/>
        <v/>
      </c>
      <c r="I474" s="488" t="str">
        <f t="shared" si="14"/>
        <v/>
      </c>
      <c r="J474" s="119"/>
    </row>
    <row r="475" spans="1:10" ht="20.100000000000001" customHeight="1" x14ac:dyDescent="0.25">
      <c r="A475" s="26">
        <v>469</v>
      </c>
      <c r="B475" s="120"/>
      <c r="C475" s="120"/>
      <c r="D475" s="707"/>
      <c r="E475" s="129"/>
      <c r="F475" s="247"/>
      <c r="G475" s="247"/>
      <c r="H475" s="72" t="str">
        <f t="shared" si="15"/>
        <v/>
      </c>
      <c r="I475" s="488" t="str">
        <f t="shared" si="14"/>
        <v/>
      </c>
      <c r="J475" s="119"/>
    </row>
    <row r="476" spans="1:10" ht="20.100000000000001" customHeight="1" x14ac:dyDescent="0.25">
      <c r="A476" s="26">
        <v>470</v>
      </c>
      <c r="B476" s="120"/>
      <c r="C476" s="120"/>
      <c r="D476" s="707"/>
      <c r="E476" s="129"/>
      <c r="F476" s="247"/>
      <c r="G476" s="247"/>
      <c r="H476" s="72" t="str">
        <f t="shared" si="15"/>
        <v/>
      </c>
      <c r="I476" s="488" t="str">
        <f t="shared" si="14"/>
        <v/>
      </c>
      <c r="J476" s="119"/>
    </row>
    <row r="477" spans="1:10" ht="20.100000000000001" customHeight="1" x14ac:dyDescent="0.25">
      <c r="A477" s="26">
        <v>471</v>
      </c>
      <c r="B477" s="120"/>
      <c r="C477" s="120"/>
      <c r="D477" s="707"/>
      <c r="E477" s="129"/>
      <c r="F477" s="247"/>
      <c r="G477" s="247"/>
      <c r="H477" s="72" t="str">
        <f t="shared" si="15"/>
        <v/>
      </c>
      <c r="I477" s="488" t="str">
        <f t="shared" si="14"/>
        <v/>
      </c>
      <c r="J477" s="119"/>
    </row>
    <row r="478" spans="1:10" ht="20.100000000000001" customHeight="1" x14ac:dyDescent="0.25">
      <c r="A478" s="26">
        <v>472</v>
      </c>
      <c r="B478" s="120"/>
      <c r="C478" s="120"/>
      <c r="D478" s="707"/>
      <c r="E478" s="129"/>
      <c r="F478" s="247"/>
      <c r="G478" s="247"/>
      <c r="H478" s="72" t="str">
        <f t="shared" si="15"/>
        <v/>
      </c>
      <c r="I478" s="488" t="str">
        <f t="shared" si="14"/>
        <v/>
      </c>
      <c r="J478" s="119"/>
    </row>
    <row r="479" spans="1:10" ht="20.100000000000001" customHeight="1" x14ac:dyDescent="0.25">
      <c r="A479" s="26">
        <v>473</v>
      </c>
      <c r="B479" s="120"/>
      <c r="C479" s="120"/>
      <c r="D479" s="707"/>
      <c r="E479" s="129"/>
      <c r="F479" s="247"/>
      <c r="G479" s="247"/>
      <c r="H479" s="72" t="str">
        <f t="shared" si="15"/>
        <v/>
      </c>
      <c r="I479" s="488" t="str">
        <f t="shared" si="14"/>
        <v/>
      </c>
      <c r="J479" s="119"/>
    </row>
    <row r="480" spans="1:10" ht="20.100000000000001" customHeight="1" x14ac:dyDescent="0.25">
      <c r="A480" s="26">
        <v>474</v>
      </c>
      <c r="B480" s="120"/>
      <c r="C480" s="120"/>
      <c r="D480" s="707"/>
      <c r="E480" s="129"/>
      <c r="F480" s="247"/>
      <c r="G480" s="247"/>
      <c r="H480" s="72" t="str">
        <f t="shared" si="15"/>
        <v/>
      </c>
      <c r="I480" s="488" t="str">
        <f t="shared" si="14"/>
        <v/>
      </c>
      <c r="J480" s="119"/>
    </row>
    <row r="481" spans="1:10" ht="20.100000000000001" customHeight="1" x14ac:dyDescent="0.25">
      <c r="A481" s="26">
        <v>475</v>
      </c>
      <c r="B481" s="120"/>
      <c r="C481" s="120"/>
      <c r="D481" s="707"/>
      <c r="E481" s="129"/>
      <c r="F481" s="247"/>
      <c r="G481" s="247"/>
      <c r="H481" s="72" t="str">
        <f t="shared" si="15"/>
        <v/>
      </c>
      <c r="I481" s="488" t="str">
        <f t="shared" si="14"/>
        <v/>
      </c>
      <c r="J481" s="119"/>
    </row>
    <row r="482" spans="1:10" ht="20.100000000000001" customHeight="1" x14ac:dyDescent="0.25">
      <c r="A482" s="26">
        <v>476</v>
      </c>
      <c r="B482" s="120"/>
      <c r="C482" s="120"/>
      <c r="D482" s="707"/>
      <c r="E482" s="129"/>
      <c r="F482" s="247"/>
      <c r="G482" s="247"/>
      <c r="H482" s="72" t="str">
        <f t="shared" si="15"/>
        <v/>
      </c>
      <c r="I482" s="488" t="str">
        <f t="shared" si="14"/>
        <v/>
      </c>
      <c r="J482" s="119"/>
    </row>
    <row r="483" spans="1:10" ht="20.100000000000001" customHeight="1" x14ac:dyDescent="0.25">
      <c r="A483" s="26">
        <v>477</v>
      </c>
      <c r="B483" s="120"/>
      <c r="C483" s="120"/>
      <c r="D483" s="707"/>
      <c r="E483" s="129"/>
      <c r="F483" s="247"/>
      <c r="G483" s="247"/>
      <c r="H483" s="72" t="str">
        <f t="shared" si="15"/>
        <v/>
      </c>
      <c r="I483" s="488" t="str">
        <f t="shared" si="14"/>
        <v/>
      </c>
      <c r="J483" s="119"/>
    </row>
    <row r="484" spans="1:10" ht="20.100000000000001" customHeight="1" x14ac:dyDescent="0.25">
      <c r="A484" s="26">
        <v>478</v>
      </c>
      <c r="B484" s="120"/>
      <c r="C484" s="120"/>
      <c r="D484" s="707"/>
      <c r="E484" s="129"/>
      <c r="F484" s="247"/>
      <c r="G484" s="247"/>
      <c r="H484" s="72" t="str">
        <f t="shared" si="15"/>
        <v/>
      </c>
      <c r="I484" s="488" t="str">
        <f t="shared" si="14"/>
        <v/>
      </c>
      <c r="J484" s="119"/>
    </row>
    <row r="485" spans="1:10" ht="20.100000000000001" customHeight="1" x14ac:dyDescent="0.25">
      <c r="A485" s="26">
        <v>479</v>
      </c>
      <c r="B485" s="120"/>
      <c r="C485" s="120"/>
      <c r="D485" s="707"/>
      <c r="E485" s="129"/>
      <c r="F485" s="247"/>
      <c r="G485" s="247"/>
      <c r="H485" s="72" t="str">
        <f t="shared" si="15"/>
        <v/>
      </c>
      <c r="I485" s="488" t="str">
        <f t="shared" si="14"/>
        <v/>
      </c>
      <c r="J485" s="119"/>
    </row>
    <row r="486" spans="1:10" ht="20.100000000000001" customHeight="1" x14ac:dyDescent="0.25">
      <c r="A486" s="26">
        <v>480</v>
      </c>
      <c r="B486" s="120"/>
      <c r="C486" s="120"/>
      <c r="D486" s="707"/>
      <c r="E486" s="129"/>
      <c r="F486" s="247"/>
      <c r="G486" s="247"/>
      <c r="H486" s="72" t="str">
        <f t="shared" si="15"/>
        <v/>
      </c>
      <c r="I486" s="488" t="str">
        <f t="shared" si="14"/>
        <v/>
      </c>
      <c r="J486" s="119"/>
    </row>
    <row r="487" spans="1:10" ht="20.100000000000001" customHeight="1" x14ac:dyDescent="0.25">
      <c r="A487" s="26">
        <v>481</v>
      </c>
      <c r="B487" s="120"/>
      <c r="C487" s="120"/>
      <c r="D487" s="707"/>
      <c r="E487" s="129"/>
      <c r="F487" s="247"/>
      <c r="G487" s="247"/>
      <c r="H487" s="72" t="str">
        <f t="shared" si="15"/>
        <v/>
      </c>
      <c r="I487" s="488" t="str">
        <f t="shared" si="14"/>
        <v/>
      </c>
      <c r="J487" s="119"/>
    </row>
    <row r="488" spans="1:10" ht="20.100000000000001" customHeight="1" x14ac:dyDescent="0.25">
      <c r="A488" s="26">
        <v>482</v>
      </c>
      <c r="B488" s="120"/>
      <c r="C488" s="120"/>
      <c r="D488" s="707"/>
      <c r="E488" s="129"/>
      <c r="F488" s="247"/>
      <c r="G488" s="247"/>
      <c r="H488" s="72" t="str">
        <f t="shared" si="15"/>
        <v/>
      </c>
      <c r="I488" s="488" t="str">
        <f t="shared" si="14"/>
        <v/>
      </c>
      <c r="J488" s="119"/>
    </row>
    <row r="489" spans="1:10" ht="20.100000000000001" customHeight="1" x14ac:dyDescent="0.25">
      <c r="A489" s="26">
        <v>483</v>
      </c>
      <c r="B489" s="120"/>
      <c r="C489" s="120"/>
      <c r="D489" s="707"/>
      <c r="E489" s="129"/>
      <c r="F489" s="247"/>
      <c r="G489" s="247"/>
      <c r="H489" s="72" t="str">
        <f t="shared" si="15"/>
        <v/>
      </c>
      <c r="I489" s="488" t="str">
        <f t="shared" si="14"/>
        <v/>
      </c>
      <c r="J489" s="119"/>
    </row>
    <row r="490" spans="1:10" ht="20.100000000000001" customHeight="1" x14ac:dyDescent="0.25">
      <c r="A490" s="26">
        <v>484</v>
      </c>
      <c r="B490" s="120"/>
      <c r="C490" s="120"/>
      <c r="D490" s="707"/>
      <c r="E490" s="129"/>
      <c r="F490" s="247"/>
      <c r="G490" s="247"/>
      <c r="H490" s="72" t="str">
        <f t="shared" si="15"/>
        <v/>
      </c>
      <c r="I490" s="488" t="str">
        <f t="shared" si="14"/>
        <v/>
      </c>
      <c r="J490" s="119"/>
    </row>
    <row r="491" spans="1:10" ht="20.100000000000001" customHeight="1" x14ac:dyDescent="0.25">
      <c r="A491" s="26">
        <v>485</v>
      </c>
      <c r="B491" s="120"/>
      <c r="C491" s="120"/>
      <c r="D491" s="707"/>
      <c r="E491" s="129"/>
      <c r="F491" s="247"/>
      <c r="G491" s="247"/>
      <c r="H491" s="72" t="str">
        <f t="shared" si="15"/>
        <v/>
      </c>
      <c r="I491" s="488" t="str">
        <f t="shared" si="14"/>
        <v/>
      </c>
      <c r="J491" s="119"/>
    </row>
    <row r="492" spans="1:10" ht="20.100000000000001" customHeight="1" x14ac:dyDescent="0.25">
      <c r="A492" s="26">
        <v>486</v>
      </c>
      <c r="B492" s="120"/>
      <c r="C492" s="120"/>
      <c r="D492" s="707"/>
      <c r="E492" s="129"/>
      <c r="F492" s="247"/>
      <c r="G492" s="247"/>
      <c r="H492" s="72" t="str">
        <f t="shared" si="15"/>
        <v/>
      </c>
      <c r="I492" s="488" t="str">
        <f t="shared" si="14"/>
        <v/>
      </c>
      <c r="J492" s="119"/>
    </row>
    <row r="493" spans="1:10" ht="20.100000000000001" customHeight="1" x14ac:dyDescent="0.25">
      <c r="A493" s="26">
        <v>487</v>
      </c>
      <c r="B493" s="120"/>
      <c r="C493" s="120"/>
      <c r="D493" s="707"/>
      <c r="E493" s="129"/>
      <c r="F493" s="247"/>
      <c r="G493" s="247"/>
      <c r="H493" s="72" t="str">
        <f t="shared" si="15"/>
        <v/>
      </c>
      <c r="I493" s="488" t="str">
        <f t="shared" si="14"/>
        <v/>
      </c>
      <c r="J493" s="119"/>
    </row>
    <row r="494" spans="1:10" ht="20.100000000000001" customHeight="1" x14ac:dyDescent="0.25">
      <c r="A494" s="26">
        <v>488</v>
      </c>
      <c r="B494" s="120"/>
      <c r="C494" s="120"/>
      <c r="D494" s="707"/>
      <c r="E494" s="129"/>
      <c r="F494" s="247"/>
      <c r="G494" s="247"/>
      <c r="H494" s="72" t="str">
        <f t="shared" si="15"/>
        <v/>
      </c>
      <c r="I494" s="488" t="str">
        <f t="shared" si="14"/>
        <v/>
      </c>
      <c r="J494" s="119"/>
    </row>
    <row r="495" spans="1:10" ht="20.100000000000001" customHeight="1" x14ac:dyDescent="0.25">
      <c r="A495" s="26">
        <v>489</v>
      </c>
      <c r="B495" s="120"/>
      <c r="C495" s="120"/>
      <c r="D495" s="707"/>
      <c r="E495" s="129"/>
      <c r="F495" s="247"/>
      <c r="G495" s="247"/>
      <c r="H495" s="72" t="str">
        <f t="shared" si="15"/>
        <v/>
      </c>
      <c r="I495" s="488" t="str">
        <f t="shared" si="14"/>
        <v/>
      </c>
      <c r="J495" s="119"/>
    </row>
    <row r="496" spans="1:10" ht="20.100000000000001" customHeight="1" x14ac:dyDescent="0.25">
      <c r="A496" s="26">
        <v>490</v>
      </c>
      <c r="B496" s="120"/>
      <c r="C496" s="120"/>
      <c r="D496" s="707"/>
      <c r="E496" s="129"/>
      <c r="F496" s="247"/>
      <c r="G496" s="247"/>
      <c r="H496" s="72" t="str">
        <f t="shared" si="15"/>
        <v/>
      </c>
      <c r="I496" s="488" t="str">
        <f t="shared" si="14"/>
        <v/>
      </c>
      <c r="J496" s="119"/>
    </row>
    <row r="497" spans="1:10" ht="20.100000000000001" customHeight="1" x14ac:dyDescent="0.25">
      <c r="A497" s="26">
        <v>491</v>
      </c>
      <c r="B497" s="120"/>
      <c r="C497" s="120"/>
      <c r="D497" s="707"/>
      <c r="E497" s="129"/>
      <c r="F497" s="247"/>
      <c r="G497" s="247"/>
      <c r="H497" s="72" t="str">
        <f t="shared" si="15"/>
        <v/>
      </c>
      <c r="I497" s="488" t="str">
        <f t="shared" si="14"/>
        <v/>
      </c>
      <c r="J497" s="119"/>
    </row>
    <row r="498" spans="1:10" ht="20.100000000000001" customHeight="1" x14ac:dyDescent="0.25">
      <c r="A498" s="26">
        <v>492</v>
      </c>
      <c r="B498" s="120"/>
      <c r="C498" s="120"/>
      <c r="D498" s="707"/>
      <c r="E498" s="129"/>
      <c r="F498" s="247"/>
      <c r="G498" s="247"/>
      <c r="H498" s="72" t="str">
        <f t="shared" si="15"/>
        <v/>
      </c>
      <c r="I498" s="488" t="str">
        <f t="shared" si="14"/>
        <v/>
      </c>
      <c r="J498" s="119"/>
    </row>
    <row r="499" spans="1:10" ht="20.100000000000001" customHeight="1" x14ac:dyDescent="0.25">
      <c r="A499" s="26">
        <v>493</v>
      </c>
      <c r="B499" s="120"/>
      <c r="C499" s="120"/>
      <c r="D499" s="707"/>
      <c r="E499" s="129"/>
      <c r="F499" s="247"/>
      <c r="G499" s="247"/>
      <c r="H499" s="72" t="str">
        <f t="shared" si="15"/>
        <v/>
      </c>
      <c r="I499" s="488" t="str">
        <f t="shared" si="14"/>
        <v/>
      </c>
      <c r="J499" s="119"/>
    </row>
    <row r="500" spans="1:10" ht="20.100000000000001" customHeight="1" x14ac:dyDescent="0.25">
      <c r="A500" s="26">
        <v>494</v>
      </c>
      <c r="B500" s="120"/>
      <c r="C500" s="120"/>
      <c r="D500" s="707"/>
      <c r="E500" s="129"/>
      <c r="F500" s="247"/>
      <c r="G500" s="247"/>
      <c r="H500" s="72" t="str">
        <f t="shared" si="15"/>
        <v/>
      </c>
      <c r="I500" s="488" t="str">
        <f t="shared" si="14"/>
        <v/>
      </c>
      <c r="J500" s="119"/>
    </row>
    <row r="501" spans="1:10" ht="20.100000000000001" customHeight="1" x14ac:dyDescent="0.25">
      <c r="A501" s="26">
        <v>495</v>
      </c>
      <c r="B501" s="120"/>
      <c r="C501" s="120"/>
      <c r="D501" s="707"/>
      <c r="E501" s="129"/>
      <c r="F501" s="247"/>
      <c r="G501" s="247"/>
      <c r="H501" s="72" t="str">
        <f t="shared" si="15"/>
        <v/>
      </c>
      <c r="I501" s="488" t="str">
        <f t="shared" si="14"/>
        <v/>
      </c>
      <c r="J501" s="119"/>
    </row>
    <row r="502" spans="1:10" ht="20.100000000000001" customHeight="1" x14ac:dyDescent="0.25">
      <c r="A502" s="26">
        <v>496</v>
      </c>
      <c r="B502" s="120"/>
      <c r="C502" s="120"/>
      <c r="D502" s="707"/>
      <c r="E502" s="129"/>
      <c r="F502" s="247"/>
      <c r="G502" s="247"/>
      <c r="H502" s="72" t="str">
        <f t="shared" si="15"/>
        <v/>
      </c>
      <c r="I502" s="488" t="str">
        <f t="shared" si="14"/>
        <v/>
      </c>
      <c r="J502" s="119"/>
    </row>
    <row r="503" spans="1:10" ht="20.100000000000001" customHeight="1" x14ac:dyDescent="0.25">
      <c r="A503" s="26">
        <v>497</v>
      </c>
      <c r="B503" s="120"/>
      <c r="C503" s="120"/>
      <c r="D503" s="707"/>
      <c r="E503" s="129"/>
      <c r="F503" s="247"/>
      <c r="G503" s="247"/>
      <c r="H503" s="72" t="str">
        <f t="shared" si="15"/>
        <v/>
      </c>
      <c r="I503" s="488" t="str">
        <f t="shared" si="14"/>
        <v/>
      </c>
      <c r="J503" s="119"/>
    </row>
    <row r="504" spans="1:10" ht="20.100000000000001" customHeight="1" x14ac:dyDescent="0.25">
      <c r="A504" s="26">
        <v>498</v>
      </c>
      <c r="B504" s="120"/>
      <c r="C504" s="120"/>
      <c r="D504" s="707"/>
      <c r="E504" s="129"/>
      <c r="F504" s="247"/>
      <c r="G504" s="247"/>
      <c r="H504" s="72" t="str">
        <f t="shared" si="15"/>
        <v/>
      </c>
      <c r="I504" s="488" t="str">
        <f t="shared" si="14"/>
        <v/>
      </c>
      <c r="J504" s="119"/>
    </row>
    <row r="505" spans="1:10" ht="20.100000000000001" customHeight="1" x14ac:dyDescent="0.25">
      <c r="A505" s="26">
        <v>499</v>
      </c>
      <c r="B505" s="120"/>
      <c r="C505" s="120"/>
      <c r="D505" s="707"/>
      <c r="E505" s="129"/>
      <c r="F505" s="247"/>
      <c r="G505" s="247"/>
      <c r="H505" s="72" t="str">
        <f t="shared" si="15"/>
        <v/>
      </c>
      <c r="I505" s="488" t="str">
        <f t="shared" si="14"/>
        <v/>
      </c>
      <c r="J505" s="119"/>
    </row>
    <row r="506" spans="1:10" ht="20.100000000000001" customHeight="1" thickBot="1" x14ac:dyDescent="0.3">
      <c r="A506" s="27">
        <v>500</v>
      </c>
      <c r="B506" s="121"/>
      <c r="C506" s="121"/>
      <c r="D506" s="708"/>
      <c r="E506" s="131"/>
      <c r="F506" s="248"/>
      <c r="G506" s="248"/>
      <c r="H506" s="490" t="str">
        <f t="shared" si="15"/>
        <v/>
      </c>
      <c r="I506" s="488" t="str">
        <f t="shared" si="14"/>
        <v/>
      </c>
      <c r="J506" s="122"/>
    </row>
    <row r="507" spans="1:10" s="28" customFormat="1" ht="20.100000000000001" customHeight="1" thickBot="1" x14ac:dyDescent="0.35">
      <c r="G507" s="110" t="s">
        <v>2</v>
      </c>
      <c r="H507" s="651">
        <f>SUM(I7:I506)</f>
        <v>0</v>
      </c>
      <c r="I507" s="640"/>
      <c r="J507" s="17"/>
    </row>
  </sheetData>
  <sheetProtection algorithmName="SHA-512" hashValue="R/gha/2HWGxm6WRfIceHKVIzUqfNscYRYDYrbVbRzcbACScovYkIV3IpRkyg73yiXCj3j2MJesyl4F7yMt17wg==" saltValue="S69rQ97t+uzhatbJ+W5oAQ==" spinCount="100000" sheet="1" objects="1" scenarios="1"/>
  <mergeCells count="5">
    <mergeCell ref="A1:J1"/>
    <mergeCell ref="A2:J2"/>
    <mergeCell ref="A3:A4"/>
    <mergeCell ref="H6:I6"/>
    <mergeCell ref="H507:I507"/>
  </mergeCells>
  <pageMargins left="0.7" right="0.7" top="0.75" bottom="0.75" header="0.3" footer="0.3"/>
  <pageSetup paperSize="9" scale="50"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2" id="{40D03755-9DF4-4E67-A7D1-5B7137F28B7A}">
            <xm:f>'Synthèse dépenses bénéficiaire'!$C$28&lt;&gt;"Actions de conseil collectif et/ou individualisé, de diffusion et d’échanges de connaissances et d’informations"</xm:f>
            <x14:dxf>
              <font>
                <b val="0"/>
                <i val="0"/>
              </font>
            </x14:dxf>
          </x14:cfRule>
          <x14:cfRule type="expression" priority="3" id="{7A950CCA-E29A-4A09-940E-FE8B45BF9035}">
            <xm:f>'Synthèse dépenses bénéficiaire'!$C$28="Actions de conseil collectif et/ou individualisé, de diffusion et d’échanges de connaissances et d’informations"</xm:f>
            <x14:dxf>
              <font>
                <b/>
                <i val="0"/>
                <color auto="1"/>
              </font>
              <fill>
                <patternFill>
                  <bgColor rgb="FFFF0000"/>
                </patternFill>
              </fill>
            </x14:dxf>
          </x14:cfRule>
          <xm:sqref>A2:J2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Listes!$A$96:$A$98</xm:f>
          </x14:formula1>
          <xm:sqref>C5:C506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theme="5" tint="0.59999389629810485"/>
    <pageSetUpPr fitToPage="1"/>
  </sheetPr>
  <dimension ref="A1:H176"/>
  <sheetViews>
    <sheetView topLeftCell="A17" zoomScaleNormal="100" workbookViewId="0">
      <selection activeCell="B17" sqref="B17:D17"/>
    </sheetView>
  </sheetViews>
  <sheetFormatPr baseColWidth="10" defaultColWidth="23.140625" defaultRowHeight="15" x14ac:dyDescent="0.25"/>
  <cols>
    <col min="1" max="1" width="8.7109375" style="132" customWidth="1"/>
    <col min="2" max="2" width="44.85546875" style="132" customWidth="1"/>
    <col min="3" max="4" width="23.140625" style="132"/>
    <col min="5" max="5" width="40.85546875" style="132" customWidth="1"/>
    <col min="6" max="6" width="46" style="132" customWidth="1"/>
    <col min="7" max="7" width="47.42578125" style="132" customWidth="1"/>
    <col min="8" max="8" width="42.42578125" style="132" customWidth="1"/>
    <col min="9" max="9" width="51.5703125" style="132" customWidth="1"/>
    <col min="10" max="16384" width="23.140625" style="132"/>
  </cols>
  <sheetData>
    <row r="1" spans="1:8" ht="15" customHeight="1" x14ac:dyDescent="0.25">
      <c r="B1" s="133"/>
      <c r="C1" s="133"/>
      <c r="D1" s="133"/>
      <c r="E1" s="133"/>
      <c r="F1" s="133"/>
      <c r="G1" s="133"/>
    </row>
    <row r="2" spans="1:8" ht="15" customHeight="1" x14ac:dyDescent="0.25"/>
    <row r="3" spans="1:8" ht="15" customHeight="1" x14ac:dyDescent="0.25"/>
    <row r="4" spans="1:8" ht="15" customHeight="1" x14ac:dyDescent="0.25"/>
    <row r="5" spans="1:8" ht="15" customHeight="1" x14ac:dyDescent="0.25"/>
    <row r="6" spans="1:8" ht="15" customHeight="1" x14ac:dyDescent="0.25"/>
    <row r="7" spans="1:8" ht="15" customHeight="1" x14ac:dyDescent="0.25">
      <c r="B7" s="134"/>
      <c r="C7" s="134"/>
    </row>
    <row r="8" spans="1:8" ht="15" customHeight="1" x14ac:dyDescent="0.25">
      <c r="B8" s="134"/>
      <c r="C8" s="134"/>
    </row>
    <row r="9" spans="1:8" ht="60.6" customHeight="1" x14ac:dyDescent="0.25">
      <c r="A9" s="652" t="s">
        <v>182</v>
      </c>
      <c r="B9" s="652"/>
      <c r="C9" s="652"/>
      <c r="D9" s="652"/>
      <c r="E9" s="652"/>
      <c r="F9" s="135"/>
      <c r="G9" s="135"/>
      <c r="H9" s="135"/>
    </row>
    <row r="10" spans="1:8" ht="20.100000000000001" customHeight="1" x14ac:dyDescent="0.25">
      <c r="A10" s="654" t="s">
        <v>49</v>
      </c>
      <c r="B10" s="655"/>
      <c r="C10" s="656"/>
      <c r="D10" s="657">
        <f>'Synthèse dépenses bénéficiaire'!E10</f>
        <v>0</v>
      </c>
      <c r="E10" s="658"/>
      <c r="F10" s="135"/>
      <c r="G10" s="135"/>
      <c r="H10" s="135"/>
    </row>
    <row r="11" spans="1:8" ht="20.100000000000001" customHeight="1" x14ac:dyDescent="0.25">
      <c r="A11" s="654" t="s">
        <v>48</v>
      </c>
      <c r="B11" s="655"/>
      <c r="C11" s="656"/>
      <c r="D11" s="657">
        <f>'Synthèse dépenses bénéficiaire'!E11</f>
        <v>0</v>
      </c>
      <c r="E11" s="658"/>
      <c r="F11" s="135"/>
      <c r="G11" s="135"/>
      <c r="H11" s="135"/>
    </row>
    <row r="12" spans="1:8" ht="20.100000000000001" customHeight="1" x14ac:dyDescent="0.25">
      <c r="A12" s="654" t="s">
        <v>256</v>
      </c>
      <c r="B12" s="655"/>
      <c r="C12" s="656"/>
      <c r="D12" s="657">
        <f>'Synthèse dépenses bénéficiaire'!E12</f>
        <v>0</v>
      </c>
      <c r="E12" s="658"/>
      <c r="F12" s="135"/>
      <c r="G12" s="135"/>
      <c r="H12" s="135"/>
    </row>
    <row r="13" spans="1:8" ht="20.100000000000001" customHeight="1" x14ac:dyDescent="0.25">
      <c r="A13" s="654" t="s">
        <v>257</v>
      </c>
      <c r="B13" s="655"/>
      <c r="C13" s="656"/>
      <c r="D13" s="657">
        <f>'Synthèse dépenses bénéficiaire'!E13</f>
        <v>0</v>
      </c>
      <c r="E13" s="658"/>
      <c r="F13" s="135"/>
      <c r="G13" s="135"/>
      <c r="H13" s="135"/>
    </row>
    <row r="14" spans="1:8" ht="24.95" customHeight="1" x14ac:dyDescent="0.25">
      <c r="A14" s="652" t="s">
        <v>285</v>
      </c>
      <c r="B14" s="652"/>
      <c r="C14" s="652"/>
      <c r="D14" s="652"/>
      <c r="E14" s="652"/>
      <c r="F14" s="135"/>
      <c r="G14" s="135"/>
      <c r="H14" s="135"/>
    </row>
    <row r="15" spans="1:8" ht="15" customHeight="1" x14ac:dyDescent="0.25">
      <c r="A15" s="135"/>
      <c r="B15" s="135"/>
      <c r="C15" s="135"/>
      <c r="D15" s="135"/>
      <c r="E15" s="135"/>
      <c r="F15" s="135"/>
      <c r="G15" s="135"/>
      <c r="H15" s="135"/>
    </row>
    <row r="16" spans="1:8" ht="15" customHeight="1" x14ac:dyDescent="0.25">
      <c r="A16" s="135"/>
      <c r="B16" s="652" t="s">
        <v>274</v>
      </c>
      <c r="C16" s="652"/>
      <c r="D16" s="652"/>
      <c r="E16" s="135"/>
      <c r="F16" s="135"/>
      <c r="G16" s="135"/>
      <c r="H16" s="135"/>
    </row>
    <row r="17" spans="1:8" ht="15" customHeight="1" x14ac:dyDescent="0.25">
      <c r="A17" s="135"/>
      <c r="B17" s="653" t="str">
        <f>IF(('IDP_Factures - Autres'!Q6+'IDP_Frais de personnel'!Y6+'IDP_Frais réels'!T6+IDP_Barèmes!X6+IDP_OCS!U6)=0,"", "Il reste des contrôles bloquants")</f>
        <v/>
      </c>
      <c r="C17" s="653"/>
      <c r="D17" s="653"/>
      <c r="E17" s="135"/>
      <c r="F17" s="135"/>
      <c r="H17" s="135"/>
    </row>
    <row r="18" spans="1:8" ht="15" customHeight="1" thickBot="1" x14ac:dyDescent="0.3">
      <c r="B18" s="135"/>
      <c r="C18" s="135"/>
      <c r="D18" s="135"/>
      <c r="E18" s="135"/>
      <c r="F18" s="135"/>
    </row>
    <row r="19" spans="1:8" ht="19.5" customHeight="1" thickBot="1" x14ac:dyDescent="0.3">
      <c r="A19" s="136"/>
      <c r="B19" s="137" t="s">
        <v>24</v>
      </c>
      <c r="C19" s="138" t="s">
        <v>25</v>
      </c>
      <c r="D19" s="139" t="s">
        <v>26</v>
      </c>
      <c r="E19" s="140"/>
      <c r="F19" s="140"/>
    </row>
    <row r="20" spans="1:8" ht="19.5" customHeight="1" x14ac:dyDescent="0.25">
      <c r="A20" s="136"/>
      <c r="B20" s="141" t="s">
        <v>246</v>
      </c>
      <c r="C20" s="142">
        <f>C80</f>
        <v>0</v>
      </c>
      <c r="D20" s="142">
        <f>D80</f>
        <v>0</v>
      </c>
      <c r="E20" s="140"/>
      <c r="F20" s="140"/>
    </row>
    <row r="21" spans="1:8" ht="20.100000000000001" customHeight="1" x14ac:dyDescent="0.25">
      <c r="A21" s="136"/>
      <c r="B21" s="141" t="s">
        <v>60</v>
      </c>
      <c r="C21" s="142">
        <f>C86</f>
        <v>0</v>
      </c>
      <c r="D21" s="142">
        <f>D86</f>
        <v>0</v>
      </c>
      <c r="E21" s="140"/>
      <c r="F21" s="140"/>
    </row>
    <row r="22" spans="1:8" ht="20.100000000000001" customHeight="1" x14ac:dyDescent="0.25">
      <c r="A22" s="136"/>
      <c r="B22" s="141" t="s">
        <v>75</v>
      </c>
      <c r="C22" s="142">
        <f>C89</f>
        <v>0</v>
      </c>
      <c r="D22" s="142">
        <f>D89</f>
        <v>0</v>
      </c>
      <c r="E22" s="140"/>
      <c r="F22" s="140"/>
    </row>
    <row r="23" spans="1:8" ht="20.100000000000001" customHeight="1" x14ac:dyDescent="0.25">
      <c r="A23" s="136"/>
      <c r="B23" s="141" t="s">
        <v>61</v>
      </c>
      <c r="C23" s="142">
        <f>C91</f>
        <v>0</v>
      </c>
      <c r="D23" s="142">
        <f>D91</f>
        <v>0</v>
      </c>
      <c r="E23" s="140"/>
      <c r="F23" s="140"/>
    </row>
    <row r="24" spans="1:8" ht="20.100000000000001" customHeight="1" x14ac:dyDescent="0.25">
      <c r="A24" s="136"/>
      <c r="B24" s="141" t="s">
        <v>62</v>
      </c>
      <c r="C24" s="142">
        <f>C94</f>
        <v>0</v>
      </c>
      <c r="D24" s="142">
        <f>D94</f>
        <v>0</v>
      </c>
      <c r="E24" s="140"/>
      <c r="F24" s="140"/>
    </row>
    <row r="25" spans="1:8" ht="16.5" thickBot="1" x14ac:dyDescent="0.3">
      <c r="A25" s="136"/>
      <c r="B25" s="141" t="s">
        <v>186</v>
      </c>
      <c r="C25" s="142">
        <f>C98</f>
        <v>0</v>
      </c>
      <c r="D25" s="142">
        <f>D98</f>
        <v>0</v>
      </c>
      <c r="E25" s="140"/>
      <c r="F25" s="140"/>
    </row>
    <row r="26" spans="1:8" ht="20.25" customHeight="1" thickBot="1" x14ac:dyDescent="0.3">
      <c r="B26" s="137" t="s">
        <v>2</v>
      </c>
      <c r="C26" s="143">
        <f>SUM(C20:C25)</f>
        <v>0</v>
      </c>
      <c r="D26" s="144">
        <f>SUM(D20:D25)</f>
        <v>0</v>
      </c>
      <c r="E26" s="140"/>
      <c r="F26" s="140"/>
    </row>
    <row r="27" spans="1:8" ht="20.25" customHeight="1" x14ac:dyDescent="0.25">
      <c r="B27" s="140"/>
      <c r="C27" s="140"/>
      <c r="D27" s="140"/>
      <c r="E27" s="140"/>
      <c r="F27" s="140"/>
    </row>
    <row r="28" spans="1:8" ht="20.25" customHeight="1" thickBot="1" x14ac:dyDescent="0.3">
      <c r="B28" s="326" t="s">
        <v>270</v>
      </c>
      <c r="C28" s="140"/>
      <c r="D28" s="140"/>
      <c r="E28" s="140"/>
      <c r="F28" s="339" t="s">
        <v>271</v>
      </c>
    </row>
    <row r="29" spans="1:8" ht="30.75" customHeight="1" thickBot="1" x14ac:dyDescent="0.3">
      <c r="B29" s="311" t="s">
        <v>55</v>
      </c>
      <c r="C29" s="312" t="s">
        <v>25</v>
      </c>
      <c r="D29" s="418" t="s">
        <v>27</v>
      </c>
      <c r="E29" s="140"/>
      <c r="F29" s="327" t="s">
        <v>55</v>
      </c>
      <c r="G29" s="328" t="s">
        <v>25</v>
      </c>
      <c r="H29" s="422" t="s">
        <v>27</v>
      </c>
    </row>
    <row r="30" spans="1:8" ht="20.25" customHeight="1" x14ac:dyDescent="0.25">
      <c r="B30" s="316" t="s">
        <v>246</v>
      </c>
      <c r="C30" s="472">
        <f>SUM(C31:C35)</f>
        <v>0</v>
      </c>
      <c r="D30" s="473">
        <f>SUM(D31:D35)</f>
        <v>0</v>
      </c>
      <c r="E30" s="140"/>
      <c r="F30" s="330" t="s">
        <v>246</v>
      </c>
      <c r="G30" s="342">
        <f>SUM(G31:G35)</f>
        <v>0</v>
      </c>
      <c r="H30" s="423">
        <f>SUM(H31:H35)</f>
        <v>0</v>
      </c>
    </row>
    <row r="31" spans="1:8" ht="20.25" customHeight="1" x14ac:dyDescent="0.25">
      <c r="B31" s="318" t="s">
        <v>63</v>
      </c>
      <c r="C31" s="319"/>
      <c r="D31" s="421"/>
      <c r="E31" s="140"/>
      <c r="F31" s="331" t="s">
        <v>63</v>
      </c>
      <c r="G31" s="332">
        <f>SUMIF('IDP_Factures - Autres'!$E$7:$E$506,'IDP_Synthèse dépenses SI'!B81,'IDP_Factures - Autres'!$H$7:$H$506)</f>
        <v>0</v>
      </c>
      <c r="H31" s="424">
        <f>SUMIF('IDP_Factures - Autres'!$E$7:$E$506,'IDP_Synthèse dépenses SI'!B81,'IDP_Factures - Autres'!$L$7:$L$506)</f>
        <v>0</v>
      </c>
    </row>
    <row r="32" spans="1:8" ht="20.25" customHeight="1" x14ac:dyDescent="0.25">
      <c r="B32" s="320" t="s">
        <v>189</v>
      </c>
      <c r="C32" s="319"/>
      <c r="D32" s="421"/>
      <c r="E32" s="140"/>
      <c r="F32" s="333" t="s">
        <v>189</v>
      </c>
      <c r="G32" s="332">
        <f>SUMIF('IDP_Factures - Autres'!$E$7:$E$506,'IDP_Synthèse dépenses SI'!B82,'IDP_Factures - Autres'!$H$7:$H$506)</f>
        <v>0</v>
      </c>
      <c r="H32" s="424">
        <f>SUMIF('IDP_Factures - Autres'!$E$7:$E$506,'IDP_Synthèse dépenses SI'!B82,'IDP_Factures - Autres'!$L$7:$L$506)</f>
        <v>0</v>
      </c>
    </row>
    <row r="33" spans="2:8" ht="20.25" customHeight="1" x14ac:dyDescent="0.25">
      <c r="B33" s="321" t="s">
        <v>65</v>
      </c>
      <c r="C33" s="319"/>
      <c r="D33" s="421"/>
      <c r="E33" s="140"/>
      <c r="F33" s="334" t="s">
        <v>65</v>
      </c>
      <c r="G33" s="332">
        <f>SUMIF('IDP_Factures - Autres'!$E$7:$E$506,'IDP_Synthèse dépenses SI'!B83,'IDP_Factures - Autres'!$H$7:$H$506)</f>
        <v>0</v>
      </c>
      <c r="H33" s="424">
        <f>SUMIF('IDP_Factures - Autres'!$E$7:$E$506,'IDP_Synthèse dépenses SI'!B83,'IDP_Factures - Autres'!$L$7:$L$506)</f>
        <v>0</v>
      </c>
    </row>
    <row r="34" spans="2:8" ht="20.25" customHeight="1" x14ac:dyDescent="0.25">
      <c r="B34" s="318" t="s">
        <v>190</v>
      </c>
      <c r="C34" s="319"/>
      <c r="D34" s="421"/>
      <c r="E34" s="140"/>
      <c r="F34" s="331" t="s">
        <v>190</v>
      </c>
      <c r="G34" s="332">
        <f>SUMIF('IDP_Factures - Autres'!$E$7:$E$506,'IDP_Synthèse dépenses SI'!B84,'IDP_Factures - Autres'!$H$7:$H$506)</f>
        <v>0</v>
      </c>
      <c r="H34" s="424">
        <f>SUMIF('IDP_Factures - Autres'!$E$7:$E$506,'IDP_Synthèse dépenses SI'!B84,'IDP_Factures - Autres'!$L$7:$L$506)</f>
        <v>0</v>
      </c>
    </row>
    <row r="35" spans="2:8" ht="20.25" customHeight="1" x14ac:dyDescent="0.25">
      <c r="B35" s="320" t="s">
        <v>66</v>
      </c>
      <c r="C35" s="319"/>
      <c r="D35" s="421"/>
      <c r="E35" s="140"/>
      <c r="F35" s="333" t="s">
        <v>66</v>
      </c>
      <c r="G35" s="332">
        <f>SUMIF('IDP_Factures - Autres'!$E$7:$E$506,'IDP_Synthèse dépenses SI'!B85,'IDP_Factures - Autres'!$H$7:$H$506)</f>
        <v>0</v>
      </c>
      <c r="H35" s="424">
        <f>SUMIF('IDP_Factures - Autres'!$E$7:$E$506,'IDP_Synthèse dépenses SI'!B85,'IDP_Factures - Autres'!$L$7:$L$506)</f>
        <v>0</v>
      </c>
    </row>
    <row r="36" spans="2:8" ht="20.25" customHeight="1" x14ac:dyDescent="0.25">
      <c r="B36" s="322" t="s">
        <v>60</v>
      </c>
      <c r="C36" s="472">
        <f>SUM(C37:C38)</f>
        <v>0</v>
      </c>
      <c r="D36" s="473">
        <f>SUM(D37:D38)</f>
        <v>0</v>
      </c>
      <c r="E36" s="140"/>
      <c r="F36" s="335" t="s">
        <v>60</v>
      </c>
      <c r="G36" s="342">
        <f>SUM(G37:G38)</f>
        <v>0</v>
      </c>
      <c r="H36" s="423">
        <f>SUM(H37:H38)</f>
        <v>0</v>
      </c>
    </row>
    <row r="37" spans="2:8" ht="20.25" customHeight="1" x14ac:dyDescent="0.25">
      <c r="B37" s="323" t="s">
        <v>67</v>
      </c>
      <c r="C37" s="319"/>
      <c r="D37" s="421"/>
      <c r="E37" s="140"/>
      <c r="F37" s="336" t="s">
        <v>67</v>
      </c>
      <c r="G37" s="332">
        <f>SUMIF('IDP_Frais de personnel'!$E$7:$E$506,'IDP_Synthèse dépenses SI'!B87,'IDP_Frais de personnel'!$K$7:$K$506)</f>
        <v>0</v>
      </c>
      <c r="H37" s="424">
        <f>SUMIF('IDP_Frais de personnel'!$E$7:$E$506,'IDP_Synthèse dépenses SI'!B87,'IDP_Frais de personnel'!$U$7:$U$506)</f>
        <v>0</v>
      </c>
    </row>
    <row r="38" spans="2:8" ht="20.25" customHeight="1" x14ac:dyDescent="0.25">
      <c r="B38" s="321" t="s">
        <v>68</v>
      </c>
      <c r="C38" s="319"/>
      <c r="D38" s="421"/>
      <c r="E38" s="140"/>
      <c r="F38" s="334" t="s">
        <v>68</v>
      </c>
      <c r="G38" s="332">
        <f>SUMIF('IDP_Frais de personnel'!$E$7:$E$506,'IDP_Synthèse dépenses SI'!B88,'IDP_Frais de personnel'!$K$7:$K$506)</f>
        <v>0</v>
      </c>
      <c r="H38" s="424">
        <f>SUMIF('IDP_Frais de personnel'!$E$7:$E$506,'IDP_Synthèse dépenses SI'!B88,'IDP_Frais de personnel'!$U$7:$U$506)</f>
        <v>0</v>
      </c>
    </row>
    <row r="39" spans="2:8" ht="20.25" customHeight="1" x14ac:dyDescent="0.25">
      <c r="B39" s="322" t="s">
        <v>75</v>
      </c>
      <c r="C39" s="474">
        <f>SUM(C40)</f>
        <v>0</v>
      </c>
      <c r="D39" s="475">
        <f>SUM(D40)</f>
        <v>0</v>
      </c>
      <c r="E39" s="140"/>
      <c r="F39" s="335" t="s">
        <v>75</v>
      </c>
      <c r="G39" s="343">
        <f>SUM(G40)</f>
        <v>0</v>
      </c>
      <c r="H39" s="425">
        <f>ROUND(H40,2)</f>
        <v>0</v>
      </c>
    </row>
    <row r="40" spans="2:8" ht="20.25" customHeight="1" x14ac:dyDescent="0.25">
      <c r="B40" s="325" t="s">
        <v>76</v>
      </c>
      <c r="C40" s="319"/>
      <c r="D40" s="421"/>
      <c r="E40" s="140"/>
      <c r="F40" s="331" t="s">
        <v>76</v>
      </c>
      <c r="G40" s="332">
        <f>'Synthèse dépenses bénéficiaire'!G27</f>
        <v>0</v>
      </c>
      <c r="H40" s="424">
        <f>IF(OR(G36=0,'Synthèse dépenses bénéficiaire'!C34&lt;&gt;"Oui"),0,H36*0.15)</f>
        <v>0</v>
      </c>
    </row>
    <row r="41" spans="2:8" ht="20.25" customHeight="1" x14ac:dyDescent="0.25">
      <c r="B41" s="322" t="s">
        <v>61</v>
      </c>
      <c r="C41" s="472">
        <f>SUM(C42:C43)</f>
        <v>0</v>
      </c>
      <c r="D41" s="473">
        <f>SUM(D42:D43)</f>
        <v>0</v>
      </c>
      <c r="E41" s="140"/>
      <c r="F41" s="335" t="s">
        <v>61</v>
      </c>
      <c r="G41" s="342">
        <f>SUM(G42:G43)</f>
        <v>0</v>
      </c>
      <c r="H41" s="423">
        <f>SUM(H42:H43)</f>
        <v>0</v>
      </c>
    </row>
    <row r="42" spans="2:8" ht="20.25" customHeight="1" x14ac:dyDescent="0.25">
      <c r="B42" s="325" t="s">
        <v>69</v>
      </c>
      <c r="C42" s="319"/>
      <c r="D42" s="421"/>
      <c r="E42" s="140"/>
      <c r="F42" s="331" t="s">
        <v>69</v>
      </c>
      <c r="G42" s="332">
        <f>SUMIF('IDP_Frais réels'!$E$7:$E$506,'IDP_Synthèse dépenses SI'!B92,'IDP_Frais réels'!$I$7:$I$506)</f>
        <v>0</v>
      </c>
      <c r="H42" s="424">
        <f>SUMIF('IDP_Frais réels'!$E$7:$E$506,'IDP_Synthèse dépenses SI'!B92,'IDP_Frais réels'!$P$7:$P$506)</f>
        <v>0</v>
      </c>
    </row>
    <row r="43" spans="2:8" ht="20.25" customHeight="1" x14ac:dyDescent="0.25">
      <c r="B43" s="321" t="s">
        <v>70</v>
      </c>
      <c r="C43" s="319"/>
      <c r="D43" s="421"/>
      <c r="E43" s="140"/>
      <c r="F43" s="334" t="s">
        <v>70</v>
      </c>
      <c r="G43" s="332">
        <f>SUMIF('IDP_Frais réels'!$E$7:$E$506,'IDP_Synthèse dépenses SI'!B93,'IDP_Frais réels'!$I$7:$I$506)</f>
        <v>0</v>
      </c>
      <c r="H43" s="424">
        <f>SUMIF('IDP_Frais réels'!$E$7:$E$506,'IDP_Synthèse dépenses SI'!B93,'IDP_Frais réels'!$P$7:$P$506)</f>
        <v>0</v>
      </c>
    </row>
    <row r="44" spans="2:8" ht="20.25" customHeight="1" x14ac:dyDescent="0.25">
      <c r="B44" s="322" t="s">
        <v>62</v>
      </c>
      <c r="C44" s="472">
        <f>SUM(C45:C47)</f>
        <v>0</v>
      </c>
      <c r="D44" s="473">
        <f>SUM(D45:D47)</f>
        <v>0</v>
      </c>
      <c r="E44" s="140"/>
      <c r="F44" s="335" t="s">
        <v>62</v>
      </c>
      <c r="G44" s="342">
        <f>SUM(G45:G47)</f>
        <v>0</v>
      </c>
      <c r="H44" s="423">
        <f>SUM(H45:H47)</f>
        <v>0</v>
      </c>
    </row>
    <row r="45" spans="2:8" ht="20.25" customHeight="1" x14ac:dyDescent="0.25">
      <c r="B45" s="321" t="s">
        <v>71</v>
      </c>
      <c r="C45" s="319"/>
      <c r="D45" s="421"/>
      <c r="E45" s="140"/>
      <c r="F45" s="334" t="s">
        <v>71</v>
      </c>
      <c r="G45" s="332">
        <f>SUMIF(IDP_Barèmes!$G$7:$G$506,'IDP_Synthèse dépenses SI'!B95,IDP_Barèmes!$O$7:$O$506)</f>
        <v>0</v>
      </c>
      <c r="H45" s="424">
        <f>SUMIF(IDP_Barèmes!$G$7:$G$506,'IDP_Synthèse dépenses SI'!B95,IDP_Barèmes!$T$7:$T$506)</f>
        <v>0</v>
      </c>
    </row>
    <row r="46" spans="2:8" ht="20.25" customHeight="1" x14ac:dyDescent="0.25">
      <c r="B46" s="325" t="s">
        <v>72</v>
      </c>
      <c r="C46" s="319"/>
      <c r="D46" s="421"/>
      <c r="E46" s="140"/>
      <c r="F46" s="331" t="s">
        <v>72</v>
      </c>
      <c r="G46" s="332">
        <f>SUMIF(IDP_Barèmes!$G$7:$G$506,'IDP_Synthèse dépenses SI'!B96,IDP_Barèmes!$O$7:$O$506)</f>
        <v>0</v>
      </c>
      <c r="H46" s="424">
        <f>SUMIF(IDP_Barèmes!$G$7:$G$506,'IDP_Synthèse dépenses SI'!B96,IDP_Barèmes!$T$7:$T$506)</f>
        <v>0</v>
      </c>
    </row>
    <row r="47" spans="2:8" ht="20.25" customHeight="1" x14ac:dyDescent="0.25">
      <c r="B47" s="325" t="s">
        <v>73</v>
      </c>
      <c r="C47" s="319"/>
      <c r="D47" s="421"/>
      <c r="E47" s="140"/>
      <c r="F47" s="331" t="s">
        <v>73</v>
      </c>
      <c r="G47" s="332">
        <f>SUMIF(IDP_Barèmes!$G$7:$G$506,'IDP_Synthèse dépenses SI'!B97,IDP_Barèmes!$O$7:$O$506)</f>
        <v>0</v>
      </c>
      <c r="H47" s="424">
        <f>SUMIF(IDP_Barèmes!$G$7:$G$506,'IDP_Synthèse dépenses SI'!B97,IDP_Barèmes!$T$7:$T$506)</f>
        <v>0</v>
      </c>
    </row>
    <row r="48" spans="2:8" ht="20.25" customHeight="1" x14ac:dyDescent="0.25">
      <c r="B48" s="322" t="s">
        <v>186</v>
      </c>
      <c r="C48" s="474">
        <f>SUM(C49)</f>
        <v>0</v>
      </c>
      <c r="D48" s="475">
        <f>SUM(D49)</f>
        <v>0</v>
      </c>
      <c r="E48" s="140"/>
      <c r="F48" s="335" t="s">
        <v>186</v>
      </c>
      <c r="G48" s="343">
        <f>SUM(G49)</f>
        <v>0</v>
      </c>
      <c r="H48" s="425">
        <f>ROUND(H49,2)</f>
        <v>0</v>
      </c>
    </row>
    <row r="49" spans="2:8" ht="20.25" customHeight="1" thickBot="1" x14ac:dyDescent="0.3">
      <c r="B49" s="325" t="s">
        <v>187</v>
      </c>
      <c r="C49" s="319"/>
      <c r="D49" s="421"/>
      <c r="E49" s="140"/>
      <c r="F49" s="331" t="s">
        <v>187</v>
      </c>
      <c r="G49" s="332">
        <f>SUM(IDP_OCS!$I$7:$I$506)</f>
        <v>0</v>
      </c>
      <c r="H49" s="424">
        <f>SUM(IDP_OCS!$P$7:$P$506)</f>
        <v>0</v>
      </c>
    </row>
    <row r="50" spans="2:8" ht="20.25" customHeight="1" thickBot="1" x14ac:dyDescent="0.3">
      <c r="B50" s="314" t="s">
        <v>2</v>
      </c>
      <c r="C50" s="315">
        <f>C30+C36+C39+C41+C44+C48</f>
        <v>0</v>
      </c>
      <c r="D50" s="420">
        <f>D30+D36+D39+D41+D44+D48</f>
        <v>0</v>
      </c>
      <c r="E50" s="140"/>
      <c r="F50" s="337" t="s">
        <v>2</v>
      </c>
      <c r="G50" s="338">
        <f>G30+G36+G39+G41+G44+G48</f>
        <v>0</v>
      </c>
      <c r="H50" s="426">
        <f>H30+H36+H39+H41+H44+H48</f>
        <v>0</v>
      </c>
    </row>
    <row r="51" spans="2:8" ht="20.25" customHeight="1" x14ac:dyDescent="0.25">
      <c r="B51" s="140"/>
      <c r="C51" s="140"/>
      <c r="D51" s="140"/>
      <c r="E51" s="140"/>
      <c r="F51" s="140"/>
    </row>
    <row r="52" spans="2:8" ht="20.25" customHeight="1" x14ac:dyDescent="0.25">
      <c r="B52" s="140"/>
      <c r="C52" s="140"/>
      <c r="D52" s="140"/>
      <c r="E52" s="140"/>
      <c r="F52" s="140"/>
    </row>
    <row r="53" spans="2:8" ht="20.25" customHeight="1" thickBot="1" x14ac:dyDescent="0.3">
      <c r="B53" s="326" t="s">
        <v>275</v>
      </c>
      <c r="C53" s="140"/>
      <c r="D53" s="140"/>
      <c r="E53" s="140"/>
      <c r="F53" s="140"/>
    </row>
    <row r="54" spans="2:8" ht="29.25" customHeight="1" thickBot="1" x14ac:dyDescent="0.3">
      <c r="B54" s="311" t="s">
        <v>55</v>
      </c>
      <c r="C54" s="312" t="s">
        <v>25</v>
      </c>
      <c r="D54" s="418" t="s">
        <v>27</v>
      </c>
      <c r="E54" s="140"/>
      <c r="F54" s="140"/>
    </row>
    <row r="55" spans="2:8" ht="20.25" customHeight="1" x14ac:dyDescent="0.25">
      <c r="B55" s="344" t="s">
        <v>246</v>
      </c>
      <c r="C55" s="476">
        <f>SUM(C56:C60)</f>
        <v>0</v>
      </c>
      <c r="D55" s="477">
        <f>SUM(D56:D60)</f>
        <v>0</v>
      </c>
      <c r="E55" s="140"/>
      <c r="F55" s="140"/>
    </row>
    <row r="56" spans="2:8" ht="20.25" customHeight="1" x14ac:dyDescent="0.25">
      <c r="B56" s="346" t="s">
        <v>63</v>
      </c>
      <c r="C56" s="347">
        <f>C31+G31</f>
        <v>0</v>
      </c>
      <c r="D56" s="419">
        <f>D31+H31</f>
        <v>0</v>
      </c>
      <c r="E56" s="140"/>
      <c r="F56" s="140"/>
    </row>
    <row r="57" spans="2:8" ht="20.25" customHeight="1" x14ac:dyDescent="0.25">
      <c r="B57" s="348" t="s">
        <v>189</v>
      </c>
      <c r="C57" s="347">
        <f t="shared" ref="C57:D57" si="0">C32+G32</f>
        <v>0</v>
      </c>
      <c r="D57" s="419">
        <f t="shared" si="0"/>
        <v>0</v>
      </c>
      <c r="E57" s="140"/>
      <c r="F57" s="140"/>
    </row>
    <row r="58" spans="2:8" ht="20.25" customHeight="1" x14ac:dyDescent="0.25">
      <c r="B58" s="349" t="s">
        <v>65</v>
      </c>
      <c r="C58" s="347">
        <f t="shared" ref="C58:D58" si="1">C33+G33</f>
        <v>0</v>
      </c>
      <c r="D58" s="419">
        <f t="shared" si="1"/>
        <v>0</v>
      </c>
      <c r="E58" s="140"/>
      <c r="F58" s="140"/>
    </row>
    <row r="59" spans="2:8" ht="20.25" customHeight="1" x14ac:dyDescent="0.25">
      <c r="B59" s="346" t="s">
        <v>190</v>
      </c>
      <c r="C59" s="347">
        <f t="shared" ref="C59:D59" si="2">C34+G34</f>
        <v>0</v>
      </c>
      <c r="D59" s="419">
        <f t="shared" si="2"/>
        <v>0</v>
      </c>
      <c r="E59" s="140"/>
      <c r="F59" s="140"/>
    </row>
    <row r="60" spans="2:8" ht="20.25" customHeight="1" x14ac:dyDescent="0.25">
      <c r="B60" s="348" t="s">
        <v>66</v>
      </c>
      <c r="C60" s="347">
        <f t="shared" ref="C60:D60" si="3">C35+G35</f>
        <v>0</v>
      </c>
      <c r="D60" s="419">
        <f t="shared" si="3"/>
        <v>0</v>
      </c>
      <c r="E60" s="140"/>
      <c r="F60" s="140"/>
    </row>
    <row r="61" spans="2:8" ht="20.25" customHeight="1" x14ac:dyDescent="0.25">
      <c r="B61" s="350" t="s">
        <v>60</v>
      </c>
      <c r="C61" s="476">
        <f>SUM(C62:C63)</f>
        <v>0</v>
      </c>
      <c r="D61" s="477">
        <f>SUM(D62:D63)</f>
        <v>0</v>
      </c>
      <c r="E61" s="140"/>
      <c r="F61" s="140"/>
    </row>
    <row r="62" spans="2:8" ht="20.25" customHeight="1" x14ac:dyDescent="0.25">
      <c r="B62" s="351" t="s">
        <v>67</v>
      </c>
      <c r="C62" s="347">
        <f t="shared" ref="C62:D74" si="4">C37+G37</f>
        <v>0</v>
      </c>
      <c r="D62" s="419">
        <f t="shared" si="4"/>
        <v>0</v>
      </c>
      <c r="E62" s="140"/>
      <c r="F62" s="140"/>
    </row>
    <row r="63" spans="2:8" ht="20.25" customHeight="1" x14ac:dyDescent="0.25">
      <c r="B63" s="349" t="s">
        <v>68</v>
      </c>
      <c r="C63" s="347">
        <f t="shared" ref="C63" si="5">C38+G38</f>
        <v>0</v>
      </c>
      <c r="D63" s="419">
        <f t="shared" ref="D63" si="6">D38+H38</f>
        <v>0</v>
      </c>
      <c r="E63" s="140"/>
      <c r="F63" s="140"/>
    </row>
    <row r="64" spans="2:8" ht="20.25" customHeight="1" x14ac:dyDescent="0.25">
      <c r="B64" s="350" t="s">
        <v>75</v>
      </c>
      <c r="C64" s="478">
        <f>SUM(C65)</f>
        <v>0</v>
      </c>
      <c r="D64" s="479">
        <f>SUM(D65)</f>
        <v>0</v>
      </c>
      <c r="E64" s="140"/>
      <c r="F64" s="140"/>
    </row>
    <row r="65" spans="2:6" ht="20.25" customHeight="1" x14ac:dyDescent="0.25">
      <c r="B65" s="353" t="s">
        <v>76</v>
      </c>
      <c r="C65" s="347">
        <f t="shared" si="4"/>
        <v>0</v>
      </c>
      <c r="D65" s="419">
        <f t="shared" si="4"/>
        <v>0</v>
      </c>
      <c r="E65" s="140"/>
      <c r="F65" s="140"/>
    </row>
    <row r="66" spans="2:6" ht="20.25" customHeight="1" x14ac:dyDescent="0.25">
      <c r="B66" s="350" t="s">
        <v>61</v>
      </c>
      <c r="C66" s="476">
        <f>SUM(C67:C68)</f>
        <v>0</v>
      </c>
      <c r="D66" s="477">
        <f>SUM(D67:D68)</f>
        <v>0</v>
      </c>
      <c r="E66" s="140"/>
      <c r="F66" s="140"/>
    </row>
    <row r="67" spans="2:6" ht="20.25" customHeight="1" x14ac:dyDescent="0.25">
      <c r="B67" s="353" t="s">
        <v>69</v>
      </c>
      <c r="C67" s="347">
        <f t="shared" si="4"/>
        <v>0</v>
      </c>
      <c r="D67" s="419">
        <f t="shared" si="4"/>
        <v>0</v>
      </c>
      <c r="E67" s="140"/>
      <c r="F67" s="140"/>
    </row>
    <row r="68" spans="2:6" ht="20.25" customHeight="1" x14ac:dyDescent="0.25">
      <c r="B68" s="349" t="s">
        <v>70</v>
      </c>
      <c r="C68" s="347">
        <f t="shared" si="4"/>
        <v>0</v>
      </c>
      <c r="D68" s="419">
        <f t="shared" si="4"/>
        <v>0</v>
      </c>
      <c r="E68" s="140"/>
      <c r="F68" s="140"/>
    </row>
    <row r="69" spans="2:6" ht="20.25" customHeight="1" x14ac:dyDescent="0.25">
      <c r="B69" s="350" t="s">
        <v>62</v>
      </c>
      <c r="C69" s="476">
        <f>SUM(C70:C72)</f>
        <v>0</v>
      </c>
      <c r="D69" s="477">
        <f>SUM(D70:D72)</f>
        <v>0</v>
      </c>
      <c r="E69" s="140"/>
      <c r="F69" s="140"/>
    </row>
    <row r="70" spans="2:6" ht="20.25" customHeight="1" x14ac:dyDescent="0.25">
      <c r="B70" s="349" t="s">
        <v>71</v>
      </c>
      <c r="C70" s="347">
        <f t="shared" si="4"/>
        <v>0</v>
      </c>
      <c r="D70" s="419">
        <f t="shared" si="4"/>
        <v>0</v>
      </c>
      <c r="E70" s="140"/>
      <c r="F70" s="140"/>
    </row>
    <row r="71" spans="2:6" ht="20.25" customHeight="1" x14ac:dyDescent="0.25">
      <c r="B71" s="353" t="s">
        <v>72</v>
      </c>
      <c r="C71" s="347">
        <f t="shared" si="4"/>
        <v>0</v>
      </c>
      <c r="D71" s="419">
        <f t="shared" si="4"/>
        <v>0</v>
      </c>
      <c r="E71" s="140"/>
      <c r="F71" s="140"/>
    </row>
    <row r="72" spans="2:6" ht="20.25" customHeight="1" x14ac:dyDescent="0.25">
      <c r="B72" s="353" t="s">
        <v>73</v>
      </c>
      <c r="C72" s="347">
        <f t="shared" si="4"/>
        <v>0</v>
      </c>
      <c r="D72" s="419">
        <f t="shared" si="4"/>
        <v>0</v>
      </c>
      <c r="E72" s="140"/>
      <c r="F72" s="140"/>
    </row>
    <row r="73" spans="2:6" ht="20.25" customHeight="1" x14ac:dyDescent="0.25">
      <c r="B73" s="350" t="s">
        <v>186</v>
      </c>
      <c r="C73" s="478">
        <f>SUM(C74)</f>
        <v>0</v>
      </c>
      <c r="D73" s="479">
        <f>SUM(D74)</f>
        <v>0</v>
      </c>
      <c r="E73" s="140"/>
      <c r="F73" s="140"/>
    </row>
    <row r="74" spans="2:6" ht="20.25" customHeight="1" thickBot="1" x14ac:dyDescent="0.3">
      <c r="B74" s="353" t="s">
        <v>187</v>
      </c>
      <c r="C74" s="347">
        <f t="shared" si="4"/>
        <v>0</v>
      </c>
      <c r="D74" s="419">
        <f t="shared" si="4"/>
        <v>0</v>
      </c>
      <c r="E74" s="140"/>
      <c r="F74" s="140"/>
    </row>
    <row r="75" spans="2:6" ht="20.25" customHeight="1" thickBot="1" x14ac:dyDescent="0.3">
      <c r="B75" s="314" t="s">
        <v>2</v>
      </c>
      <c r="C75" s="315">
        <f>C55+C61+C64+C66+C69+C73</f>
        <v>0</v>
      </c>
      <c r="D75" s="420">
        <f>D55+D61+D64+D66+D69+D73</f>
        <v>0</v>
      </c>
      <c r="E75" s="140"/>
      <c r="F75" s="140"/>
    </row>
    <row r="76" spans="2:6" ht="20.25" customHeight="1" x14ac:dyDescent="0.25">
      <c r="B76" s="140"/>
      <c r="C76" s="140"/>
      <c r="D76" s="140"/>
      <c r="E76" s="140"/>
      <c r="F76" s="140"/>
    </row>
    <row r="77" spans="2:6" ht="20.25" customHeight="1" x14ac:dyDescent="0.25">
      <c r="B77" s="140" t="s">
        <v>272</v>
      </c>
      <c r="C77" s="140"/>
      <c r="D77" s="140"/>
      <c r="E77" s="140"/>
      <c r="F77" s="140"/>
    </row>
    <row r="78" spans="2:6" ht="15" customHeight="1" thickBot="1" x14ac:dyDescent="0.3">
      <c r="B78" s="340" t="s">
        <v>273</v>
      </c>
      <c r="C78" s="140"/>
      <c r="D78" s="140"/>
      <c r="E78" s="140"/>
      <c r="F78" s="140"/>
    </row>
    <row r="79" spans="2:6" ht="30.75" thickBot="1" x14ac:dyDescent="0.3">
      <c r="B79" s="145" t="s">
        <v>55</v>
      </c>
      <c r="C79" s="138" t="s">
        <v>25</v>
      </c>
      <c r="D79" s="146" t="s">
        <v>27</v>
      </c>
      <c r="E79" s="413" t="s">
        <v>45</v>
      </c>
      <c r="F79" s="140"/>
    </row>
    <row r="80" spans="2:6" ht="15.75" x14ac:dyDescent="0.25">
      <c r="B80" s="147" t="s">
        <v>246</v>
      </c>
      <c r="C80" s="470">
        <f>SUM(C81:C85)</f>
        <v>0</v>
      </c>
      <c r="D80" s="470">
        <f>SUM(D81:D85)</f>
        <v>0</v>
      </c>
      <c r="E80" s="414"/>
      <c r="F80" s="140"/>
    </row>
    <row r="81" spans="2:6" ht="19.5" customHeight="1" x14ac:dyDescent="0.25">
      <c r="B81" s="148" t="s">
        <v>63</v>
      </c>
      <c r="C81" s="149">
        <f>IF($B$17&lt;&gt;"",0,G31)</f>
        <v>0</v>
      </c>
      <c r="D81" s="149">
        <f>IF($B$17&lt;&gt;"",0,H31)</f>
        <v>0</v>
      </c>
      <c r="E81" s="414"/>
      <c r="F81" s="140"/>
    </row>
    <row r="82" spans="2:6" ht="19.5" customHeight="1" x14ac:dyDescent="0.25">
      <c r="B82" s="141" t="s">
        <v>189</v>
      </c>
      <c r="C82" s="149">
        <f t="shared" ref="C82:C99" si="7">IF($B$17&lt;&gt;"",0,G32)</f>
        <v>0</v>
      </c>
      <c r="D82" s="149">
        <f t="shared" ref="D82:D99" si="8">IF($B$17&lt;&gt;"",0,H32)</f>
        <v>0</v>
      </c>
      <c r="E82" s="414"/>
      <c r="F82" s="140"/>
    </row>
    <row r="83" spans="2:6" ht="19.5" customHeight="1" x14ac:dyDescent="0.25">
      <c r="B83" s="150" t="s">
        <v>65</v>
      </c>
      <c r="C83" s="149">
        <f t="shared" si="7"/>
        <v>0</v>
      </c>
      <c r="D83" s="149">
        <f t="shared" si="8"/>
        <v>0</v>
      </c>
      <c r="E83" s="414"/>
      <c r="F83" s="140"/>
    </row>
    <row r="84" spans="2:6" ht="19.5" customHeight="1" x14ac:dyDescent="0.25">
      <c r="B84" s="148" t="s">
        <v>190</v>
      </c>
      <c r="C84" s="149">
        <f t="shared" si="7"/>
        <v>0</v>
      </c>
      <c r="D84" s="149">
        <f t="shared" si="8"/>
        <v>0</v>
      </c>
      <c r="E84" s="414"/>
      <c r="F84" s="140"/>
    </row>
    <row r="85" spans="2:6" ht="19.5" customHeight="1" x14ac:dyDescent="0.25">
      <c r="B85" s="141" t="s">
        <v>66</v>
      </c>
      <c r="C85" s="149">
        <f t="shared" si="7"/>
        <v>0</v>
      </c>
      <c r="D85" s="149">
        <f t="shared" si="8"/>
        <v>0</v>
      </c>
      <c r="E85" s="414"/>
      <c r="F85" s="140"/>
    </row>
    <row r="86" spans="2:6" ht="19.5" customHeight="1" x14ac:dyDescent="0.25">
      <c r="B86" s="151" t="s">
        <v>60</v>
      </c>
      <c r="C86" s="470">
        <f>SUM(C87:C88)</f>
        <v>0</v>
      </c>
      <c r="D86" s="470">
        <f>SUM(D87:D88)</f>
        <v>0</v>
      </c>
      <c r="E86" s="414"/>
      <c r="F86" s="140"/>
    </row>
    <row r="87" spans="2:6" ht="19.5" customHeight="1" x14ac:dyDescent="0.25">
      <c r="B87" s="152" t="s">
        <v>67</v>
      </c>
      <c r="C87" s="149">
        <f t="shared" si="7"/>
        <v>0</v>
      </c>
      <c r="D87" s="149">
        <f t="shared" si="8"/>
        <v>0</v>
      </c>
      <c r="E87" s="415" t="s">
        <v>151</v>
      </c>
      <c r="F87" s="140"/>
    </row>
    <row r="88" spans="2:6" ht="19.5" customHeight="1" x14ac:dyDescent="0.25">
      <c r="B88" s="150" t="s">
        <v>68</v>
      </c>
      <c r="C88" s="149">
        <f t="shared" si="7"/>
        <v>0</v>
      </c>
      <c r="D88" s="149">
        <f t="shared" si="8"/>
        <v>0</v>
      </c>
      <c r="E88" s="415" t="s">
        <v>150</v>
      </c>
      <c r="F88" s="140"/>
    </row>
    <row r="89" spans="2:6" ht="19.5" customHeight="1" x14ac:dyDescent="0.25">
      <c r="B89" s="151" t="s">
        <v>75</v>
      </c>
      <c r="C89" s="471">
        <f>SUM(C90)</f>
        <v>0</v>
      </c>
      <c r="D89" s="471">
        <f>SUM(D90)</f>
        <v>0</v>
      </c>
      <c r="E89" s="415"/>
      <c r="F89" s="140"/>
    </row>
    <row r="90" spans="2:6" ht="19.5" customHeight="1" x14ac:dyDescent="0.25">
      <c r="B90" s="153" t="s">
        <v>76</v>
      </c>
      <c r="C90" s="149">
        <f t="shared" si="7"/>
        <v>0</v>
      </c>
      <c r="D90" s="149">
        <f t="shared" si="8"/>
        <v>0</v>
      </c>
      <c r="E90" s="415"/>
      <c r="F90" s="140"/>
    </row>
    <row r="91" spans="2:6" ht="19.5" customHeight="1" x14ac:dyDescent="0.25">
      <c r="B91" s="151" t="s">
        <v>61</v>
      </c>
      <c r="C91" s="470">
        <f>SUM(C92:C93)</f>
        <v>0</v>
      </c>
      <c r="D91" s="470">
        <f>SUM(D92:D93)</f>
        <v>0</v>
      </c>
      <c r="E91" s="415"/>
      <c r="F91" s="140"/>
    </row>
    <row r="92" spans="2:6" ht="19.5" customHeight="1" x14ac:dyDescent="0.25">
      <c r="B92" s="153" t="s">
        <v>69</v>
      </c>
      <c r="C92" s="149">
        <f t="shared" si="7"/>
        <v>0</v>
      </c>
      <c r="D92" s="149">
        <f t="shared" si="8"/>
        <v>0</v>
      </c>
      <c r="E92" s="415" t="s">
        <v>152</v>
      </c>
      <c r="F92" s="140"/>
    </row>
    <row r="93" spans="2:6" ht="19.5" customHeight="1" x14ac:dyDescent="0.25">
      <c r="B93" s="150" t="s">
        <v>70</v>
      </c>
      <c r="C93" s="149">
        <f t="shared" si="7"/>
        <v>0</v>
      </c>
      <c r="D93" s="149">
        <f t="shared" si="8"/>
        <v>0</v>
      </c>
      <c r="E93" s="415"/>
      <c r="F93" s="140"/>
    </row>
    <row r="94" spans="2:6" ht="19.5" customHeight="1" x14ac:dyDescent="0.25">
      <c r="B94" s="151" t="s">
        <v>62</v>
      </c>
      <c r="C94" s="470">
        <f>SUM(C95:C97)</f>
        <v>0</v>
      </c>
      <c r="D94" s="470">
        <f>SUM(D95:D97)</f>
        <v>0</v>
      </c>
      <c r="E94" s="415"/>
      <c r="F94" s="140"/>
    </row>
    <row r="95" spans="2:6" ht="19.5" customHeight="1" x14ac:dyDescent="0.25">
      <c r="B95" s="150" t="s">
        <v>71</v>
      </c>
      <c r="C95" s="149">
        <f t="shared" si="7"/>
        <v>0</v>
      </c>
      <c r="D95" s="149">
        <f t="shared" si="8"/>
        <v>0</v>
      </c>
      <c r="E95" s="415"/>
      <c r="F95" s="140"/>
    </row>
    <row r="96" spans="2:6" ht="19.5" customHeight="1" x14ac:dyDescent="0.25">
      <c r="B96" s="153" t="s">
        <v>72</v>
      </c>
      <c r="C96" s="149">
        <f t="shared" si="7"/>
        <v>0</v>
      </c>
      <c r="D96" s="149">
        <f t="shared" si="8"/>
        <v>0</v>
      </c>
      <c r="E96" s="415"/>
      <c r="F96" s="140"/>
    </row>
    <row r="97" spans="2:8" ht="19.5" customHeight="1" x14ac:dyDescent="0.25">
      <c r="B97" s="153" t="s">
        <v>73</v>
      </c>
      <c r="C97" s="149">
        <f t="shared" si="7"/>
        <v>0</v>
      </c>
      <c r="D97" s="149">
        <f t="shared" si="8"/>
        <v>0</v>
      </c>
      <c r="E97" s="415"/>
      <c r="F97" s="140"/>
    </row>
    <row r="98" spans="2:8" ht="19.5" customHeight="1" x14ac:dyDescent="0.25">
      <c r="B98" s="151" t="s">
        <v>186</v>
      </c>
      <c r="C98" s="471">
        <f>SUM(C99)</f>
        <v>0</v>
      </c>
      <c r="D98" s="471">
        <f>SUM(D99)</f>
        <v>0</v>
      </c>
      <c r="E98" s="415"/>
      <c r="F98" s="140"/>
    </row>
    <row r="99" spans="2:8" ht="19.5" customHeight="1" thickBot="1" x14ac:dyDescent="0.3">
      <c r="B99" s="416" t="s">
        <v>187</v>
      </c>
      <c r="C99" s="149">
        <f t="shared" si="7"/>
        <v>0</v>
      </c>
      <c r="D99" s="149">
        <f t="shared" si="8"/>
        <v>0</v>
      </c>
      <c r="E99" s="417"/>
      <c r="F99" s="140"/>
    </row>
    <row r="100" spans="2:8" ht="19.5" customHeight="1" thickBot="1" x14ac:dyDescent="0.3">
      <c r="B100" s="137" t="s">
        <v>2</v>
      </c>
      <c r="C100" s="143">
        <f>C80+C86+C89+C91+C94+C98</f>
        <v>0</v>
      </c>
      <c r="D100" s="143">
        <f>D80+D86+D89+D91+D94+D98</f>
        <v>0</v>
      </c>
      <c r="E100" s="140"/>
      <c r="F100" s="140"/>
    </row>
    <row r="101" spans="2:8" ht="19.5" customHeight="1" x14ac:dyDescent="0.25">
      <c r="B101" s="140"/>
      <c r="C101" s="140"/>
      <c r="D101" s="140"/>
      <c r="E101" s="140"/>
      <c r="F101" s="140"/>
      <c r="G101" s="140"/>
    </row>
    <row r="102" spans="2:8" ht="34.5" customHeight="1" x14ac:dyDescent="0.25">
      <c r="B102" s="341"/>
      <c r="D102" s="140"/>
      <c r="E102" s="140"/>
      <c r="F102" s="155"/>
      <c r="G102" s="155"/>
      <c r="H102" s="155"/>
    </row>
    <row r="103" spans="2:8" x14ac:dyDescent="0.25">
      <c r="D103" s="155"/>
      <c r="E103" s="155"/>
      <c r="F103" s="155"/>
      <c r="G103" s="155"/>
    </row>
    <row r="104" spans="2:8" ht="30" customHeight="1" x14ac:dyDescent="0.25">
      <c r="D104" s="156"/>
      <c r="E104" s="155"/>
      <c r="F104" s="155"/>
      <c r="G104" s="155"/>
    </row>
    <row r="105" spans="2:8" ht="24.95" customHeight="1" x14ac:dyDescent="0.25">
      <c r="D105" s="156"/>
      <c r="E105" s="155"/>
      <c r="F105" s="155"/>
      <c r="G105" s="155"/>
    </row>
    <row r="106" spans="2:8" ht="20.100000000000001" customHeight="1" x14ac:dyDescent="0.25">
      <c r="D106" s="155"/>
      <c r="E106" s="155"/>
      <c r="F106" s="155"/>
      <c r="G106" s="155"/>
    </row>
    <row r="107" spans="2:8" ht="20.100000000000001" customHeight="1" x14ac:dyDescent="0.25">
      <c r="D107" s="155"/>
      <c r="E107" s="155"/>
      <c r="F107" s="155"/>
      <c r="G107" s="155"/>
    </row>
    <row r="108" spans="2:8" ht="20.100000000000001" customHeight="1" x14ac:dyDescent="0.25"/>
    <row r="109" spans="2:8" ht="20.100000000000001" customHeight="1" x14ac:dyDescent="0.25"/>
    <row r="110" spans="2:8" ht="20.100000000000001" customHeight="1" x14ac:dyDescent="0.25"/>
    <row r="111" spans="2:8" ht="20.100000000000001" customHeight="1" x14ac:dyDescent="0.25"/>
    <row r="112" spans="2:8" ht="20.100000000000001" customHeight="1" x14ac:dyDescent="0.25"/>
    <row r="113" spans="7:7" ht="19.5" customHeight="1" x14ac:dyDescent="0.25"/>
    <row r="114" spans="7:7" ht="20.100000000000001" customHeight="1" x14ac:dyDescent="0.25"/>
    <row r="115" spans="7:7" ht="20.100000000000001" customHeight="1" x14ac:dyDescent="0.25"/>
    <row r="116" spans="7:7" ht="20.100000000000001" customHeight="1" x14ac:dyDescent="0.25"/>
    <row r="117" spans="7:7" ht="20.100000000000001" customHeight="1" x14ac:dyDescent="0.25"/>
    <row r="118" spans="7:7" ht="20.100000000000001" customHeight="1" x14ac:dyDescent="0.25"/>
    <row r="119" spans="7:7" ht="20.100000000000001" customHeight="1" x14ac:dyDescent="0.25"/>
    <row r="120" spans="7:7" ht="20.100000000000001" customHeight="1" x14ac:dyDescent="0.25"/>
    <row r="121" spans="7:7" ht="20.100000000000001" customHeight="1" x14ac:dyDescent="0.25"/>
    <row r="122" spans="7:7" ht="20.100000000000001" customHeight="1" x14ac:dyDescent="0.25"/>
    <row r="123" spans="7:7" ht="20.100000000000001" customHeight="1" x14ac:dyDescent="0.25"/>
    <row r="124" spans="7:7" ht="20.100000000000001" customHeight="1" x14ac:dyDescent="0.25"/>
    <row r="125" spans="7:7" ht="20.100000000000001" customHeight="1" x14ac:dyDescent="0.25"/>
    <row r="126" spans="7:7" ht="20.100000000000001" customHeight="1" x14ac:dyDescent="0.25"/>
    <row r="127" spans="7:7" ht="20.100000000000001" customHeight="1" x14ac:dyDescent="0.25">
      <c r="G127" s="140"/>
    </row>
    <row r="128" spans="7:7" ht="24.95" customHeight="1" x14ac:dyDescent="0.25">
      <c r="G128" s="140"/>
    </row>
    <row r="129" spans="7:7" ht="15.75" x14ac:dyDescent="0.25">
      <c r="G129" s="140"/>
    </row>
    <row r="130" spans="7:7" ht="15.75" x14ac:dyDescent="0.25">
      <c r="G130" s="140"/>
    </row>
    <row r="131" spans="7:7" ht="15.75" x14ac:dyDescent="0.25">
      <c r="G131" s="140"/>
    </row>
    <row r="132" spans="7:7" ht="15.75" x14ac:dyDescent="0.25">
      <c r="G132" s="140"/>
    </row>
    <row r="133" spans="7:7" ht="15.75" x14ac:dyDescent="0.25">
      <c r="G133" s="140"/>
    </row>
    <row r="153" spans="6:7" x14ac:dyDescent="0.25">
      <c r="F153" s="157"/>
    </row>
    <row r="158" spans="6:7" ht="16.5" customHeight="1" x14ac:dyDescent="0.25"/>
    <row r="159" spans="6:7" ht="16.5" customHeight="1" x14ac:dyDescent="0.25"/>
    <row r="160" spans="6:7" ht="16.5" customHeight="1" x14ac:dyDescent="0.25">
      <c r="G160" s="157"/>
    </row>
    <row r="161" ht="16.5" customHeight="1" x14ac:dyDescent="0.25"/>
    <row r="162" ht="16.5" customHeight="1" x14ac:dyDescent="0.25"/>
    <row r="163" ht="16.5" customHeight="1" x14ac:dyDescent="0.25"/>
    <row r="164" ht="16.5" customHeight="1" x14ac:dyDescent="0.25"/>
    <row r="165" ht="16.5" customHeight="1" x14ac:dyDescent="0.25"/>
    <row r="166" ht="16.5" customHeight="1" x14ac:dyDescent="0.25"/>
    <row r="167" ht="16.5" customHeight="1" x14ac:dyDescent="0.25"/>
    <row r="168" ht="16.5" customHeight="1" x14ac:dyDescent="0.25"/>
    <row r="169" ht="16.5" customHeight="1" x14ac:dyDescent="0.25"/>
    <row r="170" ht="16.5" customHeight="1" x14ac:dyDescent="0.25"/>
    <row r="171" ht="16.5" customHeight="1" x14ac:dyDescent="0.25"/>
    <row r="172" ht="16.5" customHeight="1" x14ac:dyDescent="0.25"/>
    <row r="173" ht="16.5" customHeight="1" x14ac:dyDescent="0.25"/>
    <row r="174" ht="16.5" customHeight="1" x14ac:dyDescent="0.25"/>
    <row r="175" ht="16.5" customHeight="1" x14ac:dyDescent="0.25"/>
    <row r="176" ht="16.5" customHeight="1" x14ac:dyDescent="0.25"/>
  </sheetData>
  <sheetProtection algorithmName="SHA-512" hashValue="Ghqxp14fToCsk7U1konZhA3Mof3OWh2xKkWFTsI23sukDoo56XvyD0CyE2hhiIpK+VYCVZem/9EWpSmnFZ3UZg==" saltValue="04EieH16x5jRRABfzzsEPQ==" spinCount="100000" sheet="1" objects="1" scenarios="1"/>
  <mergeCells count="12">
    <mergeCell ref="B16:D16"/>
    <mergeCell ref="B17:D17"/>
    <mergeCell ref="A9:E9"/>
    <mergeCell ref="A14:E14"/>
    <mergeCell ref="A10:C10"/>
    <mergeCell ref="A11:C11"/>
    <mergeCell ref="A12:C12"/>
    <mergeCell ref="A13:C13"/>
    <mergeCell ref="D10:E10"/>
    <mergeCell ref="D11:E11"/>
    <mergeCell ref="D12:E12"/>
    <mergeCell ref="D13:E13"/>
  </mergeCells>
  <pageMargins left="0.25" right="0.25" top="0.75" bottom="0.75" header="0.3" footer="0.3"/>
  <pageSetup paperSize="9" scale="63" fitToHeight="0" orientation="landscape" r:id="rId1"/>
  <rowBreaks count="1" manualBreakCount="1">
    <brk id="128" min="1" max="1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Listes!$C$11:$C$21</xm:f>
          </x14:formula1>
          <xm:sqref>D13:E13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theme="5" tint="0.59999389629810485"/>
  </sheetPr>
  <dimension ref="A1:Q507"/>
  <sheetViews>
    <sheetView topLeftCell="F1" zoomScaleNormal="100" workbookViewId="0">
      <pane ySplit="6" topLeftCell="A7" activePane="bottomLeft" state="frozen"/>
      <selection activeCell="E17" sqref="E17"/>
      <selection pane="bottomLeft" activeCell="K7" sqref="K7"/>
    </sheetView>
  </sheetViews>
  <sheetFormatPr baseColWidth="10" defaultColWidth="11.42578125" defaultRowHeight="15" x14ac:dyDescent="0.25"/>
  <cols>
    <col min="1" max="1" width="10.7109375" style="158" customWidth="1"/>
    <col min="2" max="2" width="50.7109375" style="158" customWidth="1"/>
    <col min="3" max="3" width="30.7109375" style="158" customWidth="1"/>
    <col min="4" max="4" width="20.7109375" style="158" customWidth="1"/>
    <col min="5" max="5" width="58.85546875" style="158" customWidth="1"/>
    <col min="6" max="8" width="17.7109375" style="158" customWidth="1"/>
    <col min="9" max="9" width="9.85546875" style="158" customWidth="1"/>
    <col min="10" max="12" width="17.7109375" style="158" customWidth="1"/>
    <col min="13" max="13" width="65.85546875" style="158" bestFit="1" customWidth="1"/>
    <col min="14" max="15" width="75.7109375" style="158" customWidth="1"/>
    <col min="16" max="16" width="10.7109375" style="158" customWidth="1"/>
    <col min="17" max="16384" width="11.42578125" style="158"/>
  </cols>
  <sheetData>
    <row r="1" spans="1:17" ht="30" customHeight="1" x14ac:dyDescent="0.25">
      <c r="A1" s="661" t="s">
        <v>170</v>
      </c>
      <c r="B1" s="662"/>
      <c r="C1" s="662"/>
      <c r="D1" s="662"/>
      <c r="E1" s="662"/>
      <c r="F1" s="662"/>
      <c r="G1" s="662"/>
      <c r="H1" s="662"/>
      <c r="I1" s="662"/>
      <c r="J1" s="662"/>
      <c r="K1" s="662"/>
      <c r="L1" s="662"/>
      <c r="M1" s="662"/>
      <c r="N1" s="662"/>
      <c r="O1" s="662"/>
      <c r="P1" s="662"/>
    </row>
    <row r="2" spans="1:17" ht="45" customHeight="1" thickBot="1" x14ac:dyDescent="0.3">
      <c r="A2" s="663" t="s">
        <v>247</v>
      </c>
      <c r="B2" s="664"/>
      <c r="C2" s="664"/>
      <c r="D2" s="664"/>
      <c r="E2" s="664"/>
      <c r="F2" s="664"/>
      <c r="G2" s="664"/>
      <c r="H2" s="664"/>
      <c r="I2" s="664"/>
      <c r="J2" s="664"/>
      <c r="K2" s="664"/>
      <c r="L2" s="664"/>
      <c r="M2" s="664"/>
      <c r="N2" s="664"/>
      <c r="O2" s="664"/>
      <c r="P2" s="664"/>
    </row>
    <row r="3" spans="1:17" ht="30" customHeight="1" x14ac:dyDescent="0.25">
      <c r="A3" s="659" t="s">
        <v>0</v>
      </c>
      <c r="B3" s="159" t="s">
        <v>3</v>
      </c>
      <c r="C3" s="159" t="s">
        <v>233</v>
      </c>
      <c r="D3" s="159" t="s">
        <v>46</v>
      </c>
      <c r="E3" s="159" t="s">
        <v>40</v>
      </c>
      <c r="F3" s="159" t="s">
        <v>294</v>
      </c>
      <c r="G3" s="159" t="s">
        <v>297</v>
      </c>
      <c r="H3" s="160" t="s">
        <v>249</v>
      </c>
      <c r="I3" s="160" t="s">
        <v>250</v>
      </c>
      <c r="J3" s="160" t="s">
        <v>294</v>
      </c>
      <c r="K3" s="160" t="s">
        <v>293</v>
      </c>
      <c r="L3" s="160" t="s">
        <v>295</v>
      </c>
      <c r="M3" s="160" t="s">
        <v>5</v>
      </c>
      <c r="N3" s="160" t="s">
        <v>23</v>
      </c>
      <c r="O3" s="263" t="s">
        <v>288</v>
      </c>
      <c r="P3" s="161" t="s">
        <v>296</v>
      </c>
    </row>
    <row r="4" spans="1:17" ht="42.75" customHeight="1" x14ac:dyDescent="0.25">
      <c r="A4" s="660"/>
      <c r="B4" s="107" t="s">
        <v>33</v>
      </c>
      <c r="C4" s="107" t="s">
        <v>51</v>
      </c>
      <c r="D4" s="107" t="s">
        <v>47</v>
      </c>
      <c r="E4" s="107" t="s">
        <v>34</v>
      </c>
      <c r="F4" s="107" t="s">
        <v>52</v>
      </c>
      <c r="G4" s="107" t="s">
        <v>226</v>
      </c>
      <c r="H4" s="109"/>
      <c r="I4" s="428"/>
      <c r="J4" s="109"/>
      <c r="K4" s="109"/>
      <c r="L4" s="109"/>
      <c r="M4" s="162" t="s">
        <v>56</v>
      </c>
      <c r="N4" s="162"/>
      <c r="O4" s="277"/>
      <c r="P4" s="163"/>
    </row>
    <row r="5" spans="1:17" ht="15.75" thickBot="1" x14ac:dyDescent="0.3">
      <c r="A5" s="164" t="s">
        <v>36</v>
      </c>
      <c r="B5" s="165" t="s">
        <v>42</v>
      </c>
      <c r="C5" s="165" t="s">
        <v>37</v>
      </c>
      <c r="D5" s="165" t="s">
        <v>43</v>
      </c>
      <c r="E5" s="165" t="s">
        <v>190</v>
      </c>
      <c r="F5" s="504">
        <v>2850</v>
      </c>
      <c r="G5" s="438">
        <v>2644</v>
      </c>
      <c r="H5" s="438">
        <v>2644</v>
      </c>
      <c r="I5" s="79"/>
      <c r="J5" s="438"/>
      <c r="K5" s="438"/>
      <c r="L5" s="438"/>
      <c r="M5" s="166" t="s">
        <v>17</v>
      </c>
      <c r="N5" s="167" t="s">
        <v>59</v>
      </c>
      <c r="O5" s="264"/>
      <c r="P5" s="168" t="s">
        <v>58</v>
      </c>
      <c r="Q5" s="158" t="s">
        <v>286</v>
      </c>
    </row>
    <row r="6" spans="1:17" ht="18" thickBot="1" x14ac:dyDescent="0.35">
      <c r="A6" s="449"/>
      <c r="B6" s="451"/>
      <c r="C6" s="450"/>
      <c r="D6" s="450"/>
      <c r="E6" s="451"/>
      <c r="F6" s="441" t="s">
        <v>300</v>
      </c>
      <c r="G6" s="665">
        <f>SUM(H7:H506)</f>
        <v>0</v>
      </c>
      <c r="H6" s="666"/>
      <c r="I6" s="452"/>
      <c r="J6" s="441" t="s">
        <v>301</v>
      </c>
      <c r="K6" s="665">
        <f>SUM(L7:L506)</f>
        <v>0</v>
      </c>
      <c r="L6" s="666"/>
      <c r="M6" s="464"/>
      <c r="N6" s="452"/>
      <c r="O6" s="465"/>
      <c r="P6" s="456"/>
      <c r="Q6" s="158">
        <f>SUM(Q7:Q506)</f>
        <v>0</v>
      </c>
    </row>
    <row r="7" spans="1:17" ht="20.100000000000001" customHeight="1" x14ac:dyDescent="0.25">
      <c r="A7" s="173">
        <v>1</v>
      </c>
      <c r="B7" s="180" t="str">
        <f>IF('Factures - Autres'!B7="","",'Factures - Autres'!B7)</f>
        <v/>
      </c>
      <c r="C7" s="181" t="str">
        <f>IF('Factures - Autres'!C7="","",'Factures - Autres'!C7)</f>
        <v/>
      </c>
      <c r="D7" s="181" t="str">
        <f>IF('Factures - Autres'!D7="","",'Factures - Autres'!D7)</f>
        <v/>
      </c>
      <c r="E7" s="180" t="str">
        <f>IF('Factures - Autres'!E7="","",'Factures - Autres'!E7)</f>
        <v/>
      </c>
      <c r="F7" s="439" t="str">
        <f>IF('Factures - Autres'!H7="","",'Factures - Autres'!F7)</f>
        <v/>
      </c>
      <c r="G7" s="439" t="str">
        <f>IF('Factures - Autres'!H7="","",'Factures - Autres'!G7)</f>
        <v/>
      </c>
      <c r="H7" s="440" t="str">
        <f>IF('Factures - Autres'!H7="","",'Factures - Autres'!H7)</f>
        <v/>
      </c>
      <c r="I7" s="257"/>
      <c r="J7" s="442" t="str">
        <f>IF(OR($I7="",H7=""),"",IF(I7="KO","",F7))</f>
        <v/>
      </c>
      <c r="K7" s="442" t="str">
        <f>IF(OR($I7="",H7=""),"",IF(I7="KO","",G7))</f>
        <v/>
      </c>
      <c r="L7" s="443"/>
      <c r="M7" s="182"/>
      <c r="N7" s="185"/>
      <c r="O7" s="266" t="str">
        <f>IF(H7="","",IF(OR(I7="",J7="",K7=""),Listes!$A$69,IF(AND(L7="",I7&lt;&gt;""),Listes!$A$70,IF(AND(H7&lt;L7,N7=""),Listes!$A$71,IF(AND(K7&lt;J7,N7=""),Listes!$A$72,IF(AND(L7&lt;&gt;"",L7&lt;H7,M7=""),Listes!$A$73,IF(AND(P7="",OR(I7&lt;&gt;"",J7&lt;&gt;"",K7&lt;&gt;"")),Listes!$A$74,"")))))))</f>
        <v/>
      </c>
      <c r="P7" s="90"/>
      <c r="Q7" s="158">
        <f>IF(AND(H7&lt;&gt;"",O7&lt;&gt;""),1,0)</f>
        <v>0</v>
      </c>
    </row>
    <row r="8" spans="1:17" ht="20.100000000000001" customHeight="1" x14ac:dyDescent="0.25">
      <c r="A8" s="174">
        <v>2</v>
      </c>
      <c r="B8" s="180" t="str">
        <f>IF('Factures - Autres'!B8="","",'Factures - Autres'!B8)</f>
        <v/>
      </c>
      <c r="C8" s="181" t="str">
        <f>IF('Factures - Autres'!C8="","",'Factures - Autres'!C8)</f>
        <v/>
      </c>
      <c r="D8" s="181" t="str">
        <f>IF('Factures - Autres'!D8="","",'Factures - Autres'!D8)</f>
        <v/>
      </c>
      <c r="E8" s="180" t="str">
        <f>IF('Factures - Autres'!E8="","",'Factures - Autres'!E8)</f>
        <v/>
      </c>
      <c r="F8" s="255" t="str">
        <f>IF('Factures - Autres'!H8="","",'Factures - Autres'!F8)</f>
        <v/>
      </c>
      <c r="G8" s="439" t="str">
        <f>IF('Factures - Autres'!H8="","",'Factures - Autres'!G8)</f>
        <v/>
      </c>
      <c r="H8" s="440" t="str">
        <f>IF('Factures - Autres'!H8="","",'Factures - Autres'!H8)</f>
        <v/>
      </c>
      <c r="I8" s="257"/>
      <c r="J8" s="258" t="str">
        <f t="shared" ref="J8:J71" si="0">IF(OR($I8="",H8=""),"",IF(I8="KO","",F8))</f>
        <v/>
      </c>
      <c r="K8" s="442" t="str">
        <f t="shared" ref="K8:K71" si="1">IF(OR($I8="",H8=""),"",IF(I8="KO","",G8))</f>
        <v/>
      </c>
      <c r="L8" s="443"/>
      <c r="M8" s="182"/>
      <c r="N8" s="185"/>
      <c r="O8" s="266" t="str">
        <f>IF(H8="","",IF(OR(I8="",J8="",K8=""),Listes!$A$69,IF(AND(L8="",I8&lt;&gt;""),Listes!$A$70,IF(AND(H8&lt;L8,N8=""),Listes!$A$71,IF(AND(K8&lt;J8,N8=""),Listes!$A$72,IF(AND(L8&lt;&gt;"",L8&lt;H8,M8=""),Listes!$A$73,IF(AND(P8="",OR(I8&lt;&gt;"",J8&lt;&gt;"",K8&lt;&gt;"")),Listes!$A$74,"")))))))</f>
        <v/>
      </c>
      <c r="P8" s="90"/>
      <c r="Q8" s="158">
        <f t="shared" ref="Q8:Q71" si="2">IF(AND(B8&lt;&gt;"",P8&lt;&gt;"Oui"),1,0)</f>
        <v>0</v>
      </c>
    </row>
    <row r="9" spans="1:17" ht="20.100000000000001" customHeight="1" x14ac:dyDescent="0.25">
      <c r="A9" s="174">
        <v>3</v>
      </c>
      <c r="B9" s="180" t="str">
        <f>IF('Factures - Autres'!B9="","",'Factures - Autres'!B9)</f>
        <v/>
      </c>
      <c r="C9" s="181" t="str">
        <f>IF('Factures - Autres'!C9="","",'Factures - Autres'!C9)</f>
        <v/>
      </c>
      <c r="D9" s="181" t="str">
        <f>IF('Factures - Autres'!D9="","",'Factures - Autres'!D9)</f>
        <v/>
      </c>
      <c r="E9" s="180" t="str">
        <f>IF('Factures - Autres'!E9="","",'Factures - Autres'!E9)</f>
        <v/>
      </c>
      <c r="F9" s="255" t="str">
        <f>IF('Factures - Autres'!H9="","",'Factures - Autres'!F9)</f>
        <v/>
      </c>
      <c r="G9" s="439" t="str">
        <f>IF('Factures - Autres'!H9="","",'Factures - Autres'!G9)</f>
        <v/>
      </c>
      <c r="H9" s="440" t="str">
        <f>IF('Factures - Autres'!H9="","",'Factures - Autres'!H9)</f>
        <v/>
      </c>
      <c r="I9" s="257"/>
      <c r="J9" s="258" t="str">
        <f t="shared" si="0"/>
        <v/>
      </c>
      <c r="K9" s="442" t="str">
        <f t="shared" si="1"/>
        <v/>
      </c>
      <c r="L9" s="443"/>
      <c r="M9" s="182"/>
      <c r="N9" s="185"/>
      <c r="O9" s="266" t="str">
        <f>IF(H9="","",IF(OR(I9="",J9="",K9=""),Listes!$A$69,IF(AND(L9="",I9&lt;&gt;""),Listes!$A$70,IF(AND(H9&lt;L9,N9=""),Listes!$A$71,IF(AND(K9&lt;J9,N9=""),Listes!$A$72,IF(AND(L9&lt;&gt;"",L9&lt;H9,M9=""),Listes!$A$73,IF(AND(P9="",OR(I9&lt;&gt;"",J9&lt;&gt;"",K9&lt;&gt;"")),Listes!$A$74,"")))))))</f>
        <v/>
      </c>
      <c r="P9" s="90"/>
      <c r="Q9" s="158">
        <f t="shared" si="2"/>
        <v>0</v>
      </c>
    </row>
    <row r="10" spans="1:17" ht="20.100000000000001" customHeight="1" x14ac:dyDescent="0.25">
      <c r="A10" s="174">
        <v>4</v>
      </c>
      <c r="B10" s="180" t="str">
        <f>IF('Factures - Autres'!B10="","",'Factures - Autres'!B10)</f>
        <v/>
      </c>
      <c r="C10" s="181" t="str">
        <f>IF('Factures - Autres'!C10="","",'Factures - Autres'!C10)</f>
        <v/>
      </c>
      <c r="D10" s="181" t="str">
        <f>IF('Factures - Autres'!D10="","",'Factures - Autres'!D10)</f>
        <v/>
      </c>
      <c r="E10" s="180" t="str">
        <f>IF('Factures - Autres'!E10="","",'Factures - Autres'!E10)</f>
        <v/>
      </c>
      <c r="F10" s="255" t="str">
        <f>IF('Factures - Autres'!H10="","",'Factures - Autres'!F10)</f>
        <v/>
      </c>
      <c r="G10" s="439" t="str">
        <f>IF('Factures - Autres'!H10="","",'Factures - Autres'!G10)</f>
        <v/>
      </c>
      <c r="H10" s="440" t="str">
        <f>IF('Factures - Autres'!H10="","",'Factures - Autres'!H10)</f>
        <v/>
      </c>
      <c r="I10" s="257"/>
      <c r="J10" s="258" t="str">
        <f t="shared" si="0"/>
        <v/>
      </c>
      <c r="K10" s="442" t="str">
        <f t="shared" si="1"/>
        <v/>
      </c>
      <c r="L10" s="443"/>
      <c r="M10" s="182"/>
      <c r="N10" s="185"/>
      <c r="O10" s="266" t="str">
        <f>IF(H10="","",IF(OR(I10="",J10="",K10=""),Listes!$A$69,IF(AND(L10="",I10&lt;&gt;""),Listes!$A$70,IF(AND(H10&lt;L10,N10=""),Listes!$A$71,IF(AND(K10&lt;J10,N10=""),Listes!$A$72,IF(AND(L10&lt;&gt;"",L10&lt;H10,M10=""),Listes!$A$73,IF(AND(P10="",OR(I10&lt;&gt;"",J10&lt;&gt;"",K10&lt;&gt;"")),Listes!$A$74,"")))))))</f>
        <v/>
      </c>
      <c r="P10" s="90"/>
      <c r="Q10" s="158">
        <f t="shared" si="2"/>
        <v>0</v>
      </c>
    </row>
    <row r="11" spans="1:17" ht="20.100000000000001" customHeight="1" x14ac:dyDescent="0.25">
      <c r="A11" s="174">
        <v>5</v>
      </c>
      <c r="B11" s="180" t="str">
        <f>IF('Factures - Autres'!B11="","",'Factures - Autres'!B11)</f>
        <v/>
      </c>
      <c r="C11" s="181" t="str">
        <f>IF('Factures - Autres'!C11="","",'Factures - Autres'!C11)</f>
        <v/>
      </c>
      <c r="D11" s="181" t="str">
        <f>IF('Factures - Autres'!D11="","",'Factures - Autres'!D11)</f>
        <v/>
      </c>
      <c r="E11" s="180" t="str">
        <f>IF('Factures - Autres'!E11="","",'Factures - Autres'!E11)</f>
        <v/>
      </c>
      <c r="F11" s="255" t="str">
        <f>IF('Factures - Autres'!H11="","",'Factures - Autres'!F11)</f>
        <v/>
      </c>
      <c r="G11" s="439" t="str">
        <f>IF('Factures - Autres'!H11="","",'Factures - Autres'!G11)</f>
        <v/>
      </c>
      <c r="H11" s="440" t="str">
        <f>IF('Factures - Autres'!H11="","",'Factures - Autres'!H11)</f>
        <v/>
      </c>
      <c r="I11" s="257"/>
      <c r="J11" s="258" t="str">
        <f t="shared" si="0"/>
        <v/>
      </c>
      <c r="K11" s="442" t="str">
        <f t="shared" si="1"/>
        <v/>
      </c>
      <c r="L11" s="443"/>
      <c r="M11" s="182"/>
      <c r="N11" s="185"/>
      <c r="O11" s="266" t="str">
        <f>IF(H11="","",IF(OR(I11="",J11="",K11=""),Listes!$A$69,IF(AND(L11="",I11&lt;&gt;""),Listes!$A$70,IF(AND(H11&lt;L11,N11=""),Listes!$A$71,IF(AND(K11&lt;J11,N11=""),Listes!$A$72,IF(AND(L11&lt;&gt;"",L11&lt;H11,M11=""),Listes!$A$73,IF(AND(P11="",OR(I11&lt;&gt;"",J11&lt;&gt;"",K11&lt;&gt;"")),Listes!$A$74,"")))))))</f>
        <v/>
      </c>
      <c r="P11" s="90"/>
      <c r="Q11" s="158">
        <f t="shared" si="2"/>
        <v>0</v>
      </c>
    </row>
    <row r="12" spans="1:17" ht="20.100000000000001" customHeight="1" x14ac:dyDescent="0.25">
      <c r="A12" s="174">
        <v>6</v>
      </c>
      <c r="B12" s="180" t="str">
        <f>IF('Factures - Autres'!B12="","",'Factures - Autres'!B12)</f>
        <v/>
      </c>
      <c r="C12" s="181" t="str">
        <f>IF('Factures - Autres'!C12="","",'Factures - Autres'!C12)</f>
        <v/>
      </c>
      <c r="D12" s="181" t="str">
        <f>IF('Factures - Autres'!D12="","",'Factures - Autres'!D12)</f>
        <v/>
      </c>
      <c r="E12" s="180" t="str">
        <f>IF('Factures - Autres'!E12="","",'Factures - Autres'!E12)</f>
        <v/>
      </c>
      <c r="F12" s="255" t="str">
        <f>IF('Factures - Autres'!H12="","",'Factures - Autres'!F12)</f>
        <v/>
      </c>
      <c r="G12" s="439" t="str">
        <f>IF('Factures - Autres'!H12="","",'Factures - Autres'!G12)</f>
        <v/>
      </c>
      <c r="H12" s="440" t="str">
        <f>IF('Factures - Autres'!H12="","",'Factures - Autres'!H12)</f>
        <v/>
      </c>
      <c r="I12" s="257"/>
      <c r="J12" s="258" t="str">
        <f t="shared" si="0"/>
        <v/>
      </c>
      <c r="K12" s="442" t="str">
        <f t="shared" si="1"/>
        <v/>
      </c>
      <c r="L12" s="443"/>
      <c r="M12" s="182"/>
      <c r="N12" s="185"/>
      <c r="O12" s="266" t="str">
        <f>IF(H12="","",IF(OR(I12="",J12="",K12=""),Listes!$A$69,IF(AND(L12="",I12&lt;&gt;""),Listes!$A$70,IF(AND(H12&lt;L12,N12=""),Listes!$A$71,IF(AND(K12&lt;J12,N12=""),Listes!$A$72,IF(AND(L12&lt;&gt;"",L12&lt;H12,M12=""),Listes!$A$73,IF(AND(P12="",OR(I12&lt;&gt;"",J12&lt;&gt;"",K12&lt;&gt;"")),Listes!$A$74,"")))))))</f>
        <v/>
      </c>
      <c r="P12" s="90"/>
      <c r="Q12" s="158">
        <f t="shared" si="2"/>
        <v>0</v>
      </c>
    </row>
    <row r="13" spans="1:17" ht="20.100000000000001" customHeight="1" x14ac:dyDescent="0.25">
      <c r="A13" s="174">
        <v>7</v>
      </c>
      <c r="B13" s="180" t="str">
        <f>IF('Factures - Autres'!B13="","",'Factures - Autres'!B13)</f>
        <v/>
      </c>
      <c r="C13" s="181" t="str">
        <f>IF('Factures - Autres'!C13="","",'Factures - Autres'!C13)</f>
        <v/>
      </c>
      <c r="D13" s="181" t="str">
        <f>IF('Factures - Autres'!D13="","",'Factures - Autres'!D13)</f>
        <v/>
      </c>
      <c r="E13" s="180" t="str">
        <f>IF('Factures - Autres'!E13="","",'Factures - Autres'!E13)</f>
        <v/>
      </c>
      <c r="F13" s="255" t="str">
        <f>IF('Factures - Autres'!H13="","",'Factures - Autres'!F13)</f>
        <v/>
      </c>
      <c r="G13" s="439" t="str">
        <f>IF('Factures - Autres'!H13="","",'Factures - Autres'!G13)</f>
        <v/>
      </c>
      <c r="H13" s="440" t="str">
        <f>IF('Factures - Autres'!H13="","",'Factures - Autres'!H13)</f>
        <v/>
      </c>
      <c r="I13" s="257"/>
      <c r="J13" s="258" t="str">
        <f t="shared" si="0"/>
        <v/>
      </c>
      <c r="K13" s="442" t="str">
        <f t="shared" si="1"/>
        <v/>
      </c>
      <c r="L13" s="443"/>
      <c r="M13" s="182"/>
      <c r="N13" s="185"/>
      <c r="O13" s="266" t="str">
        <f>IF(H13="","",IF(OR(I13="",J13="",K13=""),Listes!$A$69,IF(AND(L13="",I13&lt;&gt;""),Listes!$A$70,IF(AND(H13&lt;L13,N13=""),Listes!$A$71,IF(AND(K13&lt;J13,N13=""),Listes!$A$72,IF(AND(L13&lt;&gt;"",L13&lt;H13,M13=""),Listes!$A$73,IF(AND(P13="",OR(I13&lt;&gt;"",J13&lt;&gt;"",K13&lt;&gt;"")),Listes!$A$74,"")))))))</f>
        <v/>
      </c>
      <c r="P13" s="90"/>
      <c r="Q13" s="158">
        <f t="shared" si="2"/>
        <v>0</v>
      </c>
    </row>
    <row r="14" spans="1:17" ht="20.100000000000001" customHeight="1" x14ac:dyDescent="0.25">
      <c r="A14" s="174">
        <v>8</v>
      </c>
      <c r="B14" s="180" t="str">
        <f>IF('Factures - Autres'!B14="","",'Factures - Autres'!B14)</f>
        <v/>
      </c>
      <c r="C14" s="181" t="str">
        <f>IF('Factures - Autres'!C14="","",'Factures - Autres'!C14)</f>
        <v/>
      </c>
      <c r="D14" s="181" t="str">
        <f>IF('Factures - Autres'!D14="","",'Factures - Autres'!D14)</f>
        <v/>
      </c>
      <c r="E14" s="180" t="str">
        <f>IF('Factures - Autres'!E14="","",'Factures - Autres'!E14)</f>
        <v/>
      </c>
      <c r="F14" s="255" t="str">
        <f>IF('Factures - Autres'!H14="","",'Factures - Autres'!F14)</f>
        <v/>
      </c>
      <c r="G14" s="439" t="str">
        <f>IF('Factures - Autres'!H14="","",'Factures - Autres'!G14)</f>
        <v/>
      </c>
      <c r="H14" s="440" t="str">
        <f>IF('Factures - Autres'!H14="","",'Factures - Autres'!H14)</f>
        <v/>
      </c>
      <c r="I14" s="257"/>
      <c r="J14" s="258" t="str">
        <f t="shared" si="0"/>
        <v/>
      </c>
      <c r="K14" s="442" t="str">
        <f t="shared" si="1"/>
        <v/>
      </c>
      <c r="L14" s="443"/>
      <c r="M14" s="182"/>
      <c r="N14" s="185"/>
      <c r="O14" s="266" t="str">
        <f>IF(H14="","",IF(OR(I14="",J14="",K14=""),Listes!$A$69,IF(AND(L14="",I14&lt;&gt;""),Listes!$A$70,IF(AND(H14&lt;L14,N14=""),Listes!$A$71,IF(AND(K14&lt;J14,N14=""),Listes!$A$72,IF(AND(L14&lt;&gt;"",L14&lt;H14,M14=""),Listes!$A$73,IF(AND(P14="",OR(I14&lt;&gt;"",J14&lt;&gt;"",K14&lt;&gt;"")),Listes!$A$74,"")))))))</f>
        <v/>
      </c>
      <c r="P14" s="90"/>
      <c r="Q14" s="158">
        <f t="shared" si="2"/>
        <v>0</v>
      </c>
    </row>
    <row r="15" spans="1:17" ht="20.100000000000001" customHeight="1" x14ac:dyDescent="0.25">
      <c r="A15" s="174">
        <v>9</v>
      </c>
      <c r="B15" s="180" t="str">
        <f>IF('Factures - Autres'!B15="","",'Factures - Autres'!B15)</f>
        <v/>
      </c>
      <c r="C15" s="181" t="str">
        <f>IF('Factures - Autres'!C15="","",'Factures - Autres'!C15)</f>
        <v/>
      </c>
      <c r="D15" s="181" t="str">
        <f>IF('Factures - Autres'!D15="","",'Factures - Autres'!D15)</f>
        <v/>
      </c>
      <c r="E15" s="180" t="str">
        <f>IF('Factures - Autres'!E15="","",'Factures - Autres'!E15)</f>
        <v/>
      </c>
      <c r="F15" s="255" t="str">
        <f>IF('Factures - Autres'!H15="","",'Factures - Autres'!F15)</f>
        <v/>
      </c>
      <c r="G15" s="439" t="str">
        <f>IF('Factures - Autres'!H15="","",'Factures - Autres'!G15)</f>
        <v/>
      </c>
      <c r="H15" s="440" t="str">
        <f>IF('Factures - Autres'!H15="","",'Factures - Autres'!H15)</f>
        <v/>
      </c>
      <c r="I15" s="257"/>
      <c r="J15" s="258" t="str">
        <f t="shared" si="0"/>
        <v/>
      </c>
      <c r="K15" s="442" t="str">
        <f t="shared" si="1"/>
        <v/>
      </c>
      <c r="L15" s="443"/>
      <c r="M15" s="182"/>
      <c r="N15" s="185"/>
      <c r="O15" s="266" t="str">
        <f>IF(H15="","",IF(OR(I15="",J15="",K15=""),Listes!$A$69,IF(AND(L15="",I15&lt;&gt;""),Listes!$A$70,IF(AND(H15&lt;L15,N15=""),Listes!$A$71,IF(AND(K15&lt;J15,N15=""),Listes!$A$72,IF(AND(L15&lt;&gt;"",L15&lt;H15,M15=""),Listes!$A$73,IF(AND(P15="",OR(I15&lt;&gt;"",J15&lt;&gt;"",K15&lt;&gt;"")),Listes!$A$74,"")))))))</f>
        <v/>
      </c>
      <c r="P15" s="90"/>
      <c r="Q15" s="158">
        <f t="shared" si="2"/>
        <v>0</v>
      </c>
    </row>
    <row r="16" spans="1:17" ht="20.100000000000001" customHeight="1" x14ac:dyDescent="0.25">
      <c r="A16" s="174">
        <v>10</v>
      </c>
      <c r="B16" s="180" t="str">
        <f>IF('Factures - Autres'!B16="","",'Factures - Autres'!B16)</f>
        <v/>
      </c>
      <c r="C16" s="181" t="str">
        <f>IF('Factures - Autres'!C16="","",'Factures - Autres'!C16)</f>
        <v/>
      </c>
      <c r="D16" s="181" t="str">
        <f>IF('Factures - Autres'!D16="","",'Factures - Autres'!D16)</f>
        <v/>
      </c>
      <c r="E16" s="180" t="str">
        <f>IF('Factures - Autres'!E16="","",'Factures - Autres'!E16)</f>
        <v/>
      </c>
      <c r="F16" s="255" t="str">
        <f>IF('Factures - Autres'!H16="","",'Factures - Autres'!F16)</f>
        <v/>
      </c>
      <c r="G16" s="439" t="str">
        <f>IF('Factures - Autres'!H16="","",'Factures - Autres'!G16)</f>
        <v/>
      </c>
      <c r="H16" s="440" t="str">
        <f>IF('Factures - Autres'!H16="","",'Factures - Autres'!H16)</f>
        <v/>
      </c>
      <c r="I16" s="257"/>
      <c r="J16" s="258" t="str">
        <f t="shared" si="0"/>
        <v/>
      </c>
      <c r="K16" s="442" t="str">
        <f t="shared" si="1"/>
        <v/>
      </c>
      <c r="L16" s="443"/>
      <c r="M16" s="182"/>
      <c r="N16" s="185"/>
      <c r="O16" s="266" t="str">
        <f>IF(H16="","",IF(OR(I16="",J16="",K16=""),Listes!$A$69,IF(AND(L16="",I16&lt;&gt;""),Listes!$A$70,IF(AND(H16&lt;L16,N16=""),Listes!$A$71,IF(AND(K16&lt;J16,N16=""),Listes!$A$72,IF(AND(L16&lt;&gt;"",L16&lt;H16,M16=""),Listes!$A$73,IF(AND(P16="",OR(I16&lt;&gt;"",J16&lt;&gt;"",K16&lt;&gt;"")),Listes!$A$74,"")))))))</f>
        <v/>
      </c>
      <c r="P16" s="90"/>
      <c r="Q16" s="158">
        <f t="shared" si="2"/>
        <v>0</v>
      </c>
    </row>
    <row r="17" spans="1:17" ht="20.100000000000001" customHeight="1" x14ac:dyDescent="0.25">
      <c r="A17" s="174">
        <v>11</v>
      </c>
      <c r="B17" s="180" t="str">
        <f>IF('Factures - Autres'!B17="","",'Factures - Autres'!B17)</f>
        <v/>
      </c>
      <c r="C17" s="181" t="str">
        <f>IF('Factures - Autres'!C17="","",'Factures - Autres'!C17)</f>
        <v/>
      </c>
      <c r="D17" s="181" t="str">
        <f>IF('Factures - Autres'!D17="","",'Factures - Autres'!D17)</f>
        <v/>
      </c>
      <c r="E17" s="180" t="str">
        <f>IF('Factures - Autres'!E17="","",'Factures - Autres'!E17)</f>
        <v/>
      </c>
      <c r="F17" s="255" t="str">
        <f>IF('Factures - Autres'!H17="","",'Factures - Autres'!F17)</f>
        <v/>
      </c>
      <c r="G17" s="439" t="str">
        <f>IF('Factures - Autres'!H17="","",'Factures - Autres'!G17)</f>
        <v/>
      </c>
      <c r="H17" s="440" t="str">
        <f>IF('Factures - Autres'!H17="","",'Factures - Autres'!H17)</f>
        <v/>
      </c>
      <c r="I17" s="257"/>
      <c r="J17" s="258" t="str">
        <f t="shared" si="0"/>
        <v/>
      </c>
      <c r="K17" s="442" t="str">
        <f t="shared" si="1"/>
        <v/>
      </c>
      <c r="L17" s="443"/>
      <c r="M17" s="182"/>
      <c r="N17" s="185"/>
      <c r="O17" s="266" t="str">
        <f>IF(H17="","",IF(OR(I17="",J17="",K17=""),Listes!$A$69,IF(AND(L17="",I17&lt;&gt;""),Listes!$A$70,IF(AND(H17&lt;L17,N17=""),Listes!$A$71,IF(AND(K17&lt;J17,N17=""),Listes!$A$72,IF(AND(L17&lt;&gt;"",L17&lt;H17,M17=""),Listes!$A$73,IF(AND(P17="",OR(I17&lt;&gt;"",J17&lt;&gt;"",K17&lt;&gt;"")),Listes!$A$74,"")))))))</f>
        <v/>
      </c>
      <c r="P17" s="90"/>
      <c r="Q17" s="158">
        <f t="shared" si="2"/>
        <v>0</v>
      </c>
    </row>
    <row r="18" spans="1:17" ht="20.100000000000001" customHeight="1" x14ac:dyDescent="0.25">
      <c r="A18" s="174">
        <v>12</v>
      </c>
      <c r="B18" s="180" t="str">
        <f>IF('Factures - Autres'!B18="","",'Factures - Autres'!B18)</f>
        <v/>
      </c>
      <c r="C18" s="181" t="str">
        <f>IF('Factures - Autres'!C18="","",'Factures - Autres'!C18)</f>
        <v/>
      </c>
      <c r="D18" s="181" t="str">
        <f>IF('Factures - Autres'!D18="","",'Factures - Autres'!D18)</f>
        <v/>
      </c>
      <c r="E18" s="180" t="str">
        <f>IF('Factures - Autres'!E18="","",'Factures - Autres'!E18)</f>
        <v/>
      </c>
      <c r="F18" s="255" t="str">
        <f>IF('Factures - Autres'!H18="","",'Factures - Autres'!F18)</f>
        <v/>
      </c>
      <c r="G18" s="439" t="str">
        <f>IF('Factures - Autres'!H18="","",'Factures - Autres'!G18)</f>
        <v/>
      </c>
      <c r="H18" s="440" t="str">
        <f>IF('Factures - Autres'!H18="","",'Factures - Autres'!H18)</f>
        <v/>
      </c>
      <c r="I18" s="257"/>
      <c r="J18" s="258" t="str">
        <f t="shared" si="0"/>
        <v/>
      </c>
      <c r="K18" s="442" t="str">
        <f t="shared" si="1"/>
        <v/>
      </c>
      <c r="L18" s="443"/>
      <c r="M18" s="182"/>
      <c r="N18" s="185"/>
      <c r="O18" s="266" t="str">
        <f>IF(H18="","",IF(OR(I18="",J18="",K18=""),Listes!$A$69,IF(AND(L18="",I18&lt;&gt;""),Listes!$A$70,IF(AND(H18&lt;L18,N18=""),Listes!$A$71,IF(AND(K18&lt;J18,N18=""),Listes!$A$72,IF(AND(L18&lt;&gt;"",L18&lt;H18,M18=""),Listes!$A$73,IF(AND(P18="",OR(I18&lt;&gt;"",J18&lt;&gt;"",K18&lt;&gt;"")),Listes!$A$74,"")))))))</f>
        <v/>
      </c>
      <c r="P18" s="90"/>
      <c r="Q18" s="158">
        <f t="shared" si="2"/>
        <v>0</v>
      </c>
    </row>
    <row r="19" spans="1:17" ht="20.100000000000001" customHeight="1" x14ac:dyDescent="0.25">
      <c r="A19" s="174">
        <v>13</v>
      </c>
      <c r="B19" s="180" t="str">
        <f>IF('Factures - Autres'!B19="","",'Factures - Autres'!B19)</f>
        <v/>
      </c>
      <c r="C19" s="181" t="str">
        <f>IF('Factures - Autres'!C19="","",'Factures - Autres'!C19)</f>
        <v/>
      </c>
      <c r="D19" s="181" t="str">
        <f>IF('Factures - Autres'!D19="","",'Factures - Autres'!D19)</f>
        <v/>
      </c>
      <c r="E19" s="180" t="str">
        <f>IF('Factures - Autres'!E19="","",'Factures - Autres'!E19)</f>
        <v/>
      </c>
      <c r="F19" s="255" t="str">
        <f>IF('Factures - Autres'!H19="","",'Factures - Autres'!F19)</f>
        <v/>
      </c>
      <c r="G19" s="439" t="str">
        <f>IF('Factures - Autres'!H19="","",'Factures - Autres'!G19)</f>
        <v/>
      </c>
      <c r="H19" s="440" t="str">
        <f>IF('Factures - Autres'!H19="","",'Factures - Autres'!H19)</f>
        <v/>
      </c>
      <c r="I19" s="257"/>
      <c r="J19" s="258" t="str">
        <f t="shared" si="0"/>
        <v/>
      </c>
      <c r="K19" s="442" t="str">
        <f t="shared" si="1"/>
        <v/>
      </c>
      <c r="L19" s="443"/>
      <c r="M19" s="182"/>
      <c r="N19" s="185"/>
      <c r="O19" s="266" t="str">
        <f>IF(H19="","",IF(OR(I19="",J19="",K19=""),Listes!$A$69,IF(AND(L19="",I19&lt;&gt;""),Listes!$A$70,IF(AND(H19&lt;L19,N19=""),Listes!$A$71,IF(AND(K19&lt;J19,N19=""),Listes!$A$72,IF(AND(L19&lt;&gt;"",L19&lt;H19,M19=""),Listes!$A$73,IF(AND(P19="",OR(I19&lt;&gt;"",J19&lt;&gt;"",K19&lt;&gt;"")),Listes!$A$74,"")))))))</f>
        <v/>
      </c>
      <c r="P19" s="90"/>
      <c r="Q19" s="158">
        <f t="shared" si="2"/>
        <v>0</v>
      </c>
    </row>
    <row r="20" spans="1:17" ht="20.100000000000001" customHeight="1" x14ac:dyDescent="0.25">
      <c r="A20" s="174">
        <v>14</v>
      </c>
      <c r="B20" s="180" t="str">
        <f>IF('Factures - Autres'!B20="","",'Factures - Autres'!B20)</f>
        <v/>
      </c>
      <c r="C20" s="181" t="str">
        <f>IF('Factures - Autres'!C20="","",'Factures - Autres'!C20)</f>
        <v/>
      </c>
      <c r="D20" s="181" t="str">
        <f>IF('Factures - Autres'!D20="","",'Factures - Autres'!D20)</f>
        <v/>
      </c>
      <c r="E20" s="180" t="str">
        <f>IF('Factures - Autres'!E20="","",'Factures - Autres'!E20)</f>
        <v/>
      </c>
      <c r="F20" s="255" t="str">
        <f>IF('Factures - Autres'!H20="","",'Factures - Autres'!F20)</f>
        <v/>
      </c>
      <c r="G20" s="439" t="str">
        <f>IF('Factures - Autres'!H20="","",'Factures - Autres'!G20)</f>
        <v/>
      </c>
      <c r="H20" s="440" t="str">
        <f>IF('Factures - Autres'!H20="","",'Factures - Autres'!H20)</f>
        <v/>
      </c>
      <c r="I20" s="257"/>
      <c r="J20" s="258" t="str">
        <f t="shared" si="0"/>
        <v/>
      </c>
      <c r="K20" s="442" t="str">
        <f t="shared" si="1"/>
        <v/>
      </c>
      <c r="L20" s="443"/>
      <c r="M20" s="182"/>
      <c r="N20" s="185"/>
      <c r="O20" s="266" t="str">
        <f>IF(H20="","",IF(OR(I20="",J20="",K20=""),Listes!$A$69,IF(AND(L20="",I20&lt;&gt;""),Listes!$A$70,IF(AND(H20&lt;L20,N20=""),Listes!$A$71,IF(AND(K20&lt;J20,N20=""),Listes!$A$72,IF(AND(L20&lt;&gt;"",L20&lt;H20,M20=""),Listes!$A$73,IF(AND(P20="",OR(I20&lt;&gt;"",J20&lt;&gt;"",K20&lt;&gt;"")),Listes!$A$74,"")))))))</f>
        <v/>
      </c>
      <c r="P20" s="90"/>
      <c r="Q20" s="158">
        <f t="shared" si="2"/>
        <v>0</v>
      </c>
    </row>
    <row r="21" spans="1:17" ht="20.100000000000001" customHeight="1" x14ac:dyDescent="0.25">
      <c r="A21" s="174">
        <v>15</v>
      </c>
      <c r="B21" s="180" t="str">
        <f>IF('Factures - Autres'!B21="","",'Factures - Autres'!B21)</f>
        <v/>
      </c>
      <c r="C21" s="181" t="str">
        <f>IF('Factures - Autres'!C21="","",'Factures - Autres'!C21)</f>
        <v/>
      </c>
      <c r="D21" s="181" t="str">
        <f>IF('Factures - Autres'!D21="","",'Factures - Autres'!D21)</f>
        <v/>
      </c>
      <c r="E21" s="180" t="str">
        <f>IF('Factures - Autres'!E21="","",'Factures - Autres'!E21)</f>
        <v/>
      </c>
      <c r="F21" s="255" t="str">
        <f>IF('Factures - Autres'!H21="","",'Factures - Autres'!F21)</f>
        <v/>
      </c>
      <c r="G21" s="439" t="str">
        <f>IF('Factures - Autres'!H21="","",'Factures - Autres'!G21)</f>
        <v/>
      </c>
      <c r="H21" s="440" t="str">
        <f>IF('Factures - Autres'!H21="","",'Factures - Autres'!H21)</f>
        <v/>
      </c>
      <c r="I21" s="257"/>
      <c r="J21" s="258" t="str">
        <f t="shared" si="0"/>
        <v/>
      </c>
      <c r="K21" s="442" t="str">
        <f t="shared" si="1"/>
        <v/>
      </c>
      <c r="L21" s="443"/>
      <c r="M21" s="182"/>
      <c r="N21" s="185"/>
      <c r="O21" s="266" t="str">
        <f>IF(H21="","",IF(OR(I21="",J21="",K21=""),Listes!$A$69,IF(AND(L21="",I21&lt;&gt;""),Listes!$A$70,IF(AND(H21&lt;L21,N21=""),Listes!$A$71,IF(AND(K21&lt;J21,N21=""),Listes!$A$72,IF(AND(L21&lt;&gt;"",L21&lt;H21,M21=""),Listes!$A$73,IF(AND(P21="",OR(I21&lt;&gt;"",J21&lt;&gt;"",K21&lt;&gt;"")),Listes!$A$74,"")))))))</f>
        <v/>
      </c>
      <c r="P21" s="90"/>
      <c r="Q21" s="158">
        <f t="shared" si="2"/>
        <v>0</v>
      </c>
    </row>
    <row r="22" spans="1:17" ht="20.100000000000001" customHeight="1" x14ac:dyDescent="0.25">
      <c r="A22" s="174">
        <v>16</v>
      </c>
      <c r="B22" s="180" t="str">
        <f>IF('Factures - Autres'!B22="","",'Factures - Autres'!B22)</f>
        <v/>
      </c>
      <c r="C22" s="181" t="str">
        <f>IF('Factures - Autres'!C22="","",'Factures - Autres'!C22)</f>
        <v/>
      </c>
      <c r="D22" s="181" t="str">
        <f>IF('Factures - Autres'!D22="","",'Factures - Autres'!D22)</f>
        <v/>
      </c>
      <c r="E22" s="180" t="str">
        <f>IF('Factures - Autres'!E22="","",'Factures - Autres'!E22)</f>
        <v/>
      </c>
      <c r="F22" s="255" t="str">
        <f>IF('Factures - Autres'!H22="","",'Factures - Autres'!F22)</f>
        <v/>
      </c>
      <c r="G22" s="439" t="str">
        <f>IF('Factures - Autres'!H22="","",'Factures - Autres'!G22)</f>
        <v/>
      </c>
      <c r="H22" s="440" t="str">
        <f>IF('Factures - Autres'!H22="","",'Factures - Autres'!H22)</f>
        <v/>
      </c>
      <c r="I22" s="257"/>
      <c r="J22" s="258" t="str">
        <f t="shared" si="0"/>
        <v/>
      </c>
      <c r="K22" s="442" t="str">
        <f t="shared" si="1"/>
        <v/>
      </c>
      <c r="L22" s="443"/>
      <c r="M22" s="182"/>
      <c r="N22" s="185"/>
      <c r="O22" s="266" t="str">
        <f>IF(H22="","",IF(OR(I22="",J22="",K22=""),Listes!$A$69,IF(AND(L22="",I22&lt;&gt;""),Listes!$A$70,IF(AND(H22&lt;L22,N22=""),Listes!$A$71,IF(AND(K22&lt;J22,N22=""),Listes!$A$72,IF(AND(L22&lt;&gt;"",L22&lt;H22,M22=""),Listes!$A$73,IF(AND(P22="",OR(I22&lt;&gt;"",J22&lt;&gt;"",K22&lt;&gt;"")),Listes!$A$74,"")))))))</f>
        <v/>
      </c>
      <c r="P22" s="90"/>
      <c r="Q22" s="158">
        <f t="shared" si="2"/>
        <v>0</v>
      </c>
    </row>
    <row r="23" spans="1:17" ht="20.100000000000001" customHeight="1" x14ac:dyDescent="0.25">
      <c r="A23" s="174">
        <v>17</v>
      </c>
      <c r="B23" s="180" t="str">
        <f>IF('Factures - Autres'!B23="","",'Factures - Autres'!B23)</f>
        <v/>
      </c>
      <c r="C23" s="181" t="str">
        <f>IF('Factures - Autres'!C23="","",'Factures - Autres'!C23)</f>
        <v/>
      </c>
      <c r="D23" s="181" t="str">
        <f>IF('Factures - Autres'!D23="","",'Factures - Autres'!D23)</f>
        <v/>
      </c>
      <c r="E23" s="180" t="str">
        <f>IF('Factures - Autres'!E23="","",'Factures - Autres'!E23)</f>
        <v/>
      </c>
      <c r="F23" s="255" t="str">
        <f>IF('Factures - Autres'!H23="","",'Factures - Autres'!F23)</f>
        <v/>
      </c>
      <c r="G23" s="439" t="str">
        <f>IF('Factures - Autres'!H23="","",'Factures - Autres'!G23)</f>
        <v/>
      </c>
      <c r="H23" s="440" t="str">
        <f>IF('Factures - Autres'!H23="","",'Factures - Autres'!H23)</f>
        <v/>
      </c>
      <c r="I23" s="257"/>
      <c r="J23" s="258" t="str">
        <f t="shared" si="0"/>
        <v/>
      </c>
      <c r="K23" s="442" t="str">
        <f t="shared" si="1"/>
        <v/>
      </c>
      <c r="L23" s="443"/>
      <c r="M23" s="182"/>
      <c r="N23" s="185"/>
      <c r="O23" s="266" t="str">
        <f>IF(H23="","",IF(OR(I23="",J23="",K23=""),Listes!$A$69,IF(AND(L23="",I23&lt;&gt;""),Listes!$A$70,IF(AND(H23&lt;L23,N23=""),Listes!$A$71,IF(AND(K23&lt;J23,N23=""),Listes!$A$72,IF(AND(L23&lt;&gt;"",L23&lt;H23,M23=""),Listes!$A$73,IF(AND(P23="",OR(I23&lt;&gt;"",J23&lt;&gt;"",K23&lt;&gt;"")),Listes!$A$74,"")))))))</f>
        <v/>
      </c>
      <c r="P23" s="90"/>
      <c r="Q23" s="158">
        <f t="shared" si="2"/>
        <v>0</v>
      </c>
    </row>
    <row r="24" spans="1:17" ht="20.100000000000001" customHeight="1" x14ac:dyDescent="0.25">
      <c r="A24" s="174">
        <v>18</v>
      </c>
      <c r="B24" s="180" t="str">
        <f>IF('Factures - Autres'!B24="","",'Factures - Autres'!B24)</f>
        <v/>
      </c>
      <c r="C24" s="181" t="str">
        <f>IF('Factures - Autres'!C24="","",'Factures - Autres'!C24)</f>
        <v/>
      </c>
      <c r="D24" s="181" t="str">
        <f>IF('Factures - Autres'!D24="","",'Factures - Autres'!D24)</f>
        <v/>
      </c>
      <c r="E24" s="180" t="str">
        <f>IF('Factures - Autres'!E24="","",'Factures - Autres'!E24)</f>
        <v/>
      </c>
      <c r="F24" s="255" t="str">
        <f>IF('Factures - Autres'!H24="","",'Factures - Autres'!F24)</f>
        <v/>
      </c>
      <c r="G24" s="439" t="str">
        <f>IF('Factures - Autres'!H24="","",'Factures - Autres'!G24)</f>
        <v/>
      </c>
      <c r="H24" s="440" t="str">
        <f>IF('Factures - Autres'!H24="","",'Factures - Autres'!H24)</f>
        <v/>
      </c>
      <c r="I24" s="257"/>
      <c r="J24" s="258" t="str">
        <f t="shared" si="0"/>
        <v/>
      </c>
      <c r="K24" s="442" t="str">
        <f t="shared" si="1"/>
        <v/>
      </c>
      <c r="L24" s="443"/>
      <c r="M24" s="182"/>
      <c r="N24" s="185"/>
      <c r="O24" s="266" t="str">
        <f>IF(H24="","",IF(OR(I24="",J24="",K24=""),Listes!$A$69,IF(AND(L24="",I24&lt;&gt;""),Listes!$A$70,IF(AND(H24&lt;L24,N24=""),Listes!$A$71,IF(AND(K24&lt;J24,N24=""),Listes!$A$72,IF(AND(L24&lt;&gt;"",L24&lt;H24,M24=""),Listes!$A$73,IF(AND(P24="",OR(I24&lt;&gt;"",J24&lt;&gt;"",K24&lt;&gt;"")),Listes!$A$74,"")))))))</f>
        <v/>
      </c>
      <c r="P24" s="90"/>
      <c r="Q24" s="158">
        <f t="shared" si="2"/>
        <v>0</v>
      </c>
    </row>
    <row r="25" spans="1:17" ht="20.100000000000001" customHeight="1" x14ac:dyDescent="0.25">
      <c r="A25" s="174">
        <v>19</v>
      </c>
      <c r="B25" s="180" t="str">
        <f>IF('Factures - Autres'!B25="","",'Factures - Autres'!B25)</f>
        <v/>
      </c>
      <c r="C25" s="181" t="str">
        <f>IF('Factures - Autres'!C25="","",'Factures - Autres'!C25)</f>
        <v/>
      </c>
      <c r="D25" s="181" t="str">
        <f>IF('Factures - Autres'!D25="","",'Factures - Autres'!D25)</f>
        <v/>
      </c>
      <c r="E25" s="180" t="str">
        <f>IF('Factures - Autres'!E25="","",'Factures - Autres'!E25)</f>
        <v/>
      </c>
      <c r="F25" s="255" t="str">
        <f>IF('Factures - Autres'!H25="","",'Factures - Autres'!F25)</f>
        <v/>
      </c>
      <c r="G25" s="439" t="str">
        <f>IF('Factures - Autres'!H25="","",'Factures - Autres'!G25)</f>
        <v/>
      </c>
      <c r="H25" s="440" t="str">
        <f>IF('Factures - Autres'!H25="","",'Factures - Autres'!H25)</f>
        <v/>
      </c>
      <c r="I25" s="257"/>
      <c r="J25" s="258" t="str">
        <f t="shared" si="0"/>
        <v/>
      </c>
      <c r="K25" s="442" t="str">
        <f t="shared" si="1"/>
        <v/>
      </c>
      <c r="L25" s="443"/>
      <c r="M25" s="182"/>
      <c r="N25" s="185"/>
      <c r="O25" s="266" t="str">
        <f>IF(H25="","",IF(OR(I25="",J25="",K25=""),Listes!$A$69,IF(AND(L25="",I25&lt;&gt;""),Listes!$A$70,IF(AND(H25&lt;L25,N25=""),Listes!$A$71,IF(AND(K25&lt;J25,N25=""),Listes!$A$72,IF(AND(L25&lt;&gt;"",L25&lt;H25,M25=""),Listes!$A$73,IF(AND(P25="",OR(I25&lt;&gt;"",J25&lt;&gt;"",K25&lt;&gt;"")),Listes!$A$74,"")))))))</f>
        <v/>
      </c>
      <c r="P25" s="90"/>
      <c r="Q25" s="158">
        <f t="shared" si="2"/>
        <v>0</v>
      </c>
    </row>
    <row r="26" spans="1:17" ht="20.100000000000001" customHeight="1" x14ac:dyDescent="0.25">
      <c r="A26" s="174">
        <v>20</v>
      </c>
      <c r="B26" s="180" t="str">
        <f>IF('Factures - Autres'!B26="","",'Factures - Autres'!B26)</f>
        <v/>
      </c>
      <c r="C26" s="181" t="str">
        <f>IF('Factures - Autres'!C26="","",'Factures - Autres'!C26)</f>
        <v/>
      </c>
      <c r="D26" s="181" t="str">
        <f>IF('Factures - Autres'!D26="","",'Factures - Autres'!D26)</f>
        <v/>
      </c>
      <c r="E26" s="180" t="str">
        <f>IF('Factures - Autres'!E26="","",'Factures - Autres'!E26)</f>
        <v/>
      </c>
      <c r="F26" s="255" t="str">
        <f>IF('Factures - Autres'!H26="","",'Factures - Autres'!F26)</f>
        <v/>
      </c>
      <c r="G26" s="439" t="str">
        <f>IF('Factures - Autres'!H26="","",'Factures - Autres'!G26)</f>
        <v/>
      </c>
      <c r="H26" s="440" t="str">
        <f>IF('Factures - Autres'!H26="","",'Factures - Autres'!H26)</f>
        <v/>
      </c>
      <c r="I26" s="257"/>
      <c r="J26" s="258" t="str">
        <f t="shared" si="0"/>
        <v/>
      </c>
      <c r="K26" s="442" t="str">
        <f t="shared" si="1"/>
        <v/>
      </c>
      <c r="L26" s="443"/>
      <c r="M26" s="182"/>
      <c r="N26" s="185"/>
      <c r="O26" s="266" t="str">
        <f>IF(H26="","",IF(OR(I26="",J26="",K26=""),Listes!$A$69,IF(AND(L26="",I26&lt;&gt;""),Listes!$A$70,IF(AND(H26&lt;L26,N26=""),Listes!$A$71,IF(AND(K26&lt;J26,N26=""),Listes!$A$72,IF(AND(L26&lt;&gt;"",L26&lt;H26,M26=""),Listes!$A$73,IF(AND(P26="",OR(I26&lt;&gt;"",J26&lt;&gt;"",K26&lt;&gt;"")),Listes!$A$74,"")))))))</f>
        <v/>
      </c>
      <c r="P26" s="90"/>
      <c r="Q26" s="158">
        <f t="shared" si="2"/>
        <v>0</v>
      </c>
    </row>
    <row r="27" spans="1:17" ht="20.100000000000001" customHeight="1" x14ac:dyDescent="0.25">
      <c r="A27" s="174">
        <v>21</v>
      </c>
      <c r="B27" s="180" t="str">
        <f>IF('Factures - Autres'!B27="","",'Factures - Autres'!B27)</f>
        <v/>
      </c>
      <c r="C27" s="181" t="str">
        <f>IF('Factures - Autres'!C27="","",'Factures - Autres'!C27)</f>
        <v/>
      </c>
      <c r="D27" s="181" t="str">
        <f>IF('Factures - Autres'!D27="","",'Factures - Autres'!D27)</f>
        <v/>
      </c>
      <c r="E27" s="180" t="str">
        <f>IF('Factures - Autres'!E27="","",'Factures - Autres'!E27)</f>
        <v/>
      </c>
      <c r="F27" s="255" t="str">
        <f>IF('Factures - Autres'!H27="","",'Factures - Autres'!F27)</f>
        <v/>
      </c>
      <c r="G27" s="439" t="str">
        <f>IF('Factures - Autres'!H27="","",'Factures - Autres'!G27)</f>
        <v/>
      </c>
      <c r="H27" s="440" t="str">
        <f>IF('Factures - Autres'!H27="","",'Factures - Autres'!H27)</f>
        <v/>
      </c>
      <c r="I27" s="257"/>
      <c r="J27" s="258" t="str">
        <f t="shared" si="0"/>
        <v/>
      </c>
      <c r="K27" s="442" t="str">
        <f t="shared" si="1"/>
        <v/>
      </c>
      <c r="L27" s="443"/>
      <c r="M27" s="182"/>
      <c r="N27" s="185"/>
      <c r="O27" s="266" t="str">
        <f>IF(H27="","",IF(OR(I27="",J27="",K27=""),Listes!$A$69,IF(AND(L27="",I27&lt;&gt;""),Listes!$A$70,IF(AND(H27&lt;L27,N27=""),Listes!$A$71,IF(AND(K27&lt;J27,N27=""),Listes!$A$72,IF(AND(L27&lt;&gt;"",L27&lt;H27,M27=""),Listes!$A$73,IF(AND(P27="",OR(I27&lt;&gt;"",J27&lt;&gt;"",K27&lt;&gt;"")),Listes!$A$74,"")))))))</f>
        <v/>
      </c>
      <c r="P27" s="90"/>
      <c r="Q27" s="158">
        <f t="shared" si="2"/>
        <v>0</v>
      </c>
    </row>
    <row r="28" spans="1:17" ht="20.100000000000001" customHeight="1" x14ac:dyDescent="0.25">
      <c r="A28" s="174">
        <v>22</v>
      </c>
      <c r="B28" s="180" t="str">
        <f>IF('Factures - Autres'!B28="","",'Factures - Autres'!B28)</f>
        <v/>
      </c>
      <c r="C28" s="181" t="str">
        <f>IF('Factures - Autres'!C28="","",'Factures - Autres'!C28)</f>
        <v/>
      </c>
      <c r="D28" s="181" t="str">
        <f>IF('Factures - Autres'!D28="","",'Factures - Autres'!D28)</f>
        <v/>
      </c>
      <c r="E28" s="180" t="str">
        <f>IF('Factures - Autres'!E28="","",'Factures - Autres'!E28)</f>
        <v/>
      </c>
      <c r="F28" s="255" t="str">
        <f>IF('Factures - Autres'!H28="","",'Factures - Autres'!F28)</f>
        <v/>
      </c>
      <c r="G28" s="439" t="str">
        <f>IF('Factures - Autres'!H28="","",'Factures - Autres'!G28)</f>
        <v/>
      </c>
      <c r="H28" s="440" t="str">
        <f>IF('Factures - Autres'!H28="","",'Factures - Autres'!H28)</f>
        <v/>
      </c>
      <c r="I28" s="257"/>
      <c r="J28" s="258" t="str">
        <f t="shared" si="0"/>
        <v/>
      </c>
      <c r="K28" s="442" t="str">
        <f t="shared" si="1"/>
        <v/>
      </c>
      <c r="L28" s="443"/>
      <c r="M28" s="182"/>
      <c r="N28" s="185"/>
      <c r="O28" s="266" t="str">
        <f>IF(H28="","",IF(OR(I28="",J28="",K28=""),Listes!$A$69,IF(AND(L28="",I28&lt;&gt;""),Listes!$A$70,IF(AND(H28&lt;L28,N28=""),Listes!$A$71,IF(AND(K28&lt;J28,N28=""),Listes!$A$72,IF(AND(L28&lt;&gt;"",L28&lt;H28,M28=""),Listes!$A$73,IF(AND(P28="",OR(I28&lt;&gt;"",J28&lt;&gt;"",K28&lt;&gt;"")),Listes!$A$74,"")))))))</f>
        <v/>
      </c>
      <c r="P28" s="90"/>
      <c r="Q28" s="158">
        <f t="shared" si="2"/>
        <v>0</v>
      </c>
    </row>
    <row r="29" spans="1:17" ht="20.100000000000001" customHeight="1" x14ac:dyDescent="0.25">
      <c r="A29" s="174">
        <v>23</v>
      </c>
      <c r="B29" s="180" t="str">
        <f>IF('Factures - Autres'!B29="","",'Factures - Autres'!B29)</f>
        <v/>
      </c>
      <c r="C29" s="181" t="str">
        <f>IF('Factures - Autres'!C29="","",'Factures - Autres'!C29)</f>
        <v/>
      </c>
      <c r="D29" s="181" t="str">
        <f>IF('Factures - Autres'!D29="","",'Factures - Autres'!D29)</f>
        <v/>
      </c>
      <c r="E29" s="180" t="str">
        <f>IF('Factures - Autres'!E29="","",'Factures - Autres'!E29)</f>
        <v/>
      </c>
      <c r="F29" s="255" t="str">
        <f>IF('Factures - Autres'!H29="","",'Factures - Autres'!F29)</f>
        <v/>
      </c>
      <c r="G29" s="439" t="str">
        <f>IF('Factures - Autres'!H29="","",'Factures - Autres'!G29)</f>
        <v/>
      </c>
      <c r="H29" s="440" t="str">
        <f>IF('Factures - Autres'!H29="","",'Factures - Autres'!H29)</f>
        <v/>
      </c>
      <c r="I29" s="257"/>
      <c r="J29" s="258" t="str">
        <f t="shared" si="0"/>
        <v/>
      </c>
      <c r="K29" s="442" t="str">
        <f t="shared" si="1"/>
        <v/>
      </c>
      <c r="L29" s="443"/>
      <c r="M29" s="182"/>
      <c r="N29" s="185"/>
      <c r="O29" s="266" t="str">
        <f>IF(H29="","",IF(OR(I29="",J29="",K29=""),Listes!$A$69,IF(AND(L29="",I29&lt;&gt;""),Listes!$A$70,IF(AND(H29&lt;L29,N29=""),Listes!$A$71,IF(AND(K29&lt;J29,N29=""),Listes!$A$72,IF(AND(L29&lt;&gt;"",L29&lt;H29,M29=""),Listes!$A$73,IF(AND(P29="",OR(I29&lt;&gt;"",J29&lt;&gt;"",K29&lt;&gt;"")),Listes!$A$74,"")))))))</f>
        <v/>
      </c>
      <c r="P29" s="90"/>
      <c r="Q29" s="158">
        <f t="shared" si="2"/>
        <v>0</v>
      </c>
    </row>
    <row r="30" spans="1:17" ht="20.100000000000001" customHeight="1" x14ac:dyDescent="0.25">
      <c r="A30" s="174">
        <v>24</v>
      </c>
      <c r="B30" s="180" t="str">
        <f>IF('Factures - Autres'!B30="","",'Factures - Autres'!B30)</f>
        <v/>
      </c>
      <c r="C30" s="181" t="str">
        <f>IF('Factures - Autres'!C30="","",'Factures - Autres'!C30)</f>
        <v/>
      </c>
      <c r="D30" s="181" t="str">
        <f>IF('Factures - Autres'!D30="","",'Factures - Autres'!D30)</f>
        <v/>
      </c>
      <c r="E30" s="180" t="str">
        <f>IF('Factures - Autres'!E30="","",'Factures - Autres'!E30)</f>
        <v/>
      </c>
      <c r="F30" s="255" t="str">
        <f>IF('Factures - Autres'!H30="","",'Factures - Autres'!F30)</f>
        <v/>
      </c>
      <c r="G30" s="439" t="str">
        <f>IF('Factures - Autres'!H30="","",'Factures - Autres'!G30)</f>
        <v/>
      </c>
      <c r="H30" s="440" t="str">
        <f>IF('Factures - Autres'!H30="","",'Factures - Autres'!H30)</f>
        <v/>
      </c>
      <c r="I30" s="257"/>
      <c r="J30" s="258" t="str">
        <f t="shared" si="0"/>
        <v/>
      </c>
      <c r="K30" s="442" t="str">
        <f t="shared" si="1"/>
        <v/>
      </c>
      <c r="L30" s="443"/>
      <c r="M30" s="182"/>
      <c r="N30" s="185"/>
      <c r="O30" s="266" t="str">
        <f>IF(H30="","",IF(OR(I30="",J30="",K30=""),Listes!$A$69,IF(AND(L30="",I30&lt;&gt;""),Listes!$A$70,IF(AND(H30&lt;L30,N30=""),Listes!$A$71,IF(AND(K30&lt;J30,N30=""),Listes!$A$72,IF(AND(L30&lt;&gt;"",L30&lt;H30,M30=""),Listes!$A$73,IF(AND(P30="",OR(I30&lt;&gt;"",J30&lt;&gt;"",K30&lt;&gt;"")),Listes!$A$74,"")))))))</f>
        <v/>
      </c>
      <c r="P30" s="90"/>
      <c r="Q30" s="158">
        <f t="shared" si="2"/>
        <v>0</v>
      </c>
    </row>
    <row r="31" spans="1:17" ht="20.100000000000001" customHeight="1" x14ac:dyDescent="0.25">
      <c r="A31" s="174">
        <v>25</v>
      </c>
      <c r="B31" s="180" t="str">
        <f>IF('Factures - Autres'!B31="","",'Factures - Autres'!B31)</f>
        <v/>
      </c>
      <c r="C31" s="181" t="str">
        <f>IF('Factures - Autres'!C31="","",'Factures - Autres'!C31)</f>
        <v/>
      </c>
      <c r="D31" s="181" t="str">
        <f>IF('Factures - Autres'!D31="","",'Factures - Autres'!D31)</f>
        <v/>
      </c>
      <c r="E31" s="180" t="str">
        <f>IF('Factures - Autres'!E31="","",'Factures - Autres'!E31)</f>
        <v/>
      </c>
      <c r="F31" s="255" t="str">
        <f>IF('Factures - Autres'!H31="","",'Factures - Autres'!F31)</f>
        <v/>
      </c>
      <c r="G31" s="439" t="str">
        <f>IF('Factures - Autres'!H31="","",'Factures - Autres'!G31)</f>
        <v/>
      </c>
      <c r="H31" s="440" t="str">
        <f>IF('Factures - Autres'!H31="","",'Factures - Autres'!H31)</f>
        <v/>
      </c>
      <c r="I31" s="257"/>
      <c r="J31" s="258" t="str">
        <f t="shared" si="0"/>
        <v/>
      </c>
      <c r="K31" s="442" t="str">
        <f t="shared" si="1"/>
        <v/>
      </c>
      <c r="L31" s="443"/>
      <c r="M31" s="182"/>
      <c r="N31" s="185"/>
      <c r="O31" s="266" t="str">
        <f>IF(H31="","",IF(OR(I31="",J31="",K31=""),Listes!$A$69,IF(AND(L31="",I31&lt;&gt;""),Listes!$A$70,IF(AND(H31&lt;L31,N31=""),Listes!$A$71,IF(AND(K31&lt;J31,N31=""),Listes!$A$72,IF(AND(L31&lt;&gt;"",L31&lt;H31,M31=""),Listes!$A$73,IF(AND(P31="",OR(I31&lt;&gt;"",J31&lt;&gt;"",K31&lt;&gt;"")),Listes!$A$74,"")))))))</f>
        <v/>
      </c>
      <c r="P31" s="90"/>
      <c r="Q31" s="158">
        <f t="shared" si="2"/>
        <v>0</v>
      </c>
    </row>
    <row r="32" spans="1:17" ht="20.100000000000001" customHeight="1" x14ac:dyDescent="0.25">
      <c r="A32" s="174">
        <v>26</v>
      </c>
      <c r="B32" s="180" t="str">
        <f>IF('Factures - Autres'!B32="","",'Factures - Autres'!B32)</f>
        <v/>
      </c>
      <c r="C32" s="181" t="str">
        <f>IF('Factures - Autres'!C32="","",'Factures - Autres'!C32)</f>
        <v/>
      </c>
      <c r="D32" s="181" t="str">
        <f>IF('Factures - Autres'!D32="","",'Factures - Autres'!D32)</f>
        <v/>
      </c>
      <c r="E32" s="180" t="str">
        <f>IF('Factures - Autres'!E32="","",'Factures - Autres'!E32)</f>
        <v/>
      </c>
      <c r="F32" s="255" t="str">
        <f>IF('Factures - Autres'!H32="","",'Factures - Autres'!F32)</f>
        <v/>
      </c>
      <c r="G32" s="439" t="str">
        <f>IF('Factures - Autres'!H32="","",'Factures - Autres'!G32)</f>
        <v/>
      </c>
      <c r="H32" s="440" t="str">
        <f>IF('Factures - Autres'!H32="","",'Factures - Autres'!H32)</f>
        <v/>
      </c>
      <c r="I32" s="257"/>
      <c r="J32" s="258" t="str">
        <f t="shared" si="0"/>
        <v/>
      </c>
      <c r="K32" s="442" t="str">
        <f t="shared" si="1"/>
        <v/>
      </c>
      <c r="L32" s="443"/>
      <c r="M32" s="182"/>
      <c r="N32" s="185"/>
      <c r="O32" s="266" t="str">
        <f>IF(H32="","",IF(OR(I32="",J32="",K32=""),Listes!$A$69,IF(AND(L32="",I32&lt;&gt;""),Listes!$A$70,IF(AND(H32&lt;L32,N32=""),Listes!$A$71,IF(AND(K32&lt;J32,N32=""),Listes!$A$72,IF(AND(L32&lt;&gt;"",L32&lt;H32,M32=""),Listes!$A$73,IF(AND(P32="",OR(I32&lt;&gt;"",J32&lt;&gt;"",K32&lt;&gt;"")),Listes!$A$74,"")))))))</f>
        <v/>
      </c>
      <c r="P32" s="90"/>
      <c r="Q32" s="158">
        <f t="shared" si="2"/>
        <v>0</v>
      </c>
    </row>
    <row r="33" spans="1:17" ht="20.100000000000001" customHeight="1" x14ac:dyDescent="0.25">
      <c r="A33" s="174">
        <v>27</v>
      </c>
      <c r="B33" s="180" t="str">
        <f>IF('Factures - Autres'!B33="","",'Factures - Autres'!B33)</f>
        <v/>
      </c>
      <c r="C33" s="181" t="str">
        <f>IF('Factures - Autres'!C33="","",'Factures - Autres'!C33)</f>
        <v/>
      </c>
      <c r="D33" s="181" t="str">
        <f>IF('Factures - Autres'!D33="","",'Factures - Autres'!D33)</f>
        <v/>
      </c>
      <c r="E33" s="180" t="str">
        <f>IF('Factures - Autres'!E33="","",'Factures - Autres'!E33)</f>
        <v/>
      </c>
      <c r="F33" s="255" t="str">
        <f>IF('Factures - Autres'!H33="","",'Factures - Autres'!F33)</f>
        <v/>
      </c>
      <c r="G33" s="439" t="str">
        <f>IF('Factures - Autres'!H33="","",'Factures - Autres'!G33)</f>
        <v/>
      </c>
      <c r="H33" s="440" t="str">
        <f>IF('Factures - Autres'!H33="","",'Factures - Autres'!H33)</f>
        <v/>
      </c>
      <c r="I33" s="257"/>
      <c r="J33" s="258" t="str">
        <f t="shared" si="0"/>
        <v/>
      </c>
      <c r="K33" s="442" t="str">
        <f t="shared" si="1"/>
        <v/>
      </c>
      <c r="L33" s="443"/>
      <c r="M33" s="182"/>
      <c r="N33" s="185"/>
      <c r="O33" s="266" t="str">
        <f>IF(H33="","",IF(OR(I33="",J33="",K33=""),Listes!$A$69,IF(AND(L33="",I33&lt;&gt;""),Listes!$A$70,IF(AND(H33&lt;L33,N33=""),Listes!$A$71,IF(AND(K33&lt;J33,N33=""),Listes!$A$72,IF(AND(L33&lt;&gt;"",L33&lt;H33,M33=""),Listes!$A$73,IF(AND(P33="",OR(I33&lt;&gt;"",J33&lt;&gt;"",K33&lt;&gt;"")),Listes!$A$74,"")))))))</f>
        <v/>
      </c>
      <c r="P33" s="90"/>
      <c r="Q33" s="158">
        <f t="shared" si="2"/>
        <v>0</v>
      </c>
    </row>
    <row r="34" spans="1:17" ht="20.100000000000001" customHeight="1" x14ac:dyDescent="0.25">
      <c r="A34" s="174">
        <v>28</v>
      </c>
      <c r="B34" s="180" t="str">
        <f>IF('Factures - Autres'!B34="","",'Factures - Autres'!B34)</f>
        <v/>
      </c>
      <c r="C34" s="181" t="str">
        <f>IF('Factures - Autres'!C34="","",'Factures - Autres'!C34)</f>
        <v/>
      </c>
      <c r="D34" s="181" t="str">
        <f>IF('Factures - Autres'!D34="","",'Factures - Autres'!D34)</f>
        <v/>
      </c>
      <c r="E34" s="180" t="str">
        <f>IF('Factures - Autres'!E34="","",'Factures - Autres'!E34)</f>
        <v/>
      </c>
      <c r="F34" s="255" t="str">
        <f>IF('Factures - Autres'!H34="","",'Factures - Autres'!F34)</f>
        <v/>
      </c>
      <c r="G34" s="439" t="str">
        <f>IF('Factures - Autres'!H34="","",'Factures - Autres'!G34)</f>
        <v/>
      </c>
      <c r="H34" s="440" t="str">
        <f>IF('Factures - Autres'!H34="","",'Factures - Autres'!H34)</f>
        <v/>
      </c>
      <c r="I34" s="257"/>
      <c r="J34" s="258" t="str">
        <f t="shared" si="0"/>
        <v/>
      </c>
      <c r="K34" s="442" t="str">
        <f t="shared" si="1"/>
        <v/>
      </c>
      <c r="L34" s="443"/>
      <c r="M34" s="182"/>
      <c r="N34" s="185"/>
      <c r="O34" s="266" t="str">
        <f>IF(H34="","",IF(OR(I34="",J34="",K34=""),Listes!$A$69,IF(AND(L34="",I34&lt;&gt;""),Listes!$A$70,IF(AND(H34&lt;L34,N34=""),Listes!$A$71,IF(AND(K34&lt;J34,N34=""),Listes!$A$72,IF(AND(L34&lt;&gt;"",L34&lt;H34,M34=""),Listes!$A$73,IF(AND(P34="",OR(I34&lt;&gt;"",J34&lt;&gt;"",K34&lt;&gt;"")),Listes!$A$74,"")))))))</f>
        <v/>
      </c>
      <c r="P34" s="90"/>
      <c r="Q34" s="158">
        <f t="shared" si="2"/>
        <v>0</v>
      </c>
    </row>
    <row r="35" spans="1:17" ht="20.100000000000001" customHeight="1" x14ac:dyDescent="0.25">
      <c r="A35" s="174">
        <v>29</v>
      </c>
      <c r="B35" s="180" t="str">
        <f>IF('Factures - Autres'!B35="","",'Factures - Autres'!B35)</f>
        <v/>
      </c>
      <c r="C35" s="181" t="str">
        <f>IF('Factures - Autres'!C35="","",'Factures - Autres'!C35)</f>
        <v/>
      </c>
      <c r="D35" s="181" t="str">
        <f>IF('Factures - Autres'!D35="","",'Factures - Autres'!D35)</f>
        <v/>
      </c>
      <c r="E35" s="180" t="str">
        <f>IF('Factures - Autres'!E35="","",'Factures - Autres'!E35)</f>
        <v/>
      </c>
      <c r="F35" s="255" t="str">
        <f>IF('Factures - Autres'!H35="","",'Factures - Autres'!F35)</f>
        <v/>
      </c>
      <c r="G35" s="439" t="str">
        <f>IF('Factures - Autres'!H35="","",'Factures - Autres'!G35)</f>
        <v/>
      </c>
      <c r="H35" s="440" t="str">
        <f>IF('Factures - Autres'!H35="","",'Factures - Autres'!H35)</f>
        <v/>
      </c>
      <c r="I35" s="257"/>
      <c r="J35" s="258" t="str">
        <f t="shared" si="0"/>
        <v/>
      </c>
      <c r="K35" s="442" t="str">
        <f t="shared" si="1"/>
        <v/>
      </c>
      <c r="L35" s="443"/>
      <c r="M35" s="182"/>
      <c r="N35" s="185"/>
      <c r="O35" s="266" t="str">
        <f>IF(H35="","",IF(OR(I35="",J35="",K35=""),Listes!$A$69,IF(AND(L35="",I35&lt;&gt;""),Listes!$A$70,IF(AND(H35&lt;L35,N35=""),Listes!$A$71,IF(AND(K35&lt;J35,N35=""),Listes!$A$72,IF(AND(L35&lt;&gt;"",L35&lt;H35,M35=""),Listes!$A$73,IF(AND(P35="",OR(I35&lt;&gt;"",J35&lt;&gt;"",K35&lt;&gt;"")),Listes!$A$74,"")))))))</f>
        <v/>
      </c>
      <c r="P35" s="90"/>
      <c r="Q35" s="158">
        <f t="shared" si="2"/>
        <v>0</v>
      </c>
    </row>
    <row r="36" spans="1:17" ht="20.100000000000001" customHeight="1" x14ac:dyDescent="0.25">
      <c r="A36" s="174">
        <v>30</v>
      </c>
      <c r="B36" s="180" t="str">
        <f>IF('Factures - Autres'!B36="","",'Factures - Autres'!B36)</f>
        <v/>
      </c>
      <c r="C36" s="181" t="str">
        <f>IF('Factures - Autres'!C36="","",'Factures - Autres'!C36)</f>
        <v/>
      </c>
      <c r="D36" s="181" t="str">
        <f>IF('Factures - Autres'!D36="","",'Factures - Autres'!D36)</f>
        <v/>
      </c>
      <c r="E36" s="180" t="str">
        <f>IF('Factures - Autres'!E36="","",'Factures - Autres'!E36)</f>
        <v/>
      </c>
      <c r="F36" s="255" t="str">
        <f>IF('Factures - Autres'!H36="","",'Factures - Autres'!F36)</f>
        <v/>
      </c>
      <c r="G36" s="439" t="str">
        <f>IF('Factures - Autres'!H36="","",'Factures - Autres'!G36)</f>
        <v/>
      </c>
      <c r="H36" s="440" t="str">
        <f>IF('Factures - Autres'!H36="","",'Factures - Autres'!H36)</f>
        <v/>
      </c>
      <c r="I36" s="257"/>
      <c r="J36" s="258" t="str">
        <f t="shared" si="0"/>
        <v/>
      </c>
      <c r="K36" s="442" t="str">
        <f t="shared" si="1"/>
        <v/>
      </c>
      <c r="L36" s="443"/>
      <c r="M36" s="182"/>
      <c r="N36" s="185"/>
      <c r="O36" s="266" t="str">
        <f>IF(H36="","",IF(OR(I36="",J36="",K36=""),Listes!$A$69,IF(AND(L36="",I36&lt;&gt;""),Listes!$A$70,IF(AND(H36&lt;L36,N36=""),Listes!$A$71,IF(AND(K36&lt;J36,N36=""),Listes!$A$72,IF(AND(L36&lt;&gt;"",L36&lt;H36,M36=""),Listes!$A$73,IF(AND(P36="",OR(I36&lt;&gt;"",J36&lt;&gt;"",K36&lt;&gt;"")),Listes!$A$74,"")))))))</f>
        <v/>
      </c>
      <c r="P36" s="90"/>
      <c r="Q36" s="158">
        <f t="shared" si="2"/>
        <v>0</v>
      </c>
    </row>
    <row r="37" spans="1:17" ht="20.100000000000001" customHeight="1" x14ac:dyDescent="0.25">
      <c r="A37" s="174">
        <v>31</v>
      </c>
      <c r="B37" s="180" t="str">
        <f>IF('Factures - Autres'!B37="","",'Factures - Autres'!B37)</f>
        <v/>
      </c>
      <c r="C37" s="181" t="str">
        <f>IF('Factures - Autres'!C37="","",'Factures - Autres'!C37)</f>
        <v/>
      </c>
      <c r="D37" s="181" t="str">
        <f>IF('Factures - Autres'!D37="","",'Factures - Autres'!D37)</f>
        <v/>
      </c>
      <c r="E37" s="180" t="str">
        <f>IF('Factures - Autres'!E37="","",'Factures - Autres'!E37)</f>
        <v/>
      </c>
      <c r="F37" s="255" t="str">
        <f>IF('Factures - Autres'!H37="","",'Factures - Autres'!F37)</f>
        <v/>
      </c>
      <c r="G37" s="439" t="str">
        <f>IF('Factures - Autres'!H37="","",'Factures - Autres'!G37)</f>
        <v/>
      </c>
      <c r="H37" s="440" t="str">
        <f>IF('Factures - Autres'!H37="","",'Factures - Autres'!H37)</f>
        <v/>
      </c>
      <c r="I37" s="257"/>
      <c r="J37" s="258" t="str">
        <f t="shared" si="0"/>
        <v/>
      </c>
      <c r="K37" s="442" t="str">
        <f t="shared" si="1"/>
        <v/>
      </c>
      <c r="L37" s="443"/>
      <c r="M37" s="182"/>
      <c r="N37" s="185"/>
      <c r="O37" s="266" t="str">
        <f>IF(H37="","",IF(OR(I37="",J37="",K37=""),Listes!$A$69,IF(AND(L37="",I37&lt;&gt;""),Listes!$A$70,IF(AND(H37&lt;L37,N37=""),Listes!$A$71,IF(AND(K37&lt;J37,N37=""),Listes!$A$72,IF(AND(L37&lt;&gt;"",L37&lt;H37,M37=""),Listes!$A$73,IF(AND(P37="",OR(I37&lt;&gt;"",J37&lt;&gt;"",K37&lt;&gt;"")),Listes!$A$74,"")))))))</f>
        <v/>
      </c>
      <c r="P37" s="90"/>
      <c r="Q37" s="158">
        <f t="shared" si="2"/>
        <v>0</v>
      </c>
    </row>
    <row r="38" spans="1:17" ht="20.100000000000001" customHeight="1" x14ac:dyDescent="0.25">
      <c r="A38" s="174">
        <v>32</v>
      </c>
      <c r="B38" s="180" t="str">
        <f>IF('Factures - Autres'!B38="","",'Factures - Autres'!B38)</f>
        <v/>
      </c>
      <c r="C38" s="181" t="str">
        <f>IF('Factures - Autres'!C38="","",'Factures - Autres'!C38)</f>
        <v/>
      </c>
      <c r="D38" s="181" t="str">
        <f>IF('Factures - Autres'!D38="","",'Factures - Autres'!D38)</f>
        <v/>
      </c>
      <c r="E38" s="180" t="str">
        <f>IF('Factures - Autres'!E38="","",'Factures - Autres'!E38)</f>
        <v/>
      </c>
      <c r="F38" s="255" t="str">
        <f>IF('Factures - Autres'!H38="","",'Factures - Autres'!F38)</f>
        <v/>
      </c>
      <c r="G38" s="439" t="str">
        <f>IF('Factures - Autres'!H38="","",'Factures - Autres'!G38)</f>
        <v/>
      </c>
      <c r="H38" s="440" t="str">
        <f>IF('Factures - Autres'!H38="","",'Factures - Autres'!H38)</f>
        <v/>
      </c>
      <c r="I38" s="257"/>
      <c r="J38" s="258" t="str">
        <f t="shared" si="0"/>
        <v/>
      </c>
      <c r="K38" s="442" t="str">
        <f t="shared" si="1"/>
        <v/>
      </c>
      <c r="L38" s="443"/>
      <c r="M38" s="182"/>
      <c r="N38" s="185"/>
      <c r="O38" s="266" t="str">
        <f>IF(H38="","",IF(OR(I38="",J38="",K38=""),Listes!$A$69,IF(AND(L38="",I38&lt;&gt;""),Listes!$A$70,IF(AND(H38&lt;L38,N38=""),Listes!$A$71,IF(AND(K38&lt;J38,N38=""),Listes!$A$72,IF(AND(L38&lt;&gt;"",L38&lt;H38,M38=""),Listes!$A$73,IF(AND(P38="",OR(I38&lt;&gt;"",J38&lt;&gt;"",K38&lt;&gt;"")),Listes!$A$74,"")))))))</f>
        <v/>
      </c>
      <c r="P38" s="90"/>
      <c r="Q38" s="158">
        <f t="shared" si="2"/>
        <v>0</v>
      </c>
    </row>
    <row r="39" spans="1:17" ht="20.100000000000001" customHeight="1" x14ac:dyDescent="0.25">
      <c r="A39" s="174">
        <v>33</v>
      </c>
      <c r="B39" s="180" t="str">
        <f>IF('Factures - Autres'!B39="","",'Factures - Autres'!B39)</f>
        <v/>
      </c>
      <c r="C39" s="181" t="str">
        <f>IF('Factures - Autres'!C39="","",'Factures - Autres'!C39)</f>
        <v/>
      </c>
      <c r="D39" s="181" t="str">
        <f>IF('Factures - Autres'!D39="","",'Factures - Autres'!D39)</f>
        <v/>
      </c>
      <c r="E39" s="180" t="str">
        <f>IF('Factures - Autres'!E39="","",'Factures - Autres'!E39)</f>
        <v/>
      </c>
      <c r="F39" s="255" t="str">
        <f>IF('Factures - Autres'!H39="","",'Factures - Autres'!F39)</f>
        <v/>
      </c>
      <c r="G39" s="439" t="str">
        <f>IF('Factures - Autres'!H39="","",'Factures - Autres'!G39)</f>
        <v/>
      </c>
      <c r="H39" s="440" t="str">
        <f>IF('Factures - Autres'!H39="","",'Factures - Autres'!H39)</f>
        <v/>
      </c>
      <c r="I39" s="257"/>
      <c r="J39" s="258" t="str">
        <f t="shared" si="0"/>
        <v/>
      </c>
      <c r="K39" s="442" t="str">
        <f t="shared" si="1"/>
        <v/>
      </c>
      <c r="L39" s="443"/>
      <c r="M39" s="182"/>
      <c r="N39" s="185"/>
      <c r="O39" s="266" t="str">
        <f>IF(H39="","",IF(OR(I39="",J39="",K39=""),Listes!$A$69,IF(AND(L39="",I39&lt;&gt;""),Listes!$A$70,IF(AND(H39&lt;L39,N39=""),Listes!$A$71,IF(AND(K39&lt;J39,N39=""),Listes!$A$72,IF(AND(L39&lt;&gt;"",L39&lt;H39,M39=""),Listes!$A$73,IF(AND(P39="",OR(I39&lt;&gt;"",J39&lt;&gt;"",K39&lt;&gt;"")),Listes!$A$74,"")))))))</f>
        <v/>
      </c>
      <c r="P39" s="90"/>
      <c r="Q39" s="158">
        <f t="shared" si="2"/>
        <v>0</v>
      </c>
    </row>
    <row r="40" spans="1:17" ht="20.100000000000001" customHeight="1" x14ac:dyDescent="0.25">
      <c r="A40" s="174">
        <v>34</v>
      </c>
      <c r="B40" s="180" t="str">
        <f>IF('Factures - Autres'!B40="","",'Factures - Autres'!B40)</f>
        <v/>
      </c>
      <c r="C40" s="181" t="str">
        <f>IF('Factures - Autres'!C40="","",'Factures - Autres'!C40)</f>
        <v/>
      </c>
      <c r="D40" s="181" t="str">
        <f>IF('Factures - Autres'!D40="","",'Factures - Autres'!D40)</f>
        <v/>
      </c>
      <c r="E40" s="180" t="str">
        <f>IF('Factures - Autres'!E40="","",'Factures - Autres'!E40)</f>
        <v/>
      </c>
      <c r="F40" s="255" t="str">
        <f>IF('Factures - Autres'!H40="","",'Factures - Autres'!F40)</f>
        <v/>
      </c>
      <c r="G40" s="439" t="str">
        <f>IF('Factures - Autres'!H40="","",'Factures - Autres'!G40)</f>
        <v/>
      </c>
      <c r="H40" s="440" t="str">
        <f>IF('Factures - Autres'!H40="","",'Factures - Autres'!H40)</f>
        <v/>
      </c>
      <c r="I40" s="257"/>
      <c r="J40" s="258" t="str">
        <f t="shared" si="0"/>
        <v/>
      </c>
      <c r="K40" s="442" t="str">
        <f t="shared" si="1"/>
        <v/>
      </c>
      <c r="L40" s="443"/>
      <c r="M40" s="182"/>
      <c r="N40" s="185"/>
      <c r="O40" s="266" t="str">
        <f>IF(H40="","",IF(OR(I40="",J40="",K40=""),Listes!$A$69,IF(AND(L40="",I40&lt;&gt;""),Listes!$A$70,IF(AND(H40&lt;L40,N40=""),Listes!$A$71,IF(AND(K40&lt;J40,N40=""),Listes!$A$72,IF(AND(L40&lt;&gt;"",L40&lt;H40,M40=""),Listes!$A$73,IF(AND(P40="",OR(I40&lt;&gt;"",J40&lt;&gt;"",K40&lt;&gt;"")),Listes!$A$74,"")))))))</f>
        <v/>
      </c>
      <c r="P40" s="90"/>
      <c r="Q40" s="158">
        <f t="shared" si="2"/>
        <v>0</v>
      </c>
    </row>
    <row r="41" spans="1:17" ht="20.100000000000001" customHeight="1" x14ac:dyDescent="0.25">
      <c r="A41" s="174">
        <v>35</v>
      </c>
      <c r="B41" s="180" t="str">
        <f>IF('Factures - Autres'!B41="","",'Factures - Autres'!B41)</f>
        <v/>
      </c>
      <c r="C41" s="181" t="str">
        <f>IF('Factures - Autres'!C41="","",'Factures - Autres'!C41)</f>
        <v/>
      </c>
      <c r="D41" s="181" t="str">
        <f>IF('Factures - Autres'!D41="","",'Factures - Autres'!D41)</f>
        <v/>
      </c>
      <c r="E41" s="180" t="str">
        <f>IF('Factures - Autres'!E41="","",'Factures - Autres'!E41)</f>
        <v/>
      </c>
      <c r="F41" s="255" t="str">
        <f>IF('Factures - Autres'!H41="","",'Factures - Autres'!F41)</f>
        <v/>
      </c>
      <c r="G41" s="439" t="str">
        <f>IF('Factures - Autres'!H41="","",'Factures - Autres'!G41)</f>
        <v/>
      </c>
      <c r="H41" s="440" t="str">
        <f>IF('Factures - Autres'!H41="","",'Factures - Autres'!H41)</f>
        <v/>
      </c>
      <c r="I41" s="257"/>
      <c r="J41" s="258" t="str">
        <f t="shared" si="0"/>
        <v/>
      </c>
      <c r="K41" s="442" t="str">
        <f t="shared" si="1"/>
        <v/>
      </c>
      <c r="L41" s="443"/>
      <c r="M41" s="182"/>
      <c r="N41" s="185"/>
      <c r="O41" s="266" t="str">
        <f>IF(H41="","",IF(OR(I41="",J41="",K41=""),Listes!$A$69,IF(AND(L41="",I41&lt;&gt;""),Listes!$A$70,IF(AND(H41&lt;L41,N41=""),Listes!$A$71,IF(AND(K41&lt;J41,N41=""),Listes!$A$72,IF(AND(L41&lt;&gt;"",L41&lt;H41,M41=""),Listes!$A$73,IF(AND(P41="",OR(I41&lt;&gt;"",J41&lt;&gt;"",K41&lt;&gt;"")),Listes!$A$74,"")))))))</f>
        <v/>
      </c>
      <c r="P41" s="90"/>
      <c r="Q41" s="158">
        <f t="shared" si="2"/>
        <v>0</v>
      </c>
    </row>
    <row r="42" spans="1:17" ht="20.100000000000001" customHeight="1" x14ac:dyDescent="0.25">
      <c r="A42" s="174">
        <v>36</v>
      </c>
      <c r="B42" s="180" t="str">
        <f>IF('Factures - Autres'!B42="","",'Factures - Autres'!B42)</f>
        <v/>
      </c>
      <c r="C42" s="181" t="str">
        <f>IF('Factures - Autres'!C42="","",'Factures - Autres'!C42)</f>
        <v/>
      </c>
      <c r="D42" s="181" t="str">
        <f>IF('Factures - Autres'!D42="","",'Factures - Autres'!D42)</f>
        <v/>
      </c>
      <c r="E42" s="180" t="str">
        <f>IF('Factures - Autres'!E42="","",'Factures - Autres'!E42)</f>
        <v/>
      </c>
      <c r="F42" s="255" t="str">
        <f>IF('Factures - Autres'!H42="","",'Factures - Autres'!F42)</f>
        <v/>
      </c>
      <c r="G42" s="439" t="str">
        <f>IF('Factures - Autres'!H42="","",'Factures - Autres'!G42)</f>
        <v/>
      </c>
      <c r="H42" s="440" t="str">
        <f>IF('Factures - Autres'!H42="","",'Factures - Autres'!H42)</f>
        <v/>
      </c>
      <c r="I42" s="257"/>
      <c r="J42" s="258" t="str">
        <f t="shared" si="0"/>
        <v/>
      </c>
      <c r="K42" s="442" t="str">
        <f t="shared" si="1"/>
        <v/>
      </c>
      <c r="L42" s="443"/>
      <c r="M42" s="182"/>
      <c r="N42" s="185"/>
      <c r="O42" s="266" t="str">
        <f>IF(H42="","",IF(OR(I42="",J42="",K42=""),Listes!$A$69,IF(AND(L42="",I42&lt;&gt;""),Listes!$A$70,IF(AND(H42&lt;L42,N42=""),Listes!$A$71,IF(AND(K42&lt;J42,N42=""),Listes!$A$72,IF(AND(L42&lt;&gt;"",L42&lt;H42,M42=""),Listes!$A$73,IF(AND(P42="",OR(I42&lt;&gt;"",J42&lt;&gt;"",K42&lt;&gt;"")),Listes!$A$74,"")))))))</f>
        <v/>
      </c>
      <c r="P42" s="90"/>
      <c r="Q42" s="158">
        <f t="shared" si="2"/>
        <v>0</v>
      </c>
    </row>
    <row r="43" spans="1:17" ht="20.100000000000001" customHeight="1" x14ac:dyDescent="0.25">
      <c r="A43" s="174">
        <v>37</v>
      </c>
      <c r="B43" s="180" t="str">
        <f>IF('Factures - Autres'!B43="","",'Factures - Autres'!B43)</f>
        <v/>
      </c>
      <c r="C43" s="181" t="str">
        <f>IF('Factures - Autres'!C43="","",'Factures - Autres'!C43)</f>
        <v/>
      </c>
      <c r="D43" s="181" t="str">
        <f>IF('Factures - Autres'!D43="","",'Factures - Autres'!D43)</f>
        <v/>
      </c>
      <c r="E43" s="180" t="str">
        <f>IF('Factures - Autres'!E43="","",'Factures - Autres'!E43)</f>
        <v/>
      </c>
      <c r="F43" s="255" t="str">
        <f>IF('Factures - Autres'!H43="","",'Factures - Autres'!F43)</f>
        <v/>
      </c>
      <c r="G43" s="439" t="str">
        <f>IF('Factures - Autres'!H43="","",'Factures - Autres'!G43)</f>
        <v/>
      </c>
      <c r="H43" s="440" t="str">
        <f>IF('Factures - Autres'!H43="","",'Factures - Autres'!H43)</f>
        <v/>
      </c>
      <c r="I43" s="257"/>
      <c r="J43" s="258" t="str">
        <f t="shared" si="0"/>
        <v/>
      </c>
      <c r="K43" s="442" t="str">
        <f t="shared" si="1"/>
        <v/>
      </c>
      <c r="L43" s="443"/>
      <c r="M43" s="182"/>
      <c r="N43" s="185"/>
      <c r="O43" s="266" t="str">
        <f>IF(H43="","",IF(OR(I43="",J43="",K43=""),Listes!$A$69,IF(AND(L43="",I43&lt;&gt;""),Listes!$A$70,IF(AND(H43&lt;L43,N43=""),Listes!$A$71,IF(AND(K43&lt;J43,N43=""),Listes!$A$72,IF(AND(L43&lt;&gt;"",L43&lt;H43,M43=""),Listes!$A$73,IF(AND(P43="",OR(I43&lt;&gt;"",J43&lt;&gt;"",K43&lt;&gt;"")),Listes!$A$74,"")))))))</f>
        <v/>
      </c>
      <c r="P43" s="90"/>
      <c r="Q43" s="158">
        <f t="shared" si="2"/>
        <v>0</v>
      </c>
    </row>
    <row r="44" spans="1:17" ht="20.100000000000001" customHeight="1" x14ac:dyDescent="0.25">
      <c r="A44" s="174">
        <v>38</v>
      </c>
      <c r="B44" s="180" t="str">
        <f>IF('Factures - Autres'!B44="","",'Factures - Autres'!B44)</f>
        <v/>
      </c>
      <c r="C44" s="181" t="str">
        <f>IF('Factures - Autres'!C44="","",'Factures - Autres'!C44)</f>
        <v/>
      </c>
      <c r="D44" s="181" t="str">
        <f>IF('Factures - Autres'!D44="","",'Factures - Autres'!D44)</f>
        <v/>
      </c>
      <c r="E44" s="180" t="str">
        <f>IF('Factures - Autres'!E44="","",'Factures - Autres'!E44)</f>
        <v/>
      </c>
      <c r="F44" s="255" t="str">
        <f>IF('Factures - Autres'!H44="","",'Factures - Autres'!F44)</f>
        <v/>
      </c>
      <c r="G44" s="439" t="str">
        <f>IF('Factures - Autres'!H44="","",'Factures - Autres'!G44)</f>
        <v/>
      </c>
      <c r="H44" s="440" t="str">
        <f>IF('Factures - Autres'!H44="","",'Factures - Autres'!H44)</f>
        <v/>
      </c>
      <c r="I44" s="257"/>
      <c r="J44" s="258" t="str">
        <f t="shared" si="0"/>
        <v/>
      </c>
      <c r="K44" s="442" t="str">
        <f t="shared" si="1"/>
        <v/>
      </c>
      <c r="L44" s="443"/>
      <c r="M44" s="182"/>
      <c r="N44" s="185"/>
      <c r="O44" s="266" t="str">
        <f>IF(H44="","",IF(OR(I44="",J44="",K44=""),Listes!$A$69,IF(AND(L44="",I44&lt;&gt;""),Listes!$A$70,IF(AND(H44&lt;L44,N44=""),Listes!$A$71,IF(AND(K44&lt;J44,N44=""),Listes!$A$72,IF(AND(L44&lt;&gt;"",L44&lt;H44,M44=""),Listes!$A$73,IF(AND(P44="",OR(I44&lt;&gt;"",J44&lt;&gt;"",K44&lt;&gt;"")),Listes!$A$74,"")))))))</f>
        <v/>
      </c>
      <c r="P44" s="90"/>
      <c r="Q44" s="158">
        <f t="shared" si="2"/>
        <v>0</v>
      </c>
    </row>
    <row r="45" spans="1:17" ht="20.100000000000001" customHeight="1" x14ac:dyDescent="0.25">
      <c r="A45" s="174">
        <v>39</v>
      </c>
      <c r="B45" s="180" t="str">
        <f>IF('Factures - Autres'!B45="","",'Factures - Autres'!B45)</f>
        <v/>
      </c>
      <c r="C45" s="181" t="str">
        <f>IF('Factures - Autres'!C45="","",'Factures - Autres'!C45)</f>
        <v/>
      </c>
      <c r="D45" s="181" t="str">
        <f>IF('Factures - Autres'!D45="","",'Factures - Autres'!D45)</f>
        <v/>
      </c>
      <c r="E45" s="180" t="str">
        <f>IF('Factures - Autres'!E45="","",'Factures - Autres'!E45)</f>
        <v/>
      </c>
      <c r="F45" s="255" t="str">
        <f>IF('Factures - Autres'!H45="","",'Factures - Autres'!F45)</f>
        <v/>
      </c>
      <c r="G45" s="439" t="str">
        <f>IF('Factures - Autres'!H45="","",'Factures - Autres'!G45)</f>
        <v/>
      </c>
      <c r="H45" s="440" t="str">
        <f>IF('Factures - Autres'!H45="","",'Factures - Autres'!H45)</f>
        <v/>
      </c>
      <c r="I45" s="257"/>
      <c r="J45" s="258" t="str">
        <f t="shared" si="0"/>
        <v/>
      </c>
      <c r="K45" s="442" t="str">
        <f t="shared" si="1"/>
        <v/>
      </c>
      <c r="L45" s="443"/>
      <c r="M45" s="182"/>
      <c r="N45" s="185"/>
      <c r="O45" s="266" t="str">
        <f>IF(H45="","",IF(OR(I45="",J45="",K45=""),Listes!$A$69,IF(AND(L45="",I45&lt;&gt;""),Listes!$A$70,IF(AND(H45&lt;L45,N45=""),Listes!$A$71,IF(AND(K45&lt;J45,N45=""),Listes!$A$72,IF(AND(L45&lt;&gt;"",L45&lt;H45,M45=""),Listes!$A$73,IF(AND(P45="",OR(I45&lt;&gt;"",J45&lt;&gt;"",K45&lt;&gt;"")),Listes!$A$74,"")))))))</f>
        <v/>
      </c>
      <c r="P45" s="90"/>
      <c r="Q45" s="158">
        <f t="shared" si="2"/>
        <v>0</v>
      </c>
    </row>
    <row r="46" spans="1:17" ht="20.100000000000001" customHeight="1" x14ac:dyDescent="0.25">
      <c r="A46" s="174">
        <v>40</v>
      </c>
      <c r="B46" s="180" t="str">
        <f>IF('Factures - Autres'!B46="","",'Factures - Autres'!B46)</f>
        <v/>
      </c>
      <c r="C46" s="181" t="str">
        <f>IF('Factures - Autres'!C46="","",'Factures - Autres'!C46)</f>
        <v/>
      </c>
      <c r="D46" s="181" t="str">
        <f>IF('Factures - Autres'!D46="","",'Factures - Autres'!D46)</f>
        <v/>
      </c>
      <c r="E46" s="180" t="str">
        <f>IF('Factures - Autres'!E46="","",'Factures - Autres'!E46)</f>
        <v/>
      </c>
      <c r="F46" s="255" t="str">
        <f>IF('Factures - Autres'!H46="","",'Factures - Autres'!F46)</f>
        <v/>
      </c>
      <c r="G46" s="439" t="str">
        <f>IF('Factures - Autres'!H46="","",'Factures - Autres'!G46)</f>
        <v/>
      </c>
      <c r="H46" s="440" t="str">
        <f>IF('Factures - Autres'!H46="","",'Factures - Autres'!H46)</f>
        <v/>
      </c>
      <c r="I46" s="257"/>
      <c r="J46" s="258" t="str">
        <f t="shared" si="0"/>
        <v/>
      </c>
      <c r="K46" s="442" t="str">
        <f t="shared" si="1"/>
        <v/>
      </c>
      <c r="L46" s="443"/>
      <c r="M46" s="182"/>
      <c r="N46" s="185"/>
      <c r="O46" s="266" t="str">
        <f>IF(H46="","",IF(OR(I46="",J46="",K46=""),Listes!$A$69,IF(AND(L46="",I46&lt;&gt;""),Listes!$A$70,IF(AND(H46&lt;L46,N46=""),Listes!$A$71,IF(AND(K46&lt;J46,N46=""),Listes!$A$72,IF(AND(L46&lt;&gt;"",L46&lt;H46,M46=""),Listes!$A$73,IF(AND(P46="",OR(I46&lt;&gt;"",J46&lt;&gt;"",K46&lt;&gt;"")),Listes!$A$74,"")))))))</f>
        <v/>
      </c>
      <c r="P46" s="90"/>
      <c r="Q46" s="158">
        <f t="shared" si="2"/>
        <v>0</v>
      </c>
    </row>
    <row r="47" spans="1:17" ht="20.100000000000001" customHeight="1" x14ac:dyDescent="0.25">
      <c r="A47" s="174">
        <v>41</v>
      </c>
      <c r="B47" s="180" t="str">
        <f>IF('Factures - Autres'!B47="","",'Factures - Autres'!B47)</f>
        <v/>
      </c>
      <c r="C47" s="181" t="str">
        <f>IF('Factures - Autres'!C47="","",'Factures - Autres'!C47)</f>
        <v/>
      </c>
      <c r="D47" s="181" t="str">
        <f>IF('Factures - Autres'!D47="","",'Factures - Autres'!D47)</f>
        <v/>
      </c>
      <c r="E47" s="180" t="str">
        <f>IF('Factures - Autres'!E47="","",'Factures - Autres'!E47)</f>
        <v/>
      </c>
      <c r="F47" s="255" t="str">
        <f>IF('Factures - Autres'!H47="","",'Factures - Autres'!F47)</f>
        <v/>
      </c>
      <c r="G47" s="439" t="str">
        <f>IF('Factures - Autres'!H47="","",'Factures - Autres'!G47)</f>
        <v/>
      </c>
      <c r="H47" s="440" t="str">
        <f>IF('Factures - Autres'!H47="","",'Factures - Autres'!H47)</f>
        <v/>
      </c>
      <c r="I47" s="257"/>
      <c r="J47" s="258" t="str">
        <f t="shared" si="0"/>
        <v/>
      </c>
      <c r="K47" s="442" t="str">
        <f t="shared" si="1"/>
        <v/>
      </c>
      <c r="L47" s="443"/>
      <c r="M47" s="182"/>
      <c r="N47" s="185"/>
      <c r="O47" s="266" t="str">
        <f>IF(H47="","",IF(OR(I47="",J47="",K47=""),Listes!$A$69,IF(AND(L47="",I47&lt;&gt;""),Listes!$A$70,IF(AND(H47&lt;L47,N47=""),Listes!$A$71,IF(AND(K47&lt;J47,N47=""),Listes!$A$72,IF(AND(L47&lt;&gt;"",L47&lt;H47,M47=""),Listes!$A$73,IF(AND(P47="",OR(I47&lt;&gt;"",J47&lt;&gt;"",K47&lt;&gt;"")),Listes!$A$74,"")))))))</f>
        <v/>
      </c>
      <c r="P47" s="90"/>
      <c r="Q47" s="158">
        <f t="shared" si="2"/>
        <v>0</v>
      </c>
    </row>
    <row r="48" spans="1:17" ht="20.100000000000001" customHeight="1" x14ac:dyDescent="0.25">
      <c r="A48" s="174">
        <v>42</v>
      </c>
      <c r="B48" s="180" t="str">
        <f>IF('Factures - Autres'!B48="","",'Factures - Autres'!B48)</f>
        <v/>
      </c>
      <c r="C48" s="181" t="str">
        <f>IF('Factures - Autres'!C48="","",'Factures - Autres'!C48)</f>
        <v/>
      </c>
      <c r="D48" s="181" t="str">
        <f>IF('Factures - Autres'!D48="","",'Factures - Autres'!D48)</f>
        <v/>
      </c>
      <c r="E48" s="180" t="str">
        <f>IF('Factures - Autres'!E48="","",'Factures - Autres'!E48)</f>
        <v/>
      </c>
      <c r="F48" s="255" t="str">
        <f>IF('Factures - Autres'!H48="","",'Factures - Autres'!F48)</f>
        <v/>
      </c>
      <c r="G48" s="439" t="str">
        <f>IF('Factures - Autres'!H48="","",'Factures - Autres'!G48)</f>
        <v/>
      </c>
      <c r="H48" s="440" t="str">
        <f>IF('Factures - Autres'!H48="","",'Factures - Autres'!H48)</f>
        <v/>
      </c>
      <c r="I48" s="257"/>
      <c r="J48" s="258" t="str">
        <f t="shared" si="0"/>
        <v/>
      </c>
      <c r="K48" s="442" t="str">
        <f t="shared" si="1"/>
        <v/>
      </c>
      <c r="L48" s="443"/>
      <c r="M48" s="182"/>
      <c r="N48" s="185"/>
      <c r="O48" s="266" t="str">
        <f>IF(H48="","",IF(OR(I48="",J48="",K48=""),Listes!$A$69,IF(AND(L48="",I48&lt;&gt;""),Listes!$A$70,IF(AND(H48&lt;L48,N48=""),Listes!$A$71,IF(AND(K48&lt;J48,N48=""),Listes!$A$72,IF(AND(L48&lt;&gt;"",L48&lt;H48,M48=""),Listes!$A$73,IF(AND(P48="",OR(I48&lt;&gt;"",J48&lt;&gt;"",K48&lt;&gt;"")),Listes!$A$74,"")))))))</f>
        <v/>
      </c>
      <c r="P48" s="90"/>
      <c r="Q48" s="158">
        <f t="shared" si="2"/>
        <v>0</v>
      </c>
    </row>
    <row r="49" spans="1:17" ht="20.100000000000001" customHeight="1" x14ac:dyDescent="0.25">
      <c r="A49" s="174">
        <v>43</v>
      </c>
      <c r="B49" s="180" t="str">
        <f>IF('Factures - Autres'!B49="","",'Factures - Autres'!B49)</f>
        <v/>
      </c>
      <c r="C49" s="181" t="str">
        <f>IF('Factures - Autres'!C49="","",'Factures - Autres'!C49)</f>
        <v/>
      </c>
      <c r="D49" s="181" t="str">
        <f>IF('Factures - Autres'!D49="","",'Factures - Autres'!D49)</f>
        <v/>
      </c>
      <c r="E49" s="180" t="str">
        <f>IF('Factures - Autres'!E49="","",'Factures - Autres'!E49)</f>
        <v/>
      </c>
      <c r="F49" s="255" t="str">
        <f>IF('Factures - Autres'!H49="","",'Factures - Autres'!F49)</f>
        <v/>
      </c>
      <c r="G49" s="439" t="str">
        <f>IF('Factures - Autres'!H49="","",'Factures - Autres'!G49)</f>
        <v/>
      </c>
      <c r="H49" s="440" t="str">
        <f>IF('Factures - Autres'!H49="","",'Factures - Autres'!H49)</f>
        <v/>
      </c>
      <c r="I49" s="257"/>
      <c r="J49" s="258" t="str">
        <f t="shared" si="0"/>
        <v/>
      </c>
      <c r="K49" s="442" t="str">
        <f t="shared" si="1"/>
        <v/>
      </c>
      <c r="L49" s="443"/>
      <c r="M49" s="182"/>
      <c r="N49" s="185"/>
      <c r="O49" s="266" t="str">
        <f>IF(H49="","",IF(OR(I49="",J49="",K49=""),Listes!$A$69,IF(AND(L49="",I49&lt;&gt;""),Listes!$A$70,IF(AND(H49&lt;L49,N49=""),Listes!$A$71,IF(AND(K49&lt;J49,N49=""),Listes!$A$72,IF(AND(L49&lt;&gt;"",L49&lt;H49,M49=""),Listes!$A$73,IF(AND(P49="",OR(I49&lt;&gt;"",J49&lt;&gt;"",K49&lt;&gt;"")),Listes!$A$74,"")))))))</f>
        <v/>
      </c>
      <c r="P49" s="90"/>
      <c r="Q49" s="158">
        <f t="shared" si="2"/>
        <v>0</v>
      </c>
    </row>
    <row r="50" spans="1:17" ht="20.100000000000001" customHeight="1" x14ac:dyDescent="0.25">
      <c r="A50" s="174">
        <v>44</v>
      </c>
      <c r="B50" s="180" t="str">
        <f>IF('Factures - Autres'!B50="","",'Factures - Autres'!B50)</f>
        <v/>
      </c>
      <c r="C50" s="181" t="str">
        <f>IF('Factures - Autres'!C50="","",'Factures - Autres'!C50)</f>
        <v/>
      </c>
      <c r="D50" s="181" t="str">
        <f>IF('Factures - Autres'!D50="","",'Factures - Autres'!D50)</f>
        <v/>
      </c>
      <c r="E50" s="180" t="str">
        <f>IF('Factures - Autres'!E50="","",'Factures - Autres'!E50)</f>
        <v/>
      </c>
      <c r="F50" s="255" t="str">
        <f>IF('Factures - Autres'!H50="","",'Factures - Autres'!F50)</f>
        <v/>
      </c>
      <c r="G50" s="439" t="str">
        <f>IF('Factures - Autres'!H50="","",'Factures - Autres'!G50)</f>
        <v/>
      </c>
      <c r="H50" s="440" t="str">
        <f>IF('Factures - Autres'!H50="","",'Factures - Autres'!H50)</f>
        <v/>
      </c>
      <c r="I50" s="257"/>
      <c r="J50" s="258" t="str">
        <f t="shared" si="0"/>
        <v/>
      </c>
      <c r="K50" s="442" t="str">
        <f t="shared" si="1"/>
        <v/>
      </c>
      <c r="L50" s="443"/>
      <c r="M50" s="182"/>
      <c r="N50" s="185"/>
      <c r="O50" s="266" t="str">
        <f>IF(H50="","",IF(OR(I50="",J50="",K50=""),Listes!$A$69,IF(AND(L50="",I50&lt;&gt;""),Listes!$A$70,IF(AND(H50&lt;L50,N50=""),Listes!$A$71,IF(AND(K50&lt;J50,N50=""),Listes!$A$72,IF(AND(L50&lt;&gt;"",L50&lt;H50,M50=""),Listes!$A$73,IF(AND(P50="",OR(I50&lt;&gt;"",J50&lt;&gt;"",K50&lt;&gt;"")),Listes!$A$74,"")))))))</f>
        <v/>
      </c>
      <c r="P50" s="90"/>
      <c r="Q50" s="158">
        <f t="shared" si="2"/>
        <v>0</v>
      </c>
    </row>
    <row r="51" spans="1:17" ht="20.100000000000001" customHeight="1" x14ac:dyDescent="0.25">
      <c r="A51" s="174">
        <v>45</v>
      </c>
      <c r="B51" s="180" t="str">
        <f>IF('Factures - Autres'!B51="","",'Factures - Autres'!B51)</f>
        <v/>
      </c>
      <c r="C51" s="181" t="str">
        <f>IF('Factures - Autres'!C51="","",'Factures - Autres'!C51)</f>
        <v/>
      </c>
      <c r="D51" s="181" t="str">
        <f>IF('Factures - Autres'!D51="","",'Factures - Autres'!D51)</f>
        <v/>
      </c>
      <c r="E51" s="180" t="str">
        <f>IF('Factures - Autres'!E51="","",'Factures - Autres'!E51)</f>
        <v/>
      </c>
      <c r="F51" s="255" t="str">
        <f>IF('Factures - Autres'!H51="","",'Factures - Autres'!F51)</f>
        <v/>
      </c>
      <c r="G51" s="439" t="str">
        <f>IF('Factures - Autres'!H51="","",'Factures - Autres'!G51)</f>
        <v/>
      </c>
      <c r="H51" s="440" t="str">
        <f>IF('Factures - Autres'!H51="","",'Factures - Autres'!H51)</f>
        <v/>
      </c>
      <c r="I51" s="257"/>
      <c r="J51" s="258" t="str">
        <f t="shared" si="0"/>
        <v/>
      </c>
      <c r="K51" s="442" t="str">
        <f t="shared" si="1"/>
        <v/>
      </c>
      <c r="L51" s="443"/>
      <c r="M51" s="182"/>
      <c r="N51" s="185"/>
      <c r="O51" s="266" t="str">
        <f>IF(H51="","",IF(OR(I51="",J51="",K51=""),Listes!$A$69,IF(AND(L51="",I51&lt;&gt;""),Listes!$A$70,IF(AND(H51&lt;L51,N51=""),Listes!$A$71,IF(AND(K51&lt;J51,N51=""),Listes!$A$72,IF(AND(L51&lt;&gt;"",L51&lt;H51,M51=""),Listes!$A$73,IF(AND(P51="",OR(I51&lt;&gt;"",J51&lt;&gt;"",K51&lt;&gt;"")),Listes!$A$74,"")))))))</f>
        <v/>
      </c>
      <c r="P51" s="90"/>
      <c r="Q51" s="158">
        <f t="shared" si="2"/>
        <v>0</v>
      </c>
    </row>
    <row r="52" spans="1:17" ht="20.100000000000001" customHeight="1" x14ac:dyDescent="0.25">
      <c r="A52" s="174">
        <v>46</v>
      </c>
      <c r="B52" s="180" t="str">
        <f>IF('Factures - Autres'!B52="","",'Factures - Autres'!B52)</f>
        <v/>
      </c>
      <c r="C52" s="181" t="str">
        <f>IF('Factures - Autres'!C52="","",'Factures - Autres'!C52)</f>
        <v/>
      </c>
      <c r="D52" s="181" t="str">
        <f>IF('Factures - Autres'!D52="","",'Factures - Autres'!D52)</f>
        <v/>
      </c>
      <c r="E52" s="180" t="str">
        <f>IF('Factures - Autres'!E52="","",'Factures - Autres'!E52)</f>
        <v/>
      </c>
      <c r="F52" s="255" t="str">
        <f>IF('Factures - Autres'!H52="","",'Factures - Autres'!F52)</f>
        <v/>
      </c>
      <c r="G52" s="439" t="str">
        <f>IF('Factures - Autres'!H52="","",'Factures - Autres'!G52)</f>
        <v/>
      </c>
      <c r="H52" s="440" t="str">
        <f>IF('Factures - Autres'!H52="","",'Factures - Autres'!H52)</f>
        <v/>
      </c>
      <c r="I52" s="257"/>
      <c r="J52" s="258" t="str">
        <f t="shared" si="0"/>
        <v/>
      </c>
      <c r="K52" s="442" t="str">
        <f t="shared" si="1"/>
        <v/>
      </c>
      <c r="L52" s="443"/>
      <c r="M52" s="182"/>
      <c r="N52" s="185"/>
      <c r="O52" s="266" t="str">
        <f>IF(H52="","",IF(OR(I52="",J52="",K52=""),Listes!$A$69,IF(AND(L52="",I52&lt;&gt;""),Listes!$A$70,IF(AND(H52&lt;L52,N52=""),Listes!$A$71,IF(AND(K52&lt;J52,N52=""),Listes!$A$72,IF(AND(L52&lt;&gt;"",L52&lt;H52,M52=""),Listes!$A$73,IF(AND(P52="",OR(I52&lt;&gt;"",J52&lt;&gt;"",K52&lt;&gt;"")),Listes!$A$74,"")))))))</f>
        <v/>
      </c>
      <c r="P52" s="90"/>
      <c r="Q52" s="158">
        <f t="shared" si="2"/>
        <v>0</v>
      </c>
    </row>
    <row r="53" spans="1:17" ht="20.100000000000001" customHeight="1" x14ac:dyDescent="0.25">
      <c r="A53" s="174">
        <v>47</v>
      </c>
      <c r="B53" s="180" t="str">
        <f>IF('Factures - Autres'!B53="","",'Factures - Autres'!B53)</f>
        <v/>
      </c>
      <c r="C53" s="181" t="str">
        <f>IF('Factures - Autres'!C53="","",'Factures - Autres'!C53)</f>
        <v/>
      </c>
      <c r="D53" s="181" t="str">
        <f>IF('Factures - Autres'!D53="","",'Factures - Autres'!D53)</f>
        <v/>
      </c>
      <c r="E53" s="180" t="str">
        <f>IF('Factures - Autres'!E53="","",'Factures - Autres'!E53)</f>
        <v/>
      </c>
      <c r="F53" s="255" t="str">
        <f>IF('Factures - Autres'!H53="","",'Factures - Autres'!F53)</f>
        <v/>
      </c>
      <c r="G53" s="439" t="str">
        <f>IF('Factures - Autres'!H53="","",'Factures - Autres'!G53)</f>
        <v/>
      </c>
      <c r="H53" s="440" t="str">
        <f>IF('Factures - Autres'!H53="","",'Factures - Autres'!H53)</f>
        <v/>
      </c>
      <c r="I53" s="257"/>
      <c r="J53" s="258" t="str">
        <f t="shared" si="0"/>
        <v/>
      </c>
      <c r="K53" s="442" t="str">
        <f t="shared" si="1"/>
        <v/>
      </c>
      <c r="L53" s="443"/>
      <c r="M53" s="182"/>
      <c r="N53" s="185"/>
      <c r="O53" s="266" t="str">
        <f>IF(H53="","",IF(OR(I53="",J53="",K53=""),Listes!$A$69,IF(AND(L53="",I53&lt;&gt;""),Listes!$A$70,IF(AND(H53&lt;L53,N53=""),Listes!$A$71,IF(AND(K53&lt;J53,N53=""),Listes!$A$72,IF(AND(L53&lt;&gt;"",L53&lt;H53,M53=""),Listes!$A$73,IF(AND(P53="",OR(I53&lt;&gt;"",J53&lt;&gt;"",K53&lt;&gt;"")),Listes!$A$74,"")))))))</f>
        <v/>
      </c>
      <c r="P53" s="90"/>
      <c r="Q53" s="158">
        <f t="shared" si="2"/>
        <v>0</v>
      </c>
    </row>
    <row r="54" spans="1:17" ht="20.100000000000001" customHeight="1" x14ac:dyDescent="0.25">
      <c r="A54" s="174">
        <v>48</v>
      </c>
      <c r="B54" s="180" t="str">
        <f>IF('Factures - Autres'!B54="","",'Factures - Autres'!B54)</f>
        <v/>
      </c>
      <c r="C54" s="181" t="str">
        <f>IF('Factures - Autres'!C54="","",'Factures - Autres'!C54)</f>
        <v/>
      </c>
      <c r="D54" s="181" t="str">
        <f>IF('Factures - Autres'!D54="","",'Factures - Autres'!D54)</f>
        <v/>
      </c>
      <c r="E54" s="180" t="str">
        <f>IF('Factures - Autres'!E54="","",'Factures - Autres'!E54)</f>
        <v/>
      </c>
      <c r="F54" s="255" t="str">
        <f>IF('Factures - Autres'!H54="","",'Factures - Autres'!F54)</f>
        <v/>
      </c>
      <c r="G54" s="439" t="str">
        <f>IF('Factures - Autres'!H54="","",'Factures - Autres'!G54)</f>
        <v/>
      </c>
      <c r="H54" s="440" t="str">
        <f>IF('Factures - Autres'!H54="","",'Factures - Autres'!H54)</f>
        <v/>
      </c>
      <c r="I54" s="257"/>
      <c r="J54" s="258" t="str">
        <f t="shared" si="0"/>
        <v/>
      </c>
      <c r="K54" s="442" t="str">
        <f t="shared" si="1"/>
        <v/>
      </c>
      <c r="L54" s="443"/>
      <c r="M54" s="182"/>
      <c r="N54" s="185"/>
      <c r="O54" s="266" t="str">
        <f>IF(H54="","",IF(OR(I54="",J54="",K54=""),Listes!$A$69,IF(AND(L54="",I54&lt;&gt;""),Listes!$A$70,IF(AND(H54&lt;L54,N54=""),Listes!$A$71,IF(AND(K54&lt;J54,N54=""),Listes!$A$72,IF(AND(L54&lt;&gt;"",L54&lt;H54,M54=""),Listes!$A$73,IF(AND(P54="",OR(I54&lt;&gt;"",J54&lt;&gt;"",K54&lt;&gt;"")),Listes!$A$74,"")))))))</f>
        <v/>
      </c>
      <c r="P54" s="90"/>
      <c r="Q54" s="158">
        <f t="shared" si="2"/>
        <v>0</v>
      </c>
    </row>
    <row r="55" spans="1:17" ht="20.100000000000001" customHeight="1" x14ac:dyDescent="0.25">
      <c r="A55" s="174">
        <v>49</v>
      </c>
      <c r="B55" s="180" t="str">
        <f>IF('Factures - Autres'!B55="","",'Factures - Autres'!B55)</f>
        <v/>
      </c>
      <c r="C55" s="181" t="str">
        <f>IF('Factures - Autres'!C55="","",'Factures - Autres'!C55)</f>
        <v/>
      </c>
      <c r="D55" s="181" t="str">
        <f>IF('Factures - Autres'!D55="","",'Factures - Autres'!D55)</f>
        <v/>
      </c>
      <c r="E55" s="180" t="str">
        <f>IF('Factures - Autres'!E55="","",'Factures - Autres'!E55)</f>
        <v/>
      </c>
      <c r="F55" s="255" t="str">
        <f>IF('Factures - Autres'!H55="","",'Factures - Autres'!F55)</f>
        <v/>
      </c>
      <c r="G55" s="439" t="str">
        <f>IF('Factures - Autres'!H55="","",'Factures - Autres'!G55)</f>
        <v/>
      </c>
      <c r="H55" s="440" t="str">
        <f>IF('Factures - Autres'!H55="","",'Factures - Autres'!H55)</f>
        <v/>
      </c>
      <c r="I55" s="257"/>
      <c r="J55" s="258" t="str">
        <f t="shared" si="0"/>
        <v/>
      </c>
      <c r="K55" s="442" t="str">
        <f t="shared" si="1"/>
        <v/>
      </c>
      <c r="L55" s="443"/>
      <c r="M55" s="182"/>
      <c r="N55" s="185"/>
      <c r="O55" s="266" t="str">
        <f>IF(H55="","",IF(OR(I55="",J55="",K55=""),Listes!$A$69,IF(AND(L55="",I55&lt;&gt;""),Listes!$A$70,IF(AND(H55&lt;L55,N55=""),Listes!$A$71,IF(AND(K55&lt;J55,N55=""),Listes!$A$72,IF(AND(L55&lt;&gt;"",L55&lt;H55,M55=""),Listes!$A$73,IF(AND(P55="",OR(I55&lt;&gt;"",J55&lt;&gt;"",K55&lt;&gt;"")),Listes!$A$74,"")))))))</f>
        <v/>
      </c>
      <c r="P55" s="90"/>
      <c r="Q55" s="158">
        <f t="shared" si="2"/>
        <v>0</v>
      </c>
    </row>
    <row r="56" spans="1:17" ht="20.100000000000001" customHeight="1" x14ac:dyDescent="0.25">
      <c r="A56" s="174">
        <v>50</v>
      </c>
      <c r="B56" s="180" t="str">
        <f>IF('Factures - Autres'!B56="","",'Factures - Autres'!B56)</f>
        <v/>
      </c>
      <c r="C56" s="181" t="str">
        <f>IF('Factures - Autres'!C56="","",'Factures - Autres'!C56)</f>
        <v/>
      </c>
      <c r="D56" s="181" t="str">
        <f>IF('Factures - Autres'!D56="","",'Factures - Autres'!D56)</f>
        <v/>
      </c>
      <c r="E56" s="180" t="str">
        <f>IF('Factures - Autres'!E56="","",'Factures - Autres'!E56)</f>
        <v/>
      </c>
      <c r="F56" s="255" t="str">
        <f>IF('Factures - Autres'!H56="","",'Factures - Autres'!F56)</f>
        <v/>
      </c>
      <c r="G56" s="439" t="str">
        <f>IF('Factures - Autres'!H56="","",'Factures - Autres'!G56)</f>
        <v/>
      </c>
      <c r="H56" s="440" t="str">
        <f>IF('Factures - Autres'!H56="","",'Factures - Autres'!H56)</f>
        <v/>
      </c>
      <c r="I56" s="257"/>
      <c r="J56" s="258" t="str">
        <f t="shared" si="0"/>
        <v/>
      </c>
      <c r="K56" s="442" t="str">
        <f t="shared" si="1"/>
        <v/>
      </c>
      <c r="L56" s="443"/>
      <c r="M56" s="182"/>
      <c r="N56" s="185"/>
      <c r="O56" s="266" t="str">
        <f>IF(H56="","",IF(OR(I56="",J56="",K56=""),Listes!$A$69,IF(AND(L56="",I56&lt;&gt;""),Listes!$A$70,IF(AND(H56&lt;L56,N56=""),Listes!$A$71,IF(AND(K56&lt;J56,N56=""),Listes!$A$72,IF(AND(L56&lt;&gt;"",L56&lt;H56,M56=""),Listes!$A$73,IF(AND(P56="",OR(I56&lt;&gt;"",J56&lt;&gt;"",K56&lt;&gt;"")),Listes!$A$74,"")))))))</f>
        <v/>
      </c>
      <c r="P56" s="90"/>
      <c r="Q56" s="158">
        <f t="shared" si="2"/>
        <v>0</v>
      </c>
    </row>
    <row r="57" spans="1:17" ht="20.100000000000001" customHeight="1" x14ac:dyDescent="0.25">
      <c r="A57" s="174">
        <v>51</v>
      </c>
      <c r="B57" s="180" t="str">
        <f>IF('Factures - Autres'!B57="","",'Factures - Autres'!B57)</f>
        <v/>
      </c>
      <c r="C57" s="181" t="str">
        <f>IF('Factures - Autres'!C57="","",'Factures - Autres'!C57)</f>
        <v/>
      </c>
      <c r="D57" s="181" t="str">
        <f>IF('Factures - Autres'!D57="","",'Factures - Autres'!D57)</f>
        <v/>
      </c>
      <c r="E57" s="180" t="str">
        <f>IF('Factures - Autres'!E57="","",'Factures - Autres'!E57)</f>
        <v/>
      </c>
      <c r="F57" s="255" t="str">
        <f>IF('Factures - Autres'!H57="","",'Factures - Autres'!F57)</f>
        <v/>
      </c>
      <c r="G57" s="439" t="str">
        <f>IF('Factures - Autres'!H57="","",'Factures - Autres'!G57)</f>
        <v/>
      </c>
      <c r="H57" s="440" t="str">
        <f>IF('Factures - Autres'!H57="","",'Factures - Autres'!H57)</f>
        <v/>
      </c>
      <c r="I57" s="257"/>
      <c r="J57" s="258" t="str">
        <f t="shared" si="0"/>
        <v/>
      </c>
      <c r="K57" s="442" t="str">
        <f t="shared" si="1"/>
        <v/>
      </c>
      <c r="L57" s="443"/>
      <c r="M57" s="182"/>
      <c r="N57" s="185"/>
      <c r="O57" s="266" t="str">
        <f>IF(H57="","",IF(OR(I57="",J57="",K57=""),Listes!$A$69,IF(AND(L57="",I57&lt;&gt;""),Listes!$A$70,IF(AND(H57&lt;L57,N57=""),Listes!$A$71,IF(AND(K57&lt;J57,N57=""),Listes!$A$72,IF(AND(L57&lt;&gt;"",L57&lt;H57,M57=""),Listes!$A$73,IF(AND(P57="",OR(I57&lt;&gt;"",J57&lt;&gt;"",K57&lt;&gt;"")),Listes!$A$74,"")))))))</f>
        <v/>
      </c>
      <c r="P57" s="90"/>
      <c r="Q57" s="158">
        <f t="shared" si="2"/>
        <v>0</v>
      </c>
    </row>
    <row r="58" spans="1:17" ht="20.100000000000001" customHeight="1" x14ac:dyDescent="0.25">
      <c r="A58" s="174">
        <v>52</v>
      </c>
      <c r="B58" s="180" t="str">
        <f>IF('Factures - Autres'!B58="","",'Factures - Autres'!B58)</f>
        <v/>
      </c>
      <c r="C58" s="181" t="str">
        <f>IF('Factures - Autres'!C58="","",'Factures - Autres'!C58)</f>
        <v/>
      </c>
      <c r="D58" s="181" t="str">
        <f>IF('Factures - Autres'!D58="","",'Factures - Autres'!D58)</f>
        <v/>
      </c>
      <c r="E58" s="180" t="str">
        <f>IF('Factures - Autres'!E58="","",'Factures - Autres'!E58)</f>
        <v/>
      </c>
      <c r="F58" s="255" t="str">
        <f>IF('Factures - Autres'!H58="","",'Factures - Autres'!F58)</f>
        <v/>
      </c>
      <c r="G58" s="439" t="str">
        <f>IF('Factures - Autres'!H58="","",'Factures - Autres'!G58)</f>
        <v/>
      </c>
      <c r="H58" s="440" t="str">
        <f>IF('Factures - Autres'!H58="","",'Factures - Autres'!H58)</f>
        <v/>
      </c>
      <c r="I58" s="257"/>
      <c r="J58" s="258" t="str">
        <f t="shared" si="0"/>
        <v/>
      </c>
      <c r="K58" s="442" t="str">
        <f t="shared" si="1"/>
        <v/>
      </c>
      <c r="L58" s="443"/>
      <c r="M58" s="182"/>
      <c r="N58" s="185"/>
      <c r="O58" s="266" t="str">
        <f>IF(H58="","",IF(OR(I58="",J58="",K58=""),Listes!$A$69,IF(AND(L58="",I58&lt;&gt;""),Listes!$A$70,IF(AND(H58&lt;L58,N58=""),Listes!$A$71,IF(AND(K58&lt;J58,N58=""),Listes!$A$72,IF(AND(L58&lt;&gt;"",L58&lt;H58,M58=""),Listes!$A$73,IF(AND(P58="",OR(I58&lt;&gt;"",J58&lt;&gt;"",K58&lt;&gt;"")),Listes!$A$74,"")))))))</f>
        <v/>
      </c>
      <c r="P58" s="90"/>
      <c r="Q58" s="158">
        <f t="shared" si="2"/>
        <v>0</v>
      </c>
    </row>
    <row r="59" spans="1:17" ht="20.100000000000001" customHeight="1" x14ac:dyDescent="0.25">
      <c r="A59" s="174">
        <v>53</v>
      </c>
      <c r="B59" s="180" t="str">
        <f>IF('Factures - Autres'!B59="","",'Factures - Autres'!B59)</f>
        <v/>
      </c>
      <c r="C59" s="181" t="str">
        <f>IF('Factures - Autres'!C59="","",'Factures - Autres'!C59)</f>
        <v/>
      </c>
      <c r="D59" s="181" t="str">
        <f>IF('Factures - Autres'!D59="","",'Factures - Autres'!D59)</f>
        <v/>
      </c>
      <c r="E59" s="180" t="str">
        <f>IF('Factures - Autres'!E59="","",'Factures - Autres'!E59)</f>
        <v/>
      </c>
      <c r="F59" s="255" t="str">
        <f>IF('Factures - Autres'!H59="","",'Factures - Autres'!F59)</f>
        <v/>
      </c>
      <c r="G59" s="439" t="str">
        <f>IF('Factures - Autres'!H59="","",'Factures - Autres'!G59)</f>
        <v/>
      </c>
      <c r="H59" s="440" t="str">
        <f>IF('Factures - Autres'!H59="","",'Factures - Autres'!H59)</f>
        <v/>
      </c>
      <c r="I59" s="257"/>
      <c r="J59" s="258" t="str">
        <f t="shared" si="0"/>
        <v/>
      </c>
      <c r="K59" s="442" t="str">
        <f t="shared" si="1"/>
        <v/>
      </c>
      <c r="L59" s="443"/>
      <c r="M59" s="182"/>
      <c r="N59" s="185"/>
      <c r="O59" s="266" t="str">
        <f>IF(H59="","",IF(OR(I59="",J59="",K59=""),Listes!$A$69,IF(AND(L59="",I59&lt;&gt;""),Listes!$A$70,IF(AND(H59&lt;L59,N59=""),Listes!$A$71,IF(AND(K59&lt;J59,N59=""),Listes!$A$72,IF(AND(L59&lt;&gt;"",L59&lt;H59,M59=""),Listes!$A$73,IF(AND(P59="",OR(I59&lt;&gt;"",J59&lt;&gt;"",K59&lt;&gt;"")),Listes!$A$74,"")))))))</f>
        <v/>
      </c>
      <c r="P59" s="90"/>
      <c r="Q59" s="158">
        <f t="shared" si="2"/>
        <v>0</v>
      </c>
    </row>
    <row r="60" spans="1:17" ht="20.100000000000001" customHeight="1" x14ac:dyDescent="0.25">
      <c r="A60" s="174">
        <v>54</v>
      </c>
      <c r="B60" s="180" t="str">
        <f>IF('Factures - Autres'!B60="","",'Factures - Autres'!B60)</f>
        <v/>
      </c>
      <c r="C60" s="181" t="str">
        <f>IF('Factures - Autres'!C60="","",'Factures - Autres'!C60)</f>
        <v/>
      </c>
      <c r="D60" s="181" t="str">
        <f>IF('Factures - Autres'!D60="","",'Factures - Autres'!D60)</f>
        <v/>
      </c>
      <c r="E60" s="180" t="str">
        <f>IF('Factures - Autres'!E60="","",'Factures - Autres'!E60)</f>
        <v/>
      </c>
      <c r="F60" s="255" t="str">
        <f>IF('Factures - Autres'!H60="","",'Factures - Autres'!F60)</f>
        <v/>
      </c>
      <c r="G60" s="439" t="str">
        <f>IF('Factures - Autres'!H60="","",'Factures - Autres'!G60)</f>
        <v/>
      </c>
      <c r="H60" s="440" t="str">
        <f>IF('Factures - Autres'!H60="","",'Factures - Autres'!H60)</f>
        <v/>
      </c>
      <c r="I60" s="257"/>
      <c r="J60" s="258" t="str">
        <f t="shared" si="0"/>
        <v/>
      </c>
      <c r="K60" s="442" t="str">
        <f t="shared" si="1"/>
        <v/>
      </c>
      <c r="L60" s="443"/>
      <c r="M60" s="182"/>
      <c r="N60" s="185"/>
      <c r="O60" s="266" t="str">
        <f>IF(H60="","",IF(OR(I60="",J60="",K60=""),Listes!$A$69,IF(AND(L60="",I60&lt;&gt;""),Listes!$A$70,IF(AND(H60&lt;L60,N60=""),Listes!$A$71,IF(AND(K60&lt;J60,N60=""),Listes!$A$72,IF(AND(L60&lt;&gt;"",L60&lt;H60,M60=""),Listes!$A$73,IF(AND(P60="",OR(I60&lt;&gt;"",J60&lt;&gt;"",K60&lt;&gt;"")),Listes!$A$74,"")))))))</f>
        <v/>
      </c>
      <c r="P60" s="90"/>
      <c r="Q60" s="158">
        <f t="shared" si="2"/>
        <v>0</v>
      </c>
    </row>
    <row r="61" spans="1:17" ht="20.100000000000001" customHeight="1" x14ac:dyDescent="0.25">
      <c r="A61" s="174">
        <v>55</v>
      </c>
      <c r="B61" s="180" t="str">
        <f>IF('Factures - Autres'!B61="","",'Factures - Autres'!B61)</f>
        <v/>
      </c>
      <c r="C61" s="181" t="str">
        <f>IF('Factures - Autres'!C61="","",'Factures - Autres'!C61)</f>
        <v/>
      </c>
      <c r="D61" s="181" t="str">
        <f>IF('Factures - Autres'!D61="","",'Factures - Autres'!D61)</f>
        <v/>
      </c>
      <c r="E61" s="180" t="str">
        <f>IF('Factures - Autres'!E61="","",'Factures - Autres'!E61)</f>
        <v/>
      </c>
      <c r="F61" s="255" t="str">
        <f>IF('Factures - Autres'!H61="","",'Factures - Autres'!F61)</f>
        <v/>
      </c>
      <c r="G61" s="439" t="str">
        <f>IF('Factures - Autres'!H61="","",'Factures - Autres'!G61)</f>
        <v/>
      </c>
      <c r="H61" s="440" t="str">
        <f>IF('Factures - Autres'!H61="","",'Factures - Autres'!H61)</f>
        <v/>
      </c>
      <c r="I61" s="257"/>
      <c r="J61" s="258" t="str">
        <f t="shared" si="0"/>
        <v/>
      </c>
      <c r="K61" s="442" t="str">
        <f t="shared" si="1"/>
        <v/>
      </c>
      <c r="L61" s="443"/>
      <c r="M61" s="182"/>
      <c r="N61" s="185"/>
      <c r="O61" s="266" t="str">
        <f>IF(H61="","",IF(OR(I61="",J61="",K61=""),Listes!$A$69,IF(AND(L61="",I61&lt;&gt;""),Listes!$A$70,IF(AND(H61&lt;L61,N61=""),Listes!$A$71,IF(AND(K61&lt;J61,N61=""),Listes!$A$72,IF(AND(L61&lt;&gt;"",L61&lt;H61,M61=""),Listes!$A$73,IF(AND(P61="",OR(I61&lt;&gt;"",J61&lt;&gt;"",K61&lt;&gt;"")),Listes!$A$74,"")))))))</f>
        <v/>
      </c>
      <c r="P61" s="90"/>
      <c r="Q61" s="158">
        <f t="shared" si="2"/>
        <v>0</v>
      </c>
    </row>
    <row r="62" spans="1:17" ht="20.100000000000001" customHeight="1" x14ac:dyDescent="0.25">
      <c r="A62" s="174">
        <v>56</v>
      </c>
      <c r="B62" s="180" t="str">
        <f>IF('Factures - Autres'!B62="","",'Factures - Autres'!B62)</f>
        <v/>
      </c>
      <c r="C62" s="181" t="str">
        <f>IF('Factures - Autres'!C62="","",'Factures - Autres'!C62)</f>
        <v/>
      </c>
      <c r="D62" s="181" t="str">
        <f>IF('Factures - Autres'!D62="","",'Factures - Autres'!D62)</f>
        <v/>
      </c>
      <c r="E62" s="180" t="str">
        <f>IF('Factures - Autres'!E62="","",'Factures - Autres'!E62)</f>
        <v/>
      </c>
      <c r="F62" s="255" t="str">
        <f>IF('Factures - Autres'!H62="","",'Factures - Autres'!F62)</f>
        <v/>
      </c>
      <c r="G62" s="439" t="str">
        <f>IF('Factures - Autres'!H62="","",'Factures - Autres'!G62)</f>
        <v/>
      </c>
      <c r="H62" s="440" t="str">
        <f>IF('Factures - Autres'!H62="","",'Factures - Autres'!H62)</f>
        <v/>
      </c>
      <c r="I62" s="257"/>
      <c r="J62" s="258" t="str">
        <f t="shared" si="0"/>
        <v/>
      </c>
      <c r="K62" s="442" t="str">
        <f t="shared" si="1"/>
        <v/>
      </c>
      <c r="L62" s="443"/>
      <c r="M62" s="182"/>
      <c r="N62" s="185"/>
      <c r="O62" s="266" t="str">
        <f>IF(H62="","",IF(OR(I62="",J62="",K62=""),Listes!$A$69,IF(AND(L62="",I62&lt;&gt;""),Listes!$A$70,IF(AND(H62&lt;L62,N62=""),Listes!$A$71,IF(AND(K62&lt;J62,N62=""),Listes!$A$72,IF(AND(L62&lt;&gt;"",L62&lt;H62,M62=""),Listes!$A$73,IF(AND(P62="",OR(I62&lt;&gt;"",J62&lt;&gt;"",K62&lt;&gt;"")),Listes!$A$74,"")))))))</f>
        <v/>
      </c>
      <c r="P62" s="90"/>
      <c r="Q62" s="158">
        <f t="shared" si="2"/>
        <v>0</v>
      </c>
    </row>
    <row r="63" spans="1:17" ht="20.100000000000001" customHeight="1" x14ac:dyDescent="0.25">
      <c r="A63" s="174">
        <v>57</v>
      </c>
      <c r="B63" s="180" t="str">
        <f>IF('Factures - Autres'!B63="","",'Factures - Autres'!B63)</f>
        <v/>
      </c>
      <c r="C63" s="181" t="str">
        <f>IF('Factures - Autres'!C63="","",'Factures - Autres'!C63)</f>
        <v/>
      </c>
      <c r="D63" s="181" t="str">
        <f>IF('Factures - Autres'!D63="","",'Factures - Autres'!D63)</f>
        <v/>
      </c>
      <c r="E63" s="180" t="str">
        <f>IF('Factures - Autres'!E63="","",'Factures - Autres'!E63)</f>
        <v/>
      </c>
      <c r="F63" s="255" t="str">
        <f>IF('Factures - Autres'!H63="","",'Factures - Autres'!F63)</f>
        <v/>
      </c>
      <c r="G63" s="439" t="str">
        <f>IF('Factures - Autres'!H63="","",'Factures - Autres'!G63)</f>
        <v/>
      </c>
      <c r="H63" s="440" t="str">
        <f>IF('Factures - Autres'!H63="","",'Factures - Autres'!H63)</f>
        <v/>
      </c>
      <c r="I63" s="257"/>
      <c r="J63" s="258" t="str">
        <f t="shared" si="0"/>
        <v/>
      </c>
      <c r="K63" s="442" t="str">
        <f t="shared" si="1"/>
        <v/>
      </c>
      <c r="L63" s="443"/>
      <c r="M63" s="182"/>
      <c r="N63" s="185"/>
      <c r="O63" s="266" t="str">
        <f>IF(H63="","",IF(OR(I63="",J63="",K63=""),Listes!$A$69,IF(AND(L63="",I63&lt;&gt;""),Listes!$A$70,IF(AND(H63&lt;L63,N63=""),Listes!$A$71,IF(AND(K63&lt;J63,N63=""),Listes!$A$72,IF(AND(L63&lt;&gt;"",L63&lt;H63,M63=""),Listes!$A$73,IF(AND(P63="",OR(I63&lt;&gt;"",J63&lt;&gt;"",K63&lt;&gt;"")),Listes!$A$74,"")))))))</f>
        <v/>
      </c>
      <c r="P63" s="90"/>
      <c r="Q63" s="158">
        <f t="shared" si="2"/>
        <v>0</v>
      </c>
    </row>
    <row r="64" spans="1:17" ht="20.100000000000001" customHeight="1" x14ac:dyDescent="0.25">
      <c r="A64" s="174">
        <v>58</v>
      </c>
      <c r="B64" s="180" t="str">
        <f>IF('Factures - Autres'!B64="","",'Factures - Autres'!B64)</f>
        <v/>
      </c>
      <c r="C64" s="181" t="str">
        <f>IF('Factures - Autres'!C64="","",'Factures - Autres'!C64)</f>
        <v/>
      </c>
      <c r="D64" s="181" t="str">
        <f>IF('Factures - Autres'!D64="","",'Factures - Autres'!D64)</f>
        <v/>
      </c>
      <c r="E64" s="180" t="str">
        <f>IF('Factures - Autres'!E64="","",'Factures - Autres'!E64)</f>
        <v/>
      </c>
      <c r="F64" s="255" t="str">
        <f>IF('Factures - Autres'!H64="","",'Factures - Autres'!F64)</f>
        <v/>
      </c>
      <c r="G64" s="439" t="str">
        <f>IF('Factures - Autres'!H64="","",'Factures - Autres'!G64)</f>
        <v/>
      </c>
      <c r="H64" s="440" t="str">
        <f>IF('Factures - Autres'!H64="","",'Factures - Autres'!H64)</f>
        <v/>
      </c>
      <c r="I64" s="257"/>
      <c r="J64" s="258" t="str">
        <f t="shared" si="0"/>
        <v/>
      </c>
      <c r="K64" s="442" t="str">
        <f t="shared" si="1"/>
        <v/>
      </c>
      <c r="L64" s="443"/>
      <c r="M64" s="182"/>
      <c r="N64" s="185"/>
      <c r="O64" s="266" t="str">
        <f>IF(H64="","",IF(OR(I64="",J64="",K64=""),Listes!$A$69,IF(AND(L64="",I64&lt;&gt;""),Listes!$A$70,IF(AND(H64&lt;L64,N64=""),Listes!$A$71,IF(AND(K64&lt;J64,N64=""),Listes!$A$72,IF(AND(L64&lt;&gt;"",L64&lt;H64,M64=""),Listes!$A$73,IF(AND(P64="",OR(I64&lt;&gt;"",J64&lt;&gt;"",K64&lt;&gt;"")),Listes!$A$74,"")))))))</f>
        <v/>
      </c>
      <c r="P64" s="90"/>
      <c r="Q64" s="158">
        <f t="shared" si="2"/>
        <v>0</v>
      </c>
    </row>
    <row r="65" spans="1:17" ht="20.100000000000001" customHeight="1" x14ac:dyDescent="0.25">
      <c r="A65" s="174">
        <v>59</v>
      </c>
      <c r="B65" s="180" t="str">
        <f>IF('Factures - Autres'!B65="","",'Factures - Autres'!B65)</f>
        <v/>
      </c>
      <c r="C65" s="181" t="str">
        <f>IF('Factures - Autres'!C65="","",'Factures - Autres'!C65)</f>
        <v/>
      </c>
      <c r="D65" s="181" t="str">
        <f>IF('Factures - Autres'!D65="","",'Factures - Autres'!D65)</f>
        <v/>
      </c>
      <c r="E65" s="180" t="str">
        <f>IF('Factures - Autres'!E65="","",'Factures - Autres'!E65)</f>
        <v/>
      </c>
      <c r="F65" s="255" t="str">
        <f>IF('Factures - Autres'!H65="","",'Factures - Autres'!F65)</f>
        <v/>
      </c>
      <c r="G65" s="439" t="str">
        <f>IF('Factures - Autres'!H65="","",'Factures - Autres'!G65)</f>
        <v/>
      </c>
      <c r="H65" s="440" t="str">
        <f>IF('Factures - Autres'!H65="","",'Factures - Autres'!H65)</f>
        <v/>
      </c>
      <c r="I65" s="257"/>
      <c r="J65" s="258" t="str">
        <f t="shared" si="0"/>
        <v/>
      </c>
      <c r="K65" s="442" t="str">
        <f t="shared" si="1"/>
        <v/>
      </c>
      <c r="L65" s="443"/>
      <c r="M65" s="182"/>
      <c r="N65" s="185"/>
      <c r="O65" s="266" t="str">
        <f>IF(H65="","",IF(OR(I65="",J65="",K65=""),Listes!$A$69,IF(AND(L65="",I65&lt;&gt;""),Listes!$A$70,IF(AND(H65&lt;L65,N65=""),Listes!$A$71,IF(AND(K65&lt;J65,N65=""),Listes!$A$72,IF(AND(L65&lt;&gt;"",L65&lt;H65,M65=""),Listes!$A$73,IF(AND(P65="",OR(I65&lt;&gt;"",J65&lt;&gt;"",K65&lt;&gt;"")),Listes!$A$74,"")))))))</f>
        <v/>
      </c>
      <c r="P65" s="90"/>
      <c r="Q65" s="158">
        <f t="shared" si="2"/>
        <v>0</v>
      </c>
    </row>
    <row r="66" spans="1:17" ht="20.100000000000001" customHeight="1" x14ac:dyDescent="0.25">
      <c r="A66" s="174">
        <v>60</v>
      </c>
      <c r="B66" s="180" t="str">
        <f>IF('Factures - Autres'!B66="","",'Factures - Autres'!B66)</f>
        <v/>
      </c>
      <c r="C66" s="181" t="str">
        <f>IF('Factures - Autres'!C66="","",'Factures - Autres'!C66)</f>
        <v/>
      </c>
      <c r="D66" s="181" t="str">
        <f>IF('Factures - Autres'!D66="","",'Factures - Autres'!D66)</f>
        <v/>
      </c>
      <c r="E66" s="180" t="str">
        <f>IF('Factures - Autres'!E66="","",'Factures - Autres'!E66)</f>
        <v/>
      </c>
      <c r="F66" s="255" t="str">
        <f>IF('Factures - Autres'!H66="","",'Factures - Autres'!F66)</f>
        <v/>
      </c>
      <c r="G66" s="439" t="str">
        <f>IF('Factures - Autres'!H66="","",'Factures - Autres'!G66)</f>
        <v/>
      </c>
      <c r="H66" s="440" t="str">
        <f>IF('Factures - Autres'!H66="","",'Factures - Autres'!H66)</f>
        <v/>
      </c>
      <c r="I66" s="257"/>
      <c r="J66" s="258" t="str">
        <f t="shared" si="0"/>
        <v/>
      </c>
      <c r="K66" s="442" t="str">
        <f t="shared" si="1"/>
        <v/>
      </c>
      <c r="L66" s="443"/>
      <c r="M66" s="182"/>
      <c r="N66" s="185"/>
      <c r="O66" s="266" t="str">
        <f>IF(H66="","",IF(OR(I66="",J66="",K66=""),Listes!$A$69,IF(AND(L66="",I66&lt;&gt;""),Listes!$A$70,IF(AND(H66&lt;L66,N66=""),Listes!$A$71,IF(AND(K66&lt;J66,N66=""),Listes!$A$72,IF(AND(L66&lt;&gt;"",L66&lt;H66,M66=""),Listes!$A$73,IF(AND(P66="",OR(I66&lt;&gt;"",J66&lt;&gt;"",K66&lt;&gt;"")),Listes!$A$74,"")))))))</f>
        <v/>
      </c>
      <c r="P66" s="90"/>
      <c r="Q66" s="158">
        <f t="shared" si="2"/>
        <v>0</v>
      </c>
    </row>
    <row r="67" spans="1:17" ht="20.100000000000001" customHeight="1" x14ac:dyDescent="0.25">
      <c r="A67" s="174">
        <v>61</v>
      </c>
      <c r="B67" s="180" t="str">
        <f>IF('Factures - Autres'!B67="","",'Factures - Autres'!B67)</f>
        <v/>
      </c>
      <c r="C67" s="181" t="str">
        <f>IF('Factures - Autres'!C67="","",'Factures - Autres'!C67)</f>
        <v/>
      </c>
      <c r="D67" s="181" t="str">
        <f>IF('Factures - Autres'!D67="","",'Factures - Autres'!D67)</f>
        <v/>
      </c>
      <c r="E67" s="180" t="str">
        <f>IF('Factures - Autres'!E67="","",'Factures - Autres'!E67)</f>
        <v/>
      </c>
      <c r="F67" s="255" t="str">
        <f>IF('Factures - Autres'!H67="","",'Factures - Autres'!F67)</f>
        <v/>
      </c>
      <c r="G67" s="439" t="str">
        <f>IF('Factures - Autres'!H67="","",'Factures - Autres'!G67)</f>
        <v/>
      </c>
      <c r="H67" s="440" t="str">
        <f>IF('Factures - Autres'!H67="","",'Factures - Autres'!H67)</f>
        <v/>
      </c>
      <c r="I67" s="257"/>
      <c r="J67" s="258" t="str">
        <f t="shared" si="0"/>
        <v/>
      </c>
      <c r="K67" s="442" t="str">
        <f t="shared" si="1"/>
        <v/>
      </c>
      <c r="L67" s="443"/>
      <c r="M67" s="182"/>
      <c r="N67" s="185"/>
      <c r="O67" s="266" t="str">
        <f>IF(H67="","",IF(OR(I67="",J67="",K67=""),Listes!$A$69,IF(AND(L67="",I67&lt;&gt;""),Listes!$A$70,IF(AND(H67&lt;L67,N67=""),Listes!$A$71,IF(AND(K67&lt;J67,N67=""),Listes!$A$72,IF(AND(L67&lt;&gt;"",L67&lt;H67,M67=""),Listes!$A$73,IF(AND(P67="",OR(I67&lt;&gt;"",J67&lt;&gt;"",K67&lt;&gt;"")),Listes!$A$74,"")))))))</f>
        <v/>
      </c>
      <c r="P67" s="90"/>
      <c r="Q67" s="158">
        <f t="shared" si="2"/>
        <v>0</v>
      </c>
    </row>
    <row r="68" spans="1:17" ht="20.100000000000001" customHeight="1" x14ac:dyDescent="0.25">
      <c r="A68" s="174">
        <v>62</v>
      </c>
      <c r="B68" s="180" t="str">
        <f>IF('Factures - Autres'!B68="","",'Factures - Autres'!B68)</f>
        <v/>
      </c>
      <c r="C68" s="181" t="str">
        <f>IF('Factures - Autres'!C68="","",'Factures - Autres'!C68)</f>
        <v/>
      </c>
      <c r="D68" s="181" t="str">
        <f>IF('Factures - Autres'!D68="","",'Factures - Autres'!D68)</f>
        <v/>
      </c>
      <c r="E68" s="180" t="str">
        <f>IF('Factures - Autres'!E68="","",'Factures - Autres'!E68)</f>
        <v/>
      </c>
      <c r="F68" s="255" t="str">
        <f>IF('Factures - Autres'!H68="","",'Factures - Autres'!F68)</f>
        <v/>
      </c>
      <c r="G68" s="439" t="str">
        <f>IF('Factures - Autres'!H68="","",'Factures - Autres'!G68)</f>
        <v/>
      </c>
      <c r="H68" s="440" t="str">
        <f>IF('Factures - Autres'!H68="","",'Factures - Autres'!H68)</f>
        <v/>
      </c>
      <c r="I68" s="257"/>
      <c r="J68" s="258" t="str">
        <f t="shared" si="0"/>
        <v/>
      </c>
      <c r="K68" s="442" t="str">
        <f t="shared" si="1"/>
        <v/>
      </c>
      <c r="L68" s="443"/>
      <c r="M68" s="182"/>
      <c r="N68" s="185"/>
      <c r="O68" s="266" t="str">
        <f>IF(H68="","",IF(OR(I68="",J68="",K68=""),Listes!$A$69,IF(AND(L68="",I68&lt;&gt;""),Listes!$A$70,IF(AND(H68&lt;L68,N68=""),Listes!$A$71,IF(AND(K68&lt;J68,N68=""),Listes!$A$72,IF(AND(L68&lt;&gt;"",L68&lt;H68,M68=""),Listes!$A$73,IF(AND(P68="",OR(I68&lt;&gt;"",J68&lt;&gt;"",K68&lt;&gt;"")),Listes!$A$74,"")))))))</f>
        <v/>
      </c>
      <c r="P68" s="90"/>
      <c r="Q68" s="158">
        <f t="shared" si="2"/>
        <v>0</v>
      </c>
    </row>
    <row r="69" spans="1:17" ht="20.100000000000001" customHeight="1" x14ac:dyDescent="0.25">
      <c r="A69" s="174">
        <v>63</v>
      </c>
      <c r="B69" s="180" t="str">
        <f>IF('Factures - Autres'!B69="","",'Factures - Autres'!B69)</f>
        <v/>
      </c>
      <c r="C69" s="181" t="str">
        <f>IF('Factures - Autres'!C69="","",'Factures - Autres'!C69)</f>
        <v/>
      </c>
      <c r="D69" s="181" t="str">
        <f>IF('Factures - Autres'!D69="","",'Factures - Autres'!D69)</f>
        <v/>
      </c>
      <c r="E69" s="180" t="str">
        <f>IF('Factures - Autres'!E69="","",'Factures - Autres'!E69)</f>
        <v/>
      </c>
      <c r="F69" s="255" t="str">
        <f>IF('Factures - Autres'!H69="","",'Factures - Autres'!F69)</f>
        <v/>
      </c>
      <c r="G69" s="439" t="str">
        <f>IF('Factures - Autres'!H69="","",'Factures - Autres'!G69)</f>
        <v/>
      </c>
      <c r="H69" s="440" t="str">
        <f>IF('Factures - Autres'!H69="","",'Factures - Autres'!H69)</f>
        <v/>
      </c>
      <c r="I69" s="257"/>
      <c r="J69" s="258" t="str">
        <f t="shared" si="0"/>
        <v/>
      </c>
      <c r="K69" s="442" t="str">
        <f t="shared" si="1"/>
        <v/>
      </c>
      <c r="L69" s="443"/>
      <c r="M69" s="182"/>
      <c r="N69" s="185"/>
      <c r="O69" s="266" t="str">
        <f>IF(H69="","",IF(OR(I69="",J69="",K69=""),Listes!$A$69,IF(AND(L69="",I69&lt;&gt;""),Listes!$A$70,IF(AND(H69&lt;L69,N69=""),Listes!$A$71,IF(AND(K69&lt;J69,N69=""),Listes!$A$72,IF(AND(L69&lt;&gt;"",L69&lt;H69,M69=""),Listes!$A$73,IF(AND(P69="",OR(I69&lt;&gt;"",J69&lt;&gt;"",K69&lt;&gt;"")),Listes!$A$74,"")))))))</f>
        <v/>
      </c>
      <c r="P69" s="90"/>
      <c r="Q69" s="158">
        <f t="shared" si="2"/>
        <v>0</v>
      </c>
    </row>
    <row r="70" spans="1:17" ht="20.100000000000001" customHeight="1" x14ac:dyDescent="0.25">
      <c r="A70" s="174">
        <v>64</v>
      </c>
      <c r="B70" s="180" t="str">
        <f>IF('Factures - Autres'!B70="","",'Factures - Autres'!B70)</f>
        <v/>
      </c>
      <c r="C70" s="181" t="str">
        <f>IF('Factures - Autres'!C70="","",'Factures - Autres'!C70)</f>
        <v/>
      </c>
      <c r="D70" s="181" t="str">
        <f>IF('Factures - Autres'!D70="","",'Factures - Autres'!D70)</f>
        <v/>
      </c>
      <c r="E70" s="180" t="str">
        <f>IF('Factures - Autres'!E70="","",'Factures - Autres'!E70)</f>
        <v/>
      </c>
      <c r="F70" s="255" t="str">
        <f>IF('Factures - Autres'!H70="","",'Factures - Autres'!F70)</f>
        <v/>
      </c>
      <c r="G70" s="439" t="str">
        <f>IF('Factures - Autres'!H70="","",'Factures - Autres'!G70)</f>
        <v/>
      </c>
      <c r="H70" s="440" t="str">
        <f>IF('Factures - Autres'!H70="","",'Factures - Autres'!H70)</f>
        <v/>
      </c>
      <c r="I70" s="257"/>
      <c r="J70" s="258" t="str">
        <f t="shared" si="0"/>
        <v/>
      </c>
      <c r="K70" s="442" t="str">
        <f t="shared" si="1"/>
        <v/>
      </c>
      <c r="L70" s="443"/>
      <c r="M70" s="182"/>
      <c r="N70" s="185"/>
      <c r="O70" s="266" t="str">
        <f>IF(H70="","",IF(OR(I70="",J70="",K70=""),Listes!$A$69,IF(AND(L70="",I70&lt;&gt;""),Listes!$A$70,IF(AND(H70&lt;L70,N70=""),Listes!$A$71,IF(AND(K70&lt;J70,N70=""),Listes!$A$72,IF(AND(L70&lt;&gt;"",L70&lt;H70,M70=""),Listes!$A$73,IF(AND(P70="",OR(I70&lt;&gt;"",J70&lt;&gt;"",K70&lt;&gt;"")),Listes!$A$74,"")))))))</f>
        <v/>
      </c>
      <c r="P70" s="90"/>
      <c r="Q70" s="158">
        <f t="shared" si="2"/>
        <v>0</v>
      </c>
    </row>
    <row r="71" spans="1:17" ht="20.100000000000001" customHeight="1" x14ac:dyDescent="0.25">
      <c r="A71" s="174">
        <v>65</v>
      </c>
      <c r="B71" s="180" t="str">
        <f>IF('Factures - Autres'!B71="","",'Factures - Autres'!B71)</f>
        <v/>
      </c>
      <c r="C71" s="181" t="str">
        <f>IF('Factures - Autres'!C71="","",'Factures - Autres'!C71)</f>
        <v/>
      </c>
      <c r="D71" s="181" t="str">
        <f>IF('Factures - Autres'!D71="","",'Factures - Autres'!D71)</f>
        <v/>
      </c>
      <c r="E71" s="180" t="str">
        <f>IF('Factures - Autres'!E71="","",'Factures - Autres'!E71)</f>
        <v/>
      </c>
      <c r="F71" s="255" t="str">
        <f>IF('Factures - Autres'!H71="","",'Factures - Autres'!F71)</f>
        <v/>
      </c>
      <c r="G71" s="439" t="str">
        <f>IF('Factures - Autres'!H71="","",'Factures - Autres'!G71)</f>
        <v/>
      </c>
      <c r="H71" s="440" t="str">
        <f>IF('Factures - Autres'!H71="","",'Factures - Autres'!H71)</f>
        <v/>
      </c>
      <c r="I71" s="257"/>
      <c r="J71" s="258" t="str">
        <f t="shared" si="0"/>
        <v/>
      </c>
      <c r="K71" s="442" t="str">
        <f t="shared" si="1"/>
        <v/>
      </c>
      <c r="L71" s="443"/>
      <c r="M71" s="182"/>
      <c r="N71" s="185"/>
      <c r="O71" s="266" t="str">
        <f>IF(H71="","",IF(OR(I71="",J71="",K71=""),Listes!$A$69,IF(AND(L71="",I71&lt;&gt;""),Listes!$A$70,IF(AND(H71&lt;L71,N71=""),Listes!$A$71,IF(AND(K71&lt;J71,N71=""),Listes!$A$72,IF(AND(L71&lt;&gt;"",L71&lt;H71,M71=""),Listes!$A$73,IF(AND(P71="",OR(I71&lt;&gt;"",J71&lt;&gt;"",K71&lt;&gt;"")),Listes!$A$74,"")))))))</f>
        <v/>
      </c>
      <c r="P71" s="90"/>
      <c r="Q71" s="158">
        <f t="shared" si="2"/>
        <v>0</v>
      </c>
    </row>
    <row r="72" spans="1:17" ht="20.100000000000001" customHeight="1" x14ac:dyDescent="0.25">
      <c r="A72" s="174">
        <v>66</v>
      </c>
      <c r="B72" s="180" t="str">
        <f>IF('Factures - Autres'!B72="","",'Factures - Autres'!B72)</f>
        <v/>
      </c>
      <c r="C72" s="181" t="str">
        <f>IF('Factures - Autres'!C72="","",'Factures - Autres'!C72)</f>
        <v/>
      </c>
      <c r="D72" s="181" t="str">
        <f>IF('Factures - Autres'!D72="","",'Factures - Autres'!D72)</f>
        <v/>
      </c>
      <c r="E72" s="180" t="str">
        <f>IF('Factures - Autres'!E72="","",'Factures - Autres'!E72)</f>
        <v/>
      </c>
      <c r="F72" s="255" t="str">
        <f>IF('Factures - Autres'!H72="","",'Factures - Autres'!F72)</f>
        <v/>
      </c>
      <c r="G72" s="439" t="str">
        <f>IF('Factures - Autres'!H72="","",'Factures - Autres'!G72)</f>
        <v/>
      </c>
      <c r="H72" s="440" t="str">
        <f>IF('Factures - Autres'!H72="","",'Factures - Autres'!H72)</f>
        <v/>
      </c>
      <c r="I72" s="257"/>
      <c r="J72" s="258" t="str">
        <f t="shared" ref="J72:J135" si="3">IF(OR($I72="",H72=""),"",IF(I72="KO","",F72))</f>
        <v/>
      </c>
      <c r="K72" s="442" t="str">
        <f t="shared" ref="K72:K135" si="4">IF(OR($I72="",H72=""),"",IF(I72="KO","",G72))</f>
        <v/>
      </c>
      <c r="L72" s="443"/>
      <c r="M72" s="182"/>
      <c r="N72" s="185"/>
      <c r="O72" s="266" t="str">
        <f>IF(H72="","",IF(OR(I72="",J72="",K72=""),Listes!$A$69,IF(AND(L72="",I72&lt;&gt;""),Listes!$A$70,IF(AND(H72&lt;L72,N72=""),Listes!$A$71,IF(AND(K72&lt;J72,N72=""),Listes!$A$72,IF(AND(L72&lt;&gt;"",L72&lt;H72,M72=""),Listes!$A$73,IF(AND(P72="",OR(I72&lt;&gt;"",J72&lt;&gt;"",K72&lt;&gt;"")),Listes!$A$74,"")))))))</f>
        <v/>
      </c>
      <c r="P72" s="90"/>
      <c r="Q72" s="158">
        <f t="shared" ref="Q72:Q135" si="5">IF(AND(B72&lt;&gt;"",P72&lt;&gt;"Oui"),1,0)</f>
        <v>0</v>
      </c>
    </row>
    <row r="73" spans="1:17" ht="20.100000000000001" customHeight="1" x14ac:dyDescent="0.25">
      <c r="A73" s="174">
        <v>67</v>
      </c>
      <c r="B73" s="180" t="str">
        <f>IF('Factures - Autres'!B73="","",'Factures - Autres'!B73)</f>
        <v/>
      </c>
      <c r="C73" s="181" t="str">
        <f>IF('Factures - Autres'!C73="","",'Factures - Autres'!C73)</f>
        <v/>
      </c>
      <c r="D73" s="181" t="str">
        <f>IF('Factures - Autres'!D73="","",'Factures - Autres'!D73)</f>
        <v/>
      </c>
      <c r="E73" s="180" t="str">
        <f>IF('Factures - Autres'!E73="","",'Factures - Autres'!E73)</f>
        <v/>
      </c>
      <c r="F73" s="255" t="str">
        <f>IF('Factures - Autres'!H73="","",'Factures - Autres'!F73)</f>
        <v/>
      </c>
      <c r="G73" s="439" t="str">
        <f>IF('Factures - Autres'!H73="","",'Factures - Autres'!G73)</f>
        <v/>
      </c>
      <c r="H73" s="440" t="str">
        <f>IF('Factures - Autres'!H73="","",'Factures - Autres'!H73)</f>
        <v/>
      </c>
      <c r="I73" s="257"/>
      <c r="J73" s="258" t="str">
        <f t="shared" si="3"/>
        <v/>
      </c>
      <c r="K73" s="442" t="str">
        <f t="shared" si="4"/>
        <v/>
      </c>
      <c r="L73" s="443"/>
      <c r="M73" s="182"/>
      <c r="N73" s="185"/>
      <c r="O73" s="266" t="str">
        <f>IF(H73="","",IF(OR(I73="",J73="",K73=""),Listes!$A$69,IF(AND(L73="",I73&lt;&gt;""),Listes!$A$70,IF(AND(H73&lt;L73,N73=""),Listes!$A$71,IF(AND(K73&lt;J73,N73=""),Listes!$A$72,IF(AND(L73&lt;&gt;"",L73&lt;H73,M73=""),Listes!$A$73,IF(AND(P73="",OR(I73&lt;&gt;"",J73&lt;&gt;"",K73&lt;&gt;"")),Listes!$A$74,"")))))))</f>
        <v/>
      </c>
      <c r="P73" s="90"/>
      <c r="Q73" s="158">
        <f t="shared" si="5"/>
        <v>0</v>
      </c>
    </row>
    <row r="74" spans="1:17" ht="20.100000000000001" customHeight="1" x14ac:dyDescent="0.25">
      <c r="A74" s="174">
        <v>68</v>
      </c>
      <c r="B74" s="180" t="str">
        <f>IF('Factures - Autres'!B74="","",'Factures - Autres'!B74)</f>
        <v/>
      </c>
      <c r="C74" s="181" t="str">
        <f>IF('Factures - Autres'!C74="","",'Factures - Autres'!C74)</f>
        <v/>
      </c>
      <c r="D74" s="181" t="str">
        <f>IF('Factures - Autres'!D74="","",'Factures - Autres'!D74)</f>
        <v/>
      </c>
      <c r="E74" s="180" t="str">
        <f>IF('Factures - Autres'!E74="","",'Factures - Autres'!E74)</f>
        <v/>
      </c>
      <c r="F74" s="255" t="str">
        <f>IF('Factures - Autres'!H74="","",'Factures - Autres'!F74)</f>
        <v/>
      </c>
      <c r="G74" s="439" t="str">
        <f>IF('Factures - Autres'!H74="","",'Factures - Autres'!G74)</f>
        <v/>
      </c>
      <c r="H74" s="440" t="str">
        <f>IF('Factures - Autres'!H74="","",'Factures - Autres'!H74)</f>
        <v/>
      </c>
      <c r="I74" s="257"/>
      <c r="J74" s="258" t="str">
        <f t="shared" si="3"/>
        <v/>
      </c>
      <c r="K74" s="442" t="str">
        <f t="shared" si="4"/>
        <v/>
      </c>
      <c r="L74" s="443"/>
      <c r="M74" s="182"/>
      <c r="N74" s="185"/>
      <c r="O74" s="266" t="str">
        <f>IF(H74="","",IF(OR(I74="",J74="",K74=""),Listes!$A$69,IF(AND(L74="",I74&lt;&gt;""),Listes!$A$70,IF(AND(H74&lt;L74,N74=""),Listes!$A$71,IF(AND(K74&lt;J74,N74=""),Listes!$A$72,IF(AND(L74&lt;&gt;"",L74&lt;H74,M74=""),Listes!$A$73,IF(AND(P74="",OR(I74&lt;&gt;"",J74&lt;&gt;"",K74&lt;&gt;"")),Listes!$A$74,"")))))))</f>
        <v/>
      </c>
      <c r="P74" s="90"/>
      <c r="Q74" s="158">
        <f t="shared" si="5"/>
        <v>0</v>
      </c>
    </row>
    <row r="75" spans="1:17" ht="20.100000000000001" customHeight="1" x14ac:dyDescent="0.25">
      <c r="A75" s="174">
        <v>69</v>
      </c>
      <c r="B75" s="180" t="str">
        <f>IF('Factures - Autres'!B75="","",'Factures - Autres'!B75)</f>
        <v/>
      </c>
      <c r="C75" s="181" t="str">
        <f>IF('Factures - Autres'!C75="","",'Factures - Autres'!C75)</f>
        <v/>
      </c>
      <c r="D75" s="181" t="str">
        <f>IF('Factures - Autres'!D75="","",'Factures - Autres'!D75)</f>
        <v/>
      </c>
      <c r="E75" s="180" t="str">
        <f>IF('Factures - Autres'!E75="","",'Factures - Autres'!E75)</f>
        <v/>
      </c>
      <c r="F75" s="255" t="str">
        <f>IF('Factures - Autres'!H75="","",'Factures - Autres'!F75)</f>
        <v/>
      </c>
      <c r="G75" s="439" t="str">
        <f>IF('Factures - Autres'!H75="","",'Factures - Autres'!G75)</f>
        <v/>
      </c>
      <c r="H75" s="440" t="str">
        <f>IF('Factures - Autres'!H75="","",'Factures - Autres'!H75)</f>
        <v/>
      </c>
      <c r="I75" s="257"/>
      <c r="J75" s="258" t="str">
        <f t="shared" si="3"/>
        <v/>
      </c>
      <c r="K75" s="442" t="str">
        <f t="shared" si="4"/>
        <v/>
      </c>
      <c r="L75" s="443"/>
      <c r="M75" s="182"/>
      <c r="N75" s="185"/>
      <c r="O75" s="266" t="str">
        <f>IF(H75="","",IF(OR(I75="",J75="",K75=""),Listes!$A$69,IF(AND(L75="",I75&lt;&gt;""),Listes!$A$70,IF(AND(H75&lt;L75,N75=""),Listes!$A$71,IF(AND(K75&lt;J75,N75=""),Listes!$A$72,IF(AND(L75&lt;&gt;"",L75&lt;H75,M75=""),Listes!$A$73,IF(AND(P75="",OR(I75&lt;&gt;"",J75&lt;&gt;"",K75&lt;&gt;"")),Listes!$A$74,"")))))))</f>
        <v/>
      </c>
      <c r="P75" s="90"/>
      <c r="Q75" s="158">
        <f t="shared" si="5"/>
        <v>0</v>
      </c>
    </row>
    <row r="76" spans="1:17" ht="20.100000000000001" customHeight="1" x14ac:dyDescent="0.25">
      <c r="A76" s="174">
        <v>70</v>
      </c>
      <c r="B76" s="180" t="str">
        <f>IF('Factures - Autres'!B76="","",'Factures - Autres'!B76)</f>
        <v/>
      </c>
      <c r="C76" s="181" t="str">
        <f>IF('Factures - Autres'!C76="","",'Factures - Autres'!C76)</f>
        <v/>
      </c>
      <c r="D76" s="181" t="str">
        <f>IF('Factures - Autres'!D76="","",'Factures - Autres'!D76)</f>
        <v/>
      </c>
      <c r="E76" s="180" t="str">
        <f>IF('Factures - Autres'!E76="","",'Factures - Autres'!E76)</f>
        <v/>
      </c>
      <c r="F76" s="255" t="str">
        <f>IF('Factures - Autres'!H76="","",'Factures - Autres'!F76)</f>
        <v/>
      </c>
      <c r="G76" s="439" t="str">
        <f>IF('Factures - Autres'!H76="","",'Factures - Autres'!G76)</f>
        <v/>
      </c>
      <c r="H76" s="440" t="str">
        <f>IF('Factures - Autres'!H76="","",'Factures - Autres'!H76)</f>
        <v/>
      </c>
      <c r="I76" s="257"/>
      <c r="J76" s="258" t="str">
        <f t="shared" si="3"/>
        <v/>
      </c>
      <c r="K76" s="442" t="str">
        <f t="shared" si="4"/>
        <v/>
      </c>
      <c r="L76" s="443"/>
      <c r="M76" s="182"/>
      <c r="N76" s="185"/>
      <c r="O76" s="266" t="str">
        <f>IF(H76="","",IF(OR(I76="",J76="",K76=""),Listes!$A$69,IF(AND(L76="",I76&lt;&gt;""),Listes!$A$70,IF(AND(H76&lt;L76,N76=""),Listes!$A$71,IF(AND(K76&lt;J76,N76=""),Listes!$A$72,IF(AND(L76&lt;&gt;"",L76&lt;H76,M76=""),Listes!$A$73,IF(AND(P76="",OR(I76&lt;&gt;"",J76&lt;&gt;"",K76&lt;&gt;"")),Listes!$A$74,"")))))))</f>
        <v/>
      </c>
      <c r="P76" s="90"/>
      <c r="Q76" s="158">
        <f t="shared" si="5"/>
        <v>0</v>
      </c>
    </row>
    <row r="77" spans="1:17" ht="20.100000000000001" customHeight="1" x14ac:dyDescent="0.25">
      <c r="A77" s="174">
        <v>71</v>
      </c>
      <c r="B77" s="180" t="str">
        <f>IF('Factures - Autres'!B77="","",'Factures - Autres'!B77)</f>
        <v/>
      </c>
      <c r="C77" s="181" t="str">
        <f>IF('Factures - Autres'!C77="","",'Factures - Autres'!C77)</f>
        <v/>
      </c>
      <c r="D77" s="181" t="str">
        <f>IF('Factures - Autres'!D77="","",'Factures - Autres'!D77)</f>
        <v/>
      </c>
      <c r="E77" s="180" t="str">
        <f>IF('Factures - Autres'!E77="","",'Factures - Autres'!E77)</f>
        <v/>
      </c>
      <c r="F77" s="255" t="str">
        <f>IF('Factures - Autres'!H77="","",'Factures - Autres'!F77)</f>
        <v/>
      </c>
      <c r="G77" s="439" t="str">
        <f>IF('Factures - Autres'!H77="","",'Factures - Autres'!G77)</f>
        <v/>
      </c>
      <c r="H77" s="440" t="str">
        <f>IF('Factures - Autres'!H77="","",'Factures - Autres'!H77)</f>
        <v/>
      </c>
      <c r="I77" s="257"/>
      <c r="J77" s="258" t="str">
        <f t="shared" si="3"/>
        <v/>
      </c>
      <c r="K77" s="442" t="str">
        <f t="shared" si="4"/>
        <v/>
      </c>
      <c r="L77" s="443"/>
      <c r="M77" s="182"/>
      <c r="N77" s="185"/>
      <c r="O77" s="266" t="str">
        <f>IF(H77="","",IF(OR(I77="",J77="",K77=""),Listes!$A$69,IF(AND(L77="",I77&lt;&gt;""),Listes!$A$70,IF(AND(H77&lt;L77,N77=""),Listes!$A$71,IF(AND(K77&lt;J77,N77=""),Listes!$A$72,IF(AND(L77&lt;&gt;"",L77&lt;H77,M77=""),Listes!$A$73,IF(AND(P77="",OR(I77&lt;&gt;"",J77&lt;&gt;"",K77&lt;&gt;"")),Listes!$A$74,"")))))))</f>
        <v/>
      </c>
      <c r="P77" s="90"/>
      <c r="Q77" s="158">
        <f t="shared" si="5"/>
        <v>0</v>
      </c>
    </row>
    <row r="78" spans="1:17" ht="20.100000000000001" customHeight="1" x14ac:dyDescent="0.25">
      <c r="A78" s="174">
        <v>72</v>
      </c>
      <c r="B78" s="180" t="str">
        <f>IF('Factures - Autres'!B78="","",'Factures - Autres'!B78)</f>
        <v/>
      </c>
      <c r="C78" s="181" t="str">
        <f>IF('Factures - Autres'!C78="","",'Factures - Autres'!C78)</f>
        <v/>
      </c>
      <c r="D78" s="181" t="str">
        <f>IF('Factures - Autres'!D78="","",'Factures - Autres'!D78)</f>
        <v/>
      </c>
      <c r="E78" s="180" t="str">
        <f>IF('Factures - Autres'!E78="","",'Factures - Autres'!E78)</f>
        <v/>
      </c>
      <c r="F78" s="255" t="str">
        <f>IF('Factures - Autres'!H78="","",'Factures - Autres'!F78)</f>
        <v/>
      </c>
      <c r="G78" s="439" t="str">
        <f>IF('Factures - Autres'!H78="","",'Factures - Autres'!G78)</f>
        <v/>
      </c>
      <c r="H78" s="440" t="str">
        <f>IF('Factures - Autres'!H78="","",'Factures - Autres'!H78)</f>
        <v/>
      </c>
      <c r="I78" s="257"/>
      <c r="J78" s="258" t="str">
        <f t="shared" si="3"/>
        <v/>
      </c>
      <c r="K78" s="442" t="str">
        <f t="shared" si="4"/>
        <v/>
      </c>
      <c r="L78" s="443"/>
      <c r="M78" s="182"/>
      <c r="N78" s="185"/>
      <c r="O78" s="266" t="str">
        <f>IF(H78="","",IF(OR(I78="",J78="",K78=""),Listes!$A$69,IF(AND(L78="",I78&lt;&gt;""),Listes!$A$70,IF(AND(H78&lt;L78,N78=""),Listes!$A$71,IF(AND(K78&lt;J78,N78=""),Listes!$A$72,IF(AND(L78&lt;&gt;"",L78&lt;H78,M78=""),Listes!$A$73,IF(AND(P78="",OR(I78&lt;&gt;"",J78&lt;&gt;"",K78&lt;&gt;"")),Listes!$A$74,"")))))))</f>
        <v/>
      </c>
      <c r="P78" s="90"/>
      <c r="Q78" s="158">
        <f t="shared" si="5"/>
        <v>0</v>
      </c>
    </row>
    <row r="79" spans="1:17" ht="20.100000000000001" customHeight="1" x14ac:dyDescent="0.25">
      <c r="A79" s="174">
        <v>73</v>
      </c>
      <c r="B79" s="180" t="str">
        <f>IF('Factures - Autres'!B79="","",'Factures - Autres'!B79)</f>
        <v/>
      </c>
      <c r="C79" s="181" t="str">
        <f>IF('Factures - Autres'!C79="","",'Factures - Autres'!C79)</f>
        <v/>
      </c>
      <c r="D79" s="181" t="str">
        <f>IF('Factures - Autres'!D79="","",'Factures - Autres'!D79)</f>
        <v/>
      </c>
      <c r="E79" s="180" t="str">
        <f>IF('Factures - Autres'!E79="","",'Factures - Autres'!E79)</f>
        <v/>
      </c>
      <c r="F79" s="255" t="str">
        <f>IF('Factures - Autres'!H79="","",'Factures - Autres'!F79)</f>
        <v/>
      </c>
      <c r="G79" s="439" t="str">
        <f>IF('Factures - Autres'!H79="","",'Factures - Autres'!G79)</f>
        <v/>
      </c>
      <c r="H79" s="440" t="str">
        <f>IF('Factures - Autres'!H79="","",'Factures - Autres'!H79)</f>
        <v/>
      </c>
      <c r="I79" s="257"/>
      <c r="J79" s="258" t="str">
        <f t="shared" si="3"/>
        <v/>
      </c>
      <c r="K79" s="442" t="str">
        <f t="shared" si="4"/>
        <v/>
      </c>
      <c r="L79" s="443"/>
      <c r="M79" s="182"/>
      <c r="N79" s="185"/>
      <c r="O79" s="266" t="str">
        <f>IF(H79="","",IF(OR(I79="",J79="",K79=""),Listes!$A$69,IF(AND(L79="",I79&lt;&gt;""),Listes!$A$70,IF(AND(H79&lt;L79,N79=""),Listes!$A$71,IF(AND(K79&lt;J79,N79=""),Listes!$A$72,IF(AND(L79&lt;&gt;"",L79&lt;H79,M79=""),Listes!$A$73,IF(AND(P79="",OR(I79&lt;&gt;"",J79&lt;&gt;"",K79&lt;&gt;"")),Listes!$A$74,"")))))))</f>
        <v/>
      </c>
      <c r="P79" s="90"/>
      <c r="Q79" s="158">
        <f t="shared" si="5"/>
        <v>0</v>
      </c>
    </row>
    <row r="80" spans="1:17" ht="20.100000000000001" customHeight="1" x14ac:dyDescent="0.25">
      <c r="A80" s="174">
        <v>74</v>
      </c>
      <c r="B80" s="180" t="str">
        <f>IF('Factures - Autres'!B80="","",'Factures - Autres'!B80)</f>
        <v/>
      </c>
      <c r="C80" s="181" t="str">
        <f>IF('Factures - Autres'!C80="","",'Factures - Autres'!C80)</f>
        <v/>
      </c>
      <c r="D80" s="181" t="str">
        <f>IF('Factures - Autres'!D80="","",'Factures - Autres'!D80)</f>
        <v/>
      </c>
      <c r="E80" s="180" t="str">
        <f>IF('Factures - Autres'!E80="","",'Factures - Autres'!E80)</f>
        <v/>
      </c>
      <c r="F80" s="255" t="str">
        <f>IF('Factures - Autres'!H80="","",'Factures - Autres'!F80)</f>
        <v/>
      </c>
      <c r="G80" s="439" t="str">
        <f>IF('Factures - Autres'!H80="","",'Factures - Autres'!G80)</f>
        <v/>
      </c>
      <c r="H80" s="440" t="str">
        <f>IF('Factures - Autres'!H80="","",'Factures - Autres'!H80)</f>
        <v/>
      </c>
      <c r="I80" s="257"/>
      <c r="J80" s="258" t="str">
        <f t="shared" si="3"/>
        <v/>
      </c>
      <c r="K80" s="442" t="str">
        <f t="shared" si="4"/>
        <v/>
      </c>
      <c r="L80" s="443"/>
      <c r="M80" s="182"/>
      <c r="N80" s="185"/>
      <c r="O80" s="266" t="str">
        <f>IF(H80="","",IF(OR(I80="",J80="",K80=""),Listes!$A$69,IF(AND(L80="",I80&lt;&gt;""),Listes!$A$70,IF(AND(H80&lt;L80,N80=""),Listes!$A$71,IF(AND(K80&lt;J80,N80=""),Listes!$A$72,IF(AND(L80&lt;&gt;"",L80&lt;H80,M80=""),Listes!$A$73,IF(AND(P80="",OR(I80&lt;&gt;"",J80&lt;&gt;"",K80&lt;&gt;"")),Listes!$A$74,"")))))))</f>
        <v/>
      </c>
      <c r="P80" s="90"/>
      <c r="Q80" s="158">
        <f t="shared" si="5"/>
        <v>0</v>
      </c>
    </row>
    <row r="81" spans="1:17" ht="20.100000000000001" customHeight="1" x14ac:dyDescent="0.25">
      <c r="A81" s="174">
        <v>75</v>
      </c>
      <c r="B81" s="180" t="str">
        <f>IF('Factures - Autres'!B81="","",'Factures - Autres'!B81)</f>
        <v/>
      </c>
      <c r="C81" s="181" t="str">
        <f>IF('Factures - Autres'!C81="","",'Factures - Autres'!C81)</f>
        <v/>
      </c>
      <c r="D81" s="181" t="str">
        <f>IF('Factures - Autres'!D81="","",'Factures - Autres'!D81)</f>
        <v/>
      </c>
      <c r="E81" s="180" t="str">
        <f>IF('Factures - Autres'!E81="","",'Factures - Autres'!E81)</f>
        <v/>
      </c>
      <c r="F81" s="255" t="str">
        <f>IF('Factures - Autres'!H81="","",'Factures - Autres'!F81)</f>
        <v/>
      </c>
      <c r="G81" s="439" t="str">
        <f>IF('Factures - Autres'!H81="","",'Factures - Autres'!G81)</f>
        <v/>
      </c>
      <c r="H81" s="440" t="str">
        <f>IF('Factures - Autres'!H81="","",'Factures - Autres'!H81)</f>
        <v/>
      </c>
      <c r="I81" s="257"/>
      <c r="J81" s="258" t="str">
        <f t="shared" si="3"/>
        <v/>
      </c>
      <c r="K81" s="442" t="str">
        <f t="shared" si="4"/>
        <v/>
      </c>
      <c r="L81" s="443"/>
      <c r="M81" s="182"/>
      <c r="N81" s="185"/>
      <c r="O81" s="266" t="str">
        <f>IF(H81="","",IF(OR(I81="",J81="",K81=""),Listes!$A$69,IF(AND(L81="",I81&lt;&gt;""),Listes!$A$70,IF(AND(H81&lt;L81,N81=""),Listes!$A$71,IF(AND(K81&lt;J81,N81=""),Listes!$A$72,IF(AND(L81&lt;&gt;"",L81&lt;H81,M81=""),Listes!$A$73,IF(AND(P81="",OR(I81&lt;&gt;"",J81&lt;&gt;"",K81&lt;&gt;"")),Listes!$A$74,"")))))))</f>
        <v/>
      </c>
      <c r="P81" s="90"/>
      <c r="Q81" s="158">
        <f t="shared" si="5"/>
        <v>0</v>
      </c>
    </row>
    <row r="82" spans="1:17" ht="20.100000000000001" customHeight="1" x14ac:dyDescent="0.25">
      <c r="A82" s="174">
        <v>76</v>
      </c>
      <c r="B82" s="180" t="str">
        <f>IF('Factures - Autres'!B82="","",'Factures - Autres'!B82)</f>
        <v/>
      </c>
      <c r="C82" s="181" t="str">
        <f>IF('Factures - Autres'!C82="","",'Factures - Autres'!C82)</f>
        <v/>
      </c>
      <c r="D82" s="181" t="str">
        <f>IF('Factures - Autres'!D82="","",'Factures - Autres'!D82)</f>
        <v/>
      </c>
      <c r="E82" s="180" t="str">
        <f>IF('Factures - Autres'!E82="","",'Factures - Autres'!E82)</f>
        <v/>
      </c>
      <c r="F82" s="255" t="str">
        <f>IF('Factures - Autres'!H82="","",'Factures - Autres'!F82)</f>
        <v/>
      </c>
      <c r="G82" s="439" t="str">
        <f>IF('Factures - Autres'!H82="","",'Factures - Autres'!G82)</f>
        <v/>
      </c>
      <c r="H82" s="440" t="str">
        <f>IF('Factures - Autres'!H82="","",'Factures - Autres'!H82)</f>
        <v/>
      </c>
      <c r="I82" s="257"/>
      <c r="J82" s="258" t="str">
        <f t="shared" si="3"/>
        <v/>
      </c>
      <c r="K82" s="442" t="str">
        <f t="shared" si="4"/>
        <v/>
      </c>
      <c r="L82" s="443"/>
      <c r="M82" s="182"/>
      <c r="N82" s="185"/>
      <c r="O82" s="266" t="str">
        <f>IF(H82="","",IF(OR(I82="",J82="",K82=""),Listes!$A$69,IF(AND(L82="",I82&lt;&gt;""),Listes!$A$70,IF(AND(H82&lt;L82,N82=""),Listes!$A$71,IF(AND(K82&lt;J82,N82=""),Listes!$A$72,IF(AND(L82&lt;&gt;"",L82&lt;H82,M82=""),Listes!$A$73,IF(AND(P82="",OR(I82&lt;&gt;"",J82&lt;&gt;"",K82&lt;&gt;"")),Listes!$A$74,"")))))))</f>
        <v/>
      </c>
      <c r="P82" s="90"/>
      <c r="Q82" s="158">
        <f t="shared" si="5"/>
        <v>0</v>
      </c>
    </row>
    <row r="83" spans="1:17" ht="20.100000000000001" customHeight="1" x14ac:dyDescent="0.25">
      <c r="A83" s="174">
        <v>77</v>
      </c>
      <c r="B83" s="180" t="str">
        <f>IF('Factures - Autres'!B83="","",'Factures - Autres'!B83)</f>
        <v/>
      </c>
      <c r="C83" s="181" t="str">
        <f>IF('Factures - Autres'!C83="","",'Factures - Autres'!C83)</f>
        <v/>
      </c>
      <c r="D83" s="181" t="str">
        <f>IF('Factures - Autres'!D83="","",'Factures - Autres'!D83)</f>
        <v/>
      </c>
      <c r="E83" s="180" t="str">
        <f>IF('Factures - Autres'!E83="","",'Factures - Autres'!E83)</f>
        <v/>
      </c>
      <c r="F83" s="255" t="str">
        <f>IF('Factures - Autres'!H83="","",'Factures - Autres'!F83)</f>
        <v/>
      </c>
      <c r="G83" s="439" t="str">
        <f>IF('Factures - Autres'!H83="","",'Factures - Autres'!G83)</f>
        <v/>
      </c>
      <c r="H83" s="440" t="str">
        <f>IF('Factures - Autres'!H83="","",'Factures - Autres'!H83)</f>
        <v/>
      </c>
      <c r="I83" s="257"/>
      <c r="J83" s="258" t="str">
        <f t="shared" si="3"/>
        <v/>
      </c>
      <c r="K83" s="442" t="str">
        <f t="shared" si="4"/>
        <v/>
      </c>
      <c r="L83" s="443"/>
      <c r="M83" s="182"/>
      <c r="N83" s="185"/>
      <c r="O83" s="266" t="str">
        <f>IF(H83="","",IF(OR(I83="",J83="",K83=""),Listes!$A$69,IF(AND(L83="",I83&lt;&gt;""),Listes!$A$70,IF(AND(H83&lt;L83,N83=""),Listes!$A$71,IF(AND(K83&lt;J83,N83=""),Listes!$A$72,IF(AND(L83&lt;&gt;"",L83&lt;H83,M83=""),Listes!$A$73,IF(AND(P83="",OR(I83&lt;&gt;"",J83&lt;&gt;"",K83&lt;&gt;"")),Listes!$A$74,"")))))))</f>
        <v/>
      </c>
      <c r="P83" s="90"/>
      <c r="Q83" s="158">
        <f t="shared" si="5"/>
        <v>0</v>
      </c>
    </row>
    <row r="84" spans="1:17" ht="20.100000000000001" customHeight="1" x14ac:dyDescent="0.25">
      <c r="A84" s="174">
        <v>78</v>
      </c>
      <c r="B84" s="180" t="str">
        <f>IF('Factures - Autres'!B84="","",'Factures - Autres'!B84)</f>
        <v/>
      </c>
      <c r="C84" s="181" t="str">
        <f>IF('Factures - Autres'!C84="","",'Factures - Autres'!C84)</f>
        <v/>
      </c>
      <c r="D84" s="181" t="str">
        <f>IF('Factures - Autres'!D84="","",'Factures - Autres'!D84)</f>
        <v/>
      </c>
      <c r="E84" s="180" t="str">
        <f>IF('Factures - Autres'!E84="","",'Factures - Autres'!E84)</f>
        <v/>
      </c>
      <c r="F84" s="255" t="str">
        <f>IF('Factures - Autres'!H84="","",'Factures - Autres'!F84)</f>
        <v/>
      </c>
      <c r="G84" s="439" t="str">
        <f>IF('Factures - Autres'!H84="","",'Factures - Autres'!G84)</f>
        <v/>
      </c>
      <c r="H84" s="440" t="str">
        <f>IF('Factures - Autres'!H84="","",'Factures - Autres'!H84)</f>
        <v/>
      </c>
      <c r="I84" s="257"/>
      <c r="J84" s="258" t="str">
        <f t="shared" si="3"/>
        <v/>
      </c>
      <c r="K84" s="442" t="str">
        <f t="shared" si="4"/>
        <v/>
      </c>
      <c r="L84" s="443"/>
      <c r="M84" s="182"/>
      <c r="N84" s="185"/>
      <c r="O84" s="266" t="str">
        <f>IF(H84="","",IF(OR(I84="",J84="",K84=""),Listes!$A$69,IF(AND(L84="",I84&lt;&gt;""),Listes!$A$70,IF(AND(H84&lt;L84,N84=""),Listes!$A$71,IF(AND(K84&lt;J84,N84=""),Listes!$A$72,IF(AND(L84&lt;&gt;"",L84&lt;H84,M84=""),Listes!$A$73,IF(AND(P84="",OR(I84&lt;&gt;"",J84&lt;&gt;"",K84&lt;&gt;"")),Listes!$A$74,"")))))))</f>
        <v/>
      </c>
      <c r="P84" s="90"/>
      <c r="Q84" s="158">
        <f t="shared" si="5"/>
        <v>0</v>
      </c>
    </row>
    <row r="85" spans="1:17" ht="20.100000000000001" customHeight="1" x14ac:dyDescent="0.25">
      <c r="A85" s="174">
        <v>79</v>
      </c>
      <c r="B85" s="180" t="str">
        <f>IF('Factures - Autres'!B85="","",'Factures - Autres'!B85)</f>
        <v/>
      </c>
      <c r="C85" s="181" t="str">
        <f>IF('Factures - Autres'!C85="","",'Factures - Autres'!C85)</f>
        <v/>
      </c>
      <c r="D85" s="181" t="str">
        <f>IF('Factures - Autres'!D85="","",'Factures - Autres'!D85)</f>
        <v/>
      </c>
      <c r="E85" s="180" t="str">
        <f>IF('Factures - Autres'!E85="","",'Factures - Autres'!E85)</f>
        <v/>
      </c>
      <c r="F85" s="255" t="str">
        <f>IF('Factures - Autres'!H85="","",'Factures - Autres'!F85)</f>
        <v/>
      </c>
      <c r="G85" s="439" t="str">
        <f>IF('Factures - Autres'!H85="","",'Factures - Autres'!G85)</f>
        <v/>
      </c>
      <c r="H85" s="440" t="str">
        <f>IF('Factures - Autres'!H85="","",'Factures - Autres'!H85)</f>
        <v/>
      </c>
      <c r="I85" s="257"/>
      <c r="J85" s="258" t="str">
        <f t="shared" si="3"/>
        <v/>
      </c>
      <c r="K85" s="442" t="str">
        <f t="shared" si="4"/>
        <v/>
      </c>
      <c r="L85" s="443"/>
      <c r="M85" s="182"/>
      <c r="N85" s="185"/>
      <c r="O85" s="266" t="str">
        <f>IF(H85="","",IF(OR(I85="",J85="",K85=""),Listes!$A$69,IF(AND(L85="",I85&lt;&gt;""),Listes!$A$70,IF(AND(H85&lt;L85,N85=""),Listes!$A$71,IF(AND(K85&lt;J85,N85=""),Listes!$A$72,IF(AND(L85&lt;&gt;"",L85&lt;H85,M85=""),Listes!$A$73,IF(AND(P85="",OR(I85&lt;&gt;"",J85&lt;&gt;"",K85&lt;&gt;"")),Listes!$A$74,"")))))))</f>
        <v/>
      </c>
      <c r="P85" s="90"/>
      <c r="Q85" s="158">
        <f t="shared" si="5"/>
        <v>0</v>
      </c>
    </row>
    <row r="86" spans="1:17" ht="20.100000000000001" customHeight="1" x14ac:dyDescent="0.25">
      <c r="A86" s="174">
        <v>80</v>
      </c>
      <c r="B86" s="180" t="str">
        <f>IF('Factures - Autres'!B86="","",'Factures - Autres'!B86)</f>
        <v/>
      </c>
      <c r="C86" s="181" t="str">
        <f>IF('Factures - Autres'!C86="","",'Factures - Autres'!C86)</f>
        <v/>
      </c>
      <c r="D86" s="181" t="str">
        <f>IF('Factures - Autres'!D86="","",'Factures - Autres'!D86)</f>
        <v/>
      </c>
      <c r="E86" s="180" t="str">
        <f>IF('Factures - Autres'!E86="","",'Factures - Autres'!E86)</f>
        <v/>
      </c>
      <c r="F86" s="255" t="str">
        <f>IF('Factures - Autres'!H86="","",'Factures - Autres'!F86)</f>
        <v/>
      </c>
      <c r="G86" s="439" t="str">
        <f>IF('Factures - Autres'!H86="","",'Factures - Autres'!G86)</f>
        <v/>
      </c>
      <c r="H86" s="440" t="str">
        <f>IF('Factures - Autres'!H86="","",'Factures - Autres'!H86)</f>
        <v/>
      </c>
      <c r="I86" s="257"/>
      <c r="J86" s="258" t="str">
        <f t="shared" si="3"/>
        <v/>
      </c>
      <c r="K86" s="442" t="str">
        <f t="shared" si="4"/>
        <v/>
      </c>
      <c r="L86" s="443"/>
      <c r="M86" s="182"/>
      <c r="N86" s="185"/>
      <c r="O86" s="266" t="str">
        <f>IF(H86="","",IF(OR(I86="",J86="",K86=""),Listes!$A$69,IF(AND(L86="",I86&lt;&gt;""),Listes!$A$70,IF(AND(H86&lt;L86,N86=""),Listes!$A$71,IF(AND(K86&lt;J86,N86=""),Listes!$A$72,IF(AND(L86&lt;&gt;"",L86&lt;H86,M86=""),Listes!$A$73,IF(AND(P86="",OR(I86&lt;&gt;"",J86&lt;&gt;"",K86&lt;&gt;"")),Listes!$A$74,"")))))))</f>
        <v/>
      </c>
      <c r="P86" s="90"/>
      <c r="Q86" s="158">
        <f t="shared" si="5"/>
        <v>0</v>
      </c>
    </row>
    <row r="87" spans="1:17" ht="20.100000000000001" customHeight="1" x14ac:dyDescent="0.25">
      <c r="A87" s="174">
        <v>81</v>
      </c>
      <c r="B87" s="180" t="str">
        <f>IF('Factures - Autres'!B87="","",'Factures - Autres'!B87)</f>
        <v/>
      </c>
      <c r="C87" s="181" t="str">
        <f>IF('Factures - Autres'!C87="","",'Factures - Autres'!C87)</f>
        <v/>
      </c>
      <c r="D87" s="181" t="str">
        <f>IF('Factures - Autres'!D87="","",'Factures - Autres'!D87)</f>
        <v/>
      </c>
      <c r="E87" s="180" t="str">
        <f>IF('Factures - Autres'!E87="","",'Factures - Autres'!E87)</f>
        <v/>
      </c>
      <c r="F87" s="255" t="str">
        <f>IF('Factures - Autres'!H87="","",'Factures - Autres'!F87)</f>
        <v/>
      </c>
      <c r="G87" s="439" t="str">
        <f>IF('Factures - Autres'!H87="","",'Factures - Autres'!G87)</f>
        <v/>
      </c>
      <c r="H87" s="440" t="str">
        <f>IF('Factures - Autres'!H87="","",'Factures - Autres'!H87)</f>
        <v/>
      </c>
      <c r="I87" s="257"/>
      <c r="J87" s="258" t="str">
        <f t="shared" si="3"/>
        <v/>
      </c>
      <c r="K87" s="442" t="str">
        <f t="shared" si="4"/>
        <v/>
      </c>
      <c r="L87" s="443"/>
      <c r="M87" s="182"/>
      <c r="N87" s="185"/>
      <c r="O87" s="266" t="str">
        <f>IF(H87="","",IF(OR(I87="",J87="",K87=""),Listes!$A$69,IF(AND(L87="",I87&lt;&gt;""),Listes!$A$70,IF(AND(H87&lt;L87,N87=""),Listes!$A$71,IF(AND(K87&lt;J87,N87=""),Listes!$A$72,IF(AND(L87&lt;&gt;"",L87&lt;H87,M87=""),Listes!$A$73,IF(AND(P87="",OR(I87&lt;&gt;"",J87&lt;&gt;"",K87&lt;&gt;"")),Listes!$A$74,"")))))))</f>
        <v/>
      </c>
      <c r="P87" s="90"/>
      <c r="Q87" s="158">
        <f t="shared" si="5"/>
        <v>0</v>
      </c>
    </row>
    <row r="88" spans="1:17" ht="20.100000000000001" customHeight="1" x14ac:dyDescent="0.25">
      <c r="A88" s="174">
        <v>82</v>
      </c>
      <c r="B88" s="180" t="str">
        <f>IF('Factures - Autres'!B88="","",'Factures - Autres'!B88)</f>
        <v/>
      </c>
      <c r="C88" s="181" t="str">
        <f>IF('Factures - Autres'!C88="","",'Factures - Autres'!C88)</f>
        <v/>
      </c>
      <c r="D88" s="181" t="str">
        <f>IF('Factures - Autres'!D88="","",'Factures - Autres'!D88)</f>
        <v/>
      </c>
      <c r="E88" s="180" t="str">
        <f>IF('Factures - Autres'!E88="","",'Factures - Autres'!E88)</f>
        <v/>
      </c>
      <c r="F88" s="255" t="str">
        <f>IF('Factures - Autres'!H88="","",'Factures - Autres'!F88)</f>
        <v/>
      </c>
      <c r="G88" s="439" t="str">
        <f>IF('Factures - Autres'!H88="","",'Factures - Autres'!G88)</f>
        <v/>
      </c>
      <c r="H88" s="440" t="str">
        <f>IF('Factures - Autres'!H88="","",'Factures - Autres'!H88)</f>
        <v/>
      </c>
      <c r="I88" s="257"/>
      <c r="J88" s="258" t="str">
        <f t="shared" si="3"/>
        <v/>
      </c>
      <c r="K88" s="442" t="str">
        <f t="shared" si="4"/>
        <v/>
      </c>
      <c r="L88" s="443"/>
      <c r="M88" s="182"/>
      <c r="N88" s="185"/>
      <c r="O88" s="266" t="str">
        <f>IF(H88="","",IF(OR(I88="",J88="",K88=""),Listes!$A$69,IF(AND(L88="",I88&lt;&gt;""),Listes!$A$70,IF(AND(H88&lt;L88,N88=""),Listes!$A$71,IF(AND(K88&lt;J88,N88=""),Listes!$A$72,IF(AND(L88&lt;&gt;"",L88&lt;H88,M88=""),Listes!$A$73,IF(AND(P88="",OR(I88&lt;&gt;"",J88&lt;&gt;"",K88&lt;&gt;"")),Listes!$A$74,"")))))))</f>
        <v/>
      </c>
      <c r="P88" s="90"/>
      <c r="Q88" s="158">
        <f t="shared" si="5"/>
        <v>0</v>
      </c>
    </row>
    <row r="89" spans="1:17" ht="20.100000000000001" customHeight="1" x14ac:dyDescent="0.25">
      <c r="A89" s="174">
        <v>83</v>
      </c>
      <c r="B89" s="180" t="str">
        <f>IF('Factures - Autres'!B89="","",'Factures - Autres'!B89)</f>
        <v/>
      </c>
      <c r="C89" s="181" t="str">
        <f>IF('Factures - Autres'!C89="","",'Factures - Autres'!C89)</f>
        <v/>
      </c>
      <c r="D89" s="181" t="str">
        <f>IF('Factures - Autres'!D89="","",'Factures - Autres'!D89)</f>
        <v/>
      </c>
      <c r="E89" s="180" t="str">
        <f>IF('Factures - Autres'!E89="","",'Factures - Autres'!E89)</f>
        <v/>
      </c>
      <c r="F89" s="255" t="str">
        <f>IF('Factures - Autres'!H89="","",'Factures - Autres'!F89)</f>
        <v/>
      </c>
      <c r="G89" s="439" t="str">
        <f>IF('Factures - Autres'!H89="","",'Factures - Autres'!G89)</f>
        <v/>
      </c>
      <c r="H89" s="440" t="str">
        <f>IF('Factures - Autres'!H89="","",'Factures - Autres'!H89)</f>
        <v/>
      </c>
      <c r="I89" s="257"/>
      <c r="J89" s="258" t="str">
        <f t="shared" si="3"/>
        <v/>
      </c>
      <c r="K89" s="442" t="str">
        <f t="shared" si="4"/>
        <v/>
      </c>
      <c r="L89" s="443"/>
      <c r="M89" s="182"/>
      <c r="N89" s="185"/>
      <c r="O89" s="266" t="str">
        <f>IF(H89="","",IF(OR(I89="",J89="",K89=""),Listes!$A$69,IF(AND(L89="",I89&lt;&gt;""),Listes!$A$70,IF(AND(H89&lt;L89,N89=""),Listes!$A$71,IF(AND(K89&lt;J89,N89=""),Listes!$A$72,IF(AND(L89&lt;&gt;"",L89&lt;H89,M89=""),Listes!$A$73,IF(AND(P89="",OR(I89&lt;&gt;"",J89&lt;&gt;"",K89&lt;&gt;"")),Listes!$A$74,"")))))))</f>
        <v/>
      </c>
      <c r="P89" s="90"/>
      <c r="Q89" s="158">
        <f t="shared" si="5"/>
        <v>0</v>
      </c>
    </row>
    <row r="90" spans="1:17" ht="20.100000000000001" customHeight="1" x14ac:dyDescent="0.25">
      <c r="A90" s="174">
        <v>84</v>
      </c>
      <c r="B90" s="180" t="str">
        <f>IF('Factures - Autres'!B90="","",'Factures - Autres'!B90)</f>
        <v/>
      </c>
      <c r="C90" s="181" t="str">
        <f>IF('Factures - Autres'!C90="","",'Factures - Autres'!C90)</f>
        <v/>
      </c>
      <c r="D90" s="181" t="str">
        <f>IF('Factures - Autres'!D90="","",'Factures - Autres'!D90)</f>
        <v/>
      </c>
      <c r="E90" s="180" t="str">
        <f>IF('Factures - Autres'!E90="","",'Factures - Autres'!E90)</f>
        <v/>
      </c>
      <c r="F90" s="255" t="str">
        <f>IF('Factures - Autres'!H90="","",'Factures - Autres'!F90)</f>
        <v/>
      </c>
      <c r="G90" s="439" t="str">
        <f>IF('Factures - Autres'!H90="","",'Factures - Autres'!G90)</f>
        <v/>
      </c>
      <c r="H90" s="440" t="str">
        <f>IF('Factures - Autres'!H90="","",'Factures - Autres'!H90)</f>
        <v/>
      </c>
      <c r="I90" s="257"/>
      <c r="J90" s="258" t="str">
        <f t="shared" si="3"/>
        <v/>
      </c>
      <c r="K90" s="442" t="str">
        <f t="shared" si="4"/>
        <v/>
      </c>
      <c r="L90" s="443"/>
      <c r="M90" s="182"/>
      <c r="N90" s="185"/>
      <c r="O90" s="266" t="str">
        <f>IF(H90="","",IF(OR(I90="",J90="",K90=""),Listes!$A$69,IF(AND(L90="",I90&lt;&gt;""),Listes!$A$70,IF(AND(H90&lt;L90,N90=""),Listes!$A$71,IF(AND(K90&lt;J90,N90=""),Listes!$A$72,IF(AND(L90&lt;&gt;"",L90&lt;H90,M90=""),Listes!$A$73,IF(AND(P90="",OR(I90&lt;&gt;"",J90&lt;&gt;"",K90&lt;&gt;"")),Listes!$A$74,"")))))))</f>
        <v/>
      </c>
      <c r="P90" s="90"/>
      <c r="Q90" s="158">
        <f t="shared" si="5"/>
        <v>0</v>
      </c>
    </row>
    <row r="91" spans="1:17" ht="20.100000000000001" customHeight="1" x14ac:dyDescent="0.25">
      <c r="A91" s="174">
        <v>85</v>
      </c>
      <c r="B91" s="180" t="str">
        <f>IF('Factures - Autres'!B91="","",'Factures - Autres'!B91)</f>
        <v/>
      </c>
      <c r="C91" s="181" t="str">
        <f>IF('Factures - Autres'!C91="","",'Factures - Autres'!C91)</f>
        <v/>
      </c>
      <c r="D91" s="181" t="str">
        <f>IF('Factures - Autres'!D91="","",'Factures - Autres'!D91)</f>
        <v/>
      </c>
      <c r="E91" s="180" t="str">
        <f>IF('Factures - Autres'!E91="","",'Factures - Autres'!E91)</f>
        <v/>
      </c>
      <c r="F91" s="255" t="str">
        <f>IF('Factures - Autres'!H91="","",'Factures - Autres'!F91)</f>
        <v/>
      </c>
      <c r="G91" s="439" t="str">
        <f>IF('Factures - Autres'!H91="","",'Factures - Autres'!G91)</f>
        <v/>
      </c>
      <c r="H91" s="440" t="str">
        <f>IF('Factures - Autres'!H91="","",'Factures - Autres'!H91)</f>
        <v/>
      </c>
      <c r="I91" s="257"/>
      <c r="J91" s="258" t="str">
        <f t="shared" si="3"/>
        <v/>
      </c>
      <c r="K91" s="442" t="str">
        <f t="shared" si="4"/>
        <v/>
      </c>
      <c r="L91" s="443"/>
      <c r="M91" s="182"/>
      <c r="N91" s="185"/>
      <c r="O91" s="266" t="str">
        <f>IF(H91="","",IF(OR(I91="",J91="",K91=""),Listes!$A$69,IF(AND(L91="",I91&lt;&gt;""),Listes!$A$70,IF(AND(H91&lt;L91,N91=""),Listes!$A$71,IF(AND(K91&lt;J91,N91=""),Listes!$A$72,IF(AND(L91&lt;&gt;"",L91&lt;H91,M91=""),Listes!$A$73,IF(AND(P91="",OR(I91&lt;&gt;"",J91&lt;&gt;"",K91&lt;&gt;"")),Listes!$A$74,"")))))))</f>
        <v/>
      </c>
      <c r="P91" s="90"/>
      <c r="Q91" s="158">
        <f t="shared" si="5"/>
        <v>0</v>
      </c>
    </row>
    <row r="92" spans="1:17" ht="20.100000000000001" customHeight="1" x14ac:dyDescent="0.25">
      <c r="A92" s="174">
        <v>86</v>
      </c>
      <c r="B92" s="180" t="str">
        <f>IF('Factures - Autres'!B92="","",'Factures - Autres'!B92)</f>
        <v/>
      </c>
      <c r="C92" s="181" t="str">
        <f>IF('Factures - Autres'!C92="","",'Factures - Autres'!C92)</f>
        <v/>
      </c>
      <c r="D92" s="181" t="str">
        <f>IF('Factures - Autres'!D92="","",'Factures - Autres'!D92)</f>
        <v/>
      </c>
      <c r="E92" s="180" t="str">
        <f>IF('Factures - Autres'!E92="","",'Factures - Autres'!E92)</f>
        <v/>
      </c>
      <c r="F92" s="255" t="str">
        <f>IF('Factures - Autres'!H92="","",'Factures - Autres'!F92)</f>
        <v/>
      </c>
      <c r="G92" s="439" t="str">
        <f>IF('Factures - Autres'!H92="","",'Factures - Autres'!G92)</f>
        <v/>
      </c>
      <c r="H92" s="440" t="str">
        <f>IF('Factures - Autres'!H92="","",'Factures - Autres'!H92)</f>
        <v/>
      </c>
      <c r="I92" s="257"/>
      <c r="J92" s="258" t="str">
        <f t="shared" si="3"/>
        <v/>
      </c>
      <c r="K92" s="442" t="str">
        <f t="shared" si="4"/>
        <v/>
      </c>
      <c r="L92" s="443"/>
      <c r="M92" s="182"/>
      <c r="N92" s="185"/>
      <c r="O92" s="266" t="str">
        <f>IF(H92="","",IF(OR(I92="",J92="",K92=""),Listes!$A$69,IF(AND(L92="",I92&lt;&gt;""),Listes!$A$70,IF(AND(H92&lt;L92,N92=""),Listes!$A$71,IF(AND(K92&lt;J92,N92=""),Listes!$A$72,IF(AND(L92&lt;&gt;"",L92&lt;H92,M92=""),Listes!$A$73,IF(AND(P92="",OR(I92&lt;&gt;"",J92&lt;&gt;"",K92&lt;&gt;"")),Listes!$A$74,"")))))))</f>
        <v/>
      </c>
      <c r="P92" s="90"/>
      <c r="Q92" s="158">
        <f t="shared" si="5"/>
        <v>0</v>
      </c>
    </row>
    <row r="93" spans="1:17" ht="20.100000000000001" customHeight="1" x14ac:dyDescent="0.25">
      <c r="A93" s="174">
        <v>87</v>
      </c>
      <c r="B93" s="180" t="str">
        <f>IF('Factures - Autres'!B93="","",'Factures - Autres'!B93)</f>
        <v/>
      </c>
      <c r="C93" s="181" t="str">
        <f>IF('Factures - Autres'!C93="","",'Factures - Autres'!C93)</f>
        <v/>
      </c>
      <c r="D93" s="181" t="str">
        <f>IF('Factures - Autres'!D93="","",'Factures - Autres'!D93)</f>
        <v/>
      </c>
      <c r="E93" s="180" t="str">
        <f>IF('Factures - Autres'!E93="","",'Factures - Autres'!E93)</f>
        <v/>
      </c>
      <c r="F93" s="255" t="str">
        <f>IF('Factures - Autres'!H93="","",'Factures - Autres'!F93)</f>
        <v/>
      </c>
      <c r="G93" s="439" t="str">
        <f>IF('Factures - Autres'!H93="","",'Factures - Autres'!G93)</f>
        <v/>
      </c>
      <c r="H93" s="440" t="str">
        <f>IF('Factures - Autres'!H93="","",'Factures - Autres'!H93)</f>
        <v/>
      </c>
      <c r="I93" s="257"/>
      <c r="J93" s="258" t="str">
        <f t="shared" si="3"/>
        <v/>
      </c>
      <c r="K93" s="442" t="str">
        <f t="shared" si="4"/>
        <v/>
      </c>
      <c r="L93" s="443"/>
      <c r="M93" s="182"/>
      <c r="N93" s="185"/>
      <c r="O93" s="266" t="str">
        <f>IF(H93="","",IF(OR(I93="",J93="",K93=""),Listes!$A$69,IF(AND(L93="",I93&lt;&gt;""),Listes!$A$70,IF(AND(H93&lt;L93,N93=""),Listes!$A$71,IF(AND(K93&lt;J93,N93=""),Listes!$A$72,IF(AND(L93&lt;&gt;"",L93&lt;H93,M93=""),Listes!$A$73,IF(AND(P93="",OR(I93&lt;&gt;"",J93&lt;&gt;"",K93&lt;&gt;"")),Listes!$A$74,"")))))))</f>
        <v/>
      </c>
      <c r="P93" s="90"/>
      <c r="Q93" s="158">
        <f t="shared" si="5"/>
        <v>0</v>
      </c>
    </row>
    <row r="94" spans="1:17" ht="20.100000000000001" customHeight="1" x14ac:dyDescent="0.25">
      <c r="A94" s="174">
        <v>88</v>
      </c>
      <c r="B94" s="180" t="str">
        <f>IF('Factures - Autres'!B94="","",'Factures - Autres'!B94)</f>
        <v/>
      </c>
      <c r="C94" s="181" t="str">
        <f>IF('Factures - Autres'!C94="","",'Factures - Autres'!C94)</f>
        <v/>
      </c>
      <c r="D94" s="181" t="str">
        <f>IF('Factures - Autres'!D94="","",'Factures - Autres'!D94)</f>
        <v/>
      </c>
      <c r="E94" s="180" t="str">
        <f>IF('Factures - Autres'!E94="","",'Factures - Autres'!E94)</f>
        <v/>
      </c>
      <c r="F94" s="255" t="str">
        <f>IF('Factures - Autres'!H94="","",'Factures - Autres'!F94)</f>
        <v/>
      </c>
      <c r="G94" s="439" t="str">
        <f>IF('Factures - Autres'!H94="","",'Factures - Autres'!G94)</f>
        <v/>
      </c>
      <c r="H94" s="440" t="str">
        <f>IF('Factures - Autres'!H94="","",'Factures - Autres'!H94)</f>
        <v/>
      </c>
      <c r="I94" s="257"/>
      <c r="J94" s="258" t="str">
        <f t="shared" si="3"/>
        <v/>
      </c>
      <c r="K94" s="442" t="str">
        <f t="shared" si="4"/>
        <v/>
      </c>
      <c r="L94" s="443"/>
      <c r="M94" s="182"/>
      <c r="N94" s="185"/>
      <c r="O94" s="266" t="str">
        <f>IF(H94="","",IF(OR(I94="",J94="",K94=""),Listes!$A$69,IF(AND(L94="",I94&lt;&gt;""),Listes!$A$70,IF(AND(H94&lt;L94,N94=""),Listes!$A$71,IF(AND(K94&lt;J94,N94=""),Listes!$A$72,IF(AND(L94&lt;&gt;"",L94&lt;H94,M94=""),Listes!$A$73,IF(AND(P94="",OR(I94&lt;&gt;"",J94&lt;&gt;"",K94&lt;&gt;"")),Listes!$A$74,"")))))))</f>
        <v/>
      </c>
      <c r="P94" s="90"/>
      <c r="Q94" s="158">
        <f t="shared" si="5"/>
        <v>0</v>
      </c>
    </row>
    <row r="95" spans="1:17" ht="20.100000000000001" customHeight="1" x14ac:dyDescent="0.25">
      <c r="A95" s="174">
        <v>89</v>
      </c>
      <c r="B95" s="180" t="str">
        <f>IF('Factures - Autres'!B95="","",'Factures - Autres'!B95)</f>
        <v/>
      </c>
      <c r="C95" s="181" t="str">
        <f>IF('Factures - Autres'!C95="","",'Factures - Autres'!C95)</f>
        <v/>
      </c>
      <c r="D95" s="181" t="str">
        <f>IF('Factures - Autres'!D95="","",'Factures - Autres'!D95)</f>
        <v/>
      </c>
      <c r="E95" s="180" t="str">
        <f>IF('Factures - Autres'!E95="","",'Factures - Autres'!E95)</f>
        <v/>
      </c>
      <c r="F95" s="255" t="str">
        <f>IF('Factures - Autres'!H95="","",'Factures - Autres'!F95)</f>
        <v/>
      </c>
      <c r="G95" s="439" t="str">
        <f>IF('Factures - Autres'!H95="","",'Factures - Autres'!G95)</f>
        <v/>
      </c>
      <c r="H95" s="440" t="str">
        <f>IF('Factures - Autres'!H95="","",'Factures - Autres'!H95)</f>
        <v/>
      </c>
      <c r="I95" s="257"/>
      <c r="J95" s="258" t="str">
        <f t="shared" si="3"/>
        <v/>
      </c>
      <c r="K95" s="442" t="str">
        <f t="shared" si="4"/>
        <v/>
      </c>
      <c r="L95" s="443"/>
      <c r="M95" s="182"/>
      <c r="N95" s="185"/>
      <c r="O95" s="266" t="str">
        <f>IF(H95="","",IF(OR(I95="",J95="",K95=""),Listes!$A$69,IF(AND(L95="",I95&lt;&gt;""),Listes!$A$70,IF(AND(H95&lt;L95,N95=""),Listes!$A$71,IF(AND(K95&lt;J95,N95=""),Listes!$A$72,IF(AND(L95&lt;&gt;"",L95&lt;H95,M95=""),Listes!$A$73,IF(AND(P95="",OR(I95&lt;&gt;"",J95&lt;&gt;"",K95&lt;&gt;"")),Listes!$A$74,"")))))))</f>
        <v/>
      </c>
      <c r="P95" s="90"/>
      <c r="Q95" s="158">
        <f t="shared" si="5"/>
        <v>0</v>
      </c>
    </row>
    <row r="96" spans="1:17" ht="20.100000000000001" customHeight="1" x14ac:dyDescent="0.25">
      <c r="A96" s="174">
        <v>90</v>
      </c>
      <c r="B96" s="180" t="str">
        <f>IF('Factures - Autres'!B96="","",'Factures - Autres'!B96)</f>
        <v/>
      </c>
      <c r="C96" s="181" t="str">
        <f>IF('Factures - Autres'!C96="","",'Factures - Autres'!C96)</f>
        <v/>
      </c>
      <c r="D96" s="181" t="str">
        <f>IF('Factures - Autres'!D96="","",'Factures - Autres'!D96)</f>
        <v/>
      </c>
      <c r="E96" s="180" t="str">
        <f>IF('Factures - Autres'!E96="","",'Factures - Autres'!E96)</f>
        <v/>
      </c>
      <c r="F96" s="255" t="str">
        <f>IF('Factures - Autres'!H96="","",'Factures - Autres'!F96)</f>
        <v/>
      </c>
      <c r="G96" s="439" t="str">
        <f>IF('Factures - Autres'!H96="","",'Factures - Autres'!G96)</f>
        <v/>
      </c>
      <c r="H96" s="440" t="str">
        <f>IF('Factures - Autres'!H96="","",'Factures - Autres'!H96)</f>
        <v/>
      </c>
      <c r="I96" s="257"/>
      <c r="J96" s="258" t="str">
        <f t="shared" si="3"/>
        <v/>
      </c>
      <c r="K96" s="442" t="str">
        <f t="shared" si="4"/>
        <v/>
      </c>
      <c r="L96" s="443"/>
      <c r="M96" s="182"/>
      <c r="N96" s="185"/>
      <c r="O96" s="266" t="str">
        <f>IF(H96="","",IF(OR(I96="",J96="",K96=""),Listes!$A$69,IF(AND(L96="",I96&lt;&gt;""),Listes!$A$70,IF(AND(H96&lt;L96,N96=""),Listes!$A$71,IF(AND(K96&lt;J96,N96=""),Listes!$A$72,IF(AND(L96&lt;&gt;"",L96&lt;H96,M96=""),Listes!$A$73,IF(AND(P96="",OR(I96&lt;&gt;"",J96&lt;&gt;"",K96&lt;&gt;"")),Listes!$A$74,"")))))))</f>
        <v/>
      </c>
      <c r="P96" s="90"/>
      <c r="Q96" s="158">
        <f t="shared" si="5"/>
        <v>0</v>
      </c>
    </row>
    <row r="97" spans="1:17" ht="20.100000000000001" customHeight="1" x14ac:dyDescent="0.25">
      <c r="A97" s="174">
        <v>91</v>
      </c>
      <c r="B97" s="180" t="str">
        <f>IF('Factures - Autres'!B97="","",'Factures - Autres'!B97)</f>
        <v/>
      </c>
      <c r="C97" s="181" t="str">
        <f>IF('Factures - Autres'!C97="","",'Factures - Autres'!C97)</f>
        <v/>
      </c>
      <c r="D97" s="181" t="str">
        <f>IF('Factures - Autres'!D97="","",'Factures - Autres'!D97)</f>
        <v/>
      </c>
      <c r="E97" s="180" t="str">
        <f>IF('Factures - Autres'!E97="","",'Factures - Autres'!E97)</f>
        <v/>
      </c>
      <c r="F97" s="255" t="str">
        <f>IF('Factures - Autres'!H97="","",'Factures - Autres'!F97)</f>
        <v/>
      </c>
      <c r="G97" s="439" t="str">
        <f>IF('Factures - Autres'!H97="","",'Factures - Autres'!G97)</f>
        <v/>
      </c>
      <c r="H97" s="440" t="str">
        <f>IF('Factures - Autres'!H97="","",'Factures - Autres'!H97)</f>
        <v/>
      </c>
      <c r="I97" s="257"/>
      <c r="J97" s="258" t="str">
        <f t="shared" si="3"/>
        <v/>
      </c>
      <c r="K97" s="442" t="str">
        <f t="shared" si="4"/>
        <v/>
      </c>
      <c r="L97" s="443"/>
      <c r="M97" s="182"/>
      <c r="N97" s="185"/>
      <c r="O97" s="266" t="str">
        <f>IF(H97="","",IF(OR(I97="",J97="",K97=""),Listes!$A$69,IF(AND(L97="",I97&lt;&gt;""),Listes!$A$70,IF(AND(H97&lt;L97,N97=""),Listes!$A$71,IF(AND(K97&lt;J97,N97=""),Listes!$A$72,IF(AND(L97&lt;&gt;"",L97&lt;H97,M97=""),Listes!$A$73,IF(AND(P97="",OR(I97&lt;&gt;"",J97&lt;&gt;"",K97&lt;&gt;"")),Listes!$A$74,"")))))))</f>
        <v/>
      </c>
      <c r="P97" s="90"/>
      <c r="Q97" s="158">
        <f t="shared" si="5"/>
        <v>0</v>
      </c>
    </row>
    <row r="98" spans="1:17" ht="20.100000000000001" customHeight="1" x14ac:dyDescent="0.25">
      <c r="A98" s="174">
        <v>92</v>
      </c>
      <c r="B98" s="180" t="str">
        <f>IF('Factures - Autres'!B98="","",'Factures - Autres'!B98)</f>
        <v/>
      </c>
      <c r="C98" s="181" t="str">
        <f>IF('Factures - Autres'!C98="","",'Factures - Autres'!C98)</f>
        <v/>
      </c>
      <c r="D98" s="181" t="str">
        <f>IF('Factures - Autres'!D98="","",'Factures - Autres'!D98)</f>
        <v/>
      </c>
      <c r="E98" s="180" t="str">
        <f>IF('Factures - Autres'!E98="","",'Factures - Autres'!E98)</f>
        <v/>
      </c>
      <c r="F98" s="255" t="str">
        <f>IF('Factures - Autres'!H98="","",'Factures - Autres'!F98)</f>
        <v/>
      </c>
      <c r="G98" s="439" t="str">
        <f>IF('Factures - Autres'!H98="","",'Factures - Autres'!G98)</f>
        <v/>
      </c>
      <c r="H98" s="440" t="str">
        <f>IF('Factures - Autres'!H98="","",'Factures - Autres'!H98)</f>
        <v/>
      </c>
      <c r="I98" s="257"/>
      <c r="J98" s="258" t="str">
        <f t="shared" si="3"/>
        <v/>
      </c>
      <c r="K98" s="442" t="str">
        <f t="shared" si="4"/>
        <v/>
      </c>
      <c r="L98" s="443"/>
      <c r="M98" s="182"/>
      <c r="N98" s="185"/>
      <c r="O98" s="266" t="str">
        <f>IF(H98="","",IF(OR(I98="",J98="",K98=""),Listes!$A$69,IF(AND(L98="",I98&lt;&gt;""),Listes!$A$70,IF(AND(H98&lt;L98,N98=""),Listes!$A$71,IF(AND(K98&lt;J98,N98=""),Listes!$A$72,IF(AND(L98&lt;&gt;"",L98&lt;H98,M98=""),Listes!$A$73,IF(AND(P98="",OR(I98&lt;&gt;"",J98&lt;&gt;"",K98&lt;&gt;"")),Listes!$A$74,"")))))))</f>
        <v/>
      </c>
      <c r="P98" s="90"/>
      <c r="Q98" s="158">
        <f t="shared" si="5"/>
        <v>0</v>
      </c>
    </row>
    <row r="99" spans="1:17" ht="20.100000000000001" customHeight="1" x14ac:dyDescent="0.25">
      <c r="A99" s="174">
        <v>93</v>
      </c>
      <c r="B99" s="180" t="str">
        <f>IF('Factures - Autres'!B99="","",'Factures - Autres'!B99)</f>
        <v/>
      </c>
      <c r="C99" s="181" t="str">
        <f>IF('Factures - Autres'!C99="","",'Factures - Autres'!C99)</f>
        <v/>
      </c>
      <c r="D99" s="181" t="str">
        <f>IF('Factures - Autres'!D99="","",'Factures - Autres'!D99)</f>
        <v/>
      </c>
      <c r="E99" s="180" t="str">
        <f>IF('Factures - Autres'!E99="","",'Factures - Autres'!E99)</f>
        <v/>
      </c>
      <c r="F99" s="255" t="str">
        <f>IF('Factures - Autres'!H99="","",'Factures - Autres'!F99)</f>
        <v/>
      </c>
      <c r="G99" s="439" t="str">
        <f>IF('Factures - Autres'!H99="","",'Factures - Autres'!G99)</f>
        <v/>
      </c>
      <c r="H99" s="440" t="str">
        <f>IF('Factures - Autres'!H99="","",'Factures - Autres'!H99)</f>
        <v/>
      </c>
      <c r="I99" s="257"/>
      <c r="J99" s="258" t="str">
        <f t="shared" si="3"/>
        <v/>
      </c>
      <c r="K99" s="442" t="str">
        <f t="shared" si="4"/>
        <v/>
      </c>
      <c r="L99" s="443"/>
      <c r="M99" s="182"/>
      <c r="N99" s="185"/>
      <c r="O99" s="266" t="str">
        <f>IF(H99="","",IF(OR(I99="",J99="",K99=""),Listes!$A$69,IF(AND(L99="",I99&lt;&gt;""),Listes!$A$70,IF(AND(H99&lt;L99,N99=""),Listes!$A$71,IF(AND(K99&lt;J99,N99=""),Listes!$A$72,IF(AND(L99&lt;&gt;"",L99&lt;H99,M99=""),Listes!$A$73,IF(AND(P99="",OR(I99&lt;&gt;"",J99&lt;&gt;"",K99&lt;&gt;"")),Listes!$A$74,"")))))))</f>
        <v/>
      </c>
      <c r="P99" s="90"/>
      <c r="Q99" s="158">
        <f t="shared" si="5"/>
        <v>0</v>
      </c>
    </row>
    <row r="100" spans="1:17" ht="20.100000000000001" customHeight="1" x14ac:dyDescent="0.25">
      <c r="A100" s="174">
        <v>94</v>
      </c>
      <c r="B100" s="180" t="str">
        <f>IF('Factures - Autres'!B100="","",'Factures - Autres'!B100)</f>
        <v/>
      </c>
      <c r="C100" s="181" t="str">
        <f>IF('Factures - Autres'!C100="","",'Factures - Autres'!C100)</f>
        <v/>
      </c>
      <c r="D100" s="181" t="str">
        <f>IF('Factures - Autres'!D100="","",'Factures - Autres'!D100)</f>
        <v/>
      </c>
      <c r="E100" s="180" t="str">
        <f>IF('Factures - Autres'!E100="","",'Factures - Autres'!E100)</f>
        <v/>
      </c>
      <c r="F100" s="255" t="str">
        <f>IF('Factures - Autres'!H100="","",'Factures - Autres'!F100)</f>
        <v/>
      </c>
      <c r="G100" s="439" t="str">
        <f>IF('Factures - Autres'!H100="","",'Factures - Autres'!G100)</f>
        <v/>
      </c>
      <c r="H100" s="440" t="str">
        <f>IF('Factures - Autres'!H100="","",'Factures - Autres'!H100)</f>
        <v/>
      </c>
      <c r="I100" s="257"/>
      <c r="J100" s="258" t="str">
        <f t="shared" si="3"/>
        <v/>
      </c>
      <c r="K100" s="442" t="str">
        <f t="shared" si="4"/>
        <v/>
      </c>
      <c r="L100" s="443"/>
      <c r="M100" s="182"/>
      <c r="N100" s="185"/>
      <c r="O100" s="266" t="str">
        <f>IF(H100="","",IF(OR(I100="",J100="",K100=""),Listes!$A$69,IF(AND(L100="",I100&lt;&gt;""),Listes!$A$70,IF(AND(H100&lt;L100,N100=""),Listes!$A$71,IF(AND(K100&lt;J100,N100=""),Listes!$A$72,IF(AND(L100&lt;&gt;"",L100&lt;H100,M100=""),Listes!$A$73,IF(AND(P100="",OR(I100&lt;&gt;"",J100&lt;&gt;"",K100&lt;&gt;"")),Listes!$A$74,"")))))))</f>
        <v/>
      </c>
      <c r="P100" s="90"/>
      <c r="Q100" s="158">
        <f t="shared" si="5"/>
        <v>0</v>
      </c>
    </row>
    <row r="101" spans="1:17" ht="20.100000000000001" customHeight="1" x14ac:dyDescent="0.25">
      <c r="A101" s="174">
        <v>95</v>
      </c>
      <c r="B101" s="180" t="str">
        <f>IF('Factures - Autres'!B101="","",'Factures - Autres'!B101)</f>
        <v/>
      </c>
      <c r="C101" s="181" t="str">
        <f>IF('Factures - Autres'!C101="","",'Factures - Autres'!C101)</f>
        <v/>
      </c>
      <c r="D101" s="181" t="str">
        <f>IF('Factures - Autres'!D101="","",'Factures - Autres'!D101)</f>
        <v/>
      </c>
      <c r="E101" s="180" t="str">
        <f>IF('Factures - Autres'!E101="","",'Factures - Autres'!E101)</f>
        <v/>
      </c>
      <c r="F101" s="255" t="str">
        <f>IF('Factures - Autres'!H101="","",'Factures - Autres'!F101)</f>
        <v/>
      </c>
      <c r="G101" s="439" t="str">
        <f>IF('Factures - Autres'!H101="","",'Factures - Autres'!G101)</f>
        <v/>
      </c>
      <c r="H101" s="440" t="str">
        <f>IF('Factures - Autres'!H101="","",'Factures - Autres'!H101)</f>
        <v/>
      </c>
      <c r="I101" s="257"/>
      <c r="J101" s="258" t="str">
        <f t="shared" si="3"/>
        <v/>
      </c>
      <c r="K101" s="442" t="str">
        <f t="shared" si="4"/>
        <v/>
      </c>
      <c r="L101" s="443"/>
      <c r="M101" s="182"/>
      <c r="N101" s="185"/>
      <c r="O101" s="266" t="str">
        <f>IF(H101="","",IF(OR(I101="",J101="",K101=""),Listes!$A$69,IF(AND(L101="",I101&lt;&gt;""),Listes!$A$70,IF(AND(H101&lt;L101,N101=""),Listes!$A$71,IF(AND(K101&lt;J101,N101=""),Listes!$A$72,IF(AND(L101&lt;&gt;"",L101&lt;H101,M101=""),Listes!$A$73,IF(AND(P101="",OR(I101&lt;&gt;"",J101&lt;&gt;"",K101&lt;&gt;"")),Listes!$A$74,"")))))))</f>
        <v/>
      </c>
      <c r="P101" s="90"/>
      <c r="Q101" s="158">
        <f t="shared" si="5"/>
        <v>0</v>
      </c>
    </row>
    <row r="102" spans="1:17" ht="20.100000000000001" customHeight="1" x14ac:dyDescent="0.25">
      <c r="A102" s="174">
        <v>96</v>
      </c>
      <c r="B102" s="180" t="str">
        <f>IF('Factures - Autres'!B102="","",'Factures - Autres'!B102)</f>
        <v/>
      </c>
      <c r="C102" s="181" t="str">
        <f>IF('Factures - Autres'!C102="","",'Factures - Autres'!C102)</f>
        <v/>
      </c>
      <c r="D102" s="181" t="str">
        <f>IF('Factures - Autres'!D102="","",'Factures - Autres'!D102)</f>
        <v/>
      </c>
      <c r="E102" s="180" t="str">
        <f>IF('Factures - Autres'!E102="","",'Factures - Autres'!E102)</f>
        <v/>
      </c>
      <c r="F102" s="255" t="str">
        <f>IF('Factures - Autres'!H102="","",'Factures - Autres'!F102)</f>
        <v/>
      </c>
      <c r="G102" s="439" t="str">
        <f>IF('Factures - Autres'!H102="","",'Factures - Autres'!G102)</f>
        <v/>
      </c>
      <c r="H102" s="440" t="str">
        <f>IF('Factures - Autres'!H102="","",'Factures - Autres'!H102)</f>
        <v/>
      </c>
      <c r="I102" s="257"/>
      <c r="J102" s="258" t="str">
        <f t="shared" si="3"/>
        <v/>
      </c>
      <c r="K102" s="442" t="str">
        <f t="shared" si="4"/>
        <v/>
      </c>
      <c r="L102" s="443"/>
      <c r="M102" s="182"/>
      <c r="N102" s="185"/>
      <c r="O102" s="266" t="str">
        <f>IF(H102="","",IF(OR(I102="",J102="",K102=""),Listes!$A$69,IF(AND(L102="",I102&lt;&gt;""),Listes!$A$70,IF(AND(H102&lt;L102,N102=""),Listes!$A$71,IF(AND(K102&lt;J102,N102=""),Listes!$A$72,IF(AND(L102&lt;&gt;"",L102&lt;H102,M102=""),Listes!$A$73,IF(AND(P102="",OR(I102&lt;&gt;"",J102&lt;&gt;"",K102&lt;&gt;"")),Listes!$A$74,"")))))))</f>
        <v/>
      </c>
      <c r="P102" s="90"/>
      <c r="Q102" s="158">
        <f t="shared" si="5"/>
        <v>0</v>
      </c>
    </row>
    <row r="103" spans="1:17" ht="20.100000000000001" customHeight="1" x14ac:dyDescent="0.25">
      <c r="A103" s="174">
        <v>97</v>
      </c>
      <c r="B103" s="180" t="str">
        <f>IF('Factures - Autres'!B103="","",'Factures - Autres'!B103)</f>
        <v/>
      </c>
      <c r="C103" s="181" t="str">
        <f>IF('Factures - Autres'!C103="","",'Factures - Autres'!C103)</f>
        <v/>
      </c>
      <c r="D103" s="181" t="str">
        <f>IF('Factures - Autres'!D103="","",'Factures - Autres'!D103)</f>
        <v/>
      </c>
      <c r="E103" s="180" t="str">
        <f>IF('Factures - Autres'!E103="","",'Factures - Autres'!E103)</f>
        <v/>
      </c>
      <c r="F103" s="255" t="str">
        <f>IF('Factures - Autres'!H103="","",'Factures - Autres'!F103)</f>
        <v/>
      </c>
      <c r="G103" s="439" t="str">
        <f>IF('Factures - Autres'!H103="","",'Factures - Autres'!G103)</f>
        <v/>
      </c>
      <c r="H103" s="440" t="str">
        <f>IF('Factures - Autres'!H103="","",'Factures - Autres'!H103)</f>
        <v/>
      </c>
      <c r="I103" s="257"/>
      <c r="J103" s="258" t="str">
        <f t="shared" si="3"/>
        <v/>
      </c>
      <c r="K103" s="442" t="str">
        <f t="shared" si="4"/>
        <v/>
      </c>
      <c r="L103" s="443"/>
      <c r="M103" s="182"/>
      <c r="N103" s="185"/>
      <c r="O103" s="266" t="str">
        <f>IF(H103="","",IF(OR(I103="",J103="",K103=""),Listes!$A$69,IF(AND(L103="",I103&lt;&gt;""),Listes!$A$70,IF(AND(H103&lt;L103,N103=""),Listes!$A$71,IF(AND(K103&lt;J103,N103=""),Listes!$A$72,IF(AND(L103&lt;&gt;"",L103&lt;H103,M103=""),Listes!$A$73,IF(AND(P103="",OR(I103&lt;&gt;"",J103&lt;&gt;"",K103&lt;&gt;"")),Listes!$A$74,"")))))))</f>
        <v/>
      </c>
      <c r="P103" s="90"/>
      <c r="Q103" s="158">
        <f t="shared" si="5"/>
        <v>0</v>
      </c>
    </row>
    <row r="104" spans="1:17" ht="20.100000000000001" customHeight="1" x14ac:dyDescent="0.25">
      <c r="A104" s="174">
        <v>98</v>
      </c>
      <c r="B104" s="180" t="str">
        <f>IF('Factures - Autres'!B104="","",'Factures - Autres'!B104)</f>
        <v/>
      </c>
      <c r="C104" s="181" t="str">
        <f>IF('Factures - Autres'!C104="","",'Factures - Autres'!C104)</f>
        <v/>
      </c>
      <c r="D104" s="181" t="str">
        <f>IF('Factures - Autres'!D104="","",'Factures - Autres'!D104)</f>
        <v/>
      </c>
      <c r="E104" s="180" t="str">
        <f>IF('Factures - Autres'!E104="","",'Factures - Autres'!E104)</f>
        <v/>
      </c>
      <c r="F104" s="255" t="str">
        <f>IF('Factures - Autres'!H104="","",'Factures - Autres'!F104)</f>
        <v/>
      </c>
      <c r="G104" s="439" t="str">
        <f>IF('Factures - Autres'!H104="","",'Factures - Autres'!G104)</f>
        <v/>
      </c>
      <c r="H104" s="440" t="str">
        <f>IF('Factures - Autres'!H104="","",'Factures - Autres'!H104)</f>
        <v/>
      </c>
      <c r="I104" s="257"/>
      <c r="J104" s="258" t="str">
        <f t="shared" si="3"/>
        <v/>
      </c>
      <c r="K104" s="442" t="str">
        <f t="shared" si="4"/>
        <v/>
      </c>
      <c r="L104" s="443"/>
      <c r="M104" s="182"/>
      <c r="N104" s="185"/>
      <c r="O104" s="266" t="str">
        <f>IF(H104="","",IF(OR(I104="",J104="",K104=""),Listes!$A$69,IF(AND(L104="",I104&lt;&gt;""),Listes!$A$70,IF(AND(H104&lt;L104,N104=""),Listes!$A$71,IF(AND(K104&lt;J104,N104=""),Listes!$A$72,IF(AND(L104&lt;&gt;"",L104&lt;H104,M104=""),Listes!$A$73,IF(AND(P104="",OR(I104&lt;&gt;"",J104&lt;&gt;"",K104&lt;&gt;"")),Listes!$A$74,"")))))))</f>
        <v/>
      </c>
      <c r="P104" s="90"/>
      <c r="Q104" s="158">
        <f t="shared" si="5"/>
        <v>0</v>
      </c>
    </row>
    <row r="105" spans="1:17" ht="20.100000000000001" customHeight="1" x14ac:dyDescent="0.25">
      <c r="A105" s="174">
        <v>99</v>
      </c>
      <c r="B105" s="180" t="str">
        <f>IF('Factures - Autres'!B105="","",'Factures - Autres'!B105)</f>
        <v/>
      </c>
      <c r="C105" s="181" t="str">
        <f>IF('Factures - Autres'!C105="","",'Factures - Autres'!C105)</f>
        <v/>
      </c>
      <c r="D105" s="181" t="str">
        <f>IF('Factures - Autres'!D105="","",'Factures - Autres'!D105)</f>
        <v/>
      </c>
      <c r="E105" s="180" t="str">
        <f>IF('Factures - Autres'!E105="","",'Factures - Autres'!E105)</f>
        <v/>
      </c>
      <c r="F105" s="255" t="str">
        <f>IF('Factures - Autres'!H105="","",'Factures - Autres'!F105)</f>
        <v/>
      </c>
      <c r="G105" s="439" t="str">
        <f>IF('Factures - Autres'!H105="","",'Factures - Autres'!G105)</f>
        <v/>
      </c>
      <c r="H105" s="440" t="str">
        <f>IF('Factures - Autres'!H105="","",'Factures - Autres'!H105)</f>
        <v/>
      </c>
      <c r="I105" s="257"/>
      <c r="J105" s="258" t="str">
        <f t="shared" si="3"/>
        <v/>
      </c>
      <c r="K105" s="442" t="str">
        <f t="shared" si="4"/>
        <v/>
      </c>
      <c r="L105" s="443"/>
      <c r="M105" s="182"/>
      <c r="N105" s="185"/>
      <c r="O105" s="266" t="str">
        <f>IF(H105="","",IF(OR(I105="",J105="",K105=""),Listes!$A$69,IF(AND(L105="",I105&lt;&gt;""),Listes!$A$70,IF(AND(H105&lt;L105,N105=""),Listes!$A$71,IF(AND(K105&lt;J105,N105=""),Listes!$A$72,IF(AND(L105&lt;&gt;"",L105&lt;H105,M105=""),Listes!$A$73,IF(AND(P105="",OR(I105&lt;&gt;"",J105&lt;&gt;"",K105&lt;&gt;"")),Listes!$A$74,"")))))))</f>
        <v/>
      </c>
      <c r="P105" s="90"/>
      <c r="Q105" s="158">
        <f t="shared" si="5"/>
        <v>0</v>
      </c>
    </row>
    <row r="106" spans="1:17" ht="20.100000000000001" customHeight="1" x14ac:dyDescent="0.25">
      <c r="A106" s="174">
        <v>100</v>
      </c>
      <c r="B106" s="180" t="str">
        <f>IF('Factures - Autres'!B106="","",'Factures - Autres'!B106)</f>
        <v/>
      </c>
      <c r="C106" s="181" t="str">
        <f>IF('Factures - Autres'!C106="","",'Factures - Autres'!C106)</f>
        <v/>
      </c>
      <c r="D106" s="181" t="str">
        <f>IF('Factures - Autres'!D106="","",'Factures - Autres'!D106)</f>
        <v/>
      </c>
      <c r="E106" s="180" t="str">
        <f>IF('Factures - Autres'!E106="","",'Factures - Autres'!E106)</f>
        <v/>
      </c>
      <c r="F106" s="255" t="str">
        <f>IF('Factures - Autres'!H106="","",'Factures - Autres'!F106)</f>
        <v/>
      </c>
      <c r="G106" s="439" t="str">
        <f>IF('Factures - Autres'!H106="","",'Factures - Autres'!G106)</f>
        <v/>
      </c>
      <c r="H106" s="440" t="str">
        <f>IF('Factures - Autres'!H106="","",'Factures - Autres'!H106)</f>
        <v/>
      </c>
      <c r="I106" s="257"/>
      <c r="J106" s="258" t="str">
        <f t="shared" si="3"/>
        <v/>
      </c>
      <c r="K106" s="442" t="str">
        <f t="shared" si="4"/>
        <v/>
      </c>
      <c r="L106" s="443"/>
      <c r="M106" s="182"/>
      <c r="N106" s="185"/>
      <c r="O106" s="266" t="str">
        <f>IF(H106="","",IF(OR(I106="",J106="",K106=""),Listes!$A$69,IF(AND(L106="",I106&lt;&gt;""),Listes!$A$70,IF(AND(H106&lt;L106,N106=""),Listes!$A$71,IF(AND(K106&lt;J106,N106=""),Listes!$A$72,IF(AND(L106&lt;&gt;"",L106&lt;H106,M106=""),Listes!$A$73,IF(AND(P106="",OR(I106&lt;&gt;"",J106&lt;&gt;"",K106&lt;&gt;"")),Listes!$A$74,"")))))))</f>
        <v/>
      </c>
      <c r="P106" s="90"/>
      <c r="Q106" s="158">
        <f t="shared" si="5"/>
        <v>0</v>
      </c>
    </row>
    <row r="107" spans="1:17" ht="20.100000000000001" customHeight="1" x14ac:dyDescent="0.25">
      <c r="A107" s="174">
        <v>101</v>
      </c>
      <c r="B107" s="180" t="str">
        <f>IF('Factures - Autres'!B107="","",'Factures - Autres'!B107)</f>
        <v/>
      </c>
      <c r="C107" s="181" t="str">
        <f>IF('Factures - Autres'!C107="","",'Factures - Autres'!C107)</f>
        <v/>
      </c>
      <c r="D107" s="181" t="str">
        <f>IF('Factures - Autres'!D107="","",'Factures - Autres'!D107)</f>
        <v/>
      </c>
      <c r="E107" s="180" t="str">
        <f>IF('Factures - Autres'!E107="","",'Factures - Autres'!E107)</f>
        <v/>
      </c>
      <c r="F107" s="255" t="str">
        <f>IF('Factures - Autres'!H107="","",'Factures - Autres'!F107)</f>
        <v/>
      </c>
      <c r="G107" s="439" t="str">
        <f>IF('Factures - Autres'!H107="","",'Factures - Autres'!G107)</f>
        <v/>
      </c>
      <c r="H107" s="440" t="str">
        <f>IF('Factures - Autres'!H107="","",'Factures - Autres'!H107)</f>
        <v/>
      </c>
      <c r="I107" s="257"/>
      <c r="J107" s="258" t="str">
        <f t="shared" si="3"/>
        <v/>
      </c>
      <c r="K107" s="442" t="str">
        <f t="shared" si="4"/>
        <v/>
      </c>
      <c r="L107" s="443"/>
      <c r="M107" s="182"/>
      <c r="N107" s="185"/>
      <c r="O107" s="266" t="str">
        <f>IF(H107="","",IF(OR(I107="",J107="",K107=""),Listes!$A$69,IF(AND(L107="",I107&lt;&gt;""),Listes!$A$70,IF(AND(H107&lt;L107,N107=""),Listes!$A$71,IF(AND(K107&lt;J107,N107=""),Listes!$A$72,IF(AND(L107&lt;&gt;"",L107&lt;H107,M107=""),Listes!$A$73,IF(AND(P107="",OR(I107&lt;&gt;"",J107&lt;&gt;"",K107&lt;&gt;"")),Listes!$A$74,"")))))))</f>
        <v/>
      </c>
      <c r="P107" s="90"/>
      <c r="Q107" s="158">
        <f t="shared" si="5"/>
        <v>0</v>
      </c>
    </row>
    <row r="108" spans="1:17" ht="20.100000000000001" customHeight="1" x14ac:dyDescent="0.25">
      <c r="A108" s="174">
        <v>102</v>
      </c>
      <c r="B108" s="180" t="str">
        <f>IF('Factures - Autres'!B108="","",'Factures - Autres'!B108)</f>
        <v/>
      </c>
      <c r="C108" s="181" t="str">
        <f>IF('Factures - Autres'!C108="","",'Factures - Autres'!C108)</f>
        <v/>
      </c>
      <c r="D108" s="181" t="str">
        <f>IF('Factures - Autres'!D108="","",'Factures - Autres'!D108)</f>
        <v/>
      </c>
      <c r="E108" s="180" t="str">
        <f>IF('Factures - Autres'!E108="","",'Factures - Autres'!E108)</f>
        <v/>
      </c>
      <c r="F108" s="255" t="str">
        <f>IF('Factures - Autres'!H108="","",'Factures - Autres'!F108)</f>
        <v/>
      </c>
      <c r="G108" s="439" t="str">
        <f>IF('Factures - Autres'!H108="","",'Factures - Autres'!G108)</f>
        <v/>
      </c>
      <c r="H108" s="440" t="str">
        <f>IF('Factures - Autres'!H108="","",'Factures - Autres'!H108)</f>
        <v/>
      </c>
      <c r="I108" s="257"/>
      <c r="J108" s="258" t="str">
        <f t="shared" si="3"/>
        <v/>
      </c>
      <c r="K108" s="442" t="str">
        <f t="shared" si="4"/>
        <v/>
      </c>
      <c r="L108" s="443"/>
      <c r="M108" s="182"/>
      <c r="N108" s="185"/>
      <c r="O108" s="266" t="str">
        <f>IF(H108="","",IF(OR(I108="",J108="",K108=""),Listes!$A$69,IF(AND(L108="",I108&lt;&gt;""),Listes!$A$70,IF(AND(H108&lt;L108,N108=""),Listes!$A$71,IF(AND(K108&lt;J108,N108=""),Listes!$A$72,IF(AND(L108&lt;&gt;"",L108&lt;H108,M108=""),Listes!$A$73,IF(AND(P108="",OR(I108&lt;&gt;"",J108&lt;&gt;"",K108&lt;&gt;"")),Listes!$A$74,"")))))))</f>
        <v/>
      </c>
      <c r="P108" s="90"/>
      <c r="Q108" s="158">
        <f t="shared" si="5"/>
        <v>0</v>
      </c>
    </row>
    <row r="109" spans="1:17" ht="20.100000000000001" customHeight="1" x14ac:dyDescent="0.25">
      <c r="A109" s="174">
        <v>103</v>
      </c>
      <c r="B109" s="180" t="str">
        <f>IF('Factures - Autres'!B109="","",'Factures - Autres'!B109)</f>
        <v/>
      </c>
      <c r="C109" s="181" t="str">
        <f>IF('Factures - Autres'!C109="","",'Factures - Autres'!C109)</f>
        <v/>
      </c>
      <c r="D109" s="181" t="str">
        <f>IF('Factures - Autres'!D109="","",'Factures - Autres'!D109)</f>
        <v/>
      </c>
      <c r="E109" s="180" t="str">
        <f>IF('Factures - Autres'!E109="","",'Factures - Autres'!E109)</f>
        <v/>
      </c>
      <c r="F109" s="255" t="str">
        <f>IF('Factures - Autres'!H109="","",'Factures - Autres'!F109)</f>
        <v/>
      </c>
      <c r="G109" s="439" t="str">
        <f>IF('Factures - Autres'!H109="","",'Factures - Autres'!G109)</f>
        <v/>
      </c>
      <c r="H109" s="440" t="str">
        <f>IF('Factures - Autres'!H109="","",'Factures - Autres'!H109)</f>
        <v/>
      </c>
      <c r="I109" s="257"/>
      <c r="J109" s="258" t="str">
        <f t="shared" si="3"/>
        <v/>
      </c>
      <c r="K109" s="442" t="str">
        <f t="shared" si="4"/>
        <v/>
      </c>
      <c r="L109" s="443"/>
      <c r="M109" s="182"/>
      <c r="N109" s="185"/>
      <c r="O109" s="266" t="str">
        <f>IF(H109="","",IF(OR(I109="",J109="",K109=""),Listes!$A$69,IF(AND(L109="",I109&lt;&gt;""),Listes!$A$70,IF(AND(H109&lt;L109,N109=""),Listes!$A$71,IF(AND(K109&lt;J109,N109=""),Listes!$A$72,IF(AND(L109&lt;&gt;"",L109&lt;H109,M109=""),Listes!$A$73,IF(AND(P109="",OR(I109&lt;&gt;"",J109&lt;&gt;"",K109&lt;&gt;"")),Listes!$A$74,"")))))))</f>
        <v/>
      </c>
      <c r="P109" s="90"/>
      <c r="Q109" s="158">
        <f t="shared" si="5"/>
        <v>0</v>
      </c>
    </row>
    <row r="110" spans="1:17" ht="20.100000000000001" customHeight="1" x14ac:dyDescent="0.25">
      <c r="A110" s="174">
        <v>104</v>
      </c>
      <c r="B110" s="180" t="str">
        <f>IF('Factures - Autres'!B110="","",'Factures - Autres'!B110)</f>
        <v/>
      </c>
      <c r="C110" s="181" t="str">
        <f>IF('Factures - Autres'!C110="","",'Factures - Autres'!C110)</f>
        <v/>
      </c>
      <c r="D110" s="181" t="str">
        <f>IF('Factures - Autres'!D110="","",'Factures - Autres'!D110)</f>
        <v/>
      </c>
      <c r="E110" s="180" t="str">
        <f>IF('Factures - Autres'!E110="","",'Factures - Autres'!E110)</f>
        <v/>
      </c>
      <c r="F110" s="255" t="str">
        <f>IF('Factures - Autres'!H110="","",'Factures - Autres'!F110)</f>
        <v/>
      </c>
      <c r="G110" s="439" t="str">
        <f>IF('Factures - Autres'!H110="","",'Factures - Autres'!G110)</f>
        <v/>
      </c>
      <c r="H110" s="440" t="str">
        <f>IF('Factures - Autres'!H110="","",'Factures - Autres'!H110)</f>
        <v/>
      </c>
      <c r="I110" s="257"/>
      <c r="J110" s="258" t="str">
        <f t="shared" si="3"/>
        <v/>
      </c>
      <c r="K110" s="442" t="str">
        <f t="shared" si="4"/>
        <v/>
      </c>
      <c r="L110" s="443"/>
      <c r="M110" s="182"/>
      <c r="N110" s="185"/>
      <c r="O110" s="266" t="str">
        <f>IF(H110="","",IF(OR(I110="",J110="",K110=""),Listes!$A$69,IF(AND(L110="",I110&lt;&gt;""),Listes!$A$70,IF(AND(H110&lt;L110,N110=""),Listes!$A$71,IF(AND(K110&lt;J110,N110=""),Listes!$A$72,IF(AND(L110&lt;&gt;"",L110&lt;H110,M110=""),Listes!$A$73,IF(AND(P110="",OR(I110&lt;&gt;"",J110&lt;&gt;"",K110&lt;&gt;"")),Listes!$A$74,"")))))))</f>
        <v/>
      </c>
      <c r="P110" s="90"/>
      <c r="Q110" s="158">
        <f t="shared" si="5"/>
        <v>0</v>
      </c>
    </row>
    <row r="111" spans="1:17" ht="20.100000000000001" customHeight="1" x14ac:dyDescent="0.25">
      <c r="A111" s="174">
        <v>105</v>
      </c>
      <c r="B111" s="180" t="str">
        <f>IF('Factures - Autres'!B111="","",'Factures - Autres'!B111)</f>
        <v/>
      </c>
      <c r="C111" s="181" t="str">
        <f>IF('Factures - Autres'!C111="","",'Factures - Autres'!C111)</f>
        <v/>
      </c>
      <c r="D111" s="181" t="str">
        <f>IF('Factures - Autres'!D111="","",'Factures - Autres'!D111)</f>
        <v/>
      </c>
      <c r="E111" s="180" t="str">
        <f>IF('Factures - Autres'!E111="","",'Factures - Autres'!E111)</f>
        <v/>
      </c>
      <c r="F111" s="255" t="str">
        <f>IF('Factures - Autres'!H111="","",'Factures - Autres'!F111)</f>
        <v/>
      </c>
      <c r="G111" s="439" t="str">
        <f>IF('Factures - Autres'!H111="","",'Factures - Autres'!G111)</f>
        <v/>
      </c>
      <c r="H111" s="440" t="str">
        <f>IF('Factures - Autres'!H111="","",'Factures - Autres'!H111)</f>
        <v/>
      </c>
      <c r="I111" s="257"/>
      <c r="J111" s="258" t="str">
        <f t="shared" si="3"/>
        <v/>
      </c>
      <c r="K111" s="442" t="str">
        <f t="shared" si="4"/>
        <v/>
      </c>
      <c r="L111" s="443"/>
      <c r="M111" s="182"/>
      <c r="N111" s="185"/>
      <c r="O111" s="266" t="str">
        <f>IF(H111="","",IF(OR(I111="",J111="",K111=""),Listes!$A$69,IF(AND(L111="",I111&lt;&gt;""),Listes!$A$70,IF(AND(H111&lt;L111,N111=""),Listes!$A$71,IF(AND(K111&lt;J111,N111=""),Listes!$A$72,IF(AND(L111&lt;&gt;"",L111&lt;H111,M111=""),Listes!$A$73,IF(AND(P111="",OR(I111&lt;&gt;"",J111&lt;&gt;"",K111&lt;&gt;"")),Listes!$A$74,"")))))))</f>
        <v/>
      </c>
      <c r="P111" s="90"/>
      <c r="Q111" s="158">
        <f t="shared" si="5"/>
        <v>0</v>
      </c>
    </row>
    <row r="112" spans="1:17" ht="20.100000000000001" customHeight="1" x14ac:dyDescent="0.25">
      <c r="A112" s="174">
        <v>106</v>
      </c>
      <c r="B112" s="180" t="str">
        <f>IF('Factures - Autres'!B112="","",'Factures - Autres'!B112)</f>
        <v/>
      </c>
      <c r="C112" s="181" t="str">
        <f>IF('Factures - Autres'!C112="","",'Factures - Autres'!C112)</f>
        <v/>
      </c>
      <c r="D112" s="181" t="str">
        <f>IF('Factures - Autres'!D112="","",'Factures - Autres'!D112)</f>
        <v/>
      </c>
      <c r="E112" s="180" t="str">
        <f>IF('Factures - Autres'!E112="","",'Factures - Autres'!E112)</f>
        <v/>
      </c>
      <c r="F112" s="255" t="str">
        <f>IF('Factures - Autres'!H112="","",'Factures - Autres'!F112)</f>
        <v/>
      </c>
      <c r="G112" s="439" t="str">
        <f>IF('Factures - Autres'!H112="","",'Factures - Autres'!G112)</f>
        <v/>
      </c>
      <c r="H112" s="440" t="str">
        <f>IF('Factures - Autres'!H112="","",'Factures - Autres'!H112)</f>
        <v/>
      </c>
      <c r="I112" s="257"/>
      <c r="J112" s="258" t="str">
        <f t="shared" si="3"/>
        <v/>
      </c>
      <c r="K112" s="442" t="str">
        <f t="shared" si="4"/>
        <v/>
      </c>
      <c r="L112" s="443"/>
      <c r="M112" s="182"/>
      <c r="N112" s="185"/>
      <c r="O112" s="266" t="str">
        <f>IF(H112="","",IF(OR(I112="",J112="",K112=""),Listes!$A$69,IF(AND(L112="",I112&lt;&gt;""),Listes!$A$70,IF(AND(H112&lt;L112,N112=""),Listes!$A$71,IF(AND(K112&lt;J112,N112=""),Listes!$A$72,IF(AND(L112&lt;&gt;"",L112&lt;H112,M112=""),Listes!$A$73,IF(AND(P112="",OR(I112&lt;&gt;"",J112&lt;&gt;"",K112&lt;&gt;"")),Listes!$A$74,"")))))))</f>
        <v/>
      </c>
      <c r="P112" s="90"/>
      <c r="Q112" s="158">
        <f t="shared" si="5"/>
        <v>0</v>
      </c>
    </row>
    <row r="113" spans="1:17" ht="20.100000000000001" customHeight="1" x14ac:dyDescent="0.25">
      <c r="A113" s="174">
        <v>107</v>
      </c>
      <c r="B113" s="180" t="str">
        <f>IF('Factures - Autres'!B113="","",'Factures - Autres'!B113)</f>
        <v/>
      </c>
      <c r="C113" s="181" t="str">
        <f>IF('Factures - Autres'!C113="","",'Factures - Autres'!C113)</f>
        <v/>
      </c>
      <c r="D113" s="181" t="str">
        <f>IF('Factures - Autres'!D113="","",'Factures - Autres'!D113)</f>
        <v/>
      </c>
      <c r="E113" s="180" t="str">
        <f>IF('Factures - Autres'!E113="","",'Factures - Autres'!E113)</f>
        <v/>
      </c>
      <c r="F113" s="255" t="str">
        <f>IF('Factures - Autres'!H113="","",'Factures - Autres'!F113)</f>
        <v/>
      </c>
      <c r="G113" s="439" t="str">
        <f>IF('Factures - Autres'!H113="","",'Factures - Autres'!G113)</f>
        <v/>
      </c>
      <c r="H113" s="440" t="str">
        <f>IF('Factures - Autres'!H113="","",'Factures - Autres'!H113)</f>
        <v/>
      </c>
      <c r="I113" s="257"/>
      <c r="J113" s="258" t="str">
        <f t="shared" si="3"/>
        <v/>
      </c>
      <c r="K113" s="442" t="str">
        <f t="shared" si="4"/>
        <v/>
      </c>
      <c r="L113" s="443"/>
      <c r="M113" s="182"/>
      <c r="N113" s="185"/>
      <c r="O113" s="266" t="str">
        <f>IF(H113="","",IF(OR(I113="",J113="",K113=""),Listes!$A$69,IF(AND(L113="",I113&lt;&gt;""),Listes!$A$70,IF(AND(H113&lt;L113,N113=""),Listes!$A$71,IF(AND(K113&lt;J113,N113=""),Listes!$A$72,IF(AND(L113&lt;&gt;"",L113&lt;H113,M113=""),Listes!$A$73,IF(AND(P113="",OR(I113&lt;&gt;"",J113&lt;&gt;"",K113&lt;&gt;"")),Listes!$A$74,"")))))))</f>
        <v/>
      </c>
      <c r="P113" s="90"/>
      <c r="Q113" s="158">
        <f t="shared" si="5"/>
        <v>0</v>
      </c>
    </row>
    <row r="114" spans="1:17" ht="20.100000000000001" customHeight="1" x14ac:dyDescent="0.25">
      <c r="A114" s="174">
        <v>108</v>
      </c>
      <c r="B114" s="180" t="str">
        <f>IF('Factures - Autres'!B114="","",'Factures - Autres'!B114)</f>
        <v/>
      </c>
      <c r="C114" s="181" t="str">
        <f>IF('Factures - Autres'!C114="","",'Factures - Autres'!C114)</f>
        <v/>
      </c>
      <c r="D114" s="181" t="str">
        <f>IF('Factures - Autres'!D114="","",'Factures - Autres'!D114)</f>
        <v/>
      </c>
      <c r="E114" s="180" t="str">
        <f>IF('Factures - Autres'!E114="","",'Factures - Autres'!E114)</f>
        <v/>
      </c>
      <c r="F114" s="255" t="str">
        <f>IF('Factures - Autres'!H114="","",'Factures - Autres'!F114)</f>
        <v/>
      </c>
      <c r="G114" s="439" t="str">
        <f>IF('Factures - Autres'!H114="","",'Factures - Autres'!G114)</f>
        <v/>
      </c>
      <c r="H114" s="440" t="str">
        <f>IF('Factures - Autres'!H114="","",'Factures - Autres'!H114)</f>
        <v/>
      </c>
      <c r="I114" s="257"/>
      <c r="J114" s="258" t="str">
        <f t="shared" si="3"/>
        <v/>
      </c>
      <c r="K114" s="442" t="str">
        <f t="shared" si="4"/>
        <v/>
      </c>
      <c r="L114" s="443"/>
      <c r="M114" s="182"/>
      <c r="N114" s="185"/>
      <c r="O114" s="266" t="str">
        <f>IF(H114="","",IF(OR(I114="",J114="",K114=""),Listes!$A$69,IF(AND(L114="",I114&lt;&gt;""),Listes!$A$70,IF(AND(H114&lt;L114,N114=""),Listes!$A$71,IF(AND(K114&lt;J114,N114=""),Listes!$A$72,IF(AND(L114&lt;&gt;"",L114&lt;H114,M114=""),Listes!$A$73,IF(AND(P114="",OR(I114&lt;&gt;"",J114&lt;&gt;"",K114&lt;&gt;"")),Listes!$A$74,"")))))))</f>
        <v/>
      </c>
      <c r="P114" s="90"/>
      <c r="Q114" s="158">
        <f t="shared" si="5"/>
        <v>0</v>
      </c>
    </row>
    <row r="115" spans="1:17" ht="20.100000000000001" customHeight="1" x14ac:dyDescent="0.25">
      <c r="A115" s="174">
        <v>109</v>
      </c>
      <c r="B115" s="180" t="str">
        <f>IF('Factures - Autres'!B115="","",'Factures - Autres'!B115)</f>
        <v/>
      </c>
      <c r="C115" s="181" t="str">
        <f>IF('Factures - Autres'!C115="","",'Factures - Autres'!C115)</f>
        <v/>
      </c>
      <c r="D115" s="181" t="str">
        <f>IF('Factures - Autres'!D115="","",'Factures - Autres'!D115)</f>
        <v/>
      </c>
      <c r="E115" s="180" t="str">
        <f>IF('Factures - Autres'!E115="","",'Factures - Autres'!E115)</f>
        <v/>
      </c>
      <c r="F115" s="255" t="str">
        <f>IF('Factures - Autres'!H115="","",'Factures - Autres'!F115)</f>
        <v/>
      </c>
      <c r="G115" s="439" t="str">
        <f>IF('Factures - Autres'!H115="","",'Factures - Autres'!G115)</f>
        <v/>
      </c>
      <c r="H115" s="440" t="str">
        <f>IF('Factures - Autres'!H115="","",'Factures - Autres'!H115)</f>
        <v/>
      </c>
      <c r="I115" s="257"/>
      <c r="J115" s="258" t="str">
        <f t="shared" si="3"/>
        <v/>
      </c>
      <c r="K115" s="442" t="str">
        <f t="shared" si="4"/>
        <v/>
      </c>
      <c r="L115" s="443"/>
      <c r="M115" s="182"/>
      <c r="N115" s="185"/>
      <c r="O115" s="266" t="str">
        <f>IF(H115="","",IF(OR(I115="",J115="",K115=""),Listes!$A$69,IF(AND(L115="",I115&lt;&gt;""),Listes!$A$70,IF(AND(H115&lt;L115,N115=""),Listes!$A$71,IF(AND(K115&lt;J115,N115=""),Listes!$A$72,IF(AND(L115&lt;&gt;"",L115&lt;H115,M115=""),Listes!$A$73,IF(AND(P115="",OR(I115&lt;&gt;"",J115&lt;&gt;"",K115&lt;&gt;"")),Listes!$A$74,"")))))))</f>
        <v/>
      </c>
      <c r="P115" s="90"/>
      <c r="Q115" s="158">
        <f t="shared" si="5"/>
        <v>0</v>
      </c>
    </row>
    <row r="116" spans="1:17" ht="20.100000000000001" customHeight="1" x14ac:dyDescent="0.25">
      <c r="A116" s="174">
        <v>110</v>
      </c>
      <c r="B116" s="180" t="str">
        <f>IF('Factures - Autres'!B116="","",'Factures - Autres'!B116)</f>
        <v/>
      </c>
      <c r="C116" s="181" t="str">
        <f>IF('Factures - Autres'!C116="","",'Factures - Autres'!C116)</f>
        <v/>
      </c>
      <c r="D116" s="181" t="str">
        <f>IF('Factures - Autres'!D116="","",'Factures - Autres'!D116)</f>
        <v/>
      </c>
      <c r="E116" s="180" t="str">
        <f>IF('Factures - Autres'!E116="","",'Factures - Autres'!E116)</f>
        <v/>
      </c>
      <c r="F116" s="255" t="str">
        <f>IF('Factures - Autres'!H116="","",'Factures - Autres'!F116)</f>
        <v/>
      </c>
      <c r="G116" s="439" t="str">
        <f>IF('Factures - Autres'!H116="","",'Factures - Autres'!G116)</f>
        <v/>
      </c>
      <c r="H116" s="440" t="str">
        <f>IF('Factures - Autres'!H116="","",'Factures - Autres'!H116)</f>
        <v/>
      </c>
      <c r="I116" s="257"/>
      <c r="J116" s="258" t="str">
        <f t="shared" si="3"/>
        <v/>
      </c>
      <c r="K116" s="442" t="str">
        <f t="shared" si="4"/>
        <v/>
      </c>
      <c r="L116" s="443"/>
      <c r="M116" s="182"/>
      <c r="N116" s="185"/>
      <c r="O116" s="266" t="str">
        <f>IF(H116="","",IF(OR(I116="",J116="",K116=""),Listes!$A$69,IF(AND(L116="",I116&lt;&gt;""),Listes!$A$70,IF(AND(H116&lt;L116,N116=""),Listes!$A$71,IF(AND(K116&lt;J116,N116=""),Listes!$A$72,IF(AND(L116&lt;&gt;"",L116&lt;H116,M116=""),Listes!$A$73,IF(AND(P116="",OR(I116&lt;&gt;"",J116&lt;&gt;"",K116&lt;&gt;"")),Listes!$A$74,"")))))))</f>
        <v/>
      </c>
      <c r="P116" s="90"/>
      <c r="Q116" s="158">
        <f t="shared" si="5"/>
        <v>0</v>
      </c>
    </row>
    <row r="117" spans="1:17" ht="20.100000000000001" customHeight="1" x14ac:dyDescent="0.25">
      <c r="A117" s="174">
        <v>111</v>
      </c>
      <c r="B117" s="180" t="str">
        <f>IF('Factures - Autres'!B117="","",'Factures - Autres'!B117)</f>
        <v/>
      </c>
      <c r="C117" s="181" t="str">
        <f>IF('Factures - Autres'!C117="","",'Factures - Autres'!C117)</f>
        <v/>
      </c>
      <c r="D117" s="181" t="str">
        <f>IF('Factures - Autres'!D117="","",'Factures - Autres'!D117)</f>
        <v/>
      </c>
      <c r="E117" s="180" t="str">
        <f>IF('Factures - Autres'!E117="","",'Factures - Autres'!E117)</f>
        <v/>
      </c>
      <c r="F117" s="255" t="str">
        <f>IF('Factures - Autres'!H117="","",'Factures - Autres'!F117)</f>
        <v/>
      </c>
      <c r="G117" s="439" t="str">
        <f>IF('Factures - Autres'!H117="","",'Factures - Autres'!G117)</f>
        <v/>
      </c>
      <c r="H117" s="440" t="str">
        <f>IF('Factures - Autres'!H117="","",'Factures - Autres'!H117)</f>
        <v/>
      </c>
      <c r="I117" s="257"/>
      <c r="J117" s="258" t="str">
        <f t="shared" si="3"/>
        <v/>
      </c>
      <c r="K117" s="442" t="str">
        <f t="shared" si="4"/>
        <v/>
      </c>
      <c r="L117" s="443"/>
      <c r="M117" s="182"/>
      <c r="N117" s="185"/>
      <c r="O117" s="266" t="str">
        <f>IF(H117="","",IF(OR(I117="",J117="",K117=""),Listes!$A$69,IF(AND(L117="",I117&lt;&gt;""),Listes!$A$70,IF(AND(H117&lt;L117,N117=""),Listes!$A$71,IF(AND(K117&lt;J117,N117=""),Listes!$A$72,IF(AND(L117&lt;&gt;"",L117&lt;H117,M117=""),Listes!$A$73,IF(AND(P117="",OR(I117&lt;&gt;"",J117&lt;&gt;"",K117&lt;&gt;"")),Listes!$A$74,"")))))))</f>
        <v/>
      </c>
      <c r="P117" s="90"/>
      <c r="Q117" s="158">
        <f t="shared" si="5"/>
        <v>0</v>
      </c>
    </row>
    <row r="118" spans="1:17" ht="20.100000000000001" customHeight="1" x14ac:dyDescent="0.25">
      <c r="A118" s="174">
        <v>112</v>
      </c>
      <c r="B118" s="180" t="str">
        <f>IF('Factures - Autres'!B118="","",'Factures - Autres'!B118)</f>
        <v/>
      </c>
      <c r="C118" s="181" t="str">
        <f>IF('Factures - Autres'!C118="","",'Factures - Autres'!C118)</f>
        <v/>
      </c>
      <c r="D118" s="181" t="str">
        <f>IF('Factures - Autres'!D118="","",'Factures - Autres'!D118)</f>
        <v/>
      </c>
      <c r="E118" s="180" t="str">
        <f>IF('Factures - Autres'!E118="","",'Factures - Autres'!E118)</f>
        <v/>
      </c>
      <c r="F118" s="255" t="str">
        <f>IF('Factures - Autres'!H118="","",'Factures - Autres'!F118)</f>
        <v/>
      </c>
      <c r="G118" s="439" t="str">
        <f>IF('Factures - Autres'!H118="","",'Factures - Autres'!G118)</f>
        <v/>
      </c>
      <c r="H118" s="440" t="str">
        <f>IF('Factures - Autres'!H118="","",'Factures - Autres'!H118)</f>
        <v/>
      </c>
      <c r="I118" s="257"/>
      <c r="J118" s="258" t="str">
        <f t="shared" si="3"/>
        <v/>
      </c>
      <c r="K118" s="442" t="str">
        <f t="shared" si="4"/>
        <v/>
      </c>
      <c r="L118" s="443"/>
      <c r="M118" s="182"/>
      <c r="N118" s="185"/>
      <c r="O118" s="266" t="str">
        <f>IF(H118="","",IF(OR(I118="",J118="",K118=""),Listes!$A$69,IF(AND(L118="",I118&lt;&gt;""),Listes!$A$70,IF(AND(H118&lt;L118,N118=""),Listes!$A$71,IF(AND(K118&lt;J118,N118=""),Listes!$A$72,IF(AND(L118&lt;&gt;"",L118&lt;H118,M118=""),Listes!$A$73,IF(AND(P118="",OR(I118&lt;&gt;"",J118&lt;&gt;"",K118&lt;&gt;"")),Listes!$A$74,"")))))))</f>
        <v/>
      </c>
      <c r="P118" s="90"/>
      <c r="Q118" s="158">
        <f t="shared" si="5"/>
        <v>0</v>
      </c>
    </row>
    <row r="119" spans="1:17" ht="20.100000000000001" customHeight="1" x14ac:dyDescent="0.25">
      <c r="A119" s="174">
        <v>113</v>
      </c>
      <c r="B119" s="180" t="str">
        <f>IF('Factures - Autres'!B119="","",'Factures - Autres'!B119)</f>
        <v/>
      </c>
      <c r="C119" s="181" t="str">
        <f>IF('Factures - Autres'!C119="","",'Factures - Autres'!C119)</f>
        <v/>
      </c>
      <c r="D119" s="181" t="str">
        <f>IF('Factures - Autres'!D119="","",'Factures - Autres'!D119)</f>
        <v/>
      </c>
      <c r="E119" s="180" t="str">
        <f>IF('Factures - Autres'!E119="","",'Factures - Autres'!E119)</f>
        <v/>
      </c>
      <c r="F119" s="255" t="str">
        <f>IF('Factures - Autres'!H119="","",'Factures - Autres'!F119)</f>
        <v/>
      </c>
      <c r="G119" s="439" t="str">
        <f>IF('Factures - Autres'!H119="","",'Factures - Autres'!G119)</f>
        <v/>
      </c>
      <c r="H119" s="440" t="str">
        <f>IF('Factures - Autres'!H119="","",'Factures - Autres'!H119)</f>
        <v/>
      </c>
      <c r="I119" s="257"/>
      <c r="J119" s="258" t="str">
        <f t="shared" si="3"/>
        <v/>
      </c>
      <c r="K119" s="442" t="str">
        <f t="shared" si="4"/>
        <v/>
      </c>
      <c r="L119" s="443"/>
      <c r="M119" s="182"/>
      <c r="N119" s="185"/>
      <c r="O119" s="266" t="str">
        <f>IF(H119="","",IF(OR(I119="",J119="",K119=""),Listes!$A$69,IF(AND(L119="",I119&lt;&gt;""),Listes!$A$70,IF(AND(H119&lt;L119,N119=""),Listes!$A$71,IF(AND(K119&lt;J119,N119=""),Listes!$A$72,IF(AND(L119&lt;&gt;"",L119&lt;H119,M119=""),Listes!$A$73,IF(AND(P119="",OR(I119&lt;&gt;"",J119&lt;&gt;"",K119&lt;&gt;"")),Listes!$A$74,"")))))))</f>
        <v/>
      </c>
      <c r="P119" s="90"/>
      <c r="Q119" s="158">
        <f t="shared" si="5"/>
        <v>0</v>
      </c>
    </row>
    <row r="120" spans="1:17" ht="20.100000000000001" customHeight="1" x14ac:dyDescent="0.25">
      <c r="A120" s="174">
        <v>114</v>
      </c>
      <c r="B120" s="180" t="str">
        <f>IF('Factures - Autres'!B120="","",'Factures - Autres'!B120)</f>
        <v/>
      </c>
      <c r="C120" s="181" t="str">
        <f>IF('Factures - Autres'!C120="","",'Factures - Autres'!C120)</f>
        <v/>
      </c>
      <c r="D120" s="181" t="str">
        <f>IF('Factures - Autres'!D120="","",'Factures - Autres'!D120)</f>
        <v/>
      </c>
      <c r="E120" s="180" t="str">
        <f>IF('Factures - Autres'!E120="","",'Factures - Autres'!E120)</f>
        <v/>
      </c>
      <c r="F120" s="255" t="str">
        <f>IF('Factures - Autres'!H120="","",'Factures - Autres'!F120)</f>
        <v/>
      </c>
      <c r="G120" s="439" t="str">
        <f>IF('Factures - Autres'!H120="","",'Factures - Autres'!G120)</f>
        <v/>
      </c>
      <c r="H120" s="440" t="str">
        <f>IF('Factures - Autres'!H120="","",'Factures - Autres'!H120)</f>
        <v/>
      </c>
      <c r="I120" s="257"/>
      <c r="J120" s="258" t="str">
        <f t="shared" si="3"/>
        <v/>
      </c>
      <c r="K120" s="442" t="str">
        <f t="shared" si="4"/>
        <v/>
      </c>
      <c r="L120" s="443"/>
      <c r="M120" s="182"/>
      <c r="N120" s="185"/>
      <c r="O120" s="266" t="str">
        <f>IF(H120="","",IF(OR(I120="",J120="",K120=""),Listes!$A$69,IF(AND(L120="",I120&lt;&gt;""),Listes!$A$70,IF(AND(H120&lt;L120,N120=""),Listes!$A$71,IF(AND(K120&lt;J120,N120=""),Listes!$A$72,IF(AND(L120&lt;&gt;"",L120&lt;H120,M120=""),Listes!$A$73,IF(AND(P120="",OR(I120&lt;&gt;"",J120&lt;&gt;"",K120&lt;&gt;"")),Listes!$A$74,"")))))))</f>
        <v/>
      </c>
      <c r="P120" s="90"/>
      <c r="Q120" s="158">
        <f t="shared" si="5"/>
        <v>0</v>
      </c>
    </row>
    <row r="121" spans="1:17" ht="20.100000000000001" customHeight="1" x14ac:dyDescent="0.25">
      <c r="A121" s="174">
        <v>115</v>
      </c>
      <c r="B121" s="180" t="str">
        <f>IF('Factures - Autres'!B121="","",'Factures - Autres'!B121)</f>
        <v/>
      </c>
      <c r="C121" s="181" t="str">
        <f>IF('Factures - Autres'!C121="","",'Factures - Autres'!C121)</f>
        <v/>
      </c>
      <c r="D121" s="181" t="str">
        <f>IF('Factures - Autres'!D121="","",'Factures - Autres'!D121)</f>
        <v/>
      </c>
      <c r="E121" s="180" t="str">
        <f>IF('Factures - Autres'!E121="","",'Factures - Autres'!E121)</f>
        <v/>
      </c>
      <c r="F121" s="255" t="str">
        <f>IF('Factures - Autres'!H121="","",'Factures - Autres'!F121)</f>
        <v/>
      </c>
      <c r="G121" s="439" t="str">
        <f>IF('Factures - Autres'!H121="","",'Factures - Autres'!G121)</f>
        <v/>
      </c>
      <c r="H121" s="440" t="str">
        <f>IF('Factures - Autres'!H121="","",'Factures - Autres'!H121)</f>
        <v/>
      </c>
      <c r="I121" s="257"/>
      <c r="J121" s="258" t="str">
        <f t="shared" si="3"/>
        <v/>
      </c>
      <c r="K121" s="442" t="str">
        <f t="shared" si="4"/>
        <v/>
      </c>
      <c r="L121" s="443"/>
      <c r="M121" s="182"/>
      <c r="N121" s="185"/>
      <c r="O121" s="266" t="str">
        <f>IF(H121="","",IF(OR(I121="",J121="",K121=""),Listes!$A$69,IF(AND(L121="",I121&lt;&gt;""),Listes!$A$70,IF(AND(H121&lt;L121,N121=""),Listes!$A$71,IF(AND(K121&lt;J121,N121=""),Listes!$A$72,IF(AND(L121&lt;&gt;"",L121&lt;H121,M121=""),Listes!$A$73,IF(AND(P121="",OR(I121&lt;&gt;"",J121&lt;&gt;"",K121&lt;&gt;"")),Listes!$A$74,"")))))))</f>
        <v/>
      </c>
      <c r="P121" s="90"/>
      <c r="Q121" s="158">
        <f t="shared" si="5"/>
        <v>0</v>
      </c>
    </row>
    <row r="122" spans="1:17" ht="20.100000000000001" customHeight="1" x14ac:dyDescent="0.25">
      <c r="A122" s="174">
        <v>116</v>
      </c>
      <c r="B122" s="180" t="str">
        <f>IF('Factures - Autres'!B122="","",'Factures - Autres'!B122)</f>
        <v/>
      </c>
      <c r="C122" s="181" t="str">
        <f>IF('Factures - Autres'!C122="","",'Factures - Autres'!C122)</f>
        <v/>
      </c>
      <c r="D122" s="181" t="str">
        <f>IF('Factures - Autres'!D122="","",'Factures - Autres'!D122)</f>
        <v/>
      </c>
      <c r="E122" s="180" t="str">
        <f>IF('Factures - Autres'!E122="","",'Factures - Autres'!E122)</f>
        <v/>
      </c>
      <c r="F122" s="255" t="str">
        <f>IF('Factures - Autres'!H122="","",'Factures - Autres'!F122)</f>
        <v/>
      </c>
      <c r="G122" s="439" t="str">
        <f>IF('Factures - Autres'!H122="","",'Factures - Autres'!G122)</f>
        <v/>
      </c>
      <c r="H122" s="440" t="str">
        <f>IF('Factures - Autres'!H122="","",'Factures - Autres'!H122)</f>
        <v/>
      </c>
      <c r="I122" s="257"/>
      <c r="J122" s="258" t="str">
        <f t="shared" si="3"/>
        <v/>
      </c>
      <c r="K122" s="442" t="str">
        <f t="shared" si="4"/>
        <v/>
      </c>
      <c r="L122" s="443"/>
      <c r="M122" s="182"/>
      <c r="N122" s="185"/>
      <c r="O122" s="266" t="str">
        <f>IF(H122="","",IF(OR(I122="",J122="",K122=""),Listes!$A$69,IF(AND(L122="",I122&lt;&gt;""),Listes!$A$70,IF(AND(H122&lt;L122,N122=""),Listes!$A$71,IF(AND(K122&lt;J122,N122=""),Listes!$A$72,IF(AND(L122&lt;&gt;"",L122&lt;H122,M122=""),Listes!$A$73,IF(AND(P122="",OR(I122&lt;&gt;"",J122&lt;&gt;"",K122&lt;&gt;"")),Listes!$A$74,"")))))))</f>
        <v/>
      </c>
      <c r="P122" s="90"/>
      <c r="Q122" s="158">
        <f t="shared" si="5"/>
        <v>0</v>
      </c>
    </row>
    <row r="123" spans="1:17" ht="20.100000000000001" customHeight="1" x14ac:dyDescent="0.25">
      <c r="A123" s="174">
        <v>117</v>
      </c>
      <c r="B123" s="180" t="str">
        <f>IF('Factures - Autres'!B123="","",'Factures - Autres'!B123)</f>
        <v/>
      </c>
      <c r="C123" s="181" t="str">
        <f>IF('Factures - Autres'!C123="","",'Factures - Autres'!C123)</f>
        <v/>
      </c>
      <c r="D123" s="181" t="str">
        <f>IF('Factures - Autres'!D123="","",'Factures - Autres'!D123)</f>
        <v/>
      </c>
      <c r="E123" s="180" t="str">
        <f>IF('Factures - Autres'!E123="","",'Factures - Autres'!E123)</f>
        <v/>
      </c>
      <c r="F123" s="255" t="str">
        <f>IF('Factures - Autres'!H123="","",'Factures - Autres'!F123)</f>
        <v/>
      </c>
      <c r="G123" s="439" t="str">
        <f>IF('Factures - Autres'!H123="","",'Factures - Autres'!G123)</f>
        <v/>
      </c>
      <c r="H123" s="440" t="str">
        <f>IF('Factures - Autres'!H123="","",'Factures - Autres'!H123)</f>
        <v/>
      </c>
      <c r="I123" s="257"/>
      <c r="J123" s="258" t="str">
        <f t="shared" si="3"/>
        <v/>
      </c>
      <c r="K123" s="442" t="str">
        <f t="shared" si="4"/>
        <v/>
      </c>
      <c r="L123" s="443"/>
      <c r="M123" s="182"/>
      <c r="N123" s="185"/>
      <c r="O123" s="266" t="str">
        <f>IF(H123="","",IF(OR(I123="",J123="",K123=""),Listes!$A$69,IF(AND(L123="",I123&lt;&gt;""),Listes!$A$70,IF(AND(H123&lt;L123,N123=""),Listes!$A$71,IF(AND(K123&lt;J123,N123=""),Listes!$A$72,IF(AND(L123&lt;&gt;"",L123&lt;H123,M123=""),Listes!$A$73,IF(AND(P123="",OR(I123&lt;&gt;"",J123&lt;&gt;"",K123&lt;&gt;"")),Listes!$A$74,"")))))))</f>
        <v/>
      </c>
      <c r="P123" s="90"/>
      <c r="Q123" s="158">
        <f t="shared" si="5"/>
        <v>0</v>
      </c>
    </row>
    <row r="124" spans="1:17" ht="20.100000000000001" customHeight="1" x14ac:dyDescent="0.25">
      <c r="A124" s="174">
        <v>118</v>
      </c>
      <c r="B124" s="180" t="str">
        <f>IF('Factures - Autres'!B124="","",'Factures - Autres'!B124)</f>
        <v/>
      </c>
      <c r="C124" s="181" t="str">
        <f>IF('Factures - Autres'!C124="","",'Factures - Autres'!C124)</f>
        <v/>
      </c>
      <c r="D124" s="181" t="str">
        <f>IF('Factures - Autres'!D124="","",'Factures - Autres'!D124)</f>
        <v/>
      </c>
      <c r="E124" s="180" t="str">
        <f>IF('Factures - Autres'!E124="","",'Factures - Autres'!E124)</f>
        <v/>
      </c>
      <c r="F124" s="255" t="str">
        <f>IF('Factures - Autres'!H124="","",'Factures - Autres'!F124)</f>
        <v/>
      </c>
      <c r="G124" s="439" t="str">
        <f>IF('Factures - Autres'!H124="","",'Factures - Autres'!G124)</f>
        <v/>
      </c>
      <c r="H124" s="440" t="str">
        <f>IF('Factures - Autres'!H124="","",'Factures - Autres'!H124)</f>
        <v/>
      </c>
      <c r="I124" s="257"/>
      <c r="J124" s="258" t="str">
        <f t="shared" si="3"/>
        <v/>
      </c>
      <c r="K124" s="442" t="str">
        <f t="shared" si="4"/>
        <v/>
      </c>
      <c r="L124" s="443"/>
      <c r="M124" s="182"/>
      <c r="N124" s="185"/>
      <c r="O124" s="266" t="str">
        <f>IF(H124="","",IF(OR(I124="",J124="",K124=""),Listes!$A$69,IF(AND(L124="",I124&lt;&gt;""),Listes!$A$70,IF(AND(H124&lt;L124,N124=""),Listes!$A$71,IF(AND(K124&lt;J124,N124=""),Listes!$A$72,IF(AND(L124&lt;&gt;"",L124&lt;H124,M124=""),Listes!$A$73,IF(AND(P124="",OR(I124&lt;&gt;"",J124&lt;&gt;"",K124&lt;&gt;"")),Listes!$A$74,"")))))))</f>
        <v/>
      </c>
      <c r="P124" s="90"/>
      <c r="Q124" s="158">
        <f t="shared" si="5"/>
        <v>0</v>
      </c>
    </row>
    <row r="125" spans="1:17" ht="20.100000000000001" customHeight="1" x14ac:dyDescent="0.25">
      <c r="A125" s="174">
        <v>119</v>
      </c>
      <c r="B125" s="180" t="str">
        <f>IF('Factures - Autres'!B125="","",'Factures - Autres'!B125)</f>
        <v/>
      </c>
      <c r="C125" s="181" t="str">
        <f>IF('Factures - Autres'!C125="","",'Factures - Autres'!C125)</f>
        <v/>
      </c>
      <c r="D125" s="181" t="str">
        <f>IF('Factures - Autres'!D125="","",'Factures - Autres'!D125)</f>
        <v/>
      </c>
      <c r="E125" s="180" t="str">
        <f>IF('Factures - Autres'!E125="","",'Factures - Autres'!E125)</f>
        <v/>
      </c>
      <c r="F125" s="255" t="str">
        <f>IF('Factures - Autres'!H125="","",'Factures - Autres'!F125)</f>
        <v/>
      </c>
      <c r="G125" s="439" t="str">
        <f>IF('Factures - Autres'!H125="","",'Factures - Autres'!G125)</f>
        <v/>
      </c>
      <c r="H125" s="440" t="str">
        <f>IF('Factures - Autres'!H125="","",'Factures - Autres'!H125)</f>
        <v/>
      </c>
      <c r="I125" s="257"/>
      <c r="J125" s="258" t="str">
        <f t="shared" si="3"/>
        <v/>
      </c>
      <c r="K125" s="442" t="str">
        <f t="shared" si="4"/>
        <v/>
      </c>
      <c r="L125" s="443"/>
      <c r="M125" s="182"/>
      <c r="N125" s="185"/>
      <c r="O125" s="266" t="str">
        <f>IF(H125="","",IF(OR(I125="",J125="",K125=""),Listes!$A$69,IF(AND(L125="",I125&lt;&gt;""),Listes!$A$70,IF(AND(H125&lt;L125,N125=""),Listes!$A$71,IF(AND(K125&lt;J125,N125=""),Listes!$A$72,IF(AND(L125&lt;&gt;"",L125&lt;H125,M125=""),Listes!$A$73,IF(AND(P125="",OR(I125&lt;&gt;"",J125&lt;&gt;"",K125&lt;&gt;"")),Listes!$A$74,"")))))))</f>
        <v/>
      </c>
      <c r="P125" s="90"/>
      <c r="Q125" s="158">
        <f t="shared" si="5"/>
        <v>0</v>
      </c>
    </row>
    <row r="126" spans="1:17" ht="20.100000000000001" customHeight="1" x14ac:dyDescent="0.25">
      <c r="A126" s="174">
        <v>120</v>
      </c>
      <c r="B126" s="180" t="str">
        <f>IF('Factures - Autres'!B126="","",'Factures - Autres'!B126)</f>
        <v/>
      </c>
      <c r="C126" s="181" t="str">
        <f>IF('Factures - Autres'!C126="","",'Factures - Autres'!C126)</f>
        <v/>
      </c>
      <c r="D126" s="181" t="str">
        <f>IF('Factures - Autres'!D126="","",'Factures - Autres'!D126)</f>
        <v/>
      </c>
      <c r="E126" s="180" t="str">
        <f>IF('Factures - Autres'!E126="","",'Factures - Autres'!E126)</f>
        <v/>
      </c>
      <c r="F126" s="255" t="str">
        <f>IF('Factures - Autres'!H126="","",'Factures - Autres'!F126)</f>
        <v/>
      </c>
      <c r="G126" s="439" t="str">
        <f>IF('Factures - Autres'!H126="","",'Factures - Autres'!G126)</f>
        <v/>
      </c>
      <c r="H126" s="440" t="str">
        <f>IF('Factures - Autres'!H126="","",'Factures - Autres'!H126)</f>
        <v/>
      </c>
      <c r="I126" s="257"/>
      <c r="J126" s="258" t="str">
        <f t="shared" si="3"/>
        <v/>
      </c>
      <c r="K126" s="442" t="str">
        <f t="shared" si="4"/>
        <v/>
      </c>
      <c r="L126" s="443"/>
      <c r="M126" s="182"/>
      <c r="N126" s="185"/>
      <c r="O126" s="266" t="str">
        <f>IF(H126="","",IF(OR(I126="",J126="",K126=""),Listes!$A$69,IF(AND(L126="",I126&lt;&gt;""),Listes!$A$70,IF(AND(H126&lt;L126,N126=""),Listes!$A$71,IF(AND(K126&lt;J126,N126=""),Listes!$A$72,IF(AND(L126&lt;&gt;"",L126&lt;H126,M126=""),Listes!$A$73,IF(AND(P126="",OR(I126&lt;&gt;"",J126&lt;&gt;"",K126&lt;&gt;"")),Listes!$A$74,"")))))))</f>
        <v/>
      </c>
      <c r="P126" s="90"/>
      <c r="Q126" s="158">
        <f t="shared" si="5"/>
        <v>0</v>
      </c>
    </row>
    <row r="127" spans="1:17" ht="20.100000000000001" customHeight="1" x14ac:dyDescent="0.25">
      <c r="A127" s="174">
        <v>121</v>
      </c>
      <c r="B127" s="180" t="str">
        <f>IF('Factures - Autres'!B127="","",'Factures - Autres'!B127)</f>
        <v/>
      </c>
      <c r="C127" s="181" t="str">
        <f>IF('Factures - Autres'!C127="","",'Factures - Autres'!C127)</f>
        <v/>
      </c>
      <c r="D127" s="181" t="str">
        <f>IF('Factures - Autres'!D127="","",'Factures - Autres'!D127)</f>
        <v/>
      </c>
      <c r="E127" s="180" t="str">
        <f>IF('Factures - Autres'!E127="","",'Factures - Autres'!E127)</f>
        <v/>
      </c>
      <c r="F127" s="255" t="str">
        <f>IF('Factures - Autres'!H127="","",'Factures - Autres'!F127)</f>
        <v/>
      </c>
      <c r="G127" s="439" t="str">
        <f>IF('Factures - Autres'!H127="","",'Factures - Autres'!G127)</f>
        <v/>
      </c>
      <c r="H127" s="440" t="str">
        <f>IF('Factures - Autres'!H127="","",'Factures - Autres'!H127)</f>
        <v/>
      </c>
      <c r="I127" s="257"/>
      <c r="J127" s="258" t="str">
        <f t="shared" si="3"/>
        <v/>
      </c>
      <c r="K127" s="442" t="str">
        <f t="shared" si="4"/>
        <v/>
      </c>
      <c r="L127" s="443"/>
      <c r="M127" s="182"/>
      <c r="N127" s="185"/>
      <c r="O127" s="266" t="str">
        <f>IF(H127="","",IF(OR(I127="",J127="",K127=""),Listes!$A$69,IF(AND(L127="",I127&lt;&gt;""),Listes!$A$70,IF(AND(H127&lt;L127,N127=""),Listes!$A$71,IF(AND(K127&lt;J127,N127=""),Listes!$A$72,IF(AND(L127&lt;&gt;"",L127&lt;H127,M127=""),Listes!$A$73,IF(AND(P127="",OR(I127&lt;&gt;"",J127&lt;&gt;"",K127&lt;&gt;"")),Listes!$A$74,"")))))))</f>
        <v/>
      </c>
      <c r="P127" s="90"/>
      <c r="Q127" s="158">
        <f t="shared" si="5"/>
        <v>0</v>
      </c>
    </row>
    <row r="128" spans="1:17" ht="20.100000000000001" customHeight="1" x14ac:dyDescent="0.25">
      <c r="A128" s="174">
        <v>122</v>
      </c>
      <c r="B128" s="180" t="str">
        <f>IF('Factures - Autres'!B128="","",'Factures - Autres'!B128)</f>
        <v/>
      </c>
      <c r="C128" s="181" t="str">
        <f>IF('Factures - Autres'!C128="","",'Factures - Autres'!C128)</f>
        <v/>
      </c>
      <c r="D128" s="181" t="str">
        <f>IF('Factures - Autres'!D128="","",'Factures - Autres'!D128)</f>
        <v/>
      </c>
      <c r="E128" s="180" t="str">
        <f>IF('Factures - Autres'!E128="","",'Factures - Autres'!E128)</f>
        <v/>
      </c>
      <c r="F128" s="255" t="str">
        <f>IF('Factures - Autres'!H128="","",'Factures - Autres'!F128)</f>
        <v/>
      </c>
      <c r="G128" s="439" t="str">
        <f>IF('Factures - Autres'!H128="","",'Factures - Autres'!G128)</f>
        <v/>
      </c>
      <c r="H128" s="440" t="str">
        <f>IF('Factures - Autres'!H128="","",'Factures - Autres'!H128)</f>
        <v/>
      </c>
      <c r="I128" s="257"/>
      <c r="J128" s="258" t="str">
        <f t="shared" si="3"/>
        <v/>
      </c>
      <c r="K128" s="442" t="str">
        <f t="shared" si="4"/>
        <v/>
      </c>
      <c r="L128" s="443"/>
      <c r="M128" s="182"/>
      <c r="N128" s="185"/>
      <c r="O128" s="266" t="str">
        <f>IF(H128="","",IF(OR(I128="",J128="",K128=""),Listes!$A$69,IF(AND(L128="",I128&lt;&gt;""),Listes!$A$70,IF(AND(H128&lt;L128,N128=""),Listes!$A$71,IF(AND(K128&lt;J128,N128=""),Listes!$A$72,IF(AND(L128&lt;&gt;"",L128&lt;H128,M128=""),Listes!$A$73,IF(AND(P128="",OR(I128&lt;&gt;"",J128&lt;&gt;"",K128&lt;&gt;"")),Listes!$A$74,"")))))))</f>
        <v/>
      </c>
      <c r="P128" s="90"/>
      <c r="Q128" s="158">
        <f t="shared" si="5"/>
        <v>0</v>
      </c>
    </row>
    <row r="129" spans="1:17" ht="20.100000000000001" customHeight="1" x14ac:dyDescent="0.25">
      <c r="A129" s="174">
        <v>123</v>
      </c>
      <c r="B129" s="180" t="str">
        <f>IF('Factures - Autres'!B129="","",'Factures - Autres'!B129)</f>
        <v/>
      </c>
      <c r="C129" s="181" t="str">
        <f>IF('Factures - Autres'!C129="","",'Factures - Autres'!C129)</f>
        <v/>
      </c>
      <c r="D129" s="181" t="str">
        <f>IF('Factures - Autres'!D129="","",'Factures - Autres'!D129)</f>
        <v/>
      </c>
      <c r="E129" s="180" t="str">
        <f>IF('Factures - Autres'!E129="","",'Factures - Autres'!E129)</f>
        <v/>
      </c>
      <c r="F129" s="255" t="str">
        <f>IF('Factures - Autres'!H129="","",'Factures - Autres'!F129)</f>
        <v/>
      </c>
      <c r="G129" s="439" t="str">
        <f>IF('Factures - Autres'!H129="","",'Factures - Autres'!G129)</f>
        <v/>
      </c>
      <c r="H129" s="440" t="str">
        <f>IF('Factures - Autres'!H129="","",'Factures - Autres'!H129)</f>
        <v/>
      </c>
      <c r="I129" s="257"/>
      <c r="J129" s="258" t="str">
        <f t="shared" si="3"/>
        <v/>
      </c>
      <c r="K129" s="442" t="str">
        <f t="shared" si="4"/>
        <v/>
      </c>
      <c r="L129" s="443"/>
      <c r="M129" s="182"/>
      <c r="N129" s="185"/>
      <c r="O129" s="266" t="str">
        <f>IF(H129="","",IF(OR(I129="",J129="",K129=""),Listes!$A$69,IF(AND(L129="",I129&lt;&gt;""),Listes!$A$70,IF(AND(H129&lt;L129,N129=""),Listes!$A$71,IF(AND(K129&lt;J129,N129=""),Listes!$A$72,IF(AND(L129&lt;&gt;"",L129&lt;H129,M129=""),Listes!$A$73,IF(AND(P129="",OR(I129&lt;&gt;"",J129&lt;&gt;"",K129&lt;&gt;"")),Listes!$A$74,"")))))))</f>
        <v/>
      </c>
      <c r="P129" s="90"/>
      <c r="Q129" s="158">
        <f t="shared" si="5"/>
        <v>0</v>
      </c>
    </row>
    <row r="130" spans="1:17" ht="20.100000000000001" customHeight="1" x14ac:dyDescent="0.25">
      <c r="A130" s="174">
        <v>124</v>
      </c>
      <c r="B130" s="180" t="str">
        <f>IF('Factures - Autres'!B130="","",'Factures - Autres'!B130)</f>
        <v/>
      </c>
      <c r="C130" s="181" t="str">
        <f>IF('Factures - Autres'!C130="","",'Factures - Autres'!C130)</f>
        <v/>
      </c>
      <c r="D130" s="181" t="str">
        <f>IF('Factures - Autres'!D130="","",'Factures - Autres'!D130)</f>
        <v/>
      </c>
      <c r="E130" s="180" t="str">
        <f>IF('Factures - Autres'!E130="","",'Factures - Autres'!E130)</f>
        <v/>
      </c>
      <c r="F130" s="255" t="str">
        <f>IF('Factures - Autres'!H130="","",'Factures - Autres'!F130)</f>
        <v/>
      </c>
      <c r="G130" s="439" t="str">
        <f>IF('Factures - Autres'!H130="","",'Factures - Autres'!G130)</f>
        <v/>
      </c>
      <c r="H130" s="440" t="str">
        <f>IF('Factures - Autres'!H130="","",'Factures - Autres'!H130)</f>
        <v/>
      </c>
      <c r="I130" s="257"/>
      <c r="J130" s="258" t="str">
        <f t="shared" si="3"/>
        <v/>
      </c>
      <c r="K130" s="442" t="str">
        <f t="shared" si="4"/>
        <v/>
      </c>
      <c r="L130" s="443"/>
      <c r="M130" s="182"/>
      <c r="N130" s="185"/>
      <c r="O130" s="266" t="str">
        <f>IF(H130="","",IF(OR(I130="",J130="",K130=""),Listes!$A$69,IF(AND(L130="",I130&lt;&gt;""),Listes!$A$70,IF(AND(H130&lt;L130,N130=""),Listes!$A$71,IF(AND(K130&lt;J130,N130=""),Listes!$A$72,IF(AND(L130&lt;&gt;"",L130&lt;H130,M130=""),Listes!$A$73,IF(AND(P130="",OR(I130&lt;&gt;"",J130&lt;&gt;"",K130&lt;&gt;"")),Listes!$A$74,"")))))))</f>
        <v/>
      </c>
      <c r="P130" s="90"/>
      <c r="Q130" s="158">
        <f t="shared" si="5"/>
        <v>0</v>
      </c>
    </row>
    <row r="131" spans="1:17" ht="20.100000000000001" customHeight="1" x14ac:dyDescent="0.25">
      <c r="A131" s="174">
        <v>125</v>
      </c>
      <c r="B131" s="180" t="str">
        <f>IF('Factures - Autres'!B131="","",'Factures - Autres'!B131)</f>
        <v/>
      </c>
      <c r="C131" s="181" t="str">
        <f>IF('Factures - Autres'!C131="","",'Factures - Autres'!C131)</f>
        <v/>
      </c>
      <c r="D131" s="181" t="str">
        <f>IF('Factures - Autres'!D131="","",'Factures - Autres'!D131)</f>
        <v/>
      </c>
      <c r="E131" s="180" t="str">
        <f>IF('Factures - Autres'!E131="","",'Factures - Autres'!E131)</f>
        <v/>
      </c>
      <c r="F131" s="255" t="str">
        <f>IF('Factures - Autres'!H131="","",'Factures - Autres'!F131)</f>
        <v/>
      </c>
      <c r="G131" s="439" t="str">
        <f>IF('Factures - Autres'!H131="","",'Factures - Autres'!G131)</f>
        <v/>
      </c>
      <c r="H131" s="440" t="str">
        <f>IF('Factures - Autres'!H131="","",'Factures - Autres'!H131)</f>
        <v/>
      </c>
      <c r="I131" s="257"/>
      <c r="J131" s="258" t="str">
        <f t="shared" si="3"/>
        <v/>
      </c>
      <c r="K131" s="442" t="str">
        <f t="shared" si="4"/>
        <v/>
      </c>
      <c r="L131" s="443"/>
      <c r="M131" s="182"/>
      <c r="N131" s="185"/>
      <c r="O131" s="266" t="str">
        <f>IF(H131="","",IF(OR(I131="",J131="",K131=""),Listes!$A$69,IF(AND(L131="",I131&lt;&gt;""),Listes!$A$70,IF(AND(H131&lt;L131,N131=""),Listes!$A$71,IF(AND(K131&lt;J131,N131=""),Listes!$A$72,IF(AND(L131&lt;&gt;"",L131&lt;H131,M131=""),Listes!$A$73,IF(AND(P131="",OR(I131&lt;&gt;"",J131&lt;&gt;"",K131&lt;&gt;"")),Listes!$A$74,"")))))))</f>
        <v/>
      </c>
      <c r="P131" s="90"/>
      <c r="Q131" s="158">
        <f t="shared" si="5"/>
        <v>0</v>
      </c>
    </row>
    <row r="132" spans="1:17" ht="20.100000000000001" customHeight="1" x14ac:dyDescent="0.25">
      <c r="A132" s="174">
        <v>126</v>
      </c>
      <c r="B132" s="180" t="str">
        <f>IF('Factures - Autres'!B132="","",'Factures - Autres'!B132)</f>
        <v/>
      </c>
      <c r="C132" s="181" t="str">
        <f>IF('Factures - Autres'!C132="","",'Factures - Autres'!C132)</f>
        <v/>
      </c>
      <c r="D132" s="181" t="str">
        <f>IF('Factures - Autres'!D132="","",'Factures - Autres'!D132)</f>
        <v/>
      </c>
      <c r="E132" s="180" t="str">
        <f>IF('Factures - Autres'!E132="","",'Factures - Autres'!E132)</f>
        <v/>
      </c>
      <c r="F132" s="255" t="str">
        <f>IF('Factures - Autres'!H132="","",'Factures - Autres'!F132)</f>
        <v/>
      </c>
      <c r="G132" s="439" t="str">
        <f>IF('Factures - Autres'!H132="","",'Factures - Autres'!G132)</f>
        <v/>
      </c>
      <c r="H132" s="440" t="str">
        <f>IF('Factures - Autres'!H132="","",'Factures - Autres'!H132)</f>
        <v/>
      </c>
      <c r="I132" s="257"/>
      <c r="J132" s="258" t="str">
        <f t="shared" si="3"/>
        <v/>
      </c>
      <c r="K132" s="442" t="str">
        <f t="shared" si="4"/>
        <v/>
      </c>
      <c r="L132" s="443"/>
      <c r="M132" s="182"/>
      <c r="N132" s="185"/>
      <c r="O132" s="266" t="str">
        <f>IF(H132="","",IF(OR(I132="",J132="",K132=""),Listes!$A$69,IF(AND(L132="",I132&lt;&gt;""),Listes!$A$70,IF(AND(H132&lt;L132,N132=""),Listes!$A$71,IF(AND(K132&lt;J132,N132=""),Listes!$A$72,IF(AND(L132&lt;&gt;"",L132&lt;H132,M132=""),Listes!$A$73,IF(AND(P132="",OR(I132&lt;&gt;"",J132&lt;&gt;"",K132&lt;&gt;"")),Listes!$A$74,"")))))))</f>
        <v/>
      </c>
      <c r="P132" s="90"/>
      <c r="Q132" s="158">
        <f t="shared" si="5"/>
        <v>0</v>
      </c>
    </row>
    <row r="133" spans="1:17" ht="20.100000000000001" customHeight="1" x14ac:dyDescent="0.25">
      <c r="A133" s="174">
        <v>127</v>
      </c>
      <c r="B133" s="180" t="str">
        <f>IF('Factures - Autres'!B133="","",'Factures - Autres'!B133)</f>
        <v/>
      </c>
      <c r="C133" s="181" t="str">
        <f>IF('Factures - Autres'!C133="","",'Factures - Autres'!C133)</f>
        <v/>
      </c>
      <c r="D133" s="181" t="str">
        <f>IF('Factures - Autres'!D133="","",'Factures - Autres'!D133)</f>
        <v/>
      </c>
      <c r="E133" s="180" t="str">
        <f>IF('Factures - Autres'!E133="","",'Factures - Autres'!E133)</f>
        <v/>
      </c>
      <c r="F133" s="255" t="str">
        <f>IF('Factures - Autres'!H133="","",'Factures - Autres'!F133)</f>
        <v/>
      </c>
      <c r="G133" s="439" t="str">
        <f>IF('Factures - Autres'!H133="","",'Factures - Autres'!G133)</f>
        <v/>
      </c>
      <c r="H133" s="440" t="str">
        <f>IF('Factures - Autres'!H133="","",'Factures - Autres'!H133)</f>
        <v/>
      </c>
      <c r="I133" s="257"/>
      <c r="J133" s="258" t="str">
        <f t="shared" si="3"/>
        <v/>
      </c>
      <c r="K133" s="442" t="str">
        <f t="shared" si="4"/>
        <v/>
      </c>
      <c r="L133" s="443"/>
      <c r="M133" s="182"/>
      <c r="N133" s="185"/>
      <c r="O133" s="266" t="str">
        <f>IF(H133="","",IF(OR(I133="",J133="",K133=""),Listes!$A$69,IF(AND(L133="",I133&lt;&gt;""),Listes!$A$70,IF(AND(H133&lt;L133,N133=""),Listes!$A$71,IF(AND(K133&lt;J133,N133=""),Listes!$A$72,IF(AND(L133&lt;&gt;"",L133&lt;H133,M133=""),Listes!$A$73,IF(AND(P133="",OR(I133&lt;&gt;"",J133&lt;&gt;"",K133&lt;&gt;"")),Listes!$A$74,"")))))))</f>
        <v/>
      </c>
      <c r="P133" s="90"/>
      <c r="Q133" s="158">
        <f t="shared" si="5"/>
        <v>0</v>
      </c>
    </row>
    <row r="134" spans="1:17" ht="20.100000000000001" customHeight="1" x14ac:dyDescent="0.25">
      <c r="A134" s="174">
        <v>128</v>
      </c>
      <c r="B134" s="180" t="str">
        <f>IF('Factures - Autres'!B134="","",'Factures - Autres'!B134)</f>
        <v/>
      </c>
      <c r="C134" s="181" t="str">
        <f>IF('Factures - Autres'!C134="","",'Factures - Autres'!C134)</f>
        <v/>
      </c>
      <c r="D134" s="181" t="str">
        <f>IF('Factures - Autres'!D134="","",'Factures - Autres'!D134)</f>
        <v/>
      </c>
      <c r="E134" s="180" t="str">
        <f>IF('Factures - Autres'!E134="","",'Factures - Autres'!E134)</f>
        <v/>
      </c>
      <c r="F134" s="255" t="str">
        <f>IF('Factures - Autres'!H134="","",'Factures - Autres'!F134)</f>
        <v/>
      </c>
      <c r="G134" s="439" t="str">
        <f>IF('Factures - Autres'!H134="","",'Factures - Autres'!G134)</f>
        <v/>
      </c>
      <c r="H134" s="440" t="str">
        <f>IF('Factures - Autres'!H134="","",'Factures - Autres'!H134)</f>
        <v/>
      </c>
      <c r="I134" s="257"/>
      <c r="J134" s="258" t="str">
        <f t="shared" si="3"/>
        <v/>
      </c>
      <c r="K134" s="442" t="str">
        <f t="shared" si="4"/>
        <v/>
      </c>
      <c r="L134" s="443"/>
      <c r="M134" s="182"/>
      <c r="N134" s="185"/>
      <c r="O134" s="266" t="str">
        <f>IF(H134="","",IF(OR(I134="",J134="",K134=""),Listes!$A$69,IF(AND(L134="",I134&lt;&gt;""),Listes!$A$70,IF(AND(H134&lt;L134,N134=""),Listes!$A$71,IF(AND(K134&lt;J134,N134=""),Listes!$A$72,IF(AND(L134&lt;&gt;"",L134&lt;H134,M134=""),Listes!$A$73,IF(AND(P134="",OR(I134&lt;&gt;"",J134&lt;&gt;"",K134&lt;&gt;"")),Listes!$A$74,"")))))))</f>
        <v/>
      </c>
      <c r="P134" s="90"/>
      <c r="Q134" s="158">
        <f t="shared" si="5"/>
        <v>0</v>
      </c>
    </row>
    <row r="135" spans="1:17" ht="20.100000000000001" customHeight="1" x14ac:dyDescent="0.25">
      <c r="A135" s="174">
        <v>129</v>
      </c>
      <c r="B135" s="180" t="str">
        <f>IF('Factures - Autres'!B135="","",'Factures - Autres'!B135)</f>
        <v/>
      </c>
      <c r="C135" s="181" t="str">
        <f>IF('Factures - Autres'!C135="","",'Factures - Autres'!C135)</f>
        <v/>
      </c>
      <c r="D135" s="181" t="str">
        <f>IF('Factures - Autres'!D135="","",'Factures - Autres'!D135)</f>
        <v/>
      </c>
      <c r="E135" s="180" t="str">
        <f>IF('Factures - Autres'!E135="","",'Factures - Autres'!E135)</f>
        <v/>
      </c>
      <c r="F135" s="255" t="str">
        <f>IF('Factures - Autres'!H135="","",'Factures - Autres'!F135)</f>
        <v/>
      </c>
      <c r="G135" s="439" t="str">
        <f>IF('Factures - Autres'!H135="","",'Factures - Autres'!G135)</f>
        <v/>
      </c>
      <c r="H135" s="440" t="str">
        <f>IF('Factures - Autres'!H135="","",'Factures - Autres'!H135)</f>
        <v/>
      </c>
      <c r="I135" s="257"/>
      <c r="J135" s="258" t="str">
        <f t="shared" si="3"/>
        <v/>
      </c>
      <c r="K135" s="442" t="str">
        <f t="shared" si="4"/>
        <v/>
      </c>
      <c r="L135" s="443"/>
      <c r="M135" s="182"/>
      <c r="N135" s="185"/>
      <c r="O135" s="266" t="str">
        <f>IF(H135="","",IF(OR(I135="",J135="",K135=""),Listes!$A$69,IF(AND(L135="",I135&lt;&gt;""),Listes!$A$70,IF(AND(H135&lt;L135,N135=""),Listes!$A$71,IF(AND(K135&lt;J135,N135=""),Listes!$A$72,IF(AND(L135&lt;&gt;"",L135&lt;H135,M135=""),Listes!$A$73,IF(AND(P135="",OR(I135&lt;&gt;"",J135&lt;&gt;"",K135&lt;&gt;"")),Listes!$A$74,"")))))))</f>
        <v/>
      </c>
      <c r="P135" s="90"/>
      <c r="Q135" s="158">
        <f t="shared" si="5"/>
        <v>0</v>
      </c>
    </row>
    <row r="136" spans="1:17" ht="20.100000000000001" customHeight="1" x14ac:dyDescent="0.25">
      <c r="A136" s="174">
        <v>130</v>
      </c>
      <c r="B136" s="180" t="str">
        <f>IF('Factures - Autres'!B136="","",'Factures - Autres'!B136)</f>
        <v/>
      </c>
      <c r="C136" s="181" t="str">
        <f>IF('Factures - Autres'!C136="","",'Factures - Autres'!C136)</f>
        <v/>
      </c>
      <c r="D136" s="181" t="str">
        <f>IF('Factures - Autres'!D136="","",'Factures - Autres'!D136)</f>
        <v/>
      </c>
      <c r="E136" s="180" t="str">
        <f>IF('Factures - Autres'!E136="","",'Factures - Autres'!E136)</f>
        <v/>
      </c>
      <c r="F136" s="255" t="str">
        <f>IF('Factures - Autres'!H136="","",'Factures - Autres'!F136)</f>
        <v/>
      </c>
      <c r="G136" s="439" t="str">
        <f>IF('Factures - Autres'!H136="","",'Factures - Autres'!G136)</f>
        <v/>
      </c>
      <c r="H136" s="440" t="str">
        <f>IF('Factures - Autres'!H136="","",'Factures - Autres'!H136)</f>
        <v/>
      </c>
      <c r="I136" s="257"/>
      <c r="J136" s="258" t="str">
        <f t="shared" ref="J136:J199" si="6">IF(OR($I136="",H136=""),"",IF(I136="KO","",F136))</f>
        <v/>
      </c>
      <c r="K136" s="442" t="str">
        <f t="shared" ref="K136:K199" si="7">IF(OR($I136="",H136=""),"",IF(I136="KO","",G136))</f>
        <v/>
      </c>
      <c r="L136" s="443"/>
      <c r="M136" s="182"/>
      <c r="N136" s="185"/>
      <c r="O136" s="266" t="str">
        <f>IF(H136="","",IF(OR(I136="",J136="",K136=""),Listes!$A$69,IF(AND(L136="",I136&lt;&gt;""),Listes!$A$70,IF(AND(H136&lt;L136,N136=""),Listes!$A$71,IF(AND(K136&lt;J136,N136=""),Listes!$A$72,IF(AND(L136&lt;&gt;"",L136&lt;H136,M136=""),Listes!$A$73,IF(AND(P136="",OR(I136&lt;&gt;"",J136&lt;&gt;"",K136&lt;&gt;"")),Listes!$A$74,"")))))))</f>
        <v/>
      </c>
      <c r="P136" s="90"/>
      <c r="Q136" s="158">
        <f t="shared" ref="Q136:Q199" si="8">IF(AND(B136&lt;&gt;"",P136&lt;&gt;"Oui"),1,0)</f>
        <v>0</v>
      </c>
    </row>
    <row r="137" spans="1:17" ht="20.100000000000001" customHeight="1" x14ac:dyDescent="0.25">
      <c r="A137" s="174">
        <v>131</v>
      </c>
      <c r="B137" s="180" t="str">
        <f>IF('Factures - Autres'!B137="","",'Factures - Autres'!B137)</f>
        <v/>
      </c>
      <c r="C137" s="181" t="str">
        <f>IF('Factures - Autres'!C137="","",'Factures - Autres'!C137)</f>
        <v/>
      </c>
      <c r="D137" s="181" t="str">
        <f>IF('Factures - Autres'!D137="","",'Factures - Autres'!D137)</f>
        <v/>
      </c>
      <c r="E137" s="180" t="str">
        <f>IF('Factures - Autres'!E137="","",'Factures - Autres'!E137)</f>
        <v/>
      </c>
      <c r="F137" s="255" t="str">
        <f>IF('Factures - Autres'!H137="","",'Factures - Autres'!F137)</f>
        <v/>
      </c>
      <c r="G137" s="439" t="str">
        <f>IF('Factures - Autres'!H137="","",'Factures - Autres'!G137)</f>
        <v/>
      </c>
      <c r="H137" s="440" t="str">
        <f>IF('Factures - Autres'!H137="","",'Factures - Autres'!H137)</f>
        <v/>
      </c>
      <c r="I137" s="257"/>
      <c r="J137" s="258" t="str">
        <f t="shared" si="6"/>
        <v/>
      </c>
      <c r="K137" s="442" t="str">
        <f t="shared" si="7"/>
        <v/>
      </c>
      <c r="L137" s="443"/>
      <c r="M137" s="182"/>
      <c r="N137" s="185"/>
      <c r="O137" s="266" t="str">
        <f>IF(H137="","",IF(OR(I137="",J137="",K137=""),Listes!$A$69,IF(AND(L137="",I137&lt;&gt;""),Listes!$A$70,IF(AND(H137&lt;L137,N137=""),Listes!$A$71,IF(AND(K137&lt;J137,N137=""),Listes!$A$72,IF(AND(L137&lt;&gt;"",L137&lt;H137,M137=""),Listes!$A$73,IF(AND(P137="",OR(I137&lt;&gt;"",J137&lt;&gt;"",K137&lt;&gt;"")),Listes!$A$74,"")))))))</f>
        <v/>
      </c>
      <c r="P137" s="90"/>
      <c r="Q137" s="158">
        <f t="shared" si="8"/>
        <v>0</v>
      </c>
    </row>
    <row r="138" spans="1:17" ht="20.100000000000001" customHeight="1" x14ac:dyDescent="0.25">
      <c r="A138" s="174">
        <v>132</v>
      </c>
      <c r="B138" s="180" t="str">
        <f>IF('Factures - Autres'!B138="","",'Factures - Autres'!B138)</f>
        <v/>
      </c>
      <c r="C138" s="181" t="str">
        <f>IF('Factures - Autres'!C138="","",'Factures - Autres'!C138)</f>
        <v/>
      </c>
      <c r="D138" s="181" t="str">
        <f>IF('Factures - Autres'!D138="","",'Factures - Autres'!D138)</f>
        <v/>
      </c>
      <c r="E138" s="180" t="str">
        <f>IF('Factures - Autres'!E138="","",'Factures - Autres'!E138)</f>
        <v/>
      </c>
      <c r="F138" s="255" t="str">
        <f>IF('Factures - Autres'!H138="","",'Factures - Autres'!F138)</f>
        <v/>
      </c>
      <c r="G138" s="439" t="str">
        <f>IF('Factures - Autres'!H138="","",'Factures - Autres'!G138)</f>
        <v/>
      </c>
      <c r="H138" s="440" t="str">
        <f>IF('Factures - Autres'!H138="","",'Factures - Autres'!H138)</f>
        <v/>
      </c>
      <c r="I138" s="257"/>
      <c r="J138" s="258" t="str">
        <f t="shared" si="6"/>
        <v/>
      </c>
      <c r="K138" s="442" t="str">
        <f t="shared" si="7"/>
        <v/>
      </c>
      <c r="L138" s="443"/>
      <c r="M138" s="182"/>
      <c r="N138" s="185"/>
      <c r="O138" s="266" t="str">
        <f>IF(H138="","",IF(OR(I138="",J138="",K138=""),Listes!$A$69,IF(AND(L138="",I138&lt;&gt;""),Listes!$A$70,IF(AND(H138&lt;L138,N138=""),Listes!$A$71,IF(AND(K138&lt;J138,N138=""),Listes!$A$72,IF(AND(L138&lt;&gt;"",L138&lt;H138,M138=""),Listes!$A$73,IF(AND(P138="",OR(I138&lt;&gt;"",J138&lt;&gt;"",K138&lt;&gt;"")),Listes!$A$74,"")))))))</f>
        <v/>
      </c>
      <c r="P138" s="90"/>
      <c r="Q138" s="158">
        <f t="shared" si="8"/>
        <v>0</v>
      </c>
    </row>
    <row r="139" spans="1:17" ht="20.100000000000001" customHeight="1" x14ac:dyDescent="0.25">
      <c r="A139" s="174">
        <v>133</v>
      </c>
      <c r="B139" s="180" t="str">
        <f>IF('Factures - Autres'!B139="","",'Factures - Autres'!B139)</f>
        <v/>
      </c>
      <c r="C139" s="181" t="str">
        <f>IF('Factures - Autres'!C139="","",'Factures - Autres'!C139)</f>
        <v/>
      </c>
      <c r="D139" s="181" t="str">
        <f>IF('Factures - Autres'!D139="","",'Factures - Autres'!D139)</f>
        <v/>
      </c>
      <c r="E139" s="180" t="str">
        <f>IF('Factures - Autres'!E139="","",'Factures - Autres'!E139)</f>
        <v/>
      </c>
      <c r="F139" s="255" t="str">
        <f>IF('Factures - Autres'!H139="","",'Factures - Autres'!F139)</f>
        <v/>
      </c>
      <c r="G139" s="439" t="str">
        <f>IF('Factures - Autres'!H139="","",'Factures - Autres'!G139)</f>
        <v/>
      </c>
      <c r="H139" s="440" t="str">
        <f>IF('Factures - Autres'!H139="","",'Factures - Autres'!H139)</f>
        <v/>
      </c>
      <c r="I139" s="257"/>
      <c r="J139" s="258" t="str">
        <f t="shared" si="6"/>
        <v/>
      </c>
      <c r="K139" s="442" t="str">
        <f t="shared" si="7"/>
        <v/>
      </c>
      <c r="L139" s="443"/>
      <c r="M139" s="182"/>
      <c r="N139" s="185"/>
      <c r="O139" s="266" t="str">
        <f>IF(H139="","",IF(OR(I139="",J139="",K139=""),Listes!$A$69,IF(AND(L139="",I139&lt;&gt;""),Listes!$A$70,IF(AND(H139&lt;L139,N139=""),Listes!$A$71,IF(AND(K139&lt;J139,N139=""),Listes!$A$72,IF(AND(L139&lt;&gt;"",L139&lt;H139,M139=""),Listes!$A$73,IF(AND(P139="",OR(I139&lt;&gt;"",J139&lt;&gt;"",K139&lt;&gt;"")),Listes!$A$74,"")))))))</f>
        <v/>
      </c>
      <c r="P139" s="90"/>
      <c r="Q139" s="158">
        <f t="shared" si="8"/>
        <v>0</v>
      </c>
    </row>
    <row r="140" spans="1:17" ht="20.100000000000001" customHeight="1" x14ac:dyDescent="0.25">
      <c r="A140" s="174">
        <v>134</v>
      </c>
      <c r="B140" s="180" t="str">
        <f>IF('Factures - Autres'!B140="","",'Factures - Autres'!B140)</f>
        <v/>
      </c>
      <c r="C140" s="181" t="str">
        <f>IF('Factures - Autres'!C140="","",'Factures - Autres'!C140)</f>
        <v/>
      </c>
      <c r="D140" s="181" t="str">
        <f>IF('Factures - Autres'!D140="","",'Factures - Autres'!D140)</f>
        <v/>
      </c>
      <c r="E140" s="180" t="str">
        <f>IF('Factures - Autres'!E140="","",'Factures - Autres'!E140)</f>
        <v/>
      </c>
      <c r="F140" s="255" t="str">
        <f>IF('Factures - Autres'!H140="","",'Factures - Autres'!F140)</f>
        <v/>
      </c>
      <c r="G140" s="439" t="str">
        <f>IF('Factures - Autres'!H140="","",'Factures - Autres'!G140)</f>
        <v/>
      </c>
      <c r="H140" s="440" t="str">
        <f>IF('Factures - Autres'!H140="","",'Factures - Autres'!H140)</f>
        <v/>
      </c>
      <c r="I140" s="257"/>
      <c r="J140" s="258" t="str">
        <f t="shared" si="6"/>
        <v/>
      </c>
      <c r="K140" s="442" t="str">
        <f t="shared" si="7"/>
        <v/>
      </c>
      <c r="L140" s="443"/>
      <c r="M140" s="182"/>
      <c r="N140" s="185"/>
      <c r="O140" s="266" t="str">
        <f>IF(H140="","",IF(OR(I140="",J140="",K140=""),Listes!$A$69,IF(AND(L140="",I140&lt;&gt;""),Listes!$A$70,IF(AND(H140&lt;L140,N140=""),Listes!$A$71,IF(AND(K140&lt;J140,N140=""),Listes!$A$72,IF(AND(L140&lt;&gt;"",L140&lt;H140,M140=""),Listes!$A$73,IF(AND(P140="",OR(I140&lt;&gt;"",J140&lt;&gt;"",K140&lt;&gt;"")),Listes!$A$74,"")))))))</f>
        <v/>
      </c>
      <c r="P140" s="90"/>
      <c r="Q140" s="158">
        <f t="shared" si="8"/>
        <v>0</v>
      </c>
    </row>
    <row r="141" spans="1:17" ht="20.100000000000001" customHeight="1" x14ac:dyDescent="0.25">
      <c r="A141" s="174">
        <v>135</v>
      </c>
      <c r="B141" s="180" t="str">
        <f>IF('Factures - Autres'!B141="","",'Factures - Autres'!B141)</f>
        <v/>
      </c>
      <c r="C141" s="181" t="str">
        <f>IF('Factures - Autres'!C141="","",'Factures - Autres'!C141)</f>
        <v/>
      </c>
      <c r="D141" s="181" t="str">
        <f>IF('Factures - Autres'!D141="","",'Factures - Autres'!D141)</f>
        <v/>
      </c>
      <c r="E141" s="180" t="str">
        <f>IF('Factures - Autres'!E141="","",'Factures - Autres'!E141)</f>
        <v/>
      </c>
      <c r="F141" s="255" t="str">
        <f>IF('Factures - Autres'!H141="","",'Factures - Autres'!F141)</f>
        <v/>
      </c>
      <c r="G141" s="439" t="str">
        <f>IF('Factures - Autres'!H141="","",'Factures - Autres'!G141)</f>
        <v/>
      </c>
      <c r="H141" s="440" t="str">
        <f>IF('Factures - Autres'!H141="","",'Factures - Autres'!H141)</f>
        <v/>
      </c>
      <c r="I141" s="257"/>
      <c r="J141" s="258" t="str">
        <f t="shared" si="6"/>
        <v/>
      </c>
      <c r="K141" s="442" t="str">
        <f t="shared" si="7"/>
        <v/>
      </c>
      <c r="L141" s="443"/>
      <c r="M141" s="182"/>
      <c r="N141" s="185"/>
      <c r="O141" s="266" t="str">
        <f>IF(H141="","",IF(OR(I141="",J141="",K141=""),Listes!$A$69,IF(AND(L141="",I141&lt;&gt;""),Listes!$A$70,IF(AND(H141&lt;L141,N141=""),Listes!$A$71,IF(AND(K141&lt;J141,N141=""),Listes!$A$72,IF(AND(L141&lt;&gt;"",L141&lt;H141,M141=""),Listes!$A$73,IF(AND(P141="",OR(I141&lt;&gt;"",J141&lt;&gt;"",K141&lt;&gt;"")),Listes!$A$74,"")))))))</f>
        <v/>
      </c>
      <c r="P141" s="90"/>
      <c r="Q141" s="158">
        <f t="shared" si="8"/>
        <v>0</v>
      </c>
    </row>
    <row r="142" spans="1:17" ht="20.100000000000001" customHeight="1" x14ac:dyDescent="0.25">
      <c r="A142" s="174">
        <v>136</v>
      </c>
      <c r="B142" s="180" t="str">
        <f>IF('Factures - Autres'!B142="","",'Factures - Autres'!B142)</f>
        <v/>
      </c>
      <c r="C142" s="181" t="str">
        <f>IF('Factures - Autres'!C142="","",'Factures - Autres'!C142)</f>
        <v/>
      </c>
      <c r="D142" s="181" t="str">
        <f>IF('Factures - Autres'!D142="","",'Factures - Autres'!D142)</f>
        <v/>
      </c>
      <c r="E142" s="180" t="str">
        <f>IF('Factures - Autres'!E142="","",'Factures - Autres'!E142)</f>
        <v/>
      </c>
      <c r="F142" s="255" t="str">
        <f>IF('Factures - Autres'!H142="","",'Factures - Autres'!F142)</f>
        <v/>
      </c>
      <c r="G142" s="439" t="str">
        <f>IF('Factures - Autres'!H142="","",'Factures - Autres'!G142)</f>
        <v/>
      </c>
      <c r="H142" s="440" t="str">
        <f>IF('Factures - Autres'!H142="","",'Factures - Autres'!H142)</f>
        <v/>
      </c>
      <c r="I142" s="257"/>
      <c r="J142" s="258" t="str">
        <f t="shared" si="6"/>
        <v/>
      </c>
      <c r="K142" s="442" t="str">
        <f t="shared" si="7"/>
        <v/>
      </c>
      <c r="L142" s="443"/>
      <c r="M142" s="182"/>
      <c r="N142" s="185"/>
      <c r="O142" s="266" t="str">
        <f>IF(H142="","",IF(OR(I142="",J142="",K142=""),Listes!$A$69,IF(AND(L142="",I142&lt;&gt;""),Listes!$A$70,IF(AND(H142&lt;L142,N142=""),Listes!$A$71,IF(AND(K142&lt;J142,N142=""),Listes!$A$72,IF(AND(L142&lt;&gt;"",L142&lt;H142,M142=""),Listes!$A$73,IF(AND(P142="",OR(I142&lt;&gt;"",J142&lt;&gt;"",K142&lt;&gt;"")),Listes!$A$74,"")))))))</f>
        <v/>
      </c>
      <c r="P142" s="90"/>
      <c r="Q142" s="158">
        <f t="shared" si="8"/>
        <v>0</v>
      </c>
    </row>
    <row r="143" spans="1:17" ht="20.100000000000001" customHeight="1" x14ac:dyDescent="0.25">
      <c r="A143" s="174">
        <v>137</v>
      </c>
      <c r="B143" s="180" t="str">
        <f>IF('Factures - Autres'!B143="","",'Factures - Autres'!B143)</f>
        <v/>
      </c>
      <c r="C143" s="181" t="str">
        <f>IF('Factures - Autres'!C143="","",'Factures - Autres'!C143)</f>
        <v/>
      </c>
      <c r="D143" s="181" t="str">
        <f>IF('Factures - Autres'!D143="","",'Factures - Autres'!D143)</f>
        <v/>
      </c>
      <c r="E143" s="180" t="str">
        <f>IF('Factures - Autres'!E143="","",'Factures - Autres'!E143)</f>
        <v/>
      </c>
      <c r="F143" s="255" t="str">
        <f>IF('Factures - Autres'!H143="","",'Factures - Autres'!F143)</f>
        <v/>
      </c>
      <c r="G143" s="439" t="str">
        <f>IF('Factures - Autres'!H143="","",'Factures - Autres'!G143)</f>
        <v/>
      </c>
      <c r="H143" s="440" t="str">
        <f>IF('Factures - Autres'!H143="","",'Factures - Autres'!H143)</f>
        <v/>
      </c>
      <c r="I143" s="257"/>
      <c r="J143" s="258" t="str">
        <f t="shared" si="6"/>
        <v/>
      </c>
      <c r="K143" s="442" t="str">
        <f t="shared" si="7"/>
        <v/>
      </c>
      <c r="L143" s="443"/>
      <c r="M143" s="182"/>
      <c r="N143" s="185"/>
      <c r="O143" s="266" t="str">
        <f>IF(H143="","",IF(OR(I143="",J143="",K143=""),Listes!$A$69,IF(AND(L143="",I143&lt;&gt;""),Listes!$A$70,IF(AND(H143&lt;L143,N143=""),Listes!$A$71,IF(AND(K143&lt;J143,N143=""),Listes!$A$72,IF(AND(L143&lt;&gt;"",L143&lt;H143,M143=""),Listes!$A$73,IF(AND(P143="",OR(I143&lt;&gt;"",J143&lt;&gt;"",K143&lt;&gt;"")),Listes!$A$74,"")))))))</f>
        <v/>
      </c>
      <c r="P143" s="90"/>
      <c r="Q143" s="158">
        <f t="shared" si="8"/>
        <v>0</v>
      </c>
    </row>
    <row r="144" spans="1:17" ht="20.100000000000001" customHeight="1" x14ac:dyDescent="0.25">
      <c r="A144" s="174">
        <v>138</v>
      </c>
      <c r="B144" s="180" t="str">
        <f>IF('Factures - Autres'!B144="","",'Factures - Autres'!B144)</f>
        <v/>
      </c>
      <c r="C144" s="181" t="str">
        <f>IF('Factures - Autres'!C144="","",'Factures - Autres'!C144)</f>
        <v/>
      </c>
      <c r="D144" s="181" t="str">
        <f>IF('Factures - Autres'!D144="","",'Factures - Autres'!D144)</f>
        <v/>
      </c>
      <c r="E144" s="180" t="str">
        <f>IF('Factures - Autres'!E144="","",'Factures - Autres'!E144)</f>
        <v/>
      </c>
      <c r="F144" s="255" t="str">
        <f>IF('Factures - Autres'!H144="","",'Factures - Autres'!F144)</f>
        <v/>
      </c>
      <c r="G144" s="439" t="str">
        <f>IF('Factures - Autres'!H144="","",'Factures - Autres'!G144)</f>
        <v/>
      </c>
      <c r="H144" s="440" t="str">
        <f>IF('Factures - Autres'!H144="","",'Factures - Autres'!H144)</f>
        <v/>
      </c>
      <c r="I144" s="257"/>
      <c r="J144" s="258" t="str">
        <f t="shared" si="6"/>
        <v/>
      </c>
      <c r="K144" s="442" t="str">
        <f t="shared" si="7"/>
        <v/>
      </c>
      <c r="L144" s="443"/>
      <c r="M144" s="182"/>
      <c r="N144" s="185"/>
      <c r="O144" s="266" t="str">
        <f>IF(H144="","",IF(OR(I144="",J144="",K144=""),Listes!$A$69,IF(AND(L144="",I144&lt;&gt;""),Listes!$A$70,IF(AND(H144&lt;L144,N144=""),Listes!$A$71,IF(AND(K144&lt;J144,N144=""),Listes!$A$72,IF(AND(L144&lt;&gt;"",L144&lt;H144,M144=""),Listes!$A$73,IF(AND(P144="",OR(I144&lt;&gt;"",J144&lt;&gt;"",K144&lt;&gt;"")),Listes!$A$74,"")))))))</f>
        <v/>
      </c>
      <c r="P144" s="90"/>
      <c r="Q144" s="158">
        <f t="shared" si="8"/>
        <v>0</v>
      </c>
    </row>
    <row r="145" spans="1:17" ht="20.100000000000001" customHeight="1" x14ac:dyDescent="0.25">
      <c r="A145" s="174">
        <v>139</v>
      </c>
      <c r="B145" s="180" t="str">
        <f>IF('Factures - Autres'!B145="","",'Factures - Autres'!B145)</f>
        <v/>
      </c>
      <c r="C145" s="181" t="str">
        <f>IF('Factures - Autres'!C145="","",'Factures - Autres'!C145)</f>
        <v/>
      </c>
      <c r="D145" s="181" t="str">
        <f>IF('Factures - Autres'!D145="","",'Factures - Autres'!D145)</f>
        <v/>
      </c>
      <c r="E145" s="180" t="str">
        <f>IF('Factures - Autres'!E145="","",'Factures - Autres'!E145)</f>
        <v/>
      </c>
      <c r="F145" s="255" t="str">
        <f>IF('Factures - Autres'!H145="","",'Factures - Autres'!F145)</f>
        <v/>
      </c>
      <c r="G145" s="439" t="str">
        <f>IF('Factures - Autres'!H145="","",'Factures - Autres'!G145)</f>
        <v/>
      </c>
      <c r="H145" s="440" t="str">
        <f>IF('Factures - Autres'!H145="","",'Factures - Autres'!H145)</f>
        <v/>
      </c>
      <c r="I145" s="257"/>
      <c r="J145" s="258" t="str">
        <f t="shared" si="6"/>
        <v/>
      </c>
      <c r="K145" s="442" t="str">
        <f t="shared" si="7"/>
        <v/>
      </c>
      <c r="L145" s="443"/>
      <c r="M145" s="182"/>
      <c r="N145" s="185"/>
      <c r="O145" s="266" t="str">
        <f>IF(H145="","",IF(OR(I145="",J145="",K145=""),Listes!$A$69,IF(AND(L145="",I145&lt;&gt;""),Listes!$A$70,IF(AND(H145&lt;L145,N145=""),Listes!$A$71,IF(AND(K145&lt;J145,N145=""),Listes!$A$72,IF(AND(L145&lt;&gt;"",L145&lt;H145,M145=""),Listes!$A$73,IF(AND(P145="",OR(I145&lt;&gt;"",J145&lt;&gt;"",K145&lt;&gt;"")),Listes!$A$74,"")))))))</f>
        <v/>
      </c>
      <c r="P145" s="90"/>
      <c r="Q145" s="158">
        <f t="shared" si="8"/>
        <v>0</v>
      </c>
    </row>
    <row r="146" spans="1:17" ht="20.100000000000001" customHeight="1" x14ac:dyDescent="0.25">
      <c r="A146" s="174">
        <v>140</v>
      </c>
      <c r="B146" s="180" t="str">
        <f>IF('Factures - Autres'!B146="","",'Factures - Autres'!B146)</f>
        <v/>
      </c>
      <c r="C146" s="181" t="str">
        <f>IF('Factures - Autres'!C146="","",'Factures - Autres'!C146)</f>
        <v/>
      </c>
      <c r="D146" s="181" t="str">
        <f>IF('Factures - Autres'!D146="","",'Factures - Autres'!D146)</f>
        <v/>
      </c>
      <c r="E146" s="180" t="str">
        <f>IF('Factures - Autres'!E146="","",'Factures - Autres'!E146)</f>
        <v/>
      </c>
      <c r="F146" s="255" t="str">
        <f>IF('Factures - Autres'!H146="","",'Factures - Autres'!F146)</f>
        <v/>
      </c>
      <c r="G146" s="439" t="str">
        <f>IF('Factures - Autres'!H146="","",'Factures - Autres'!G146)</f>
        <v/>
      </c>
      <c r="H146" s="440" t="str">
        <f>IF('Factures - Autres'!H146="","",'Factures - Autres'!H146)</f>
        <v/>
      </c>
      <c r="I146" s="257"/>
      <c r="J146" s="258" t="str">
        <f t="shared" si="6"/>
        <v/>
      </c>
      <c r="K146" s="442" t="str">
        <f t="shared" si="7"/>
        <v/>
      </c>
      <c r="L146" s="443"/>
      <c r="M146" s="182"/>
      <c r="N146" s="185"/>
      <c r="O146" s="266" t="str">
        <f>IF(H146="","",IF(OR(I146="",J146="",K146=""),Listes!$A$69,IF(AND(L146="",I146&lt;&gt;""),Listes!$A$70,IF(AND(H146&lt;L146,N146=""),Listes!$A$71,IF(AND(K146&lt;J146,N146=""),Listes!$A$72,IF(AND(L146&lt;&gt;"",L146&lt;H146,M146=""),Listes!$A$73,IF(AND(P146="",OR(I146&lt;&gt;"",J146&lt;&gt;"",K146&lt;&gt;"")),Listes!$A$74,"")))))))</f>
        <v/>
      </c>
      <c r="P146" s="90"/>
      <c r="Q146" s="158">
        <f t="shared" si="8"/>
        <v>0</v>
      </c>
    </row>
    <row r="147" spans="1:17" ht="20.100000000000001" customHeight="1" x14ac:dyDescent="0.25">
      <c r="A147" s="174">
        <v>141</v>
      </c>
      <c r="B147" s="180" t="str">
        <f>IF('Factures - Autres'!B147="","",'Factures - Autres'!B147)</f>
        <v/>
      </c>
      <c r="C147" s="181" t="str">
        <f>IF('Factures - Autres'!C147="","",'Factures - Autres'!C147)</f>
        <v/>
      </c>
      <c r="D147" s="181" t="str">
        <f>IF('Factures - Autres'!D147="","",'Factures - Autres'!D147)</f>
        <v/>
      </c>
      <c r="E147" s="180" t="str">
        <f>IF('Factures - Autres'!E147="","",'Factures - Autres'!E147)</f>
        <v/>
      </c>
      <c r="F147" s="255" t="str">
        <f>IF('Factures - Autres'!H147="","",'Factures - Autres'!F147)</f>
        <v/>
      </c>
      <c r="G147" s="439" t="str">
        <f>IF('Factures - Autres'!H147="","",'Factures - Autres'!G147)</f>
        <v/>
      </c>
      <c r="H147" s="440" t="str">
        <f>IF('Factures - Autres'!H147="","",'Factures - Autres'!H147)</f>
        <v/>
      </c>
      <c r="I147" s="257"/>
      <c r="J147" s="258" t="str">
        <f t="shared" si="6"/>
        <v/>
      </c>
      <c r="K147" s="442" t="str">
        <f t="shared" si="7"/>
        <v/>
      </c>
      <c r="L147" s="443"/>
      <c r="M147" s="182"/>
      <c r="N147" s="185"/>
      <c r="O147" s="266" t="str">
        <f>IF(H147="","",IF(OR(I147="",J147="",K147=""),Listes!$A$69,IF(AND(L147="",I147&lt;&gt;""),Listes!$A$70,IF(AND(H147&lt;L147,N147=""),Listes!$A$71,IF(AND(K147&lt;J147,N147=""),Listes!$A$72,IF(AND(L147&lt;&gt;"",L147&lt;H147,M147=""),Listes!$A$73,IF(AND(P147="",OR(I147&lt;&gt;"",J147&lt;&gt;"",K147&lt;&gt;"")),Listes!$A$74,"")))))))</f>
        <v/>
      </c>
      <c r="P147" s="90"/>
      <c r="Q147" s="158">
        <f t="shared" si="8"/>
        <v>0</v>
      </c>
    </row>
    <row r="148" spans="1:17" ht="20.100000000000001" customHeight="1" x14ac:dyDescent="0.25">
      <c r="A148" s="174">
        <v>142</v>
      </c>
      <c r="B148" s="180" t="str">
        <f>IF('Factures - Autres'!B148="","",'Factures - Autres'!B148)</f>
        <v/>
      </c>
      <c r="C148" s="181" t="str">
        <f>IF('Factures - Autres'!C148="","",'Factures - Autres'!C148)</f>
        <v/>
      </c>
      <c r="D148" s="181" t="str">
        <f>IF('Factures - Autres'!D148="","",'Factures - Autres'!D148)</f>
        <v/>
      </c>
      <c r="E148" s="180" t="str">
        <f>IF('Factures - Autres'!E148="","",'Factures - Autres'!E148)</f>
        <v/>
      </c>
      <c r="F148" s="255" t="str">
        <f>IF('Factures - Autres'!H148="","",'Factures - Autres'!F148)</f>
        <v/>
      </c>
      <c r="G148" s="439" t="str">
        <f>IF('Factures - Autres'!H148="","",'Factures - Autres'!G148)</f>
        <v/>
      </c>
      <c r="H148" s="440" t="str">
        <f>IF('Factures - Autres'!H148="","",'Factures - Autres'!H148)</f>
        <v/>
      </c>
      <c r="I148" s="257"/>
      <c r="J148" s="258" t="str">
        <f t="shared" si="6"/>
        <v/>
      </c>
      <c r="K148" s="442" t="str">
        <f t="shared" si="7"/>
        <v/>
      </c>
      <c r="L148" s="443"/>
      <c r="M148" s="182"/>
      <c r="N148" s="185"/>
      <c r="O148" s="266" t="str">
        <f>IF(H148="","",IF(OR(I148="",J148="",K148=""),Listes!$A$69,IF(AND(L148="",I148&lt;&gt;""),Listes!$A$70,IF(AND(H148&lt;L148,N148=""),Listes!$A$71,IF(AND(K148&lt;J148,N148=""),Listes!$A$72,IF(AND(L148&lt;&gt;"",L148&lt;H148,M148=""),Listes!$A$73,IF(AND(P148="",OR(I148&lt;&gt;"",J148&lt;&gt;"",K148&lt;&gt;"")),Listes!$A$74,"")))))))</f>
        <v/>
      </c>
      <c r="P148" s="90"/>
      <c r="Q148" s="158">
        <f t="shared" si="8"/>
        <v>0</v>
      </c>
    </row>
    <row r="149" spans="1:17" ht="20.100000000000001" customHeight="1" x14ac:dyDescent="0.25">
      <c r="A149" s="174">
        <v>143</v>
      </c>
      <c r="B149" s="180" t="str">
        <f>IF('Factures - Autres'!B149="","",'Factures - Autres'!B149)</f>
        <v/>
      </c>
      <c r="C149" s="181" t="str">
        <f>IF('Factures - Autres'!C149="","",'Factures - Autres'!C149)</f>
        <v/>
      </c>
      <c r="D149" s="181" t="str">
        <f>IF('Factures - Autres'!D149="","",'Factures - Autres'!D149)</f>
        <v/>
      </c>
      <c r="E149" s="180" t="str">
        <f>IF('Factures - Autres'!E149="","",'Factures - Autres'!E149)</f>
        <v/>
      </c>
      <c r="F149" s="255" t="str">
        <f>IF('Factures - Autres'!H149="","",'Factures - Autres'!F149)</f>
        <v/>
      </c>
      <c r="G149" s="439" t="str">
        <f>IF('Factures - Autres'!H149="","",'Factures - Autres'!G149)</f>
        <v/>
      </c>
      <c r="H149" s="440" t="str">
        <f>IF('Factures - Autres'!H149="","",'Factures - Autres'!H149)</f>
        <v/>
      </c>
      <c r="I149" s="257"/>
      <c r="J149" s="258" t="str">
        <f t="shared" si="6"/>
        <v/>
      </c>
      <c r="K149" s="442" t="str">
        <f t="shared" si="7"/>
        <v/>
      </c>
      <c r="L149" s="443"/>
      <c r="M149" s="182"/>
      <c r="N149" s="185"/>
      <c r="O149" s="266" t="str">
        <f>IF(H149="","",IF(OR(I149="",J149="",K149=""),Listes!$A$69,IF(AND(L149="",I149&lt;&gt;""),Listes!$A$70,IF(AND(H149&lt;L149,N149=""),Listes!$A$71,IF(AND(K149&lt;J149,N149=""),Listes!$A$72,IF(AND(L149&lt;&gt;"",L149&lt;H149,M149=""),Listes!$A$73,IF(AND(P149="",OR(I149&lt;&gt;"",J149&lt;&gt;"",K149&lt;&gt;"")),Listes!$A$74,"")))))))</f>
        <v/>
      </c>
      <c r="P149" s="90"/>
      <c r="Q149" s="158">
        <f t="shared" si="8"/>
        <v>0</v>
      </c>
    </row>
    <row r="150" spans="1:17" ht="20.100000000000001" customHeight="1" x14ac:dyDescent="0.25">
      <c r="A150" s="174">
        <v>144</v>
      </c>
      <c r="B150" s="180" t="str">
        <f>IF('Factures - Autres'!B150="","",'Factures - Autres'!B150)</f>
        <v/>
      </c>
      <c r="C150" s="181" t="str">
        <f>IF('Factures - Autres'!C150="","",'Factures - Autres'!C150)</f>
        <v/>
      </c>
      <c r="D150" s="181" t="str">
        <f>IF('Factures - Autres'!D150="","",'Factures - Autres'!D150)</f>
        <v/>
      </c>
      <c r="E150" s="180" t="str">
        <f>IF('Factures - Autres'!E150="","",'Factures - Autres'!E150)</f>
        <v/>
      </c>
      <c r="F150" s="255" t="str">
        <f>IF('Factures - Autres'!H150="","",'Factures - Autres'!F150)</f>
        <v/>
      </c>
      <c r="G150" s="439" t="str">
        <f>IF('Factures - Autres'!H150="","",'Factures - Autres'!G150)</f>
        <v/>
      </c>
      <c r="H150" s="440" t="str">
        <f>IF('Factures - Autres'!H150="","",'Factures - Autres'!H150)</f>
        <v/>
      </c>
      <c r="I150" s="257"/>
      <c r="J150" s="258" t="str">
        <f t="shared" si="6"/>
        <v/>
      </c>
      <c r="K150" s="442" t="str">
        <f t="shared" si="7"/>
        <v/>
      </c>
      <c r="L150" s="443"/>
      <c r="M150" s="182"/>
      <c r="N150" s="185"/>
      <c r="O150" s="266" t="str">
        <f>IF(H150="","",IF(OR(I150="",J150="",K150=""),Listes!$A$69,IF(AND(L150="",I150&lt;&gt;""),Listes!$A$70,IF(AND(H150&lt;L150,N150=""),Listes!$A$71,IF(AND(K150&lt;J150,N150=""),Listes!$A$72,IF(AND(L150&lt;&gt;"",L150&lt;H150,M150=""),Listes!$A$73,IF(AND(P150="",OR(I150&lt;&gt;"",J150&lt;&gt;"",K150&lt;&gt;"")),Listes!$A$74,"")))))))</f>
        <v/>
      </c>
      <c r="P150" s="90"/>
      <c r="Q150" s="158">
        <f t="shared" si="8"/>
        <v>0</v>
      </c>
    </row>
    <row r="151" spans="1:17" ht="20.100000000000001" customHeight="1" x14ac:dyDescent="0.25">
      <c r="A151" s="174">
        <v>145</v>
      </c>
      <c r="B151" s="180" t="str">
        <f>IF('Factures - Autres'!B151="","",'Factures - Autres'!B151)</f>
        <v/>
      </c>
      <c r="C151" s="181" t="str">
        <f>IF('Factures - Autres'!C151="","",'Factures - Autres'!C151)</f>
        <v/>
      </c>
      <c r="D151" s="181" t="str">
        <f>IF('Factures - Autres'!D151="","",'Factures - Autres'!D151)</f>
        <v/>
      </c>
      <c r="E151" s="180" t="str">
        <f>IF('Factures - Autres'!E151="","",'Factures - Autres'!E151)</f>
        <v/>
      </c>
      <c r="F151" s="255" t="str">
        <f>IF('Factures - Autres'!H151="","",'Factures - Autres'!F151)</f>
        <v/>
      </c>
      <c r="G151" s="439" t="str">
        <f>IF('Factures - Autres'!H151="","",'Factures - Autres'!G151)</f>
        <v/>
      </c>
      <c r="H151" s="440" t="str">
        <f>IF('Factures - Autres'!H151="","",'Factures - Autres'!H151)</f>
        <v/>
      </c>
      <c r="I151" s="257"/>
      <c r="J151" s="258" t="str">
        <f t="shared" si="6"/>
        <v/>
      </c>
      <c r="K151" s="442" t="str">
        <f t="shared" si="7"/>
        <v/>
      </c>
      <c r="L151" s="443"/>
      <c r="M151" s="182"/>
      <c r="N151" s="185"/>
      <c r="O151" s="266" t="str">
        <f>IF(H151="","",IF(OR(I151="",J151="",K151=""),Listes!$A$69,IF(AND(L151="",I151&lt;&gt;""),Listes!$A$70,IF(AND(H151&lt;L151,N151=""),Listes!$A$71,IF(AND(K151&lt;J151,N151=""),Listes!$A$72,IF(AND(L151&lt;&gt;"",L151&lt;H151,M151=""),Listes!$A$73,IF(AND(P151="",OR(I151&lt;&gt;"",J151&lt;&gt;"",K151&lt;&gt;"")),Listes!$A$74,"")))))))</f>
        <v/>
      </c>
      <c r="P151" s="90"/>
      <c r="Q151" s="158">
        <f t="shared" si="8"/>
        <v>0</v>
      </c>
    </row>
    <row r="152" spans="1:17" ht="20.100000000000001" customHeight="1" x14ac:dyDescent="0.25">
      <c r="A152" s="174">
        <v>146</v>
      </c>
      <c r="B152" s="180" t="str">
        <f>IF('Factures - Autres'!B152="","",'Factures - Autres'!B152)</f>
        <v/>
      </c>
      <c r="C152" s="181" t="str">
        <f>IF('Factures - Autres'!C152="","",'Factures - Autres'!C152)</f>
        <v/>
      </c>
      <c r="D152" s="181" t="str">
        <f>IF('Factures - Autres'!D152="","",'Factures - Autres'!D152)</f>
        <v/>
      </c>
      <c r="E152" s="180" t="str">
        <f>IF('Factures - Autres'!E152="","",'Factures - Autres'!E152)</f>
        <v/>
      </c>
      <c r="F152" s="255" t="str">
        <f>IF('Factures - Autres'!H152="","",'Factures - Autres'!F152)</f>
        <v/>
      </c>
      <c r="G152" s="439" t="str">
        <f>IF('Factures - Autres'!H152="","",'Factures - Autres'!G152)</f>
        <v/>
      </c>
      <c r="H152" s="440" t="str">
        <f>IF('Factures - Autres'!H152="","",'Factures - Autres'!H152)</f>
        <v/>
      </c>
      <c r="I152" s="257"/>
      <c r="J152" s="258" t="str">
        <f t="shared" si="6"/>
        <v/>
      </c>
      <c r="K152" s="442" t="str">
        <f t="shared" si="7"/>
        <v/>
      </c>
      <c r="L152" s="443"/>
      <c r="M152" s="182"/>
      <c r="N152" s="185"/>
      <c r="O152" s="266" t="str">
        <f>IF(H152="","",IF(OR(I152="",J152="",K152=""),Listes!$A$69,IF(AND(L152="",I152&lt;&gt;""),Listes!$A$70,IF(AND(H152&lt;L152,N152=""),Listes!$A$71,IF(AND(K152&lt;J152,N152=""),Listes!$A$72,IF(AND(L152&lt;&gt;"",L152&lt;H152,M152=""),Listes!$A$73,IF(AND(P152="",OR(I152&lt;&gt;"",J152&lt;&gt;"",K152&lt;&gt;"")),Listes!$A$74,"")))))))</f>
        <v/>
      </c>
      <c r="P152" s="90"/>
      <c r="Q152" s="158">
        <f t="shared" si="8"/>
        <v>0</v>
      </c>
    </row>
    <row r="153" spans="1:17" ht="20.100000000000001" customHeight="1" x14ac:dyDescent="0.25">
      <c r="A153" s="174">
        <v>147</v>
      </c>
      <c r="B153" s="180" t="str">
        <f>IF('Factures - Autres'!B153="","",'Factures - Autres'!B153)</f>
        <v/>
      </c>
      <c r="C153" s="181" t="str">
        <f>IF('Factures - Autres'!C153="","",'Factures - Autres'!C153)</f>
        <v/>
      </c>
      <c r="D153" s="181" t="str">
        <f>IF('Factures - Autres'!D153="","",'Factures - Autres'!D153)</f>
        <v/>
      </c>
      <c r="E153" s="180" t="str">
        <f>IF('Factures - Autres'!E153="","",'Factures - Autres'!E153)</f>
        <v/>
      </c>
      <c r="F153" s="255" t="str">
        <f>IF('Factures - Autres'!H153="","",'Factures - Autres'!F153)</f>
        <v/>
      </c>
      <c r="G153" s="439" t="str">
        <f>IF('Factures - Autres'!H153="","",'Factures - Autres'!G153)</f>
        <v/>
      </c>
      <c r="H153" s="440" t="str">
        <f>IF('Factures - Autres'!H153="","",'Factures - Autres'!H153)</f>
        <v/>
      </c>
      <c r="I153" s="257"/>
      <c r="J153" s="258" t="str">
        <f t="shared" si="6"/>
        <v/>
      </c>
      <c r="K153" s="442" t="str">
        <f t="shared" si="7"/>
        <v/>
      </c>
      <c r="L153" s="443"/>
      <c r="M153" s="182"/>
      <c r="N153" s="185"/>
      <c r="O153" s="266" t="str">
        <f>IF(H153="","",IF(OR(I153="",J153="",K153=""),Listes!$A$69,IF(AND(L153="",I153&lt;&gt;""),Listes!$A$70,IF(AND(H153&lt;L153,N153=""),Listes!$A$71,IF(AND(K153&lt;J153,N153=""),Listes!$A$72,IF(AND(L153&lt;&gt;"",L153&lt;H153,M153=""),Listes!$A$73,IF(AND(P153="",OR(I153&lt;&gt;"",J153&lt;&gt;"",K153&lt;&gt;"")),Listes!$A$74,"")))))))</f>
        <v/>
      </c>
      <c r="P153" s="90"/>
      <c r="Q153" s="158">
        <f t="shared" si="8"/>
        <v>0</v>
      </c>
    </row>
    <row r="154" spans="1:17" ht="20.100000000000001" customHeight="1" x14ac:dyDescent="0.25">
      <c r="A154" s="174">
        <v>148</v>
      </c>
      <c r="B154" s="180" t="str">
        <f>IF('Factures - Autres'!B154="","",'Factures - Autres'!B154)</f>
        <v/>
      </c>
      <c r="C154" s="181" t="str">
        <f>IF('Factures - Autres'!C154="","",'Factures - Autres'!C154)</f>
        <v/>
      </c>
      <c r="D154" s="181" t="str">
        <f>IF('Factures - Autres'!D154="","",'Factures - Autres'!D154)</f>
        <v/>
      </c>
      <c r="E154" s="180" t="str">
        <f>IF('Factures - Autres'!E154="","",'Factures - Autres'!E154)</f>
        <v/>
      </c>
      <c r="F154" s="255" t="str">
        <f>IF('Factures - Autres'!H154="","",'Factures - Autres'!F154)</f>
        <v/>
      </c>
      <c r="G154" s="439" t="str">
        <f>IF('Factures - Autres'!H154="","",'Factures - Autres'!G154)</f>
        <v/>
      </c>
      <c r="H154" s="440" t="str">
        <f>IF('Factures - Autres'!H154="","",'Factures - Autres'!H154)</f>
        <v/>
      </c>
      <c r="I154" s="257"/>
      <c r="J154" s="258" t="str">
        <f t="shared" si="6"/>
        <v/>
      </c>
      <c r="K154" s="442" t="str">
        <f t="shared" si="7"/>
        <v/>
      </c>
      <c r="L154" s="443"/>
      <c r="M154" s="182"/>
      <c r="N154" s="185"/>
      <c r="O154" s="266" t="str">
        <f>IF(H154="","",IF(OR(I154="",J154="",K154=""),Listes!$A$69,IF(AND(L154="",I154&lt;&gt;""),Listes!$A$70,IF(AND(H154&lt;L154,N154=""),Listes!$A$71,IF(AND(K154&lt;J154,N154=""),Listes!$A$72,IF(AND(L154&lt;&gt;"",L154&lt;H154,M154=""),Listes!$A$73,IF(AND(P154="",OR(I154&lt;&gt;"",J154&lt;&gt;"",K154&lt;&gt;"")),Listes!$A$74,"")))))))</f>
        <v/>
      </c>
      <c r="P154" s="90"/>
      <c r="Q154" s="158">
        <f t="shared" si="8"/>
        <v>0</v>
      </c>
    </row>
    <row r="155" spans="1:17" ht="20.100000000000001" customHeight="1" x14ac:dyDescent="0.25">
      <c r="A155" s="174">
        <v>149</v>
      </c>
      <c r="B155" s="180" t="str">
        <f>IF('Factures - Autres'!B155="","",'Factures - Autres'!B155)</f>
        <v/>
      </c>
      <c r="C155" s="181" t="str">
        <f>IF('Factures - Autres'!C155="","",'Factures - Autres'!C155)</f>
        <v/>
      </c>
      <c r="D155" s="181" t="str">
        <f>IF('Factures - Autres'!D155="","",'Factures - Autres'!D155)</f>
        <v/>
      </c>
      <c r="E155" s="180" t="str">
        <f>IF('Factures - Autres'!E155="","",'Factures - Autres'!E155)</f>
        <v/>
      </c>
      <c r="F155" s="255" t="str">
        <f>IF('Factures - Autres'!H155="","",'Factures - Autres'!F155)</f>
        <v/>
      </c>
      <c r="G155" s="439" t="str">
        <f>IF('Factures - Autres'!H155="","",'Factures - Autres'!G155)</f>
        <v/>
      </c>
      <c r="H155" s="440" t="str">
        <f>IF('Factures - Autres'!H155="","",'Factures - Autres'!H155)</f>
        <v/>
      </c>
      <c r="I155" s="257"/>
      <c r="J155" s="258" t="str">
        <f t="shared" si="6"/>
        <v/>
      </c>
      <c r="K155" s="442" t="str">
        <f t="shared" si="7"/>
        <v/>
      </c>
      <c r="L155" s="443"/>
      <c r="M155" s="182"/>
      <c r="N155" s="185"/>
      <c r="O155" s="266" t="str">
        <f>IF(H155="","",IF(OR(I155="",J155="",K155=""),Listes!$A$69,IF(AND(L155="",I155&lt;&gt;""),Listes!$A$70,IF(AND(H155&lt;L155,N155=""),Listes!$A$71,IF(AND(K155&lt;J155,N155=""),Listes!$A$72,IF(AND(L155&lt;&gt;"",L155&lt;H155,M155=""),Listes!$A$73,IF(AND(P155="",OR(I155&lt;&gt;"",J155&lt;&gt;"",K155&lt;&gt;"")),Listes!$A$74,"")))))))</f>
        <v/>
      </c>
      <c r="P155" s="90"/>
      <c r="Q155" s="158">
        <f t="shared" si="8"/>
        <v>0</v>
      </c>
    </row>
    <row r="156" spans="1:17" ht="20.100000000000001" customHeight="1" x14ac:dyDescent="0.25">
      <c r="A156" s="174">
        <v>150</v>
      </c>
      <c r="B156" s="180" t="str">
        <f>IF('Factures - Autres'!B156="","",'Factures - Autres'!B156)</f>
        <v/>
      </c>
      <c r="C156" s="181" t="str">
        <f>IF('Factures - Autres'!C156="","",'Factures - Autres'!C156)</f>
        <v/>
      </c>
      <c r="D156" s="181" t="str">
        <f>IF('Factures - Autres'!D156="","",'Factures - Autres'!D156)</f>
        <v/>
      </c>
      <c r="E156" s="180" t="str">
        <f>IF('Factures - Autres'!E156="","",'Factures - Autres'!E156)</f>
        <v/>
      </c>
      <c r="F156" s="255" t="str">
        <f>IF('Factures - Autres'!H156="","",'Factures - Autres'!F156)</f>
        <v/>
      </c>
      <c r="G156" s="439" t="str">
        <f>IF('Factures - Autres'!H156="","",'Factures - Autres'!G156)</f>
        <v/>
      </c>
      <c r="H156" s="440" t="str">
        <f>IF('Factures - Autres'!H156="","",'Factures - Autres'!H156)</f>
        <v/>
      </c>
      <c r="I156" s="257"/>
      <c r="J156" s="258" t="str">
        <f t="shared" si="6"/>
        <v/>
      </c>
      <c r="K156" s="442" t="str">
        <f t="shared" si="7"/>
        <v/>
      </c>
      <c r="L156" s="443"/>
      <c r="M156" s="182"/>
      <c r="N156" s="185"/>
      <c r="O156" s="266" t="str">
        <f>IF(H156="","",IF(OR(I156="",J156="",K156=""),Listes!$A$69,IF(AND(L156="",I156&lt;&gt;""),Listes!$A$70,IF(AND(H156&lt;L156,N156=""),Listes!$A$71,IF(AND(K156&lt;J156,N156=""),Listes!$A$72,IF(AND(L156&lt;&gt;"",L156&lt;H156,M156=""),Listes!$A$73,IF(AND(P156="",OR(I156&lt;&gt;"",J156&lt;&gt;"",K156&lt;&gt;"")),Listes!$A$74,"")))))))</f>
        <v/>
      </c>
      <c r="P156" s="90"/>
      <c r="Q156" s="158">
        <f t="shared" si="8"/>
        <v>0</v>
      </c>
    </row>
    <row r="157" spans="1:17" ht="20.100000000000001" customHeight="1" x14ac:dyDescent="0.25">
      <c r="A157" s="174">
        <v>151</v>
      </c>
      <c r="B157" s="180" t="str">
        <f>IF('Factures - Autres'!B157="","",'Factures - Autres'!B157)</f>
        <v/>
      </c>
      <c r="C157" s="181" t="str">
        <f>IF('Factures - Autres'!C157="","",'Factures - Autres'!C157)</f>
        <v/>
      </c>
      <c r="D157" s="181" t="str">
        <f>IF('Factures - Autres'!D157="","",'Factures - Autres'!D157)</f>
        <v/>
      </c>
      <c r="E157" s="180" t="str">
        <f>IF('Factures - Autres'!E157="","",'Factures - Autres'!E157)</f>
        <v/>
      </c>
      <c r="F157" s="255" t="str">
        <f>IF('Factures - Autres'!H157="","",'Factures - Autres'!F157)</f>
        <v/>
      </c>
      <c r="G157" s="439" t="str">
        <f>IF('Factures - Autres'!H157="","",'Factures - Autres'!G157)</f>
        <v/>
      </c>
      <c r="H157" s="440" t="str">
        <f>IF('Factures - Autres'!H157="","",'Factures - Autres'!H157)</f>
        <v/>
      </c>
      <c r="I157" s="257"/>
      <c r="J157" s="258" t="str">
        <f t="shared" si="6"/>
        <v/>
      </c>
      <c r="K157" s="442" t="str">
        <f t="shared" si="7"/>
        <v/>
      </c>
      <c r="L157" s="443"/>
      <c r="M157" s="182"/>
      <c r="N157" s="185"/>
      <c r="O157" s="266" t="str">
        <f>IF(H157="","",IF(OR(I157="",J157="",K157=""),Listes!$A$69,IF(AND(L157="",I157&lt;&gt;""),Listes!$A$70,IF(AND(H157&lt;L157,N157=""),Listes!$A$71,IF(AND(K157&lt;J157,N157=""),Listes!$A$72,IF(AND(L157&lt;&gt;"",L157&lt;H157,M157=""),Listes!$A$73,IF(AND(P157="",OR(I157&lt;&gt;"",J157&lt;&gt;"",K157&lt;&gt;"")),Listes!$A$74,"")))))))</f>
        <v/>
      </c>
      <c r="P157" s="90"/>
      <c r="Q157" s="158">
        <f t="shared" si="8"/>
        <v>0</v>
      </c>
    </row>
    <row r="158" spans="1:17" ht="20.100000000000001" customHeight="1" x14ac:dyDescent="0.25">
      <c r="A158" s="174">
        <v>152</v>
      </c>
      <c r="B158" s="180" t="str">
        <f>IF('Factures - Autres'!B158="","",'Factures - Autres'!B158)</f>
        <v/>
      </c>
      <c r="C158" s="181" t="str">
        <f>IF('Factures - Autres'!C158="","",'Factures - Autres'!C158)</f>
        <v/>
      </c>
      <c r="D158" s="181" t="str">
        <f>IF('Factures - Autres'!D158="","",'Factures - Autres'!D158)</f>
        <v/>
      </c>
      <c r="E158" s="180" t="str">
        <f>IF('Factures - Autres'!E158="","",'Factures - Autres'!E158)</f>
        <v/>
      </c>
      <c r="F158" s="255" t="str">
        <f>IF('Factures - Autres'!H158="","",'Factures - Autres'!F158)</f>
        <v/>
      </c>
      <c r="G158" s="439" t="str">
        <f>IF('Factures - Autres'!H158="","",'Factures - Autres'!G158)</f>
        <v/>
      </c>
      <c r="H158" s="440" t="str">
        <f>IF('Factures - Autres'!H158="","",'Factures - Autres'!H158)</f>
        <v/>
      </c>
      <c r="I158" s="257"/>
      <c r="J158" s="258" t="str">
        <f t="shared" si="6"/>
        <v/>
      </c>
      <c r="K158" s="442" t="str">
        <f t="shared" si="7"/>
        <v/>
      </c>
      <c r="L158" s="443"/>
      <c r="M158" s="182"/>
      <c r="N158" s="185"/>
      <c r="O158" s="266" t="str">
        <f>IF(H158="","",IF(OR(I158="",J158="",K158=""),Listes!$A$69,IF(AND(L158="",I158&lt;&gt;""),Listes!$A$70,IF(AND(H158&lt;L158,N158=""),Listes!$A$71,IF(AND(K158&lt;J158,N158=""),Listes!$A$72,IF(AND(L158&lt;&gt;"",L158&lt;H158,M158=""),Listes!$A$73,IF(AND(P158="",OR(I158&lt;&gt;"",J158&lt;&gt;"",K158&lt;&gt;"")),Listes!$A$74,"")))))))</f>
        <v/>
      </c>
      <c r="P158" s="90"/>
      <c r="Q158" s="158">
        <f t="shared" si="8"/>
        <v>0</v>
      </c>
    </row>
    <row r="159" spans="1:17" ht="20.100000000000001" customHeight="1" x14ac:dyDescent="0.25">
      <c r="A159" s="174">
        <v>153</v>
      </c>
      <c r="B159" s="180" t="str">
        <f>IF('Factures - Autres'!B159="","",'Factures - Autres'!B159)</f>
        <v/>
      </c>
      <c r="C159" s="181" t="str">
        <f>IF('Factures - Autres'!C159="","",'Factures - Autres'!C159)</f>
        <v/>
      </c>
      <c r="D159" s="181" t="str">
        <f>IF('Factures - Autres'!D159="","",'Factures - Autres'!D159)</f>
        <v/>
      </c>
      <c r="E159" s="180" t="str">
        <f>IF('Factures - Autres'!E159="","",'Factures - Autres'!E159)</f>
        <v/>
      </c>
      <c r="F159" s="255" t="str">
        <f>IF('Factures - Autres'!H159="","",'Factures - Autres'!F159)</f>
        <v/>
      </c>
      <c r="G159" s="439" t="str">
        <f>IF('Factures - Autres'!H159="","",'Factures - Autres'!G159)</f>
        <v/>
      </c>
      <c r="H159" s="440" t="str">
        <f>IF('Factures - Autres'!H159="","",'Factures - Autres'!H159)</f>
        <v/>
      </c>
      <c r="I159" s="257"/>
      <c r="J159" s="258" t="str">
        <f t="shared" si="6"/>
        <v/>
      </c>
      <c r="K159" s="442" t="str">
        <f t="shared" si="7"/>
        <v/>
      </c>
      <c r="L159" s="443"/>
      <c r="M159" s="182"/>
      <c r="N159" s="185"/>
      <c r="O159" s="266" t="str">
        <f>IF(H159="","",IF(OR(I159="",J159="",K159=""),Listes!$A$69,IF(AND(L159="",I159&lt;&gt;""),Listes!$A$70,IF(AND(H159&lt;L159,N159=""),Listes!$A$71,IF(AND(K159&lt;J159,N159=""),Listes!$A$72,IF(AND(L159&lt;&gt;"",L159&lt;H159,M159=""),Listes!$A$73,IF(AND(P159="",OR(I159&lt;&gt;"",J159&lt;&gt;"",K159&lt;&gt;"")),Listes!$A$74,"")))))))</f>
        <v/>
      </c>
      <c r="P159" s="90"/>
      <c r="Q159" s="158">
        <f t="shared" si="8"/>
        <v>0</v>
      </c>
    </row>
    <row r="160" spans="1:17" ht="20.100000000000001" customHeight="1" x14ac:dyDescent="0.25">
      <c r="A160" s="174">
        <v>154</v>
      </c>
      <c r="B160" s="180" t="str">
        <f>IF('Factures - Autres'!B160="","",'Factures - Autres'!B160)</f>
        <v/>
      </c>
      <c r="C160" s="181" t="str">
        <f>IF('Factures - Autres'!C160="","",'Factures - Autres'!C160)</f>
        <v/>
      </c>
      <c r="D160" s="181" t="str">
        <f>IF('Factures - Autres'!D160="","",'Factures - Autres'!D160)</f>
        <v/>
      </c>
      <c r="E160" s="180" t="str">
        <f>IF('Factures - Autres'!E160="","",'Factures - Autres'!E160)</f>
        <v/>
      </c>
      <c r="F160" s="255" t="str">
        <f>IF('Factures - Autres'!H160="","",'Factures - Autres'!F160)</f>
        <v/>
      </c>
      <c r="G160" s="439" t="str">
        <f>IF('Factures - Autres'!H160="","",'Factures - Autres'!G160)</f>
        <v/>
      </c>
      <c r="H160" s="440" t="str">
        <f>IF('Factures - Autres'!H160="","",'Factures - Autres'!H160)</f>
        <v/>
      </c>
      <c r="I160" s="257"/>
      <c r="J160" s="258" t="str">
        <f t="shared" si="6"/>
        <v/>
      </c>
      <c r="K160" s="442" t="str">
        <f t="shared" si="7"/>
        <v/>
      </c>
      <c r="L160" s="443"/>
      <c r="M160" s="182"/>
      <c r="N160" s="185"/>
      <c r="O160" s="266" t="str">
        <f>IF(H160="","",IF(OR(I160="",J160="",K160=""),Listes!$A$69,IF(AND(L160="",I160&lt;&gt;""),Listes!$A$70,IF(AND(H160&lt;L160,N160=""),Listes!$A$71,IF(AND(K160&lt;J160,N160=""),Listes!$A$72,IF(AND(L160&lt;&gt;"",L160&lt;H160,M160=""),Listes!$A$73,IF(AND(P160="",OR(I160&lt;&gt;"",J160&lt;&gt;"",K160&lt;&gt;"")),Listes!$A$74,"")))))))</f>
        <v/>
      </c>
      <c r="P160" s="90"/>
      <c r="Q160" s="158">
        <f t="shared" si="8"/>
        <v>0</v>
      </c>
    </row>
    <row r="161" spans="1:17" ht="20.100000000000001" customHeight="1" x14ac:dyDescent="0.25">
      <c r="A161" s="174">
        <v>155</v>
      </c>
      <c r="B161" s="180" t="str">
        <f>IF('Factures - Autres'!B161="","",'Factures - Autres'!B161)</f>
        <v/>
      </c>
      <c r="C161" s="181" t="str">
        <f>IF('Factures - Autres'!C161="","",'Factures - Autres'!C161)</f>
        <v/>
      </c>
      <c r="D161" s="181" t="str">
        <f>IF('Factures - Autres'!D161="","",'Factures - Autres'!D161)</f>
        <v/>
      </c>
      <c r="E161" s="180" t="str">
        <f>IF('Factures - Autres'!E161="","",'Factures - Autres'!E161)</f>
        <v/>
      </c>
      <c r="F161" s="255" t="str">
        <f>IF('Factures - Autres'!H161="","",'Factures - Autres'!F161)</f>
        <v/>
      </c>
      <c r="G161" s="439" t="str">
        <f>IF('Factures - Autres'!H161="","",'Factures - Autres'!G161)</f>
        <v/>
      </c>
      <c r="H161" s="440" t="str">
        <f>IF('Factures - Autres'!H161="","",'Factures - Autres'!H161)</f>
        <v/>
      </c>
      <c r="I161" s="257"/>
      <c r="J161" s="258" t="str">
        <f t="shared" si="6"/>
        <v/>
      </c>
      <c r="K161" s="442" t="str">
        <f t="shared" si="7"/>
        <v/>
      </c>
      <c r="L161" s="443"/>
      <c r="M161" s="182"/>
      <c r="N161" s="185"/>
      <c r="O161" s="266" t="str">
        <f>IF(H161="","",IF(OR(I161="",J161="",K161=""),Listes!$A$69,IF(AND(L161="",I161&lt;&gt;""),Listes!$A$70,IF(AND(H161&lt;L161,N161=""),Listes!$A$71,IF(AND(K161&lt;J161,N161=""),Listes!$A$72,IF(AND(L161&lt;&gt;"",L161&lt;H161,M161=""),Listes!$A$73,IF(AND(P161="",OR(I161&lt;&gt;"",J161&lt;&gt;"",K161&lt;&gt;"")),Listes!$A$74,"")))))))</f>
        <v/>
      </c>
      <c r="P161" s="90"/>
      <c r="Q161" s="158">
        <f t="shared" si="8"/>
        <v>0</v>
      </c>
    </row>
    <row r="162" spans="1:17" ht="20.100000000000001" customHeight="1" x14ac:dyDescent="0.25">
      <c r="A162" s="174">
        <v>156</v>
      </c>
      <c r="B162" s="180" t="str">
        <f>IF('Factures - Autres'!B162="","",'Factures - Autres'!B162)</f>
        <v/>
      </c>
      <c r="C162" s="181" t="str">
        <f>IF('Factures - Autres'!C162="","",'Factures - Autres'!C162)</f>
        <v/>
      </c>
      <c r="D162" s="181" t="str">
        <f>IF('Factures - Autres'!D162="","",'Factures - Autres'!D162)</f>
        <v/>
      </c>
      <c r="E162" s="180" t="str">
        <f>IF('Factures - Autres'!E162="","",'Factures - Autres'!E162)</f>
        <v/>
      </c>
      <c r="F162" s="255" t="str">
        <f>IF('Factures - Autres'!H162="","",'Factures - Autres'!F162)</f>
        <v/>
      </c>
      <c r="G162" s="439" t="str">
        <f>IF('Factures - Autres'!H162="","",'Factures - Autres'!G162)</f>
        <v/>
      </c>
      <c r="H162" s="440" t="str">
        <f>IF('Factures - Autres'!H162="","",'Factures - Autres'!H162)</f>
        <v/>
      </c>
      <c r="I162" s="257"/>
      <c r="J162" s="258" t="str">
        <f t="shared" si="6"/>
        <v/>
      </c>
      <c r="K162" s="442" t="str">
        <f t="shared" si="7"/>
        <v/>
      </c>
      <c r="L162" s="443"/>
      <c r="M162" s="182"/>
      <c r="N162" s="185"/>
      <c r="O162" s="266" t="str">
        <f>IF(H162="","",IF(OR(I162="",J162="",K162=""),Listes!$A$69,IF(AND(L162="",I162&lt;&gt;""),Listes!$A$70,IF(AND(H162&lt;L162,N162=""),Listes!$A$71,IF(AND(K162&lt;J162,N162=""),Listes!$A$72,IF(AND(L162&lt;&gt;"",L162&lt;H162,M162=""),Listes!$A$73,IF(AND(P162="",OR(I162&lt;&gt;"",J162&lt;&gt;"",K162&lt;&gt;"")),Listes!$A$74,"")))))))</f>
        <v/>
      </c>
      <c r="P162" s="90"/>
      <c r="Q162" s="158">
        <f t="shared" si="8"/>
        <v>0</v>
      </c>
    </row>
    <row r="163" spans="1:17" ht="20.100000000000001" customHeight="1" x14ac:dyDescent="0.25">
      <c r="A163" s="174">
        <v>157</v>
      </c>
      <c r="B163" s="180" t="str">
        <f>IF('Factures - Autres'!B163="","",'Factures - Autres'!B163)</f>
        <v/>
      </c>
      <c r="C163" s="181" t="str">
        <f>IF('Factures - Autres'!C163="","",'Factures - Autres'!C163)</f>
        <v/>
      </c>
      <c r="D163" s="181" t="str">
        <f>IF('Factures - Autres'!D163="","",'Factures - Autres'!D163)</f>
        <v/>
      </c>
      <c r="E163" s="180" t="str">
        <f>IF('Factures - Autres'!E163="","",'Factures - Autres'!E163)</f>
        <v/>
      </c>
      <c r="F163" s="255" t="str">
        <f>IF('Factures - Autres'!H163="","",'Factures - Autres'!F163)</f>
        <v/>
      </c>
      <c r="G163" s="439" t="str">
        <f>IF('Factures - Autres'!H163="","",'Factures - Autres'!G163)</f>
        <v/>
      </c>
      <c r="H163" s="440" t="str">
        <f>IF('Factures - Autres'!H163="","",'Factures - Autres'!H163)</f>
        <v/>
      </c>
      <c r="I163" s="257"/>
      <c r="J163" s="258" t="str">
        <f t="shared" si="6"/>
        <v/>
      </c>
      <c r="K163" s="442" t="str">
        <f t="shared" si="7"/>
        <v/>
      </c>
      <c r="L163" s="443"/>
      <c r="M163" s="182"/>
      <c r="N163" s="185"/>
      <c r="O163" s="266" t="str">
        <f>IF(H163="","",IF(OR(I163="",J163="",K163=""),Listes!$A$69,IF(AND(L163="",I163&lt;&gt;""),Listes!$A$70,IF(AND(H163&lt;L163,N163=""),Listes!$A$71,IF(AND(K163&lt;J163,N163=""),Listes!$A$72,IF(AND(L163&lt;&gt;"",L163&lt;H163,M163=""),Listes!$A$73,IF(AND(P163="",OR(I163&lt;&gt;"",J163&lt;&gt;"",K163&lt;&gt;"")),Listes!$A$74,"")))))))</f>
        <v/>
      </c>
      <c r="P163" s="90"/>
      <c r="Q163" s="158">
        <f t="shared" si="8"/>
        <v>0</v>
      </c>
    </row>
    <row r="164" spans="1:17" ht="20.100000000000001" customHeight="1" x14ac:dyDescent="0.25">
      <c r="A164" s="174">
        <v>158</v>
      </c>
      <c r="B164" s="180" t="str">
        <f>IF('Factures - Autres'!B164="","",'Factures - Autres'!B164)</f>
        <v/>
      </c>
      <c r="C164" s="181" t="str">
        <f>IF('Factures - Autres'!C164="","",'Factures - Autres'!C164)</f>
        <v/>
      </c>
      <c r="D164" s="181" t="str">
        <f>IF('Factures - Autres'!D164="","",'Factures - Autres'!D164)</f>
        <v/>
      </c>
      <c r="E164" s="180" t="str">
        <f>IF('Factures - Autres'!E164="","",'Factures - Autres'!E164)</f>
        <v/>
      </c>
      <c r="F164" s="255" t="str">
        <f>IF('Factures - Autres'!H164="","",'Factures - Autres'!F164)</f>
        <v/>
      </c>
      <c r="G164" s="439" t="str">
        <f>IF('Factures - Autres'!H164="","",'Factures - Autres'!G164)</f>
        <v/>
      </c>
      <c r="H164" s="440" t="str">
        <f>IF('Factures - Autres'!H164="","",'Factures - Autres'!H164)</f>
        <v/>
      </c>
      <c r="I164" s="257"/>
      <c r="J164" s="258" t="str">
        <f t="shared" si="6"/>
        <v/>
      </c>
      <c r="K164" s="442" t="str">
        <f t="shared" si="7"/>
        <v/>
      </c>
      <c r="L164" s="443"/>
      <c r="M164" s="182"/>
      <c r="N164" s="185"/>
      <c r="O164" s="266" t="str">
        <f>IF(H164="","",IF(OR(I164="",J164="",K164=""),Listes!$A$69,IF(AND(L164="",I164&lt;&gt;""),Listes!$A$70,IF(AND(H164&lt;L164,N164=""),Listes!$A$71,IF(AND(K164&lt;J164,N164=""),Listes!$A$72,IF(AND(L164&lt;&gt;"",L164&lt;H164,M164=""),Listes!$A$73,IF(AND(P164="",OR(I164&lt;&gt;"",J164&lt;&gt;"",K164&lt;&gt;"")),Listes!$A$74,"")))))))</f>
        <v/>
      </c>
      <c r="P164" s="90"/>
      <c r="Q164" s="158">
        <f t="shared" si="8"/>
        <v>0</v>
      </c>
    </row>
    <row r="165" spans="1:17" ht="20.100000000000001" customHeight="1" x14ac:dyDescent="0.25">
      <c r="A165" s="174">
        <v>159</v>
      </c>
      <c r="B165" s="180" t="str">
        <f>IF('Factures - Autres'!B165="","",'Factures - Autres'!B165)</f>
        <v/>
      </c>
      <c r="C165" s="181" t="str">
        <f>IF('Factures - Autres'!C165="","",'Factures - Autres'!C165)</f>
        <v/>
      </c>
      <c r="D165" s="181" t="str">
        <f>IF('Factures - Autres'!D165="","",'Factures - Autres'!D165)</f>
        <v/>
      </c>
      <c r="E165" s="180" t="str">
        <f>IF('Factures - Autres'!E165="","",'Factures - Autres'!E165)</f>
        <v/>
      </c>
      <c r="F165" s="255" t="str">
        <f>IF('Factures - Autres'!H165="","",'Factures - Autres'!F165)</f>
        <v/>
      </c>
      <c r="G165" s="439" t="str">
        <f>IF('Factures - Autres'!H165="","",'Factures - Autres'!G165)</f>
        <v/>
      </c>
      <c r="H165" s="440" t="str">
        <f>IF('Factures - Autres'!H165="","",'Factures - Autres'!H165)</f>
        <v/>
      </c>
      <c r="I165" s="257"/>
      <c r="J165" s="258" t="str">
        <f t="shared" si="6"/>
        <v/>
      </c>
      <c r="K165" s="442" t="str">
        <f t="shared" si="7"/>
        <v/>
      </c>
      <c r="L165" s="443"/>
      <c r="M165" s="182"/>
      <c r="N165" s="185"/>
      <c r="O165" s="266" t="str">
        <f>IF(H165="","",IF(OR(I165="",J165="",K165=""),Listes!$A$69,IF(AND(L165="",I165&lt;&gt;""),Listes!$A$70,IF(AND(H165&lt;L165,N165=""),Listes!$A$71,IF(AND(K165&lt;J165,N165=""),Listes!$A$72,IF(AND(L165&lt;&gt;"",L165&lt;H165,M165=""),Listes!$A$73,IF(AND(P165="",OR(I165&lt;&gt;"",J165&lt;&gt;"",K165&lt;&gt;"")),Listes!$A$74,"")))))))</f>
        <v/>
      </c>
      <c r="P165" s="90"/>
      <c r="Q165" s="158">
        <f t="shared" si="8"/>
        <v>0</v>
      </c>
    </row>
    <row r="166" spans="1:17" ht="20.100000000000001" customHeight="1" x14ac:dyDescent="0.25">
      <c r="A166" s="174">
        <v>160</v>
      </c>
      <c r="B166" s="180" t="str">
        <f>IF('Factures - Autres'!B166="","",'Factures - Autres'!B166)</f>
        <v/>
      </c>
      <c r="C166" s="181" t="str">
        <f>IF('Factures - Autres'!C166="","",'Factures - Autres'!C166)</f>
        <v/>
      </c>
      <c r="D166" s="181" t="str">
        <f>IF('Factures - Autres'!D166="","",'Factures - Autres'!D166)</f>
        <v/>
      </c>
      <c r="E166" s="180" t="str">
        <f>IF('Factures - Autres'!E166="","",'Factures - Autres'!E166)</f>
        <v/>
      </c>
      <c r="F166" s="255" t="str">
        <f>IF('Factures - Autres'!H166="","",'Factures - Autres'!F166)</f>
        <v/>
      </c>
      <c r="G166" s="439" t="str">
        <f>IF('Factures - Autres'!H166="","",'Factures - Autres'!G166)</f>
        <v/>
      </c>
      <c r="H166" s="440" t="str">
        <f>IF('Factures - Autres'!H166="","",'Factures - Autres'!H166)</f>
        <v/>
      </c>
      <c r="I166" s="257"/>
      <c r="J166" s="258" t="str">
        <f t="shared" si="6"/>
        <v/>
      </c>
      <c r="K166" s="442" t="str">
        <f t="shared" si="7"/>
        <v/>
      </c>
      <c r="L166" s="443"/>
      <c r="M166" s="182"/>
      <c r="N166" s="185"/>
      <c r="O166" s="266" t="str">
        <f>IF(H166="","",IF(OR(I166="",J166="",K166=""),Listes!$A$69,IF(AND(L166="",I166&lt;&gt;""),Listes!$A$70,IF(AND(H166&lt;L166,N166=""),Listes!$A$71,IF(AND(K166&lt;J166,N166=""),Listes!$A$72,IF(AND(L166&lt;&gt;"",L166&lt;H166,M166=""),Listes!$A$73,IF(AND(P166="",OR(I166&lt;&gt;"",J166&lt;&gt;"",K166&lt;&gt;"")),Listes!$A$74,"")))))))</f>
        <v/>
      </c>
      <c r="P166" s="90"/>
      <c r="Q166" s="158">
        <f t="shared" si="8"/>
        <v>0</v>
      </c>
    </row>
    <row r="167" spans="1:17" ht="20.100000000000001" customHeight="1" x14ac:dyDescent="0.25">
      <c r="A167" s="174">
        <v>161</v>
      </c>
      <c r="B167" s="180" t="str">
        <f>IF('Factures - Autres'!B167="","",'Factures - Autres'!B167)</f>
        <v/>
      </c>
      <c r="C167" s="181" t="str">
        <f>IF('Factures - Autres'!C167="","",'Factures - Autres'!C167)</f>
        <v/>
      </c>
      <c r="D167" s="181" t="str">
        <f>IF('Factures - Autres'!D167="","",'Factures - Autres'!D167)</f>
        <v/>
      </c>
      <c r="E167" s="180" t="str">
        <f>IF('Factures - Autres'!E167="","",'Factures - Autres'!E167)</f>
        <v/>
      </c>
      <c r="F167" s="255" t="str">
        <f>IF('Factures - Autres'!H167="","",'Factures - Autres'!F167)</f>
        <v/>
      </c>
      <c r="G167" s="439" t="str">
        <f>IF('Factures - Autres'!H167="","",'Factures - Autres'!G167)</f>
        <v/>
      </c>
      <c r="H167" s="440" t="str">
        <f>IF('Factures - Autres'!H167="","",'Factures - Autres'!H167)</f>
        <v/>
      </c>
      <c r="I167" s="257"/>
      <c r="J167" s="258" t="str">
        <f t="shared" si="6"/>
        <v/>
      </c>
      <c r="K167" s="442" t="str">
        <f t="shared" si="7"/>
        <v/>
      </c>
      <c r="L167" s="443"/>
      <c r="M167" s="182"/>
      <c r="N167" s="185"/>
      <c r="O167" s="266" t="str">
        <f>IF(H167="","",IF(OR(I167="",J167="",K167=""),Listes!$A$69,IF(AND(L167="",I167&lt;&gt;""),Listes!$A$70,IF(AND(H167&lt;L167,N167=""),Listes!$A$71,IF(AND(K167&lt;J167,N167=""),Listes!$A$72,IF(AND(L167&lt;&gt;"",L167&lt;H167,M167=""),Listes!$A$73,IF(AND(P167="",OR(I167&lt;&gt;"",J167&lt;&gt;"",K167&lt;&gt;"")),Listes!$A$74,"")))))))</f>
        <v/>
      </c>
      <c r="P167" s="90"/>
      <c r="Q167" s="158">
        <f t="shared" si="8"/>
        <v>0</v>
      </c>
    </row>
    <row r="168" spans="1:17" ht="20.100000000000001" customHeight="1" x14ac:dyDescent="0.25">
      <c r="A168" s="174">
        <v>162</v>
      </c>
      <c r="B168" s="180" t="str">
        <f>IF('Factures - Autres'!B168="","",'Factures - Autres'!B168)</f>
        <v/>
      </c>
      <c r="C168" s="181" t="str">
        <f>IF('Factures - Autres'!C168="","",'Factures - Autres'!C168)</f>
        <v/>
      </c>
      <c r="D168" s="181" t="str">
        <f>IF('Factures - Autres'!D168="","",'Factures - Autres'!D168)</f>
        <v/>
      </c>
      <c r="E168" s="180" t="str">
        <f>IF('Factures - Autres'!E168="","",'Factures - Autres'!E168)</f>
        <v/>
      </c>
      <c r="F168" s="255" t="str">
        <f>IF('Factures - Autres'!H168="","",'Factures - Autres'!F168)</f>
        <v/>
      </c>
      <c r="G168" s="439" t="str">
        <f>IF('Factures - Autres'!H168="","",'Factures - Autres'!G168)</f>
        <v/>
      </c>
      <c r="H168" s="440" t="str">
        <f>IF('Factures - Autres'!H168="","",'Factures - Autres'!H168)</f>
        <v/>
      </c>
      <c r="I168" s="257"/>
      <c r="J168" s="258" t="str">
        <f t="shared" si="6"/>
        <v/>
      </c>
      <c r="K168" s="442" t="str">
        <f t="shared" si="7"/>
        <v/>
      </c>
      <c r="L168" s="443"/>
      <c r="M168" s="182"/>
      <c r="N168" s="185"/>
      <c r="O168" s="266" t="str">
        <f>IF(H168="","",IF(OR(I168="",J168="",K168=""),Listes!$A$69,IF(AND(L168="",I168&lt;&gt;""),Listes!$A$70,IF(AND(H168&lt;L168,N168=""),Listes!$A$71,IF(AND(K168&lt;J168,N168=""),Listes!$A$72,IF(AND(L168&lt;&gt;"",L168&lt;H168,M168=""),Listes!$A$73,IF(AND(P168="",OR(I168&lt;&gt;"",J168&lt;&gt;"",K168&lt;&gt;"")),Listes!$A$74,"")))))))</f>
        <v/>
      </c>
      <c r="P168" s="90"/>
      <c r="Q168" s="158">
        <f t="shared" si="8"/>
        <v>0</v>
      </c>
    </row>
    <row r="169" spans="1:17" ht="20.100000000000001" customHeight="1" x14ac:dyDescent="0.25">
      <c r="A169" s="174">
        <v>163</v>
      </c>
      <c r="B169" s="180" t="str">
        <f>IF('Factures - Autres'!B169="","",'Factures - Autres'!B169)</f>
        <v/>
      </c>
      <c r="C169" s="181" t="str">
        <f>IF('Factures - Autres'!C169="","",'Factures - Autres'!C169)</f>
        <v/>
      </c>
      <c r="D169" s="181" t="str">
        <f>IF('Factures - Autres'!D169="","",'Factures - Autres'!D169)</f>
        <v/>
      </c>
      <c r="E169" s="180" t="str">
        <f>IF('Factures - Autres'!E169="","",'Factures - Autres'!E169)</f>
        <v/>
      </c>
      <c r="F169" s="255" t="str">
        <f>IF('Factures - Autres'!H169="","",'Factures - Autres'!F169)</f>
        <v/>
      </c>
      <c r="G169" s="439" t="str">
        <f>IF('Factures - Autres'!H169="","",'Factures - Autres'!G169)</f>
        <v/>
      </c>
      <c r="H169" s="440" t="str">
        <f>IF('Factures - Autres'!H169="","",'Factures - Autres'!H169)</f>
        <v/>
      </c>
      <c r="I169" s="257"/>
      <c r="J169" s="258" t="str">
        <f t="shared" si="6"/>
        <v/>
      </c>
      <c r="K169" s="442" t="str">
        <f t="shared" si="7"/>
        <v/>
      </c>
      <c r="L169" s="443"/>
      <c r="M169" s="182"/>
      <c r="N169" s="185"/>
      <c r="O169" s="266" t="str">
        <f>IF(H169="","",IF(OR(I169="",J169="",K169=""),Listes!$A$69,IF(AND(L169="",I169&lt;&gt;""),Listes!$A$70,IF(AND(H169&lt;L169,N169=""),Listes!$A$71,IF(AND(K169&lt;J169,N169=""),Listes!$A$72,IF(AND(L169&lt;&gt;"",L169&lt;H169,M169=""),Listes!$A$73,IF(AND(P169="",OR(I169&lt;&gt;"",J169&lt;&gt;"",K169&lt;&gt;"")),Listes!$A$74,"")))))))</f>
        <v/>
      </c>
      <c r="P169" s="90"/>
      <c r="Q169" s="158">
        <f t="shared" si="8"/>
        <v>0</v>
      </c>
    </row>
    <row r="170" spans="1:17" ht="20.100000000000001" customHeight="1" x14ac:dyDescent="0.25">
      <c r="A170" s="174">
        <v>164</v>
      </c>
      <c r="B170" s="180" t="str">
        <f>IF('Factures - Autres'!B170="","",'Factures - Autres'!B170)</f>
        <v/>
      </c>
      <c r="C170" s="181" t="str">
        <f>IF('Factures - Autres'!C170="","",'Factures - Autres'!C170)</f>
        <v/>
      </c>
      <c r="D170" s="181" t="str">
        <f>IF('Factures - Autres'!D170="","",'Factures - Autres'!D170)</f>
        <v/>
      </c>
      <c r="E170" s="180" t="str">
        <f>IF('Factures - Autres'!E170="","",'Factures - Autres'!E170)</f>
        <v/>
      </c>
      <c r="F170" s="255" t="str">
        <f>IF('Factures - Autres'!H170="","",'Factures - Autres'!F170)</f>
        <v/>
      </c>
      <c r="G170" s="439" t="str">
        <f>IF('Factures - Autres'!H170="","",'Factures - Autres'!G170)</f>
        <v/>
      </c>
      <c r="H170" s="440" t="str">
        <f>IF('Factures - Autres'!H170="","",'Factures - Autres'!H170)</f>
        <v/>
      </c>
      <c r="I170" s="257"/>
      <c r="J170" s="258" t="str">
        <f t="shared" si="6"/>
        <v/>
      </c>
      <c r="K170" s="442" t="str">
        <f t="shared" si="7"/>
        <v/>
      </c>
      <c r="L170" s="443"/>
      <c r="M170" s="182"/>
      <c r="N170" s="185"/>
      <c r="O170" s="266" t="str">
        <f>IF(H170="","",IF(OR(I170="",J170="",K170=""),Listes!$A$69,IF(AND(L170="",I170&lt;&gt;""),Listes!$A$70,IF(AND(H170&lt;L170,N170=""),Listes!$A$71,IF(AND(K170&lt;J170,N170=""),Listes!$A$72,IF(AND(L170&lt;&gt;"",L170&lt;H170,M170=""),Listes!$A$73,IF(AND(P170="",OR(I170&lt;&gt;"",J170&lt;&gt;"",K170&lt;&gt;"")),Listes!$A$74,"")))))))</f>
        <v/>
      </c>
      <c r="P170" s="90"/>
      <c r="Q170" s="158">
        <f t="shared" si="8"/>
        <v>0</v>
      </c>
    </row>
    <row r="171" spans="1:17" ht="20.100000000000001" customHeight="1" x14ac:dyDescent="0.25">
      <c r="A171" s="174">
        <v>165</v>
      </c>
      <c r="B171" s="180" t="str">
        <f>IF('Factures - Autres'!B171="","",'Factures - Autres'!B171)</f>
        <v/>
      </c>
      <c r="C171" s="181" t="str">
        <f>IF('Factures - Autres'!C171="","",'Factures - Autres'!C171)</f>
        <v/>
      </c>
      <c r="D171" s="181" t="str">
        <f>IF('Factures - Autres'!D171="","",'Factures - Autres'!D171)</f>
        <v/>
      </c>
      <c r="E171" s="180" t="str">
        <f>IF('Factures - Autres'!E171="","",'Factures - Autres'!E171)</f>
        <v/>
      </c>
      <c r="F171" s="255" t="str">
        <f>IF('Factures - Autres'!H171="","",'Factures - Autres'!F171)</f>
        <v/>
      </c>
      <c r="G171" s="439" t="str">
        <f>IF('Factures - Autres'!H171="","",'Factures - Autres'!G171)</f>
        <v/>
      </c>
      <c r="H171" s="440" t="str">
        <f>IF('Factures - Autres'!H171="","",'Factures - Autres'!H171)</f>
        <v/>
      </c>
      <c r="I171" s="257"/>
      <c r="J171" s="258" t="str">
        <f t="shared" si="6"/>
        <v/>
      </c>
      <c r="K171" s="442" t="str">
        <f t="shared" si="7"/>
        <v/>
      </c>
      <c r="L171" s="443"/>
      <c r="M171" s="182"/>
      <c r="N171" s="185"/>
      <c r="O171" s="266" t="str">
        <f>IF(H171="","",IF(OR(I171="",J171="",K171=""),Listes!$A$69,IF(AND(L171="",I171&lt;&gt;""),Listes!$A$70,IF(AND(H171&lt;L171,N171=""),Listes!$A$71,IF(AND(K171&lt;J171,N171=""),Listes!$A$72,IF(AND(L171&lt;&gt;"",L171&lt;H171,M171=""),Listes!$A$73,IF(AND(P171="",OR(I171&lt;&gt;"",J171&lt;&gt;"",K171&lt;&gt;"")),Listes!$A$74,"")))))))</f>
        <v/>
      </c>
      <c r="P171" s="90"/>
      <c r="Q171" s="158">
        <f t="shared" si="8"/>
        <v>0</v>
      </c>
    </row>
    <row r="172" spans="1:17" ht="20.100000000000001" customHeight="1" x14ac:dyDescent="0.25">
      <c r="A172" s="174">
        <v>166</v>
      </c>
      <c r="B172" s="180" t="str">
        <f>IF('Factures - Autres'!B172="","",'Factures - Autres'!B172)</f>
        <v/>
      </c>
      <c r="C172" s="181" t="str">
        <f>IF('Factures - Autres'!C172="","",'Factures - Autres'!C172)</f>
        <v/>
      </c>
      <c r="D172" s="181" t="str">
        <f>IF('Factures - Autres'!D172="","",'Factures - Autres'!D172)</f>
        <v/>
      </c>
      <c r="E172" s="180" t="str">
        <f>IF('Factures - Autres'!E172="","",'Factures - Autres'!E172)</f>
        <v/>
      </c>
      <c r="F172" s="255" t="str">
        <f>IF('Factures - Autres'!H172="","",'Factures - Autres'!F172)</f>
        <v/>
      </c>
      <c r="G172" s="439" t="str">
        <f>IF('Factures - Autres'!H172="","",'Factures - Autres'!G172)</f>
        <v/>
      </c>
      <c r="H172" s="440" t="str">
        <f>IF('Factures - Autres'!H172="","",'Factures - Autres'!H172)</f>
        <v/>
      </c>
      <c r="I172" s="257"/>
      <c r="J172" s="258" t="str">
        <f t="shared" si="6"/>
        <v/>
      </c>
      <c r="K172" s="442" t="str">
        <f t="shared" si="7"/>
        <v/>
      </c>
      <c r="L172" s="443"/>
      <c r="M172" s="182"/>
      <c r="N172" s="185"/>
      <c r="O172" s="266" t="str">
        <f>IF(H172="","",IF(OR(I172="",J172="",K172=""),Listes!$A$69,IF(AND(L172="",I172&lt;&gt;""),Listes!$A$70,IF(AND(H172&lt;L172,N172=""),Listes!$A$71,IF(AND(K172&lt;J172,N172=""),Listes!$A$72,IF(AND(L172&lt;&gt;"",L172&lt;H172,M172=""),Listes!$A$73,IF(AND(P172="",OR(I172&lt;&gt;"",J172&lt;&gt;"",K172&lt;&gt;"")),Listes!$A$74,"")))))))</f>
        <v/>
      </c>
      <c r="P172" s="90"/>
      <c r="Q172" s="158">
        <f t="shared" si="8"/>
        <v>0</v>
      </c>
    </row>
    <row r="173" spans="1:17" ht="20.100000000000001" customHeight="1" x14ac:dyDescent="0.25">
      <c r="A173" s="174">
        <v>167</v>
      </c>
      <c r="B173" s="180" t="str">
        <f>IF('Factures - Autres'!B173="","",'Factures - Autres'!B173)</f>
        <v/>
      </c>
      <c r="C173" s="181" t="str">
        <f>IF('Factures - Autres'!C173="","",'Factures - Autres'!C173)</f>
        <v/>
      </c>
      <c r="D173" s="181" t="str">
        <f>IF('Factures - Autres'!D173="","",'Factures - Autres'!D173)</f>
        <v/>
      </c>
      <c r="E173" s="180" t="str">
        <f>IF('Factures - Autres'!E173="","",'Factures - Autres'!E173)</f>
        <v/>
      </c>
      <c r="F173" s="255" t="str">
        <f>IF('Factures - Autres'!H173="","",'Factures - Autres'!F173)</f>
        <v/>
      </c>
      <c r="G173" s="439" t="str">
        <f>IF('Factures - Autres'!H173="","",'Factures - Autres'!G173)</f>
        <v/>
      </c>
      <c r="H173" s="440" t="str">
        <f>IF('Factures - Autres'!H173="","",'Factures - Autres'!H173)</f>
        <v/>
      </c>
      <c r="I173" s="257"/>
      <c r="J173" s="258" t="str">
        <f t="shared" si="6"/>
        <v/>
      </c>
      <c r="K173" s="442" t="str">
        <f t="shared" si="7"/>
        <v/>
      </c>
      <c r="L173" s="443"/>
      <c r="M173" s="182"/>
      <c r="N173" s="185"/>
      <c r="O173" s="266" t="str">
        <f>IF(H173="","",IF(OR(I173="",J173="",K173=""),Listes!$A$69,IF(AND(L173="",I173&lt;&gt;""),Listes!$A$70,IF(AND(H173&lt;L173,N173=""),Listes!$A$71,IF(AND(K173&lt;J173,N173=""),Listes!$A$72,IF(AND(L173&lt;&gt;"",L173&lt;H173,M173=""),Listes!$A$73,IF(AND(P173="",OR(I173&lt;&gt;"",J173&lt;&gt;"",K173&lt;&gt;"")),Listes!$A$74,"")))))))</f>
        <v/>
      </c>
      <c r="P173" s="90"/>
      <c r="Q173" s="158">
        <f t="shared" si="8"/>
        <v>0</v>
      </c>
    </row>
    <row r="174" spans="1:17" ht="20.100000000000001" customHeight="1" x14ac:dyDescent="0.25">
      <c r="A174" s="174">
        <v>168</v>
      </c>
      <c r="B174" s="180" t="str">
        <f>IF('Factures - Autres'!B174="","",'Factures - Autres'!B174)</f>
        <v/>
      </c>
      <c r="C174" s="181" t="str">
        <f>IF('Factures - Autres'!C174="","",'Factures - Autres'!C174)</f>
        <v/>
      </c>
      <c r="D174" s="181" t="str">
        <f>IF('Factures - Autres'!D174="","",'Factures - Autres'!D174)</f>
        <v/>
      </c>
      <c r="E174" s="180" t="str">
        <f>IF('Factures - Autres'!E174="","",'Factures - Autres'!E174)</f>
        <v/>
      </c>
      <c r="F174" s="255" t="str">
        <f>IF('Factures - Autres'!H174="","",'Factures - Autres'!F174)</f>
        <v/>
      </c>
      <c r="G174" s="439" t="str">
        <f>IF('Factures - Autres'!H174="","",'Factures - Autres'!G174)</f>
        <v/>
      </c>
      <c r="H174" s="440" t="str">
        <f>IF('Factures - Autres'!H174="","",'Factures - Autres'!H174)</f>
        <v/>
      </c>
      <c r="I174" s="257"/>
      <c r="J174" s="258" t="str">
        <f t="shared" si="6"/>
        <v/>
      </c>
      <c r="K174" s="442" t="str">
        <f t="shared" si="7"/>
        <v/>
      </c>
      <c r="L174" s="443"/>
      <c r="M174" s="182"/>
      <c r="N174" s="185"/>
      <c r="O174" s="266" t="str">
        <f>IF(H174="","",IF(OR(I174="",J174="",K174=""),Listes!$A$69,IF(AND(L174="",I174&lt;&gt;""),Listes!$A$70,IF(AND(H174&lt;L174,N174=""),Listes!$A$71,IF(AND(K174&lt;J174,N174=""),Listes!$A$72,IF(AND(L174&lt;&gt;"",L174&lt;H174,M174=""),Listes!$A$73,IF(AND(P174="",OR(I174&lt;&gt;"",J174&lt;&gt;"",K174&lt;&gt;"")),Listes!$A$74,"")))))))</f>
        <v/>
      </c>
      <c r="P174" s="90"/>
      <c r="Q174" s="158">
        <f t="shared" si="8"/>
        <v>0</v>
      </c>
    </row>
    <row r="175" spans="1:17" ht="20.100000000000001" customHeight="1" x14ac:dyDescent="0.25">
      <c r="A175" s="174">
        <v>169</v>
      </c>
      <c r="B175" s="180" t="str">
        <f>IF('Factures - Autres'!B175="","",'Factures - Autres'!B175)</f>
        <v/>
      </c>
      <c r="C175" s="181" t="str">
        <f>IF('Factures - Autres'!C175="","",'Factures - Autres'!C175)</f>
        <v/>
      </c>
      <c r="D175" s="181" t="str">
        <f>IF('Factures - Autres'!D175="","",'Factures - Autres'!D175)</f>
        <v/>
      </c>
      <c r="E175" s="180" t="str">
        <f>IF('Factures - Autres'!E175="","",'Factures - Autres'!E175)</f>
        <v/>
      </c>
      <c r="F175" s="255" t="str">
        <f>IF('Factures - Autres'!H175="","",'Factures - Autres'!F175)</f>
        <v/>
      </c>
      <c r="G175" s="439" t="str">
        <f>IF('Factures - Autres'!H175="","",'Factures - Autres'!G175)</f>
        <v/>
      </c>
      <c r="H175" s="440" t="str">
        <f>IF('Factures - Autres'!H175="","",'Factures - Autres'!H175)</f>
        <v/>
      </c>
      <c r="I175" s="257"/>
      <c r="J175" s="258" t="str">
        <f t="shared" si="6"/>
        <v/>
      </c>
      <c r="K175" s="442" t="str">
        <f t="shared" si="7"/>
        <v/>
      </c>
      <c r="L175" s="443"/>
      <c r="M175" s="182"/>
      <c r="N175" s="185"/>
      <c r="O175" s="266" t="str">
        <f>IF(H175="","",IF(OR(I175="",J175="",K175=""),Listes!$A$69,IF(AND(L175="",I175&lt;&gt;""),Listes!$A$70,IF(AND(H175&lt;L175,N175=""),Listes!$A$71,IF(AND(K175&lt;J175,N175=""),Listes!$A$72,IF(AND(L175&lt;&gt;"",L175&lt;H175,M175=""),Listes!$A$73,IF(AND(P175="",OR(I175&lt;&gt;"",J175&lt;&gt;"",K175&lt;&gt;"")),Listes!$A$74,"")))))))</f>
        <v/>
      </c>
      <c r="P175" s="90"/>
      <c r="Q175" s="158">
        <f t="shared" si="8"/>
        <v>0</v>
      </c>
    </row>
    <row r="176" spans="1:17" ht="20.100000000000001" customHeight="1" x14ac:dyDescent="0.25">
      <c r="A176" s="174">
        <v>170</v>
      </c>
      <c r="B176" s="180" t="str">
        <f>IF('Factures - Autres'!B176="","",'Factures - Autres'!B176)</f>
        <v/>
      </c>
      <c r="C176" s="181" t="str">
        <f>IF('Factures - Autres'!C176="","",'Factures - Autres'!C176)</f>
        <v/>
      </c>
      <c r="D176" s="181" t="str">
        <f>IF('Factures - Autres'!D176="","",'Factures - Autres'!D176)</f>
        <v/>
      </c>
      <c r="E176" s="180" t="str">
        <f>IF('Factures - Autres'!E176="","",'Factures - Autres'!E176)</f>
        <v/>
      </c>
      <c r="F176" s="255" t="str">
        <f>IF('Factures - Autres'!H176="","",'Factures - Autres'!F176)</f>
        <v/>
      </c>
      <c r="G176" s="439" t="str">
        <f>IF('Factures - Autres'!H176="","",'Factures - Autres'!G176)</f>
        <v/>
      </c>
      <c r="H176" s="440" t="str">
        <f>IF('Factures - Autres'!H176="","",'Factures - Autres'!H176)</f>
        <v/>
      </c>
      <c r="I176" s="257"/>
      <c r="J176" s="258" t="str">
        <f t="shared" si="6"/>
        <v/>
      </c>
      <c r="K176" s="442" t="str">
        <f t="shared" si="7"/>
        <v/>
      </c>
      <c r="L176" s="443"/>
      <c r="M176" s="182"/>
      <c r="N176" s="185"/>
      <c r="O176" s="266" t="str">
        <f>IF(H176="","",IF(OR(I176="",J176="",K176=""),Listes!$A$69,IF(AND(L176="",I176&lt;&gt;""),Listes!$A$70,IF(AND(H176&lt;L176,N176=""),Listes!$A$71,IF(AND(K176&lt;J176,N176=""),Listes!$A$72,IF(AND(L176&lt;&gt;"",L176&lt;H176,M176=""),Listes!$A$73,IF(AND(P176="",OR(I176&lt;&gt;"",J176&lt;&gt;"",K176&lt;&gt;"")),Listes!$A$74,"")))))))</f>
        <v/>
      </c>
      <c r="P176" s="90"/>
      <c r="Q176" s="158">
        <f t="shared" si="8"/>
        <v>0</v>
      </c>
    </row>
    <row r="177" spans="1:17" ht="20.100000000000001" customHeight="1" x14ac:dyDescent="0.25">
      <c r="A177" s="174">
        <v>171</v>
      </c>
      <c r="B177" s="180" t="str">
        <f>IF('Factures - Autres'!B177="","",'Factures - Autres'!B177)</f>
        <v/>
      </c>
      <c r="C177" s="181" t="str">
        <f>IF('Factures - Autres'!C177="","",'Factures - Autres'!C177)</f>
        <v/>
      </c>
      <c r="D177" s="181" t="str">
        <f>IF('Factures - Autres'!D177="","",'Factures - Autres'!D177)</f>
        <v/>
      </c>
      <c r="E177" s="180" t="str">
        <f>IF('Factures - Autres'!E177="","",'Factures - Autres'!E177)</f>
        <v/>
      </c>
      <c r="F177" s="255" t="str">
        <f>IF('Factures - Autres'!H177="","",'Factures - Autres'!F177)</f>
        <v/>
      </c>
      <c r="G177" s="439" t="str">
        <f>IF('Factures - Autres'!H177="","",'Factures - Autres'!G177)</f>
        <v/>
      </c>
      <c r="H177" s="440" t="str">
        <f>IF('Factures - Autres'!H177="","",'Factures - Autres'!H177)</f>
        <v/>
      </c>
      <c r="I177" s="257"/>
      <c r="J177" s="258" t="str">
        <f t="shared" si="6"/>
        <v/>
      </c>
      <c r="K177" s="442" t="str">
        <f t="shared" si="7"/>
        <v/>
      </c>
      <c r="L177" s="443"/>
      <c r="M177" s="182"/>
      <c r="N177" s="185"/>
      <c r="O177" s="266" t="str">
        <f>IF(H177="","",IF(OR(I177="",J177="",K177=""),Listes!$A$69,IF(AND(L177="",I177&lt;&gt;""),Listes!$A$70,IF(AND(H177&lt;L177,N177=""),Listes!$A$71,IF(AND(K177&lt;J177,N177=""),Listes!$A$72,IF(AND(L177&lt;&gt;"",L177&lt;H177,M177=""),Listes!$A$73,IF(AND(P177="",OR(I177&lt;&gt;"",J177&lt;&gt;"",K177&lt;&gt;"")),Listes!$A$74,"")))))))</f>
        <v/>
      </c>
      <c r="P177" s="90"/>
      <c r="Q177" s="158">
        <f t="shared" si="8"/>
        <v>0</v>
      </c>
    </row>
    <row r="178" spans="1:17" ht="20.100000000000001" customHeight="1" x14ac:dyDescent="0.25">
      <c r="A178" s="174">
        <v>172</v>
      </c>
      <c r="B178" s="180" t="str">
        <f>IF('Factures - Autres'!B178="","",'Factures - Autres'!B178)</f>
        <v/>
      </c>
      <c r="C178" s="181" t="str">
        <f>IF('Factures - Autres'!C178="","",'Factures - Autres'!C178)</f>
        <v/>
      </c>
      <c r="D178" s="181" t="str">
        <f>IF('Factures - Autres'!D178="","",'Factures - Autres'!D178)</f>
        <v/>
      </c>
      <c r="E178" s="180" t="str">
        <f>IF('Factures - Autres'!E178="","",'Factures - Autres'!E178)</f>
        <v/>
      </c>
      <c r="F178" s="255" t="str">
        <f>IF('Factures - Autres'!H178="","",'Factures - Autres'!F178)</f>
        <v/>
      </c>
      <c r="G178" s="439" t="str">
        <f>IF('Factures - Autres'!H178="","",'Factures - Autres'!G178)</f>
        <v/>
      </c>
      <c r="H178" s="440" t="str">
        <f>IF('Factures - Autres'!H178="","",'Factures - Autres'!H178)</f>
        <v/>
      </c>
      <c r="I178" s="257"/>
      <c r="J178" s="258" t="str">
        <f t="shared" si="6"/>
        <v/>
      </c>
      <c r="K178" s="442" t="str">
        <f t="shared" si="7"/>
        <v/>
      </c>
      <c r="L178" s="443"/>
      <c r="M178" s="182"/>
      <c r="N178" s="185"/>
      <c r="O178" s="266" t="str">
        <f>IF(H178="","",IF(OR(I178="",J178="",K178=""),Listes!$A$69,IF(AND(L178="",I178&lt;&gt;""),Listes!$A$70,IF(AND(H178&lt;L178,N178=""),Listes!$A$71,IF(AND(K178&lt;J178,N178=""),Listes!$A$72,IF(AND(L178&lt;&gt;"",L178&lt;H178,M178=""),Listes!$A$73,IF(AND(P178="",OR(I178&lt;&gt;"",J178&lt;&gt;"",K178&lt;&gt;"")),Listes!$A$74,"")))))))</f>
        <v/>
      </c>
      <c r="P178" s="90"/>
      <c r="Q178" s="158">
        <f t="shared" si="8"/>
        <v>0</v>
      </c>
    </row>
    <row r="179" spans="1:17" ht="20.100000000000001" customHeight="1" x14ac:dyDescent="0.25">
      <c r="A179" s="174">
        <v>173</v>
      </c>
      <c r="B179" s="180" t="str">
        <f>IF('Factures - Autres'!B179="","",'Factures - Autres'!B179)</f>
        <v/>
      </c>
      <c r="C179" s="181" t="str">
        <f>IF('Factures - Autres'!C179="","",'Factures - Autres'!C179)</f>
        <v/>
      </c>
      <c r="D179" s="181" t="str">
        <f>IF('Factures - Autres'!D179="","",'Factures - Autres'!D179)</f>
        <v/>
      </c>
      <c r="E179" s="180" t="str">
        <f>IF('Factures - Autres'!E179="","",'Factures - Autres'!E179)</f>
        <v/>
      </c>
      <c r="F179" s="255" t="str">
        <f>IF('Factures - Autres'!H179="","",'Factures - Autres'!F179)</f>
        <v/>
      </c>
      <c r="G179" s="439" t="str">
        <f>IF('Factures - Autres'!H179="","",'Factures - Autres'!G179)</f>
        <v/>
      </c>
      <c r="H179" s="440" t="str">
        <f>IF('Factures - Autres'!H179="","",'Factures - Autres'!H179)</f>
        <v/>
      </c>
      <c r="I179" s="257"/>
      <c r="J179" s="258" t="str">
        <f t="shared" si="6"/>
        <v/>
      </c>
      <c r="K179" s="442" t="str">
        <f t="shared" si="7"/>
        <v/>
      </c>
      <c r="L179" s="443"/>
      <c r="M179" s="182"/>
      <c r="N179" s="185"/>
      <c r="O179" s="266" t="str">
        <f>IF(H179="","",IF(OR(I179="",J179="",K179=""),Listes!$A$69,IF(AND(L179="",I179&lt;&gt;""),Listes!$A$70,IF(AND(H179&lt;L179,N179=""),Listes!$A$71,IF(AND(K179&lt;J179,N179=""),Listes!$A$72,IF(AND(L179&lt;&gt;"",L179&lt;H179,M179=""),Listes!$A$73,IF(AND(P179="",OR(I179&lt;&gt;"",J179&lt;&gt;"",K179&lt;&gt;"")),Listes!$A$74,"")))))))</f>
        <v/>
      </c>
      <c r="P179" s="90"/>
      <c r="Q179" s="158">
        <f t="shared" si="8"/>
        <v>0</v>
      </c>
    </row>
    <row r="180" spans="1:17" ht="20.100000000000001" customHeight="1" x14ac:dyDescent="0.25">
      <c r="A180" s="174">
        <v>174</v>
      </c>
      <c r="B180" s="180" t="str">
        <f>IF('Factures - Autres'!B180="","",'Factures - Autres'!B180)</f>
        <v/>
      </c>
      <c r="C180" s="181" t="str">
        <f>IF('Factures - Autres'!C180="","",'Factures - Autres'!C180)</f>
        <v/>
      </c>
      <c r="D180" s="181" t="str">
        <f>IF('Factures - Autres'!D180="","",'Factures - Autres'!D180)</f>
        <v/>
      </c>
      <c r="E180" s="180" t="str">
        <f>IF('Factures - Autres'!E180="","",'Factures - Autres'!E180)</f>
        <v/>
      </c>
      <c r="F180" s="255" t="str">
        <f>IF('Factures - Autres'!H180="","",'Factures - Autres'!F180)</f>
        <v/>
      </c>
      <c r="G180" s="439" t="str">
        <f>IF('Factures - Autres'!H180="","",'Factures - Autres'!G180)</f>
        <v/>
      </c>
      <c r="H180" s="440" t="str">
        <f>IF('Factures - Autres'!H180="","",'Factures - Autres'!H180)</f>
        <v/>
      </c>
      <c r="I180" s="257"/>
      <c r="J180" s="258" t="str">
        <f t="shared" si="6"/>
        <v/>
      </c>
      <c r="K180" s="442" t="str">
        <f t="shared" si="7"/>
        <v/>
      </c>
      <c r="L180" s="443"/>
      <c r="M180" s="182"/>
      <c r="N180" s="185"/>
      <c r="O180" s="266" t="str">
        <f>IF(H180="","",IF(OR(I180="",J180="",K180=""),Listes!$A$69,IF(AND(L180="",I180&lt;&gt;""),Listes!$A$70,IF(AND(H180&lt;L180,N180=""),Listes!$A$71,IF(AND(K180&lt;J180,N180=""),Listes!$A$72,IF(AND(L180&lt;&gt;"",L180&lt;H180,M180=""),Listes!$A$73,IF(AND(P180="",OR(I180&lt;&gt;"",J180&lt;&gt;"",K180&lt;&gt;"")),Listes!$A$74,"")))))))</f>
        <v/>
      </c>
      <c r="P180" s="90"/>
      <c r="Q180" s="158">
        <f t="shared" si="8"/>
        <v>0</v>
      </c>
    </row>
    <row r="181" spans="1:17" ht="20.100000000000001" customHeight="1" x14ac:dyDescent="0.25">
      <c r="A181" s="174">
        <v>175</v>
      </c>
      <c r="B181" s="180" t="str">
        <f>IF('Factures - Autres'!B181="","",'Factures - Autres'!B181)</f>
        <v/>
      </c>
      <c r="C181" s="181" t="str">
        <f>IF('Factures - Autres'!C181="","",'Factures - Autres'!C181)</f>
        <v/>
      </c>
      <c r="D181" s="181" t="str">
        <f>IF('Factures - Autres'!D181="","",'Factures - Autres'!D181)</f>
        <v/>
      </c>
      <c r="E181" s="180" t="str">
        <f>IF('Factures - Autres'!E181="","",'Factures - Autres'!E181)</f>
        <v/>
      </c>
      <c r="F181" s="255" t="str">
        <f>IF('Factures - Autres'!H181="","",'Factures - Autres'!F181)</f>
        <v/>
      </c>
      <c r="G181" s="439" t="str">
        <f>IF('Factures - Autres'!H181="","",'Factures - Autres'!G181)</f>
        <v/>
      </c>
      <c r="H181" s="440" t="str">
        <f>IF('Factures - Autres'!H181="","",'Factures - Autres'!H181)</f>
        <v/>
      </c>
      <c r="I181" s="257"/>
      <c r="J181" s="258" t="str">
        <f t="shared" si="6"/>
        <v/>
      </c>
      <c r="K181" s="442" t="str">
        <f t="shared" si="7"/>
        <v/>
      </c>
      <c r="L181" s="443"/>
      <c r="M181" s="182"/>
      <c r="N181" s="185"/>
      <c r="O181" s="266" t="str">
        <f>IF(H181="","",IF(OR(I181="",J181="",K181=""),Listes!$A$69,IF(AND(L181="",I181&lt;&gt;""),Listes!$A$70,IF(AND(H181&lt;L181,N181=""),Listes!$A$71,IF(AND(K181&lt;J181,N181=""),Listes!$A$72,IF(AND(L181&lt;&gt;"",L181&lt;H181,M181=""),Listes!$A$73,IF(AND(P181="",OR(I181&lt;&gt;"",J181&lt;&gt;"",K181&lt;&gt;"")),Listes!$A$74,"")))))))</f>
        <v/>
      </c>
      <c r="P181" s="90"/>
      <c r="Q181" s="158">
        <f t="shared" si="8"/>
        <v>0</v>
      </c>
    </row>
    <row r="182" spans="1:17" ht="20.100000000000001" customHeight="1" x14ac:dyDescent="0.25">
      <c r="A182" s="174">
        <v>176</v>
      </c>
      <c r="B182" s="180" t="str">
        <f>IF('Factures - Autres'!B182="","",'Factures - Autres'!B182)</f>
        <v/>
      </c>
      <c r="C182" s="181" t="str">
        <f>IF('Factures - Autres'!C182="","",'Factures - Autres'!C182)</f>
        <v/>
      </c>
      <c r="D182" s="181" t="str">
        <f>IF('Factures - Autres'!D182="","",'Factures - Autres'!D182)</f>
        <v/>
      </c>
      <c r="E182" s="180" t="str">
        <f>IF('Factures - Autres'!E182="","",'Factures - Autres'!E182)</f>
        <v/>
      </c>
      <c r="F182" s="255" t="str">
        <f>IF('Factures - Autres'!H182="","",'Factures - Autres'!F182)</f>
        <v/>
      </c>
      <c r="G182" s="439" t="str">
        <f>IF('Factures - Autres'!H182="","",'Factures - Autres'!G182)</f>
        <v/>
      </c>
      <c r="H182" s="440" t="str">
        <f>IF('Factures - Autres'!H182="","",'Factures - Autres'!H182)</f>
        <v/>
      </c>
      <c r="I182" s="257"/>
      <c r="J182" s="258" t="str">
        <f t="shared" si="6"/>
        <v/>
      </c>
      <c r="K182" s="442" t="str">
        <f t="shared" si="7"/>
        <v/>
      </c>
      <c r="L182" s="443"/>
      <c r="M182" s="182"/>
      <c r="N182" s="185"/>
      <c r="O182" s="266" t="str">
        <f>IF(H182="","",IF(OR(I182="",J182="",K182=""),Listes!$A$69,IF(AND(L182="",I182&lt;&gt;""),Listes!$A$70,IF(AND(H182&lt;L182,N182=""),Listes!$A$71,IF(AND(K182&lt;J182,N182=""),Listes!$A$72,IF(AND(L182&lt;&gt;"",L182&lt;H182,M182=""),Listes!$A$73,IF(AND(P182="",OR(I182&lt;&gt;"",J182&lt;&gt;"",K182&lt;&gt;"")),Listes!$A$74,"")))))))</f>
        <v/>
      </c>
      <c r="P182" s="90"/>
      <c r="Q182" s="158">
        <f t="shared" si="8"/>
        <v>0</v>
      </c>
    </row>
    <row r="183" spans="1:17" ht="20.100000000000001" customHeight="1" x14ac:dyDescent="0.25">
      <c r="A183" s="174">
        <v>177</v>
      </c>
      <c r="B183" s="180" t="str">
        <f>IF('Factures - Autres'!B183="","",'Factures - Autres'!B183)</f>
        <v/>
      </c>
      <c r="C183" s="181" t="str">
        <f>IF('Factures - Autres'!C183="","",'Factures - Autres'!C183)</f>
        <v/>
      </c>
      <c r="D183" s="181" t="str">
        <f>IF('Factures - Autres'!D183="","",'Factures - Autres'!D183)</f>
        <v/>
      </c>
      <c r="E183" s="180" t="str">
        <f>IF('Factures - Autres'!E183="","",'Factures - Autres'!E183)</f>
        <v/>
      </c>
      <c r="F183" s="255" t="str">
        <f>IF('Factures - Autres'!H183="","",'Factures - Autres'!F183)</f>
        <v/>
      </c>
      <c r="G183" s="439" t="str">
        <f>IF('Factures - Autres'!H183="","",'Factures - Autres'!G183)</f>
        <v/>
      </c>
      <c r="H183" s="440" t="str">
        <f>IF('Factures - Autres'!H183="","",'Factures - Autres'!H183)</f>
        <v/>
      </c>
      <c r="I183" s="257"/>
      <c r="J183" s="258" t="str">
        <f t="shared" si="6"/>
        <v/>
      </c>
      <c r="K183" s="442" t="str">
        <f t="shared" si="7"/>
        <v/>
      </c>
      <c r="L183" s="443"/>
      <c r="M183" s="182"/>
      <c r="N183" s="185"/>
      <c r="O183" s="266" t="str">
        <f>IF(H183="","",IF(OR(I183="",J183="",K183=""),Listes!$A$69,IF(AND(L183="",I183&lt;&gt;""),Listes!$A$70,IF(AND(H183&lt;L183,N183=""),Listes!$A$71,IF(AND(K183&lt;J183,N183=""),Listes!$A$72,IF(AND(L183&lt;&gt;"",L183&lt;H183,M183=""),Listes!$A$73,IF(AND(P183="",OR(I183&lt;&gt;"",J183&lt;&gt;"",K183&lt;&gt;"")),Listes!$A$74,"")))))))</f>
        <v/>
      </c>
      <c r="P183" s="90"/>
      <c r="Q183" s="158">
        <f t="shared" si="8"/>
        <v>0</v>
      </c>
    </row>
    <row r="184" spans="1:17" ht="20.100000000000001" customHeight="1" x14ac:dyDescent="0.25">
      <c r="A184" s="174">
        <v>178</v>
      </c>
      <c r="B184" s="180" t="str">
        <f>IF('Factures - Autres'!B184="","",'Factures - Autres'!B184)</f>
        <v/>
      </c>
      <c r="C184" s="181" t="str">
        <f>IF('Factures - Autres'!C184="","",'Factures - Autres'!C184)</f>
        <v/>
      </c>
      <c r="D184" s="181" t="str">
        <f>IF('Factures - Autres'!D184="","",'Factures - Autres'!D184)</f>
        <v/>
      </c>
      <c r="E184" s="180" t="str">
        <f>IF('Factures - Autres'!E184="","",'Factures - Autres'!E184)</f>
        <v/>
      </c>
      <c r="F184" s="255" t="str">
        <f>IF('Factures - Autres'!H184="","",'Factures - Autres'!F184)</f>
        <v/>
      </c>
      <c r="G184" s="439" t="str">
        <f>IF('Factures - Autres'!H184="","",'Factures - Autres'!G184)</f>
        <v/>
      </c>
      <c r="H184" s="440" t="str">
        <f>IF('Factures - Autres'!H184="","",'Factures - Autres'!H184)</f>
        <v/>
      </c>
      <c r="I184" s="257"/>
      <c r="J184" s="258" t="str">
        <f t="shared" si="6"/>
        <v/>
      </c>
      <c r="K184" s="442" t="str">
        <f t="shared" si="7"/>
        <v/>
      </c>
      <c r="L184" s="443"/>
      <c r="M184" s="182"/>
      <c r="N184" s="185"/>
      <c r="O184" s="266" t="str">
        <f>IF(H184="","",IF(OR(I184="",J184="",K184=""),Listes!$A$69,IF(AND(L184="",I184&lt;&gt;""),Listes!$A$70,IF(AND(H184&lt;L184,N184=""),Listes!$A$71,IF(AND(K184&lt;J184,N184=""),Listes!$A$72,IF(AND(L184&lt;&gt;"",L184&lt;H184,M184=""),Listes!$A$73,IF(AND(P184="",OR(I184&lt;&gt;"",J184&lt;&gt;"",K184&lt;&gt;"")),Listes!$A$74,"")))))))</f>
        <v/>
      </c>
      <c r="P184" s="90"/>
      <c r="Q184" s="158">
        <f t="shared" si="8"/>
        <v>0</v>
      </c>
    </row>
    <row r="185" spans="1:17" ht="20.100000000000001" customHeight="1" x14ac:dyDescent="0.25">
      <c r="A185" s="174">
        <v>179</v>
      </c>
      <c r="B185" s="180" t="str">
        <f>IF('Factures - Autres'!B185="","",'Factures - Autres'!B185)</f>
        <v/>
      </c>
      <c r="C185" s="181" t="str">
        <f>IF('Factures - Autres'!C185="","",'Factures - Autres'!C185)</f>
        <v/>
      </c>
      <c r="D185" s="181" t="str">
        <f>IF('Factures - Autres'!D185="","",'Factures - Autres'!D185)</f>
        <v/>
      </c>
      <c r="E185" s="180" t="str">
        <f>IF('Factures - Autres'!E185="","",'Factures - Autres'!E185)</f>
        <v/>
      </c>
      <c r="F185" s="255" t="str">
        <f>IF('Factures - Autres'!H185="","",'Factures - Autres'!F185)</f>
        <v/>
      </c>
      <c r="G185" s="439" t="str">
        <f>IF('Factures - Autres'!H185="","",'Factures - Autres'!G185)</f>
        <v/>
      </c>
      <c r="H185" s="440" t="str">
        <f>IF('Factures - Autres'!H185="","",'Factures - Autres'!H185)</f>
        <v/>
      </c>
      <c r="I185" s="257"/>
      <c r="J185" s="258" t="str">
        <f t="shared" si="6"/>
        <v/>
      </c>
      <c r="K185" s="442" t="str">
        <f t="shared" si="7"/>
        <v/>
      </c>
      <c r="L185" s="443"/>
      <c r="M185" s="182"/>
      <c r="N185" s="185"/>
      <c r="O185" s="266" t="str">
        <f>IF(H185="","",IF(OR(I185="",J185="",K185=""),Listes!$A$69,IF(AND(L185="",I185&lt;&gt;""),Listes!$A$70,IF(AND(H185&lt;L185,N185=""),Listes!$A$71,IF(AND(K185&lt;J185,N185=""),Listes!$A$72,IF(AND(L185&lt;&gt;"",L185&lt;H185,M185=""),Listes!$A$73,IF(AND(P185="",OR(I185&lt;&gt;"",J185&lt;&gt;"",K185&lt;&gt;"")),Listes!$A$74,"")))))))</f>
        <v/>
      </c>
      <c r="P185" s="90"/>
      <c r="Q185" s="158">
        <f t="shared" si="8"/>
        <v>0</v>
      </c>
    </row>
    <row r="186" spans="1:17" ht="20.100000000000001" customHeight="1" x14ac:dyDescent="0.25">
      <c r="A186" s="174">
        <v>180</v>
      </c>
      <c r="B186" s="180" t="str">
        <f>IF('Factures - Autres'!B186="","",'Factures - Autres'!B186)</f>
        <v/>
      </c>
      <c r="C186" s="181" t="str">
        <f>IF('Factures - Autres'!C186="","",'Factures - Autres'!C186)</f>
        <v/>
      </c>
      <c r="D186" s="181" t="str">
        <f>IF('Factures - Autres'!D186="","",'Factures - Autres'!D186)</f>
        <v/>
      </c>
      <c r="E186" s="180" t="str">
        <f>IF('Factures - Autres'!E186="","",'Factures - Autres'!E186)</f>
        <v/>
      </c>
      <c r="F186" s="255" t="str">
        <f>IF('Factures - Autres'!H186="","",'Factures - Autres'!F186)</f>
        <v/>
      </c>
      <c r="G186" s="439" t="str">
        <f>IF('Factures - Autres'!H186="","",'Factures - Autres'!G186)</f>
        <v/>
      </c>
      <c r="H186" s="440" t="str">
        <f>IF('Factures - Autres'!H186="","",'Factures - Autres'!H186)</f>
        <v/>
      </c>
      <c r="I186" s="257"/>
      <c r="J186" s="258" t="str">
        <f t="shared" si="6"/>
        <v/>
      </c>
      <c r="K186" s="442" t="str">
        <f t="shared" si="7"/>
        <v/>
      </c>
      <c r="L186" s="443"/>
      <c r="M186" s="182"/>
      <c r="N186" s="185"/>
      <c r="O186" s="266" t="str">
        <f>IF(H186="","",IF(OR(I186="",J186="",K186=""),Listes!$A$69,IF(AND(L186="",I186&lt;&gt;""),Listes!$A$70,IF(AND(H186&lt;L186,N186=""),Listes!$A$71,IF(AND(K186&lt;J186,N186=""),Listes!$A$72,IF(AND(L186&lt;&gt;"",L186&lt;H186,M186=""),Listes!$A$73,IF(AND(P186="",OR(I186&lt;&gt;"",J186&lt;&gt;"",K186&lt;&gt;"")),Listes!$A$74,"")))))))</f>
        <v/>
      </c>
      <c r="P186" s="90"/>
      <c r="Q186" s="158">
        <f t="shared" si="8"/>
        <v>0</v>
      </c>
    </row>
    <row r="187" spans="1:17" ht="20.100000000000001" customHeight="1" x14ac:dyDescent="0.25">
      <c r="A187" s="174">
        <v>181</v>
      </c>
      <c r="B187" s="180" t="str">
        <f>IF('Factures - Autres'!B187="","",'Factures - Autres'!B187)</f>
        <v/>
      </c>
      <c r="C187" s="181" t="str">
        <f>IF('Factures - Autres'!C187="","",'Factures - Autres'!C187)</f>
        <v/>
      </c>
      <c r="D187" s="181" t="str">
        <f>IF('Factures - Autres'!D187="","",'Factures - Autres'!D187)</f>
        <v/>
      </c>
      <c r="E187" s="180" t="str">
        <f>IF('Factures - Autres'!E187="","",'Factures - Autres'!E187)</f>
        <v/>
      </c>
      <c r="F187" s="255" t="str">
        <f>IF('Factures - Autres'!H187="","",'Factures - Autres'!F187)</f>
        <v/>
      </c>
      <c r="G187" s="439" t="str">
        <f>IF('Factures - Autres'!H187="","",'Factures - Autres'!G187)</f>
        <v/>
      </c>
      <c r="H187" s="440" t="str">
        <f>IF('Factures - Autres'!H187="","",'Factures - Autres'!H187)</f>
        <v/>
      </c>
      <c r="I187" s="257"/>
      <c r="J187" s="258" t="str">
        <f t="shared" si="6"/>
        <v/>
      </c>
      <c r="K187" s="442" t="str">
        <f t="shared" si="7"/>
        <v/>
      </c>
      <c r="L187" s="443"/>
      <c r="M187" s="182"/>
      <c r="N187" s="185"/>
      <c r="O187" s="266" t="str">
        <f>IF(H187="","",IF(OR(I187="",J187="",K187=""),Listes!$A$69,IF(AND(L187="",I187&lt;&gt;""),Listes!$A$70,IF(AND(H187&lt;L187,N187=""),Listes!$A$71,IF(AND(K187&lt;J187,N187=""),Listes!$A$72,IF(AND(L187&lt;&gt;"",L187&lt;H187,M187=""),Listes!$A$73,IF(AND(P187="",OR(I187&lt;&gt;"",J187&lt;&gt;"",K187&lt;&gt;"")),Listes!$A$74,"")))))))</f>
        <v/>
      </c>
      <c r="P187" s="90"/>
      <c r="Q187" s="158">
        <f t="shared" si="8"/>
        <v>0</v>
      </c>
    </row>
    <row r="188" spans="1:17" ht="20.100000000000001" customHeight="1" x14ac:dyDescent="0.25">
      <c r="A188" s="174">
        <v>182</v>
      </c>
      <c r="B188" s="180" t="str">
        <f>IF('Factures - Autres'!B188="","",'Factures - Autres'!B188)</f>
        <v/>
      </c>
      <c r="C188" s="181" t="str">
        <f>IF('Factures - Autres'!C188="","",'Factures - Autres'!C188)</f>
        <v/>
      </c>
      <c r="D188" s="181" t="str">
        <f>IF('Factures - Autres'!D188="","",'Factures - Autres'!D188)</f>
        <v/>
      </c>
      <c r="E188" s="180" t="str">
        <f>IF('Factures - Autres'!E188="","",'Factures - Autres'!E188)</f>
        <v/>
      </c>
      <c r="F188" s="255" t="str">
        <f>IF('Factures - Autres'!H188="","",'Factures - Autres'!F188)</f>
        <v/>
      </c>
      <c r="G188" s="439" t="str">
        <f>IF('Factures - Autres'!H188="","",'Factures - Autres'!G188)</f>
        <v/>
      </c>
      <c r="H188" s="440" t="str">
        <f>IF('Factures - Autres'!H188="","",'Factures - Autres'!H188)</f>
        <v/>
      </c>
      <c r="I188" s="257"/>
      <c r="J188" s="258" t="str">
        <f t="shared" si="6"/>
        <v/>
      </c>
      <c r="K188" s="442" t="str">
        <f t="shared" si="7"/>
        <v/>
      </c>
      <c r="L188" s="443"/>
      <c r="M188" s="182"/>
      <c r="N188" s="185"/>
      <c r="O188" s="266" t="str">
        <f>IF(H188="","",IF(OR(I188="",J188="",K188=""),Listes!$A$69,IF(AND(L188="",I188&lt;&gt;""),Listes!$A$70,IF(AND(H188&lt;L188,N188=""),Listes!$A$71,IF(AND(K188&lt;J188,N188=""),Listes!$A$72,IF(AND(L188&lt;&gt;"",L188&lt;H188,M188=""),Listes!$A$73,IF(AND(P188="",OR(I188&lt;&gt;"",J188&lt;&gt;"",K188&lt;&gt;"")),Listes!$A$74,"")))))))</f>
        <v/>
      </c>
      <c r="P188" s="90"/>
      <c r="Q188" s="158">
        <f t="shared" si="8"/>
        <v>0</v>
      </c>
    </row>
    <row r="189" spans="1:17" ht="20.100000000000001" customHeight="1" x14ac:dyDescent="0.25">
      <c r="A189" s="174">
        <v>183</v>
      </c>
      <c r="B189" s="180" t="str">
        <f>IF('Factures - Autres'!B189="","",'Factures - Autres'!B189)</f>
        <v/>
      </c>
      <c r="C189" s="181" t="str">
        <f>IF('Factures - Autres'!C189="","",'Factures - Autres'!C189)</f>
        <v/>
      </c>
      <c r="D189" s="181" t="str">
        <f>IF('Factures - Autres'!D189="","",'Factures - Autres'!D189)</f>
        <v/>
      </c>
      <c r="E189" s="180" t="str">
        <f>IF('Factures - Autres'!E189="","",'Factures - Autres'!E189)</f>
        <v/>
      </c>
      <c r="F189" s="255" t="str">
        <f>IF('Factures - Autres'!H189="","",'Factures - Autres'!F189)</f>
        <v/>
      </c>
      <c r="G189" s="439" t="str">
        <f>IF('Factures - Autres'!H189="","",'Factures - Autres'!G189)</f>
        <v/>
      </c>
      <c r="H189" s="440" t="str">
        <f>IF('Factures - Autres'!H189="","",'Factures - Autres'!H189)</f>
        <v/>
      </c>
      <c r="I189" s="257"/>
      <c r="J189" s="258" t="str">
        <f t="shared" si="6"/>
        <v/>
      </c>
      <c r="K189" s="442" t="str">
        <f t="shared" si="7"/>
        <v/>
      </c>
      <c r="L189" s="443"/>
      <c r="M189" s="182"/>
      <c r="N189" s="185"/>
      <c r="O189" s="266" t="str">
        <f>IF(H189="","",IF(OR(I189="",J189="",K189=""),Listes!$A$69,IF(AND(L189="",I189&lt;&gt;""),Listes!$A$70,IF(AND(H189&lt;L189,N189=""),Listes!$A$71,IF(AND(K189&lt;J189,N189=""),Listes!$A$72,IF(AND(L189&lt;&gt;"",L189&lt;H189,M189=""),Listes!$A$73,IF(AND(P189="",OR(I189&lt;&gt;"",J189&lt;&gt;"",K189&lt;&gt;"")),Listes!$A$74,"")))))))</f>
        <v/>
      </c>
      <c r="P189" s="90"/>
      <c r="Q189" s="158">
        <f t="shared" si="8"/>
        <v>0</v>
      </c>
    </row>
    <row r="190" spans="1:17" ht="20.100000000000001" customHeight="1" x14ac:dyDescent="0.25">
      <c r="A190" s="174">
        <v>184</v>
      </c>
      <c r="B190" s="180" t="str">
        <f>IF('Factures - Autres'!B190="","",'Factures - Autres'!B190)</f>
        <v/>
      </c>
      <c r="C190" s="181" t="str">
        <f>IF('Factures - Autres'!C190="","",'Factures - Autres'!C190)</f>
        <v/>
      </c>
      <c r="D190" s="181" t="str">
        <f>IF('Factures - Autres'!D190="","",'Factures - Autres'!D190)</f>
        <v/>
      </c>
      <c r="E190" s="180" t="str">
        <f>IF('Factures - Autres'!E190="","",'Factures - Autres'!E190)</f>
        <v/>
      </c>
      <c r="F190" s="255" t="str">
        <f>IF('Factures - Autres'!H190="","",'Factures - Autres'!F190)</f>
        <v/>
      </c>
      <c r="G190" s="439" t="str">
        <f>IF('Factures - Autres'!H190="","",'Factures - Autres'!G190)</f>
        <v/>
      </c>
      <c r="H190" s="440" t="str">
        <f>IF('Factures - Autres'!H190="","",'Factures - Autres'!H190)</f>
        <v/>
      </c>
      <c r="I190" s="257"/>
      <c r="J190" s="258" t="str">
        <f t="shared" si="6"/>
        <v/>
      </c>
      <c r="K190" s="442" t="str">
        <f t="shared" si="7"/>
        <v/>
      </c>
      <c r="L190" s="443"/>
      <c r="M190" s="182"/>
      <c r="N190" s="185"/>
      <c r="O190" s="266" t="str">
        <f>IF(H190="","",IF(OR(I190="",J190="",K190=""),Listes!$A$69,IF(AND(L190="",I190&lt;&gt;""),Listes!$A$70,IF(AND(H190&lt;L190,N190=""),Listes!$A$71,IF(AND(K190&lt;J190,N190=""),Listes!$A$72,IF(AND(L190&lt;&gt;"",L190&lt;H190,M190=""),Listes!$A$73,IF(AND(P190="",OR(I190&lt;&gt;"",J190&lt;&gt;"",K190&lt;&gt;"")),Listes!$A$74,"")))))))</f>
        <v/>
      </c>
      <c r="P190" s="90"/>
      <c r="Q190" s="158">
        <f t="shared" si="8"/>
        <v>0</v>
      </c>
    </row>
    <row r="191" spans="1:17" ht="20.100000000000001" customHeight="1" x14ac:dyDescent="0.25">
      <c r="A191" s="174">
        <v>185</v>
      </c>
      <c r="B191" s="180" t="str">
        <f>IF('Factures - Autres'!B191="","",'Factures - Autres'!B191)</f>
        <v/>
      </c>
      <c r="C191" s="181" t="str">
        <f>IF('Factures - Autres'!C191="","",'Factures - Autres'!C191)</f>
        <v/>
      </c>
      <c r="D191" s="181" t="str">
        <f>IF('Factures - Autres'!D191="","",'Factures - Autres'!D191)</f>
        <v/>
      </c>
      <c r="E191" s="180" t="str">
        <f>IF('Factures - Autres'!E191="","",'Factures - Autres'!E191)</f>
        <v/>
      </c>
      <c r="F191" s="255" t="str">
        <f>IF('Factures - Autres'!H191="","",'Factures - Autres'!F191)</f>
        <v/>
      </c>
      <c r="G191" s="439" t="str">
        <f>IF('Factures - Autres'!H191="","",'Factures - Autres'!G191)</f>
        <v/>
      </c>
      <c r="H191" s="440" t="str">
        <f>IF('Factures - Autres'!H191="","",'Factures - Autres'!H191)</f>
        <v/>
      </c>
      <c r="I191" s="257"/>
      <c r="J191" s="258" t="str">
        <f t="shared" si="6"/>
        <v/>
      </c>
      <c r="K191" s="442" t="str">
        <f t="shared" si="7"/>
        <v/>
      </c>
      <c r="L191" s="443"/>
      <c r="M191" s="182"/>
      <c r="N191" s="185"/>
      <c r="O191" s="266" t="str">
        <f>IF(H191="","",IF(OR(I191="",J191="",K191=""),Listes!$A$69,IF(AND(L191="",I191&lt;&gt;""),Listes!$A$70,IF(AND(H191&lt;L191,N191=""),Listes!$A$71,IF(AND(K191&lt;J191,N191=""),Listes!$A$72,IF(AND(L191&lt;&gt;"",L191&lt;H191,M191=""),Listes!$A$73,IF(AND(P191="",OR(I191&lt;&gt;"",J191&lt;&gt;"",K191&lt;&gt;"")),Listes!$A$74,"")))))))</f>
        <v/>
      </c>
      <c r="P191" s="90"/>
      <c r="Q191" s="158">
        <f t="shared" si="8"/>
        <v>0</v>
      </c>
    </row>
    <row r="192" spans="1:17" ht="20.100000000000001" customHeight="1" x14ac:dyDescent="0.25">
      <c r="A192" s="174">
        <v>186</v>
      </c>
      <c r="B192" s="180" t="str">
        <f>IF('Factures - Autres'!B192="","",'Factures - Autres'!B192)</f>
        <v/>
      </c>
      <c r="C192" s="181" t="str">
        <f>IF('Factures - Autres'!C192="","",'Factures - Autres'!C192)</f>
        <v/>
      </c>
      <c r="D192" s="181" t="str">
        <f>IF('Factures - Autres'!D192="","",'Factures - Autres'!D192)</f>
        <v/>
      </c>
      <c r="E192" s="180" t="str">
        <f>IF('Factures - Autres'!E192="","",'Factures - Autres'!E192)</f>
        <v/>
      </c>
      <c r="F192" s="255" t="str">
        <f>IF('Factures - Autres'!H192="","",'Factures - Autres'!F192)</f>
        <v/>
      </c>
      <c r="G192" s="439" t="str">
        <f>IF('Factures - Autres'!H192="","",'Factures - Autres'!G192)</f>
        <v/>
      </c>
      <c r="H192" s="440" t="str">
        <f>IF('Factures - Autres'!H192="","",'Factures - Autres'!H192)</f>
        <v/>
      </c>
      <c r="I192" s="257"/>
      <c r="J192" s="258" t="str">
        <f t="shared" si="6"/>
        <v/>
      </c>
      <c r="K192" s="442" t="str">
        <f t="shared" si="7"/>
        <v/>
      </c>
      <c r="L192" s="443"/>
      <c r="M192" s="182"/>
      <c r="N192" s="185"/>
      <c r="O192" s="266" t="str">
        <f>IF(H192="","",IF(OR(I192="",J192="",K192=""),Listes!$A$69,IF(AND(L192="",I192&lt;&gt;""),Listes!$A$70,IF(AND(H192&lt;L192,N192=""),Listes!$A$71,IF(AND(K192&lt;J192,N192=""),Listes!$A$72,IF(AND(L192&lt;&gt;"",L192&lt;H192,M192=""),Listes!$A$73,IF(AND(P192="",OR(I192&lt;&gt;"",J192&lt;&gt;"",K192&lt;&gt;"")),Listes!$A$74,"")))))))</f>
        <v/>
      </c>
      <c r="P192" s="90"/>
      <c r="Q192" s="158">
        <f t="shared" si="8"/>
        <v>0</v>
      </c>
    </row>
    <row r="193" spans="1:17" ht="20.100000000000001" customHeight="1" x14ac:dyDescent="0.25">
      <c r="A193" s="174">
        <v>187</v>
      </c>
      <c r="B193" s="180" t="str">
        <f>IF('Factures - Autres'!B193="","",'Factures - Autres'!B193)</f>
        <v/>
      </c>
      <c r="C193" s="181" t="str">
        <f>IF('Factures - Autres'!C193="","",'Factures - Autres'!C193)</f>
        <v/>
      </c>
      <c r="D193" s="181" t="str">
        <f>IF('Factures - Autres'!D193="","",'Factures - Autres'!D193)</f>
        <v/>
      </c>
      <c r="E193" s="180" t="str">
        <f>IF('Factures - Autres'!E193="","",'Factures - Autres'!E193)</f>
        <v/>
      </c>
      <c r="F193" s="255" t="str">
        <f>IF('Factures - Autres'!H193="","",'Factures - Autres'!F193)</f>
        <v/>
      </c>
      <c r="G193" s="439" t="str">
        <f>IF('Factures - Autres'!H193="","",'Factures - Autres'!G193)</f>
        <v/>
      </c>
      <c r="H193" s="440" t="str">
        <f>IF('Factures - Autres'!H193="","",'Factures - Autres'!H193)</f>
        <v/>
      </c>
      <c r="I193" s="257"/>
      <c r="J193" s="258" t="str">
        <f t="shared" si="6"/>
        <v/>
      </c>
      <c r="K193" s="442" t="str">
        <f t="shared" si="7"/>
        <v/>
      </c>
      <c r="L193" s="443"/>
      <c r="M193" s="182"/>
      <c r="N193" s="185"/>
      <c r="O193" s="266" t="str">
        <f>IF(H193="","",IF(OR(I193="",J193="",K193=""),Listes!$A$69,IF(AND(L193="",I193&lt;&gt;""),Listes!$A$70,IF(AND(H193&lt;L193,N193=""),Listes!$A$71,IF(AND(K193&lt;J193,N193=""),Listes!$A$72,IF(AND(L193&lt;&gt;"",L193&lt;H193,M193=""),Listes!$A$73,IF(AND(P193="",OR(I193&lt;&gt;"",J193&lt;&gt;"",K193&lt;&gt;"")),Listes!$A$74,"")))))))</f>
        <v/>
      </c>
      <c r="P193" s="90"/>
      <c r="Q193" s="158">
        <f t="shared" si="8"/>
        <v>0</v>
      </c>
    </row>
    <row r="194" spans="1:17" ht="20.100000000000001" customHeight="1" x14ac:dyDescent="0.25">
      <c r="A194" s="174">
        <v>188</v>
      </c>
      <c r="B194" s="180" t="str">
        <f>IF('Factures - Autres'!B194="","",'Factures - Autres'!B194)</f>
        <v/>
      </c>
      <c r="C194" s="181" t="str">
        <f>IF('Factures - Autres'!C194="","",'Factures - Autres'!C194)</f>
        <v/>
      </c>
      <c r="D194" s="181" t="str">
        <f>IF('Factures - Autres'!D194="","",'Factures - Autres'!D194)</f>
        <v/>
      </c>
      <c r="E194" s="180" t="str">
        <f>IF('Factures - Autres'!E194="","",'Factures - Autres'!E194)</f>
        <v/>
      </c>
      <c r="F194" s="255" t="str">
        <f>IF('Factures - Autres'!H194="","",'Factures - Autres'!F194)</f>
        <v/>
      </c>
      <c r="G194" s="439" t="str">
        <f>IF('Factures - Autres'!H194="","",'Factures - Autres'!G194)</f>
        <v/>
      </c>
      <c r="H194" s="440" t="str">
        <f>IF('Factures - Autres'!H194="","",'Factures - Autres'!H194)</f>
        <v/>
      </c>
      <c r="I194" s="257"/>
      <c r="J194" s="258" t="str">
        <f t="shared" si="6"/>
        <v/>
      </c>
      <c r="K194" s="442" t="str">
        <f t="shared" si="7"/>
        <v/>
      </c>
      <c r="L194" s="443"/>
      <c r="M194" s="182"/>
      <c r="N194" s="185"/>
      <c r="O194" s="266" t="str">
        <f>IF(H194="","",IF(OR(I194="",J194="",K194=""),Listes!$A$69,IF(AND(L194="",I194&lt;&gt;""),Listes!$A$70,IF(AND(H194&lt;L194,N194=""),Listes!$A$71,IF(AND(K194&lt;J194,N194=""),Listes!$A$72,IF(AND(L194&lt;&gt;"",L194&lt;H194,M194=""),Listes!$A$73,IF(AND(P194="",OR(I194&lt;&gt;"",J194&lt;&gt;"",K194&lt;&gt;"")),Listes!$A$74,"")))))))</f>
        <v/>
      </c>
      <c r="P194" s="90"/>
      <c r="Q194" s="158">
        <f t="shared" si="8"/>
        <v>0</v>
      </c>
    </row>
    <row r="195" spans="1:17" ht="20.100000000000001" customHeight="1" x14ac:dyDescent="0.25">
      <c r="A195" s="174">
        <v>189</v>
      </c>
      <c r="B195" s="180" t="str">
        <f>IF('Factures - Autres'!B195="","",'Factures - Autres'!B195)</f>
        <v/>
      </c>
      <c r="C195" s="181" t="str">
        <f>IF('Factures - Autres'!C195="","",'Factures - Autres'!C195)</f>
        <v/>
      </c>
      <c r="D195" s="181" t="str">
        <f>IF('Factures - Autres'!D195="","",'Factures - Autres'!D195)</f>
        <v/>
      </c>
      <c r="E195" s="180" t="str">
        <f>IF('Factures - Autres'!E195="","",'Factures - Autres'!E195)</f>
        <v/>
      </c>
      <c r="F195" s="255" t="str">
        <f>IF('Factures - Autres'!H195="","",'Factures - Autres'!F195)</f>
        <v/>
      </c>
      <c r="G195" s="439" t="str">
        <f>IF('Factures - Autres'!H195="","",'Factures - Autres'!G195)</f>
        <v/>
      </c>
      <c r="H195" s="440" t="str">
        <f>IF('Factures - Autres'!H195="","",'Factures - Autres'!H195)</f>
        <v/>
      </c>
      <c r="I195" s="257"/>
      <c r="J195" s="258" t="str">
        <f t="shared" si="6"/>
        <v/>
      </c>
      <c r="K195" s="442" t="str">
        <f t="shared" si="7"/>
        <v/>
      </c>
      <c r="L195" s="443"/>
      <c r="M195" s="182"/>
      <c r="N195" s="185"/>
      <c r="O195" s="266" t="str">
        <f>IF(H195="","",IF(OR(I195="",J195="",K195=""),Listes!$A$69,IF(AND(L195="",I195&lt;&gt;""),Listes!$A$70,IF(AND(H195&lt;L195,N195=""),Listes!$A$71,IF(AND(K195&lt;J195,N195=""),Listes!$A$72,IF(AND(L195&lt;&gt;"",L195&lt;H195,M195=""),Listes!$A$73,IF(AND(P195="",OR(I195&lt;&gt;"",J195&lt;&gt;"",K195&lt;&gt;"")),Listes!$A$74,"")))))))</f>
        <v/>
      </c>
      <c r="P195" s="90"/>
      <c r="Q195" s="158">
        <f t="shared" si="8"/>
        <v>0</v>
      </c>
    </row>
    <row r="196" spans="1:17" ht="20.100000000000001" customHeight="1" x14ac:dyDescent="0.25">
      <c r="A196" s="174">
        <v>190</v>
      </c>
      <c r="B196" s="180" t="str">
        <f>IF('Factures - Autres'!B196="","",'Factures - Autres'!B196)</f>
        <v/>
      </c>
      <c r="C196" s="181" t="str">
        <f>IF('Factures - Autres'!C196="","",'Factures - Autres'!C196)</f>
        <v/>
      </c>
      <c r="D196" s="181" t="str">
        <f>IF('Factures - Autres'!D196="","",'Factures - Autres'!D196)</f>
        <v/>
      </c>
      <c r="E196" s="180" t="str">
        <f>IF('Factures - Autres'!E196="","",'Factures - Autres'!E196)</f>
        <v/>
      </c>
      <c r="F196" s="255" t="str">
        <f>IF('Factures - Autres'!H196="","",'Factures - Autres'!F196)</f>
        <v/>
      </c>
      <c r="G196" s="439" t="str">
        <f>IF('Factures - Autres'!H196="","",'Factures - Autres'!G196)</f>
        <v/>
      </c>
      <c r="H196" s="440" t="str">
        <f>IF('Factures - Autres'!H196="","",'Factures - Autres'!H196)</f>
        <v/>
      </c>
      <c r="I196" s="257"/>
      <c r="J196" s="258" t="str">
        <f t="shared" si="6"/>
        <v/>
      </c>
      <c r="K196" s="442" t="str">
        <f t="shared" si="7"/>
        <v/>
      </c>
      <c r="L196" s="443"/>
      <c r="M196" s="182"/>
      <c r="N196" s="185"/>
      <c r="O196" s="266" t="str">
        <f>IF(H196="","",IF(OR(I196="",J196="",K196=""),Listes!$A$69,IF(AND(L196="",I196&lt;&gt;""),Listes!$A$70,IF(AND(H196&lt;L196,N196=""),Listes!$A$71,IF(AND(K196&lt;J196,N196=""),Listes!$A$72,IF(AND(L196&lt;&gt;"",L196&lt;H196,M196=""),Listes!$A$73,IF(AND(P196="",OR(I196&lt;&gt;"",J196&lt;&gt;"",K196&lt;&gt;"")),Listes!$A$74,"")))))))</f>
        <v/>
      </c>
      <c r="P196" s="90"/>
      <c r="Q196" s="158">
        <f t="shared" si="8"/>
        <v>0</v>
      </c>
    </row>
    <row r="197" spans="1:17" ht="20.100000000000001" customHeight="1" x14ac:dyDescent="0.25">
      <c r="A197" s="174">
        <v>191</v>
      </c>
      <c r="B197" s="180" t="str">
        <f>IF('Factures - Autres'!B197="","",'Factures - Autres'!B197)</f>
        <v/>
      </c>
      <c r="C197" s="181" t="str">
        <f>IF('Factures - Autres'!C197="","",'Factures - Autres'!C197)</f>
        <v/>
      </c>
      <c r="D197" s="181" t="str">
        <f>IF('Factures - Autres'!D197="","",'Factures - Autres'!D197)</f>
        <v/>
      </c>
      <c r="E197" s="180" t="str">
        <f>IF('Factures - Autres'!E197="","",'Factures - Autres'!E197)</f>
        <v/>
      </c>
      <c r="F197" s="255" t="str">
        <f>IF('Factures - Autres'!H197="","",'Factures - Autres'!F197)</f>
        <v/>
      </c>
      <c r="G197" s="439" t="str">
        <f>IF('Factures - Autres'!H197="","",'Factures - Autres'!G197)</f>
        <v/>
      </c>
      <c r="H197" s="440" t="str">
        <f>IF('Factures - Autres'!H197="","",'Factures - Autres'!H197)</f>
        <v/>
      </c>
      <c r="I197" s="257"/>
      <c r="J197" s="258" t="str">
        <f t="shared" si="6"/>
        <v/>
      </c>
      <c r="K197" s="442" t="str">
        <f t="shared" si="7"/>
        <v/>
      </c>
      <c r="L197" s="443"/>
      <c r="M197" s="182"/>
      <c r="N197" s="185"/>
      <c r="O197" s="266" t="str">
        <f>IF(H197="","",IF(OR(I197="",J197="",K197=""),Listes!$A$69,IF(AND(L197="",I197&lt;&gt;""),Listes!$A$70,IF(AND(H197&lt;L197,N197=""),Listes!$A$71,IF(AND(K197&lt;J197,N197=""),Listes!$A$72,IF(AND(L197&lt;&gt;"",L197&lt;H197,M197=""),Listes!$A$73,IF(AND(P197="",OR(I197&lt;&gt;"",J197&lt;&gt;"",K197&lt;&gt;"")),Listes!$A$74,"")))))))</f>
        <v/>
      </c>
      <c r="P197" s="90"/>
      <c r="Q197" s="158">
        <f t="shared" si="8"/>
        <v>0</v>
      </c>
    </row>
    <row r="198" spans="1:17" ht="20.100000000000001" customHeight="1" x14ac:dyDescent="0.25">
      <c r="A198" s="174">
        <v>192</v>
      </c>
      <c r="B198" s="180" t="str">
        <f>IF('Factures - Autres'!B198="","",'Factures - Autres'!B198)</f>
        <v/>
      </c>
      <c r="C198" s="181" t="str">
        <f>IF('Factures - Autres'!C198="","",'Factures - Autres'!C198)</f>
        <v/>
      </c>
      <c r="D198" s="181" t="str">
        <f>IF('Factures - Autres'!D198="","",'Factures - Autres'!D198)</f>
        <v/>
      </c>
      <c r="E198" s="180" t="str">
        <f>IF('Factures - Autres'!E198="","",'Factures - Autres'!E198)</f>
        <v/>
      </c>
      <c r="F198" s="255" t="str">
        <f>IF('Factures - Autres'!H198="","",'Factures - Autres'!F198)</f>
        <v/>
      </c>
      <c r="G198" s="439" t="str">
        <f>IF('Factures - Autres'!H198="","",'Factures - Autres'!G198)</f>
        <v/>
      </c>
      <c r="H198" s="440" t="str">
        <f>IF('Factures - Autres'!H198="","",'Factures - Autres'!H198)</f>
        <v/>
      </c>
      <c r="I198" s="257"/>
      <c r="J198" s="258" t="str">
        <f t="shared" si="6"/>
        <v/>
      </c>
      <c r="K198" s="442" t="str">
        <f t="shared" si="7"/>
        <v/>
      </c>
      <c r="L198" s="443"/>
      <c r="M198" s="182"/>
      <c r="N198" s="185"/>
      <c r="O198" s="266" t="str">
        <f>IF(H198="","",IF(OR(I198="",J198="",K198=""),Listes!$A$69,IF(AND(L198="",I198&lt;&gt;""),Listes!$A$70,IF(AND(H198&lt;L198,N198=""),Listes!$A$71,IF(AND(K198&lt;J198,N198=""),Listes!$A$72,IF(AND(L198&lt;&gt;"",L198&lt;H198,M198=""),Listes!$A$73,IF(AND(P198="",OR(I198&lt;&gt;"",J198&lt;&gt;"",K198&lt;&gt;"")),Listes!$A$74,"")))))))</f>
        <v/>
      </c>
      <c r="P198" s="90"/>
      <c r="Q198" s="158">
        <f t="shared" si="8"/>
        <v>0</v>
      </c>
    </row>
    <row r="199" spans="1:17" ht="20.100000000000001" customHeight="1" x14ac:dyDescent="0.25">
      <c r="A199" s="174">
        <v>193</v>
      </c>
      <c r="B199" s="180" t="str">
        <f>IF('Factures - Autres'!B199="","",'Factures - Autres'!B199)</f>
        <v/>
      </c>
      <c r="C199" s="181" t="str">
        <f>IF('Factures - Autres'!C199="","",'Factures - Autres'!C199)</f>
        <v/>
      </c>
      <c r="D199" s="181" t="str">
        <f>IF('Factures - Autres'!D199="","",'Factures - Autres'!D199)</f>
        <v/>
      </c>
      <c r="E199" s="180" t="str">
        <f>IF('Factures - Autres'!E199="","",'Factures - Autres'!E199)</f>
        <v/>
      </c>
      <c r="F199" s="255" t="str">
        <f>IF('Factures - Autres'!H199="","",'Factures - Autres'!F199)</f>
        <v/>
      </c>
      <c r="G199" s="439" t="str">
        <f>IF('Factures - Autres'!H199="","",'Factures - Autres'!G199)</f>
        <v/>
      </c>
      <c r="H199" s="440" t="str">
        <f>IF('Factures - Autres'!H199="","",'Factures - Autres'!H199)</f>
        <v/>
      </c>
      <c r="I199" s="257"/>
      <c r="J199" s="258" t="str">
        <f t="shared" si="6"/>
        <v/>
      </c>
      <c r="K199" s="442" t="str">
        <f t="shared" si="7"/>
        <v/>
      </c>
      <c r="L199" s="443"/>
      <c r="M199" s="182"/>
      <c r="N199" s="185"/>
      <c r="O199" s="266" t="str">
        <f>IF(H199="","",IF(OR(I199="",J199="",K199=""),Listes!$A$69,IF(AND(L199="",I199&lt;&gt;""),Listes!$A$70,IF(AND(H199&lt;L199,N199=""),Listes!$A$71,IF(AND(K199&lt;J199,N199=""),Listes!$A$72,IF(AND(L199&lt;&gt;"",L199&lt;H199,M199=""),Listes!$A$73,IF(AND(P199="",OR(I199&lt;&gt;"",J199&lt;&gt;"",K199&lt;&gt;"")),Listes!$A$74,"")))))))</f>
        <v/>
      </c>
      <c r="P199" s="90"/>
      <c r="Q199" s="158">
        <f t="shared" si="8"/>
        <v>0</v>
      </c>
    </row>
    <row r="200" spans="1:17" ht="20.100000000000001" customHeight="1" x14ac:dyDescent="0.25">
      <c r="A200" s="174">
        <v>194</v>
      </c>
      <c r="B200" s="180" t="str">
        <f>IF('Factures - Autres'!B200="","",'Factures - Autres'!B200)</f>
        <v/>
      </c>
      <c r="C200" s="181" t="str">
        <f>IF('Factures - Autres'!C200="","",'Factures - Autres'!C200)</f>
        <v/>
      </c>
      <c r="D200" s="181" t="str">
        <f>IF('Factures - Autres'!D200="","",'Factures - Autres'!D200)</f>
        <v/>
      </c>
      <c r="E200" s="180" t="str">
        <f>IF('Factures - Autres'!E200="","",'Factures - Autres'!E200)</f>
        <v/>
      </c>
      <c r="F200" s="255" t="str">
        <f>IF('Factures - Autres'!H200="","",'Factures - Autres'!F200)</f>
        <v/>
      </c>
      <c r="G200" s="439" t="str">
        <f>IF('Factures - Autres'!H200="","",'Factures - Autres'!G200)</f>
        <v/>
      </c>
      <c r="H200" s="440" t="str">
        <f>IF('Factures - Autres'!H200="","",'Factures - Autres'!H200)</f>
        <v/>
      </c>
      <c r="I200" s="257"/>
      <c r="J200" s="258" t="str">
        <f t="shared" ref="J200:J263" si="9">IF(OR($I200="",H200=""),"",IF(I200="KO","",F200))</f>
        <v/>
      </c>
      <c r="K200" s="442" t="str">
        <f t="shared" ref="K200:K263" si="10">IF(OR($I200="",H200=""),"",IF(I200="KO","",G200))</f>
        <v/>
      </c>
      <c r="L200" s="443"/>
      <c r="M200" s="182"/>
      <c r="N200" s="185"/>
      <c r="O200" s="266" t="str">
        <f>IF(H200="","",IF(OR(I200="",J200="",K200=""),Listes!$A$69,IF(AND(L200="",I200&lt;&gt;""),Listes!$A$70,IF(AND(H200&lt;L200,N200=""),Listes!$A$71,IF(AND(K200&lt;J200,N200=""),Listes!$A$72,IF(AND(L200&lt;&gt;"",L200&lt;H200,M200=""),Listes!$A$73,IF(AND(P200="",OR(I200&lt;&gt;"",J200&lt;&gt;"",K200&lt;&gt;"")),Listes!$A$74,"")))))))</f>
        <v/>
      </c>
      <c r="P200" s="90"/>
      <c r="Q200" s="158">
        <f t="shared" ref="Q200:Q263" si="11">IF(AND(B200&lt;&gt;"",P200&lt;&gt;"Oui"),1,0)</f>
        <v>0</v>
      </c>
    </row>
    <row r="201" spans="1:17" ht="20.100000000000001" customHeight="1" x14ac:dyDescent="0.25">
      <c r="A201" s="174">
        <v>195</v>
      </c>
      <c r="B201" s="180" t="str">
        <f>IF('Factures - Autres'!B201="","",'Factures - Autres'!B201)</f>
        <v/>
      </c>
      <c r="C201" s="181" t="str">
        <f>IF('Factures - Autres'!C201="","",'Factures - Autres'!C201)</f>
        <v/>
      </c>
      <c r="D201" s="181" t="str">
        <f>IF('Factures - Autres'!D201="","",'Factures - Autres'!D201)</f>
        <v/>
      </c>
      <c r="E201" s="180" t="str">
        <f>IF('Factures - Autres'!E201="","",'Factures - Autres'!E201)</f>
        <v/>
      </c>
      <c r="F201" s="255" t="str">
        <f>IF('Factures - Autres'!H201="","",'Factures - Autres'!F201)</f>
        <v/>
      </c>
      <c r="G201" s="439" t="str">
        <f>IF('Factures - Autres'!H201="","",'Factures - Autres'!G201)</f>
        <v/>
      </c>
      <c r="H201" s="440" t="str">
        <f>IF('Factures - Autres'!H201="","",'Factures - Autres'!H201)</f>
        <v/>
      </c>
      <c r="I201" s="257"/>
      <c r="J201" s="258" t="str">
        <f t="shared" si="9"/>
        <v/>
      </c>
      <c r="K201" s="442" t="str">
        <f t="shared" si="10"/>
        <v/>
      </c>
      <c r="L201" s="443"/>
      <c r="M201" s="182"/>
      <c r="N201" s="185"/>
      <c r="O201" s="266" t="str">
        <f>IF(H201="","",IF(OR(I201="",J201="",K201=""),Listes!$A$69,IF(AND(L201="",I201&lt;&gt;""),Listes!$A$70,IF(AND(H201&lt;L201,N201=""),Listes!$A$71,IF(AND(K201&lt;J201,N201=""),Listes!$A$72,IF(AND(L201&lt;&gt;"",L201&lt;H201,M201=""),Listes!$A$73,IF(AND(P201="",OR(I201&lt;&gt;"",J201&lt;&gt;"",K201&lt;&gt;"")),Listes!$A$74,"")))))))</f>
        <v/>
      </c>
      <c r="P201" s="90"/>
      <c r="Q201" s="158">
        <f t="shared" si="11"/>
        <v>0</v>
      </c>
    </row>
    <row r="202" spans="1:17" ht="20.100000000000001" customHeight="1" x14ac:dyDescent="0.25">
      <c r="A202" s="174">
        <v>196</v>
      </c>
      <c r="B202" s="180" t="str">
        <f>IF('Factures - Autres'!B202="","",'Factures - Autres'!B202)</f>
        <v/>
      </c>
      <c r="C202" s="181" t="str">
        <f>IF('Factures - Autres'!C202="","",'Factures - Autres'!C202)</f>
        <v/>
      </c>
      <c r="D202" s="181" t="str">
        <f>IF('Factures - Autres'!D202="","",'Factures - Autres'!D202)</f>
        <v/>
      </c>
      <c r="E202" s="180" t="str">
        <f>IF('Factures - Autres'!E202="","",'Factures - Autres'!E202)</f>
        <v/>
      </c>
      <c r="F202" s="255" t="str">
        <f>IF('Factures - Autres'!H202="","",'Factures - Autres'!F202)</f>
        <v/>
      </c>
      <c r="G202" s="439" t="str">
        <f>IF('Factures - Autres'!H202="","",'Factures - Autres'!G202)</f>
        <v/>
      </c>
      <c r="H202" s="440" t="str">
        <f>IF('Factures - Autres'!H202="","",'Factures - Autres'!H202)</f>
        <v/>
      </c>
      <c r="I202" s="257"/>
      <c r="J202" s="258" t="str">
        <f t="shared" si="9"/>
        <v/>
      </c>
      <c r="K202" s="442" t="str">
        <f t="shared" si="10"/>
        <v/>
      </c>
      <c r="L202" s="443"/>
      <c r="M202" s="182"/>
      <c r="N202" s="185"/>
      <c r="O202" s="266" t="str">
        <f>IF(H202="","",IF(OR(I202="",J202="",K202=""),Listes!$A$69,IF(AND(L202="",I202&lt;&gt;""),Listes!$A$70,IF(AND(H202&lt;L202,N202=""),Listes!$A$71,IF(AND(K202&lt;J202,N202=""),Listes!$A$72,IF(AND(L202&lt;&gt;"",L202&lt;H202,M202=""),Listes!$A$73,IF(AND(P202="",OR(I202&lt;&gt;"",J202&lt;&gt;"",K202&lt;&gt;"")),Listes!$A$74,"")))))))</f>
        <v/>
      </c>
      <c r="P202" s="90"/>
      <c r="Q202" s="158">
        <f t="shared" si="11"/>
        <v>0</v>
      </c>
    </row>
    <row r="203" spans="1:17" ht="20.100000000000001" customHeight="1" x14ac:dyDescent="0.25">
      <c r="A203" s="174">
        <v>197</v>
      </c>
      <c r="B203" s="180" t="str">
        <f>IF('Factures - Autres'!B203="","",'Factures - Autres'!B203)</f>
        <v/>
      </c>
      <c r="C203" s="181" t="str">
        <f>IF('Factures - Autres'!C203="","",'Factures - Autres'!C203)</f>
        <v/>
      </c>
      <c r="D203" s="181" t="str">
        <f>IF('Factures - Autres'!D203="","",'Factures - Autres'!D203)</f>
        <v/>
      </c>
      <c r="E203" s="180" t="str">
        <f>IF('Factures - Autres'!E203="","",'Factures - Autres'!E203)</f>
        <v/>
      </c>
      <c r="F203" s="255" t="str">
        <f>IF('Factures - Autres'!H203="","",'Factures - Autres'!F203)</f>
        <v/>
      </c>
      <c r="G203" s="439" t="str">
        <f>IF('Factures - Autres'!H203="","",'Factures - Autres'!G203)</f>
        <v/>
      </c>
      <c r="H203" s="440" t="str">
        <f>IF('Factures - Autres'!H203="","",'Factures - Autres'!H203)</f>
        <v/>
      </c>
      <c r="I203" s="257"/>
      <c r="J203" s="258" t="str">
        <f t="shared" si="9"/>
        <v/>
      </c>
      <c r="K203" s="442" t="str">
        <f t="shared" si="10"/>
        <v/>
      </c>
      <c r="L203" s="443"/>
      <c r="M203" s="182"/>
      <c r="N203" s="185"/>
      <c r="O203" s="266" t="str">
        <f>IF(H203="","",IF(OR(I203="",J203="",K203=""),Listes!$A$69,IF(AND(L203="",I203&lt;&gt;""),Listes!$A$70,IF(AND(H203&lt;L203,N203=""),Listes!$A$71,IF(AND(K203&lt;J203,N203=""),Listes!$A$72,IF(AND(L203&lt;&gt;"",L203&lt;H203,M203=""),Listes!$A$73,IF(AND(P203="",OR(I203&lt;&gt;"",J203&lt;&gt;"",K203&lt;&gt;"")),Listes!$A$74,"")))))))</f>
        <v/>
      </c>
      <c r="P203" s="90"/>
      <c r="Q203" s="158">
        <f t="shared" si="11"/>
        <v>0</v>
      </c>
    </row>
    <row r="204" spans="1:17" ht="20.100000000000001" customHeight="1" x14ac:dyDescent="0.25">
      <c r="A204" s="174">
        <v>198</v>
      </c>
      <c r="B204" s="180" t="str">
        <f>IF('Factures - Autres'!B204="","",'Factures - Autres'!B204)</f>
        <v/>
      </c>
      <c r="C204" s="181" t="str">
        <f>IF('Factures - Autres'!C204="","",'Factures - Autres'!C204)</f>
        <v/>
      </c>
      <c r="D204" s="181" t="str">
        <f>IF('Factures - Autres'!D204="","",'Factures - Autres'!D204)</f>
        <v/>
      </c>
      <c r="E204" s="180" t="str">
        <f>IF('Factures - Autres'!E204="","",'Factures - Autres'!E204)</f>
        <v/>
      </c>
      <c r="F204" s="255" t="str">
        <f>IF('Factures - Autres'!H204="","",'Factures - Autres'!F204)</f>
        <v/>
      </c>
      <c r="G204" s="439" t="str">
        <f>IF('Factures - Autres'!H204="","",'Factures - Autres'!G204)</f>
        <v/>
      </c>
      <c r="H204" s="440" t="str">
        <f>IF('Factures - Autres'!H204="","",'Factures - Autres'!H204)</f>
        <v/>
      </c>
      <c r="I204" s="257"/>
      <c r="J204" s="258" t="str">
        <f t="shared" si="9"/>
        <v/>
      </c>
      <c r="K204" s="442" t="str">
        <f t="shared" si="10"/>
        <v/>
      </c>
      <c r="L204" s="443"/>
      <c r="M204" s="182"/>
      <c r="N204" s="185"/>
      <c r="O204" s="266" t="str">
        <f>IF(H204="","",IF(OR(I204="",J204="",K204=""),Listes!$A$69,IF(AND(L204="",I204&lt;&gt;""),Listes!$A$70,IF(AND(H204&lt;L204,N204=""),Listes!$A$71,IF(AND(K204&lt;J204,N204=""),Listes!$A$72,IF(AND(L204&lt;&gt;"",L204&lt;H204,M204=""),Listes!$A$73,IF(AND(P204="",OR(I204&lt;&gt;"",J204&lt;&gt;"",K204&lt;&gt;"")),Listes!$A$74,"")))))))</f>
        <v/>
      </c>
      <c r="P204" s="90"/>
      <c r="Q204" s="158">
        <f t="shared" si="11"/>
        <v>0</v>
      </c>
    </row>
    <row r="205" spans="1:17" ht="20.100000000000001" customHeight="1" x14ac:dyDescent="0.25">
      <c r="A205" s="174">
        <v>199</v>
      </c>
      <c r="B205" s="180" t="str">
        <f>IF('Factures - Autres'!B205="","",'Factures - Autres'!B205)</f>
        <v/>
      </c>
      <c r="C205" s="181" t="str">
        <f>IF('Factures - Autres'!C205="","",'Factures - Autres'!C205)</f>
        <v/>
      </c>
      <c r="D205" s="181" t="str">
        <f>IF('Factures - Autres'!D205="","",'Factures - Autres'!D205)</f>
        <v/>
      </c>
      <c r="E205" s="180" t="str">
        <f>IF('Factures - Autres'!E205="","",'Factures - Autres'!E205)</f>
        <v/>
      </c>
      <c r="F205" s="255" t="str">
        <f>IF('Factures - Autres'!H205="","",'Factures - Autres'!F205)</f>
        <v/>
      </c>
      <c r="G205" s="439" t="str">
        <f>IF('Factures - Autres'!H205="","",'Factures - Autres'!G205)</f>
        <v/>
      </c>
      <c r="H205" s="440" t="str">
        <f>IF('Factures - Autres'!H205="","",'Factures - Autres'!H205)</f>
        <v/>
      </c>
      <c r="I205" s="257"/>
      <c r="J205" s="258" t="str">
        <f t="shared" si="9"/>
        <v/>
      </c>
      <c r="K205" s="442" t="str">
        <f t="shared" si="10"/>
        <v/>
      </c>
      <c r="L205" s="443"/>
      <c r="M205" s="182"/>
      <c r="N205" s="185"/>
      <c r="O205" s="266" t="str">
        <f>IF(H205="","",IF(OR(I205="",J205="",K205=""),Listes!$A$69,IF(AND(L205="",I205&lt;&gt;""),Listes!$A$70,IF(AND(H205&lt;L205,N205=""),Listes!$A$71,IF(AND(K205&lt;J205,N205=""),Listes!$A$72,IF(AND(L205&lt;&gt;"",L205&lt;H205,M205=""),Listes!$A$73,IF(AND(P205="",OR(I205&lt;&gt;"",J205&lt;&gt;"",K205&lt;&gt;"")),Listes!$A$74,"")))))))</f>
        <v/>
      </c>
      <c r="P205" s="90"/>
      <c r="Q205" s="158">
        <f t="shared" si="11"/>
        <v>0</v>
      </c>
    </row>
    <row r="206" spans="1:17" ht="20.100000000000001" customHeight="1" x14ac:dyDescent="0.25">
      <c r="A206" s="174">
        <v>200</v>
      </c>
      <c r="B206" s="180" t="str">
        <f>IF('Factures - Autres'!B206="","",'Factures - Autres'!B206)</f>
        <v/>
      </c>
      <c r="C206" s="181" t="str">
        <f>IF('Factures - Autres'!C206="","",'Factures - Autres'!C206)</f>
        <v/>
      </c>
      <c r="D206" s="181" t="str">
        <f>IF('Factures - Autres'!D206="","",'Factures - Autres'!D206)</f>
        <v/>
      </c>
      <c r="E206" s="180" t="str">
        <f>IF('Factures - Autres'!E206="","",'Factures - Autres'!E206)</f>
        <v/>
      </c>
      <c r="F206" s="255" t="str">
        <f>IF('Factures - Autres'!H206="","",'Factures - Autres'!F206)</f>
        <v/>
      </c>
      <c r="G206" s="439" t="str">
        <f>IF('Factures - Autres'!H206="","",'Factures - Autres'!G206)</f>
        <v/>
      </c>
      <c r="H206" s="440" t="str">
        <f>IF('Factures - Autres'!H206="","",'Factures - Autres'!H206)</f>
        <v/>
      </c>
      <c r="I206" s="257"/>
      <c r="J206" s="258" t="str">
        <f t="shared" si="9"/>
        <v/>
      </c>
      <c r="K206" s="442" t="str">
        <f t="shared" si="10"/>
        <v/>
      </c>
      <c r="L206" s="443"/>
      <c r="M206" s="182"/>
      <c r="N206" s="185"/>
      <c r="O206" s="266" t="str">
        <f>IF(H206="","",IF(OR(I206="",J206="",K206=""),Listes!$A$69,IF(AND(L206="",I206&lt;&gt;""),Listes!$A$70,IF(AND(H206&lt;L206,N206=""),Listes!$A$71,IF(AND(K206&lt;J206,N206=""),Listes!$A$72,IF(AND(L206&lt;&gt;"",L206&lt;H206,M206=""),Listes!$A$73,IF(AND(P206="",OR(I206&lt;&gt;"",J206&lt;&gt;"",K206&lt;&gt;"")),Listes!$A$74,"")))))))</f>
        <v/>
      </c>
      <c r="P206" s="90"/>
      <c r="Q206" s="158">
        <f t="shared" si="11"/>
        <v>0</v>
      </c>
    </row>
    <row r="207" spans="1:17" ht="20.100000000000001" customHeight="1" x14ac:dyDescent="0.25">
      <c r="A207" s="174">
        <v>201</v>
      </c>
      <c r="B207" s="180" t="str">
        <f>IF('Factures - Autres'!B207="","",'Factures - Autres'!B207)</f>
        <v/>
      </c>
      <c r="C207" s="181" t="str">
        <f>IF('Factures - Autres'!C207="","",'Factures - Autres'!C207)</f>
        <v/>
      </c>
      <c r="D207" s="181" t="str">
        <f>IF('Factures - Autres'!D207="","",'Factures - Autres'!D207)</f>
        <v/>
      </c>
      <c r="E207" s="180" t="str">
        <f>IF('Factures - Autres'!E207="","",'Factures - Autres'!E207)</f>
        <v/>
      </c>
      <c r="F207" s="255" t="str">
        <f>IF('Factures - Autres'!H207="","",'Factures - Autres'!F207)</f>
        <v/>
      </c>
      <c r="G207" s="439" t="str">
        <f>IF('Factures - Autres'!H207="","",'Factures - Autres'!G207)</f>
        <v/>
      </c>
      <c r="H207" s="440" t="str">
        <f>IF('Factures - Autres'!H207="","",'Factures - Autres'!H207)</f>
        <v/>
      </c>
      <c r="I207" s="257"/>
      <c r="J207" s="258" t="str">
        <f t="shared" si="9"/>
        <v/>
      </c>
      <c r="K207" s="442" t="str">
        <f t="shared" si="10"/>
        <v/>
      </c>
      <c r="L207" s="443"/>
      <c r="M207" s="182"/>
      <c r="N207" s="185"/>
      <c r="O207" s="266" t="str">
        <f>IF(H207="","",IF(OR(I207="",J207="",K207=""),Listes!$A$69,IF(AND(L207="",I207&lt;&gt;""),Listes!$A$70,IF(AND(H207&lt;L207,N207=""),Listes!$A$71,IF(AND(K207&lt;J207,N207=""),Listes!$A$72,IF(AND(L207&lt;&gt;"",L207&lt;H207,M207=""),Listes!$A$73,IF(AND(P207="",OR(I207&lt;&gt;"",J207&lt;&gt;"",K207&lt;&gt;"")),Listes!$A$74,"")))))))</f>
        <v/>
      </c>
      <c r="P207" s="90"/>
      <c r="Q207" s="158">
        <f t="shared" si="11"/>
        <v>0</v>
      </c>
    </row>
    <row r="208" spans="1:17" ht="20.100000000000001" customHeight="1" x14ac:dyDescent="0.25">
      <c r="A208" s="174">
        <v>202</v>
      </c>
      <c r="B208" s="180" t="str">
        <f>IF('Factures - Autres'!B208="","",'Factures - Autres'!B208)</f>
        <v/>
      </c>
      <c r="C208" s="181" t="str">
        <f>IF('Factures - Autres'!C208="","",'Factures - Autres'!C208)</f>
        <v/>
      </c>
      <c r="D208" s="181" t="str">
        <f>IF('Factures - Autres'!D208="","",'Factures - Autres'!D208)</f>
        <v/>
      </c>
      <c r="E208" s="180" t="str">
        <f>IF('Factures - Autres'!E208="","",'Factures - Autres'!E208)</f>
        <v/>
      </c>
      <c r="F208" s="255" t="str">
        <f>IF('Factures - Autres'!H208="","",'Factures - Autres'!F208)</f>
        <v/>
      </c>
      <c r="G208" s="439" t="str">
        <f>IF('Factures - Autres'!H208="","",'Factures - Autres'!G208)</f>
        <v/>
      </c>
      <c r="H208" s="440" t="str">
        <f>IF('Factures - Autres'!H208="","",'Factures - Autres'!H208)</f>
        <v/>
      </c>
      <c r="I208" s="257"/>
      <c r="J208" s="258" t="str">
        <f t="shared" si="9"/>
        <v/>
      </c>
      <c r="K208" s="442" t="str">
        <f t="shared" si="10"/>
        <v/>
      </c>
      <c r="L208" s="443"/>
      <c r="M208" s="182"/>
      <c r="N208" s="185"/>
      <c r="O208" s="266" t="str">
        <f>IF(H208="","",IF(OR(I208="",J208="",K208=""),Listes!$A$69,IF(AND(L208="",I208&lt;&gt;""),Listes!$A$70,IF(AND(H208&lt;L208,N208=""),Listes!$A$71,IF(AND(K208&lt;J208,N208=""),Listes!$A$72,IF(AND(L208&lt;&gt;"",L208&lt;H208,M208=""),Listes!$A$73,IF(AND(P208="",OR(I208&lt;&gt;"",J208&lt;&gt;"",K208&lt;&gt;"")),Listes!$A$74,"")))))))</f>
        <v/>
      </c>
      <c r="P208" s="90"/>
      <c r="Q208" s="158">
        <f t="shared" si="11"/>
        <v>0</v>
      </c>
    </row>
    <row r="209" spans="1:17" ht="20.100000000000001" customHeight="1" x14ac:dyDescent="0.25">
      <c r="A209" s="174">
        <v>203</v>
      </c>
      <c r="B209" s="180" t="str">
        <f>IF('Factures - Autres'!B209="","",'Factures - Autres'!B209)</f>
        <v/>
      </c>
      <c r="C209" s="181" t="str">
        <f>IF('Factures - Autres'!C209="","",'Factures - Autres'!C209)</f>
        <v/>
      </c>
      <c r="D209" s="181" t="str">
        <f>IF('Factures - Autres'!D209="","",'Factures - Autres'!D209)</f>
        <v/>
      </c>
      <c r="E209" s="180" t="str">
        <f>IF('Factures - Autres'!E209="","",'Factures - Autres'!E209)</f>
        <v/>
      </c>
      <c r="F209" s="255" t="str">
        <f>IF('Factures - Autres'!H209="","",'Factures - Autres'!F209)</f>
        <v/>
      </c>
      <c r="G209" s="439" t="str">
        <f>IF('Factures - Autres'!H209="","",'Factures - Autres'!G209)</f>
        <v/>
      </c>
      <c r="H209" s="440" t="str">
        <f>IF('Factures - Autres'!H209="","",'Factures - Autres'!H209)</f>
        <v/>
      </c>
      <c r="I209" s="257"/>
      <c r="J209" s="258" t="str">
        <f t="shared" si="9"/>
        <v/>
      </c>
      <c r="K209" s="442" t="str">
        <f t="shared" si="10"/>
        <v/>
      </c>
      <c r="L209" s="443"/>
      <c r="M209" s="182"/>
      <c r="N209" s="185"/>
      <c r="O209" s="266" t="str">
        <f>IF(H209="","",IF(OR(I209="",J209="",K209=""),Listes!$A$69,IF(AND(L209="",I209&lt;&gt;""),Listes!$A$70,IF(AND(H209&lt;L209,N209=""),Listes!$A$71,IF(AND(K209&lt;J209,N209=""),Listes!$A$72,IF(AND(L209&lt;&gt;"",L209&lt;H209,M209=""),Listes!$A$73,IF(AND(P209="",OR(I209&lt;&gt;"",J209&lt;&gt;"",K209&lt;&gt;"")),Listes!$A$74,"")))))))</f>
        <v/>
      </c>
      <c r="P209" s="90"/>
      <c r="Q209" s="158">
        <f t="shared" si="11"/>
        <v>0</v>
      </c>
    </row>
    <row r="210" spans="1:17" ht="20.100000000000001" customHeight="1" x14ac:dyDescent="0.25">
      <c r="A210" s="174">
        <v>204</v>
      </c>
      <c r="B210" s="180" t="str">
        <f>IF('Factures - Autres'!B210="","",'Factures - Autres'!B210)</f>
        <v/>
      </c>
      <c r="C210" s="181" t="str">
        <f>IF('Factures - Autres'!C210="","",'Factures - Autres'!C210)</f>
        <v/>
      </c>
      <c r="D210" s="181" t="str">
        <f>IF('Factures - Autres'!D210="","",'Factures - Autres'!D210)</f>
        <v/>
      </c>
      <c r="E210" s="180" t="str">
        <f>IF('Factures - Autres'!E210="","",'Factures - Autres'!E210)</f>
        <v/>
      </c>
      <c r="F210" s="255" t="str">
        <f>IF('Factures - Autres'!H210="","",'Factures - Autres'!F210)</f>
        <v/>
      </c>
      <c r="G210" s="439" t="str">
        <f>IF('Factures - Autres'!H210="","",'Factures - Autres'!G210)</f>
        <v/>
      </c>
      <c r="H210" s="440" t="str">
        <f>IF('Factures - Autres'!H210="","",'Factures - Autres'!H210)</f>
        <v/>
      </c>
      <c r="I210" s="257"/>
      <c r="J210" s="258" t="str">
        <f t="shared" si="9"/>
        <v/>
      </c>
      <c r="K210" s="442" t="str">
        <f t="shared" si="10"/>
        <v/>
      </c>
      <c r="L210" s="443"/>
      <c r="M210" s="182"/>
      <c r="N210" s="185"/>
      <c r="O210" s="266" t="str">
        <f>IF(H210="","",IF(OR(I210="",J210="",K210=""),Listes!$A$69,IF(AND(L210="",I210&lt;&gt;""),Listes!$A$70,IF(AND(H210&lt;L210,N210=""),Listes!$A$71,IF(AND(K210&lt;J210,N210=""),Listes!$A$72,IF(AND(L210&lt;&gt;"",L210&lt;H210,M210=""),Listes!$A$73,IF(AND(P210="",OR(I210&lt;&gt;"",J210&lt;&gt;"",K210&lt;&gt;"")),Listes!$A$74,"")))))))</f>
        <v/>
      </c>
      <c r="P210" s="90"/>
      <c r="Q210" s="158">
        <f t="shared" si="11"/>
        <v>0</v>
      </c>
    </row>
    <row r="211" spans="1:17" ht="20.100000000000001" customHeight="1" x14ac:dyDescent="0.25">
      <c r="A211" s="174">
        <v>205</v>
      </c>
      <c r="B211" s="180" t="str">
        <f>IF('Factures - Autres'!B211="","",'Factures - Autres'!B211)</f>
        <v/>
      </c>
      <c r="C211" s="181" t="str">
        <f>IF('Factures - Autres'!C211="","",'Factures - Autres'!C211)</f>
        <v/>
      </c>
      <c r="D211" s="181" t="str">
        <f>IF('Factures - Autres'!D211="","",'Factures - Autres'!D211)</f>
        <v/>
      </c>
      <c r="E211" s="180" t="str">
        <f>IF('Factures - Autres'!E211="","",'Factures - Autres'!E211)</f>
        <v/>
      </c>
      <c r="F211" s="255" t="str">
        <f>IF('Factures - Autres'!H211="","",'Factures - Autres'!F211)</f>
        <v/>
      </c>
      <c r="G211" s="439" t="str">
        <f>IF('Factures - Autres'!H211="","",'Factures - Autres'!G211)</f>
        <v/>
      </c>
      <c r="H211" s="440" t="str">
        <f>IF('Factures - Autres'!H211="","",'Factures - Autres'!H211)</f>
        <v/>
      </c>
      <c r="I211" s="257"/>
      <c r="J211" s="258" t="str">
        <f t="shared" si="9"/>
        <v/>
      </c>
      <c r="K211" s="442" t="str">
        <f t="shared" si="10"/>
        <v/>
      </c>
      <c r="L211" s="443"/>
      <c r="M211" s="182"/>
      <c r="N211" s="185"/>
      <c r="O211" s="266" t="str">
        <f>IF(H211="","",IF(OR(I211="",J211="",K211=""),Listes!$A$69,IF(AND(L211="",I211&lt;&gt;""),Listes!$A$70,IF(AND(H211&lt;L211,N211=""),Listes!$A$71,IF(AND(K211&lt;J211,N211=""),Listes!$A$72,IF(AND(L211&lt;&gt;"",L211&lt;H211,M211=""),Listes!$A$73,IF(AND(P211="",OR(I211&lt;&gt;"",J211&lt;&gt;"",K211&lt;&gt;"")),Listes!$A$74,"")))))))</f>
        <v/>
      </c>
      <c r="P211" s="90"/>
      <c r="Q211" s="158">
        <f t="shared" si="11"/>
        <v>0</v>
      </c>
    </row>
    <row r="212" spans="1:17" ht="20.100000000000001" customHeight="1" x14ac:dyDescent="0.25">
      <c r="A212" s="174">
        <v>206</v>
      </c>
      <c r="B212" s="180" t="str">
        <f>IF('Factures - Autres'!B212="","",'Factures - Autres'!B212)</f>
        <v/>
      </c>
      <c r="C212" s="181" t="str">
        <f>IF('Factures - Autres'!C212="","",'Factures - Autres'!C212)</f>
        <v/>
      </c>
      <c r="D212" s="181" t="str">
        <f>IF('Factures - Autres'!D212="","",'Factures - Autres'!D212)</f>
        <v/>
      </c>
      <c r="E212" s="180" t="str">
        <f>IF('Factures - Autres'!E212="","",'Factures - Autres'!E212)</f>
        <v/>
      </c>
      <c r="F212" s="255" t="str">
        <f>IF('Factures - Autres'!H212="","",'Factures - Autres'!F212)</f>
        <v/>
      </c>
      <c r="G212" s="439" t="str">
        <f>IF('Factures - Autres'!H212="","",'Factures - Autres'!G212)</f>
        <v/>
      </c>
      <c r="H212" s="440" t="str">
        <f>IF('Factures - Autres'!H212="","",'Factures - Autres'!H212)</f>
        <v/>
      </c>
      <c r="I212" s="257"/>
      <c r="J212" s="258" t="str">
        <f t="shared" si="9"/>
        <v/>
      </c>
      <c r="K212" s="442" t="str">
        <f t="shared" si="10"/>
        <v/>
      </c>
      <c r="L212" s="443"/>
      <c r="M212" s="182"/>
      <c r="N212" s="185"/>
      <c r="O212" s="266" t="str">
        <f>IF(H212="","",IF(OR(I212="",J212="",K212=""),Listes!$A$69,IF(AND(L212="",I212&lt;&gt;""),Listes!$A$70,IF(AND(H212&lt;L212,N212=""),Listes!$A$71,IF(AND(K212&lt;J212,N212=""),Listes!$A$72,IF(AND(L212&lt;&gt;"",L212&lt;H212,M212=""),Listes!$A$73,IF(AND(P212="",OR(I212&lt;&gt;"",J212&lt;&gt;"",K212&lt;&gt;"")),Listes!$A$74,"")))))))</f>
        <v/>
      </c>
      <c r="P212" s="90"/>
      <c r="Q212" s="158">
        <f t="shared" si="11"/>
        <v>0</v>
      </c>
    </row>
    <row r="213" spans="1:17" ht="20.100000000000001" customHeight="1" x14ac:dyDescent="0.25">
      <c r="A213" s="174">
        <v>207</v>
      </c>
      <c r="B213" s="180" t="str">
        <f>IF('Factures - Autres'!B213="","",'Factures - Autres'!B213)</f>
        <v/>
      </c>
      <c r="C213" s="181" t="str">
        <f>IF('Factures - Autres'!C213="","",'Factures - Autres'!C213)</f>
        <v/>
      </c>
      <c r="D213" s="181" t="str">
        <f>IF('Factures - Autres'!D213="","",'Factures - Autres'!D213)</f>
        <v/>
      </c>
      <c r="E213" s="180" t="str">
        <f>IF('Factures - Autres'!E213="","",'Factures - Autres'!E213)</f>
        <v/>
      </c>
      <c r="F213" s="255" t="str">
        <f>IF('Factures - Autres'!H213="","",'Factures - Autres'!F213)</f>
        <v/>
      </c>
      <c r="G213" s="439" t="str">
        <f>IF('Factures - Autres'!H213="","",'Factures - Autres'!G213)</f>
        <v/>
      </c>
      <c r="H213" s="440" t="str">
        <f>IF('Factures - Autres'!H213="","",'Factures - Autres'!H213)</f>
        <v/>
      </c>
      <c r="I213" s="257"/>
      <c r="J213" s="258" t="str">
        <f t="shared" si="9"/>
        <v/>
      </c>
      <c r="K213" s="442" t="str">
        <f t="shared" si="10"/>
        <v/>
      </c>
      <c r="L213" s="443"/>
      <c r="M213" s="182"/>
      <c r="N213" s="185"/>
      <c r="O213" s="266" t="str">
        <f>IF(H213="","",IF(OR(I213="",J213="",K213=""),Listes!$A$69,IF(AND(L213="",I213&lt;&gt;""),Listes!$A$70,IF(AND(H213&lt;L213,N213=""),Listes!$A$71,IF(AND(K213&lt;J213,N213=""),Listes!$A$72,IF(AND(L213&lt;&gt;"",L213&lt;H213,M213=""),Listes!$A$73,IF(AND(P213="",OR(I213&lt;&gt;"",J213&lt;&gt;"",K213&lt;&gt;"")),Listes!$A$74,"")))))))</f>
        <v/>
      </c>
      <c r="P213" s="90"/>
      <c r="Q213" s="158">
        <f t="shared" si="11"/>
        <v>0</v>
      </c>
    </row>
    <row r="214" spans="1:17" ht="20.100000000000001" customHeight="1" x14ac:dyDescent="0.25">
      <c r="A214" s="174">
        <v>208</v>
      </c>
      <c r="B214" s="180" t="str">
        <f>IF('Factures - Autres'!B214="","",'Factures - Autres'!B214)</f>
        <v/>
      </c>
      <c r="C214" s="181" t="str">
        <f>IF('Factures - Autres'!C214="","",'Factures - Autres'!C214)</f>
        <v/>
      </c>
      <c r="D214" s="181" t="str">
        <f>IF('Factures - Autres'!D214="","",'Factures - Autres'!D214)</f>
        <v/>
      </c>
      <c r="E214" s="180" t="str">
        <f>IF('Factures - Autres'!E214="","",'Factures - Autres'!E214)</f>
        <v/>
      </c>
      <c r="F214" s="255" t="str">
        <f>IF('Factures - Autres'!H214="","",'Factures - Autres'!F214)</f>
        <v/>
      </c>
      <c r="G214" s="439" t="str">
        <f>IF('Factures - Autres'!H214="","",'Factures - Autres'!G214)</f>
        <v/>
      </c>
      <c r="H214" s="440" t="str">
        <f>IF('Factures - Autres'!H214="","",'Factures - Autres'!H214)</f>
        <v/>
      </c>
      <c r="I214" s="257"/>
      <c r="J214" s="258" t="str">
        <f t="shared" si="9"/>
        <v/>
      </c>
      <c r="K214" s="442" t="str">
        <f t="shared" si="10"/>
        <v/>
      </c>
      <c r="L214" s="443"/>
      <c r="M214" s="182"/>
      <c r="N214" s="185"/>
      <c r="O214" s="266" t="str">
        <f>IF(H214="","",IF(OR(I214="",J214="",K214=""),Listes!$A$69,IF(AND(L214="",I214&lt;&gt;""),Listes!$A$70,IF(AND(H214&lt;L214,N214=""),Listes!$A$71,IF(AND(K214&lt;J214,N214=""),Listes!$A$72,IF(AND(L214&lt;&gt;"",L214&lt;H214,M214=""),Listes!$A$73,IF(AND(P214="",OR(I214&lt;&gt;"",J214&lt;&gt;"",K214&lt;&gt;"")),Listes!$A$74,"")))))))</f>
        <v/>
      </c>
      <c r="P214" s="90"/>
      <c r="Q214" s="158">
        <f t="shared" si="11"/>
        <v>0</v>
      </c>
    </row>
    <row r="215" spans="1:17" ht="20.100000000000001" customHeight="1" x14ac:dyDescent="0.25">
      <c r="A215" s="174">
        <v>209</v>
      </c>
      <c r="B215" s="180" t="str">
        <f>IF('Factures - Autres'!B215="","",'Factures - Autres'!B215)</f>
        <v/>
      </c>
      <c r="C215" s="181" t="str">
        <f>IF('Factures - Autres'!C215="","",'Factures - Autres'!C215)</f>
        <v/>
      </c>
      <c r="D215" s="181" t="str">
        <f>IF('Factures - Autres'!D215="","",'Factures - Autres'!D215)</f>
        <v/>
      </c>
      <c r="E215" s="180" t="str">
        <f>IF('Factures - Autres'!E215="","",'Factures - Autres'!E215)</f>
        <v/>
      </c>
      <c r="F215" s="255" t="str">
        <f>IF('Factures - Autres'!H215="","",'Factures - Autres'!F215)</f>
        <v/>
      </c>
      <c r="G215" s="439" t="str">
        <f>IF('Factures - Autres'!H215="","",'Factures - Autres'!G215)</f>
        <v/>
      </c>
      <c r="H215" s="440" t="str">
        <f>IF('Factures - Autres'!H215="","",'Factures - Autres'!H215)</f>
        <v/>
      </c>
      <c r="I215" s="257"/>
      <c r="J215" s="258" t="str">
        <f t="shared" si="9"/>
        <v/>
      </c>
      <c r="K215" s="442" t="str">
        <f t="shared" si="10"/>
        <v/>
      </c>
      <c r="L215" s="443"/>
      <c r="M215" s="182"/>
      <c r="N215" s="185"/>
      <c r="O215" s="266" t="str">
        <f>IF(H215="","",IF(OR(I215="",J215="",K215=""),Listes!$A$69,IF(AND(L215="",I215&lt;&gt;""),Listes!$A$70,IF(AND(H215&lt;L215,N215=""),Listes!$A$71,IF(AND(K215&lt;J215,N215=""),Listes!$A$72,IF(AND(L215&lt;&gt;"",L215&lt;H215,M215=""),Listes!$A$73,IF(AND(P215="",OR(I215&lt;&gt;"",J215&lt;&gt;"",K215&lt;&gt;"")),Listes!$A$74,"")))))))</f>
        <v/>
      </c>
      <c r="P215" s="90"/>
      <c r="Q215" s="158">
        <f t="shared" si="11"/>
        <v>0</v>
      </c>
    </row>
    <row r="216" spans="1:17" ht="20.100000000000001" customHeight="1" x14ac:dyDescent="0.25">
      <c r="A216" s="174">
        <v>210</v>
      </c>
      <c r="B216" s="180" t="str">
        <f>IF('Factures - Autres'!B216="","",'Factures - Autres'!B216)</f>
        <v/>
      </c>
      <c r="C216" s="181" t="str">
        <f>IF('Factures - Autres'!C216="","",'Factures - Autres'!C216)</f>
        <v/>
      </c>
      <c r="D216" s="181" t="str">
        <f>IF('Factures - Autres'!D216="","",'Factures - Autres'!D216)</f>
        <v/>
      </c>
      <c r="E216" s="180" t="str">
        <f>IF('Factures - Autres'!E216="","",'Factures - Autres'!E216)</f>
        <v/>
      </c>
      <c r="F216" s="255" t="str">
        <f>IF('Factures - Autres'!H216="","",'Factures - Autres'!F216)</f>
        <v/>
      </c>
      <c r="G216" s="439" t="str">
        <f>IF('Factures - Autres'!H216="","",'Factures - Autres'!G216)</f>
        <v/>
      </c>
      <c r="H216" s="440" t="str">
        <f>IF('Factures - Autres'!H216="","",'Factures - Autres'!H216)</f>
        <v/>
      </c>
      <c r="I216" s="257"/>
      <c r="J216" s="258" t="str">
        <f t="shared" si="9"/>
        <v/>
      </c>
      <c r="K216" s="442" t="str">
        <f t="shared" si="10"/>
        <v/>
      </c>
      <c r="L216" s="443"/>
      <c r="M216" s="182"/>
      <c r="N216" s="185"/>
      <c r="O216" s="266" t="str">
        <f>IF(H216="","",IF(OR(I216="",J216="",K216=""),Listes!$A$69,IF(AND(L216="",I216&lt;&gt;""),Listes!$A$70,IF(AND(H216&lt;L216,N216=""),Listes!$A$71,IF(AND(K216&lt;J216,N216=""),Listes!$A$72,IF(AND(L216&lt;&gt;"",L216&lt;H216,M216=""),Listes!$A$73,IF(AND(P216="",OR(I216&lt;&gt;"",J216&lt;&gt;"",K216&lt;&gt;"")),Listes!$A$74,"")))))))</f>
        <v/>
      </c>
      <c r="P216" s="90"/>
      <c r="Q216" s="158">
        <f t="shared" si="11"/>
        <v>0</v>
      </c>
    </row>
    <row r="217" spans="1:17" ht="20.100000000000001" customHeight="1" x14ac:dyDescent="0.25">
      <c r="A217" s="174">
        <v>211</v>
      </c>
      <c r="B217" s="180" t="str">
        <f>IF('Factures - Autres'!B217="","",'Factures - Autres'!B217)</f>
        <v/>
      </c>
      <c r="C217" s="181" t="str">
        <f>IF('Factures - Autres'!C217="","",'Factures - Autres'!C217)</f>
        <v/>
      </c>
      <c r="D217" s="181" t="str">
        <f>IF('Factures - Autres'!D217="","",'Factures - Autres'!D217)</f>
        <v/>
      </c>
      <c r="E217" s="180" t="str">
        <f>IF('Factures - Autres'!E217="","",'Factures - Autres'!E217)</f>
        <v/>
      </c>
      <c r="F217" s="255" t="str">
        <f>IF('Factures - Autres'!H217="","",'Factures - Autres'!F217)</f>
        <v/>
      </c>
      <c r="G217" s="439" t="str">
        <f>IF('Factures - Autres'!H217="","",'Factures - Autres'!G217)</f>
        <v/>
      </c>
      <c r="H217" s="440" t="str">
        <f>IF('Factures - Autres'!H217="","",'Factures - Autres'!H217)</f>
        <v/>
      </c>
      <c r="I217" s="257"/>
      <c r="J217" s="258" t="str">
        <f t="shared" si="9"/>
        <v/>
      </c>
      <c r="K217" s="442" t="str">
        <f t="shared" si="10"/>
        <v/>
      </c>
      <c r="L217" s="443"/>
      <c r="M217" s="182"/>
      <c r="N217" s="185"/>
      <c r="O217" s="266" t="str">
        <f>IF(H217="","",IF(OR(I217="",J217="",K217=""),Listes!$A$69,IF(AND(L217="",I217&lt;&gt;""),Listes!$A$70,IF(AND(H217&lt;L217,N217=""),Listes!$A$71,IF(AND(K217&lt;J217,N217=""),Listes!$A$72,IF(AND(L217&lt;&gt;"",L217&lt;H217,M217=""),Listes!$A$73,IF(AND(P217="",OR(I217&lt;&gt;"",J217&lt;&gt;"",K217&lt;&gt;"")),Listes!$A$74,"")))))))</f>
        <v/>
      </c>
      <c r="P217" s="90"/>
      <c r="Q217" s="158">
        <f t="shared" si="11"/>
        <v>0</v>
      </c>
    </row>
    <row r="218" spans="1:17" ht="20.100000000000001" customHeight="1" x14ac:dyDescent="0.25">
      <c r="A218" s="174">
        <v>212</v>
      </c>
      <c r="B218" s="180" t="str">
        <f>IF('Factures - Autres'!B218="","",'Factures - Autres'!B218)</f>
        <v/>
      </c>
      <c r="C218" s="181" t="str">
        <f>IF('Factures - Autres'!C218="","",'Factures - Autres'!C218)</f>
        <v/>
      </c>
      <c r="D218" s="181" t="str">
        <f>IF('Factures - Autres'!D218="","",'Factures - Autres'!D218)</f>
        <v/>
      </c>
      <c r="E218" s="180" t="str">
        <f>IF('Factures - Autres'!E218="","",'Factures - Autres'!E218)</f>
        <v/>
      </c>
      <c r="F218" s="255" t="str">
        <f>IF('Factures - Autres'!H218="","",'Factures - Autres'!F218)</f>
        <v/>
      </c>
      <c r="G218" s="439" t="str">
        <f>IF('Factures - Autres'!H218="","",'Factures - Autres'!G218)</f>
        <v/>
      </c>
      <c r="H218" s="440" t="str">
        <f>IF('Factures - Autres'!H218="","",'Factures - Autres'!H218)</f>
        <v/>
      </c>
      <c r="I218" s="257"/>
      <c r="J218" s="258" t="str">
        <f t="shared" si="9"/>
        <v/>
      </c>
      <c r="K218" s="442" t="str">
        <f t="shared" si="10"/>
        <v/>
      </c>
      <c r="L218" s="443"/>
      <c r="M218" s="182"/>
      <c r="N218" s="185"/>
      <c r="O218" s="266" t="str">
        <f>IF(H218="","",IF(OR(I218="",J218="",K218=""),Listes!$A$69,IF(AND(L218="",I218&lt;&gt;""),Listes!$A$70,IF(AND(H218&lt;L218,N218=""),Listes!$A$71,IF(AND(K218&lt;J218,N218=""),Listes!$A$72,IF(AND(L218&lt;&gt;"",L218&lt;H218,M218=""),Listes!$A$73,IF(AND(P218="",OR(I218&lt;&gt;"",J218&lt;&gt;"",K218&lt;&gt;"")),Listes!$A$74,"")))))))</f>
        <v/>
      </c>
      <c r="P218" s="90"/>
      <c r="Q218" s="158">
        <f t="shared" si="11"/>
        <v>0</v>
      </c>
    </row>
    <row r="219" spans="1:17" ht="20.100000000000001" customHeight="1" x14ac:dyDescent="0.25">
      <c r="A219" s="174">
        <v>213</v>
      </c>
      <c r="B219" s="180" t="str">
        <f>IF('Factures - Autres'!B219="","",'Factures - Autres'!B219)</f>
        <v/>
      </c>
      <c r="C219" s="181" t="str">
        <f>IF('Factures - Autres'!C219="","",'Factures - Autres'!C219)</f>
        <v/>
      </c>
      <c r="D219" s="181" t="str">
        <f>IF('Factures - Autres'!D219="","",'Factures - Autres'!D219)</f>
        <v/>
      </c>
      <c r="E219" s="180" t="str">
        <f>IF('Factures - Autres'!E219="","",'Factures - Autres'!E219)</f>
        <v/>
      </c>
      <c r="F219" s="255" t="str">
        <f>IF('Factures - Autres'!H219="","",'Factures - Autres'!F219)</f>
        <v/>
      </c>
      <c r="G219" s="439" t="str">
        <f>IF('Factures - Autres'!H219="","",'Factures - Autres'!G219)</f>
        <v/>
      </c>
      <c r="H219" s="440" t="str">
        <f>IF('Factures - Autres'!H219="","",'Factures - Autres'!H219)</f>
        <v/>
      </c>
      <c r="I219" s="257"/>
      <c r="J219" s="258" t="str">
        <f t="shared" si="9"/>
        <v/>
      </c>
      <c r="K219" s="442" t="str">
        <f t="shared" si="10"/>
        <v/>
      </c>
      <c r="L219" s="443"/>
      <c r="M219" s="182"/>
      <c r="N219" s="185"/>
      <c r="O219" s="266" t="str">
        <f>IF(H219="","",IF(OR(I219="",J219="",K219=""),Listes!$A$69,IF(AND(L219="",I219&lt;&gt;""),Listes!$A$70,IF(AND(H219&lt;L219,N219=""),Listes!$A$71,IF(AND(K219&lt;J219,N219=""),Listes!$A$72,IF(AND(L219&lt;&gt;"",L219&lt;H219,M219=""),Listes!$A$73,IF(AND(P219="",OR(I219&lt;&gt;"",J219&lt;&gt;"",K219&lt;&gt;"")),Listes!$A$74,"")))))))</f>
        <v/>
      </c>
      <c r="P219" s="90"/>
      <c r="Q219" s="158">
        <f t="shared" si="11"/>
        <v>0</v>
      </c>
    </row>
    <row r="220" spans="1:17" ht="20.100000000000001" customHeight="1" x14ac:dyDescent="0.25">
      <c r="A220" s="174">
        <v>214</v>
      </c>
      <c r="B220" s="180" t="str">
        <f>IF('Factures - Autres'!B220="","",'Factures - Autres'!B220)</f>
        <v/>
      </c>
      <c r="C220" s="181" t="str">
        <f>IF('Factures - Autres'!C220="","",'Factures - Autres'!C220)</f>
        <v/>
      </c>
      <c r="D220" s="181" t="str">
        <f>IF('Factures - Autres'!D220="","",'Factures - Autres'!D220)</f>
        <v/>
      </c>
      <c r="E220" s="180" t="str">
        <f>IF('Factures - Autres'!E220="","",'Factures - Autres'!E220)</f>
        <v/>
      </c>
      <c r="F220" s="255" t="str">
        <f>IF('Factures - Autres'!H220="","",'Factures - Autres'!F220)</f>
        <v/>
      </c>
      <c r="G220" s="439" t="str">
        <f>IF('Factures - Autres'!H220="","",'Factures - Autres'!G220)</f>
        <v/>
      </c>
      <c r="H220" s="440" t="str">
        <f>IF('Factures - Autres'!H220="","",'Factures - Autres'!H220)</f>
        <v/>
      </c>
      <c r="I220" s="257"/>
      <c r="J220" s="258" t="str">
        <f t="shared" si="9"/>
        <v/>
      </c>
      <c r="K220" s="442" t="str">
        <f t="shared" si="10"/>
        <v/>
      </c>
      <c r="L220" s="443"/>
      <c r="M220" s="182"/>
      <c r="N220" s="185"/>
      <c r="O220" s="266" t="str">
        <f>IF(H220="","",IF(OR(I220="",J220="",K220=""),Listes!$A$69,IF(AND(L220="",I220&lt;&gt;""),Listes!$A$70,IF(AND(H220&lt;L220,N220=""),Listes!$A$71,IF(AND(K220&lt;J220,N220=""),Listes!$A$72,IF(AND(L220&lt;&gt;"",L220&lt;H220,M220=""),Listes!$A$73,IF(AND(P220="",OR(I220&lt;&gt;"",J220&lt;&gt;"",K220&lt;&gt;"")),Listes!$A$74,"")))))))</f>
        <v/>
      </c>
      <c r="P220" s="90"/>
      <c r="Q220" s="158">
        <f t="shared" si="11"/>
        <v>0</v>
      </c>
    </row>
    <row r="221" spans="1:17" ht="20.100000000000001" customHeight="1" x14ac:dyDescent="0.25">
      <c r="A221" s="174">
        <v>215</v>
      </c>
      <c r="B221" s="180" t="str">
        <f>IF('Factures - Autres'!B221="","",'Factures - Autres'!B221)</f>
        <v/>
      </c>
      <c r="C221" s="181" t="str">
        <f>IF('Factures - Autres'!C221="","",'Factures - Autres'!C221)</f>
        <v/>
      </c>
      <c r="D221" s="181" t="str">
        <f>IF('Factures - Autres'!D221="","",'Factures - Autres'!D221)</f>
        <v/>
      </c>
      <c r="E221" s="180" t="str">
        <f>IF('Factures - Autres'!E221="","",'Factures - Autres'!E221)</f>
        <v/>
      </c>
      <c r="F221" s="255" t="str">
        <f>IF('Factures - Autres'!H221="","",'Factures - Autres'!F221)</f>
        <v/>
      </c>
      <c r="G221" s="439" t="str">
        <f>IF('Factures - Autres'!H221="","",'Factures - Autres'!G221)</f>
        <v/>
      </c>
      <c r="H221" s="440" t="str">
        <f>IF('Factures - Autres'!H221="","",'Factures - Autres'!H221)</f>
        <v/>
      </c>
      <c r="I221" s="257"/>
      <c r="J221" s="258" t="str">
        <f t="shared" si="9"/>
        <v/>
      </c>
      <c r="K221" s="442" t="str">
        <f t="shared" si="10"/>
        <v/>
      </c>
      <c r="L221" s="443"/>
      <c r="M221" s="182"/>
      <c r="N221" s="185"/>
      <c r="O221" s="266" t="str">
        <f>IF(H221="","",IF(OR(I221="",J221="",K221=""),Listes!$A$69,IF(AND(L221="",I221&lt;&gt;""),Listes!$A$70,IF(AND(H221&lt;L221,N221=""),Listes!$A$71,IF(AND(K221&lt;J221,N221=""),Listes!$A$72,IF(AND(L221&lt;&gt;"",L221&lt;H221,M221=""),Listes!$A$73,IF(AND(P221="",OR(I221&lt;&gt;"",J221&lt;&gt;"",K221&lt;&gt;"")),Listes!$A$74,"")))))))</f>
        <v/>
      </c>
      <c r="P221" s="90"/>
      <c r="Q221" s="158">
        <f t="shared" si="11"/>
        <v>0</v>
      </c>
    </row>
    <row r="222" spans="1:17" ht="20.100000000000001" customHeight="1" x14ac:dyDescent="0.25">
      <c r="A222" s="174">
        <v>216</v>
      </c>
      <c r="B222" s="180" t="str">
        <f>IF('Factures - Autres'!B222="","",'Factures - Autres'!B222)</f>
        <v/>
      </c>
      <c r="C222" s="181" t="str">
        <f>IF('Factures - Autres'!C222="","",'Factures - Autres'!C222)</f>
        <v/>
      </c>
      <c r="D222" s="181" t="str">
        <f>IF('Factures - Autres'!D222="","",'Factures - Autres'!D222)</f>
        <v/>
      </c>
      <c r="E222" s="180" t="str">
        <f>IF('Factures - Autres'!E222="","",'Factures - Autres'!E222)</f>
        <v/>
      </c>
      <c r="F222" s="255" t="str">
        <f>IF('Factures - Autres'!H222="","",'Factures - Autres'!F222)</f>
        <v/>
      </c>
      <c r="G222" s="439" t="str">
        <f>IF('Factures - Autres'!H222="","",'Factures - Autres'!G222)</f>
        <v/>
      </c>
      <c r="H222" s="440" t="str">
        <f>IF('Factures - Autres'!H222="","",'Factures - Autres'!H222)</f>
        <v/>
      </c>
      <c r="I222" s="257"/>
      <c r="J222" s="258" t="str">
        <f t="shared" si="9"/>
        <v/>
      </c>
      <c r="K222" s="442" t="str">
        <f t="shared" si="10"/>
        <v/>
      </c>
      <c r="L222" s="443"/>
      <c r="M222" s="182"/>
      <c r="N222" s="185"/>
      <c r="O222" s="266" t="str">
        <f>IF(H222="","",IF(OR(I222="",J222="",K222=""),Listes!$A$69,IF(AND(L222="",I222&lt;&gt;""),Listes!$A$70,IF(AND(H222&lt;L222,N222=""),Listes!$A$71,IF(AND(K222&lt;J222,N222=""),Listes!$A$72,IF(AND(L222&lt;&gt;"",L222&lt;H222,M222=""),Listes!$A$73,IF(AND(P222="",OR(I222&lt;&gt;"",J222&lt;&gt;"",K222&lt;&gt;"")),Listes!$A$74,"")))))))</f>
        <v/>
      </c>
      <c r="P222" s="90"/>
      <c r="Q222" s="158">
        <f t="shared" si="11"/>
        <v>0</v>
      </c>
    </row>
    <row r="223" spans="1:17" ht="20.100000000000001" customHeight="1" x14ac:dyDescent="0.25">
      <c r="A223" s="174">
        <v>217</v>
      </c>
      <c r="B223" s="180" t="str">
        <f>IF('Factures - Autres'!B223="","",'Factures - Autres'!B223)</f>
        <v/>
      </c>
      <c r="C223" s="181" t="str">
        <f>IF('Factures - Autres'!C223="","",'Factures - Autres'!C223)</f>
        <v/>
      </c>
      <c r="D223" s="181" t="str">
        <f>IF('Factures - Autres'!D223="","",'Factures - Autres'!D223)</f>
        <v/>
      </c>
      <c r="E223" s="180" t="str">
        <f>IF('Factures - Autres'!E223="","",'Factures - Autres'!E223)</f>
        <v/>
      </c>
      <c r="F223" s="255" t="str">
        <f>IF('Factures - Autres'!H223="","",'Factures - Autres'!F223)</f>
        <v/>
      </c>
      <c r="G223" s="439" t="str">
        <f>IF('Factures - Autres'!H223="","",'Factures - Autres'!G223)</f>
        <v/>
      </c>
      <c r="H223" s="440" t="str">
        <f>IF('Factures - Autres'!H223="","",'Factures - Autres'!H223)</f>
        <v/>
      </c>
      <c r="I223" s="257"/>
      <c r="J223" s="258" t="str">
        <f t="shared" si="9"/>
        <v/>
      </c>
      <c r="K223" s="442" t="str">
        <f t="shared" si="10"/>
        <v/>
      </c>
      <c r="L223" s="443"/>
      <c r="M223" s="182"/>
      <c r="N223" s="185"/>
      <c r="O223" s="266" t="str">
        <f>IF(H223="","",IF(OR(I223="",J223="",K223=""),Listes!$A$69,IF(AND(L223="",I223&lt;&gt;""),Listes!$A$70,IF(AND(H223&lt;L223,N223=""),Listes!$A$71,IF(AND(K223&lt;J223,N223=""),Listes!$A$72,IF(AND(L223&lt;&gt;"",L223&lt;H223,M223=""),Listes!$A$73,IF(AND(P223="",OR(I223&lt;&gt;"",J223&lt;&gt;"",K223&lt;&gt;"")),Listes!$A$74,"")))))))</f>
        <v/>
      </c>
      <c r="P223" s="90"/>
      <c r="Q223" s="158">
        <f t="shared" si="11"/>
        <v>0</v>
      </c>
    </row>
    <row r="224" spans="1:17" ht="20.100000000000001" customHeight="1" x14ac:dyDescent="0.25">
      <c r="A224" s="174">
        <v>218</v>
      </c>
      <c r="B224" s="180" t="str">
        <f>IF('Factures - Autres'!B224="","",'Factures - Autres'!B224)</f>
        <v/>
      </c>
      <c r="C224" s="181" t="str">
        <f>IF('Factures - Autres'!C224="","",'Factures - Autres'!C224)</f>
        <v/>
      </c>
      <c r="D224" s="181" t="str">
        <f>IF('Factures - Autres'!D224="","",'Factures - Autres'!D224)</f>
        <v/>
      </c>
      <c r="E224" s="180" t="str">
        <f>IF('Factures - Autres'!E224="","",'Factures - Autres'!E224)</f>
        <v/>
      </c>
      <c r="F224" s="255" t="str">
        <f>IF('Factures - Autres'!H224="","",'Factures - Autres'!F224)</f>
        <v/>
      </c>
      <c r="G224" s="439" t="str">
        <f>IF('Factures - Autres'!H224="","",'Factures - Autres'!G224)</f>
        <v/>
      </c>
      <c r="H224" s="440" t="str">
        <f>IF('Factures - Autres'!H224="","",'Factures - Autres'!H224)</f>
        <v/>
      </c>
      <c r="I224" s="257"/>
      <c r="J224" s="258" t="str">
        <f t="shared" si="9"/>
        <v/>
      </c>
      <c r="K224" s="442" t="str">
        <f t="shared" si="10"/>
        <v/>
      </c>
      <c r="L224" s="443"/>
      <c r="M224" s="182"/>
      <c r="N224" s="185"/>
      <c r="O224" s="266" t="str">
        <f>IF(H224="","",IF(OR(I224="",J224="",K224=""),Listes!$A$69,IF(AND(L224="",I224&lt;&gt;""),Listes!$A$70,IF(AND(H224&lt;L224,N224=""),Listes!$A$71,IF(AND(K224&lt;J224,N224=""),Listes!$A$72,IF(AND(L224&lt;&gt;"",L224&lt;H224,M224=""),Listes!$A$73,IF(AND(P224="",OR(I224&lt;&gt;"",J224&lt;&gt;"",K224&lt;&gt;"")),Listes!$A$74,"")))))))</f>
        <v/>
      </c>
      <c r="P224" s="90"/>
      <c r="Q224" s="158">
        <f t="shared" si="11"/>
        <v>0</v>
      </c>
    </row>
    <row r="225" spans="1:17" ht="20.100000000000001" customHeight="1" x14ac:dyDescent="0.25">
      <c r="A225" s="174">
        <v>219</v>
      </c>
      <c r="B225" s="180" t="str">
        <f>IF('Factures - Autres'!B225="","",'Factures - Autres'!B225)</f>
        <v/>
      </c>
      <c r="C225" s="181" t="str">
        <f>IF('Factures - Autres'!C225="","",'Factures - Autres'!C225)</f>
        <v/>
      </c>
      <c r="D225" s="181" t="str">
        <f>IF('Factures - Autres'!D225="","",'Factures - Autres'!D225)</f>
        <v/>
      </c>
      <c r="E225" s="180" t="str">
        <f>IF('Factures - Autres'!E225="","",'Factures - Autres'!E225)</f>
        <v/>
      </c>
      <c r="F225" s="255" t="str">
        <f>IF('Factures - Autres'!H225="","",'Factures - Autres'!F225)</f>
        <v/>
      </c>
      <c r="G225" s="439" t="str">
        <f>IF('Factures - Autres'!H225="","",'Factures - Autres'!G225)</f>
        <v/>
      </c>
      <c r="H225" s="440" t="str">
        <f>IF('Factures - Autres'!H225="","",'Factures - Autres'!H225)</f>
        <v/>
      </c>
      <c r="I225" s="257"/>
      <c r="J225" s="258" t="str">
        <f t="shared" si="9"/>
        <v/>
      </c>
      <c r="K225" s="442" t="str">
        <f t="shared" si="10"/>
        <v/>
      </c>
      <c r="L225" s="443"/>
      <c r="M225" s="182"/>
      <c r="N225" s="185"/>
      <c r="O225" s="266" t="str">
        <f>IF(H225="","",IF(OR(I225="",J225="",K225=""),Listes!$A$69,IF(AND(L225="",I225&lt;&gt;""),Listes!$A$70,IF(AND(H225&lt;L225,N225=""),Listes!$A$71,IF(AND(K225&lt;J225,N225=""),Listes!$A$72,IF(AND(L225&lt;&gt;"",L225&lt;H225,M225=""),Listes!$A$73,IF(AND(P225="",OR(I225&lt;&gt;"",J225&lt;&gt;"",K225&lt;&gt;"")),Listes!$A$74,"")))))))</f>
        <v/>
      </c>
      <c r="P225" s="90"/>
      <c r="Q225" s="158">
        <f t="shared" si="11"/>
        <v>0</v>
      </c>
    </row>
    <row r="226" spans="1:17" ht="20.100000000000001" customHeight="1" x14ac:dyDescent="0.25">
      <c r="A226" s="174">
        <v>220</v>
      </c>
      <c r="B226" s="180" t="str">
        <f>IF('Factures - Autres'!B226="","",'Factures - Autres'!B226)</f>
        <v/>
      </c>
      <c r="C226" s="181" t="str">
        <f>IF('Factures - Autres'!C226="","",'Factures - Autres'!C226)</f>
        <v/>
      </c>
      <c r="D226" s="181" t="str">
        <f>IF('Factures - Autres'!D226="","",'Factures - Autres'!D226)</f>
        <v/>
      </c>
      <c r="E226" s="180" t="str">
        <f>IF('Factures - Autres'!E226="","",'Factures - Autres'!E226)</f>
        <v/>
      </c>
      <c r="F226" s="255" t="str">
        <f>IF('Factures - Autres'!H226="","",'Factures - Autres'!F226)</f>
        <v/>
      </c>
      <c r="G226" s="439" t="str">
        <f>IF('Factures - Autres'!H226="","",'Factures - Autres'!G226)</f>
        <v/>
      </c>
      <c r="H226" s="440" t="str">
        <f>IF('Factures - Autres'!H226="","",'Factures - Autres'!H226)</f>
        <v/>
      </c>
      <c r="I226" s="257"/>
      <c r="J226" s="258" t="str">
        <f t="shared" si="9"/>
        <v/>
      </c>
      <c r="K226" s="442" t="str">
        <f t="shared" si="10"/>
        <v/>
      </c>
      <c r="L226" s="443"/>
      <c r="M226" s="182"/>
      <c r="N226" s="185"/>
      <c r="O226" s="266" t="str">
        <f>IF(H226="","",IF(OR(I226="",J226="",K226=""),Listes!$A$69,IF(AND(L226="",I226&lt;&gt;""),Listes!$A$70,IF(AND(H226&lt;L226,N226=""),Listes!$A$71,IF(AND(K226&lt;J226,N226=""),Listes!$A$72,IF(AND(L226&lt;&gt;"",L226&lt;H226,M226=""),Listes!$A$73,IF(AND(P226="",OR(I226&lt;&gt;"",J226&lt;&gt;"",K226&lt;&gt;"")),Listes!$A$74,"")))))))</f>
        <v/>
      </c>
      <c r="P226" s="90"/>
      <c r="Q226" s="158">
        <f t="shared" si="11"/>
        <v>0</v>
      </c>
    </row>
    <row r="227" spans="1:17" ht="20.100000000000001" customHeight="1" x14ac:dyDescent="0.25">
      <c r="A227" s="174">
        <v>221</v>
      </c>
      <c r="B227" s="180" t="str">
        <f>IF('Factures - Autres'!B227="","",'Factures - Autres'!B227)</f>
        <v/>
      </c>
      <c r="C227" s="181" t="str">
        <f>IF('Factures - Autres'!C227="","",'Factures - Autres'!C227)</f>
        <v/>
      </c>
      <c r="D227" s="181" t="str">
        <f>IF('Factures - Autres'!D227="","",'Factures - Autres'!D227)</f>
        <v/>
      </c>
      <c r="E227" s="180" t="str">
        <f>IF('Factures - Autres'!E227="","",'Factures - Autres'!E227)</f>
        <v/>
      </c>
      <c r="F227" s="255" t="str">
        <f>IF('Factures - Autres'!H227="","",'Factures - Autres'!F227)</f>
        <v/>
      </c>
      <c r="G227" s="439" t="str">
        <f>IF('Factures - Autres'!H227="","",'Factures - Autres'!G227)</f>
        <v/>
      </c>
      <c r="H227" s="440" t="str">
        <f>IF('Factures - Autres'!H227="","",'Factures - Autres'!H227)</f>
        <v/>
      </c>
      <c r="I227" s="257"/>
      <c r="J227" s="258" t="str">
        <f t="shared" si="9"/>
        <v/>
      </c>
      <c r="K227" s="442" t="str">
        <f t="shared" si="10"/>
        <v/>
      </c>
      <c r="L227" s="443"/>
      <c r="M227" s="182"/>
      <c r="N227" s="185"/>
      <c r="O227" s="266" t="str">
        <f>IF(H227="","",IF(OR(I227="",J227="",K227=""),Listes!$A$69,IF(AND(L227="",I227&lt;&gt;""),Listes!$A$70,IF(AND(H227&lt;L227,N227=""),Listes!$A$71,IF(AND(K227&lt;J227,N227=""),Listes!$A$72,IF(AND(L227&lt;&gt;"",L227&lt;H227,M227=""),Listes!$A$73,IF(AND(P227="",OR(I227&lt;&gt;"",J227&lt;&gt;"",K227&lt;&gt;"")),Listes!$A$74,"")))))))</f>
        <v/>
      </c>
      <c r="P227" s="90"/>
      <c r="Q227" s="158">
        <f t="shared" si="11"/>
        <v>0</v>
      </c>
    </row>
    <row r="228" spans="1:17" ht="20.100000000000001" customHeight="1" x14ac:dyDescent="0.25">
      <c r="A228" s="174">
        <v>222</v>
      </c>
      <c r="B228" s="180" t="str">
        <f>IF('Factures - Autres'!B228="","",'Factures - Autres'!B228)</f>
        <v/>
      </c>
      <c r="C228" s="181" t="str">
        <f>IF('Factures - Autres'!C228="","",'Factures - Autres'!C228)</f>
        <v/>
      </c>
      <c r="D228" s="181" t="str">
        <f>IF('Factures - Autres'!D228="","",'Factures - Autres'!D228)</f>
        <v/>
      </c>
      <c r="E228" s="180" t="str">
        <f>IF('Factures - Autres'!E228="","",'Factures - Autres'!E228)</f>
        <v/>
      </c>
      <c r="F228" s="255" t="str">
        <f>IF('Factures - Autres'!H228="","",'Factures - Autres'!F228)</f>
        <v/>
      </c>
      <c r="G228" s="439" t="str">
        <f>IF('Factures - Autres'!H228="","",'Factures - Autres'!G228)</f>
        <v/>
      </c>
      <c r="H228" s="440" t="str">
        <f>IF('Factures - Autres'!H228="","",'Factures - Autres'!H228)</f>
        <v/>
      </c>
      <c r="I228" s="257"/>
      <c r="J228" s="258" t="str">
        <f t="shared" si="9"/>
        <v/>
      </c>
      <c r="K228" s="442" t="str">
        <f t="shared" si="10"/>
        <v/>
      </c>
      <c r="L228" s="443"/>
      <c r="M228" s="182"/>
      <c r="N228" s="185"/>
      <c r="O228" s="266" t="str">
        <f>IF(H228="","",IF(OR(I228="",J228="",K228=""),Listes!$A$69,IF(AND(L228="",I228&lt;&gt;""),Listes!$A$70,IF(AND(H228&lt;L228,N228=""),Listes!$A$71,IF(AND(K228&lt;J228,N228=""),Listes!$A$72,IF(AND(L228&lt;&gt;"",L228&lt;H228,M228=""),Listes!$A$73,IF(AND(P228="",OR(I228&lt;&gt;"",J228&lt;&gt;"",K228&lt;&gt;"")),Listes!$A$74,"")))))))</f>
        <v/>
      </c>
      <c r="P228" s="90"/>
      <c r="Q228" s="158">
        <f t="shared" si="11"/>
        <v>0</v>
      </c>
    </row>
    <row r="229" spans="1:17" ht="20.100000000000001" customHeight="1" x14ac:dyDescent="0.25">
      <c r="A229" s="174">
        <v>223</v>
      </c>
      <c r="B229" s="180" t="str">
        <f>IF('Factures - Autres'!B229="","",'Factures - Autres'!B229)</f>
        <v/>
      </c>
      <c r="C229" s="181" t="str">
        <f>IF('Factures - Autres'!C229="","",'Factures - Autres'!C229)</f>
        <v/>
      </c>
      <c r="D229" s="181" t="str">
        <f>IF('Factures - Autres'!D229="","",'Factures - Autres'!D229)</f>
        <v/>
      </c>
      <c r="E229" s="180" t="str">
        <f>IF('Factures - Autres'!E229="","",'Factures - Autres'!E229)</f>
        <v/>
      </c>
      <c r="F229" s="255" t="str">
        <f>IF('Factures - Autres'!H229="","",'Factures - Autres'!F229)</f>
        <v/>
      </c>
      <c r="G229" s="439" t="str">
        <f>IF('Factures - Autres'!H229="","",'Factures - Autres'!G229)</f>
        <v/>
      </c>
      <c r="H229" s="440" t="str">
        <f>IF('Factures - Autres'!H229="","",'Factures - Autres'!H229)</f>
        <v/>
      </c>
      <c r="I229" s="257"/>
      <c r="J229" s="258" t="str">
        <f t="shared" si="9"/>
        <v/>
      </c>
      <c r="K229" s="442" t="str">
        <f t="shared" si="10"/>
        <v/>
      </c>
      <c r="L229" s="443"/>
      <c r="M229" s="182"/>
      <c r="N229" s="185"/>
      <c r="O229" s="266" t="str">
        <f>IF(H229="","",IF(OR(I229="",J229="",K229=""),Listes!$A$69,IF(AND(L229="",I229&lt;&gt;""),Listes!$A$70,IF(AND(H229&lt;L229,N229=""),Listes!$A$71,IF(AND(K229&lt;J229,N229=""),Listes!$A$72,IF(AND(L229&lt;&gt;"",L229&lt;H229,M229=""),Listes!$A$73,IF(AND(P229="",OR(I229&lt;&gt;"",J229&lt;&gt;"",K229&lt;&gt;"")),Listes!$A$74,"")))))))</f>
        <v/>
      </c>
      <c r="P229" s="90"/>
      <c r="Q229" s="158">
        <f t="shared" si="11"/>
        <v>0</v>
      </c>
    </row>
    <row r="230" spans="1:17" ht="20.100000000000001" customHeight="1" x14ac:dyDescent="0.25">
      <c r="A230" s="174">
        <v>224</v>
      </c>
      <c r="B230" s="180" t="str">
        <f>IF('Factures - Autres'!B230="","",'Factures - Autres'!B230)</f>
        <v/>
      </c>
      <c r="C230" s="181" t="str">
        <f>IF('Factures - Autres'!C230="","",'Factures - Autres'!C230)</f>
        <v/>
      </c>
      <c r="D230" s="181" t="str">
        <f>IF('Factures - Autres'!D230="","",'Factures - Autres'!D230)</f>
        <v/>
      </c>
      <c r="E230" s="180" t="str">
        <f>IF('Factures - Autres'!E230="","",'Factures - Autres'!E230)</f>
        <v/>
      </c>
      <c r="F230" s="255" t="str">
        <f>IF('Factures - Autres'!H230="","",'Factures - Autres'!F230)</f>
        <v/>
      </c>
      <c r="G230" s="439" t="str">
        <f>IF('Factures - Autres'!H230="","",'Factures - Autres'!G230)</f>
        <v/>
      </c>
      <c r="H230" s="440" t="str">
        <f>IF('Factures - Autres'!H230="","",'Factures - Autres'!H230)</f>
        <v/>
      </c>
      <c r="I230" s="257"/>
      <c r="J230" s="258" t="str">
        <f t="shared" si="9"/>
        <v/>
      </c>
      <c r="K230" s="442" t="str">
        <f t="shared" si="10"/>
        <v/>
      </c>
      <c r="L230" s="443"/>
      <c r="M230" s="182"/>
      <c r="N230" s="185"/>
      <c r="O230" s="266" t="str">
        <f>IF(H230="","",IF(OR(I230="",J230="",K230=""),Listes!$A$69,IF(AND(L230="",I230&lt;&gt;""),Listes!$A$70,IF(AND(H230&lt;L230,N230=""),Listes!$A$71,IF(AND(K230&lt;J230,N230=""),Listes!$A$72,IF(AND(L230&lt;&gt;"",L230&lt;H230,M230=""),Listes!$A$73,IF(AND(P230="",OR(I230&lt;&gt;"",J230&lt;&gt;"",K230&lt;&gt;"")),Listes!$A$74,"")))))))</f>
        <v/>
      </c>
      <c r="P230" s="90"/>
      <c r="Q230" s="158">
        <f t="shared" si="11"/>
        <v>0</v>
      </c>
    </row>
    <row r="231" spans="1:17" ht="20.100000000000001" customHeight="1" x14ac:dyDescent="0.25">
      <c r="A231" s="174">
        <v>225</v>
      </c>
      <c r="B231" s="180" t="str">
        <f>IF('Factures - Autres'!B231="","",'Factures - Autres'!B231)</f>
        <v/>
      </c>
      <c r="C231" s="181" t="str">
        <f>IF('Factures - Autres'!C231="","",'Factures - Autres'!C231)</f>
        <v/>
      </c>
      <c r="D231" s="181" t="str">
        <f>IF('Factures - Autres'!D231="","",'Factures - Autres'!D231)</f>
        <v/>
      </c>
      <c r="E231" s="180" t="str">
        <f>IF('Factures - Autres'!E231="","",'Factures - Autres'!E231)</f>
        <v/>
      </c>
      <c r="F231" s="255" t="str">
        <f>IF('Factures - Autres'!H231="","",'Factures - Autres'!F231)</f>
        <v/>
      </c>
      <c r="G231" s="439" t="str">
        <f>IF('Factures - Autres'!H231="","",'Factures - Autres'!G231)</f>
        <v/>
      </c>
      <c r="H231" s="440" t="str">
        <f>IF('Factures - Autres'!H231="","",'Factures - Autres'!H231)</f>
        <v/>
      </c>
      <c r="I231" s="257"/>
      <c r="J231" s="258" t="str">
        <f t="shared" si="9"/>
        <v/>
      </c>
      <c r="K231" s="442" t="str">
        <f t="shared" si="10"/>
        <v/>
      </c>
      <c r="L231" s="443"/>
      <c r="M231" s="182"/>
      <c r="N231" s="185"/>
      <c r="O231" s="266" t="str">
        <f>IF(H231="","",IF(OR(I231="",J231="",K231=""),Listes!$A$69,IF(AND(L231="",I231&lt;&gt;""),Listes!$A$70,IF(AND(H231&lt;L231,N231=""),Listes!$A$71,IF(AND(K231&lt;J231,N231=""),Listes!$A$72,IF(AND(L231&lt;&gt;"",L231&lt;H231,M231=""),Listes!$A$73,IF(AND(P231="",OR(I231&lt;&gt;"",J231&lt;&gt;"",K231&lt;&gt;"")),Listes!$A$74,"")))))))</f>
        <v/>
      </c>
      <c r="P231" s="90"/>
      <c r="Q231" s="158">
        <f t="shared" si="11"/>
        <v>0</v>
      </c>
    </row>
    <row r="232" spans="1:17" ht="20.100000000000001" customHeight="1" x14ac:dyDescent="0.25">
      <c r="A232" s="174">
        <v>226</v>
      </c>
      <c r="B232" s="180" t="str">
        <f>IF('Factures - Autres'!B232="","",'Factures - Autres'!B232)</f>
        <v/>
      </c>
      <c r="C232" s="181" t="str">
        <f>IF('Factures - Autres'!C232="","",'Factures - Autres'!C232)</f>
        <v/>
      </c>
      <c r="D232" s="181" t="str">
        <f>IF('Factures - Autres'!D232="","",'Factures - Autres'!D232)</f>
        <v/>
      </c>
      <c r="E232" s="180" t="str">
        <f>IF('Factures - Autres'!E232="","",'Factures - Autres'!E232)</f>
        <v/>
      </c>
      <c r="F232" s="255" t="str">
        <f>IF('Factures - Autres'!H232="","",'Factures - Autres'!F232)</f>
        <v/>
      </c>
      <c r="G232" s="439" t="str">
        <f>IF('Factures - Autres'!H232="","",'Factures - Autres'!G232)</f>
        <v/>
      </c>
      <c r="H232" s="440" t="str">
        <f>IF('Factures - Autres'!H232="","",'Factures - Autres'!H232)</f>
        <v/>
      </c>
      <c r="I232" s="257"/>
      <c r="J232" s="258" t="str">
        <f t="shared" si="9"/>
        <v/>
      </c>
      <c r="K232" s="442" t="str">
        <f t="shared" si="10"/>
        <v/>
      </c>
      <c r="L232" s="443"/>
      <c r="M232" s="182"/>
      <c r="N232" s="185"/>
      <c r="O232" s="266" t="str">
        <f>IF(H232="","",IF(OR(I232="",J232="",K232=""),Listes!$A$69,IF(AND(L232="",I232&lt;&gt;""),Listes!$A$70,IF(AND(H232&lt;L232,N232=""),Listes!$A$71,IF(AND(K232&lt;J232,N232=""),Listes!$A$72,IF(AND(L232&lt;&gt;"",L232&lt;H232,M232=""),Listes!$A$73,IF(AND(P232="",OR(I232&lt;&gt;"",J232&lt;&gt;"",K232&lt;&gt;"")),Listes!$A$74,"")))))))</f>
        <v/>
      </c>
      <c r="P232" s="90"/>
      <c r="Q232" s="158">
        <f t="shared" si="11"/>
        <v>0</v>
      </c>
    </row>
    <row r="233" spans="1:17" ht="20.100000000000001" customHeight="1" x14ac:dyDescent="0.25">
      <c r="A233" s="174">
        <v>227</v>
      </c>
      <c r="B233" s="180" t="str">
        <f>IF('Factures - Autres'!B233="","",'Factures - Autres'!B233)</f>
        <v/>
      </c>
      <c r="C233" s="181" t="str">
        <f>IF('Factures - Autres'!C233="","",'Factures - Autres'!C233)</f>
        <v/>
      </c>
      <c r="D233" s="181" t="str">
        <f>IF('Factures - Autres'!D233="","",'Factures - Autres'!D233)</f>
        <v/>
      </c>
      <c r="E233" s="180" t="str">
        <f>IF('Factures - Autres'!E233="","",'Factures - Autres'!E233)</f>
        <v/>
      </c>
      <c r="F233" s="255" t="str">
        <f>IF('Factures - Autres'!H233="","",'Factures - Autres'!F233)</f>
        <v/>
      </c>
      <c r="G233" s="439" t="str">
        <f>IF('Factures - Autres'!H233="","",'Factures - Autres'!G233)</f>
        <v/>
      </c>
      <c r="H233" s="440" t="str">
        <f>IF('Factures - Autres'!H233="","",'Factures - Autres'!H233)</f>
        <v/>
      </c>
      <c r="I233" s="257"/>
      <c r="J233" s="258" t="str">
        <f t="shared" si="9"/>
        <v/>
      </c>
      <c r="K233" s="442" t="str">
        <f t="shared" si="10"/>
        <v/>
      </c>
      <c r="L233" s="443"/>
      <c r="M233" s="182"/>
      <c r="N233" s="185"/>
      <c r="O233" s="266" t="str">
        <f>IF(H233="","",IF(OR(I233="",J233="",K233=""),Listes!$A$69,IF(AND(L233="",I233&lt;&gt;""),Listes!$A$70,IF(AND(H233&lt;L233,N233=""),Listes!$A$71,IF(AND(K233&lt;J233,N233=""),Listes!$A$72,IF(AND(L233&lt;&gt;"",L233&lt;H233,M233=""),Listes!$A$73,IF(AND(P233="",OR(I233&lt;&gt;"",J233&lt;&gt;"",K233&lt;&gt;"")),Listes!$A$74,"")))))))</f>
        <v/>
      </c>
      <c r="P233" s="90"/>
      <c r="Q233" s="158">
        <f t="shared" si="11"/>
        <v>0</v>
      </c>
    </row>
    <row r="234" spans="1:17" ht="20.100000000000001" customHeight="1" x14ac:dyDescent="0.25">
      <c r="A234" s="174">
        <v>228</v>
      </c>
      <c r="B234" s="180" t="str">
        <f>IF('Factures - Autres'!B234="","",'Factures - Autres'!B234)</f>
        <v/>
      </c>
      <c r="C234" s="181" t="str">
        <f>IF('Factures - Autres'!C234="","",'Factures - Autres'!C234)</f>
        <v/>
      </c>
      <c r="D234" s="181" t="str">
        <f>IF('Factures - Autres'!D234="","",'Factures - Autres'!D234)</f>
        <v/>
      </c>
      <c r="E234" s="180" t="str">
        <f>IF('Factures - Autres'!E234="","",'Factures - Autres'!E234)</f>
        <v/>
      </c>
      <c r="F234" s="255" t="str">
        <f>IF('Factures - Autres'!H234="","",'Factures - Autres'!F234)</f>
        <v/>
      </c>
      <c r="G234" s="439" t="str">
        <f>IF('Factures - Autres'!H234="","",'Factures - Autres'!G234)</f>
        <v/>
      </c>
      <c r="H234" s="440" t="str">
        <f>IF('Factures - Autres'!H234="","",'Factures - Autres'!H234)</f>
        <v/>
      </c>
      <c r="I234" s="257"/>
      <c r="J234" s="258" t="str">
        <f t="shared" si="9"/>
        <v/>
      </c>
      <c r="K234" s="442" t="str">
        <f t="shared" si="10"/>
        <v/>
      </c>
      <c r="L234" s="443"/>
      <c r="M234" s="182"/>
      <c r="N234" s="185"/>
      <c r="O234" s="266" t="str">
        <f>IF(H234="","",IF(OR(I234="",J234="",K234=""),Listes!$A$69,IF(AND(L234="",I234&lt;&gt;""),Listes!$A$70,IF(AND(H234&lt;L234,N234=""),Listes!$A$71,IF(AND(K234&lt;J234,N234=""),Listes!$A$72,IF(AND(L234&lt;&gt;"",L234&lt;H234,M234=""),Listes!$A$73,IF(AND(P234="",OR(I234&lt;&gt;"",J234&lt;&gt;"",K234&lt;&gt;"")),Listes!$A$74,"")))))))</f>
        <v/>
      </c>
      <c r="P234" s="90"/>
      <c r="Q234" s="158">
        <f t="shared" si="11"/>
        <v>0</v>
      </c>
    </row>
    <row r="235" spans="1:17" ht="20.100000000000001" customHeight="1" x14ac:dyDescent="0.25">
      <c r="A235" s="174">
        <v>229</v>
      </c>
      <c r="B235" s="180" t="str">
        <f>IF('Factures - Autres'!B235="","",'Factures - Autres'!B235)</f>
        <v/>
      </c>
      <c r="C235" s="181" t="str">
        <f>IF('Factures - Autres'!C235="","",'Factures - Autres'!C235)</f>
        <v/>
      </c>
      <c r="D235" s="181" t="str">
        <f>IF('Factures - Autres'!D235="","",'Factures - Autres'!D235)</f>
        <v/>
      </c>
      <c r="E235" s="180" t="str">
        <f>IF('Factures - Autres'!E235="","",'Factures - Autres'!E235)</f>
        <v/>
      </c>
      <c r="F235" s="255" t="str">
        <f>IF('Factures - Autres'!H235="","",'Factures - Autres'!F235)</f>
        <v/>
      </c>
      <c r="G235" s="439" t="str">
        <f>IF('Factures - Autres'!H235="","",'Factures - Autres'!G235)</f>
        <v/>
      </c>
      <c r="H235" s="440" t="str">
        <f>IF('Factures - Autres'!H235="","",'Factures - Autres'!H235)</f>
        <v/>
      </c>
      <c r="I235" s="257"/>
      <c r="J235" s="258" t="str">
        <f t="shared" si="9"/>
        <v/>
      </c>
      <c r="K235" s="442" t="str">
        <f t="shared" si="10"/>
        <v/>
      </c>
      <c r="L235" s="443"/>
      <c r="M235" s="182"/>
      <c r="N235" s="185"/>
      <c r="O235" s="266" t="str">
        <f>IF(H235="","",IF(OR(I235="",J235="",K235=""),Listes!$A$69,IF(AND(L235="",I235&lt;&gt;""),Listes!$A$70,IF(AND(H235&lt;L235,N235=""),Listes!$A$71,IF(AND(K235&lt;J235,N235=""),Listes!$A$72,IF(AND(L235&lt;&gt;"",L235&lt;H235,M235=""),Listes!$A$73,IF(AND(P235="",OR(I235&lt;&gt;"",J235&lt;&gt;"",K235&lt;&gt;"")),Listes!$A$74,"")))))))</f>
        <v/>
      </c>
      <c r="P235" s="90"/>
      <c r="Q235" s="158">
        <f t="shared" si="11"/>
        <v>0</v>
      </c>
    </row>
    <row r="236" spans="1:17" ht="20.100000000000001" customHeight="1" x14ac:dyDescent="0.25">
      <c r="A236" s="174">
        <v>230</v>
      </c>
      <c r="B236" s="180" t="str">
        <f>IF('Factures - Autres'!B236="","",'Factures - Autres'!B236)</f>
        <v/>
      </c>
      <c r="C236" s="181" t="str">
        <f>IF('Factures - Autres'!C236="","",'Factures - Autres'!C236)</f>
        <v/>
      </c>
      <c r="D236" s="181" t="str">
        <f>IF('Factures - Autres'!D236="","",'Factures - Autres'!D236)</f>
        <v/>
      </c>
      <c r="E236" s="180" t="str">
        <f>IF('Factures - Autres'!E236="","",'Factures - Autres'!E236)</f>
        <v/>
      </c>
      <c r="F236" s="255" t="str">
        <f>IF('Factures - Autres'!H236="","",'Factures - Autres'!F236)</f>
        <v/>
      </c>
      <c r="G236" s="439" t="str">
        <f>IF('Factures - Autres'!H236="","",'Factures - Autres'!G236)</f>
        <v/>
      </c>
      <c r="H236" s="440" t="str">
        <f>IF('Factures - Autres'!H236="","",'Factures - Autres'!H236)</f>
        <v/>
      </c>
      <c r="I236" s="257"/>
      <c r="J236" s="258" t="str">
        <f t="shared" si="9"/>
        <v/>
      </c>
      <c r="K236" s="442" t="str">
        <f t="shared" si="10"/>
        <v/>
      </c>
      <c r="L236" s="443"/>
      <c r="M236" s="182"/>
      <c r="N236" s="185"/>
      <c r="O236" s="266" t="str">
        <f>IF(H236="","",IF(OR(I236="",J236="",K236=""),Listes!$A$69,IF(AND(L236="",I236&lt;&gt;""),Listes!$A$70,IF(AND(H236&lt;L236,N236=""),Listes!$A$71,IF(AND(K236&lt;J236,N236=""),Listes!$A$72,IF(AND(L236&lt;&gt;"",L236&lt;H236,M236=""),Listes!$A$73,IF(AND(P236="",OR(I236&lt;&gt;"",J236&lt;&gt;"",K236&lt;&gt;"")),Listes!$A$74,"")))))))</f>
        <v/>
      </c>
      <c r="P236" s="90"/>
      <c r="Q236" s="158">
        <f t="shared" si="11"/>
        <v>0</v>
      </c>
    </row>
    <row r="237" spans="1:17" ht="20.100000000000001" customHeight="1" x14ac:dyDescent="0.25">
      <c r="A237" s="174">
        <v>231</v>
      </c>
      <c r="B237" s="180" t="str">
        <f>IF('Factures - Autres'!B237="","",'Factures - Autres'!B237)</f>
        <v/>
      </c>
      <c r="C237" s="181" t="str">
        <f>IF('Factures - Autres'!C237="","",'Factures - Autres'!C237)</f>
        <v/>
      </c>
      <c r="D237" s="181" t="str">
        <f>IF('Factures - Autres'!D237="","",'Factures - Autres'!D237)</f>
        <v/>
      </c>
      <c r="E237" s="180" t="str">
        <f>IF('Factures - Autres'!E237="","",'Factures - Autres'!E237)</f>
        <v/>
      </c>
      <c r="F237" s="255" t="str">
        <f>IF('Factures - Autres'!H237="","",'Factures - Autres'!F237)</f>
        <v/>
      </c>
      <c r="G237" s="439" t="str">
        <f>IF('Factures - Autres'!H237="","",'Factures - Autres'!G237)</f>
        <v/>
      </c>
      <c r="H237" s="440" t="str">
        <f>IF('Factures - Autres'!H237="","",'Factures - Autres'!H237)</f>
        <v/>
      </c>
      <c r="I237" s="257"/>
      <c r="J237" s="258" t="str">
        <f t="shared" si="9"/>
        <v/>
      </c>
      <c r="K237" s="442" t="str">
        <f t="shared" si="10"/>
        <v/>
      </c>
      <c r="L237" s="443"/>
      <c r="M237" s="182"/>
      <c r="N237" s="185"/>
      <c r="O237" s="266" t="str">
        <f>IF(H237="","",IF(OR(I237="",J237="",K237=""),Listes!$A$69,IF(AND(L237="",I237&lt;&gt;""),Listes!$A$70,IF(AND(H237&lt;L237,N237=""),Listes!$A$71,IF(AND(K237&lt;J237,N237=""),Listes!$A$72,IF(AND(L237&lt;&gt;"",L237&lt;H237,M237=""),Listes!$A$73,IF(AND(P237="",OR(I237&lt;&gt;"",J237&lt;&gt;"",K237&lt;&gt;"")),Listes!$A$74,"")))))))</f>
        <v/>
      </c>
      <c r="P237" s="90"/>
      <c r="Q237" s="158">
        <f t="shared" si="11"/>
        <v>0</v>
      </c>
    </row>
    <row r="238" spans="1:17" ht="20.100000000000001" customHeight="1" x14ac:dyDescent="0.25">
      <c r="A238" s="174">
        <v>232</v>
      </c>
      <c r="B238" s="180" t="str">
        <f>IF('Factures - Autres'!B238="","",'Factures - Autres'!B238)</f>
        <v/>
      </c>
      <c r="C238" s="181" t="str">
        <f>IF('Factures - Autres'!C238="","",'Factures - Autres'!C238)</f>
        <v/>
      </c>
      <c r="D238" s="181" t="str">
        <f>IF('Factures - Autres'!D238="","",'Factures - Autres'!D238)</f>
        <v/>
      </c>
      <c r="E238" s="180" t="str">
        <f>IF('Factures - Autres'!E238="","",'Factures - Autres'!E238)</f>
        <v/>
      </c>
      <c r="F238" s="255" t="str">
        <f>IF('Factures - Autres'!H238="","",'Factures - Autres'!F238)</f>
        <v/>
      </c>
      <c r="G238" s="439" t="str">
        <f>IF('Factures - Autres'!H238="","",'Factures - Autres'!G238)</f>
        <v/>
      </c>
      <c r="H238" s="440" t="str">
        <f>IF('Factures - Autres'!H238="","",'Factures - Autres'!H238)</f>
        <v/>
      </c>
      <c r="I238" s="257"/>
      <c r="J238" s="258" t="str">
        <f t="shared" si="9"/>
        <v/>
      </c>
      <c r="K238" s="442" t="str">
        <f t="shared" si="10"/>
        <v/>
      </c>
      <c r="L238" s="443"/>
      <c r="M238" s="182"/>
      <c r="N238" s="185"/>
      <c r="O238" s="266" t="str">
        <f>IF(H238="","",IF(OR(I238="",J238="",K238=""),Listes!$A$69,IF(AND(L238="",I238&lt;&gt;""),Listes!$A$70,IF(AND(H238&lt;L238,N238=""),Listes!$A$71,IF(AND(K238&lt;J238,N238=""),Listes!$A$72,IF(AND(L238&lt;&gt;"",L238&lt;H238,M238=""),Listes!$A$73,IF(AND(P238="",OR(I238&lt;&gt;"",J238&lt;&gt;"",K238&lt;&gt;"")),Listes!$A$74,"")))))))</f>
        <v/>
      </c>
      <c r="P238" s="90"/>
      <c r="Q238" s="158">
        <f t="shared" si="11"/>
        <v>0</v>
      </c>
    </row>
    <row r="239" spans="1:17" ht="20.100000000000001" customHeight="1" x14ac:dyDescent="0.25">
      <c r="A239" s="174">
        <v>233</v>
      </c>
      <c r="B239" s="180" t="str">
        <f>IF('Factures - Autres'!B239="","",'Factures - Autres'!B239)</f>
        <v/>
      </c>
      <c r="C239" s="181" t="str">
        <f>IF('Factures - Autres'!C239="","",'Factures - Autres'!C239)</f>
        <v/>
      </c>
      <c r="D239" s="181" t="str">
        <f>IF('Factures - Autres'!D239="","",'Factures - Autres'!D239)</f>
        <v/>
      </c>
      <c r="E239" s="180" t="str">
        <f>IF('Factures - Autres'!E239="","",'Factures - Autres'!E239)</f>
        <v/>
      </c>
      <c r="F239" s="255" t="str">
        <f>IF('Factures - Autres'!H239="","",'Factures - Autres'!F239)</f>
        <v/>
      </c>
      <c r="G239" s="439" t="str">
        <f>IF('Factures - Autres'!H239="","",'Factures - Autres'!G239)</f>
        <v/>
      </c>
      <c r="H239" s="440" t="str">
        <f>IF('Factures - Autres'!H239="","",'Factures - Autres'!H239)</f>
        <v/>
      </c>
      <c r="I239" s="257"/>
      <c r="J239" s="258" t="str">
        <f t="shared" si="9"/>
        <v/>
      </c>
      <c r="K239" s="442" t="str">
        <f t="shared" si="10"/>
        <v/>
      </c>
      <c r="L239" s="443"/>
      <c r="M239" s="182"/>
      <c r="N239" s="185"/>
      <c r="O239" s="266" t="str">
        <f>IF(H239="","",IF(OR(I239="",J239="",K239=""),Listes!$A$69,IF(AND(L239="",I239&lt;&gt;""),Listes!$A$70,IF(AND(H239&lt;L239,N239=""),Listes!$A$71,IF(AND(K239&lt;J239,N239=""),Listes!$A$72,IF(AND(L239&lt;&gt;"",L239&lt;H239,M239=""),Listes!$A$73,IF(AND(P239="",OR(I239&lt;&gt;"",J239&lt;&gt;"",K239&lt;&gt;"")),Listes!$A$74,"")))))))</f>
        <v/>
      </c>
      <c r="P239" s="90"/>
      <c r="Q239" s="158">
        <f t="shared" si="11"/>
        <v>0</v>
      </c>
    </row>
    <row r="240" spans="1:17" ht="20.100000000000001" customHeight="1" x14ac:dyDescent="0.25">
      <c r="A240" s="174">
        <v>234</v>
      </c>
      <c r="B240" s="180" t="str">
        <f>IF('Factures - Autres'!B240="","",'Factures - Autres'!B240)</f>
        <v/>
      </c>
      <c r="C240" s="181" t="str">
        <f>IF('Factures - Autres'!C240="","",'Factures - Autres'!C240)</f>
        <v/>
      </c>
      <c r="D240" s="181" t="str">
        <f>IF('Factures - Autres'!D240="","",'Factures - Autres'!D240)</f>
        <v/>
      </c>
      <c r="E240" s="180" t="str">
        <f>IF('Factures - Autres'!E240="","",'Factures - Autres'!E240)</f>
        <v/>
      </c>
      <c r="F240" s="255" t="str">
        <f>IF('Factures - Autres'!H240="","",'Factures - Autres'!F240)</f>
        <v/>
      </c>
      <c r="G240" s="439" t="str">
        <f>IF('Factures - Autres'!H240="","",'Factures - Autres'!G240)</f>
        <v/>
      </c>
      <c r="H240" s="440" t="str">
        <f>IF('Factures - Autres'!H240="","",'Factures - Autres'!H240)</f>
        <v/>
      </c>
      <c r="I240" s="257"/>
      <c r="J240" s="258" t="str">
        <f t="shared" si="9"/>
        <v/>
      </c>
      <c r="K240" s="442" t="str">
        <f t="shared" si="10"/>
        <v/>
      </c>
      <c r="L240" s="443"/>
      <c r="M240" s="182"/>
      <c r="N240" s="185"/>
      <c r="O240" s="266" t="str">
        <f>IF(H240="","",IF(OR(I240="",J240="",K240=""),Listes!$A$69,IF(AND(L240="",I240&lt;&gt;""),Listes!$A$70,IF(AND(H240&lt;L240,N240=""),Listes!$A$71,IF(AND(K240&lt;J240,N240=""),Listes!$A$72,IF(AND(L240&lt;&gt;"",L240&lt;H240,M240=""),Listes!$A$73,IF(AND(P240="",OR(I240&lt;&gt;"",J240&lt;&gt;"",K240&lt;&gt;"")),Listes!$A$74,"")))))))</f>
        <v/>
      </c>
      <c r="P240" s="90"/>
      <c r="Q240" s="158">
        <f t="shared" si="11"/>
        <v>0</v>
      </c>
    </row>
    <row r="241" spans="1:17" ht="20.100000000000001" customHeight="1" x14ac:dyDescent="0.25">
      <c r="A241" s="174">
        <v>235</v>
      </c>
      <c r="B241" s="180" t="str">
        <f>IF('Factures - Autres'!B241="","",'Factures - Autres'!B241)</f>
        <v/>
      </c>
      <c r="C241" s="181" t="str">
        <f>IF('Factures - Autres'!C241="","",'Factures - Autres'!C241)</f>
        <v/>
      </c>
      <c r="D241" s="181" t="str">
        <f>IF('Factures - Autres'!D241="","",'Factures - Autres'!D241)</f>
        <v/>
      </c>
      <c r="E241" s="180" t="str">
        <f>IF('Factures - Autres'!E241="","",'Factures - Autres'!E241)</f>
        <v/>
      </c>
      <c r="F241" s="255" t="str">
        <f>IF('Factures - Autres'!H241="","",'Factures - Autres'!F241)</f>
        <v/>
      </c>
      <c r="G241" s="439" t="str">
        <f>IF('Factures - Autres'!H241="","",'Factures - Autres'!G241)</f>
        <v/>
      </c>
      <c r="H241" s="440" t="str">
        <f>IF('Factures - Autres'!H241="","",'Factures - Autres'!H241)</f>
        <v/>
      </c>
      <c r="I241" s="257"/>
      <c r="J241" s="258" t="str">
        <f t="shared" si="9"/>
        <v/>
      </c>
      <c r="K241" s="442" t="str">
        <f t="shared" si="10"/>
        <v/>
      </c>
      <c r="L241" s="443"/>
      <c r="M241" s="182"/>
      <c r="N241" s="185"/>
      <c r="O241" s="266" t="str">
        <f>IF(H241="","",IF(OR(I241="",J241="",K241=""),Listes!$A$69,IF(AND(L241="",I241&lt;&gt;""),Listes!$A$70,IF(AND(H241&lt;L241,N241=""),Listes!$A$71,IF(AND(K241&lt;J241,N241=""),Listes!$A$72,IF(AND(L241&lt;&gt;"",L241&lt;H241,M241=""),Listes!$A$73,IF(AND(P241="",OR(I241&lt;&gt;"",J241&lt;&gt;"",K241&lt;&gt;"")),Listes!$A$74,"")))))))</f>
        <v/>
      </c>
      <c r="P241" s="90"/>
      <c r="Q241" s="158">
        <f t="shared" si="11"/>
        <v>0</v>
      </c>
    </row>
    <row r="242" spans="1:17" ht="20.100000000000001" customHeight="1" x14ac:dyDescent="0.25">
      <c r="A242" s="174">
        <v>236</v>
      </c>
      <c r="B242" s="180" t="str">
        <f>IF('Factures - Autres'!B242="","",'Factures - Autres'!B242)</f>
        <v/>
      </c>
      <c r="C242" s="181" t="str">
        <f>IF('Factures - Autres'!C242="","",'Factures - Autres'!C242)</f>
        <v/>
      </c>
      <c r="D242" s="181" t="str">
        <f>IF('Factures - Autres'!D242="","",'Factures - Autres'!D242)</f>
        <v/>
      </c>
      <c r="E242" s="180" t="str">
        <f>IF('Factures - Autres'!E242="","",'Factures - Autres'!E242)</f>
        <v/>
      </c>
      <c r="F242" s="255" t="str">
        <f>IF('Factures - Autres'!H242="","",'Factures - Autres'!F242)</f>
        <v/>
      </c>
      <c r="G242" s="439" t="str">
        <f>IF('Factures - Autres'!H242="","",'Factures - Autres'!G242)</f>
        <v/>
      </c>
      <c r="H242" s="440" t="str">
        <f>IF('Factures - Autres'!H242="","",'Factures - Autres'!H242)</f>
        <v/>
      </c>
      <c r="I242" s="257"/>
      <c r="J242" s="258" t="str">
        <f t="shared" si="9"/>
        <v/>
      </c>
      <c r="K242" s="442" t="str">
        <f t="shared" si="10"/>
        <v/>
      </c>
      <c r="L242" s="443"/>
      <c r="M242" s="182"/>
      <c r="N242" s="185"/>
      <c r="O242" s="266" t="str">
        <f>IF(H242="","",IF(OR(I242="",J242="",K242=""),Listes!$A$69,IF(AND(L242="",I242&lt;&gt;""),Listes!$A$70,IF(AND(H242&lt;L242,N242=""),Listes!$A$71,IF(AND(K242&lt;J242,N242=""),Listes!$A$72,IF(AND(L242&lt;&gt;"",L242&lt;H242,M242=""),Listes!$A$73,IF(AND(P242="",OR(I242&lt;&gt;"",J242&lt;&gt;"",K242&lt;&gt;"")),Listes!$A$74,"")))))))</f>
        <v/>
      </c>
      <c r="P242" s="90"/>
      <c r="Q242" s="158">
        <f t="shared" si="11"/>
        <v>0</v>
      </c>
    </row>
    <row r="243" spans="1:17" ht="20.100000000000001" customHeight="1" x14ac:dyDescent="0.25">
      <c r="A243" s="174">
        <v>237</v>
      </c>
      <c r="B243" s="180" t="str">
        <f>IF('Factures - Autres'!B243="","",'Factures - Autres'!B243)</f>
        <v/>
      </c>
      <c r="C243" s="181" t="str">
        <f>IF('Factures - Autres'!C243="","",'Factures - Autres'!C243)</f>
        <v/>
      </c>
      <c r="D243" s="181" t="str">
        <f>IF('Factures - Autres'!D243="","",'Factures - Autres'!D243)</f>
        <v/>
      </c>
      <c r="E243" s="180" t="str">
        <f>IF('Factures - Autres'!E243="","",'Factures - Autres'!E243)</f>
        <v/>
      </c>
      <c r="F243" s="255" t="str">
        <f>IF('Factures - Autres'!H243="","",'Factures - Autres'!F243)</f>
        <v/>
      </c>
      <c r="G243" s="439" t="str">
        <f>IF('Factures - Autres'!H243="","",'Factures - Autres'!G243)</f>
        <v/>
      </c>
      <c r="H243" s="440" t="str">
        <f>IF('Factures - Autres'!H243="","",'Factures - Autres'!H243)</f>
        <v/>
      </c>
      <c r="I243" s="257"/>
      <c r="J243" s="258" t="str">
        <f t="shared" si="9"/>
        <v/>
      </c>
      <c r="K243" s="442" t="str">
        <f t="shared" si="10"/>
        <v/>
      </c>
      <c r="L243" s="443"/>
      <c r="M243" s="182"/>
      <c r="N243" s="185"/>
      <c r="O243" s="266" t="str">
        <f>IF(H243="","",IF(OR(I243="",J243="",K243=""),Listes!$A$69,IF(AND(L243="",I243&lt;&gt;""),Listes!$A$70,IF(AND(H243&lt;L243,N243=""),Listes!$A$71,IF(AND(K243&lt;J243,N243=""),Listes!$A$72,IF(AND(L243&lt;&gt;"",L243&lt;H243,M243=""),Listes!$A$73,IF(AND(P243="",OR(I243&lt;&gt;"",J243&lt;&gt;"",K243&lt;&gt;"")),Listes!$A$74,"")))))))</f>
        <v/>
      </c>
      <c r="P243" s="90"/>
      <c r="Q243" s="158">
        <f t="shared" si="11"/>
        <v>0</v>
      </c>
    </row>
    <row r="244" spans="1:17" ht="20.100000000000001" customHeight="1" x14ac:dyDescent="0.25">
      <c r="A244" s="174">
        <v>238</v>
      </c>
      <c r="B244" s="180" t="str">
        <f>IF('Factures - Autres'!B244="","",'Factures - Autres'!B244)</f>
        <v/>
      </c>
      <c r="C244" s="181" t="str">
        <f>IF('Factures - Autres'!C244="","",'Factures - Autres'!C244)</f>
        <v/>
      </c>
      <c r="D244" s="181" t="str">
        <f>IF('Factures - Autres'!D244="","",'Factures - Autres'!D244)</f>
        <v/>
      </c>
      <c r="E244" s="180" t="str">
        <f>IF('Factures - Autres'!E244="","",'Factures - Autres'!E244)</f>
        <v/>
      </c>
      <c r="F244" s="255" t="str">
        <f>IF('Factures - Autres'!H244="","",'Factures - Autres'!F244)</f>
        <v/>
      </c>
      <c r="G244" s="439" t="str">
        <f>IF('Factures - Autres'!H244="","",'Factures - Autres'!G244)</f>
        <v/>
      </c>
      <c r="H244" s="440" t="str">
        <f>IF('Factures - Autres'!H244="","",'Factures - Autres'!H244)</f>
        <v/>
      </c>
      <c r="I244" s="257"/>
      <c r="J244" s="258" t="str">
        <f t="shared" si="9"/>
        <v/>
      </c>
      <c r="K244" s="442" t="str">
        <f t="shared" si="10"/>
        <v/>
      </c>
      <c r="L244" s="443"/>
      <c r="M244" s="182"/>
      <c r="N244" s="185"/>
      <c r="O244" s="266" t="str">
        <f>IF(H244="","",IF(OR(I244="",J244="",K244=""),Listes!$A$69,IF(AND(L244="",I244&lt;&gt;""),Listes!$A$70,IF(AND(H244&lt;L244,N244=""),Listes!$A$71,IF(AND(K244&lt;J244,N244=""),Listes!$A$72,IF(AND(L244&lt;&gt;"",L244&lt;H244,M244=""),Listes!$A$73,IF(AND(P244="",OR(I244&lt;&gt;"",J244&lt;&gt;"",K244&lt;&gt;"")),Listes!$A$74,"")))))))</f>
        <v/>
      </c>
      <c r="P244" s="90"/>
      <c r="Q244" s="158">
        <f t="shared" si="11"/>
        <v>0</v>
      </c>
    </row>
    <row r="245" spans="1:17" ht="20.100000000000001" customHeight="1" x14ac:dyDescent="0.25">
      <c r="A245" s="174">
        <v>239</v>
      </c>
      <c r="B245" s="180" t="str">
        <f>IF('Factures - Autres'!B245="","",'Factures - Autres'!B245)</f>
        <v/>
      </c>
      <c r="C245" s="181" t="str">
        <f>IF('Factures - Autres'!C245="","",'Factures - Autres'!C245)</f>
        <v/>
      </c>
      <c r="D245" s="181" t="str">
        <f>IF('Factures - Autres'!D245="","",'Factures - Autres'!D245)</f>
        <v/>
      </c>
      <c r="E245" s="180" t="str">
        <f>IF('Factures - Autres'!E245="","",'Factures - Autres'!E245)</f>
        <v/>
      </c>
      <c r="F245" s="255" t="str">
        <f>IF('Factures - Autres'!H245="","",'Factures - Autres'!F245)</f>
        <v/>
      </c>
      <c r="G245" s="439" t="str">
        <f>IF('Factures - Autres'!H245="","",'Factures - Autres'!G245)</f>
        <v/>
      </c>
      <c r="H245" s="440" t="str">
        <f>IF('Factures - Autres'!H245="","",'Factures - Autres'!H245)</f>
        <v/>
      </c>
      <c r="I245" s="257"/>
      <c r="J245" s="258" t="str">
        <f t="shared" si="9"/>
        <v/>
      </c>
      <c r="K245" s="442" t="str">
        <f t="shared" si="10"/>
        <v/>
      </c>
      <c r="L245" s="443"/>
      <c r="M245" s="182"/>
      <c r="N245" s="185"/>
      <c r="O245" s="266" t="str">
        <f>IF(H245="","",IF(OR(I245="",J245="",K245=""),Listes!$A$69,IF(AND(L245="",I245&lt;&gt;""),Listes!$A$70,IF(AND(H245&lt;L245,N245=""),Listes!$A$71,IF(AND(K245&lt;J245,N245=""),Listes!$A$72,IF(AND(L245&lt;&gt;"",L245&lt;H245,M245=""),Listes!$A$73,IF(AND(P245="",OR(I245&lt;&gt;"",J245&lt;&gt;"",K245&lt;&gt;"")),Listes!$A$74,"")))))))</f>
        <v/>
      </c>
      <c r="P245" s="90"/>
      <c r="Q245" s="158">
        <f t="shared" si="11"/>
        <v>0</v>
      </c>
    </row>
    <row r="246" spans="1:17" ht="20.100000000000001" customHeight="1" x14ac:dyDescent="0.25">
      <c r="A246" s="174">
        <v>240</v>
      </c>
      <c r="B246" s="180" t="str">
        <f>IF('Factures - Autres'!B246="","",'Factures - Autres'!B246)</f>
        <v/>
      </c>
      <c r="C246" s="181" t="str">
        <f>IF('Factures - Autres'!C246="","",'Factures - Autres'!C246)</f>
        <v/>
      </c>
      <c r="D246" s="181" t="str">
        <f>IF('Factures - Autres'!D246="","",'Factures - Autres'!D246)</f>
        <v/>
      </c>
      <c r="E246" s="180" t="str">
        <f>IF('Factures - Autres'!E246="","",'Factures - Autres'!E246)</f>
        <v/>
      </c>
      <c r="F246" s="255" t="str">
        <f>IF('Factures - Autres'!H246="","",'Factures - Autres'!F246)</f>
        <v/>
      </c>
      <c r="G246" s="439" t="str">
        <f>IF('Factures - Autres'!H246="","",'Factures - Autres'!G246)</f>
        <v/>
      </c>
      <c r="H246" s="440" t="str">
        <f>IF('Factures - Autres'!H246="","",'Factures - Autres'!H246)</f>
        <v/>
      </c>
      <c r="I246" s="257"/>
      <c r="J246" s="258" t="str">
        <f t="shared" si="9"/>
        <v/>
      </c>
      <c r="K246" s="442" t="str">
        <f t="shared" si="10"/>
        <v/>
      </c>
      <c r="L246" s="443"/>
      <c r="M246" s="182"/>
      <c r="N246" s="185"/>
      <c r="O246" s="266" t="str">
        <f>IF(H246="","",IF(OR(I246="",J246="",K246=""),Listes!$A$69,IF(AND(L246="",I246&lt;&gt;""),Listes!$A$70,IF(AND(H246&lt;L246,N246=""),Listes!$A$71,IF(AND(K246&lt;J246,N246=""),Listes!$A$72,IF(AND(L246&lt;&gt;"",L246&lt;H246,M246=""),Listes!$A$73,IF(AND(P246="",OR(I246&lt;&gt;"",J246&lt;&gt;"",K246&lt;&gt;"")),Listes!$A$74,"")))))))</f>
        <v/>
      </c>
      <c r="P246" s="90"/>
      <c r="Q246" s="158">
        <f t="shared" si="11"/>
        <v>0</v>
      </c>
    </row>
    <row r="247" spans="1:17" ht="20.100000000000001" customHeight="1" x14ac:dyDescent="0.25">
      <c r="A247" s="174">
        <v>241</v>
      </c>
      <c r="B247" s="180" t="str">
        <f>IF('Factures - Autres'!B247="","",'Factures - Autres'!B247)</f>
        <v/>
      </c>
      <c r="C247" s="181" t="str">
        <f>IF('Factures - Autres'!C247="","",'Factures - Autres'!C247)</f>
        <v/>
      </c>
      <c r="D247" s="181" t="str">
        <f>IF('Factures - Autres'!D247="","",'Factures - Autres'!D247)</f>
        <v/>
      </c>
      <c r="E247" s="180" t="str">
        <f>IF('Factures - Autres'!E247="","",'Factures - Autres'!E247)</f>
        <v/>
      </c>
      <c r="F247" s="255" t="str">
        <f>IF('Factures - Autres'!H247="","",'Factures - Autres'!F247)</f>
        <v/>
      </c>
      <c r="G247" s="439" t="str">
        <f>IF('Factures - Autres'!H247="","",'Factures - Autres'!G247)</f>
        <v/>
      </c>
      <c r="H247" s="440" t="str">
        <f>IF('Factures - Autres'!H247="","",'Factures - Autres'!H247)</f>
        <v/>
      </c>
      <c r="I247" s="257"/>
      <c r="J247" s="258" t="str">
        <f t="shared" si="9"/>
        <v/>
      </c>
      <c r="K247" s="442" t="str">
        <f t="shared" si="10"/>
        <v/>
      </c>
      <c r="L247" s="443"/>
      <c r="M247" s="182"/>
      <c r="N247" s="185"/>
      <c r="O247" s="266" t="str">
        <f>IF(H247="","",IF(OR(I247="",J247="",K247=""),Listes!$A$69,IF(AND(L247="",I247&lt;&gt;""),Listes!$A$70,IF(AND(H247&lt;L247,N247=""),Listes!$A$71,IF(AND(K247&lt;J247,N247=""),Listes!$A$72,IF(AND(L247&lt;&gt;"",L247&lt;H247,M247=""),Listes!$A$73,IF(AND(P247="",OR(I247&lt;&gt;"",J247&lt;&gt;"",K247&lt;&gt;"")),Listes!$A$74,"")))))))</f>
        <v/>
      </c>
      <c r="P247" s="90"/>
      <c r="Q247" s="158">
        <f t="shared" si="11"/>
        <v>0</v>
      </c>
    </row>
    <row r="248" spans="1:17" ht="20.100000000000001" customHeight="1" x14ac:dyDescent="0.25">
      <c r="A248" s="174">
        <v>242</v>
      </c>
      <c r="B248" s="180" t="str">
        <f>IF('Factures - Autres'!B248="","",'Factures - Autres'!B248)</f>
        <v/>
      </c>
      <c r="C248" s="181" t="str">
        <f>IF('Factures - Autres'!C248="","",'Factures - Autres'!C248)</f>
        <v/>
      </c>
      <c r="D248" s="181" t="str">
        <f>IF('Factures - Autres'!D248="","",'Factures - Autres'!D248)</f>
        <v/>
      </c>
      <c r="E248" s="180" t="str">
        <f>IF('Factures - Autres'!E248="","",'Factures - Autres'!E248)</f>
        <v/>
      </c>
      <c r="F248" s="255" t="str">
        <f>IF('Factures - Autres'!H248="","",'Factures - Autres'!F248)</f>
        <v/>
      </c>
      <c r="G248" s="439" t="str">
        <f>IF('Factures - Autres'!H248="","",'Factures - Autres'!G248)</f>
        <v/>
      </c>
      <c r="H248" s="440" t="str">
        <f>IF('Factures - Autres'!H248="","",'Factures - Autres'!H248)</f>
        <v/>
      </c>
      <c r="I248" s="257"/>
      <c r="J248" s="258" t="str">
        <f t="shared" si="9"/>
        <v/>
      </c>
      <c r="K248" s="442" t="str">
        <f t="shared" si="10"/>
        <v/>
      </c>
      <c r="L248" s="443"/>
      <c r="M248" s="182"/>
      <c r="N248" s="185"/>
      <c r="O248" s="266" t="str">
        <f>IF(H248="","",IF(OR(I248="",J248="",K248=""),Listes!$A$69,IF(AND(L248="",I248&lt;&gt;""),Listes!$A$70,IF(AND(H248&lt;L248,N248=""),Listes!$A$71,IF(AND(K248&lt;J248,N248=""),Listes!$A$72,IF(AND(L248&lt;&gt;"",L248&lt;H248,M248=""),Listes!$A$73,IF(AND(P248="",OR(I248&lt;&gt;"",J248&lt;&gt;"",K248&lt;&gt;"")),Listes!$A$74,"")))))))</f>
        <v/>
      </c>
      <c r="P248" s="90"/>
      <c r="Q248" s="158">
        <f t="shared" si="11"/>
        <v>0</v>
      </c>
    </row>
    <row r="249" spans="1:17" ht="20.100000000000001" customHeight="1" x14ac:dyDescent="0.25">
      <c r="A249" s="174">
        <v>243</v>
      </c>
      <c r="B249" s="180" t="str">
        <f>IF('Factures - Autres'!B249="","",'Factures - Autres'!B249)</f>
        <v/>
      </c>
      <c r="C249" s="181" t="str">
        <f>IF('Factures - Autres'!C249="","",'Factures - Autres'!C249)</f>
        <v/>
      </c>
      <c r="D249" s="181" t="str">
        <f>IF('Factures - Autres'!D249="","",'Factures - Autres'!D249)</f>
        <v/>
      </c>
      <c r="E249" s="180" t="str">
        <f>IF('Factures - Autres'!E249="","",'Factures - Autres'!E249)</f>
        <v/>
      </c>
      <c r="F249" s="255" t="str">
        <f>IF('Factures - Autres'!H249="","",'Factures - Autres'!F249)</f>
        <v/>
      </c>
      <c r="G249" s="439" t="str">
        <f>IF('Factures - Autres'!H249="","",'Factures - Autres'!G249)</f>
        <v/>
      </c>
      <c r="H249" s="440" t="str">
        <f>IF('Factures - Autres'!H249="","",'Factures - Autres'!H249)</f>
        <v/>
      </c>
      <c r="I249" s="257"/>
      <c r="J249" s="258" t="str">
        <f t="shared" si="9"/>
        <v/>
      </c>
      <c r="K249" s="442" t="str">
        <f t="shared" si="10"/>
        <v/>
      </c>
      <c r="L249" s="443"/>
      <c r="M249" s="182"/>
      <c r="N249" s="185"/>
      <c r="O249" s="266" t="str">
        <f>IF(H249="","",IF(OR(I249="",J249="",K249=""),Listes!$A$69,IF(AND(L249="",I249&lt;&gt;""),Listes!$A$70,IF(AND(H249&lt;L249,N249=""),Listes!$A$71,IF(AND(K249&lt;J249,N249=""),Listes!$A$72,IF(AND(L249&lt;&gt;"",L249&lt;H249,M249=""),Listes!$A$73,IF(AND(P249="",OR(I249&lt;&gt;"",J249&lt;&gt;"",K249&lt;&gt;"")),Listes!$A$74,"")))))))</f>
        <v/>
      </c>
      <c r="P249" s="90"/>
      <c r="Q249" s="158">
        <f t="shared" si="11"/>
        <v>0</v>
      </c>
    </row>
    <row r="250" spans="1:17" ht="20.100000000000001" customHeight="1" x14ac:dyDescent="0.25">
      <c r="A250" s="174">
        <v>244</v>
      </c>
      <c r="B250" s="180" t="str">
        <f>IF('Factures - Autres'!B250="","",'Factures - Autres'!B250)</f>
        <v/>
      </c>
      <c r="C250" s="181" t="str">
        <f>IF('Factures - Autres'!C250="","",'Factures - Autres'!C250)</f>
        <v/>
      </c>
      <c r="D250" s="181" t="str">
        <f>IF('Factures - Autres'!D250="","",'Factures - Autres'!D250)</f>
        <v/>
      </c>
      <c r="E250" s="180" t="str">
        <f>IF('Factures - Autres'!E250="","",'Factures - Autres'!E250)</f>
        <v/>
      </c>
      <c r="F250" s="255" t="str">
        <f>IF('Factures - Autres'!H250="","",'Factures - Autres'!F250)</f>
        <v/>
      </c>
      <c r="G250" s="439" t="str">
        <f>IF('Factures - Autres'!H250="","",'Factures - Autres'!G250)</f>
        <v/>
      </c>
      <c r="H250" s="440" t="str">
        <f>IF('Factures - Autres'!H250="","",'Factures - Autres'!H250)</f>
        <v/>
      </c>
      <c r="I250" s="257"/>
      <c r="J250" s="258" t="str">
        <f t="shared" si="9"/>
        <v/>
      </c>
      <c r="K250" s="442" t="str">
        <f t="shared" si="10"/>
        <v/>
      </c>
      <c r="L250" s="443"/>
      <c r="M250" s="182"/>
      <c r="N250" s="185"/>
      <c r="O250" s="266" t="str">
        <f>IF(H250="","",IF(OR(I250="",J250="",K250=""),Listes!$A$69,IF(AND(L250="",I250&lt;&gt;""),Listes!$A$70,IF(AND(H250&lt;L250,N250=""),Listes!$A$71,IF(AND(K250&lt;J250,N250=""),Listes!$A$72,IF(AND(L250&lt;&gt;"",L250&lt;H250,M250=""),Listes!$A$73,IF(AND(P250="",OR(I250&lt;&gt;"",J250&lt;&gt;"",K250&lt;&gt;"")),Listes!$A$74,"")))))))</f>
        <v/>
      </c>
      <c r="P250" s="90"/>
      <c r="Q250" s="158">
        <f t="shared" si="11"/>
        <v>0</v>
      </c>
    </row>
    <row r="251" spans="1:17" ht="20.100000000000001" customHeight="1" x14ac:dyDescent="0.25">
      <c r="A251" s="174">
        <v>245</v>
      </c>
      <c r="B251" s="180" t="str">
        <f>IF('Factures - Autres'!B251="","",'Factures - Autres'!B251)</f>
        <v/>
      </c>
      <c r="C251" s="181" t="str">
        <f>IF('Factures - Autres'!C251="","",'Factures - Autres'!C251)</f>
        <v/>
      </c>
      <c r="D251" s="181" t="str">
        <f>IF('Factures - Autres'!D251="","",'Factures - Autres'!D251)</f>
        <v/>
      </c>
      <c r="E251" s="180" t="str">
        <f>IF('Factures - Autres'!E251="","",'Factures - Autres'!E251)</f>
        <v/>
      </c>
      <c r="F251" s="255" t="str">
        <f>IF('Factures - Autres'!H251="","",'Factures - Autres'!F251)</f>
        <v/>
      </c>
      <c r="G251" s="439" t="str">
        <f>IF('Factures - Autres'!H251="","",'Factures - Autres'!G251)</f>
        <v/>
      </c>
      <c r="H251" s="440" t="str">
        <f>IF('Factures - Autres'!H251="","",'Factures - Autres'!H251)</f>
        <v/>
      </c>
      <c r="I251" s="257"/>
      <c r="J251" s="258" t="str">
        <f t="shared" si="9"/>
        <v/>
      </c>
      <c r="K251" s="442" t="str">
        <f t="shared" si="10"/>
        <v/>
      </c>
      <c r="L251" s="443"/>
      <c r="M251" s="182"/>
      <c r="N251" s="185"/>
      <c r="O251" s="266" t="str">
        <f>IF(H251="","",IF(OR(I251="",J251="",K251=""),Listes!$A$69,IF(AND(L251="",I251&lt;&gt;""),Listes!$A$70,IF(AND(H251&lt;L251,N251=""),Listes!$A$71,IF(AND(K251&lt;J251,N251=""),Listes!$A$72,IF(AND(L251&lt;&gt;"",L251&lt;H251,M251=""),Listes!$A$73,IF(AND(P251="",OR(I251&lt;&gt;"",J251&lt;&gt;"",K251&lt;&gt;"")),Listes!$A$74,"")))))))</f>
        <v/>
      </c>
      <c r="P251" s="90"/>
      <c r="Q251" s="158">
        <f t="shared" si="11"/>
        <v>0</v>
      </c>
    </row>
    <row r="252" spans="1:17" ht="20.100000000000001" customHeight="1" x14ac:dyDescent="0.25">
      <c r="A252" s="174">
        <v>246</v>
      </c>
      <c r="B252" s="180" t="str">
        <f>IF('Factures - Autres'!B252="","",'Factures - Autres'!B252)</f>
        <v/>
      </c>
      <c r="C252" s="181" t="str">
        <f>IF('Factures - Autres'!C252="","",'Factures - Autres'!C252)</f>
        <v/>
      </c>
      <c r="D252" s="181" t="str">
        <f>IF('Factures - Autres'!D252="","",'Factures - Autres'!D252)</f>
        <v/>
      </c>
      <c r="E252" s="180" t="str">
        <f>IF('Factures - Autres'!E252="","",'Factures - Autres'!E252)</f>
        <v/>
      </c>
      <c r="F252" s="255" t="str">
        <f>IF('Factures - Autres'!H252="","",'Factures - Autres'!F252)</f>
        <v/>
      </c>
      <c r="G252" s="439" t="str">
        <f>IF('Factures - Autres'!H252="","",'Factures - Autres'!G252)</f>
        <v/>
      </c>
      <c r="H252" s="440" t="str">
        <f>IF('Factures - Autres'!H252="","",'Factures - Autres'!H252)</f>
        <v/>
      </c>
      <c r="I252" s="257"/>
      <c r="J252" s="258" t="str">
        <f t="shared" si="9"/>
        <v/>
      </c>
      <c r="K252" s="442" t="str">
        <f t="shared" si="10"/>
        <v/>
      </c>
      <c r="L252" s="443"/>
      <c r="M252" s="182"/>
      <c r="N252" s="185"/>
      <c r="O252" s="266" t="str">
        <f>IF(H252="","",IF(OR(I252="",J252="",K252=""),Listes!$A$69,IF(AND(L252="",I252&lt;&gt;""),Listes!$A$70,IF(AND(H252&lt;L252,N252=""),Listes!$A$71,IF(AND(K252&lt;J252,N252=""),Listes!$A$72,IF(AND(L252&lt;&gt;"",L252&lt;H252,M252=""),Listes!$A$73,IF(AND(P252="",OR(I252&lt;&gt;"",J252&lt;&gt;"",K252&lt;&gt;"")),Listes!$A$74,"")))))))</f>
        <v/>
      </c>
      <c r="P252" s="90"/>
      <c r="Q252" s="158">
        <f t="shared" si="11"/>
        <v>0</v>
      </c>
    </row>
    <row r="253" spans="1:17" ht="20.100000000000001" customHeight="1" x14ac:dyDescent="0.25">
      <c r="A253" s="174">
        <v>247</v>
      </c>
      <c r="B253" s="180" t="str">
        <f>IF('Factures - Autres'!B253="","",'Factures - Autres'!B253)</f>
        <v/>
      </c>
      <c r="C253" s="181" t="str">
        <f>IF('Factures - Autres'!C253="","",'Factures - Autres'!C253)</f>
        <v/>
      </c>
      <c r="D253" s="181" t="str">
        <f>IF('Factures - Autres'!D253="","",'Factures - Autres'!D253)</f>
        <v/>
      </c>
      <c r="E253" s="180" t="str">
        <f>IF('Factures - Autres'!E253="","",'Factures - Autres'!E253)</f>
        <v/>
      </c>
      <c r="F253" s="255" t="str">
        <f>IF('Factures - Autres'!H253="","",'Factures - Autres'!F253)</f>
        <v/>
      </c>
      <c r="G253" s="439" t="str">
        <f>IF('Factures - Autres'!H253="","",'Factures - Autres'!G253)</f>
        <v/>
      </c>
      <c r="H253" s="440" t="str">
        <f>IF('Factures - Autres'!H253="","",'Factures - Autres'!H253)</f>
        <v/>
      </c>
      <c r="I253" s="257"/>
      <c r="J253" s="258" t="str">
        <f t="shared" si="9"/>
        <v/>
      </c>
      <c r="K253" s="442" t="str">
        <f t="shared" si="10"/>
        <v/>
      </c>
      <c r="L253" s="443"/>
      <c r="M253" s="182"/>
      <c r="N253" s="185"/>
      <c r="O253" s="266" t="str">
        <f>IF(H253="","",IF(OR(I253="",J253="",K253=""),Listes!$A$69,IF(AND(L253="",I253&lt;&gt;""),Listes!$A$70,IF(AND(H253&lt;L253,N253=""),Listes!$A$71,IF(AND(K253&lt;J253,N253=""),Listes!$A$72,IF(AND(L253&lt;&gt;"",L253&lt;H253,M253=""),Listes!$A$73,IF(AND(P253="",OR(I253&lt;&gt;"",J253&lt;&gt;"",K253&lt;&gt;"")),Listes!$A$74,"")))))))</f>
        <v/>
      </c>
      <c r="P253" s="90"/>
      <c r="Q253" s="158">
        <f t="shared" si="11"/>
        <v>0</v>
      </c>
    </row>
    <row r="254" spans="1:17" ht="20.100000000000001" customHeight="1" x14ac:dyDescent="0.25">
      <c r="A254" s="174">
        <v>248</v>
      </c>
      <c r="B254" s="180" t="str">
        <f>IF('Factures - Autres'!B254="","",'Factures - Autres'!B254)</f>
        <v/>
      </c>
      <c r="C254" s="181" t="str">
        <f>IF('Factures - Autres'!C254="","",'Factures - Autres'!C254)</f>
        <v/>
      </c>
      <c r="D254" s="181" t="str">
        <f>IF('Factures - Autres'!D254="","",'Factures - Autres'!D254)</f>
        <v/>
      </c>
      <c r="E254" s="180" t="str">
        <f>IF('Factures - Autres'!E254="","",'Factures - Autres'!E254)</f>
        <v/>
      </c>
      <c r="F254" s="255" t="str">
        <f>IF('Factures - Autres'!H254="","",'Factures - Autres'!F254)</f>
        <v/>
      </c>
      <c r="G254" s="439" t="str">
        <f>IF('Factures - Autres'!H254="","",'Factures - Autres'!G254)</f>
        <v/>
      </c>
      <c r="H254" s="440" t="str">
        <f>IF('Factures - Autres'!H254="","",'Factures - Autres'!H254)</f>
        <v/>
      </c>
      <c r="I254" s="257"/>
      <c r="J254" s="258" t="str">
        <f t="shared" si="9"/>
        <v/>
      </c>
      <c r="K254" s="442" t="str">
        <f t="shared" si="10"/>
        <v/>
      </c>
      <c r="L254" s="443"/>
      <c r="M254" s="182"/>
      <c r="N254" s="185"/>
      <c r="O254" s="266" t="str">
        <f>IF(H254="","",IF(OR(I254="",J254="",K254=""),Listes!$A$69,IF(AND(L254="",I254&lt;&gt;""),Listes!$A$70,IF(AND(H254&lt;L254,N254=""),Listes!$A$71,IF(AND(K254&lt;J254,N254=""),Listes!$A$72,IF(AND(L254&lt;&gt;"",L254&lt;H254,M254=""),Listes!$A$73,IF(AND(P254="",OR(I254&lt;&gt;"",J254&lt;&gt;"",K254&lt;&gt;"")),Listes!$A$74,"")))))))</f>
        <v/>
      </c>
      <c r="P254" s="90"/>
      <c r="Q254" s="158">
        <f t="shared" si="11"/>
        <v>0</v>
      </c>
    </row>
    <row r="255" spans="1:17" ht="20.100000000000001" customHeight="1" x14ac:dyDescent="0.25">
      <c r="A255" s="174">
        <v>249</v>
      </c>
      <c r="B255" s="180" t="str">
        <f>IF('Factures - Autres'!B255="","",'Factures - Autres'!B255)</f>
        <v/>
      </c>
      <c r="C255" s="181" t="str">
        <f>IF('Factures - Autres'!C255="","",'Factures - Autres'!C255)</f>
        <v/>
      </c>
      <c r="D255" s="181" t="str">
        <f>IF('Factures - Autres'!D255="","",'Factures - Autres'!D255)</f>
        <v/>
      </c>
      <c r="E255" s="180" t="str">
        <f>IF('Factures - Autres'!E255="","",'Factures - Autres'!E255)</f>
        <v/>
      </c>
      <c r="F255" s="255" t="str">
        <f>IF('Factures - Autres'!H255="","",'Factures - Autres'!F255)</f>
        <v/>
      </c>
      <c r="G255" s="439" t="str">
        <f>IF('Factures - Autres'!H255="","",'Factures - Autres'!G255)</f>
        <v/>
      </c>
      <c r="H255" s="440" t="str">
        <f>IF('Factures - Autres'!H255="","",'Factures - Autres'!H255)</f>
        <v/>
      </c>
      <c r="I255" s="257"/>
      <c r="J255" s="258" t="str">
        <f t="shared" si="9"/>
        <v/>
      </c>
      <c r="K255" s="442" t="str">
        <f t="shared" si="10"/>
        <v/>
      </c>
      <c r="L255" s="443"/>
      <c r="M255" s="182"/>
      <c r="N255" s="185"/>
      <c r="O255" s="266" t="str">
        <f>IF(H255="","",IF(OR(I255="",J255="",K255=""),Listes!$A$69,IF(AND(L255="",I255&lt;&gt;""),Listes!$A$70,IF(AND(H255&lt;L255,N255=""),Listes!$A$71,IF(AND(K255&lt;J255,N255=""),Listes!$A$72,IF(AND(L255&lt;&gt;"",L255&lt;H255,M255=""),Listes!$A$73,IF(AND(P255="",OR(I255&lt;&gt;"",J255&lt;&gt;"",K255&lt;&gt;"")),Listes!$A$74,"")))))))</f>
        <v/>
      </c>
      <c r="P255" s="90"/>
      <c r="Q255" s="158">
        <f t="shared" si="11"/>
        <v>0</v>
      </c>
    </row>
    <row r="256" spans="1:17" ht="20.100000000000001" customHeight="1" x14ac:dyDescent="0.25">
      <c r="A256" s="174">
        <v>250</v>
      </c>
      <c r="B256" s="180" t="str">
        <f>IF('Factures - Autres'!B256="","",'Factures - Autres'!B256)</f>
        <v/>
      </c>
      <c r="C256" s="181" t="str">
        <f>IF('Factures - Autres'!C256="","",'Factures - Autres'!C256)</f>
        <v/>
      </c>
      <c r="D256" s="181" t="str">
        <f>IF('Factures - Autres'!D256="","",'Factures - Autres'!D256)</f>
        <v/>
      </c>
      <c r="E256" s="180" t="str">
        <f>IF('Factures - Autres'!E256="","",'Factures - Autres'!E256)</f>
        <v/>
      </c>
      <c r="F256" s="255" t="str">
        <f>IF('Factures - Autres'!H256="","",'Factures - Autres'!F256)</f>
        <v/>
      </c>
      <c r="G256" s="439" t="str">
        <f>IF('Factures - Autres'!H256="","",'Factures - Autres'!G256)</f>
        <v/>
      </c>
      <c r="H256" s="440" t="str">
        <f>IF('Factures - Autres'!H256="","",'Factures - Autres'!H256)</f>
        <v/>
      </c>
      <c r="I256" s="257"/>
      <c r="J256" s="258" t="str">
        <f t="shared" si="9"/>
        <v/>
      </c>
      <c r="K256" s="442" t="str">
        <f t="shared" si="10"/>
        <v/>
      </c>
      <c r="L256" s="443"/>
      <c r="M256" s="182"/>
      <c r="N256" s="185"/>
      <c r="O256" s="266" t="str">
        <f>IF(H256="","",IF(OR(I256="",J256="",K256=""),Listes!$A$69,IF(AND(L256="",I256&lt;&gt;""),Listes!$A$70,IF(AND(H256&lt;L256,N256=""),Listes!$A$71,IF(AND(K256&lt;J256,N256=""),Listes!$A$72,IF(AND(L256&lt;&gt;"",L256&lt;H256,M256=""),Listes!$A$73,IF(AND(P256="",OR(I256&lt;&gt;"",J256&lt;&gt;"",K256&lt;&gt;"")),Listes!$A$74,"")))))))</f>
        <v/>
      </c>
      <c r="P256" s="90"/>
      <c r="Q256" s="158">
        <f t="shared" si="11"/>
        <v>0</v>
      </c>
    </row>
    <row r="257" spans="1:17" ht="20.100000000000001" customHeight="1" x14ac:dyDescent="0.25">
      <c r="A257" s="174">
        <v>251</v>
      </c>
      <c r="B257" s="180" t="str">
        <f>IF('Factures - Autres'!B257="","",'Factures - Autres'!B257)</f>
        <v/>
      </c>
      <c r="C257" s="181" t="str">
        <f>IF('Factures - Autres'!C257="","",'Factures - Autres'!C257)</f>
        <v/>
      </c>
      <c r="D257" s="181" t="str">
        <f>IF('Factures - Autres'!D257="","",'Factures - Autres'!D257)</f>
        <v/>
      </c>
      <c r="E257" s="180" t="str">
        <f>IF('Factures - Autres'!E257="","",'Factures - Autres'!E257)</f>
        <v/>
      </c>
      <c r="F257" s="255" t="str">
        <f>IF('Factures - Autres'!H257="","",'Factures - Autres'!F257)</f>
        <v/>
      </c>
      <c r="G257" s="439" t="str">
        <f>IF('Factures - Autres'!H257="","",'Factures - Autres'!G257)</f>
        <v/>
      </c>
      <c r="H257" s="440" t="str">
        <f>IF('Factures - Autres'!H257="","",'Factures - Autres'!H257)</f>
        <v/>
      </c>
      <c r="I257" s="257"/>
      <c r="J257" s="258" t="str">
        <f t="shared" si="9"/>
        <v/>
      </c>
      <c r="K257" s="442" t="str">
        <f t="shared" si="10"/>
        <v/>
      </c>
      <c r="L257" s="443"/>
      <c r="M257" s="182"/>
      <c r="N257" s="185"/>
      <c r="O257" s="266" t="str">
        <f>IF(H257="","",IF(OR(I257="",J257="",K257=""),Listes!$A$69,IF(AND(L257="",I257&lt;&gt;""),Listes!$A$70,IF(AND(H257&lt;L257,N257=""),Listes!$A$71,IF(AND(K257&lt;J257,N257=""),Listes!$A$72,IF(AND(L257&lt;&gt;"",L257&lt;H257,M257=""),Listes!$A$73,IF(AND(P257="",OR(I257&lt;&gt;"",J257&lt;&gt;"",K257&lt;&gt;"")),Listes!$A$74,"")))))))</f>
        <v/>
      </c>
      <c r="P257" s="90"/>
      <c r="Q257" s="158">
        <f t="shared" si="11"/>
        <v>0</v>
      </c>
    </row>
    <row r="258" spans="1:17" ht="20.100000000000001" customHeight="1" x14ac:dyDescent="0.25">
      <c r="A258" s="174">
        <v>252</v>
      </c>
      <c r="B258" s="180" t="str">
        <f>IF('Factures - Autres'!B258="","",'Factures - Autres'!B258)</f>
        <v/>
      </c>
      <c r="C258" s="181" t="str">
        <f>IF('Factures - Autres'!C258="","",'Factures - Autres'!C258)</f>
        <v/>
      </c>
      <c r="D258" s="181" t="str">
        <f>IF('Factures - Autres'!D258="","",'Factures - Autres'!D258)</f>
        <v/>
      </c>
      <c r="E258" s="180" t="str">
        <f>IF('Factures - Autres'!E258="","",'Factures - Autres'!E258)</f>
        <v/>
      </c>
      <c r="F258" s="255" t="str">
        <f>IF('Factures - Autres'!H258="","",'Factures - Autres'!F258)</f>
        <v/>
      </c>
      <c r="G258" s="439" t="str">
        <f>IF('Factures - Autres'!H258="","",'Factures - Autres'!G258)</f>
        <v/>
      </c>
      <c r="H258" s="440" t="str">
        <f>IF('Factures - Autres'!H258="","",'Factures - Autres'!H258)</f>
        <v/>
      </c>
      <c r="I258" s="257"/>
      <c r="J258" s="258" t="str">
        <f t="shared" si="9"/>
        <v/>
      </c>
      <c r="K258" s="442" t="str">
        <f t="shared" si="10"/>
        <v/>
      </c>
      <c r="L258" s="443"/>
      <c r="M258" s="182"/>
      <c r="N258" s="185"/>
      <c r="O258" s="266" t="str">
        <f>IF(H258="","",IF(OR(I258="",J258="",K258=""),Listes!$A$69,IF(AND(L258="",I258&lt;&gt;""),Listes!$A$70,IF(AND(H258&lt;L258,N258=""),Listes!$A$71,IF(AND(K258&lt;J258,N258=""),Listes!$A$72,IF(AND(L258&lt;&gt;"",L258&lt;H258,M258=""),Listes!$A$73,IF(AND(P258="",OR(I258&lt;&gt;"",J258&lt;&gt;"",K258&lt;&gt;"")),Listes!$A$74,"")))))))</f>
        <v/>
      </c>
      <c r="P258" s="90"/>
      <c r="Q258" s="158">
        <f t="shared" si="11"/>
        <v>0</v>
      </c>
    </row>
    <row r="259" spans="1:17" ht="20.100000000000001" customHeight="1" x14ac:dyDescent="0.25">
      <c r="A259" s="174">
        <v>253</v>
      </c>
      <c r="B259" s="180" t="str">
        <f>IF('Factures - Autres'!B259="","",'Factures - Autres'!B259)</f>
        <v/>
      </c>
      <c r="C259" s="181" t="str">
        <f>IF('Factures - Autres'!C259="","",'Factures - Autres'!C259)</f>
        <v/>
      </c>
      <c r="D259" s="181" t="str">
        <f>IF('Factures - Autres'!D259="","",'Factures - Autres'!D259)</f>
        <v/>
      </c>
      <c r="E259" s="180" t="str">
        <f>IF('Factures - Autres'!E259="","",'Factures - Autres'!E259)</f>
        <v/>
      </c>
      <c r="F259" s="255" t="str">
        <f>IF('Factures - Autres'!H259="","",'Factures - Autres'!F259)</f>
        <v/>
      </c>
      <c r="G259" s="439" t="str">
        <f>IF('Factures - Autres'!H259="","",'Factures - Autres'!G259)</f>
        <v/>
      </c>
      <c r="H259" s="440" t="str">
        <f>IF('Factures - Autres'!H259="","",'Factures - Autres'!H259)</f>
        <v/>
      </c>
      <c r="I259" s="257"/>
      <c r="J259" s="258" t="str">
        <f t="shared" si="9"/>
        <v/>
      </c>
      <c r="K259" s="442" t="str">
        <f t="shared" si="10"/>
        <v/>
      </c>
      <c r="L259" s="443"/>
      <c r="M259" s="182"/>
      <c r="N259" s="185"/>
      <c r="O259" s="266" t="str">
        <f>IF(H259="","",IF(OR(I259="",J259="",K259=""),Listes!$A$69,IF(AND(L259="",I259&lt;&gt;""),Listes!$A$70,IF(AND(H259&lt;L259,N259=""),Listes!$A$71,IF(AND(K259&lt;J259,N259=""),Listes!$A$72,IF(AND(L259&lt;&gt;"",L259&lt;H259,M259=""),Listes!$A$73,IF(AND(P259="",OR(I259&lt;&gt;"",J259&lt;&gt;"",K259&lt;&gt;"")),Listes!$A$74,"")))))))</f>
        <v/>
      </c>
      <c r="P259" s="90"/>
      <c r="Q259" s="158">
        <f t="shared" si="11"/>
        <v>0</v>
      </c>
    </row>
    <row r="260" spans="1:17" ht="20.100000000000001" customHeight="1" x14ac:dyDescent="0.25">
      <c r="A260" s="174">
        <v>254</v>
      </c>
      <c r="B260" s="180" t="str">
        <f>IF('Factures - Autres'!B260="","",'Factures - Autres'!B260)</f>
        <v/>
      </c>
      <c r="C260" s="181" t="str">
        <f>IF('Factures - Autres'!C260="","",'Factures - Autres'!C260)</f>
        <v/>
      </c>
      <c r="D260" s="181" t="str">
        <f>IF('Factures - Autres'!D260="","",'Factures - Autres'!D260)</f>
        <v/>
      </c>
      <c r="E260" s="180" t="str">
        <f>IF('Factures - Autres'!E260="","",'Factures - Autres'!E260)</f>
        <v/>
      </c>
      <c r="F260" s="255" t="str">
        <f>IF('Factures - Autres'!H260="","",'Factures - Autres'!F260)</f>
        <v/>
      </c>
      <c r="G260" s="439" t="str">
        <f>IF('Factures - Autres'!H260="","",'Factures - Autres'!G260)</f>
        <v/>
      </c>
      <c r="H260" s="440" t="str">
        <f>IF('Factures - Autres'!H260="","",'Factures - Autres'!H260)</f>
        <v/>
      </c>
      <c r="I260" s="257"/>
      <c r="J260" s="258" t="str">
        <f t="shared" si="9"/>
        <v/>
      </c>
      <c r="K260" s="442" t="str">
        <f t="shared" si="10"/>
        <v/>
      </c>
      <c r="L260" s="443"/>
      <c r="M260" s="182"/>
      <c r="N260" s="185"/>
      <c r="O260" s="266" t="str">
        <f>IF(H260="","",IF(OR(I260="",J260="",K260=""),Listes!$A$69,IF(AND(L260="",I260&lt;&gt;""),Listes!$A$70,IF(AND(H260&lt;L260,N260=""),Listes!$A$71,IF(AND(K260&lt;J260,N260=""),Listes!$A$72,IF(AND(L260&lt;&gt;"",L260&lt;H260,M260=""),Listes!$A$73,IF(AND(P260="",OR(I260&lt;&gt;"",J260&lt;&gt;"",K260&lt;&gt;"")),Listes!$A$74,"")))))))</f>
        <v/>
      </c>
      <c r="P260" s="90"/>
      <c r="Q260" s="158">
        <f t="shared" si="11"/>
        <v>0</v>
      </c>
    </row>
    <row r="261" spans="1:17" ht="20.100000000000001" customHeight="1" x14ac:dyDescent="0.25">
      <c r="A261" s="174">
        <v>255</v>
      </c>
      <c r="B261" s="180" t="str">
        <f>IF('Factures - Autres'!B261="","",'Factures - Autres'!B261)</f>
        <v/>
      </c>
      <c r="C261" s="181" t="str">
        <f>IF('Factures - Autres'!C261="","",'Factures - Autres'!C261)</f>
        <v/>
      </c>
      <c r="D261" s="181" t="str">
        <f>IF('Factures - Autres'!D261="","",'Factures - Autres'!D261)</f>
        <v/>
      </c>
      <c r="E261" s="180" t="str">
        <f>IF('Factures - Autres'!E261="","",'Factures - Autres'!E261)</f>
        <v/>
      </c>
      <c r="F261" s="255" t="str">
        <f>IF('Factures - Autres'!H261="","",'Factures - Autres'!F261)</f>
        <v/>
      </c>
      <c r="G261" s="439" t="str">
        <f>IF('Factures - Autres'!H261="","",'Factures - Autres'!G261)</f>
        <v/>
      </c>
      <c r="H261" s="440" t="str">
        <f>IF('Factures - Autres'!H261="","",'Factures - Autres'!H261)</f>
        <v/>
      </c>
      <c r="I261" s="257"/>
      <c r="J261" s="258" t="str">
        <f t="shared" si="9"/>
        <v/>
      </c>
      <c r="K261" s="442" t="str">
        <f t="shared" si="10"/>
        <v/>
      </c>
      <c r="L261" s="443"/>
      <c r="M261" s="182"/>
      <c r="N261" s="185"/>
      <c r="O261" s="266" t="str">
        <f>IF(H261="","",IF(OR(I261="",J261="",K261=""),Listes!$A$69,IF(AND(L261="",I261&lt;&gt;""),Listes!$A$70,IF(AND(H261&lt;L261,N261=""),Listes!$A$71,IF(AND(K261&lt;J261,N261=""),Listes!$A$72,IF(AND(L261&lt;&gt;"",L261&lt;H261,M261=""),Listes!$A$73,IF(AND(P261="",OR(I261&lt;&gt;"",J261&lt;&gt;"",K261&lt;&gt;"")),Listes!$A$74,"")))))))</f>
        <v/>
      </c>
      <c r="P261" s="90"/>
      <c r="Q261" s="158">
        <f t="shared" si="11"/>
        <v>0</v>
      </c>
    </row>
    <row r="262" spans="1:17" ht="20.100000000000001" customHeight="1" x14ac:dyDescent="0.25">
      <c r="A262" s="174">
        <v>256</v>
      </c>
      <c r="B262" s="180" t="str">
        <f>IF('Factures - Autres'!B262="","",'Factures - Autres'!B262)</f>
        <v/>
      </c>
      <c r="C262" s="181" t="str">
        <f>IF('Factures - Autres'!C262="","",'Factures - Autres'!C262)</f>
        <v/>
      </c>
      <c r="D262" s="181" t="str">
        <f>IF('Factures - Autres'!D262="","",'Factures - Autres'!D262)</f>
        <v/>
      </c>
      <c r="E262" s="180" t="str">
        <f>IF('Factures - Autres'!E262="","",'Factures - Autres'!E262)</f>
        <v/>
      </c>
      <c r="F262" s="255" t="str">
        <f>IF('Factures - Autres'!H262="","",'Factures - Autres'!F262)</f>
        <v/>
      </c>
      <c r="G262" s="439" t="str">
        <f>IF('Factures - Autres'!H262="","",'Factures - Autres'!G262)</f>
        <v/>
      </c>
      <c r="H262" s="440" t="str">
        <f>IF('Factures - Autres'!H262="","",'Factures - Autres'!H262)</f>
        <v/>
      </c>
      <c r="I262" s="257"/>
      <c r="J262" s="258" t="str">
        <f t="shared" si="9"/>
        <v/>
      </c>
      <c r="K262" s="442" t="str">
        <f t="shared" si="10"/>
        <v/>
      </c>
      <c r="L262" s="443"/>
      <c r="M262" s="182"/>
      <c r="N262" s="185"/>
      <c r="O262" s="266" t="str">
        <f>IF(H262="","",IF(OR(I262="",J262="",K262=""),Listes!$A$69,IF(AND(L262="",I262&lt;&gt;""),Listes!$A$70,IF(AND(H262&lt;L262,N262=""),Listes!$A$71,IF(AND(K262&lt;J262,N262=""),Listes!$A$72,IF(AND(L262&lt;&gt;"",L262&lt;H262,M262=""),Listes!$A$73,IF(AND(P262="",OR(I262&lt;&gt;"",J262&lt;&gt;"",K262&lt;&gt;"")),Listes!$A$74,"")))))))</f>
        <v/>
      </c>
      <c r="P262" s="90"/>
      <c r="Q262" s="158">
        <f t="shared" si="11"/>
        <v>0</v>
      </c>
    </row>
    <row r="263" spans="1:17" ht="20.100000000000001" customHeight="1" x14ac:dyDescent="0.25">
      <c r="A263" s="174">
        <v>257</v>
      </c>
      <c r="B263" s="180" t="str">
        <f>IF('Factures - Autres'!B263="","",'Factures - Autres'!B263)</f>
        <v/>
      </c>
      <c r="C263" s="181" t="str">
        <f>IF('Factures - Autres'!C263="","",'Factures - Autres'!C263)</f>
        <v/>
      </c>
      <c r="D263" s="181" t="str">
        <f>IF('Factures - Autres'!D263="","",'Factures - Autres'!D263)</f>
        <v/>
      </c>
      <c r="E263" s="180" t="str">
        <f>IF('Factures - Autres'!E263="","",'Factures - Autres'!E263)</f>
        <v/>
      </c>
      <c r="F263" s="255" t="str">
        <f>IF('Factures - Autres'!H263="","",'Factures - Autres'!F263)</f>
        <v/>
      </c>
      <c r="G263" s="439" t="str">
        <f>IF('Factures - Autres'!H263="","",'Factures - Autres'!G263)</f>
        <v/>
      </c>
      <c r="H263" s="440" t="str">
        <f>IF('Factures - Autres'!H263="","",'Factures - Autres'!H263)</f>
        <v/>
      </c>
      <c r="I263" s="257"/>
      <c r="J263" s="258" t="str">
        <f t="shared" si="9"/>
        <v/>
      </c>
      <c r="K263" s="442" t="str">
        <f t="shared" si="10"/>
        <v/>
      </c>
      <c r="L263" s="443"/>
      <c r="M263" s="182"/>
      <c r="N263" s="185"/>
      <c r="O263" s="266" t="str">
        <f>IF(H263="","",IF(OR(I263="",J263="",K263=""),Listes!$A$69,IF(AND(L263="",I263&lt;&gt;""),Listes!$A$70,IF(AND(H263&lt;L263,N263=""),Listes!$A$71,IF(AND(K263&lt;J263,N263=""),Listes!$A$72,IF(AND(L263&lt;&gt;"",L263&lt;H263,M263=""),Listes!$A$73,IF(AND(P263="",OR(I263&lt;&gt;"",J263&lt;&gt;"",K263&lt;&gt;"")),Listes!$A$74,"")))))))</f>
        <v/>
      </c>
      <c r="P263" s="90"/>
      <c r="Q263" s="158">
        <f t="shared" si="11"/>
        <v>0</v>
      </c>
    </row>
    <row r="264" spans="1:17" ht="20.100000000000001" customHeight="1" x14ac:dyDescent="0.25">
      <c r="A264" s="174">
        <v>258</v>
      </c>
      <c r="B264" s="180" t="str">
        <f>IF('Factures - Autres'!B264="","",'Factures - Autres'!B264)</f>
        <v/>
      </c>
      <c r="C264" s="181" t="str">
        <f>IF('Factures - Autres'!C264="","",'Factures - Autres'!C264)</f>
        <v/>
      </c>
      <c r="D264" s="181" t="str">
        <f>IF('Factures - Autres'!D264="","",'Factures - Autres'!D264)</f>
        <v/>
      </c>
      <c r="E264" s="180" t="str">
        <f>IF('Factures - Autres'!E264="","",'Factures - Autres'!E264)</f>
        <v/>
      </c>
      <c r="F264" s="255" t="str">
        <f>IF('Factures - Autres'!H264="","",'Factures - Autres'!F264)</f>
        <v/>
      </c>
      <c r="G264" s="439" t="str">
        <f>IF('Factures - Autres'!H264="","",'Factures - Autres'!G264)</f>
        <v/>
      </c>
      <c r="H264" s="440" t="str">
        <f>IF('Factures - Autres'!H264="","",'Factures - Autres'!H264)</f>
        <v/>
      </c>
      <c r="I264" s="257"/>
      <c r="J264" s="258" t="str">
        <f t="shared" ref="J264:J327" si="12">IF(OR($I264="",H264=""),"",IF(I264="KO","",F264))</f>
        <v/>
      </c>
      <c r="K264" s="442" t="str">
        <f t="shared" ref="K264:K327" si="13">IF(OR($I264="",H264=""),"",IF(I264="KO","",G264))</f>
        <v/>
      </c>
      <c r="L264" s="443"/>
      <c r="M264" s="182"/>
      <c r="N264" s="185"/>
      <c r="O264" s="266" t="str">
        <f>IF(H264="","",IF(OR(I264="",J264="",K264=""),Listes!$A$69,IF(AND(L264="",I264&lt;&gt;""),Listes!$A$70,IF(AND(H264&lt;L264,N264=""),Listes!$A$71,IF(AND(K264&lt;J264,N264=""),Listes!$A$72,IF(AND(L264&lt;&gt;"",L264&lt;H264,M264=""),Listes!$A$73,IF(AND(P264="",OR(I264&lt;&gt;"",J264&lt;&gt;"",K264&lt;&gt;"")),Listes!$A$74,"")))))))</f>
        <v/>
      </c>
      <c r="P264" s="90"/>
      <c r="Q264" s="158">
        <f t="shared" ref="Q264:Q327" si="14">IF(AND(B264&lt;&gt;"",P264&lt;&gt;"Oui"),1,0)</f>
        <v>0</v>
      </c>
    </row>
    <row r="265" spans="1:17" ht="20.100000000000001" customHeight="1" x14ac:dyDescent="0.25">
      <c r="A265" s="174">
        <v>259</v>
      </c>
      <c r="B265" s="180" t="str">
        <f>IF('Factures - Autres'!B265="","",'Factures - Autres'!B265)</f>
        <v/>
      </c>
      <c r="C265" s="181" t="str">
        <f>IF('Factures - Autres'!C265="","",'Factures - Autres'!C265)</f>
        <v/>
      </c>
      <c r="D265" s="181" t="str">
        <f>IF('Factures - Autres'!D265="","",'Factures - Autres'!D265)</f>
        <v/>
      </c>
      <c r="E265" s="180" t="str">
        <f>IF('Factures - Autres'!E265="","",'Factures - Autres'!E265)</f>
        <v/>
      </c>
      <c r="F265" s="255" t="str">
        <f>IF('Factures - Autres'!H265="","",'Factures - Autres'!F265)</f>
        <v/>
      </c>
      <c r="G265" s="439" t="str">
        <f>IF('Factures - Autres'!H265="","",'Factures - Autres'!G265)</f>
        <v/>
      </c>
      <c r="H265" s="440" t="str">
        <f>IF('Factures - Autres'!H265="","",'Factures - Autres'!H265)</f>
        <v/>
      </c>
      <c r="I265" s="257"/>
      <c r="J265" s="258" t="str">
        <f t="shared" si="12"/>
        <v/>
      </c>
      <c r="K265" s="442" t="str">
        <f t="shared" si="13"/>
        <v/>
      </c>
      <c r="L265" s="443"/>
      <c r="M265" s="182"/>
      <c r="N265" s="185"/>
      <c r="O265" s="266" t="str">
        <f>IF(H265="","",IF(OR(I265="",J265="",K265=""),Listes!$A$69,IF(AND(L265="",I265&lt;&gt;""),Listes!$A$70,IF(AND(H265&lt;L265,N265=""),Listes!$A$71,IF(AND(K265&lt;J265,N265=""),Listes!$A$72,IF(AND(L265&lt;&gt;"",L265&lt;H265,M265=""),Listes!$A$73,IF(AND(P265="",OR(I265&lt;&gt;"",J265&lt;&gt;"",K265&lt;&gt;"")),Listes!$A$74,"")))))))</f>
        <v/>
      </c>
      <c r="P265" s="90"/>
      <c r="Q265" s="158">
        <f t="shared" si="14"/>
        <v>0</v>
      </c>
    </row>
    <row r="266" spans="1:17" ht="20.100000000000001" customHeight="1" x14ac:dyDescent="0.25">
      <c r="A266" s="174">
        <v>260</v>
      </c>
      <c r="B266" s="180" t="str">
        <f>IF('Factures - Autres'!B266="","",'Factures - Autres'!B266)</f>
        <v/>
      </c>
      <c r="C266" s="181" t="str">
        <f>IF('Factures - Autres'!C266="","",'Factures - Autres'!C266)</f>
        <v/>
      </c>
      <c r="D266" s="181" t="str">
        <f>IF('Factures - Autres'!D266="","",'Factures - Autres'!D266)</f>
        <v/>
      </c>
      <c r="E266" s="180" t="str">
        <f>IF('Factures - Autres'!E266="","",'Factures - Autres'!E266)</f>
        <v/>
      </c>
      <c r="F266" s="255" t="str">
        <f>IF('Factures - Autres'!H266="","",'Factures - Autres'!F266)</f>
        <v/>
      </c>
      <c r="G266" s="439" t="str">
        <f>IF('Factures - Autres'!H266="","",'Factures - Autres'!G266)</f>
        <v/>
      </c>
      <c r="H266" s="440" t="str">
        <f>IF('Factures - Autres'!H266="","",'Factures - Autres'!H266)</f>
        <v/>
      </c>
      <c r="I266" s="257"/>
      <c r="J266" s="258" t="str">
        <f t="shared" si="12"/>
        <v/>
      </c>
      <c r="K266" s="442" t="str">
        <f t="shared" si="13"/>
        <v/>
      </c>
      <c r="L266" s="443"/>
      <c r="M266" s="182"/>
      <c r="N266" s="185"/>
      <c r="O266" s="266" t="str">
        <f>IF(H266="","",IF(OR(I266="",J266="",K266=""),Listes!$A$69,IF(AND(L266="",I266&lt;&gt;""),Listes!$A$70,IF(AND(H266&lt;L266,N266=""),Listes!$A$71,IF(AND(K266&lt;J266,N266=""),Listes!$A$72,IF(AND(L266&lt;&gt;"",L266&lt;H266,M266=""),Listes!$A$73,IF(AND(P266="",OR(I266&lt;&gt;"",J266&lt;&gt;"",K266&lt;&gt;"")),Listes!$A$74,"")))))))</f>
        <v/>
      </c>
      <c r="P266" s="90"/>
      <c r="Q266" s="158">
        <f t="shared" si="14"/>
        <v>0</v>
      </c>
    </row>
    <row r="267" spans="1:17" ht="20.100000000000001" customHeight="1" x14ac:dyDescent="0.25">
      <c r="A267" s="174">
        <v>261</v>
      </c>
      <c r="B267" s="180" t="str">
        <f>IF('Factures - Autres'!B267="","",'Factures - Autres'!B267)</f>
        <v/>
      </c>
      <c r="C267" s="181" t="str">
        <f>IF('Factures - Autres'!C267="","",'Factures - Autres'!C267)</f>
        <v/>
      </c>
      <c r="D267" s="181" t="str">
        <f>IF('Factures - Autres'!D267="","",'Factures - Autres'!D267)</f>
        <v/>
      </c>
      <c r="E267" s="180" t="str">
        <f>IF('Factures - Autres'!E267="","",'Factures - Autres'!E267)</f>
        <v/>
      </c>
      <c r="F267" s="255" t="str">
        <f>IF('Factures - Autres'!H267="","",'Factures - Autres'!F267)</f>
        <v/>
      </c>
      <c r="G267" s="439" t="str">
        <f>IF('Factures - Autres'!H267="","",'Factures - Autres'!G267)</f>
        <v/>
      </c>
      <c r="H267" s="440" t="str">
        <f>IF('Factures - Autres'!H267="","",'Factures - Autres'!H267)</f>
        <v/>
      </c>
      <c r="I267" s="257"/>
      <c r="J267" s="258" t="str">
        <f t="shared" si="12"/>
        <v/>
      </c>
      <c r="K267" s="442" t="str">
        <f t="shared" si="13"/>
        <v/>
      </c>
      <c r="L267" s="443"/>
      <c r="M267" s="182"/>
      <c r="N267" s="185"/>
      <c r="O267" s="266" t="str">
        <f>IF(H267="","",IF(OR(I267="",J267="",K267=""),Listes!$A$69,IF(AND(L267="",I267&lt;&gt;""),Listes!$A$70,IF(AND(H267&lt;L267,N267=""),Listes!$A$71,IF(AND(K267&lt;J267,N267=""),Listes!$A$72,IF(AND(L267&lt;&gt;"",L267&lt;H267,M267=""),Listes!$A$73,IF(AND(P267="",OR(I267&lt;&gt;"",J267&lt;&gt;"",K267&lt;&gt;"")),Listes!$A$74,"")))))))</f>
        <v/>
      </c>
      <c r="P267" s="90"/>
      <c r="Q267" s="158">
        <f t="shared" si="14"/>
        <v>0</v>
      </c>
    </row>
    <row r="268" spans="1:17" ht="20.100000000000001" customHeight="1" x14ac:dyDescent="0.25">
      <c r="A268" s="174">
        <v>262</v>
      </c>
      <c r="B268" s="180" t="str">
        <f>IF('Factures - Autres'!B268="","",'Factures - Autres'!B268)</f>
        <v/>
      </c>
      <c r="C268" s="181" t="str">
        <f>IF('Factures - Autres'!C268="","",'Factures - Autres'!C268)</f>
        <v/>
      </c>
      <c r="D268" s="181" t="str">
        <f>IF('Factures - Autres'!D268="","",'Factures - Autres'!D268)</f>
        <v/>
      </c>
      <c r="E268" s="180" t="str">
        <f>IF('Factures - Autres'!E268="","",'Factures - Autres'!E268)</f>
        <v/>
      </c>
      <c r="F268" s="255" t="str">
        <f>IF('Factures - Autres'!H268="","",'Factures - Autres'!F268)</f>
        <v/>
      </c>
      <c r="G268" s="439" t="str">
        <f>IF('Factures - Autres'!H268="","",'Factures - Autres'!G268)</f>
        <v/>
      </c>
      <c r="H268" s="440" t="str">
        <f>IF('Factures - Autres'!H268="","",'Factures - Autres'!H268)</f>
        <v/>
      </c>
      <c r="I268" s="257"/>
      <c r="J268" s="258" t="str">
        <f t="shared" si="12"/>
        <v/>
      </c>
      <c r="K268" s="442" t="str">
        <f t="shared" si="13"/>
        <v/>
      </c>
      <c r="L268" s="443"/>
      <c r="M268" s="182"/>
      <c r="N268" s="185"/>
      <c r="O268" s="266" t="str">
        <f>IF(H268="","",IF(OR(I268="",J268="",K268=""),Listes!$A$69,IF(AND(L268="",I268&lt;&gt;""),Listes!$A$70,IF(AND(H268&lt;L268,N268=""),Listes!$A$71,IF(AND(K268&lt;J268,N268=""),Listes!$A$72,IF(AND(L268&lt;&gt;"",L268&lt;H268,M268=""),Listes!$A$73,IF(AND(P268="",OR(I268&lt;&gt;"",J268&lt;&gt;"",K268&lt;&gt;"")),Listes!$A$74,"")))))))</f>
        <v/>
      </c>
      <c r="P268" s="90"/>
      <c r="Q268" s="158">
        <f t="shared" si="14"/>
        <v>0</v>
      </c>
    </row>
    <row r="269" spans="1:17" ht="20.100000000000001" customHeight="1" x14ac:dyDescent="0.25">
      <c r="A269" s="174">
        <v>263</v>
      </c>
      <c r="B269" s="180" t="str">
        <f>IF('Factures - Autres'!B269="","",'Factures - Autres'!B269)</f>
        <v/>
      </c>
      <c r="C269" s="181" t="str">
        <f>IF('Factures - Autres'!C269="","",'Factures - Autres'!C269)</f>
        <v/>
      </c>
      <c r="D269" s="181" t="str">
        <f>IF('Factures - Autres'!D269="","",'Factures - Autres'!D269)</f>
        <v/>
      </c>
      <c r="E269" s="180" t="str">
        <f>IF('Factures - Autres'!E269="","",'Factures - Autres'!E269)</f>
        <v/>
      </c>
      <c r="F269" s="255" t="str">
        <f>IF('Factures - Autres'!H269="","",'Factures - Autres'!F269)</f>
        <v/>
      </c>
      <c r="G269" s="439" t="str">
        <f>IF('Factures - Autres'!H269="","",'Factures - Autres'!G269)</f>
        <v/>
      </c>
      <c r="H269" s="440" t="str">
        <f>IF('Factures - Autres'!H269="","",'Factures - Autres'!H269)</f>
        <v/>
      </c>
      <c r="I269" s="257"/>
      <c r="J269" s="258" t="str">
        <f t="shared" si="12"/>
        <v/>
      </c>
      <c r="K269" s="442" t="str">
        <f t="shared" si="13"/>
        <v/>
      </c>
      <c r="L269" s="443"/>
      <c r="M269" s="182"/>
      <c r="N269" s="185"/>
      <c r="O269" s="266" t="str">
        <f>IF(H269="","",IF(OR(I269="",J269="",K269=""),Listes!$A$69,IF(AND(L269="",I269&lt;&gt;""),Listes!$A$70,IF(AND(H269&lt;L269,N269=""),Listes!$A$71,IF(AND(K269&lt;J269,N269=""),Listes!$A$72,IF(AND(L269&lt;&gt;"",L269&lt;H269,M269=""),Listes!$A$73,IF(AND(P269="",OR(I269&lt;&gt;"",J269&lt;&gt;"",K269&lt;&gt;"")),Listes!$A$74,"")))))))</f>
        <v/>
      </c>
      <c r="P269" s="90"/>
      <c r="Q269" s="158">
        <f t="shared" si="14"/>
        <v>0</v>
      </c>
    </row>
    <row r="270" spans="1:17" ht="20.100000000000001" customHeight="1" x14ac:dyDescent="0.25">
      <c r="A270" s="174">
        <v>264</v>
      </c>
      <c r="B270" s="180" t="str">
        <f>IF('Factures - Autres'!B270="","",'Factures - Autres'!B270)</f>
        <v/>
      </c>
      <c r="C270" s="181" t="str">
        <f>IF('Factures - Autres'!C270="","",'Factures - Autres'!C270)</f>
        <v/>
      </c>
      <c r="D270" s="181" t="str">
        <f>IF('Factures - Autres'!D270="","",'Factures - Autres'!D270)</f>
        <v/>
      </c>
      <c r="E270" s="180" t="str">
        <f>IF('Factures - Autres'!E270="","",'Factures - Autres'!E270)</f>
        <v/>
      </c>
      <c r="F270" s="255" t="str">
        <f>IF('Factures - Autres'!H270="","",'Factures - Autres'!F270)</f>
        <v/>
      </c>
      <c r="G270" s="439" t="str">
        <f>IF('Factures - Autres'!H270="","",'Factures - Autres'!G270)</f>
        <v/>
      </c>
      <c r="H270" s="440" t="str">
        <f>IF('Factures - Autres'!H270="","",'Factures - Autres'!H270)</f>
        <v/>
      </c>
      <c r="I270" s="257"/>
      <c r="J270" s="258" t="str">
        <f t="shared" si="12"/>
        <v/>
      </c>
      <c r="K270" s="442" t="str">
        <f t="shared" si="13"/>
        <v/>
      </c>
      <c r="L270" s="443"/>
      <c r="M270" s="182"/>
      <c r="N270" s="185"/>
      <c r="O270" s="266" t="str">
        <f>IF(H270="","",IF(OR(I270="",J270="",K270=""),Listes!$A$69,IF(AND(L270="",I270&lt;&gt;""),Listes!$A$70,IF(AND(H270&lt;L270,N270=""),Listes!$A$71,IF(AND(K270&lt;J270,N270=""),Listes!$A$72,IF(AND(L270&lt;&gt;"",L270&lt;H270,M270=""),Listes!$A$73,IF(AND(P270="",OR(I270&lt;&gt;"",J270&lt;&gt;"",K270&lt;&gt;"")),Listes!$A$74,"")))))))</f>
        <v/>
      </c>
      <c r="P270" s="90"/>
      <c r="Q270" s="158">
        <f t="shared" si="14"/>
        <v>0</v>
      </c>
    </row>
    <row r="271" spans="1:17" ht="20.100000000000001" customHeight="1" x14ac:dyDescent="0.25">
      <c r="A271" s="174">
        <v>265</v>
      </c>
      <c r="B271" s="180" t="str">
        <f>IF('Factures - Autres'!B271="","",'Factures - Autres'!B271)</f>
        <v/>
      </c>
      <c r="C271" s="181" t="str">
        <f>IF('Factures - Autres'!C271="","",'Factures - Autres'!C271)</f>
        <v/>
      </c>
      <c r="D271" s="181" t="str">
        <f>IF('Factures - Autres'!D271="","",'Factures - Autres'!D271)</f>
        <v/>
      </c>
      <c r="E271" s="180" t="str">
        <f>IF('Factures - Autres'!E271="","",'Factures - Autres'!E271)</f>
        <v/>
      </c>
      <c r="F271" s="255" t="str">
        <f>IF('Factures - Autres'!H271="","",'Factures - Autres'!F271)</f>
        <v/>
      </c>
      <c r="G271" s="439" t="str">
        <f>IF('Factures - Autres'!H271="","",'Factures - Autres'!G271)</f>
        <v/>
      </c>
      <c r="H271" s="440" t="str">
        <f>IF('Factures - Autres'!H271="","",'Factures - Autres'!H271)</f>
        <v/>
      </c>
      <c r="I271" s="257"/>
      <c r="J271" s="258" t="str">
        <f t="shared" si="12"/>
        <v/>
      </c>
      <c r="K271" s="442" t="str">
        <f t="shared" si="13"/>
        <v/>
      </c>
      <c r="L271" s="443"/>
      <c r="M271" s="182"/>
      <c r="N271" s="185"/>
      <c r="O271" s="266" t="str">
        <f>IF(H271="","",IF(OR(I271="",J271="",K271=""),Listes!$A$69,IF(AND(L271="",I271&lt;&gt;""),Listes!$A$70,IF(AND(H271&lt;L271,N271=""),Listes!$A$71,IF(AND(K271&lt;J271,N271=""),Listes!$A$72,IF(AND(L271&lt;&gt;"",L271&lt;H271,M271=""),Listes!$A$73,IF(AND(P271="",OR(I271&lt;&gt;"",J271&lt;&gt;"",K271&lt;&gt;"")),Listes!$A$74,"")))))))</f>
        <v/>
      </c>
      <c r="P271" s="90"/>
      <c r="Q271" s="158">
        <f t="shared" si="14"/>
        <v>0</v>
      </c>
    </row>
    <row r="272" spans="1:17" ht="20.100000000000001" customHeight="1" x14ac:dyDescent="0.25">
      <c r="A272" s="174">
        <v>266</v>
      </c>
      <c r="B272" s="180" t="str">
        <f>IF('Factures - Autres'!B272="","",'Factures - Autres'!B272)</f>
        <v/>
      </c>
      <c r="C272" s="181" t="str">
        <f>IF('Factures - Autres'!C272="","",'Factures - Autres'!C272)</f>
        <v/>
      </c>
      <c r="D272" s="181" t="str">
        <f>IF('Factures - Autres'!D272="","",'Factures - Autres'!D272)</f>
        <v/>
      </c>
      <c r="E272" s="180" t="str">
        <f>IF('Factures - Autres'!E272="","",'Factures - Autres'!E272)</f>
        <v/>
      </c>
      <c r="F272" s="255" t="str">
        <f>IF('Factures - Autres'!H272="","",'Factures - Autres'!F272)</f>
        <v/>
      </c>
      <c r="G272" s="439" t="str">
        <f>IF('Factures - Autres'!H272="","",'Factures - Autres'!G272)</f>
        <v/>
      </c>
      <c r="H272" s="440" t="str">
        <f>IF('Factures - Autres'!H272="","",'Factures - Autres'!H272)</f>
        <v/>
      </c>
      <c r="I272" s="257"/>
      <c r="J272" s="258" t="str">
        <f t="shared" si="12"/>
        <v/>
      </c>
      <c r="K272" s="442" t="str">
        <f t="shared" si="13"/>
        <v/>
      </c>
      <c r="L272" s="443"/>
      <c r="M272" s="182"/>
      <c r="N272" s="185"/>
      <c r="O272" s="266" t="str">
        <f>IF(H272="","",IF(OR(I272="",J272="",K272=""),Listes!$A$69,IF(AND(L272="",I272&lt;&gt;""),Listes!$A$70,IF(AND(H272&lt;L272,N272=""),Listes!$A$71,IF(AND(K272&lt;J272,N272=""),Listes!$A$72,IF(AND(L272&lt;&gt;"",L272&lt;H272,M272=""),Listes!$A$73,IF(AND(P272="",OR(I272&lt;&gt;"",J272&lt;&gt;"",K272&lt;&gt;"")),Listes!$A$74,"")))))))</f>
        <v/>
      </c>
      <c r="P272" s="90"/>
      <c r="Q272" s="158">
        <f t="shared" si="14"/>
        <v>0</v>
      </c>
    </row>
    <row r="273" spans="1:17" ht="20.100000000000001" customHeight="1" x14ac:dyDescent="0.25">
      <c r="A273" s="174">
        <v>267</v>
      </c>
      <c r="B273" s="180" t="str">
        <f>IF('Factures - Autres'!B273="","",'Factures - Autres'!B273)</f>
        <v/>
      </c>
      <c r="C273" s="181" t="str">
        <f>IF('Factures - Autres'!C273="","",'Factures - Autres'!C273)</f>
        <v/>
      </c>
      <c r="D273" s="181" t="str">
        <f>IF('Factures - Autres'!D273="","",'Factures - Autres'!D273)</f>
        <v/>
      </c>
      <c r="E273" s="180" t="str">
        <f>IF('Factures - Autres'!E273="","",'Factures - Autres'!E273)</f>
        <v/>
      </c>
      <c r="F273" s="255" t="str">
        <f>IF('Factures - Autres'!H273="","",'Factures - Autres'!F273)</f>
        <v/>
      </c>
      <c r="G273" s="439" t="str">
        <f>IF('Factures - Autres'!H273="","",'Factures - Autres'!G273)</f>
        <v/>
      </c>
      <c r="H273" s="440" t="str">
        <f>IF('Factures - Autres'!H273="","",'Factures - Autres'!H273)</f>
        <v/>
      </c>
      <c r="I273" s="257"/>
      <c r="J273" s="258" t="str">
        <f t="shared" si="12"/>
        <v/>
      </c>
      <c r="K273" s="442" t="str">
        <f t="shared" si="13"/>
        <v/>
      </c>
      <c r="L273" s="443"/>
      <c r="M273" s="182"/>
      <c r="N273" s="185"/>
      <c r="O273" s="266" t="str">
        <f>IF(H273="","",IF(OR(I273="",J273="",K273=""),Listes!$A$69,IF(AND(L273="",I273&lt;&gt;""),Listes!$A$70,IF(AND(H273&lt;L273,N273=""),Listes!$A$71,IF(AND(K273&lt;J273,N273=""),Listes!$A$72,IF(AND(L273&lt;&gt;"",L273&lt;H273,M273=""),Listes!$A$73,IF(AND(P273="",OR(I273&lt;&gt;"",J273&lt;&gt;"",K273&lt;&gt;"")),Listes!$A$74,"")))))))</f>
        <v/>
      </c>
      <c r="P273" s="90"/>
      <c r="Q273" s="158">
        <f t="shared" si="14"/>
        <v>0</v>
      </c>
    </row>
    <row r="274" spans="1:17" ht="20.100000000000001" customHeight="1" x14ac:dyDescent="0.25">
      <c r="A274" s="174">
        <v>268</v>
      </c>
      <c r="B274" s="180" t="str">
        <f>IF('Factures - Autres'!B274="","",'Factures - Autres'!B274)</f>
        <v/>
      </c>
      <c r="C274" s="181" t="str">
        <f>IF('Factures - Autres'!C274="","",'Factures - Autres'!C274)</f>
        <v/>
      </c>
      <c r="D274" s="181" t="str">
        <f>IF('Factures - Autres'!D274="","",'Factures - Autres'!D274)</f>
        <v/>
      </c>
      <c r="E274" s="180" t="str">
        <f>IF('Factures - Autres'!E274="","",'Factures - Autres'!E274)</f>
        <v/>
      </c>
      <c r="F274" s="255" t="str">
        <f>IF('Factures - Autres'!H274="","",'Factures - Autres'!F274)</f>
        <v/>
      </c>
      <c r="G274" s="439" t="str">
        <f>IF('Factures - Autres'!H274="","",'Factures - Autres'!G274)</f>
        <v/>
      </c>
      <c r="H274" s="440" t="str">
        <f>IF('Factures - Autres'!H274="","",'Factures - Autres'!H274)</f>
        <v/>
      </c>
      <c r="I274" s="257"/>
      <c r="J274" s="258" t="str">
        <f t="shared" si="12"/>
        <v/>
      </c>
      <c r="K274" s="442" t="str">
        <f t="shared" si="13"/>
        <v/>
      </c>
      <c r="L274" s="443"/>
      <c r="M274" s="182"/>
      <c r="N274" s="185"/>
      <c r="O274" s="266" t="str">
        <f>IF(H274="","",IF(OR(I274="",J274="",K274=""),Listes!$A$69,IF(AND(L274="",I274&lt;&gt;""),Listes!$A$70,IF(AND(H274&lt;L274,N274=""),Listes!$A$71,IF(AND(K274&lt;J274,N274=""),Listes!$A$72,IF(AND(L274&lt;&gt;"",L274&lt;H274,M274=""),Listes!$A$73,IF(AND(P274="",OR(I274&lt;&gt;"",J274&lt;&gt;"",K274&lt;&gt;"")),Listes!$A$74,"")))))))</f>
        <v/>
      </c>
      <c r="P274" s="90"/>
      <c r="Q274" s="158">
        <f t="shared" si="14"/>
        <v>0</v>
      </c>
    </row>
    <row r="275" spans="1:17" ht="20.100000000000001" customHeight="1" x14ac:dyDescent="0.25">
      <c r="A275" s="174">
        <v>269</v>
      </c>
      <c r="B275" s="180" t="str">
        <f>IF('Factures - Autres'!B275="","",'Factures - Autres'!B275)</f>
        <v/>
      </c>
      <c r="C275" s="181" t="str">
        <f>IF('Factures - Autres'!C275="","",'Factures - Autres'!C275)</f>
        <v/>
      </c>
      <c r="D275" s="181" t="str">
        <f>IF('Factures - Autres'!D275="","",'Factures - Autres'!D275)</f>
        <v/>
      </c>
      <c r="E275" s="180" t="str">
        <f>IF('Factures - Autres'!E275="","",'Factures - Autres'!E275)</f>
        <v/>
      </c>
      <c r="F275" s="255" t="str">
        <f>IF('Factures - Autres'!H275="","",'Factures - Autres'!F275)</f>
        <v/>
      </c>
      <c r="G275" s="439" t="str">
        <f>IF('Factures - Autres'!H275="","",'Factures - Autres'!G275)</f>
        <v/>
      </c>
      <c r="H275" s="440" t="str">
        <f>IF('Factures - Autres'!H275="","",'Factures - Autres'!H275)</f>
        <v/>
      </c>
      <c r="I275" s="257"/>
      <c r="J275" s="258" t="str">
        <f t="shared" si="12"/>
        <v/>
      </c>
      <c r="K275" s="442" t="str">
        <f t="shared" si="13"/>
        <v/>
      </c>
      <c r="L275" s="443"/>
      <c r="M275" s="182"/>
      <c r="N275" s="185"/>
      <c r="O275" s="266" t="str">
        <f>IF(H275="","",IF(OR(I275="",J275="",K275=""),Listes!$A$69,IF(AND(L275="",I275&lt;&gt;""),Listes!$A$70,IF(AND(H275&lt;L275,N275=""),Listes!$A$71,IF(AND(K275&lt;J275,N275=""),Listes!$A$72,IF(AND(L275&lt;&gt;"",L275&lt;H275,M275=""),Listes!$A$73,IF(AND(P275="",OR(I275&lt;&gt;"",J275&lt;&gt;"",K275&lt;&gt;"")),Listes!$A$74,"")))))))</f>
        <v/>
      </c>
      <c r="P275" s="90"/>
      <c r="Q275" s="158">
        <f t="shared" si="14"/>
        <v>0</v>
      </c>
    </row>
    <row r="276" spans="1:17" ht="20.100000000000001" customHeight="1" x14ac:dyDescent="0.25">
      <c r="A276" s="174">
        <v>270</v>
      </c>
      <c r="B276" s="180" t="str">
        <f>IF('Factures - Autres'!B276="","",'Factures - Autres'!B276)</f>
        <v/>
      </c>
      <c r="C276" s="181" t="str">
        <f>IF('Factures - Autres'!C276="","",'Factures - Autres'!C276)</f>
        <v/>
      </c>
      <c r="D276" s="181" t="str">
        <f>IF('Factures - Autres'!D276="","",'Factures - Autres'!D276)</f>
        <v/>
      </c>
      <c r="E276" s="180" t="str">
        <f>IF('Factures - Autres'!E276="","",'Factures - Autres'!E276)</f>
        <v/>
      </c>
      <c r="F276" s="255" t="str">
        <f>IF('Factures - Autres'!H276="","",'Factures - Autres'!F276)</f>
        <v/>
      </c>
      <c r="G276" s="439" t="str">
        <f>IF('Factures - Autres'!H276="","",'Factures - Autres'!G276)</f>
        <v/>
      </c>
      <c r="H276" s="440" t="str">
        <f>IF('Factures - Autres'!H276="","",'Factures - Autres'!H276)</f>
        <v/>
      </c>
      <c r="I276" s="257"/>
      <c r="J276" s="258" t="str">
        <f t="shared" si="12"/>
        <v/>
      </c>
      <c r="K276" s="442" t="str">
        <f t="shared" si="13"/>
        <v/>
      </c>
      <c r="L276" s="443"/>
      <c r="M276" s="182"/>
      <c r="N276" s="185"/>
      <c r="O276" s="266" t="str">
        <f>IF(H276="","",IF(OR(I276="",J276="",K276=""),Listes!$A$69,IF(AND(L276="",I276&lt;&gt;""),Listes!$A$70,IF(AND(H276&lt;L276,N276=""),Listes!$A$71,IF(AND(K276&lt;J276,N276=""),Listes!$A$72,IF(AND(L276&lt;&gt;"",L276&lt;H276,M276=""),Listes!$A$73,IF(AND(P276="",OR(I276&lt;&gt;"",J276&lt;&gt;"",K276&lt;&gt;"")),Listes!$A$74,"")))))))</f>
        <v/>
      </c>
      <c r="P276" s="90"/>
      <c r="Q276" s="158">
        <f t="shared" si="14"/>
        <v>0</v>
      </c>
    </row>
    <row r="277" spans="1:17" ht="20.100000000000001" customHeight="1" x14ac:dyDescent="0.25">
      <c r="A277" s="174">
        <v>271</v>
      </c>
      <c r="B277" s="180" t="str">
        <f>IF('Factures - Autres'!B277="","",'Factures - Autres'!B277)</f>
        <v/>
      </c>
      <c r="C277" s="181" t="str">
        <f>IF('Factures - Autres'!C277="","",'Factures - Autres'!C277)</f>
        <v/>
      </c>
      <c r="D277" s="181" t="str">
        <f>IF('Factures - Autres'!D277="","",'Factures - Autres'!D277)</f>
        <v/>
      </c>
      <c r="E277" s="180" t="str">
        <f>IF('Factures - Autres'!E277="","",'Factures - Autres'!E277)</f>
        <v/>
      </c>
      <c r="F277" s="255" t="str">
        <f>IF('Factures - Autres'!H277="","",'Factures - Autres'!F277)</f>
        <v/>
      </c>
      <c r="G277" s="439" t="str">
        <f>IF('Factures - Autres'!H277="","",'Factures - Autres'!G277)</f>
        <v/>
      </c>
      <c r="H277" s="440" t="str">
        <f>IF('Factures - Autres'!H277="","",'Factures - Autres'!H277)</f>
        <v/>
      </c>
      <c r="I277" s="257"/>
      <c r="J277" s="258" t="str">
        <f t="shared" si="12"/>
        <v/>
      </c>
      <c r="K277" s="442" t="str">
        <f t="shared" si="13"/>
        <v/>
      </c>
      <c r="L277" s="443"/>
      <c r="M277" s="182"/>
      <c r="N277" s="185"/>
      <c r="O277" s="266" t="str">
        <f>IF(H277="","",IF(OR(I277="",J277="",K277=""),Listes!$A$69,IF(AND(L277="",I277&lt;&gt;""),Listes!$A$70,IF(AND(H277&lt;L277,N277=""),Listes!$A$71,IF(AND(K277&lt;J277,N277=""),Listes!$A$72,IF(AND(L277&lt;&gt;"",L277&lt;H277,M277=""),Listes!$A$73,IF(AND(P277="",OR(I277&lt;&gt;"",J277&lt;&gt;"",K277&lt;&gt;"")),Listes!$A$74,"")))))))</f>
        <v/>
      </c>
      <c r="P277" s="90"/>
      <c r="Q277" s="158">
        <f t="shared" si="14"/>
        <v>0</v>
      </c>
    </row>
    <row r="278" spans="1:17" ht="20.100000000000001" customHeight="1" x14ac:dyDescent="0.25">
      <c r="A278" s="174">
        <v>272</v>
      </c>
      <c r="B278" s="180" t="str">
        <f>IF('Factures - Autres'!B278="","",'Factures - Autres'!B278)</f>
        <v/>
      </c>
      <c r="C278" s="181" t="str">
        <f>IF('Factures - Autres'!C278="","",'Factures - Autres'!C278)</f>
        <v/>
      </c>
      <c r="D278" s="181" t="str">
        <f>IF('Factures - Autres'!D278="","",'Factures - Autres'!D278)</f>
        <v/>
      </c>
      <c r="E278" s="180" t="str">
        <f>IF('Factures - Autres'!E278="","",'Factures - Autres'!E278)</f>
        <v/>
      </c>
      <c r="F278" s="255" t="str">
        <f>IF('Factures - Autres'!H278="","",'Factures - Autres'!F278)</f>
        <v/>
      </c>
      <c r="G278" s="439" t="str">
        <f>IF('Factures - Autres'!H278="","",'Factures - Autres'!G278)</f>
        <v/>
      </c>
      <c r="H278" s="440" t="str">
        <f>IF('Factures - Autres'!H278="","",'Factures - Autres'!H278)</f>
        <v/>
      </c>
      <c r="I278" s="257"/>
      <c r="J278" s="258" t="str">
        <f t="shared" si="12"/>
        <v/>
      </c>
      <c r="K278" s="442" t="str">
        <f t="shared" si="13"/>
        <v/>
      </c>
      <c r="L278" s="443"/>
      <c r="M278" s="182"/>
      <c r="N278" s="185"/>
      <c r="O278" s="266" t="str">
        <f>IF(H278="","",IF(OR(I278="",J278="",K278=""),Listes!$A$69,IF(AND(L278="",I278&lt;&gt;""),Listes!$A$70,IF(AND(H278&lt;L278,N278=""),Listes!$A$71,IF(AND(K278&lt;J278,N278=""),Listes!$A$72,IF(AND(L278&lt;&gt;"",L278&lt;H278,M278=""),Listes!$A$73,IF(AND(P278="",OR(I278&lt;&gt;"",J278&lt;&gt;"",K278&lt;&gt;"")),Listes!$A$74,"")))))))</f>
        <v/>
      </c>
      <c r="P278" s="90"/>
      <c r="Q278" s="158">
        <f t="shared" si="14"/>
        <v>0</v>
      </c>
    </row>
    <row r="279" spans="1:17" ht="20.100000000000001" customHeight="1" x14ac:dyDescent="0.25">
      <c r="A279" s="174">
        <v>273</v>
      </c>
      <c r="B279" s="180" t="str">
        <f>IF('Factures - Autres'!B279="","",'Factures - Autres'!B279)</f>
        <v/>
      </c>
      <c r="C279" s="181" t="str">
        <f>IF('Factures - Autres'!C279="","",'Factures - Autres'!C279)</f>
        <v/>
      </c>
      <c r="D279" s="181" t="str">
        <f>IF('Factures - Autres'!D279="","",'Factures - Autres'!D279)</f>
        <v/>
      </c>
      <c r="E279" s="180" t="str">
        <f>IF('Factures - Autres'!E279="","",'Factures - Autres'!E279)</f>
        <v/>
      </c>
      <c r="F279" s="255" t="str">
        <f>IF('Factures - Autres'!H279="","",'Factures - Autres'!F279)</f>
        <v/>
      </c>
      <c r="G279" s="439" t="str">
        <f>IF('Factures - Autres'!H279="","",'Factures - Autres'!G279)</f>
        <v/>
      </c>
      <c r="H279" s="440" t="str">
        <f>IF('Factures - Autres'!H279="","",'Factures - Autres'!H279)</f>
        <v/>
      </c>
      <c r="I279" s="257"/>
      <c r="J279" s="258" t="str">
        <f t="shared" si="12"/>
        <v/>
      </c>
      <c r="K279" s="442" t="str">
        <f t="shared" si="13"/>
        <v/>
      </c>
      <c r="L279" s="443"/>
      <c r="M279" s="182"/>
      <c r="N279" s="185"/>
      <c r="O279" s="266" t="str">
        <f>IF(H279="","",IF(OR(I279="",J279="",K279=""),Listes!$A$69,IF(AND(L279="",I279&lt;&gt;""),Listes!$A$70,IF(AND(H279&lt;L279,N279=""),Listes!$A$71,IF(AND(K279&lt;J279,N279=""),Listes!$A$72,IF(AND(L279&lt;&gt;"",L279&lt;H279,M279=""),Listes!$A$73,IF(AND(P279="",OR(I279&lt;&gt;"",J279&lt;&gt;"",K279&lt;&gt;"")),Listes!$A$74,"")))))))</f>
        <v/>
      </c>
      <c r="P279" s="90"/>
      <c r="Q279" s="158">
        <f t="shared" si="14"/>
        <v>0</v>
      </c>
    </row>
    <row r="280" spans="1:17" ht="20.100000000000001" customHeight="1" x14ac:dyDescent="0.25">
      <c r="A280" s="174">
        <v>274</v>
      </c>
      <c r="B280" s="180" t="str">
        <f>IF('Factures - Autres'!B280="","",'Factures - Autres'!B280)</f>
        <v/>
      </c>
      <c r="C280" s="181" t="str">
        <f>IF('Factures - Autres'!C280="","",'Factures - Autres'!C280)</f>
        <v/>
      </c>
      <c r="D280" s="181" t="str">
        <f>IF('Factures - Autres'!D280="","",'Factures - Autres'!D280)</f>
        <v/>
      </c>
      <c r="E280" s="180" t="str">
        <f>IF('Factures - Autres'!E280="","",'Factures - Autres'!E280)</f>
        <v/>
      </c>
      <c r="F280" s="255" t="str">
        <f>IF('Factures - Autres'!H280="","",'Factures - Autres'!F280)</f>
        <v/>
      </c>
      <c r="G280" s="439" t="str">
        <f>IF('Factures - Autres'!H280="","",'Factures - Autres'!G280)</f>
        <v/>
      </c>
      <c r="H280" s="440" t="str">
        <f>IF('Factures - Autres'!H280="","",'Factures - Autres'!H280)</f>
        <v/>
      </c>
      <c r="I280" s="257"/>
      <c r="J280" s="258" t="str">
        <f t="shared" si="12"/>
        <v/>
      </c>
      <c r="K280" s="442" t="str">
        <f t="shared" si="13"/>
        <v/>
      </c>
      <c r="L280" s="443"/>
      <c r="M280" s="182"/>
      <c r="N280" s="185"/>
      <c r="O280" s="266" t="str">
        <f>IF(H280="","",IF(OR(I280="",J280="",K280=""),Listes!$A$69,IF(AND(L280="",I280&lt;&gt;""),Listes!$A$70,IF(AND(H280&lt;L280,N280=""),Listes!$A$71,IF(AND(K280&lt;J280,N280=""),Listes!$A$72,IF(AND(L280&lt;&gt;"",L280&lt;H280,M280=""),Listes!$A$73,IF(AND(P280="",OR(I280&lt;&gt;"",J280&lt;&gt;"",K280&lt;&gt;"")),Listes!$A$74,"")))))))</f>
        <v/>
      </c>
      <c r="P280" s="90"/>
      <c r="Q280" s="158">
        <f t="shared" si="14"/>
        <v>0</v>
      </c>
    </row>
    <row r="281" spans="1:17" ht="20.100000000000001" customHeight="1" x14ac:dyDescent="0.25">
      <c r="A281" s="174">
        <v>275</v>
      </c>
      <c r="B281" s="180" t="str">
        <f>IF('Factures - Autres'!B281="","",'Factures - Autres'!B281)</f>
        <v/>
      </c>
      <c r="C281" s="181" t="str">
        <f>IF('Factures - Autres'!C281="","",'Factures - Autres'!C281)</f>
        <v/>
      </c>
      <c r="D281" s="181" t="str">
        <f>IF('Factures - Autres'!D281="","",'Factures - Autres'!D281)</f>
        <v/>
      </c>
      <c r="E281" s="180" t="str">
        <f>IF('Factures - Autres'!E281="","",'Factures - Autres'!E281)</f>
        <v/>
      </c>
      <c r="F281" s="255" t="str">
        <f>IF('Factures - Autres'!H281="","",'Factures - Autres'!F281)</f>
        <v/>
      </c>
      <c r="G281" s="439" t="str">
        <f>IF('Factures - Autres'!H281="","",'Factures - Autres'!G281)</f>
        <v/>
      </c>
      <c r="H281" s="440" t="str">
        <f>IF('Factures - Autres'!H281="","",'Factures - Autres'!H281)</f>
        <v/>
      </c>
      <c r="I281" s="257"/>
      <c r="J281" s="258" t="str">
        <f t="shared" si="12"/>
        <v/>
      </c>
      <c r="K281" s="442" t="str">
        <f t="shared" si="13"/>
        <v/>
      </c>
      <c r="L281" s="443"/>
      <c r="M281" s="182"/>
      <c r="N281" s="185"/>
      <c r="O281" s="266" t="str">
        <f>IF(H281="","",IF(OR(I281="",J281="",K281=""),Listes!$A$69,IF(AND(L281="",I281&lt;&gt;""),Listes!$A$70,IF(AND(H281&lt;L281,N281=""),Listes!$A$71,IF(AND(K281&lt;J281,N281=""),Listes!$A$72,IF(AND(L281&lt;&gt;"",L281&lt;H281,M281=""),Listes!$A$73,IF(AND(P281="",OR(I281&lt;&gt;"",J281&lt;&gt;"",K281&lt;&gt;"")),Listes!$A$74,"")))))))</f>
        <v/>
      </c>
      <c r="P281" s="90"/>
      <c r="Q281" s="158">
        <f t="shared" si="14"/>
        <v>0</v>
      </c>
    </row>
    <row r="282" spans="1:17" ht="20.100000000000001" customHeight="1" x14ac:dyDescent="0.25">
      <c r="A282" s="174">
        <v>276</v>
      </c>
      <c r="B282" s="180" t="str">
        <f>IF('Factures - Autres'!B282="","",'Factures - Autres'!B282)</f>
        <v/>
      </c>
      <c r="C282" s="181" t="str">
        <f>IF('Factures - Autres'!C282="","",'Factures - Autres'!C282)</f>
        <v/>
      </c>
      <c r="D282" s="181" t="str">
        <f>IF('Factures - Autres'!D282="","",'Factures - Autres'!D282)</f>
        <v/>
      </c>
      <c r="E282" s="180" t="str">
        <f>IF('Factures - Autres'!E282="","",'Factures - Autres'!E282)</f>
        <v/>
      </c>
      <c r="F282" s="255" t="str">
        <f>IF('Factures - Autres'!H282="","",'Factures - Autres'!F282)</f>
        <v/>
      </c>
      <c r="G282" s="439" t="str">
        <f>IF('Factures - Autres'!H282="","",'Factures - Autres'!G282)</f>
        <v/>
      </c>
      <c r="H282" s="440" t="str">
        <f>IF('Factures - Autres'!H282="","",'Factures - Autres'!H282)</f>
        <v/>
      </c>
      <c r="I282" s="257"/>
      <c r="J282" s="258" t="str">
        <f t="shared" si="12"/>
        <v/>
      </c>
      <c r="K282" s="442" t="str">
        <f t="shared" si="13"/>
        <v/>
      </c>
      <c r="L282" s="443"/>
      <c r="M282" s="182"/>
      <c r="N282" s="185"/>
      <c r="O282" s="266" t="str">
        <f>IF(H282="","",IF(OR(I282="",J282="",K282=""),Listes!$A$69,IF(AND(L282="",I282&lt;&gt;""),Listes!$A$70,IF(AND(H282&lt;L282,N282=""),Listes!$A$71,IF(AND(K282&lt;J282,N282=""),Listes!$A$72,IF(AND(L282&lt;&gt;"",L282&lt;H282,M282=""),Listes!$A$73,IF(AND(P282="",OR(I282&lt;&gt;"",J282&lt;&gt;"",K282&lt;&gt;"")),Listes!$A$74,"")))))))</f>
        <v/>
      </c>
      <c r="P282" s="90"/>
      <c r="Q282" s="158">
        <f t="shared" si="14"/>
        <v>0</v>
      </c>
    </row>
    <row r="283" spans="1:17" ht="20.100000000000001" customHeight="1" x14ac:dyDescent="0.25">
      <c r="A283" s="174">
        <v>277</v>
      </c>
      <c r="B283" s="180" t="str">
        <f>IF('Factures - Autres'!B283="","",'Factures - Autres'!B283)</f>
        <v/>
      </c>
      <c r="C283" s="181" t="str">
        <f>IF('Factures - Autres'!C283="","",'Factures - Autres'!C283)</f>
        <v/>
      </c>
      <c r="D283" s="181" t="str">
        <f>IF('Factures - Autres'!D283="","",'Factures - Autres'!D283)</f>
        <v/>
      </c>
      <c r="E283" s="180" t="str">
        <f>IF('Factures - Autres'!E283="","",'Factures - Autres'!E283)</f>
        <v/>
      </c>
      <c r="F283" s="255" t="str">
        <f>IF('Factures - Autres'!H283="","",'Factures - Autres'!F283)</f>
        <v/>
      </c>
      <c r="G283" s="439" t="str">
        <f>IF('Factures - Autres'!H283="","",'Factures - Autres'!G283)</f>
        <v/>
      </c>
      <c r="H283" s="440" t="str">
        <f>IF('Factures - Autres'!H283="","",'Factures - Autres'!H283)</f>
        <v/>
      </c>
      <c r="I283" s="257"/>
      <c r="J283" s="258" t="str">
        <f t="shared" si="12"/>
        <v/>
      </c>
      <c r="K283" s="442" t="str">
        <f t="shared" si="13"/>
        <v/>
      </c>
      <c r="L283" s="443"/>
      <c r="M283" s="182"/>
      <c r="N283" s="185"/>
      <c r="O283" s="266" t="str">
        <f>IF(H283="","",IF(OR(I283="",J283="",K283=""),Listes!$A$69,IF(AND(L283="",I283&lt;&gt;""),Listes!$A$70,IF(AND(H283&lt;L283,N283=""),Listes!$A$71,IF(AND(K283&lt;J283,N283=""),Listes!$A$72,IF(AND(L283&lt;&gt;"",L283&lt;H283,M283=""),Listes!$A$73,IF(AND(P283="",OR(I283&lt;&gt;"",J283&lt;&gt;"",K283&lt;&gt;"")),Listes!$A$74,"")))))))</f>
        <v/>
      </c>
      <c r="P283" s="90"/>
      <c r="Q283" s="158">
        <f t="shared" si="14"/>
        <v>0</v>
      </c>
    </row>
    <row r="284" spans="1:17" ht="20.100000000000001" customHeight="1" x14ac:dyDescent="0.25">
      <c r="A284" s="174">
        <v>278</v>
      </c>
      <c r="B284" s="180" t="str">
        <f>IF('Factures - Autres'!B284="","",'Factures - Autres'!B284)</f>
        <v/>
      </c>
      <c r="C284" s="181" t="str">
        <f>IF('Factures - Autres'!C284="","",'Factures - Autres'!C284)</f>
        <v/>
      </c>
      <c r="D284" s="181" t="str">
        <f>IF('Factures - Autres'!D284="","",'Factures - Autres'!D284)</f>
        <v/>
      </c>
      <c r="E284" s="180" t="str">
        <f>IF('Factures - Autres'!E284="","",'Factures - Autres'!E284)</f>
        <v/>
      </c>
      <c r="F284" s="255" t="str">
        <f>IF('Factures - Autres'!H284="","",'Factures - Autres'!F284)</f>
        <v/>
      </c>
      <c r="G284" s="439" t="str">
        <f>IF('Factures - Autres'!H284="","",'Factures - Autres'!G284)</f>
        <v/>
      </c>
      <c r="H284" s="440" t="str">
        <f>IF('Factures - Autres'!H284="","",'Factures - Autres'!H284)</f>
        <v/>
      </c>
      <c r="I284" s="257"/>
      <c r="J284" s="258" t="str">
        <f t="shared" si="12"/>
        <v/>
      </c>
      <c r="K284" s="442" t="str">
        <f t="shared" si="13"/>
        <v/>
      </c>
      <c r="L284" s="443"/>
      <c r="M284" s="182"/>
      <c r="N284" s="185"/>
      <c r="O284" s="266" t="str">
        <f>IF(H284="","",IF(OR(I284="",J284="",K284=""),Listes!$A$69,IF(AND(L284="",I284&lt;&gt;""),Listes!$A$70,IF(AND(H284&lt;L284,N284=""),Listes!$A$71,IF(AND(K284&lt;J284,N284=""),Listes!$A$72,IF(AND(L284&lt;&gt;"",L284&lt;H284,M284=""),Listes!$A$73,IF(AND(P284="",OR(I284&lt;&gt;"",J284&lt;&gt;"",K284&lt;&gt;"")),Listes!$A$74,"")))))))</f>
        <v/>
      </c>
      <c r="P284" s="90"/>
      <c r="Q284" s="158">
        <f t="shared" si="14"/>
        <v>0</v>
      </c>
    </row>
    <row r="285" spans="1:17" ht="20.100000000000001" customHeight="1" x14ac:dyDescent="0.25">
      <c r="A285" s="174">
        <v>279</v>
      </c>
      <c r="B285" s="180" t="str">
        <f>IF('Factures - Autres'!B285="","",'Factures - Autres'!B285)</f>
        <v/>
      </c>
      <c r="C285" s="181" t="str">
        <f>IF('Factures - Autres'!C285="","",'Factures - Autres'!C285)</f>
        <v/>
      </c>
      <c r="D285" s="181" t="str">
        <f>IF('Factures - Autres'!D285="","",'Factures - Autres'!D285)</f>
        <v/>
      </c>
      <c r="E285" s="180" t="str">
        <f>IF('Factures - Autres'!E285="","",'Factures - Autres'!E285)</f>
        <v/>
      </c>
      <c r="F285" s="255" t="str">
        <f>IF('Factures - Autres'!H285="","",'Factures - Autres'!F285)</f>
        <v/>
      </c>
      <c r="G285" s="439" t="str">
        <f>IF('Factures - Autres'!H285="","",'Factures - Autres'!G285)</f>
        <v/>
      </c>
      <c r="H285" s="440" t="str">
        <f>IF('Factures - Autres'!H285="","",'Factures - Autres'!H285)</f>
        <v/>
      </c>
      <c r="I285" s="257"/>
      <c r="J285" s="258" t="str">
        <f t="shared" si="12"/>
        <v/>
      </c>
      <c r="K285" s="442" t="str">
        <f t="shared" si="13"/>
        <v/>
      </c>
      <c r="L285" s="443"/>
      <c r="M285" s="182"/>
      <c r="N285" s="185"/>
      <c r="O285" s="266" t="str">
        <f>IF(H285="","",IF(OR(I285="",J285="",K285=""),Listes!$A$69,IF(AND(L285="",I285&lt;&gt;""),Listes!$A$70,IF(AND(H285&lt;L285,N285=""),Listes!$A$71,IF(AND(K285&lt;J285,N285=""),Listes!$A$72,IF(AND(L285&lt;&gt;"",L285&lt;H285,M285=""),Listes!$A$73,IF(AND(P285="",OR(I285&lt;&gt;"",J285&lt;&gt;"",K285&lt;&gt;"")),Listes!$A$74,"")))))))</f>
        <v/>
      </c>
      <c r="P285" s="90"/>
      <c r="Q285" s="158">
        <f t="shared" si="14"/>
        <v>0</v>
      </c>
    </row>
    <row r="286" spans="1:17" ht="20.100000000000001" customHeight="1" x14ac:dyDescent="0.25">
      <c r="A286" s="174">
        <v>280</v>
      </c>
      <c r="B286" s="180" t="str">
        <f>IF('Factures - Autres'!B286="","",'Factures - Autres'!B286)</f>
        <v/>
      </c>
      <c r="C286" s="181" t="str">
        <f>IF('Factures - Autres'!C286="","",'Factures - Autres'!C286)</f>
        <v/>
      </c>
      <c r="D286" s="181" t="str">
        <f>IF('Factures - Autres'!D286="","",'Factures - Autres'!D286)</f>
        <v/>
      </c>
      <c r="E286" s="180" t="str">
        <f>IF('Factures - Autres'!E286="","",'Factures - Autres'!E286)</f>
        <v/>
      </c>
      <c r="F286" s="255" t="str">
        <f>IF('Factures - Autres'!H286="","",'Factures - Autres'!F286)</f>
        <v/>
      </c>
      <c r="G286" s="439" t="str">
        <f>IF('Factures - Autres'!H286="","",'Factures - Autres'!G286)</f>
        <v/>
      </c>
      <c r="H286" s="440" t="str">
        <f>IF('Factures - Autres'!H286="","",'Factures - Autres'!H286)</f>
        <v/>
      </c>
      <c r="I286" s="257"/>
      <c r="J286" s="258" t="str">
        <f t="shared" si="12"/>
        <v/>
      </c>
      <c r="K286" s="442" t="str">
        <f t="shared" si="13"/>
        <v/>
      </c>
      <c r="L286" s="443"/>
      <c r="M286" s="182"/>
      <c r="N286" s="185"/>
      <c r="O286" s="266" t="str">
        <f>IF(H286="","",IF(OR(I286="",J286="",K286=""),Listes!$A$69,IF(AND(L286="",I286&lt;&gt;""),Listes!$A$70,IF(AND(H286&lt;L286,N286=""),Listes!$A$71,IF(AND(K286&lt;J286,N286=""),Listes!$A$72,IF(AND(L286&lt;&gt;"",L286&lt;H286,M286=""),Listes!$A$73,IF(AND(P286="",OR(I286&lt;&gt;"",J286&lt;&gt;"",K286&lt;&gt;"")),Listes!$A$74,"")))))))</f>
        <v/>
      </c>
      <c r="P286" s="90"/>
      <c r="Q286" s="158">
        <f t="shared" si="14"/>
        <v>0</v>
      </c>
    </row>
    <row r="287" spans="1:17" ht="20.100000000000001" customHeight="1" x14ac:dyDescent="0.25">
      <c r="A287" s="174">
        <v>281</v>
      </c>
      <c r="B287" s="180" t="str">
        <f>IF('Factures - Autres'!B287="","",'Factures - Autres'!B287)</f>
        <v/>
      </c>
      <c r="C287" s="181" t="str">
        <f>IF('Factures - Autres'!C287="","",'Factures - Autres'!C287)</f>
        <v/>
      </c>
      <c r="D287" s="181" t="str">
        <f>IF('Factures - Autres'!D287="","",'Factures - Autres'!D287)</f>
        <v/>
      </c>
      <c r="E287" s="180" t="str">
        <f>IF('Factures - Autres'!E287="","",'Factures - Autres'!E287)</f>
        <v/>
      </c>
      <c r="F287" s="255" t="str">
        <f>IF('Factures - Autres'!H287="","",'Factures - Autres'!F287)</f>
        <v/>
      </c>
      <c r="G287" s="439" t="str">
        <f>IF('Factures - Autres'!H287="","",'Factures - Autres'!G287)</f>
        <v/>
      </c>
      <c r="H287" s="440" t="str">
        <f>IF('Factures - Autres'!H287="","",'Factures - Autres'!H287)</f>
        <v/>
      </c>
      <c r="I287" s="257"/>
      <c r="J287" s="258" t="str">
        <f t="shared" si="12"/>
        <v/>
      </c>
      <c r="K287" s="442" t="str">
        <f t="shared" si="13"/>
        <v/>
      </c>
      <c r="L287" s="443"/>
      <c r="M287" s="182"/>
      <c r="N287" s="185"/>
      <c r="O287" s="266" t="str">
        <f>IF(H287="","",IF(OR(I287="",J287="",K287=""),Listes!$A$69,IF(AND(L287="",I287&lt;&gt;""),Listes!$A$70,IF(AND(H287&lt;L287,N287=""),Listes!$A$71,IF(AND(K287&lt;J287,N287=""),Listes!$A$72,IF(AND(L287&lt;&gt;"",L287&lt;H287,M287=""),Listes!$A$73,IF(AND(P287="",OR(I287&lt;&gt;"",J287&lt;&gt;"",K287&lt;&gt;"")),Listes!$A$74,"")))))))</f>
        <v/>
      </c>
      <c r="P287" s="90"/>
      <c r="Q287" s="158">
        <f t="shared" si="14"/>
        <v>0</v>
      </c>
    </row>
    <row r="288" spans="1:17" ht="20.100000000000001" customHeight="1" x14ac:dyDescent="0.25">
      <c r="A288" s="174">
        <v>282</v>
      </c>
      <c r="B288" s="180" t="str">
        <f>IF('Factures - Autres'!B288="","",'Factures - Autres'!B288)</f>
        <v/>
      </c>
      <c r="C288" s="181" t="str">
        <f>IF('Factures - Autres'!C288="","",'Factures - Autres'!C288)</f>
        <v/>
      </c>
      <c r="D288" s="181" t="str">
        <f>IF('Factures - Autres'!D288="","",'Factures - Autres'!D288)</f>
        <v/>
      </c>
      <c r="E288" s="180" t="str">
        <f>IF('Factures - Autres'!E288="","",'Factures - Autres'!E288)</f>
        <v/>
      </c>
      <c r="F288" s="255" t="str">
        <f>IF('Factures - Autres'!H288="","",'Factures - Autres'!F288)</f>
        <v/>
      </c>
      <c r="G288" s="439" t="str">
        <f>IF('Factures - Autres'!H288="","",'Factures - Autres'!G288)</f>
        <v/>
      </c>
      <c r="H288" s="440" t="str">
        <f>IF('Factures - Autres'!H288="","",'Factures - Autres'!H288)</f>
        <v/>
      </c>
      <c r="I288" s="257"/>
      <c r="J288" s="258" t="str">
        <f t="shared" si="12"/>
        <v/>
      </c>
      <c r="K288" s="442" t="str">
        <f t="shared" si="13"/>
        <v/>
      </c>
      <c r="L288" s="443"/>
      <c r="M288" s="182"/>
      <c r="N288" s="185"/>
      <c r="O288" s="266" t="str">
        <f>IF(H288="","",IF(OR(I288="",J288="",K288=""),Listes!$A$69,IF(AND(L288="",I288&lt;&gt;""),Listes!$A$70,IF(AND(H288&lt;L288,N288=""),Listes!$A$71,IF(AND(K288&lt;J288,N288=""),Listes!$A$72,IF(AND(L288&lt;&gt;"",L288&lt;H288,M288=""),Listes!$A$73,IF(AND(P288="",OR(I288&lt;&gt;"",J288&lt;&gt;"",K288&lt;&gt;"")),Listes!$A$74,"")))))))</f>
        <v/>
      </c>
      <c r="P288" s="90"/>
      <c r="Q288" s="158">
        <f t="shared" si="14"/>
        <v>0</v>
      </c>
    </row>
    <row r="289" spans="1:17" ht="20.100000000000001" customHeight="1" x14ac:dyDescent="0.25">
      <c r="A289" s="174">
        <v>283</v>
      </c>
      <c r="B289" s="180" t="str">
        <f>IF('Factures - Autres'!B289="","",'Factures - Autres'!B289)</f>
        <v/>
      </c>
      <c r="C289" s="181" t="str">
        <f>IF('Factures - Autres'!C289="","",'Factures - Autres'!C289)</f>
        <v/>
      </c>
      <c r="D289" s="181" t="str">
        <f>IF('Factures - Autres'!D289="","",'Factures - Autres'!D289)</f>
        <v/>
      </c>
      <c r="E289" s="180" t="str">
        <f>IF('Factures - Autres'!E289="","",'Factures - Autres'!E289)</f>
        <v/>
      </c>
      <c r="F289" s="255" t="str">
        <f>IF('Factures - Autres'!H289="","",'Factures - Autres'!F289)</f>
        <v/>
      </c>
      <c r="G289" s="439" t="str">
        <f>IF('Factures - Autres'!H289="","",'Factures - Autres'!G289)</f>
        <v/>
      </c>
      <c r="H289" s="440" t="str">
        <f>IF('Factures - Autres'!H289="","",'Factures - Autres'!H289)</f>
        <v/>
      </c>
      <c r="I289" s="257"/>
      <c r="J289" s="258" t="str">
        <f t="shared" si="12"/>
        <v/>
      </c>
      <c r="K289" s="442" t="str">
        <f t="shared" si="13"/>
        <v/>
      </c>
      <c r="L289" s="443"/>
      <c r="M289" s="182"/>
      <c r="N289" s="185"/>
      <c r="O289" s="266" t="str">
        <f>IF(H289="","",IF(OR(I289="",J289="",K289=""),Listes!$A$69,IF(AND(L289="",I289&lt;&gt;""),Listes!$A$70,IF(AND(H289&lt;L289,N289=""),Listes!$A$71,IF(AND(K289&lt;J289,N289=""),Listes!$A$72,IF(AND(L289&lt;&gt;"",L289&lt;H289,M289=""),Listes!$A$73,IF(AND(P289="",OR(I289&lt;&gt;"",J289&lt;&gt;"",K289&lt;&gt;"")),Listes!$A$74,"")))))))</f>
        <v/>
      </c>
      <c r="P289" s="90"/>
      <c r="Q289" s="158">
        <f t="shared" si="14"/>
        <v>0</v>
      </c>
    </row>
    <row r="290" spans="1:17" ht="20.100000000000001" customHeight="1" x14ac:dyDescent="0.25">
      <c r="A290" s="174">
        <v>284</v>
      </c>
      <c r="B290" s="180" t="str">
        <f>IF('Factures - Autres'!B290="","",'Factures - Autres'!B290)</f>
        <v/>
      </c>
      <c r="C290" s="181" t="str">
        <f>IF('Factures - Autres'!C290="","",'Factures - Autres'!C290)</f>
        <v/>
      </c>
      <c r="D290" s="181" t="str">
        <f>IF('Factures - Autres'!D290="","",'Factures - Autres'!D290)</f>
        <v/>
      </c>
      <c r="E290" s="180" t="str">
        <f>IF('Factures - Autres'!E290="","",'Factures - Autres'!E290)</f>
        <v/>
      </c>
      <c r="F290" s="255" t="str">
        <f>IF('Factures - Autres'!H290="","",'Factures - Autres'!F290)</f>
        <v/>
      </c>
      <c r="G290" s="439" t="str">
        <f>IF('Factures - Autres'!H290="","",'Factures - Autres'!G290)</f>
        <v/>
      </c>
      <c r="H290" s="440" t="str">
        <f>IF('Factures - Autres'!H290="","",'Factures - Autres'!H290)</f>
        <v/>
      </c>
      <c r="I290" s="257"/>
      <c r="J290" s="258" t="str">
        <f t="shared" si="12"/>
        <v/>
      </c>
      <c r="K290" s="442" t="str">
        <f t="shared" si="13"/>
        <v/>
      </c>
      <c r="L290" s="443"/>
      <c r="M290" s="182"/>
      <c r="N290" s="185"/>
      <c r="O290" s="266" t="str">
        <f>IF(H290="","",IF(OR(I290="",J290="",K290=""),Listes!$A$69,IF(AND(L290="",I290&lt;&gt;""),Listes!$A$70,IF(AND(H290&lt;L290,N290=""),Listes!$A$71,IF(AND(K290&lt;J290,N290=""),Listes!$A$72,IF(AND(L290&lt;&gt;"",L290&lt;H290,M290=""),Listes!$A$73,IF(AND(P290="",OR(I290&lt;&gt;"",J290&lt;&gt;"",K290&lt;&gt;"")),Listes!$A$74,"")))))))</f>
        <v/>
      </c>
      <c r="P290" s="90"/>
      <c r="Q290" s="158">
        <f t="shared" si="14"/>
        <v>0</v>
      </c>
    </row>
    <row r="291" spans="1:17" ht="20.100000000000001" customHeight="1" x14ac:dyDescent="0.25">
      <c r="A291" s="174">
        <v>285</v>
      </c>
      <c r="B291" s="180" t="str">
        <f>IF('Factures - Autres'!B291="","",'Factures - Autres'!B291)</f>
        <v/>
      </c>
      <c r="C291" s="181" t="str">
        <f>IF('Factures - Autres'!C291="","",'Factures - Autres'!C291)</f>
        <v/>
      </c>
      <c r="D291" s="181" t="str">
        <f>IF('Factures - Autres'!D291="","",'Factures - Autres'!D291)</f>
        <v/>
      </c>
      <c r="E291" s="180" t="str">
        <f>IF('Factures - Autres'!E291="","",'Factures - Autres'!E291)</f>
        <v/>
      </c>
      <c r="F291" s="255" t="str">
        <f>IF('Factures - Autres'!H291="","",'Factures - Autres'!F291)</f>
        <v/>
      </c>
      <c r="G291" s="439" t="str">
        <f>IF('Factures - Autres'!H291="","",'Factures - Autres'!G291)</f>
        <v/>
      </c>
      <c r="H291" s="440" t="str">
        <f>IF('Factures - Autres'!H291="","",'Factures - Autres'!H291)</f>
        <v/>
      </c>
      <c r="I291" s="257"/>
      <c r="J291" s="258" t="str">
        <f t="shared" si="12"/>
        <v/>
      </c>
      <c r="K291" s="442" t="str">
        <f t="shared" si="13"/>
        <v/>
      </c>
      <c r="L291" s="443"/>
      <c r="M291" s="182"/>
      <c r="N291" s="185"/>
      <c r="O291" s="266" t="str">
        <f>IF(H291="","",IF(OR(I291="",J291="",K291=""),Listes!$A$69,IF(AND(L291="",I291&lt;&gt;""),Listes!$A$70,IF(AND(H291&lt;L291,N291=""),Listes!$A$71,IF(AND(K291&lt;J291,N291=""),Listes!$A$72,IF(AND(L291&lt;&gt;"",L291&lt;H291,M291=""),Listes!$A$73,IF(AND(P291="",OR(I291&lt;&gt;"",J291&lt;&gt;"",K291&lt;&gt;"")),Listes!$A$74,"")))))))</f>
        <v/>
      </c>
      <c r="P291" s="90"/>
      <c r="Q291" s="158">
        <f t="shared" si="14"/>
        <v>0</v>
      </c>
    </row>
    <row r="292" spans="1:17" ht="20.100000000000001" customHeight="1" x14ac:dyDescent="0.25">
      <c r="A292" s="174">
        <v>286</v>
      </c>
      <c r="B292" s="180" t="str">
        <f>IF('Factures - Autres'!B292="","",'Factures - Autres'!B292)</f>
        <v/>
      </c>
      <c r="C292" s="181" t="str">
        <f>IF('Factures - Autres'!C292="","",'Factures - Autres'!C292)</f>
        <v/>
      </c>
      <c r="D292" s="181" t="str">
        <f>IF('Factures - Autres'!D292="","",'Factures - Autres'!D292)</f>
        <v/>
      </c>
      <c r="E292" s="180" t="str">
        <f>IF('Factures - Autres'!E292="","",'Factures - Autres'!E292)</f>
        <v/>
      </c>
      <c r="F292" s="255" t="str">
        <f>IF('Factures - Autres'!H292="","",'Factures - Autres'!F292)</f>
        <v/>
      </c>
      <c r="G292" s="439" t="str">
        <f>IF('Factures - Autres'!H292="","",'Factures - Autres'!G292)</f>
        <v/>
      </c>
      <c r="H292" s="440" t="str">
        <f>IF('Factures - Autres'!H292="","",'Factures - Autres'!H292)</f>
        <v/>
      </c>
      <c r="I292" s="257"/>
      <c r="J292" s="258" t="str">
        <f t="shared" si="12"/>
        <v/>
      </c>
      <c r="K292" s="442" t="str">
        <f t="shared" si="13"/>
        <v/>
      </c>
      <c r="L292" s="443"/>
      <c r="M292" s="182"/>
      <c r="N292" s="185"/>
      <c r="O292" s="266" t="str">
        <f>IF(H292="","",IF(OR(I292="",J292="",K292=""),Listes!$A$69,IF(AND(L292="",I292&lt;&gt;""),Listes!$A$70,IF(AND(H292&lt;L292,N292=""),Listes!$A$71,IF(AND(K292&lt;J292,N292=""),Listes!$A$72,IF(AND(L292&lt;&gt;"",L292&lt;H292,M292=""),Listes!$A$73,IF(AND(P292="",OR(I292&lt;&gt;"",J292&lt;&gt;"",K292&lt;&gt;"")),Listes!$A$74,"")))))))</f>
        <v/>
      </c>
      <c r="P292" s="90"/>
      <c r="Q292" s="158">
        <f t="shared" si="14"/>
        <v>0</v>
      </c>
    </row>
    <row r="293" spans="1:17" ht="20.100000000000001" customHeight="1" x14ac:dyDescent="0.25">
      <c r="A293" s="174">
        <v>287</v>
      </c>
      <c r="B293" s="180" t="str">
        <f>IF('Factures - Autres'!B293="","",'Factures - Autres'!B293)</f>
        <v/>
      </c>
      <c r="C293" s="181" t="str">
        <f>IF('Factures - Autres'!C293="","",'Factures - Autres'!C293)</f>
        <v/>
      </c>
      <c r="D293" s="181" t="str">
        <f>IF('Factures - Autres'!D293="","",'Factures - Autres'!D293)</f>
        <v/>
      </c>
      <c r="E293" s="180" t="str">
        <f>IF('Factures - Autres'!E293="","",'Factures - Autres'!E293)</f>
        <v/>
      </c>
      <c r="F293" s="255" t="str">
        <f>IF('Factures - Autres'!H293="","",'Factures - Autres'!F293)</f>
        <v/>
      </c>
      <c r="G293" s="439" t="str">
        <f>IF('Factures - Autres'!H293="","",'Factures - Autres'!G293)</f>
        <v/>
      </c>
      <c r="H293" s="440" t="str">
        <f>IF('Factures - Autres'!H293="","",'Factures - Autres'!H293)</f>
        <v/>
      </c>
      <c r="I293" s="257"/>
      <c r="J293" s="258" t="str">
        <f t="shared" si="12"/>
        <v/>
      </c>
      <c r="K293" s="442" t="str">
        <f t="shared" si="13"/>
        <v/>
      </c>
      <c r="L293" s="443"/>
      <c r="M293" s="182"/>
      <c r="N293" s="185"/>
      <c r="O293" s="266" t="str">
        <f>IF(H293="","",IF(OR(I293="",J293="",K293=""),Listes!$A$69,IF(AND(L293="",I293&lt;&gt;""),Listes!$A$70,IF(AND(H293&lt;L293,N293=""),Listes!$A$71,IF(AND(K293&lt;J293,N293=""),Listes!$A$72,IF(AND(L293&lt;&gt;"",L293&lt;H293,M293=""),Listes!$A$73,IF(AND(P293="",OR(I293&lt;&gt;"",J293&lt;&gt;"",K293&lt;&gt;"")),Listes!$A$74,"")))))))</f>
        <v/>
      </c>
      <c r="P293" s="90"/>
      <c r="Q293" s="158">
        <f t="shared" si="14"/>
        <v>0</v>
      </c>
    </row>
    <row r="294" spans="1:17" ht="20.100000000000001" customHeight="1" x14ac:dyDescent="0.25">
      <c r="A294" s="174">
        <v>288</v>
      </c>
      <c r="B294" s="180" t="str">
        <f>IF('Factures - Autres'!B294="","",'Factures - Autres'!B294)</f>
        <v/>
      </c>
      <c r="C294" s="181" t="str">
        <f>IF('Factures - Autres'!C294="","",'Factures - Autres'!C294)</f>
        <v/>
      </c>
      <c r="D294" s="181" t="str">
        <f>IF('Factures - Autres'!D294="","",'Factures - Autres'!D294)</f>
        <v/>
      </c>
      <c r="E294" s="180" t="str">
        <f>IF('Factures - Autres'!E294="","",'Factures - Autres'!E294)</f>
        <v/>
      </c>
      <c r="F294" s="255" t="str">
        <f>IF('Factures - Autres'!H294="","",'Factures - Autres'!F294)</f>
        <v/>
      </c>
      <c r="G294" s="439" t="str">
        <f>IF('Factures - Autres'!H294="","",'Factures - Autres'!G294)</f>
        <v/>
      </c>
      <c r="H294" s="440" t="str">
        <f>IF('Factures - Autres'!H294="","",'Factures - Autres'!H294)</f>
        <v/>
      </c>
      <c r="I294" s="257"/>
      <c r="J294" s="258" t="str">
        <f t="shared" si="12"/>
        <v/>
      </c>
      <c r="K294" s="442" t="str">
        <f t="shared" si="13"/>
        <v/>
      </c>
      <c r="L294" s="443"/>
      <c r="M294" s="182"/>
      <c r="N294" s="185"/>
      <c r="O294" s="266" t="str">
        <f>IF(H294="","",IF(OR(I294="",J294="",K294=""),Listes!$A$69,IF(AND(L294="",I294&lt;&gt;""),Listes!$A$70,IF(AND(H294&lt;L294,N294=""),Listes!$A$71,IF(AND(K294&lt;J294,N294=""),Listes!$A$72,IF(AND(L294&lt;&gt;"",L294&lt;H294,M294=""),Listes!$A$73,IF(AND(P294="",OR(I294&lt;&gt;"",J294&lt;&gt;"",K294&lt;&gt;"")),Listes!$A$74,"")))))))</f>
        <v/>
      </c>
      <c r="P294" s="90"/>
      <c r="Q294" s="158">
        <f t="shared" si="14"/>
        <v>0</v>
      </c>
    </row>
    <row r="295" spans="1:17" ht="20.100000000000001" customHeight="1" x14ac:dyDescent="0.25">
      <c r="A295" s="174">
        <v>289</v>
      </c>
      <c r="B295" s="180" t="str">
        <f>IF('Factures - Autres'!B295="","",'Factures - Autres'!B295)</f>
        <v/>
      </c>
      <c r="C295" s="181" t="str">
        <f>IF('Factures - Autres'!C295="","",'Factures - Autres'!C295)</f>
        <v/>
      </c>
      <c r="D295" s="181" t="str">
        <f>IF('Factures - Autres'!D295="","",'Factures - Autres'!D295)</f>
        <v/>
      </c>
      <c r="E295" s="180" t="str">
        <f>IF('Factures - Autres'!E295="","",'Factures - Autres'!E295)</f>
        <v/>
      </c>
      <c r="F295" s="255" t="str">
        <f>IF('Factures - Autres'!H295="","",'Factures - Autres'!F295)</f>
        <v/>
      </c>
      <c r="G295" s="439" t="str">
        <f>IF('Factures - Autres'!H295="","",'Factures - Autres'!G295)</f>
        <v/>
      </c>
      <c r="H295" s="440" t="str">
        <f>IF('Factures - Autres'!H295="","",'Factures - Autres'!H295)</f>
        <v/>
      </c>
      <c r="I295" s="257"/>
      <c r="J295" s="258" t="str">
        <f t="shared" si="12"/>
        <v/>
      </c>
      <c r="K295" s="442" t="str">
        <f t="shared" si="13"/>
        <v/>
      </c>
      <c r="L295" s="443"/>
      <c r="M295" s="182"/>
      <c r="N295" s="185"/>
      <c r="O295" s="266" t="str">
        <f>IF(H295="","",IF(OR(I295="",J295="",K295=""),Listes!$A$69,IF(AND(L295="",I295&lt;&gt;""),Listes!$A$70,IF(AND(H295&lt;L295,N295=""),Listes!$A$71,IF(AND(K295&lt;J295,N295=""),Listes!$A$72,IF(AND(L295&lt;&gt;"",L295&lt;H295,M295=""),Listes!$A$73,IF(AND(P295="",OR(I295&lt;&gt;"",J295&lt;&gt;"",K295&lt;&gt;"")),Listes!$A$74,"")))))))</f>
        <v/>
      </c>
      <c r="P295" s="90"/>
      <c r="Q295" s="158">
        <f t="shared" si="14"/>
        <v>0</v>
      </c>
    </row>
    <row r="296" spans="1:17" ht="20.100000000000001" customHeight="1" x14ac:dyDescent="0.25">
      <c r="A296" s="174">
        <v>290</v>
      </c>
      <c r="B296" s="180" t="str">
        <f>IF('Factures - Autres'!B296="","",'Factures - Autres'!B296)</f>
        <v/>
      </c>
      <c r="C296" s="181" t="str">
        <f>IF('Factures - Autres'!C296="","",'Factures - Autres'!C296)</f>
        <v/>
      </c>
      <c r="D296" s="181" t="str">
        <f>IF('Factures - Autres'!D296="","",'Factures - Autres'!D296)</f>
        <v/>
      </c>
      <c r="E296" s="180" t="str">
        <f>IF('Factures - Autres'!E296="","",'Factures - Autres'!E296)</f>
        <v/>
      </c>
      <c r="F296" s="255" t="str">
        <f>IF('Factures - Autres'!H296="","",'Factures - Autres'!F296)</f>
        <v/>
      </c>
      <c r="G296" s="439" t="str">
        <f>IF('Factures - Autres'!H296="","",'Factures - Autres'!G296)</f>
        <v/>
      </c>
      <c r="H296" s="440" t="str">
        <f>IF('Factures - Autres'!H296="","",'Factures - Autres'!H296)</f>
        <v/>
      </c>
      <c r="I296" s="257"/>
      <c r="J296" s="258" t="str">
        <f t="shared" si="12"/>
        <v/>
      </c>
      <c r="K296" s="442" t="str">
        <f t="shared" si="13"/>
        <v/>
      </c>
      <c r="L296" s="443"/>
      <c r="M296" s="182"/>
      <c r="N296" s="185"/>
      <c r="O296" s="266" t="str">
        <f>IF(H296="","",IF(OR(I296="",J296="",K296=""),Listes!$A$69,IF(AND(L296="",I296&lt;&gt;""),Listes!$A$70,IF(AND(H296&lt;L296,N296=""),Listes!$A$71,IF(AND(K296&lt;J296,N296=""),Listes!$A$72,IF(AND(L296&lt;&gt;"",L296&lt;H296,M296=""),Listes!$A$73,IF(AND(P296="",OR(I296&lt;&gt;"",J296&lt;&gt;"",K296&lt;&gt;"")),Listes!$A$74,"")))))))</f>
        <v/>
      </c>
      <c r="P296" s="90"/>
      <c r="Q296" s="158">
        <f t="shared" si="14"/>
        <v>0</v>
      </c>
    </row>
    <row r="297" spans="1:17" ht="20.100000000000001" customHeight="1" x14ac:dyDescent="0.25">
      <c r="A297" s="174">
        <v>291</v>
      </c>
      <c r="B297" s="180" t="str">
        <f>IF('Factures - Autres'!B297="","",'Factures - Autres'!B297)</f>
        <v/>
      </c>
      <c r="C297" s="181" t="str">
        <f>IF('Factures - Autres'!C297="","",'Factures - Autres'!C297)</f>
        <v/>
      </c>
      <c r="D297" s="181" t="str">
        <f>IF('Factures - Autres'!D297="","",'Factures - Autres'!D297)</f>
        <v/>
      </c>
      <c r="E297" s="180" t="str">
        <f>IF('Factures - Autres'!E297="","",'Factures - Autres'!E297)</f>
        <v/>
      </c>
      <c r="F297" s="255" t="str">
        <f>IF('Factures - Autres'!H297="","",'Factures - Autres'!F297)</f>
        <v/>
      </c>
      <c r="G297" s="439" t="str">
        <f>IF('Factures - Autres'!H297="","",'Factures - Autres'!G297)</f>
        <v/>
      </c>
      <c r="H297" s="440" t="str">
        <f>IF('Factures - Autres'!H297="","",'Factures - Autres'!H297)</f>
        <v/>
      </c>
      <c r="I297" s="257"/>
      <c r="J297" s="258" t="str">
        <f t="shared" si="12"/>
        <v/>
      </c>
      <c r="K297" s="442" t="str">
        <f t="shared" si="13"/>
        <v/>
      </c>
      <c r="L297" s="443"/>
      <c r="M297" s="182"/>
      <c r="N297" s="185"/>
      <c r="O297" s="266" t="str">
        <f>IF(H297="","",IF(OR(I297="",J297="",K297=""),Listes!$A$69,IF(AND(L297="",I297&lt;&gt;""),Listes!$A$70,IF(AND(H297&lt;L297,N297=""),Listes!$A$71,IF(AND(K297&lt;J297,N297=""),Listes!$A$72,IF(AND(L297&lt;&gt;"",L297&lt;H297,M297=""),Listes!$A$73,IF(AND(P297="",OR(I297&lt;&gt;"",J297&lt;&gt;"",K297&lt;&gt;"")),Listes!$A$74,"")))))))</f>
        <v/>
      </c>
      <c r="P297" s="90"/>
      <c r="Q297" s="158">
        <f t="shared" si="14"/>
        <v>0</v>
      </c>
    </row>
    <row r="298" spans="1:17" ht="20.100000000000001" customHeight="1" x14ac:dyDescent="0.25">
      <c r="A298" s="174">
        <v>292</v>
      </c>
      <c r="B298" s="180" t="str">
        <f>IF('Factures - Autres'!B298="","",'Factures - Autres'!B298)</f>
        <v/>
      </c>
      <c r="C298" s="181" t="str">
        <f>IF('Factures - Autres'!C298="","",'Factures - Autres'!C298)</f>
        <v/>
      </c>
      <c r="D298" s="181" t="str">
        <f>IF('Factures - Autres'!D298="","",'Factures - Autres'!D298)</f>
        <v/>
      </c>
      <c r="E298" s="180" t="str">
        <f>IF('Factures - Autres'!E298="","",'Factures - Autres'!E298)</f>
        <v/>
      </c>
      <c r="F298" s="255" t="str">
        <f>IF('Factures - Autres'!H298="","",'Factures - Autres'!F298)</f>
        <v/>
      </c>
      <c r="G298" s="439" t="str">
        <f>IF('Factures - Autres'!H298="","",'Factures - Autres'!G298)</f>
        <v/>
      </c>
      <c r="H298" s="440" t="str">
        <f>IF('Factures - Autres'!H298="","",'Factures - Autres'!H298)</f>
        <v/>
      </c>
      <c r="I298" s="257"/>
      <c r="J298" s="258" t="str">
        <f t="shared" si="12"/>
        <v/>
      </c>
      <c r="K298" s="442" t="str">
        <f t="shared" si="13"/>
        <v/>
      </c>
      <c r="L298" s="443"/>
      <c r="M298" s="182"/>
      <c r="N298" s="185"/>
      <c r="O298" s="266" t="str">
        <f>IF(H298="","",IF(OR(I298="",J298="",K298=""),Listes!$A$69,IF(AND(L298="",I298&lt;&gt;""),Listes!$A$70,IF(AND(H298&lt;L298,N298=""),Listes!$A$71,IF(AND(K298&lt;J298,N298=""),Listes!$A$72,IF(AND(L298&lt;&gt;"",L298&lt;H298,M298=""),Listes!$A$73,IF(AND(P298="",OR(I298&lt;&gt;"",J298&lt;&gt;"",K298&lt;&gt;"")),Listes!$A$74,"")))))))</f>
        <v/>
      </c>
      <c r="P298" s="90"/>
      <c r="Q298" s="158">
        <f t="shared" si="14"/>
        <v>0</v>
      </c>
    </row>
    <row r="299" spans="1:17" ht="20.100000000000001" customHeight="1" x14ac:dyDescent="0.25">
      <c r="A299" s="174">
        <v>293</v>
      </c>
      <c r="B299" s="180" t="str">
        <f>IF('Factures - Autres'!B299="","",'Factures - Autres'!B299)</f>
        <v/>
      </c>
      <c r="C299" s="181" t="str">
        <f>IF('Factures - Autres'!C299="","",'Factures - Autres'!C299)</f>
        <v/>
      </c>
      <c r="D299" s="181" t="str">
        <f>IF('Factures - Autres'!D299="","",'Factures - Autres'!D299)</f>
        <v/>
      </c>
      <c r="E299" s="180" t="str">
        <f>IF('Factures - Autres'!E299="","",'Factures - Autres'!E299)</f>
        <v/>
      </c>
      <c r="F299" s="255" t="str">
        <f>IF('Factures - Autres'!H299="","",'Factures - Autres'!F299)</f>
        <v/>
      </c>
      <c r="G299" s="439" t="str">
        <f>IF('Factures - Autres'!H299="","",'Factures - Autres'!G299)</f>
        <v/>
      </c>
      <c r="H299" s="440" t="str">
        <f>IF('Factures - Autres'!H299="","",'Factures - Autres'!H299)</f>
        <v/>
      </c>
      <c r="I299" s="257"/>
      <c r="J299" s="258" t="str">
        <f t="shared" si="12"/>
        <v/>
      </c>
      <c r="K299" s="442" t="str">
        <f t="shared" si="13"/>
        <v/>
      </c>
      <c r="L299" s="443"/>
      <c r="M299" s="182"/>
      <c r="N299" s="185"/>
      <c r="O299" s="266" t="str">
        <f>IF(H299="","",IF(OR(I299="",J299="",K299=""),Listes!$A$69,IF(AND(L299="",I299&lt;&gt;""),Listes!$A$70,IF(AND(H299&lt;L299,N299=""),Listes!$A$71,IF(AND(K299&lt;J299,N299=""),Listes!$A$72,IF(AND(L299&lt;&gt;"",L299&lt;H299,M299=""),Listes!$A$73,IF(AND(P299="",OR(I299&lt;&gt;"",J299&lt;&gt;"",K299&lt;&gt;"")),Listes!$A$74,"")))))))</f>
        <v/>
      </c>
      <c r="P299" s="90"/>
      <c r="Q299" s="158">
        <f t="shared" si="14"/>
        <v>0</v>
      </c>
    </row>
    <row r="300" spans="1:17" ht="20.100000000000001" customHeight="1" x14ac:dyDescent="0.25">
      <c r="A300" s="174">
        <v>294</v>
      </c>
      <c r="B300" s="180" t="str">
        <f>IF('Factures - Autres'!B300="","",'Factures - Autres'!B300)</f>
        <v/>
      </c>
      <c r="C300" s="181" t="str">
        <f>IF('Factures - Autres'!C300="","",'Factures - Autres'!C300)</f>
        <v/>
      </c>
      <c r="D300" s="181" t="str">
        <f>IF('Factures - Autres'!D300="","",'Factures - Autres'!D300)</f>
        <v/>
      </c>
      <c r="E300" s="180" t="str">
        <f>IF('Factures - Autres'!E300="","",'Factures - Autres'!E300)</f>
        <v/>
      </c>
      <c r="F300" s="255" t="str">
        <f>IF('Factures - Autres'!H300="","",'Factures - Autres'!F300)</f>
        <v/>
      </c>
      <c r="G300" s="439" t="str">
        <f>IF('Factures - Autres'!H300="","",'Factures - Autres'!G300)</f>
        <v/>
      </c>
      <c r="H300" s="440" t="str">
        <f>IF('Factures - Autres'!H300="","",'Factures - Autres'!H300)</f>
        <v/>
      </c>
      <c r="I300" s="257"/>
      <c r="J300" s="258" t="str">
        <f t="shared" si="12"/>
        <v/>
      </c>
      <c r="K300" s="442" t="str">
        <f t="shared" si="13"/>
        <v/>
      </c>
      <c r="L300" s="443"/>
      <c r="M300" s="182"/>
      <c r="N300" s="185"/>
      <c r="O300" s="266" t="str">
        <f>IF(H300="","",IF(OR(I300="",J300="",K300=""),Listes!$A$69,IF(AND(L300="",I300&lt;&gt;""),Listes!$A$70,IF(AND(H300&lt;L300,N300=""),Listes!$A$71,IF(AND(K300&lt;J300,N300=""),Listes!$A$72,IF(AND(L300&lt;&gt;"",L300&lt;H300,M300=""),Listes!$A$73,IF(AND(P300="",OR(I300&lt;&gt;"",J300&lt;&gt;"",K300&lt;&gt;"")),Listes!$A$74,"")))))))</f>
        <v/>
      </c>
      <c r="P300" s="90"/>
      <c r="Q300" s="158">
        <f t="shared" si="14"/>
        <v>0</v>
      </c>
    </row>
    <row r="301" spans="1:17" ht="20.100000000000001" customHeight="1" x14ac:dyDescent="0.25">
      <c r="A301" s="174">
        <v>295</v>
      </c>
      <c r="B301" s="180" t="str">
        <f>IF('Factures - Autres'!B301="","",'Factures - Autres'!B301)</f>
        <v/>
      </c>
      <c r="C301" s="181" t="str">
        <f>IF('Factures - Autres'!C301="","",'Factures - Autres'!C301)</f>
        <v/>
      </c>
      <c r="D301" s="181" t="str">
        <f>IF('Factures - Autres'!D301="","",'Factures - Autres'!D301)</f>
        <v/>
      </c>
      <c r="E301" s="180" t="str">
        <f>IF('Factures - Autres'!E301="","",'Factures - Autres'!E301)</f>
        <v/>
      </c>
      <c r="F301" s="255" t="str">
        <f>IF('Factures - Autres'!H301="","",'Factures - Autres'!F301)</f>
        <v/>
      </c>
      <c r="G301" s="439" t="str">
        <f>IF('Factures - Autres'!H301="","",'Factures - Autres'!G301)</f>
        <v/>
      </c>
      <c r="H301" s="440" t="str">
        <f>IF('Factures - Autres'!H301="","",'Factures - Autres'!H301)</f>
        <v/>
      </c>
      <c r="I301" s="257"/>
      <c r="J301" s="258" t="str">
        <f t="shared" si="12"/>
        <v/>
      </c>
      <c r="K301" s="442" t="str">
        <f t="shared" si="13"/>
        <v/>
      </c>
      <c r="L301" s="443"/>
      <c r="M301" s="182"/>
      <c r="N301" s="185"/>
      <c r="O301" s="266" t="str">
        <f>IF(H301="","",IF(OR(I301="",J301="",K301=""),Listes!$A$69,IF(AND(L301="",I301&lt;&gt;""),Listes!$A$70,IF(AND(H301&lt;L301,N301=""),Listes!$A$71,IF(AND(K301&lt;J301,N301=""),Listes!$A$72,IF(AND(L301&lt;&gt;"",L301&lt;H301,M301=""),Listes!$A$73,IF(AND(P301="",OR(I301&lt;&gt;"",J301&lt;&gt;"",K301&lt;&gt;"")),Listes!$A$74,"")))))))</f>
        <v/>
      </c>
      <c r="P301" s="90"/>
      <c r="Q301" s="158">
        <f t="shared" si="14"/>
        <v>0</v>
      </c>
    </row>
    <row r="302" spans="1:17" ht="20.100000000000001" customHeight="1" x14ac:dyDescent="0.25">
      <c r="A302" s="174">
        <v>296</v>
      </c>
      <c r="B302" s="180" t="str">
        <f>IF('Factures - Autres'!B302="","",'Factures - Autres'!B302)</f>
        <v/>
      </c>
      <c r="C302" s="181" t="str">
        <f>IF('Factures - Autres'!C302="","",'Factures - Autres'!C302)</f>
        <v/>
      </c>
      <c r="D302" s="181" t="str">
        <f>IF('Factures - Autres'!D302="","",'Factures - Autres'!D302)</f>
        <v/>
      </c>
      <c r="E302" s="180" t="str">
        <f>IF('Factures - Autres'!E302="","",'Factures - Autres'!E302)</f>
        <v/>
      </c>
      <c r="F302" s="255" t="str">
        <f>IF('Factures - Autres'!H302="","",'Factures - Autres'!F302)</f>
        <v/>
      </c>
      <c r="G302" s="439" t="str">
        <f>IF('Factures - Autres'!H302="","",'Factures - Autres'!G302)</f>
        <v/>
      </c>
      <c r="H302" s="440" t="str">
        <f>IF('Factures - Autres'!H302="","",'Factures - Autres'!H302)</f>
        <v/>
      </c>
      <c r="I302" s="257"/>
      <c r="J302" s="258" t="str">
        <f t="shared" si="12"/>
        <v/>
      </c>
      <c r="K302" s="442" t="str">
        <f t="shared" si="13"/>
        <v/>
      </c>
      <c r="L302" s="443"/>
      <c r="M302" s="182"/>
      <c r="N302" s="185"/>
      <c r="O302" s="266" t="str">
        <f>IF(H302="","",IF(OR(I302="",J302="",K302=""),Listes!$A$69,IF(AND(L302="",I302&lt;&gt;""),Listes!$A$70,IF(AND(H302&lt;L302,N302=""),Listes!$A$71,IF(AND(K302&lt;J302,N302=""),Listes!$A$72,IF(AND(L302&lt;&gt;"",L302&lt;H302,M302=""),Listes!$A$73,IF(AND(P302="",OR(I302&lt;&gt;"",J302&lt;&gt;"",K302&lt;&gt;"")),Listes!$A$74,"")))))))</f>
        <v/>
      </c>
      <c r="P302" s="90"/>
      <c r="Q302" s="158">
        <f t="shared" si="14"/>
        <v>0</v>
      </c>
    </row>
    <row r="303" spans="1:17" ht="20.100000000000001" customHeight="1" x14ac:dyDescent="0.25">
      <c r="A303" s="174">
        <v>297</v>
      </c>
      <c r="B303" s="180" t="str">
        <f>IF('Factures - Autres'!B303="","",'Factures - Autres'!B303)</f>
        <v/>
      </c>
      <c r="C303" s="181" t="str">
        <f>IF('Factures - Autres'!C303="","",'Factures - Autres'!C303)</f>
        <v/>
      </c>
      <c r="D303" s="181" t="str">
        <f>IF('Factures - Autres'!D303="","",'Factures - Autres'!D303)</f>
        <v/>
      </c>
      <c r="E303" s="180" t="str">
        <f>IF('Factures - Autres'!E303="","",'Factures - Autres'!E303)</f>
        <v/>
      </c>
      <c r="F303" s="255" t="str">
        <f>IF('Factures - Autres'!H303="","",'Factures - Autres'!F303)</f>
        <v/>
      </c>
      <c r="G303" s="439" t="str">
        <f>IF('Factures - Autres'!H303="","",'Factures - Autres'!G303)</f>
        <v/>
      </c>
      <c r="H303" s="440" t="str">
        <f>IF('Factures - Autres'!H303="","",'Factures - Autres'!H303)</f>
        <v/>
      </c>
      <c r="I303" s="257"/>
      <c r="J303" s="258" t="str">
        <f t="shared" si="12"/>
        <v/>
      </c>
      <c r="K303" s="442" t="str">
        <f t="shared" si="13"/>
        <v/>
      </c>
      <c r="L303" s="443"/>
      <c r="M303" s="182"/>
      <c r="N303" s="185"/>
      <c r="O303" s="266" t="str">
        <f>IF(H303="","",IF(OR(I303="",J303="",K303=""),Listes!$A$69,IF(AND(L303="",I303&lt;&gt;""),Listes!$A$70,IF(AND(H303&lt;L303,N303=""),Listes!$A$71,IF(AND(K303&lt;J303,N303=""),Listes!$A$72,IF(AND(L303&lt;&gt;"",L303&lt;H303,M303=""),Listes!$A$73,IF(AND(P303="",OR(I303&lt;&gt;"",J303&lt;&gt;"",K303&lt;&gt;"")),Listes!$A$74,"")))))))</f>
        <v/>
      </c>
      <c r="P303" s="90"/>
      <c r="Q303" s="158">
        <f t="shared" si="14"/>
        <v>0</v>
      </c>
    </row>
    <row r="304" spans="1:17" ht="20.100000000000001" customHeight="1" x14ac:dyDescent="0.25">
      <c r="A304" s="174">
        <v>298</v>
      </c>
      <c r="B304" s="180" t="str">
        <f>IF('Factures - Autres'!B304="","",'Factures - Autres'!B304)</f>
        <v/>
      </c>
      <c r="C304" s="181" t="str">
        <f>IF('Factures - Autres'!C304="","",'Factures - Autres'!C304)</f>
        <v/>
      </c>
      <c r="D304" s="181" t="str">
        <f>IF('Factures - Autres'!D304="","",'Factures - Autres'!D304)</f>
        <v/>
      </c>
      <c r="E304" s="180" t="str">
        <f>IF('Factures - Autres'!E304="","",'Factures - Autres'!E304)</f>
        <v/>
      </c>
      <c r="F304" s="255" t="str">
        <f>IF('Factures - Autres'!H304="","",'Factures - Autres'!F304)</f>
        <v/>
      </c>
      <c r="G304" s="439" t="str">
        <f>IF('Factures - Autres'!H304="","",'Factures - Autres'!G304)</f>
        <v/>
      </c>
      <c r="H304" s="440" t="str">
        <f>IF('Factures - Autres'!H304="","",'Factures - Autres'!H304)</f>
        <v/>
      </c>
      <c r="I304" s="257"/>
      <c r="J304" s="258" t="str">
        <f t="shared" si="12"/>
        <v/>
      </c>
      <c r="K304" s="442" t="str">
        <f t="shared" si="13"/>
        <v/>
      </c>
      <c r="L304" s="443"/>
      <c r="M304" s="182"/>
      <c r="N304" s="185"/>
      <c r="O304" s="266" t="str">
        <f>IF(H304="","",IF(OR(I304="",J304="",K304=""),Listes!$A$69,IF(AND(L304="",I304&lt;&gt;""),Listes!$A$70,IF(AND(H304&lt;L304,N304=""),Listes!$A$71,IF(AND(K304&lt;J304,N304=""),Listes!$A$72,IF(AND(L304&lt;&gt;"",L304&lt;H304,M304=""),Listes!$A$73,IF(AND(P304="",OR(I304&lt;&gt;"",J304&lt;&gt;"",K304&lt;&gt;"")),Listes!$A$74,"")))))))</f>
        <v/>
      </c>
      <c r="P304" s="90"/>
      <c r="Q304" s="158">
        <f t="shared" si="14"/>
        <v>0</v>
      </c>
    </row>
    <row r="305" spans="1:17" ht="20.100000000000001" customHeight="1" x14ac:dyDescent="0.25">
      <c r="A305" s="174">
        <v>299</v>
      </c>
      <c r="B305" s="180" t="str">
        <f>IF('Factures - Autres'!B305="","",'Factures - Autres'!B305)</f>
        <v/>
      </c>
      <c r="C305" s="181" t="str">
        <f>IF('Factures - Autres'!C305="","",'Factures - Autres'!C305)</f>
        <v/>
      </c>
      <c r="D305" s="181" t="str">
        <f>IF('Factures - Autres'!D305="","",'Factures - Autres'!D305)</f>
        <v/>
      </c>
      <c r="E305" s="180" t="str">
        <f>IF('Factures - Autres'!E305="","",'Factures - Autres'!E305)</f>
        <v/>
      </c>
      <c r="F305" s="255" t="str">
        <f>IF('Factures - Autres'!H305="","",'Factures - Autres'!F305)</f>
        <v/>
      </c>
      <c r="G305" s="439" t="str">
        <f>IF('Factures - Autres'!H305="","",'Factures - Autres'!G305)</f>
        <v/>
      </c>
      <c r="H305" s="440" t="str">
        <f>IF('Factures - Autres'!H305="","",'Factures - Autres'!H305)</f>
        <v/>
      </c>
      <c r="I305" s="257"/>
      <c r="J305" s="258" t="str">
        <f t="shared" si="12"/>
        <v/>
      </c>
      <c r="K305" s="442" t="str">
        <f t="shared" si="13"/>
        <v/>
      </c>
      <c r="L305" s="443"/>
      <c r="M305" s="182"/>
      <c r="N305" s="185"/>
      <c r="O305" s="266" t="str">
        <f>IF(H305="","",IF(OR(I305="",J305="",K305=""),Listes!$A$69,IF(AND(L305="",I305&lt;&gt;""),Listes!$A$70,IF(AND(H305&lt;L305,N305=""),Listes!$A$71,IF(AND(K305&lt;J305,N305=""),Listes!$A$72,IF(AND(L305&lt;&gt;"",L305&lt;H305,M305=""),Listes!$A$73,IF(AND(P305="",OR(I305&lt;&gt;"",J305&lt;&gt;"",K305&lt;&gt;"")),Listes!$A$74,"")))))))</f>
        <v/>
      </c>
      <c r="P305" s="90"/>
      <c r="Q305" s="158">
        <f t="shared" si="14"/>
        <v>0</v>
      </c>
    </row>
    <row r="306" spans="1:17" ht="20.100000000000001" customHeight="1" x14ac:dyDescent="0.25">
      <c r="A306" s="174">
        <v>300</v>
      </c>
      <c r="B306" s="180" t="str">
        <f>IF('Factures - Autres'!B306="","",'Factures - Autres'!B306)</f>
        <v/>
      </c>
      <c r="C306" s="181" t="str">
        <f>IF('Factures - Autres'!C306="","",'Factures - Autres'!C306)</f>
        <v/>
      </c>
      <c r="D306" s="181" t="str">
        <f>IF('Factures - Autres'!D306="","",'Factures - Autres'!D306)</f>
        <v/>
      </c>
      <c r="E306" s="180" t="str">
        <f>IF('Factures - Autres'!E306="","",'Factures - Autres'!E306)</f>
        <v/>
      </c>
      <c r="F306" s="255" t="str">
        <f>IF('Factures - Autres'!H306="","",'Factures - Autres'!F306)</f>
        <v/>
      </c>
      <c r="G306" s="439" t="str">
        <f>IF('Factures - Autres'!H306="","",'Factures - Autres'!G306)</f>
        <v/>
      </c>
      <c r="H306" s="440" t="str">
        <f>IF('Factures - Autres'!H306="","",'Factures - Autres'!H306)</f>
        <v/>
      </c>
      <c r="I306" s="257"/>
      <c r="J306" s="258" t="str">
        <f t="shared" si="12"/>
        <v/>
      </c>
      <c r="K306" s="442" t="str">
        <f t="shared" si="13"/>
        <v/>
      </c>
      <c r="L306" s="443"/>
      <c r="M306" s="182"/>
      <c r="N306" s="185"/>
      <c r="O306" s="266" t="str">
        <f>IF(H306="","",IF(OR(I306="",J306="",K306=""),Listes!$A$69,IF(AND(L306="",I306&lt;&gt;""),Listes!$A$70,IF(AND(H306&lt;L306,N306=""),Listes!$A$71,IF(AND(K306&lt;J306,N306=""),Listes!$A$72,IF(AND(L306&lt;&gt;"",L306&lt;H306,M306=""),Listes!$A$73,IF(AND(P306="",OR(I306&lt;&gt;"",J306&lt;&gt;"",K306&lt;&gt;"")),Listes!$A$74,"")))))))</f>
        <v/>
      </c>
      <c r="P306" s="90"/>
      <c r="Q306" s="158">
        <f t="shared" si="14"/>
        <v>0</v>
      </c>
    </row>
    <row r="307" spans="1:17" ht="20.100000000000001" customHeight="1" x14ac:dyDescent="0.25">
      <c r="A307" s="174">
        <v>301</v>
      </c>
      <c r="B307" s="180" t="str">
        <f>IF('Factures - Autres'!B307="","",'Factures - Autres'!B307)</f>
        <v/>
      </c>
      <c r="C307" s="181" t="str">
        <f>IF('Factures - Autres'!C307="","",'Factures - Autres'!C307)</f>
        <v/>
      </c>
      <c r="D307" s="181" t="str">
        <f>IF('Factures - Autres'!D307="","",'Factures - Autres'!D307)</f>
        <v/>
      </c>
      <c r="E307" s="180" t="str">
        <f>IF('Factures - Autres'!E307="","",'Factures - Autres'!E307)</f>
        <v/>
      </c>
      <c r="F307" s="255" t="str">
        <f>IF('Factures - Autres'!H307="","",'Factures - Autres'!F307)</f>
        <v/>
      </c>
      <c r="G307" s="439" t="str">
        <f>IF('Factures - Autres'!H307="","",'Factures - Autres'!G307)</f>
        <v/>
      </c>
      <c r="H307" s="440" t="str">
        <f>IF('Factures - Autres'!H307="","",'Factures - Autres'!H307)</f>
        <v/>
      </c>
      <c r="I307" s="257"/>
      <c r="J307" s="258" t="str">
        <f t="shared" si="12"/>
        <v/>
      </c>
      <c r="K307" s="442" t="str">
        <f t="shared" si="13"/>
        <v/>
      </c>
      <c r="L307" s="443"/>
      <c r="M307" s="182"/>
      <c r="N307" s="185"/>
      <c r="O307" s="266" t="str">
        <f>IF(H307="","",IF(OR(I307="",J307="",K307=""),Listes!$A$69,IF(AND(L307="",I307&lt;&gt;""),Listes!$A$70,IF(AND(H307&lt;L307,N307=""),Listes!$A$71,IF(AND(K307&lt;J307,N307=""),Listes!$A$72,IF(AND(L307&lt;&gt;"",L307&lt;H307,M307=""),Listes!$A$73,IF(AND(P307="",OR(I307&lt;&gt;"",J307&lt;&gt;"",K307&lt;&gt;"")),Listes!$A$74,"")))))))</f>
        <v/>
      </c>
      <c r="P307" s="90"/>
      <c r="Q307" s="158">
        <f t="shared" si="14"/>
        <v>0</v>
      </c>
    </row>
    <row r="308" spans="1:17" ht="20.100000000000001" customHeight="1" x14ac:dyDescent="0.25">
      <c r="A308" s="174">
        <v>302</v>
      </c>
      <c r="B308" s="180" t="str">
        <f>IF('Factures - Autres'!B308="","",'Factures - Autres'!B308)</f>
        <v/>
      </c>
      <c r="C308" s="181" t="str">
        <f>IF('Factures - Autres'!C308="","",'Factures - Autres'!C308)</f>
        <v/>
      </c>
      <c r="D308" s="181" t="str">
        <f>IF('Factures - Autres'!D308="","",'Factures - Autres'!D308)</f>
        <v/>
      </c>
      <c r="E308" s="180" t="str">
        <f>IF('Factures - Autres'!E308="","",'Factures - Autres'!E308)</f>
        <v/>
      </c>
      <c r="F308" s="255" t="str">
        <f>IF('Factures - Autres'!H308="","",'Factures - Autres'!F308)</f>
        <v/>
      </c>
      <c r="G308" s="439" t="str">
        <f>IF('Factures - Autres'!H308="","",'Factures - Autres'!G308)</f>
        <v/>
      </c>
      <c r="H308" s="440" t="str">
        <f>IF('Factures - Autres'!H308="","",'Factures - Autres'!H308)</f>
        <v/>
      </c>
      <c r="I308" s="257"/>
      <c r="J308" s="258" t="str">
        <f t="shared" si="12"/>
        <v/>
      </c>
      <c r="K308" s="442" t="str">
        <f t="shared" si="13"/>
        <v/>
      </c>
      <c r="L308" s="443"/>
      <c r="M308" s="182"/>
      <c r="N308" s="185"/>
      <c r="O308" s="266" t="str">
        <f>IF(H308="","",IF(OR(I308="",J308="",K308=""),Listes!$A$69,IF(AND(L308="",I308&lt;&gt;""),Listes!$A$70,IF(AND(H308&lt;L308,N308=""),Listes!$A$71,IF(AND(K308&lt;J308,N308=""),Listes!$A$72,IF(AND(L308&lt;&gt;"",L308&lt;H308,M308=""),Listes!$A$73,IF(AND(P308="",OR(I308&lt;&gt;"",J308&lt;&gt;"",K308&lt;&gt;"")),Listes!$A$74,"")))))))</f>
        <v/>
      </c>
      <c r="P308" s="90"/>
      <c r="Q308" s="158">
        <f t="shared" si="14"/>
        <v>0</v>
      </c>
    </row>
    <row r="309" spans="1:17" ht="20.100000000000001" customHeight="1" x14ac:dyDescent="0.25">
      <c r="A309" s="174">
        <v>303</v>
      </c>
      <c r="B309" s="180" t="str">
        <f>IF('Factures - Autres'!B309="","",'Factures - Autres'!B309)</f>
        <v/>
      </c>
      <c r="C309" s="181" t="str">
        <f>IF('Factures - Autres'!C309="","",'Factures - Autres'!C309)</f>
        <v/>
      </c>
      <c r="D309" s="181" t="str">
        <f>IF('Factures - Autres'!D309="","",'Factures - Autres'!D309)</f>
        <v/>
      </c>
      <c r="E309" s="180" t="str">
        <f>IF('Factures - Autres'!E309="","",'Factures - Autres'!E309)</f>
        <v/>
      </c>
      <c r="F309" s="255" t="str">
        <f>IF('Factures - Autres'!H309="","",'Factures - Autres'!F309)</f>
        <v/>
      </c>
      <c r="G309" s="439" t="str">
        <f>IF('Factures - Autres'!H309="","",'Factures - Autres'!G309)</f>
        <v/>
      </c>
      <c r="H309" s="440" t="str">
        <f>IF('Factures - Autres'!H309="","",'Factures - Autres'!H309)</f>
        <v/>
      </c>
      <c r="I309" s="257"/>
      <c r="J309" s="258" t="str">
        <f t="shared" si="12"/>
        <v/>
      </c>
      <c r="K309" s="442" t="str">
        <f t="shared" si="13"/>
        <v/>
      </c>
      <c r="L309" s="443"/>
      <c r="M309" s="182"/>
      <c r="N309" s="185"/>
      <c r="O309" s="266" t="str">
        <f>IF(H309="","",IF(OR(I309="",J309="",K309=""),Listes!$A$69,IF(AND(L309="",I309&lt;&gt;""),Listes!$A$70,IF(AND(H309&lt;L309,N309=""),Listes!$A$71,IF(AND(K309&lt;J309,N309=""),Listes!$A$72,IF(AND(L309&lt;&gt;"",L309&lt;H309,M309=""),Listes!$A$73,IF(AND(P309="",OR(I309&lt;&gt;"",J309&lt;&gt;"",K309&lt;&gt;"")),Listes!$A$74,"")))))))</f>
        <v/>
      </c>
      <c r="P309" s="90"/>
      <c r="Q309" s="158">
        <f t="shared" si="14"/>
        <v>0</v>
      </c>
    </row>
    <row r="310" spans="1:17" ht="20.100000000000001" customHeight="1" x14ac:dyDescent="0.25">
      <c r="A310" s="174">
        <v>304</v>
      </c>
      <c r="B310" s="180" t="str">
        <f>IF('Factures - Autres'!B310="","",'Factures - Autres'!B310)</f>
        <v/>
      </c>
      <c r="C310" s="181" t="str">
        <f>IF('Factures - Autres'!C310="","",'Factures - Autres'!C310)</f>
        <v/>
      </c>
      <c r="D310" s="181" t="str">
        <f>IF('Factures - Autres'!D310="","",'Factures - Autres'!D310)</f>
        <v/>
      </c>
      <c r="E310" s="180" t="str">
        <f>IF('Factures - Autres'!E310="","",'Factures - Autres'!E310)</f>
        <v/>
      </c>
      <c r="F310" s="255" t="str">
        <f>IF('Factures - Autres'!H310="","",'Factures - Autres'!F310)</f>
        <v/>
      </c>
      <c r="G310" s="439" t="str">
        <f>IF('Factures - Autres'!H310="","",'Factures - Autres'!G310)</f>
        <v/>
      </c>
      <c r="H310" s="440" t="str">
        <f>IF('Factures - Autres'!H310="","",'Factures - Autres'!H310)</f>
        <v/>
      </c>
      <c r="I310" s="257"/>
      <c r="J310" s="258" t="str">
        <f t="shared" si="12"/>
        <v/>
      </c>
      <c r="K310" s="442" t="str">
        <f t="shared" si="13"/>
        <v/>
      </c>
      <c r="L310" s="443"/>
      <c r="M310" s="182"/>
      <c r="N310" s="185"/>
      <c r="O310" s="266" t="str">
        <f>IF(H310="","",IF(OR(I310="",J310="",K310=""),Listes!$A$69,IF(AND(L310="",I310&lt;&gt;""),Listes!$A$70,IF(AND(H310&lt;L310,N310=""),Listes!$A$71,IF(AND(K310&lt;J310,N310=""),Listes!$A$72,IF(AND(L310&lt;&gt;"",L310&lt;H310,M310=""),Listes!$A$73,IF(AND(P310="",OR(I310&lt;&gt;"",J310&lt;&gt;"",K310&lt;&gt;"")),Listes!$A$74,"")))))))</f>
        <v/>
      </c>
      <c r="P310" s="90"/>
      <c r="Q310" s="158">
        <f t="shared" si="14"/>
        <v>0</v>
      </c>
    </row>
    <row r="311" spans="1:17" ht="20.100000000000001" customHeight="1" x14ac:dyDescent="0.25">
      <c r="A311" s="174">
        <v>305</v>
      </c>
      <c r="B311" s="180" t="str">
        <f>IF('Factures - Autres'!B311="","",'Factures - Autres'!B311)</f>
        <v/>
      </c>
      <c r="C311" s="181" t="str">
        <f>IF('Factures - Autres'!C311="","",'Factures - Autres'!C311)</f>
        <v/>
      </c>
      <c r="D311" s="181" t="str">
        <f>IF('Factures - Autres'!D311="","",'Factures - Autres'!D311)</f>
        <v/>
      </c>
      <c r="E311" s="180" t="str">
        <f>IF('Factures - Autres'!E311="","",'Factures - Autres'!E311)</f>
        <v/>
      </c>
      <c r="F311" s="255" t="str">
        <f>IF('Factures - Autres'!H311="","",'Factures - Autres'!F311)</f>
        <v/>
      </c>
      <c r="G311" s="439" t="str">
        <f>IF('Factures - Autres'!H311="","",'Factures - Autres'!G311)</f>
        <v/>
      </c>
      <c r="H311" s="440" t="str">
        <f>IF('Factures - Autres'!H311="","",'Factures - Autres'!H311)</f>
        <v/>
      </c>
      <c r="I311" s="257"/>
      <c r="J311" s="258" t="str">
        <f t="shared" si="12"/>
        <v/>
      </c>
      <c r="K311" s="442" t="str">
        <f t="shared" si="13"/>
        <v/>
      </c>
      <c r="L311" s="443"/>
      <c r="M311" s="182"/>
      <c r="N311" s="185"/>
      <c r="O311" s="266" t="str">
        <f>IF(H311="","",IF(OR(I311="",J311="",K311=""),Listes!$A$69,IF(AND(L311="",I311&lt;&gt;""),Listes!$A$70,IF(AND(H311&lt;L311,N311=""),Listes!$A$71,IF(AND(K311&lt;J311,N311=""),Listes!$A$72,IF(AND(L311&lt;&gt;"",L311&lt;H311,M311=""),Listes!$A$73,IF(AND(P311="",OR(I311&lt;&gt;"",J311&lt;&gt;"",K311&lt;&gt;"")),Listes!$A$74,"")))))))</f>
        <v/>
      </c>
      <c r="P311" s="90"/>
      <c r="Q311" s="158">
        <f t="shared" si="14"/>
        <v>0</v>
      </c>
    </row>
    <row r="312" spans="1:17" ht="20.100000000000001" customHeight="1" x14ac:dyDescent="0.25">
      <c r="A312" s="174">
        <v>306</v>
      </c>
      <c r="B312" s="180" t="str">
        <f>IF('Factures - Autres'!B312="","",'Factures - Autres'!B312)</f>
        <v/>
      </c>
      <c r="C312" s="181" t="str">
        <f>IF('Factures - Autres'!C312="","",'Factures - Autres'!C312)</f>
        <v/>
      </c>
      <c r="D312" s="181" t="str">
        <f>IF('Factures - Autres'!D312="","",'Factures - Autres'!D312)</f>
        <v/>
      </c>
      <c r="E312" s="180" t="str">
        <f>IF('Factures - Autres'!E312="","",'Factures - Autres'!E312)</f>
        <v/>
      </c>
      <c r="F312" s="255" t="str">
        <f>IF('Factures - Autres'!H312="","",'Factures - Autres'!F312)</f>
        <v/>
      </c>
      <c r="G312" s="439" t="str">
        <f>IF('Factures - Autres'!H312="","",'Factures - Autres'!G312)</f>
        <v/>
      </c>
      <c r="H312" s="440" t="str">
        <f>IF('Factures - Autres'!H312="","",'Factures - Autres'!H312)</f>
        <v/>
      </c>
      <c r="I312" s="257"/>
      <c r="J312" s="258" t="str">
        <f t="shared" si="12"/>
        <v/>
      </c>
      <c r="K312" s="442" t="str">
        <f t="shared" si="13"/>
        <v/>
      </c>
      <c r="L312" s="443"/>
      <c r="M312" s="182"/>
      <c r="N312" s="185"/>
      <c r="O312" s="266" t="str">
        <f>IF(H312="","",IF(OR(I312="",J312="",K312=""),Listes!$A$69,IF(AND(L312="",I312&lt;&gt;""),Listes!$A$70,IF(AND(H312&lt;L312,N312=""),Listes!$A$71,IF(AND(K312&lt;J312,N312=""),Listes!$A$72,IF(AND(L312&lt;&gt;"",L312&lt;H312,M312=""),Listes!$A$73,IF(AND(P312="",OR(I312&lt;&gt;"",J312&lt;&gt;"",K312&lt;&gt;"")),Listes!$A$74,"")))))))</f>
        <v/>
      </c>
      <c r="P312" s="90"/>
      <c r="Q312" s="158">
        <f t="shared" si="14"/>
        <v>0</v>
      </c>
    </row>
    <row r="313" spans="1:17" ht="20.100000000000001" customHeight="1" x14ac:dyDescent="0.25">
      <c r="A313" s="174">
        <v>307</v>
      </c>
      <c r="B313" s="180" t="str">
        <f>IF('Factures - Autres'!B313="","",'Factures - Autres'!B313)</f>
        <v/>
      </c>
      <c r="C313" s="181" t="str">
        <f>IF('Factures - Autres'!C313="","",'Factures - Autres'!C313)</f>
        <v/>
      </c>
      <c r="D313" s="181" t="str">
        <f>IF('Factures - Autres'!D313="","",'Factures - Autres'!D313)</f>
        <v/>
      </c>
      <c r="E313" s="180" t="str">
        <f>IF('Factures - Autres'!E313="","",'Factures - Autres'!E313)</f>
        <v/>
      </c>
      <c r="F313" s="255" t="str">
        <f>IF('Factures - Autres'!H313="","",'Factures - Autres'!F313)</f>
        <v/>
      </c>
      <c r="G313" s="439" t="str">
        <f>IF('Factures - Autres'!H313="","",'Factures - Autres'!G313)</f>
        <v/>
      </c>
      <c r="H313" s="440" t="str">
        <f>IF('Factures - Autres'!H313="","",'Factures - Autres'!H313)</f>
        <v/>
      </c>
      <c r="I313" s="257"/>
      <c r="J313" s="258" t="str">
        <f t="shared" si="12"/>
        <v/>
      </c>
      <c r="K313" s="442" t="str">
        <f t="shared" si="13"/>
        <v/>
      </c>
      <c r="L313" s="443"/>
      <c r="M313" s="182"/>
      <c r="N313" s="185"/>
      <c r="O313" s="266" t="str">
        <f>IF(H313="","",IF(OR(I313="",J313="",K313=""),Listes!$A$69,IF(AND(L313="",I313&lt;&gt;""),Listes!$A$70,IF(AND(H313&lt;L313,N313=""),Listes!$A$71,IF(AND(K313&lt;J313,N313=""),Listes!$A$72,IF(AND(L313&lt;&gt;"",L313&lt;H313,M313=""),Listes!$A$73,IF(AND(P313="",OR(I313&lt;&gt;"",J313&lt;&gt;"",K313&lt;&gt;"")),Listes!$A$74,"")))))))</f>
        <v/>
      </c>
      <c r="P313" s="90"/>
      <c r="Q313" s="158">
        <f t="shared" si="14"/>
        <v>0</v>
      </c>
    </row>
    <row r="314" spans="1:17" ht="20.100000000000001" customHeight="1" x14ac:dyDescent="0.25">
      <c r="A314" s="174">
        <v>308</v>
      </c>
      <c r="B314" s="180" t="str">
        <f>IF('Factures - Autres'!B314="","",'Factures - Autres'!B314)</f>
        <v/>
      </c>
      <c r="C314" s="181" t="str">
        <f>IF('Factures - Autres'!C314="","",'Factures - Autres'!C314)</f>
        <v/>
      </c>
      <c r="D314" s="181" t="str">
        <f>IF('Factures - Autres'!D314="","",'Factures - Autres'!D314)</f>
        <v/>
      </c>
      <c r="E314" s="180" t="str">
        <f>IF('Factures - Autres'!E314="","",'Factures - Autres'!E314)</f>
        <v/>
      </c>
      <c r="F314" s="255" t="str">
        <f>IF('Factures - Autres'!H314="","",'Factures - Autres'!F314)</f>
        <v/>
      </c>
      <c r="G314" s="439" t="str">
        <f>IF('Factures - Autres'!H314="","",'Factures - Autres'!G314)</f>
        <v/>
      </c>
      <c r="H314" s="440" t="str">
        <f>IF('Factures - Autres'!H314="","",'Factures - Autres'!H314)</f>
        <v/>
      </c>
      <c r="I314" s="257"/>
      <c r="J314" s="258" t="str">
        <f t="shared" si="12"/>
        <v/>
      </c>
      <c r="K314" s="442" t="str">
        <f t="shared" si="13"/>
        <v/>
      </c>
      <c r="L314" s="443"/>
      <c r="M314" s="182"/>
      <c r="N314" s="185"/>
      <c r="O314" s="266" t="str">
        <f>IF(H314="","",IF(OR(I314="",J314="",K314=""),Listes!$A$69,IF(AND(L314="",I314&lt;&gt;""),Listes!$A$70,IF(AND(H314&lt;L314,N314=""),Listes!$A$71,IF(AND(K314&lt;J314,N314=""),Listes!$A$72,IF(AND(L314&lt;&gt;"",L314&lt;H314,M314=""),Listes!$A$73,IF(AND(P314="",OR(I314&lt;&gt;"",J314&lt;&gt;"",K314&lt;&gt;"")),Listes!$A$74,"")))))))</f>
        <v/>
      </c>
      <c r="P314" s="90"/>
      <c r="Q314" s="158">
        <f t="shared" si="14"/>
        <v>0</v>
      </c>
    </row>
    <row r="315" spans="1:17" ht="20.100000000000001" customHeight="1" x14ac:dyDescent="0.25">
      <c r="A315" s="174">
        <v>309</v>
      </c>
      <c r="B315" s="180" t="str">
        <f>IF('Factures - Autres'!B315="","",'Factures - Autres'!B315)</f>
        <v/>
      </c>
      <c r="C315" s="181" t="str">
        <f>IF('Factures - Autres'!C315="","",'Factures - Autres'!C315)</f>
        <v/>
      </c>
      <c r="D315" s="181" t="str">
        <f>IF('Factures - Autres'!D315="","",'Factures - Autres'!D315)</f>
        <v/>
      </c>
      <c r="E315" s="180" t="str">
        <f>IF('Factures - Autres'!E315="","",'Factures - Autres'!E315)</f>
        <v/>
      </c>
      <c r="F315" s="255" t="str">
        <f>IF('Factures - Autres'!H315="","",'Factures - Autres'!F315)</f>
        <v/>
      </c>
      <c r="G315" s="439" t="str">
        <f>IF('Factures - Autres'!H315="","",'Factures - Autres'!G315)</f>
        <v/>
      </c>
      <c r="H315" s="440" t="str">
        <f>IF('Factures - Autres'!H315="","",'Factures - Autres'!H315)</f>
        <v/>
      </c>
      <c r="I315" s="257"/>
      <c r="J315" s="258" t="str">
        <f t="shared" si="12"/>
        <v/>
      </c>
      <c r="K315" s="442" t="str">
        <f t="shared" si="13"/>
        <v/>
      </c>
      <c r="L315" s="443"/>
      <c r="M315" s="182"/>
      <c r="N315" s="185"/>
      <c r="O315" s="266" t="str">
        <f>IF(H315="","",IF(OR(I315="",J315="",K315=""),Listes!$A$69,IF(AND(L315="",I315&lt;&gt;""),Listes!$A$70,IF(AND(H315&lt;L315,N315=""),Listes!$A$71,IF(AND(K315&lt;J315,N315=""),Listes!$A$72,IF(AND(L315&lt;&gt;"",L315&lt;H315,M315=""),Listes!$A$73,IF(AND(P315="",OR(I315&lt;&gt;"",J315&lt;&gt;"",K315&lt;&gt;"")),Listes!$A$74,"")))))))</f>
        <v/>
      </c>
      <c r="P315" s="90"/>
      <c r="Q315" s="158">
        <f t="shared" si="14"/>
        <v>0</v>
      </c>
    </row>
    <row r="316" spans="1:17" ht="20.100000000000001" customHeight="1" x14ac:dyDescent="0.25">
      <c r="A316" s="174">
        <v>310</v>
      </c>
      <c r="B316" s="180" t="str">
        <f>IF('Factures - Autres'!B316="","",'Factures - Autres'!B316)</f>
        <v/>
      </c>
      <c r="C316" s="181" t="str">
        <f>IF('Factures - Autres'!C316="","",'Factures - Autres'!C316)</f>
        <v/>
      </c>
      <c r="D316" s="181" t="str">
        <f>IF('Factures - Autres'!D316="","",'Factures - Autres'!D316)</f>
        <v/>
      </c>
      <c r="E316" s="180" t="str">
        <f>IF('Factures - Autres'!E316="","",'Factures - Autres'!E316)</f>
        <v/>
      </c>
      <c r="F316" s="255" t="str">
        <f>IF('Factures - Autres'!H316="","",'Factures - Autres'!F316)</f>
        <v/>
      </c>
      <c r="G316" s="439" t="str">
        <f>IF('Factures - Autres'!H316="","",'Factures - Autres'!G316)</f>
        <v/>
      </c>
      <c r="H316" s="440" t="str">
        <f>IF('Factures - Autres'!H316="","",'Factures - Autres'!H316)</f>
        <v/>
      </c>
      <c r="I316" s="257"/>
      <c r="J316" s="258" t="str">
        <f t="shared" si="12"/>
        <v/>
      </c>
      <c r="K316" s="442" t="str">
        <f t="shared" si="13"/>
        <v/>
      </c>
      <c r="L316" s="443"/>
      <c r="M316" s="182"/>
      <c r="N316" s="185"/>
      <c r="O316" s="266" t="str">
        <f>IF(H316="","",IF(OR(I316="",J316="",K316=""),Listes!$A$69,IF(AND(L316="",I316&lt;&gt;""),Listes!$A$70,IF(AND(H316&lt;L316,N316=""),Listes!$A$71,IF(AND(K316&lt;J316,N316=""),Listes!$A$72,IF(AND(L316&lt;&gt;"",L316&lt;H316,M316=""),Listes!$A$73,IF(AND(P316="",OR(I316&lt;&gt;"",J316&lt;&gt;"",K316&lt;&gt;"")),Listes!$A$74,"")))))))</f>
        <v/>
      </c>
      <c r="P316" s="90"/>
      <c r="Q316" s="158">
        <f t="shared" si="14"/>
        <v>0</v>
      </c>
    </row>
    <row r="317" spans="1:17" ht="20.100000000000001" customHeight="1" x14ac:dyDescent="0.25">
      <c r="A317" s="174">
        <v>311</v>
      </c>
      <c r="B317" s="180" t="str">
        <f>IF('Factures - Autres'!B317="","",'Factures - Autres'!B317)</f>
        <v/>
      </c>
      <c r="C317" s="181" t="str">
        <f>IF('Factures - Autres'!C317="","",'Factures - Autres'!C317)</f>
        <v/>
      </c>
      <c r="D317" s="181" t="str">
        <f>IF('Factures - Autres'!D317="","",'Factures - Autres'!D317)</f>
        <v/>
      </c>
      <c r="E317" s="180" t="str">
        <f>IF('Factures - Autres'!E317="","",'Factures - Autres'!E317)</f>
        <v/>
      </c>
      <c r="F317" s="255" t="str">
        <f>IF('Factures - Autres'!H317="","",'Factures - Autres'!F317)</f>
        <v/>
      </c>
      <c r="G317" s="439" t="str">
        <f>IF('Factures - Autres'!H317="","",'Factures - Autres'!G317)</f>
        <v/>
      </c>
      <c r="H317" s="440" t="str">
        <f>IF('Factures - Autres'!H317="","",'Factures - Autres'!H317)</f>
        <v/>
      </c>
      <c r="I317" s="257"/>
      <c r="J317" s="258" t="str">
        <f t="shared" si="12"/>
        <v/>
      </c>
      <c r="K317" s="442" t="str">
        <f t="shared" si="13"/>
        <v/>
      </c>
      <c r="L317" s="443"/>
      <c r="M317" s="182"/>
      <c r="N317" s="185"/>
      <c r="O317" s="266" t="str">
        <f>IF(H317="","",IF(OR(I317="",J317="",K317=""),Listes!$A$69,IF(AND(L317="",I317&lt;&gt;""),Listes!$A$70,IF(AND(H317&lt;L317,N317=""),Listes!$A$71,IF(AND(K317&lt;J317,N317=""),Listes!$A$72,IF(AND(L317&lt;&gt;"",L317&lt;H317,M317=""),Listes!$A$73,IF(AND(P317="",OR(I317&lt;&gt;"",J317&lt;&gt;"",K317&lt;&gt;"")),Listes!$A$74,"")))))))</f>
        <v/>
      </c>
      <c r="P317" s="90"/>
      <c r="Q317" s="158">
        <f t="shared" si="14"/>
        <v>0</v>
      </c>
    </row>
    <row r="318" spans="1:17" ht="20.100000000000001" customHeight="1" x14ac:dyDescent="0.25">
      <c r="A318" s="174">
        <v>312</v>
      </c>
      <c r="B318" s="180" t="str">
        <f>IF('Factures - Autres'!B318="","",'Factures - Autres'!B318)</f>
        <v/>
      </c>
      <c r="C318" s="181" t="str">
        <f>IF('Factures - Autres'!C318="","",'Factures - Autres'!C318)</f>
        <v/>
      </c>
      <c r="D318" s="181" t="str">
        <f>IF('Factures - Autres'!D318="","",'Factures - Autres'!D318)</f>
        <v/>
      </c>
      <c r="E318" s="180" t="str">
        <f>IF('Factures - Autres'!E318="","",'Factures - Autres'!E318)</f>
        <v/>
      </c>
      <c r="F318" s="255" t="str">
        <f>IF('Factures - Autres'!H318="","",'Factures - Autres'!F318)</f>
        <v/>
      </c>
      <c r="G318" s="439" t="str">
        <f>IF('Factures - Autres'!H318="","",'Factures - Autres'!G318)</f>
        <v/>
      </c>
      <c r="H318" s="440" t="str">
        <f>IF('Factures - Autres'!H318="","",'Factures - Autres'!H318)</f>
        <v/>
      </c>
      <c r="I318" s="257"/>
      <c r="J318" s="258" t="str">
        <f t="shared" si="12"/>
        <v/>
      </c>
      <c r="K318" s="442" t="str">
        <f t="shared" si="13"/>
        <v/>
      </c>
      <c r="L318" s="443"/>
      <c r="M318" s="182"/>
      <c r="N318" s="185"/>
      <c r="O318" s="266" t="str">
        <f>IF(H318="","",IF(OR(I318="",J318="",K318=""),Listes!$A$69,IF(AND(L318="",I318&lt;&gt;""),Listes!$A$70,IF(AND(H318&lt;L318,N318=""),Listes!$A$71,IF(AND(K318&lt;J318,N318=""),Listes!$A$72,IF(AND(L318&lt;&gt;"",L318&lt;H318,M318=""),Listes!$A$73,IF(AND(P318="",OR(I318&lt;&gt;"",J318&lt;&gt;"",K318&lt;&gt;"")),Listes!$A$74,"")))))))</f>
        <v/>
      </c>
      <c r="P318" s="90"/>
      <c r="Q318" s="158">
        <f t="shared" si="14"/>
        <v>0</v>
      </c>
    </row>
    <row r="319" spans="1:17" ht="20.100000000000001" customHeight="1" x14ac:dyDescent="0.25">
      <c r="A319" s="174">
        <v>313</v>
      </c>
      <c r="B319" s="180" t="str">
        <f>IF('Factures - Autres'!B319="","",'Factures - Autres'!B319)</f>
        <v/>
      </c>
      <c r="C319" s="181" t="str">
        <f>IF('Factures - Autres'!C319="","",'Factures - Autres'!C319)</f>
        <v/>
      </c>
      <c r="D319" s="181" t="str">
        <f>IF('Factures - Autres'!D319="","",'Factures - Autres'!D319)</f>
        <v/>
      </c>
      <c r="E319" s="180" t="str">
        <f>IF('Factures - Autres'!E319="","",'Factures - Autres'!E319)</f>
        <v/>
      </c>
      <c r="F319" s="255" t="str">
        <f>IF('Factures - Autres'!H319="","",'Factures - Autres'!F319)</f>
        <v/>
      </c>
      <c r="G319" s="439" t="str">
        <f>IF('Factures - Autres'!H319="","",'Factures - Autres'!G319)</f>
        <v/>
      </c>
      <c r="H319" s="440" t="str">
        <f>IF('Factures - Autres'!H319="","",'Factures - Autres'!H319)</f>
        <v/>
      </c>
      <c r="I319" s="257"/>
      <c r="J319" s="258" t="str">
        <f t="shared" si="12"/>
        <v/>
      </c>
      <c r="K319" s="442" t="str">
        <f t="shared" si="13"/>
        <v/>
      </c>
      <c r="L319" s="443"/>
      <c r="M319" s="182"/>
      <c r="N319" s="185"/>
      <c r="O319" s="266" t="str">
        <f>IF(H319="","",IF(OR(I319="",J319="",K319=""),Listes!$A$69,IF(AND(L319="",I319&lt;&gt;""),Listes!$A$70,IF(AND(H319&lt;L319,N319=""),Listes!$A$71,IF(AND(K319&lt;J319,N319=""),Listes!$A$72,IF(AND(L319&lt;&gt;"",L319&lt;H319,M319=""),Listes!$A$73,IF(AND(P319="",OR(I319&lt;&gt;"",J319&lt;&gt;"",K319&lt;&gt;"")),Listes!$A$74,"")))))))</f>
        <v/>
      </c>
      <c r="P319" s="90"/>
      <c r="Q319" s="158">
        <f t="shared" si="14"/>
        <v>0</v>
      </c>
    </row>
    <row r="320" spans="1:17" ht="20.100000000000001" customHeight="1" x14ac:dyDescent="0.25">
      <c r="A320" s="174">
        <v>314</v>
      </c>
      <c r="B320" s="180" t="str">
        <f>IF('Factures - Autres'!B320="","",'Factures - Autres'!B320)</f>
        <v/>
      </c>
      <c r="C320" s="181" t="str">
        <f>IF('Factures - Autres'!C320="","",'Factures - Autres'!C320)</f>
        <v/>
      </c>
      <c r="D320" s="181" t="str">
        <f>IF('Factures - Autres'!D320="","",'Factures - Autres'!D320)</f>
        <v/>
      </c>
      <c r="E320" s="180" t="str">
        <f>IF('Factures - Autres'!E320="","",'Factures - Autres'!E320)</f>
        <v/>
      </c>
      <c r="F320" s="255" t="str">
        <f>IF('Factures - Autres'!H320="","",'Factures - Autres'!F320)</f>
        <v/>
      </c>
      <c r="G320" s="439" t="str">
        <f>IF('Factures - Autres'!H320="","",'Factures - Autres'!G320)</f>
        <v/>
      </c>
      <c r="H320" s="440" t="str">
        <f>IF('Factures - Autres'!H320="","",'Factures - Autres'!H320)</f>
        <v/>
      </c>
      <c r="I320" s="257"/>
      <c r="J320" s="258" t="str">
        <f t="shared" si="12"/>
        <v/>
      </c>
      <c r="K320" s="442" t="str">
        <f t="shared" si="13"/>
        <v/>
      </c>
      <c r="L320" s="443"/>
      <c r="M320" s="182"/>
      <c r="N320" s="185"/>
      <c r="O320" s="266" t="str">
        <f>IF(H320="","",IF(OR(I320="",J320="",K320=""),Listes!$A$69,IF(AND(L320="",I320&lt;&gt;""),Listes!$A$70,IF(AND(H320&lt;L320,N320=""),Listes!$A$71,IF(AND(K320&lt;J320,N320=""),Listes!$A$72,IF(AND(L320&lt;&gt;"",L320&lt;H320,M320=""),Listes!$A$73,IF(AND(P320="",OR(I320&lt;&gt;"",J320&lt;&gt;"",K320&lt;&gt;"")),Listes!$A$74,"")))))))</f>
        <v/>
      </c>
      <c r="P320" s="90"/>
      <c r="Q320" s="158">
        <f t="shared" si="14"/>
        <v>0</v>
      </c>
    </row>
    <row r="321" spans="1:17" ht="20.100000000000001" customHeight="1" x14ac:dyDescent="0.25">
      <c r="A321" s="174">
        <v>315</v>
      </c>
      <c r="B321" s="180" t="str">
        <f>IF('Factures - Autres'!B321="","",'Factures - Autres'!B321)</f>
        <v/>
      </c>
      <c r="C321" s="181" t="str">
        <f>IF('Factures - Autres'!C321="","",'Factures - Autres'!C321)</f>
        <v/>
      </c>
      <c r="D321" s="181" t="str">
        <f>IF('Factures - Autres'!D321="","",'Factures - Autres'!D321)</f>
        <v/>
      </c>
      <c r="E321" s="180" t="str">
        <f>IF('Factures - Autres'!E321="","",'Factures - Autres'!E321)</f>
        <v/>
      </c>
      <c r="F321" s="255" t="str">
        <f>IF('Factures - Autres'!H321="","",'Factures - Autres'!F321)</f>
        <v/>
      </c>
      <c r="G321" s="439" t="str">
        <f>IF('Factures - Autres'!H321="","",'Factures - Autres'!G321)</f>
        <v/>
      </c>
      <c r="H321" s="440" t="str">
        <f>IF('Factures - Autres'!H321="","",'Factures - Autres'!H321)</f>
        <v/>
      </c>
      <c r="I321" s="257"/>
      <c r="J321" s="258" t="str">
        <f t="shared" si="12"/>
        <v/>
      </c>
      <c r="K321" s="442" t="str">
        <f t="shared" si="13"/>
        <v/>
      </c>
      <c r="L321" s="443"/>
      <c r="M321" s="182"/>
      <c r="N321" s="185"/>
      <c r="O321" s="266" t="str">
        <f>IF(H321="","",IF(OR(I321="",J321="",K321=""),Listes!$A$69,IF(AND(L321="",I321&lt;&gt;""),Listes!$A$70,IF(AND(H321&lt;L321,N321=""),Listes!$A$71,IF(AND(K321&lt;J321,N321=""),Listes!$A$72,IF(AND(L321&lt;&gt;"",L321&lt;H321,M321=""),Listes!$A$73,IF(AND(P321="",OR(I321&lt;&gt;"",J321&lt;&gt;"",K321&lt;&gt;"")),Listes!$A$74,"")))))))</f>
        <v/>
      </c>
      <c r="P321" s="90"/>
      <c r="Q321" s="158">
        <f t="shared" si="14"/>
        <v>0</v>
      </c>
    </row>
    <row r="322" spans="1:17" ht="20.100000000000001" customHeight="1" x14ac:dyDescent="0.25">
      <c r="A322" s="174">
        <v>316</v>
      </c>
      <c r="B322" s="180" t="str">
        <f>IF('Factures - Autres'!B322="","",'Factures - Autres'!B322)</f>
        <v/>
      </c>
      <c r="C322" s="181" t="str">
        <f>IF('Factures - Autres'!C322="","",'Factures - Autres'!C322)</f>
        <v/>
      </c>
      <c r="D322" s="181" t="str">
        <f>IF('Factures - Autres'!D322="","",'Factures - Autres'!D322)</f>
        <v/>
      </c>
      <c r="E322" s="180" t="str">
        <f>IF('Factures - Autres'!E322="","",'Factures - Autres'!E322)</f>
        <v/>
      </c>
      <c r="F322" s="255" t="str">
        <f>IF('Factures - Autres'!H322="","",'Factures - Autres'!F322)</f>
        <v/>
      </c>
      <c r="G322" s="439" t="str">
        <f>IF('Factures - Autres'!H322="","",'Factures - Autres'!G322)</f>
        <v/>
      </c>
      <c r="H322" s="440" t="str">
        <f>IF('Factures - Autres'!H322="","",'Factures - Autres'!H322)</f>
        <v/>
      </c>
      <c r="I322" s="257"/>
      <c r="J322" s="258" t="str">
        <f t="shared" si="12"/>
        <v/>
      </c>
      <c r="K322" s="442" t="str">
        <f t="shared" si="13"/>
        <v/>
      </c>
      <c r="L322" s="443"/>
      <c r="M322" s="182"/>
      <c r="N322" s="185"/>
      <c r="O322" s="266" t="str">
        <f>IF(H322="","",IF(OR(I322="",J322="",K322=""),Listes!$A$69,IF(AND(L322="",I322&lt;&gt;""),Listes!$A$70,IF(AND(H322&lt;L322,N322=""),Listes!$A$71,IF(AND(K322&lt;J322,N322=""),Listes!$A$72,IF(AND(L322&lt;&gt;"",L322&lt;H322,M322=""),Listes!$A$73,IF(AND(P322="",OR(I322&lt;&gt;"",J322&lt;&gt;"",K322&lt;&gt;"")),Listes!$A$74,"")))))))</f>
        <v/>
      </c>
      <c r="P322" s="90"/>
      <c r="Q322" s="158">
        <f t="shared" si="14"/>
        <v>0</v>
      </c>
    </row>
    <row r="323" spans="1:17" ht="20.100000000000001" customHeight="1" x14ac:dyDescent="0.25">
      <c r="A323" s="174">
        <v>317</v>
      </c>
      <c r="B323" s="180" t="str">
        <f>IF('Factures - Autres'!B323="","",'Factures - Autres'!B323)</f>
        <v/>
      </c>
      <c r="C323" s="181" t="str">
        <f>IF('Factures - Autres'!C323="","",'Factures - Autres'!C323)</f>
        <v/>
      </c>
      <c r="D323" s="181" t="str">
        <f>IF('Factures - Autres'!D323="","",'Factures - Autres'!D323)</f>
        <v/>
      </c>
      <c r="E323" s="180" t="str">
        <f>IF('Factures - Autres'!E323="","",'Factures - Autres'!E323)</f>
        <v/>
      </c>
      <c r="F323" s="255" t="str">
        <f>IF('Factures - Autres'!H323="","",'Factures - Autres'!F323)</f>
        <v/>
      </c>
      <c r="G323" s="439" t="str">
        <f>IF('Factures - Autres'!H323="","",'Factures - Autres'!G323)</f>
        <v/>
      </c>
      <c r="H323" s="440" t="str">
        <f>IF('Factures - Autres'!H323="","",'Factures - Autres'!H323)</f>
        <v/>
      </c>
      <c r="I323" s="257"/>
      <c r="J323" s="258" t="str">
        <f t="shared" si="12"/>
        <v/>
      </c>
      <c r="K323" s="442" t="str">
        <f t="shared" si="13"/>
        <v/>
      </c>
      <c r="L323" s="443"/>
      <c r="M323" s="182"/>
      <c r="N323" s="185"/>
      <c r="O323" s="266" t="str">
        <f>IF(H323="","",IF(OR(I323="",J323="",K323=""),Listes!$A$69,IF(AND(L323="",I323&lt;&gt;""),Listes!$A$70,IF(AND(H323&lt;L323,N323=""),Listes!$A$71,IF(AND(K323&lt;J323,N323=""),Listes!$A$72,IF(AND(L323&lt;&gt;"",L323&lt;H323,M323=""),Listes!$A$73,IF(AND(P323="",OR(I323&lt;&gt;"",J323&lt;&gt;"",K323&lt;&gt;"")),Listes!$A$74,"")))))))</f>
        <v/>
      </c>
      <c r="P323" s="90"/>
      <c r="Q323" s="158">
        <f t="shared" si="14"/>
        <v>0</v>
      </c>
    </row>
    <row r="324" spans="1:17" ht="20.100000000000001" customHeight="1" x14ac:dyDescent="0.25">
      <c r="A324" s="174">
        <v>318</v>
      </c>
      <c r="B324" s="180" t="str">
        <f>IF('Factures - Autres'!B324="","",'Factures - Autres'!B324)</f>
        <v/>
      </c>
      <c r="C324" s="181" t="str">
        <f>IF('Factures - Autres'!C324="","",'Factures - Autres'!C324)</f>
        <v/>
      </c>
      <c r="D324" s="181" t="str">
        <f>IF('Factures - Autres'!D324="","",'Factures - Autres'!D324)</f>
        <v/>
      </c>
      <c r="E324" s="180" t="str">
        <f>IF('Factures - Autres'!E324="","",'Factures - Autres'!E324)</f>
        <v/>
      </c>
      <c r="F324" s="255" t="str">
        <f>IF('Factures - Autres'!H324="","",'Factures - Autres'!F324)</f>
        <v/>
      </c>
      <c r="G324" s="439" t="str">
        <f>IF('Factures - Autres'!H324="","",'Factures - Autres'!G324)</f>
        <v/>
      </c>
      <c r="H324" s="440" t="str">
        <f>IF('Factures - Autres'!H324="","",'Factures - Autres'!H324)</f>
        <v/>
      </c>
      <c r="I324" s="257"/>
      <c r="J324" s="258" t="str">
        <f t="shared" si="12"/>
        <v/>
      </c>
      <c r="K324" s="442" t="str">
        <f t="shared" si="13"/>
        <v/>
      </c>
      <c r="L324" s="443"/>
      <c r="M324" s="182"/>
      <c r="N324" s="185"/>
      <c r="O324" s="266" t="str">
        <f>IF(H324="","",IF(OR(I324="",J324="",K324=""),Listes!$A$69,IF(AND(L324="",I324&lt;&gt;""),Listes!$A$70,IF(AND(H324&lt;L324,N324=""),Listes!$A$71,IF(AND(K324&lt;J324,N324=""),Listes!$A$72,IF(AND(L324&lt;&gt;"",L324&lt;H324,M324=""),Listes!$A$73,IF(AND(P324="",OR(I324&lt;&gt;"",J324&lt;&gt;"",K324&lt;&gt;"")),Listes!$A$74,"")))))))</f>
        <v/>
      </c>
      <c r="P324" s="90"/>
      <c r="Q324" s="158">
        <f t="shared" si="14"/>
        <v>0</v>
      </c>
    </row>
    <row r="325" spans="1:17" ht="20.100000000000001" customHeight="1" x14ac:dyDescent="0.25">
      <c r="A325" s="174">
        <v>319</v>
      </c>
      <c r="B325" s="180" t="str">
        <f>IF('Factures - Autres'!B325="","",'Factures - Autres'!B325)</f>
        <v/>
      </c>
      <c r="C325" s="181" t="str">
        <f>IF('Factures - Autres'!C325="","",'Factures - Autres'!C325)</f>
        <v/>
      </c>
      <c r="D325" s="181" t="str">
        <f>IF('Factures - Autres'!D325="","",'Factures - Autres'!D325)</f>
        <v/>
      </c>
      <c r="E325" s="180" t="str">
        <f>IF('Factures - Autres'!E325="","",'Factures - Autres'!E325)</f>
        <v/>
      </c>
      <c r="F325" s="255" t="str">
        <f>IF('Factures - Autres'!H325="","",'Factures - Autres'!F325)</f>
        <v/>
      </c>
      <c r="G325" s="439" t="str">
        <f>IF('Factures - Autres'!H325="","",'Factures - Autres'!G325)</f>
        <v/>
      </c>
      <c r="H325" s="440" t="str">
        <f>IF('Factures - Autres'!H325="","",'Factures - Autres'!H325)</f>
        <v/>
      </c>
      <c r="I325" s="257"/>
      <c r="J325" s="258" t="str">
        <f t="shared" si="12"/>
        <v/>
      </c>
      <c r="K325" s="442" t="str">
        <f t="shared" si="13"/>
        <v/>
      </c>
      <c r="L325" s="443"/>
      <c r="M325" s="182"/>
      <c r="N325" s="185"/>
      <c r="O325" s="266" t="str">
        <f>IF(H325="","",IF(OR(I325="",J325="",K325=""),Listes!$A$69,IF(AND(L325="",I325&lt;&gt;""),Listes!$A$70,IF(AND(H325&lt;L325,N325=""),Listes!$A$71,IF(AND(K325&lt;J325,N325=""),Listes!$A$72,IF(AND(L325&lt;&gt;"",L325&lt;H325,M325=""),Listes!$A$73,IF(AND(P325="",OR(I325&lt;&gt;"",J325&lt;&gt;"",K325&lt;&gt;"")),Listes!$A$74,"")))))))</f>
        <v/>
      </c>
      <c r="P325" s="90"/>
      <c r="Q325" s="158">
        <f t="shared" si="14"/>
        <v>0</v>
      </c>
    </row>
    <row r="326" spans="1:17" ht="20.100000000000001" customHeight="1" x14ac:dyDescent="0.25">
      <c r="A326" s="174">
        <v>320</v>
      </c>
      <c r="B326" s="180" t="str">
        <f>IF('Factures - Autres'!B326="","",'Factures - Autres'!B326)</f>
        <v/>
      </c>
      <c r="C326" s="181" t="str">
        <f>IF('Factures - Autres'!C326="","",'Factures - Autres'!C326)</f>
        <v/>
      </c>
      <c r="D326" s="181" t="str">
        <f>IF('Factures - Autres'!D326="","",'Factures - Autres'!D326)</f>
        <v/>
      </c>
      <c r="E326" s="180" t="str">
        <f>IF('Factures - Autres'!E326="","",'Factures - Autres'!E326)</f>
        <v/>
      </c>
      <c r="F326" s="255" t="str">
        <f>IF('Factures - Autres'!H326="","",'Factures - Autres'!F326)</f>
        <v/>
      </c>
      <c r="G326" s="439" t="str">
        <f>IF('Factures - Autres'!H326="","",'Factures - Autres'!G326)</f>
        <v/>
      </c>
      <c r="H326" s="440" t="str">
        <f>IF('Factures - Autres'!H326="","",'Factures - Autres'!H326)</f>
        <v/>
      </c>
      <c r="I326" s="257"/>
      <c r="J326" s="258" t="str">
        <f t="shared" si="12"/>
        <v/>
      </c>
      <c r="K326" s="442" t="str">
        <f t="shared" si="13"/>
        <v/>
      </c>
      <c r="L326" s="443"/>
      <c r="M326" s="182"/>
      <c r="N326" s="185"/>
      <c r="O326" s="266" t="str">
        <f>IF(H326="","",IF(OR(I326="",J326="",K326=""),Listes!$A$69,IF(AND(L326="",I326&lt;&gt;""),Listes!$A$70,IF(AND(H326&lt;L326,N326=""),Listes!$A$71,IF(AND(K326&lt;J326,N326=""),Listes!$A$72,IF(AND(L326&lt;&gt;"",L326&lt;H326,M326=""),Listes!$A$73,IF(AND(P326="",OR(I326&lt;&gt;"",J326&lt;&gt;"",K326&lt;&gt;"")),Listes!$A$74,"")))))))</f>
        <v/>
      </c>
      <c r="P326" s="90"/>
      <c r="Q326" s="158">
        <f t="shared" si="14"/>
        <v>0</v>
      </c>
    </row>
    <row r="327" spans="1:17" ht="20.100000000000001" customHeight="1" x14ac:dyDescent="0.25">
      <c r="A327" s="174">
        <v>321</v>
      </c>
      <c r="B327" s="180" t="str">
        <f>IF('Factures - Autres'!B327="","",'Factures - Autres'!B327)</f>
        <v/>
      </c>
      <c r="C327" s="181" t="str">
        <f>IF('Factures - Autres'!C327="","",'Factures - Autres'!C327)</f>
        <v/>
      </c>
      <c r="D327" s="181" t="str">
        <f>IF('Factures - Autres'!D327="","",'Factures - Autres'!D327)</f>
        <v/>
      </c>
      <c r="E327" s="180" t="str">
        <f>IF('Factures - Autres'!E327="","",'Factures - Autres'!E327)</f>
        <v/>
      </c>
      <c r="F327" s="255" t="str">
        <f>IF('Factures - Autres'!H327="","",'Factures - Autres'!F327)</f>
        <v/>
      </c>
      <c r="G327" s="439" t="str">
        <f>IF('Factures - Autres'!H327="","",'Factures - Autres'!G327)</f>
        <v/>
      </c>
      <c r="H327" s="440" t="str">
        <f>IF('Factures - Autres'!H327="","",'Factures - Autres'!H327)</f>
        <v/>
      </c>
      <c r="I327" s="257"/>
      <c r="J327" s="258" t="str">
        <f t="shared" si="12"/>
        <v/>
      </c>
      <c r="K327" s="442" t="str">
        <f t="shared" si="13"/>
        <v/>
      </c>
      <c r="L327" s="443"/>
      <c r="M327" s="182"/>
      <c r="N327" s="185"/>
      <c r="O327" s="266" t="str">
        <f>IF(H327="","",IF(OR(I327="",J327="",K327=""),Listes!$A$69,IF(AND(L327="",I327&lt;&gt;""),Listes!$A$70,IF(AND(H327&lt;L327,N327=""),Listes!$A$71,IF(AND(K327&lt;J327,N327=""),Listes!$A$72,IF(AND(L327&lt;&gt;"",L327&lt;H327,M327=""),Listes!$A$73,IF(AND(P327="",OR(I327&lt;&gt;"",J327&lt;&gt;"",K327&lt;&gt;"")),Listes!$A$74,"")))))))</f>
        <v/>
      </c>
      <c r="P327" s="90"/>
      <c r="Q327" s="158">
        <f t="shared" si="14"/>
        <v>0</v>
      </c>
    </row>
    <row r="328" spans="1:17" ht="20.100000000000001" customHeight="1" x14ac:dyDescent="0.25">
      <c r="A328" s="174">
        <v>322</v>
      </c>
      <c r="B328" s="180" t="str">
        <f>IF('Factures - Autres'!B328="","",'Factures - Autres'!B328)</f>
        <v/>
      </c>
      <c r="C328" s="181" t="str">
        <f>IF('Factures - Autres'!C328="","",'Factures - Autres'!C328)</f>
        <v/>
      </c>
      <c r="D328" s="181" t="str">
        <f>IF('Factures - Autres'!D328="","",'Factures - Autres'!D328)</f>
        <v/>
      </c>
      <c r="E328" s="180" t="str">
        <f>IF('Factures - Autres'!E328="","",'Factures - Autres'!E328)</f>
        <v/>
      </c>
      <c r="F328" s="255" t="str">
        <f>IF('Factures - Autres'!H328="","",'Factures - Autres'!F328)</f>
        <v/>
      </c>
      <c r="G328" s="439" t="str">
        <f>IF('Factures - Autres'!H328="","",'Factures - Autres'!G328)</f>
        <v/>
      </c>
      <c r="H328" s="440" t="str">
        <f>IF('Factures - Autres'!H328="","",'Factures - Autres'!H328)</f>
        <v/>
      </c>
      <c r="I328" s="257"/>
      <c r="J328" s="258" t="str">
        <f t="shared" ref="J328:J391" si="15">IF(OR($I328="",H328=""),"",IF(I328="KO","",F328))</f>
        <v/>
      </c>
      <c r="K328" s="442" t="str">
        <f t="shared" ref="K328:K391" si="16">IF(OR($I328="",H328=""),"",IF(I328="KO","",G328))</f>
        <v/>
      </c>
      <c r="L328" s="443"/>
      <c r="M328" s="182"/>
      <c r="N328" s="185"/>
      <c r="O328" s="266" t="str">
        <f>IF(H328="","",IF(OR(I328="",J328="",K328=""),Listes!$A$69,IF(AND(L328="",I328&lt;&gt;""),Listes!$A$70,IF(AND(H328&lt;L328,N328=""),Listes!$A$71,IF(AND(K328&lt;J328,N328=""),Listes!$A$72,IF(AND(L328&lt;&gt;"",L328&lt;H328,M328=""),Listes!$A$73,IF(AND(P328="",OR(I328&lt;&gt;"",J328&lt;&gt;"",K328&lt;&gt;"")),Listes!$A$74,"")))))))</f>
        <v/>
      </c>
      <c r="P328" s="90"/>
      <c r="Q328" s="158">
        <f t="shared" ref="Q328:Q391" si="17">IF(AND(B328&lt;&gt;"",P328&lt;&gt;"Oui"),1,0)</f>
        <v>0</v>
      </c>
    </row>
    <row r="329" spans="1:17" ht="20.100000000000001" customHeight="1" x14ac:dyDescent="0.25">
      <c r="A329" s="174">
        <v>323</v>
      </c>
      <c r="B329" s="180" t="str">
        <f>IF('Factures - Autres'!B329="","",'Factures - Autres'!B329)</f>
        <v/>
      </c>
      <c r="C329" s="181" t="str">
        <f>IF('Factures - Autres'!C329="","",'Factures - Autres'!C329)</f>
        <v/>
      </c>
      <c r="D329" s="181" t="str">
        <f>IF('Factures - Autres'!D329="","",'Factures - Autres'!D329)</f>
        <v/>
      </c>
      <c r="E329" s="180" t="str">
        <f>IF('Factures - Autres'!E329="","",'Factures - Autres'!E329)</f>
        <v/>
      </c>
      <c r="F329" s="255" t="str">
        <f>IF('Factures - Autres'!H329="","",'Factures - Autres'!F329)</f>
        <v/>
      </c>
      <c r="G329" s="439" t="str">
        <f>IF('Factures - Autres'!H329="","",'Factures - Autres'!G329)</f>
        <v/>
      </c>
      <c r="H329" s="440" t="str">
        <f>IF('Factures - Autres'!H329="","",'Factures - Autres'!H329)</f>
        <v/>
      </c>
      <c r="I329" s="257"/>
      <c r="J329" s="258" t="str">
        <f t="shared" si="15"/>
        <v/>
      </c>
      <c r="K329" s="442" t="str">
        <f t="shared" si="16"/>
        <v/>
      </c>
      <c r="L329" s="443"/>
      <c r="M329" s="182"/>
      <c r="N329" s="185"/>
      <c r="O329" s="266" t="str">
        <f>IF(H329="","",IF(OR(I329="",J329="",K329=""),Listes!$A$69,IF(AND(L329="",I329&lt;&gt;""),Listes!$A$70,IF(AND(H329&lt;L329,N329=""),Listes!$A$71,IF(AND(K329&lt;J329,N329=""),Listes!$A$72,IF(AND(L329&lt;&gt;"",L329&lt;H329,M329=""),Listes!$A$73,IF(AND(P329="",OR(I329&lt;&gt;"",J329&lt;&gt;"",K329&lt;&gt;"")),Listes!$A$74,"")))))))</f>
        <v/>
      </c>
      <c r="P329" s="90"/>
      <c r="Q329" s="158">
        <f t="shared" si="17"/>
        <v>0</v>
      </c>
    </row>
    <row r="330" spans="1:17" ht="20.100000000000001" customHeight="1" x14ac:dyDescent="0.25">
      <c r="A330" s="174">
        <v>324</v>
      </c>
      <c r="B330" s="180" t="str">
        <f>IF('Factures - Autres'!B330="","",'Factures - Autres'!B330)</f>
        <v/>
      </c>
      <c r="C330" s="181" t="str">
        <f>IF('Factures - Autres'!C330="","",'Factures - Autres'!C330)</f>
        <v/>
      </c>
      <c r="D330" s="181" t="str">
        <f>IF('Factures - Autres'!D330="","",'Factures - Autres'!D330)</f>
        <v/>
      </c>
      <c r="E330" s="180" t="str">
        <f>IF('Factures - Autres'!E330="","",'Factures - Autres'!E330)</f>
        <v/>
      </c>
      <c r="F330" s="255" t="str">
        <f>IF('Factures - Autres'!H330="","",'Factures - Autres'!F330)</f>
        <v/>
      </c>
      <c r="G330" s="439" t="str">
        <f>IF('Factures - Autres'!H330="","",'Factures - Autres'!G330)</f>
        <v/>
      </c>
      <c r="H330" s="440" t="str">
        <f>IF('Factures - Autres'!H330="","",'Factures - Autres'!H330)</f>
        <v/>
      </c>
      <c r="I330" s="257"/>
      <c r="J330" s="258" t="str">
        <f t="shared" si="15"/>
        <v/>
      </c>
      <c r="K330" s="442" t="str">
        <f t="shared" si="16"/>
        <v/>
      </c>
      <c r="L330" s="443"/>
      <c r="M330" s="182"/>
      <c r="N330" s="185"/>
      <c r="O330" s="266" t="str">
        <f>IF(H330="","",IF(OR(I330="",J330="",K330=""),Listes!$A$69,IF(AND(L330="",I330&lt;&gt;""),Listes!$A$70,IF(AND(H330&lt;L330,N330=""),Listes!$A$71,IF(AND(K330&lt;J330,N330=""),Listes!$A$72,IF(AND(L330&lt;&gt;"",L330&lt;H330,M330=""),Listes!$A$73,IF(AND(P330="",OR(I330&lt;&gt;"",J330&lt;&gt;"",K330&lt;&gt;"")),Listes!$A$74,"")))))))</f>
        <v/>
      </c>
      <c r="P330" s="90"/>
      <c r="Q330" s="158">
        <f t="shared" si="17"/>
        <v>0</v>
      </c>
    </row>
    <row r="331" spans="1:17" ht="20.100000000000001" customHeight="1" x14ac:dyDescent="0.25">
      <c r="A331" s="174">
        <v>325</v>
      </c>
      <c r="B331" s="180" t="str">
        <f>IF('Factures - Autres'!B331="","",'Factures - Autres'!B331)</f>
        <v/>
      </c>
      <c r="C331" s="181" t="str">
        <f>IF('Factures - Autres'!C331="","",'Factures - Autres'!C331)</f>
        <v/>
      </c>
      <c r="D331" s="181" t="str">
        <f>IF('Factures - Autres'!D331="","",'Factures - Autres'!D331)</f>
        <v/>
      </c>
      <c r="E331" s="180" t="str">
        <f>IF('Factures - Autres'!E331="","",'Factures - Autres'!E331)</f>
        <v/>
      </c>
      <c r="F331" s="255" t="str">
        <f>IF('Factures - Autres'!H331="","",'Factures - Autres'!F331)</f>
        <v/>
      </c>
      <c r="G331" s="439" t="str">
        <f>IF('Factures - Autres'!H331="","",'Factures - Autres'!G331)</f>
        <v/>
      </c>
      <c r="H331" s="440" t="str">
        <f>IF('Factures - Autres'!H331="","",'Factures - Autres'!H331)</f>
        <v/>
      </c>
      <c r="I331" s="257"/>
      <c r="J331" s="258" t="str">
        <f t="shared" si="15"/>
        <v/>
      </c>
      <c r="K331" s="442" t="str">
        <f t="shared" si="16"/>
        <v/>
      </c>
      <c r="L331" s="443"/>
      <c r="M331" s="182"/>
      <c r="N331" s="185"/>
      <c r="O331" s="266" t="str">
        <f>IF(H331="","",IF(OR(I331="",J331="",K331=""),Listes!$A$69,IF(AND(L331="",I331&lt;&gt;""),Listes!$A$70,IF(AND(H331&lt;L331,N331=""),Listes!$A$71,IF(AND(K331&lt;J331,N331=""),Listes!$A$72,IF(AND(L331&lt;&gt;"",L331&lt;H331,M331=""),Listes!$A$73,IF(AND(P331="",OR(I331&lt;&gt;"",J331&lt;&gt;"",K331&lt;&gt;"")),Listes!$A$74,"")))))))</f>
        <v/>
      </c>
      <c r="P331" s="90"/>
      <c r="Q331" s="158">
        <f t="shared" si="17"/>
        <v>0</v>
      </c>
    </row>
    <row r="332" spans="1:17" ht="20.100000000000001" customHeight="1" x14ac:dyDescent="0.25">
      <c r="A332" s="174">
        <v>326</v>
      </c>
      <c r="B332" s="180" t="str">
        <f>IF('Factures - Autres'!B332="","",'Factures - Autres'!B332)</f>
        <v/>
      </c>
      <c r="C332" s="181" t="str">
        <f>IF('Factures - Autres'!C332="","",'Factures - Autres'!C332)</f>
        <v/>
      </c>
      <c r="D332" s="181" t="str">
        <f>IF('Factures - Autres'!D332="","",'Factures - Autres'!D332)</f>
        <v/>
      </c>
      <c r="E332" s="180" t="str">
        <f>IF('Factures - Autres'!E332="","",'Factures - Autres'!E332)</f>
        <v/>
      </c>
      <c r="F332" s="255" t="str">
        <f>IF('Factures - Autres'!H332="","",'Factures - Autres'!F332)</f>
        <v/>
      </c>
      <c r="G332" s="439" t="str">
        <f>IF('Factures - Autres'!H332="","",'Factures - Autres'!G332)</f>
        <v/>
      </c>
      <c r="H332" s="440" t="str">
        <f>IF('Factures - Autres'!H332="","",'Factures - Autres'!H332)</f>
        <v/>
      </c>
      <c r="I332" s="257"/>
      <c r="J332" s="258" t="str">
        <f t="shared" si="15"/>
        <v/>
      </c>
      <c r="K332" s="442" t="str">
        <f t="shared" si="16"/>
        <v/>
      </c>
      <c r="L332" s="443"/>
      <c r="M332" s="182"/>
      <c r="N332" s="185"/>
      <c r="O332" s="266" t="str">
        <f>IF(H332="","",IF(OR(I332="",J332="",K332=""),Listes!$A$69,IF(AND(L332="",I332&lt;&gt;""),Listes!$A$70,IF(AND(H332&lt;L332,N332=""),Listes!$A$71,IF(AND(K332&lt;J332,N332=""),Listes!$A$72,IF(AND(L332&lt;&gt;"",L332&lt;H332,M332=""),Listes!$A$73,IF(AND(P332="",OR(I332&lt;&gt;"",J332&lt;&gt;"",K332&lt;&gt;"")),Listes!$A$74,"")))))))</f>
        <v/>
      </c>
      <c r="P332" s="90"/>
      <c r="Q332" s="158">
        <f t="shared" si="17"/>
        <v>0</v>
      </c>
    </row>
    <row r="333" spans="1:17" ht="20.100000000000001" customHeight="1" x14ac:dyDescent="0.25">
      <c r="A333" s="174">
        <v>327</v>
      </c>
      <c r="B333" s="180" t="str">
        <f>IF('Factures - Autres'!B333="","",'Factures - Autres'!B333)</f>
        <v/>
      </c>
      <c r="C333" s="181" t="str">
        <f>IF('Factures - Autres'!C333="","",'Factures - Autres'!C333)</f>
        <v/>
      </c>
      <c r="D333" s="181" t="str">
        <f>IF('Factures - Autres'!D333="","",'Factures - Autres'!D333)</f>
        <v/>
      </c>
      <c r="E333" s="180" t="str">
        <f>IF('Factures - Autres'!E333="","",'Factures - Autres'!E333)</f>
        <v/>
      </c>
      <c r="F333" s="255" t="str">
        <f>IF('Factures - Autres'!H333="","",'Factures - Autres'!F333)</f>
        <v/>
      </c>
      <c r="G333" s="439" t="str">
        <f>IF('Factures - Autres'!H333="","",'Factures - Autres'!G333)</f>
        <v/>
      </c>
      <c r="H333" s="440" t="str">
        <f>IF('Factures - Autres'!H333="","",'Factures - Autres'!H333)</f>
        <v/>
      </c>
      <c r="I333" s="257"/>
      <c r="J333" s="258" t="str">
        <f t="shared" si="15"/>
        <v/>
      </c>
      <c r="K333" s="442" t="str">
        <f t="shared" si="16"/>
        <v/>
      </c>
      <c r="L333" s="443"/>
      <c r="M333" s="182"/>
      <c r="N333" s="185"/>
      <c r="O333" s="266" t="str">
        <f>IF(H333="","",IF(OR(I333="",J333="",K333=""),Listes!$A$69,IF(AND(L333="",I333&lt;&gt;""),Listes!$A$70,IF(AND(H333&lt;L333,N333=""),Listes!$A$71,IF(AND(K333&lt;J333,N333=""),Listes!$A$72,IF(AND(L333&lt;&gt;"",L333&lt;H333,M333=""),Listes!$A$73,IF(AND(P333="",OR(I333&lt;&gt;"",J333&lt;&gt;"",K333&lt;&gt;"")),Listes!$A$74,"")))))))</f>
        <v/>
      </c>
      <c r="P333" s="90"/>
      <c r="Q333" s="158">
        <f t="shared" si="17"/>
        <v>0</v>
      </c>
    </row>
    <row r="334" spans="1:17" ht="20.100000000000001" customHeight="1" x14ac:dyDescent="0.25">
      <c r="A334" s="174">
        <v>328</v>
      </c>
      <c r="B334" s="180" t="str">
        <f>IF('Factures - Autres'!B334="","",'Factures - Autres'!B334)</f>
        <v/>
      </c>
      <c r="C334" s="181" t="str">
        <f>IF('Factures - Autres'!C334="","",'Factures - Autres'!C334)</f>
        <v/>
      </c>
      <c r="D334" s="181" t="str">
        <f>IF('Factures - Autres'!D334="","",'Factures - Autres'!D334)</f>
        <v/>
      </c>
      <c r="E334" s="180" t="str">
        <f>IF('Factures - Autres'!E334="","",'Factures - Autres'!E334)</f>
        <v/>
      </c>
      <c r="F334" s="255" t="str">
        <f>IF('Factures - Autres'!H334="","",'Factures - Autres'!F334)</f>
        <v/>
      </c>
      <c r="G334" s="439" t="str">
        <f>IF('Factures - Autres'!H334="","",'Factures - Autres'!G334)</f>
        <v/>
      </c>
      <c r="H334" s="440" t="str">
        <f>IF('Factures - Autres'!H334="","",'Factures - Autres'!H334)</f>
        <v/>
      </c>
      <c r="I334" s="257"/>
      <c r="J334" s="258" t="str">
        <f t="shared" si="15"/>
        <v/>
      </c>
      <c r="K334" s="442" t="str">
        <f t="shared" si="16"/>
        <v/>
      </c>
      <c r="L334" s="443"/>
      <c r="M334" s="182"/>
      <c r="N334" s="185"/>
      <c r="O334" s="266" t="str">
        <f>IF(H334="","",IF(OR(I334="",J334="",K334=""),Listes!$A$69,IF(AND(L334="",I334&lt;&gt;""),Listes!$A$70,IF(AND(H334&lt;L334,N334=""),Listes!$A$71,IF(AND(K334&lt;J334,N334=""),Listes!$A$72,IF(AND(L334&lt;&gt;"",L334&lt;H334,M334=""),Listes!$A$73,IF(AND(P334="",OR(I334&lt;&gt;"",J334&lt;&gt;"",K334&lt;&gt;"")),Listes!$A$74,"")))))))</f>
        <v/>
      </c>
      <c r="P334" s="90"/>
      <c r="Q334" s="158">
        <f t="shared" si="17"/>
        <v>0</v>
      </c>
    </row>
    <row r="335" spans="1:17" ht="20.100000000000001" customHeight="1" x14ac:dyDescent="0.25">
      <c r="A335" s="174">
        <v>329</v>
      </c>
      <c r="B335" s="180" t="str">
        <f>IF('Factures - Autres'!B335="","",'Factures - Autres'!B335)</f>
        <v/>
      </c>
      <c r="C335" s="181" t="str">
        <f>IF('Factures - Autres'!C335="","",'Factures - Autres'!C335)</f>
        <v/>
      </c>
      <c r="D335" s="181" t="str">
        <f>IF('Factures - Autres'!D335="","",'Factures - Autres'!D335)</f>
        <v/>
      </c>
      <c r="E335" s="180" t="str">
        <f>IF('Factures - Autres'!E335="","",'Factures - Autres'!E335)</f>
        <v/>
      </c>
      <c r="F335" s="255" t="str">
        <f>IF('Factures - Autres'!H335="","",'Factures - Autres'!F335)</f>
        <v/>
      </c>
      <c r="G335" s="439" t="str">
        <f>IF('Factures - Autres'!H335="","",'Factures - Autres'!G335)</f>
        <v/>
      </c>
      <c r="H335" s="440" t="str">
        <f>IF('Factures - Autres'!H335="","",'Factures - Autres'!H335)</f>
        <v/>
      </c>
      <c r="I335" s="257"/>
      <c r="J335" s="258" t="str">
        <f t="shared" si="15"/>
        <v/>
      </c>
      <c r="K335" s="442" t="str">
        <f t="shared" si="16"/>
        <v/>
      </c>
      <c r="L335" s="443"/>
      <c r="M335" s="182"/>
      <c r="N335" s="185"/>
      <c r="O335" s="266" t="str">
        <f>IF(H335="","",IF(OR(I335="",J335="",K335=""),Listes!$A$69,IF(AND(L335="",I335&lt;&gt;""),Listes!$A$70,IF(AND(H335&lt;L335,N335=""),Listes!$A$71,IF(AND(K335&lt;J335,N335=""),Listes!$A$72,IF(AND(L335&lt;&gt;"",L335&lt;H335,M335=""),Listes!$A$73,IF(AND(P335="",OR(I335&lt;&gt;"",J335&lt;&gt;"",K335&lt;&gt;"")),Listes!$A$74,"")))))))</f>
        <v/>
      </c>
      <c r="P335" s="90"/>
      <c r="Q335" s="158">
        <f t="shared" si="17"/>
        <v>0</v>
      </c>
    </row>
    <row r="336" spans="1:17" ht="20.100000000000001" customHeight="1" x14ac:dyDescent="0.25">
      <c r="A336" s="174">
        <v>330</v>
      </c>
      <c r="B336" s="180" t="str">
        <f>IF('Factures - Autres'!B336="","",'Factures - Autres'!B336)</f>
        <v/>
      </c>
      <c r="C336" s="181" t="str">
        <f>IF('Factures - Autres'!C336="","",'Factures - Autres'!C336)</f>
        <v/>
      </c>
      <c r="D336" s="181" t="str">
        <f>IF('Factures - Autres'!D336="","",'Factures - Autres'!D336)</f>
        <v/>
      </c>
      <c r="E336" s="180" t="str">
        <f>IF('Factures - Autres'!E336="","",'Factures - Autres'!E336)</f>
        <v/>
      </c>
      <c r="F336" s="255" t="str">
        <f>IF('Factures - Autres'!H336="","",'Factures - Autres'!F336)</f>
        <v/>
      </c>
      <c r="G336" s="439" t="str">
        <f>IF('Factures - Autres'!H336="","",'Factures - Autres'!G336)</f>
        <v/>
      </c>
      <c r="H336" s="440" t="str">
        <f>IF('Factures - Autres'!H336="","",'Factures - Autres'!H336)</f>
        <v/>
      </c>
      <c r="I336" s="257"/>
      <c r="J336" s="258" t="str">
        <f t="shared" si="15"/>
        <v/>
      </c>
      <c r="K336" s="442" t="str">
        <f t="shared" si="16"/>
        <v/>
      </c>
      <c r="L336" s="443"/>
      <c r="M336" s="182"/>
      <c r="N336" s="185"/>
      <c r="O336" s="266" t="str">
        <f>IF(H336="","",IF(OR(I336="",J336="",K336=""),Listes!$A$69,IF(AND(L336="",I336&lt;&gt;""),Listes!$A$70,IF(AND(H336&lt;L336,N336=""),Listes!$A$71,IF(AND(K336&lt;J336,N336=""),Listes!$A$72,IF(AND(L336&lt;&gt;"",L336&lt;H336,M336=""),Listes!$A$73,IF(AND(P336="",OR(I336&lt;&gt;"",J336&lt;&gt;"",K336&lt;&gt;"")),Listes!$A$74,"")))))))</f>
        <v/>
      </c>
      <c r="P336" s="90"/>
      <c r="Q336" s="158">
        <f t="shared" si="17"/>
        <v>0</v>
      </c>
    </row>
    <row r="337" spans="1:17" ht="20.100000000000001" customHeight="1" x14ac:dyDescent="0.25">
      <c r="A337" s="174">
        <v>331</v>
      </c>
      <c r="B337" s="180" t="str">
        <f>IF('Factures - Autres'!B337="","",'Factures - Autres'!B337)</f>
        <v/>
      </c>
      <c r="C337" s="181" t="str">
        <f>IF('Factures - Autres'!C337="","",'Factures - Autres'!C337)</f>
        <v/>
      </c>
      <c r="D337" s="181" t="str">
        <f>IF('Factures - Autres'!D337="","",'Factures - Autres'!D337)</f>
        <v/>
      </c>
      <c r="E337" s="180" t="str">
        <f>IF('Factures - Autres'!E337="","",'Factures - Autres'!E337)</f>
        <v/>
      </c>
      <c r="F337" s="255" t="str">
        <f>IF('Factures - Autres'!H337="","",'Factures - Autres'!F337)</f>
        <v/>
      </c>
      <c r="G337" s="439" t="str">
        <f>IF('Factures - Autres'!H337="","",'Factures - Autres'!G337)</f>
        <v/>
      </c>
      <c r="H337" s="440" t="str">
        <f>IF('Factures - Autres'!H337="","",'Factures - Autres'!H337)</f>
        <v/>
      </c>
      <c r="I337" s="257"/>
      <c r="J337" s="258" t="str">
        <f t="shared" si="15"/>
        <v/>
      </c>
      <c r="K337" s="442" t="str">
        <f t="shared" si="16"/>
        <v/>
      </c>
      <c r="L337" s="443"/>
      <c r="M337" s="182"/>
      <c r="N337" s="185"/>
      <c r="O337" s="266" t="str">
        <f>IF(H337="","",IF(OR(I337="",J337="",K337=""),Listes!$A$69,IF(AND(L337="",I337&lt;&gt;""),Listes!$A$70,IF(AND(H337&lt;L337,N337=""),Listes!$A$71,IF(AND(K337&lt;J337,N337=""),Listes!$A$72,IF(AND(L337&lt;&gt;"",L337&lt;H337,M337=""),Listes!$A$73,IF(AND(P337="",OR(I337&lt;&gt;"",J337&lt;&gt;"",K337&lt;&gt;"")),Listes!$A$74,"")))))))</f>
        <v/>
      </c>
      <c r="P337" s="90"/>
      <c r="Q337" s="158">
        <f t="shared" si="17"/>
        <v>0</v>
      </c>
    </row>
    <row r="338" spans="1:17" ht="20.100000000000001" customHeight="1" x14ac:dyDescent="0.25">
      <c r="A338" s="174">
        <v>332</v>
      </c>
      <c r="B338" s="180" t="str">
        <f>IF('Factures - Autres'!B338="","",'Factures - Autres'!B338)</f>
        <v/>
      </c>
      <c r="C338" s="181" t="str">
        <f>IF('Factures - Autres'!C338="","",'Factures - Autres'!C338)</f>
        <v/>
      </c>
      <c r="D338" s="181" t="str">
        <f>IF('Factures - Autres'!D338="","",'Factures - Autres'!D338)</f>
        <v/>
      </c>
      <c r="E338" s="180" t="str">
        <f>IF('Factures - Autres'!E338="","",'Factures - Autres'!E338)</f>
        <v/>
      </c>
      <c r="F338" s="255" t="str">
        <f>IF('Factures - Autres'!H338="","",'Factures - Autres'!F338)</f>
        <v/>
      </c>
      <c r="G338" s="439" t="str">
        <f>IF('Factures - Autres'!H338="","",'Factures - Autres'!G338)</f>
        <v/>
      </c>
      <c r="H338" s="440" t="str">
        <f>IF('Factures - Autres'!H338="","",'Factures - Autres'!H338)</f>
        <v/>
      </c>
      <c r="I338" s="257"/>
      <c r="J338" s="258" t="str">
        <f t="shared" si="15"/>
        <v/>
      </c>
      <c r="K338" s="442" t="str">
        <f t="shared" si="16"/>
        <v/>
      </c>
      <c r="L338" s="443"/>
      <c r="M338" s="182"/>
      <c r="N338" s="185"/>
      <c r="O338" s="266" t="str">
        <f>IF(H338="","",IF(OR(I338="",J338="",K338=""),Listes!$A$69,IF(AND(L338="",I338&lt;&gt;""),Listes!$A$70,IF(AND(H338&lt;L338,N338=""),Listes!$A$71,IF(AND(K338&lt;J338,N338=""),Listes!$A$72,IF(AND(L338&lt;&gt;"",L338&lt;H338,M338=""),Listes!$A$73,IF(AND(P338="",OR(I338&lt;&gt;"",J338&lt;&gt;"",K338&lt;&gt;"")),Listes!$A$74,"")))))))</f>
        <v/>
      </c>
      <c r="P338" s="90"/>
      <c r="Q338" s="158">
        <f t="shared" si="17"/>
        <v>0</v>
      </c>
    </row>
    <row r="339" spans="1:17" ht="20.100000000000001" customHeight="1" x14ac:dyDescent="0.25">
      <c r="A339" s="174">
        <v>333</v>
      </c>
      <c r="B339" s="180" t="str">
        <f>IF('Factures - Autres'!B339="","",'Factures - Autres'!B339)</f>
        <v/>
      </c>
      <c r="C339" s="181" t="str">
        <f>IF('Factures - Autres'!C339="","",'Factures - Autres'!C339)</f>
        <v/>
      </c>
      <c r="D339" s="181" t="str">
        <f>IF('Factures - Autres'!D339="","",'Factures - Autres'!D339)</f>
        <v/>
      </c>
      <c r="E339" s="180" t="str">
        <f>IF('Factures - Autres'!E339="","",'Factures - Autres'!E339)</f>
        <v/>
      </c>
      <c r="F339" s="255" t="str">
        <f>IF('Factures - Autres'!H339="","",'Factures - Autres'!F339)</f>
        <v/>
      </c>
      <c r="G339" s="439" t="str">
        <f>IF('Factures - Autres'!H339="","",'Factures - Autres'!G339)</f>
        <v/>
      </c>
      <c r="H339" s="440" t="str">
        <f>IF('Factures - Autres'!H339="","",'Factures - Autres'!H339)</f>
        <v/>
      </c>
      <c r="I339" s="257"/>
      <c r="J339" s="258" t="str">
        <f t="shared" si="15"/>
        <v/>
      </c>
      <c r="K339" s="442" t="str">
        <f t="shared" si="16"/>
        <v/>
      </c>
      <c r="L339" s="443"/>
      <c r="M339" s="182"/>
      <c r="N339" s="185"/>
      <c r="O339" s="266" t="str">
        <f>IF(H339="","",IF(OR(I339="",J339="",K339=""),Listes!$A$69,IF(AND(L339="",I339&lt;&gt;""),Listes!$A$70,IF(AND(H339&lt;L339,N339=""),Listes!$A$71,IF(AND(K339&lt;J339,N339=""),Listes!$A$72,IF(AND(L339&lt;&gt;"",L339&lt;H339,M339=""),Listes!$A$73,IF(AND(P339="",OR(I339&lt;&gt;"",J339&lt;&gt;"",K339&lt;&gt;"")),Listes!$A$74,"")))))))</f>
        <v/>
      </c>
      <c r="P339" s="90"/>
      <c r="Q339" s="158">
        <f t="shared" si="17"/>
        <v>0</v>
      </c>
    </row>
    <row r="340" spans="1:17" ht="20.100000000000001" customHeight="1" x14ac:dyDescent="0.25">
      <c r="A340" s="174">
        <v>334</v>
      </c>
      <c r="B340" s="180" t="str">
        <f>IF('Factures - Autres'!B340="","",'Factures - Autres'!B340)</f>
        <v/>
      </c>
      <c r="C340" s="181" t="str">
        <f>IF('Factures - Autres'!C340="","",'Factures - Autres'!C340)</f>
        <v/>
      </c>
      <c r="D340" s="181" t="str">
        <f>IF('Factures - Autres'!D340="","",'Factures - Autres'!D340)</f>
        <v/>
      </c>
      <c r="E340" s="180" t="str">
        <f>IF('Factures - Autres'!E340="","",'Factures - Autres'!E340)</f>
        <v/>
      </c>
      <c r="F340" s="255" t="str">
        <f>IF('Factures - Autres'!H340="","",'Factures - Autres'!F340)</f>
        <v/>
      </c>
      <c r="G340" s="439" t="str">
        <f>IF('Factures - Autres'!H340="","",'Factures - Autres'!G340)</f>
        <v/>
      </c>
      <c r="H340" s="440" t="str">
        <f>IF('Factures - Autres'!H340="","",'Factures - Autres'!H340)</f>
        <v/>
      </c>
      <c r="I340" s="257"/>
      <c r="J340" s="258" t="str">
        <f t="shared" si="15"/>
        <v/>
      </c>
      <c r="K340" s="442" t="str">
        <f t="shared" si="16"/>
        <v/>
      </c>
      <c r="L340" s="443"/>
      <c r="M340" s="182"/>
      <c r="N340" s="185"/>
      <c r="O340" s="266" t="str">
        <f>IF(H340="","",IF(OR(I340="",J340="",K340=""),Listes!$A$69,IF(AND(L340="",I340&lt;&gt;""),Listes!$A$70,IF(AND(H340&lt;L340,N340=""),Listes!$A$71,IF(AND(K340&lt;J340,N340=""),Listes!$A$72,IF(AND(L340&lt;&gt;"",L340&lt;H340,M340=""),Listes!$A$73,IF(AND(P340="",OR(I340&lt;&gt;"",J340&lt;&gt;"",K340&lt;&gt;"")),Listes!$A$74,"")))))))</f>
        <v/>
      </c>
      <c r="P340" s="90"/>
      <c r="Q340" s="158">
        <f t="shared" si="17"/>
        <v>0</v>
      </c>
    </row>
    <row r="341" spans="1:17" ht="20.100000000000001" customHeight="1" x14ac:dyDescent="0.25">
      <c r="A341" s="174">
        <v>335</v>
      </c>
      <c r="B341" s="180" t="str">
        <f>IF('Factures - Autres'!B341="","",'Factures - Autres'!B341)</f>
        <v/>
      </c>
      <c r="C341" s="181" t="str">
        <f>IF('Factures - Autres'!C341="","",'Factures - Autres'!C341)</f>
        <v/>
      </c>
      <c r="D341" s="181" t="str">
        <f>IF('Factures - Autres'!D341="","",'Factures - Autres'!D341)</f>
        <v/>
      </c>
      <c r="E341" s="180" t="str">
        <f>IF('Factures - Autres'!E341="","",'Factures - Autres'!E341)</f>
        <v/>
      </c>
      <c r="F341" s="255" t="str">
        <f>IF('Factures - Autres'!H341="","",'Factures - Autres'!F341)</f>
        <v/>
      </c>
      <c r="G341" s="439" t="str">
        <f>IF('Factures - Autres'!H341="","",'Factures - Autres'!G341)</f>
        <v/>
      </c>
      <c r="H341" s="440" t="str">
        <f>IF('Factures - Autres'!H341="","",'Factures - Autres'!H341)</f>
        <v/>
      </c>
      <c r="I341" s="257"/>
      <c r="J341" s="258" t="str">
        <f t="shared" si="15"/>
        <v/>
      </c>
      <c r="K341" s="442" t="str">
        <f t="shared" si="16"/>
        <v/>
      </c>
      <c r="L341" s="443"/>
      <c r="M341" s="182"/>
      <c r="N341" s="185"/>
      <c r="O341" s="266" t="str">
        <f>IF(H341="","",IF(OR(I341="",J341="",K341=""),Listes!$A$69,IF(AND(L341="",I341&lt;&gt;""),Listes!$A$70,IF(AND(H341&lt;L341,N341=""),Listes!$A$71,IF(AND(K341&lt;J341,N341=""),Listes!$A$72,IF(AND(L341&lt;&gt;"",L341&lt;H341,M341=""),Listes!$A$73,IF(AND(P341="",OR(I341&lt;&gt;"",J341&lt;&gt;"",K341&lt;&gt;"")),Listes!$A$74,"")))))))</f>
        <v/>
      </c>
      <c r="P341" s="90"/>
      <c r="Q341" s="158">
        <f t="shared" si="17"/>
        <v>0</v>
      </c>
    </row>
    <row r="342" spans="1:17" ht="20.100000000000001" customHeight="1" x14ac:dyDescent="0.25">
      <c r="A342" s="174">
        <v>336</v>
      </c>
      <c r="B342" s="180" t="str">
        <f>IF('Factures - Autres'!B342="","",'Factures - Autres'!B342)</f>
        <v/>
      </c>
      <c r="C342" s="181" t="str">
        <f>IF('Factures - Autres'!C342="","",'Factures - Autres'!C342)</f>
        <v/>
      </c>
      <c r="D342" s="181" t="str">
        <f>IF('Factures - Autres'!D342="","",'Factures - Autres'!D342)</f>
        <v/>
      </c>
      <c r="E342" s="180" t="str">
        <f>IF('Factures - Autres'!E342="","",'Factures - Autres'!E342)</f>
        <v/>
      </c>
      <c r="F342" s="255" t="str">
        <f>IF('Factures - Autres'!H342="","",'Factures - Autres'!F342)</f>
        <v/>
      </c>
      <c r="G342" s="439" t="str">
        <f>IF('Factures - Autres'!H342="","",'Factures - Autres'!G342)</f>
        <v/>
      </c>
      <c r="H342" s="440" t="str">
        <f>IF('Factures - Autres'!H342="","",'Factures - Autres'!H342)</f>
        <v/>
      </c>
      <c r="I342" s="257"/>
      <c r="J342" s="258" t="str">
        <f t="shared" si="15"/>
        <v/>
      </c>
      <c r="K342" s="442" t="str">
        <f t="shared" si="16"/>
        <v/>
      </c>
      <c r="L342" s="443"/>
      <c r="M342" s="182"/>
      <c r="N342" s="185"/>
      <c r="O342" s="266" t="str">
        <f>IF(H342="","",IF(OR(I342="",J342="",K342=""),Listes!$A$69,IF(AND(L342="",I342&lt;&gt;""),Listes!$A$70,IF(AND(H342&lt;L342,N342=""),Listes!$A$71,IF(AND(K342&lt;J342,N342=""),Listes!$A$72,IF(AND(L342&lt;&gt;"",L342&lt;H342,M342=""),Listes!$A$73,IF(AND(P342="",OR(I342&lt;&gt;"",J342&lt;&gt;"",K342&lt;&gt;"")),Listes!$A$74,"")))))))</f>
        <v/>
      </c>
      <c r="P342" s="90"/>
      <c r="Q342" s="158">
        <f t="shared" si="17"/>
        <v>0</v>
      </c>
    </row>
    <row r="343" spans="1:17" ht="20.100000000000001" customHeight="1" x14ac:dyDescent="0.25">
      <c r="A343" s="174">
        <v>337</v>
      </c>
      <c r="B343" s="180" t="str">
        <f>IF('Factures - Autres'!B343="","",'Factures - Autres'!B343)</f>
        <v/>
      </c>
      <c r="C343" s="181" t="str">
        <f>IF('Factures - Autres'!C343="","",'Factures - Autres'!C343)</f>
        <v/>
      </c>
      <c r="D343" s="181" t="str">
        <f>IF('Factures - Autres'!D343="","",'Factures - Autres'!D343)</f>
        <v/>
      </c>
      <c r="E343" s="180" t="str">
        <f>IF('Factures - Autres'!E343="","",'Factures - Autres'!E343)</f>
        <v/>
      </c>
      <c r="F343" s="255" t="str">
        <f>IF('Factures - Autres'!H343="","",'Factures - Autres'!F343)</f>
        <v/>
      </c>
      <c r="G343" s="439" t="str">
        <f>IF('Factures - Autres'!H343="","",'Factures - Autres'!G343)</f>
        <v/>
      </c>
      <c r="H343" s="440" t="str">
        <f>IF('Factures - Autres'!H343="","",'Factures - Autres'!H343)</f>
        <v/>
      </c>
      <c r="I343" s="257"/>
      <c r="J343" s="258" t="str">
        <f t="shared" si="15"/>
        <v/>
      </c>
      <c r="K343" s="442" t="str">
        <f t="shared" si="16"/>
        <v/>
      </c>
      <c r="L343" s="443"/>
      <c r="M343" s="182"/>
      <c r="N343" s="185"/>
      <c r="O343" s="266" t="str">
        <f>IF(H343="","",IF(OR(I343="",J343="",K343=""),Listes!$A$69,IF(AND(L343="",I343&lt;&gt;""),Listes!$A$70,IF(AND(H343&lt;L343,N343=""),Listes!$A$71,IF(AND(K343&lt;J343,N343=""),Listes!$A$72,IF(AND(L343&lt;&gt;"",L343&lt;H343,M343=""),Listes!$A$73,IF(AND(P343="",OR(I343&lt;&gt;"",J343&lt;&gt;"",K343&lt;&gt;"")),Listes!$A$74,"")))))))</f>
        <v/>
      </c>
      <c r="P343" s="90"/>
      <c r="Q343" s="158">
        <f t="shared" si="17"/>
        <v>0</v>
      </c>
    </row>
    <row r="344" spans="1:17" ht="20.100000000000001" customHeight="1" x14ac:dyDescent="0.25">
      <c r="A344" s="174">
        <v>338</v>
      </c>
      <c r="B344" s="180" t="str">
        <f>IF('Factures - Autres'!B344="","",'Factures - Autres'!B344)</f>
        <v/>
      </c>
      <c r="C344" s="181" t="str">
        <f>IF('Factures - Autres'!C344="","",'Factures - Autres'!C344)</f>
        <v/>
      </c>
      <c r="D344" s="181" t="str">
        <f>IF('Factures - Autres'!D344="","",'Factures - Autres'!D344)</f>
        <v/>
      </c>
      <c r="E344" s="180" t="str">
        <f>IF('Factures - Autres'!E344="","",'Factures - Autres'!E344)</f>
        <v/>
      </c>
      <c r="F344" s="255" t="str">
        <f>IF('Factures - Autres'!H344="","",'Factures - Autres'!F344)</f>
        <v/>
      </c>
      <c r="G344" s="439" t="str">
        <f>IF('Factures - Autres'!H344="","",'Factures - Autres'!G344)</f>
        <v/>
      </c>
      <c r="H344" s="440" t="str">
        <f>IF('Factures - Autres'!H344="","",'Factures - Autres'!H344)</f>
        <v/>
      </c>
      <c r="I344" s="257"/>
      <c r="J344" s="258" t="str">
        <f t="shared" si="15"/>
        <v/>
      </c>
      <c r="K344" s="442" t="str">
        <f t="shared" si="16"/>
        <v/>
      </c>
      <c r="L344" s="443"/>
      <c r="M344" s="182"/>
      <c r="N344" s="185"/>
      <c r="O344" s="266" t="str">
        <f>IF(H344="","",IF(OR(I344="",J344="",K344=""),Listes!$A$69,IF(AND(L344="",I344&lt;&gt;""),Listes!$A$70,IF(AND(H344&lt;L344,N344=""),Listes!$A$71,IF(AND(K344&lt;J344,N344=""),Listes!$A$72,IF(AND(L344&lt;&gt;"",L344&lt;H344,M344=""),Listes!$A$73,IF(AND(P344="",OR(I344&lt;&gt;"",J344&lt;&gt;"",K344&lt;&gt;"")),Listes!$A$74,"")))))))</f>
        <v/>
      </c>
      <c r="P344" s="90"/>
      <c r="Q344" s="158">
        <f t="shared" si="17"/>
        <v>0</v>
      </c>
    </row>
    <row r="345" spans="1:17" ht="20.100000000000001" customHeight="1" x14ac:dyDescent="0.25">
      <c r="A345" s="174">
        <v>339</v>
      </c>
      <c r="B345" s="180" t="str">
        <f>IF('Factures - Autres'!B345="","",'Factures - Autres'!B345)</f>
        <v/>
      </c>
      <c r="C345" s="181" t="str">
        <f>IF('Factures - Autres'!C345="","",'Factures - Autres'!C345)</f>
        <v/>
      </c>
      <c r="D345" s="181" t="str">
        <f>IF('Factures - Autres'!D345="","",'Factures - Autres'!D345)</f>
        <v/>
      </c>
      <c r="E345" s="180" t="str">
        <f>IF('Factures - Autres'!E345="","",'Factures - Autres'!E345)</f>
        <v/>
      </c>
      <c r="F345" s="255" t="str">
        <f>IF('Factures - Autres'!H345="","",'Factures - Autres'!F345)</f>
        <v/>
      </c>
      <c r="G345" s="439" t="str">
        <f>IF('Factures - Autres'!H345="","",'Factures - Autres'!G345)</f>
        <v/>
      </c>
      <c r="H345" s="440" t="str">
        <f>IF('Factures - Autres'!H345="","",'Factures - Autres'!H345)</f>
        <v/>
      </c>
      <c r="I345" s="257"/>
      <c r="J345" s="258" t="str">
        <f t="shared" si="15"/>
        <v/>
      </c>
      <c r="K345" s="442" t="str">
        <f t="shared" si="16"/>
        <v/>
      </c>
      <c r="L345" s="443"/>
      <c r="M345" s="182"/>
      <c r="N345" s="185"/>
      <c r="O345" s="266" t="str">
        <f>IF(H345="","",IF(OR(I345="",J345="",K345=""),Listes!$A$69,IF(AND(L345="",I345&lt;&gt;""),Listes!$A$70,IF(AND(H345&lt;L345,N345=""),Listes!$A$71,IF(AND(K345&lt;J345,N345=""),Listes!$A$72,IF(AND(L345&lt;&gt;"",L345&lt;H345,M345=""),Listes!$A$73,IF(AND(P345="",OR(I345&lt;&gt;"",J345&lt;&gt;"",K345&lt;&gt;"")),Listes!$A$74,"")))))))</f>
        <v/>
      </c>
      <c r="P345" s="90"/>
      <c r="Q345" s="158">
        <f t="shared" si="17"/>
        <v>0</v>
      </c>
    </row>
    <row r="346" spans="1:17" ht="20.100000000000001" customHeight="1" x14ac:dyDescent="0.25">
      <c r="A346" s="174">
        <v>340</v>
      </c>
      <c r="B346" s="180" t="str">
        <f>IF('Factures - Autres'!B346="","",'Factures - Autres'!B346)</f>
        <v/>
      </c>
      <c r="C346" s="181" t="str">
        <f>IF('Factures - Autres'!C346="","",'Factures - Autres'!C346)</f>
        <v/>
      </c>
      <c r="D346" s="181" t="str">
        <f>IF('Factures - Autres'!D346="","",'Factures - Autres'!D346)</f>
        <v/>
      </c>
      <c r="E346" s="180" t="str">
        <f>IF('Factures - Autres'!E346="","",'Factures - Autres'!E346)</f>
        <v/>
      </c>
      <c r="F346" s="255" t="str">
        <f>IF('Factures - Autres'!H346="","",'Factures - Autres'!F346)</f>
        <v/>
      </c>
      <c r="G346" s="439" t="str">
        <f>IF('Factures - Autres'!H346="","",'Factures - Autres'!G346)</f>
        <v/>
      </c>
      <c r="H346" s="440" t="str">
        <f>IF('Factures - Autres'!H346="","",'Factures - Autres'!H346)</f>
        <v/>
      </c>
      <c r="I346" s="257"/>
      <c r="J346" s="258" t="str">
        <f t="shared" si="15"/>
        <v/>
      </c>
      <c r="K346" s="442" t="str">
        <f t="shared" si="16"/>
        <v/>
      </c>
      <c r="L346" s="443"/>
      <c r="M346" s="182"/>
      <c r="N346" s="185"/>
      <c r="O346" s="266" t="str">
        <f>IF(H346="","",IF(OR(I346="",J346="",K346=""),Listes!$A$69,IF(AND(L346="",I346&lt;&gt;""),Listes!$A$70,IF(AND(H346&lt;L346,N346=""),Listes!$A$71,IF(AND(K346&lt;J346,N346=""),Listes!$A$72,IF(AND(L346&lt;&gt;"",L346&lt;H346,M346=""),Listes!$A$73,IF(AND(P346="",OR(I346&lt;&gt;"",J346&lt;&gt;"",K346&lt;&gt;"")),Listes!$A$74,"")))))))</f>
        <v/>
      </c>
      <c r="P346" s="90"/>
      <c r="Q346" s="158">
        <f t="shared" si="17"/>
        <v>0</v>
      </c>
    </row>
    <row r="347" spans="1:17" ht="20.100000000000001" customHeight="1" x14ac:dyDescent="0.25">
      <c r="A347" s="174">
        <v>341</v>
      </c>
      <c r="B347" s="180" t="str">
        <f>IF('Factures - Autres'!B347="","",'Factures - Autres'!B347)</f>
        <v/>
      </c>
      <c r="C347" s="181" t="str">
        <f>IF('Factures - Autres'!C347="","",'Factures - Autres'!C347)</f>
        <v/>
      </c>
      <c r="D347" s="181" t="str">
        <f>IF('Factures - Autres'!D347="","",'Factures - Autres'!D347)</f>
        <v/>
      </c>
      <c r="E347" s="180" t="str">
        <f>IF('Factures - Autres'!E347="","",'Factures - Autres'!E347)</f>
        <v/>
      </c>
      <c r="F347" s="255" t="str">
        <f>IF('Factures - Autres'!H347="","",'Factures - Autres'!F347)</f>
        <v/>
      </c>
      <c r="G347" s="439" t="str">
        <f>IF('Factures - Autres'!H347="","",'Factures - Autres'!G347)</f>
        <v/>
      </c>
      <c r="H347" s="440" t="str">
        <f>IF('Factures - Autres'!H347="","",'Factures - Autres'!H347)</f>
        <v/>
      </c>
      <c r="I347" s="257"/>
      <c r="J347" s="258" t="str">
        <f t="shared" si="15"/>
        <v/>
      </c>
      <c r="K347" s="442" t="str">
        <f t="shared" si="16"/>
        <v/>
      </c>
      <c r="L347" s="443"/>
      <c r="M347" s="182"/>
      <c r="N347" s="185"/>
      <c r="O347" s="266" t="str">
        <f>IF(H347="","",IF(OR(I347="",J347="",K347=""),Listes!$A$69,IF(AND(L347="",I347&lt;&gt;""),Listes!$A$70,IF(AND(H347&lt;L347,N347=""),Listes!$A$71,IF(AND(K347&lt;J347,N347=""),Listes!$A$72,IF(AND(L347&lt;&gt;"",L347&lt;H347,M347=""),Listes!$A$73,IF(AND(P347="",OR(I347&lt;&gt;"",J347&lt;&gt;"",K347&lt;&gt;"")),Listes!$A$74,"")))))))</f>
        <v/>
      </c>
      <c r="P347" s="90"/>
      <c r="Q347" s="158">
        <f t="shared" si="17"/>
        <v>0</v>
      </c>
    </row>
    <row r="348" spans="1:17" ht="20.100000000000001" customHeight="1" x14ac:dyDescent="0.25">
      <c r="A348" s="174">
        <v>342</v>
      </c>
      <c r="B348" s="180" t="str">
        <f>IF('Factures - Autres'!B348="","",'Factures - Autres'!B348)</f>
        <v/>
      </c>
      <c r="C348" s="181" t="str">
        <f>IF('Factures - Autres'!C348="","",'Factures - Autres'!C348)</f>
        <v/>
      </c>
      <c r="D348" s="181" t="str">
        <f>IF('Factures - Autres'!D348="","",'Factures - Autres'!D348)</f>
        <v/>
      </c>
      <c r="E348" s="180" t="str">
        <f>IF('Factures - Autres'!E348="","",'Factures - Autres'!E348)</f>
        <v/>
      </c>
      <c r="F348" s="255" t="str">
        <f>IF('Factures - Autres'!H348="","",'Factures - Autres'!F348)</f>
        <v/>
      </c>
      <c r="G348" s="439" t="str">
        <f>IF('Factures - Autres'!H348="","",'Factures - Autres'!G348)</f>
        <v/>
      </c>
      <c r="H348" s="440" t="str">
        <f>IF('Factures - Autres'!H348="","",'Factures - Autres'!H348)</f>
        <v/>
      </c>
      <c r="I348" s="257"/>
      <c r="J348" s="258" t="str">
        <f t="shared" si="15"/>
        <v/>
      </c>
      <c r="K348" s="442" t="str">
        <f t="shared" si="16"/>
        <v/>
      </c>
      <c r="L348" s="443"/>
      <c r="M348" s="182"/>
      <c r="N348" s="185"/>
      <c r="O348" s="266" t="str">
        <f>IF(H348="","",IF(OR(I348="",J348="",K348=""),Listes!$A$69,IF(AND(L348="",I348&lt;&gt;""),Listes!$A$70,IF(AND(H348&lt;L348,N348=""),Listes!$A$71,IF(AND(K348&lt;J348,N348=""),Listes!$A$72,IF(AND(L348&lt;&gt;"",L348&lt;H348,M348=""),Listes!$A$73,IF(AND(P348="",OR(I348&lt;&gt;"",J348&lt;&gt;"",K348&lt;&gt;"")),Listes!$A$74,"")))))))</f>
        <v/>
      </c>
      <c r="P348" s="90"/>
      <c r="Q348" s="158">
        <f t="shared" si="17"/>
        <v>0</v>
      </c>
    </row>
    <row r="349" spans="1:17" ht="20.100000000000001" customHeight="1" x14ac:dyDescent="0.25">
      <c r="A349" s="174">
        <v>343</v>
      </c>
      <c r="B349" s="180" t="str">
        <f>IF('Factures - Autres'!B349="","",'Factures - Autres'!B349)</f>
        <v/>
      </c>
      <c r="C349" s="181" t="str">
        <f>IF('Factures - Autres'!C349="","",'Factures - Autres'!C349)</f>
        <v/>
      </c>
      <c r="D349" s="181" t="str">
        <f>IF('Factures - Autres'!D349="","",'Factures - Autres'!D349)</f>
        <v/>
      </c>
      <c r="E349" s="180" t="str">
        <f>IF('Factures - Autres'!E349="","",'Factures - Autres'!E349)</f>
        <v/>
      </c>
      <c r="F349" s="255" t="str">
        <f>IF('Factures - Autres'!H349="","",'Factures - Autres'!F349)</f>
        <v/>
      </c>
      <c r="G349" s="439" t="str">
        <f>IF('Factures - Autres'!H349="","",'Factures - Autres'!G349)</f>
        <v/>
      </c>
      <c r="H349" s="440" t="str">
        <f>IF('Factures - Autres'!H349="","",'Factures - Autres'!H349)</f>
        <v/>
      </c>
      <c r="I349" s="257"/>
      <c r="J349" s="258" t="str">
        <f t="shared" si="15"/>
        <v/>
      </c>
      <c r="K349" s="442" t="str">
        <f t="shared" si="16"/>
        <v/>
      </c>
      <c r="L349" s="443"/>
      <c r="M349" s="182"/>
      <c r="N349" s="185"/>
      <c r="O349" s="266" t="str">
        <f>IF(H349="","",IF(OR(I349="",J349="",K349=""),Listes!$A$69,IF(AND(L349="",I349&lt;&gt;""),Listes!$A$70,IF(AND(H349&lt;L349,N349=""),Listes!$A$71,IF(AND(K349&lt;J349,N349=""),Listes!$A$72,IF(AND(L349&lt;&gt;"",L349&lt;H349,M349=""),Listes!$A$73,IF(AND(P349="",OR(I349&lt;&gt;"",J349&lt;&gt;"",K349&lt;&gt;"")),Listes!$A$74,"")))))))</f>
        <v/>
      </c>
      <c r="P349" s="90"/>
      <c r="Q349" s="158">
        <f t="shared" si="17"/>
        <v>0</v>
      </c>
    </row>
    <row r="350" spans="1:17" ht="20.100000000000001" customHeight="1" x14ac:dyDescent="0.25">
      <c r="A350" s="174">
        <v>344</v>
      </c>
      <c r="B350" s="180" t="str">
        <f>IF('Factures - Autres'!B350="","",'Factures - Autres'!B350)</f>
        <v/>
      </c>
      <c r="C350" s="181" t="str">
        <f>IF('Factures - Autres'!C350="","",'Factures - Autres'!C350)</f>
        <v/>
      </c>
      <c r="D350" s="181" t="str">
        <f>IF('Factures - Autres'!D350="","",'Factures - Autres'!D350)</f>
        <v/>
      </c>
      <c r="E350" s="180" t="str">
        <f>IF('Factures - Autres'!E350="","",'Factures - Autres'!E350)</f>
        <v/>
      </c>
      <c r="F350" s="255" t="str">
        <f>IF('Factures - Autres'!H350="","",'Factures - Autres'!F350)</f>
        <v/>
      </c>
      <c r="G350" s="439" t="str">
        <f>IF('Factures - Autres'!H350="","",'Factures - Autres'!G350)</f>
        <v/>
      </c>
      <c r="H350" s="440" t="str">
        <f>IF('Factures - Autres'!H350="","",'Factures - Autres'!H350)</f>
        <v/>
      </c>
      <c r="I350" s="257"/>
      <c r="J350" s="258" t="str">
        <f t="shared" si="15"/>
        <v/>
      </c>
      <c r="K350" s="442" t="str">
        <f t="shared" si="16"/>
        <v/>
      </c>
      <c r="L350" s="443"/>
      <c r="M350" s="182"/>
      <c r="N350" s="185"/>
      <c r="O350" s="266" t="str">
        <f>IF(H350="","",IF(OR(I350="",J350="",K350=""),Listes!$A$69,IF(AND(L350="",I350&lt;&gt;""),Listes!$A$70,IF(AND(H350&lt;L350,N350=""),Listes!$A$71,IF(AND(K350&lt;J350,N350=""),Listes!$A$72,IF(AND(L350&lt;&gt;"",L350&lt;H350,M350=""),Listes!$A$73,IF(AND(P350="",OR(I350&lt;&gt;"",J350&lt;&gt;"",K350&lt;&gt;"")),Listes!$A$74,"")))))))</f>
        <v/>
      </c>
      <c r="P350" s="90"/>
      <c r="Q350" s="158">
        <f t="shared" si="17"/>
        <v>0</v>
      </c>
    </row>
    <row r="351" spans="1:17" ht="20.100000000000001" customHeight="1" x14ac:dyDescent="0.25">
      <c r="A351" s="174">
        <v>345</v>
      </c>
      <c r="B351" s="180" t="str">
        <f>IF('Factures - Autres'!B351="","",'Factures - Autres'!B351)</f>
        <v/>
      </c>
      <c r="C351" s="181" t="str">
        <f>IF('Factures - Autres'!C351="","",'Factures - Autres'!C351)</f>
        <v/>
      </c>
      <c r="D351" s="181" t="str">
        <f>IF('Factures - Autres'!D351="","",'Factures - Autres'!D351)</f>
        <v/>
      </c>
      <c r="E351" s="180" t="str">
        <f>IF('Factures - Autres'!E351="","",'Factures - Autres'!E351)</f>
        <v/>
      </c>
      <c r="F351" s="255" t="str">
        <f>IF('Factures - Autres'!H351="","",'Factures - Autres'!F351)</f>
        <v/>
      </c>
      <c r="G351" s="439" t="str">
        <f>IF('Factures - Autres'!H351="","",'Factures - Autres'!G351)</f>
        <v/>
      </c>
      <c r="H351" s="440" t="str">
        <f>IF('Factures - Autres'!H351="","",'Factures - Autres'!H351)</f>
        <v/>
      </c>
      <c r="I351" s="257"/>
      <c r="J351" s="258" t="str">
        <f t="shared" si="15"/>
        <v/>
      </c>
      <c r="K351" s="442" t="str">
        <f t="shared" si="16"/>
        <v/>
      </c>
      <c r="L351" s="443"/>
      <c r="M351" s="182"/>
      <c r="N351" s="185"/>
      <c r="O351" s="266" t="str">
        <f>IF(H351="","",IF(OR(I351="",J351="",K351=""),Listes!$A$69,IF(AND(L351="",I351&lt;&gt;""),Listes!$A$70,IF(AND(H351&lt;L351,N351=""),Listes!$A$71,IF(AND(K351&lt;J351,N351=""),Listes!$A$72,IF(AND(L351&lt;&gt;"",L351&lt;H351,M351=""),Listes!$A$73,IF(AND(P351="",OR(I351&lt;&gt;"",J351&lt;&gt;"",K351&lt;&gt;"")),Listes!$A$74,"")))))))</f>
        <v/>
      </c>
      <c r="P351" s="90"/>
      <c r="Q351" s="158">
        <f t="shared" si="17"/>
        <v>0</v>
      </c>
    </row>
    <row r="352" spans="1:17" ht="20.100000000000001" customHeight="1" x14ac:dyDescent="0.25">
      <c r="A352" s="174">
        <v>346</v>
      </c>
      <c r="B352" s="180" t="str">
        <f>IF('Factures - Autres'!B352="","",'Factures - Autres'!B352)</f>
        <v/>
      </c>
      <c r="C352" s="181" t="str">
        <f>IF('Factures - Autres'!C352="","",'Factures - Autres'!C352)</f>
        <v/>
      </c>
      <c r="D352" s="181" t="str">
        <f>IF('Factures - Autres'!D352="","",'Factures - Autres'!D352)</f>
        <v/>
      </c>
      <c r="E352" s="180" t="str">
        <f>IF('Factures - Autres'!E352="","",'Factures - Autres'!E352)</f>
        <v/>
      </c>
      <c r="F352" s="255" t="str">
        <f>IF('Factures - Autres'!H352="","",'Factures - Autres'!F352)</f>
        <v/>
      </c>
      <c r="G352" s="439" t="str">
        <f>IF('Factures - Autres'!H352="","",'Factures - Autres'!G352)</f>
        <v/>
      </c>
      <c r="H352" s="440" t="str">
        <f>IF('Factures - Autres'!H352="","",'Factures - Autres'!H352)</f>
        <v/>
      </c>
      <c r="I352" s="257"/>
      <c r="J352" s="258" t="str">
        <f t="shared" si="15"/>
        <v/>
      </c>
      <c r="K352" s="442" t="str">
        <f t="shared" si="16"/>
        <v/>
      </c>
      <c r="L352" s="443"/>
      <c r="M352" s="182"/>
      <c r="N352" s="185"/>
      <c r="O352" s="266" t="str">
        <f>IF(H352="","",IF(OR(I352="",J352="",K352=""),Listes!$A$69,IF(AND(L352="",I352&lt;&gt;""),Listes!$A$70,IF(AND(H352&lt;L352,N352=""),Listes!$A$71,IF(AND(K352&lt;J352,N352=""),Listes!$A$72,IF(AND(L352&lt;&gt;"",L352&lt;H352,M352=""),Listes!$A$73,IF(AND(P352="",OR(I352&lt;&gt;"",J352&lt;&gt;"",K352&lt;&gt;"")),Listes!$A$74,"")))))))</f>
        <v/>
      </c>
      <c r="P352" s="90"/>
      <c r="Q352" s="158">
        <f t="shared" si="17"/>
        <v>0</v>
      </c>
    </row>
    <row r="353" spans="1:17" ht="20.100000000000001" customHeight="1" x14ac:dyDescent="0.25">
      <c r="A353" s="174">
        <v>347</v>
      </c>
      <c r="B353" s="180" t="str">
        <f>IF('Factures - Autres'!B353="","",'Factures - Autres'!B353)</f>
        <v/>
      </c>
      <c r="C353" s="181" t="str">
        <f>IF('Factures - Autres'!C353="","",'Factures - Autres'!C353)</f>
        <v/>
      </c>
      <c r="D353" s="181" t="str">
        <f>IF('Factures - Autres'!D353="","",'Factures - Autres'!D353)</f>
        <v/>
      </c>
      <c r="E353" s="180" t="str">
        <f>IF('Factures - Autres'!E353="","",'Factures - Autres'!E353)</f>
        <v/>
      </c>
      <c r="F353" s="255" t="str">
        <f>IF('Factures - Autres'!H353="","",'Factures - Autres'!F353)</f>
        <v/>
      </c>
      <c r="G353" s="439" t="str">
        <f>IF('Factures - Autres'!H353="","",'Factures - Autres'!G353)</f>
        <v/>
      </c>
      <c r="H353" s="440" t="str">
        <f>IF('Factures - Autres'!H353="","",'Factures - Autres'!H353)</f>
        <v/>
      </c>
      <c r="I353" s="257"/>
      <c r="J353" s="258" t="str">
        <f t="shared" si="15"/>
        <v/>
      </c>
      <c r="K353" s="442" t="str">
        <f t="shared" si="16"/>
        <v/>
      </c>
      <c r="L353" s="443"/>
      <c r="M353" s="182"/>
      <c r="N353" s="185"/>
      <c r="O353" s="266" t="str">
        <f>IF(H353="","",IF(OR(I353="",J353="",K353=""),Listes!$A$69,IF(AND(L353="",I353&lt;&gt;""),Listes!$A$70,IF(AND(H353&lt;L353,N353=""),Listes!$A$71,IF(AND(K353&lt;J353,N353=""),Listes!$A$72,IF(AND(L353&lt;&gt;"",L353&lt;H353,M353=""),Listes!$A$73,IF(AND(P353="",OR(I353&lt;&gt;"",J353&lt;&gt;"",K353&lt;&gt;"")),Listes!$A$74,"")))))))</f>
        <v/>
      </c>
      <c r="P353" s="90"/>
      <c r="Q353" s="158">
        <f t="shared" si="17"/>
        <v>0</v>
      </c>
    </row>
    <row r="354" spans="1:17" ht="20.100000000000001" customHeight="1" x14ac:dyDescent="0.25">
      <c r="A354" s="174">
        <v>348</v>
      </c>
      <c r="B354" s="180" t="str">
        <f>IF('Factures - Autres'!B354="","",'Factures - Autres'!B354)</f>
        <v/>
      </c>
      <c r="C354" s="181" t="str">
        <f>IF('Factures - Autres'!C354="","",'Factures - Autres'!C354)</f>
        <v/>
      </c>
      <c r="D354" s="181" t="str">
        <f>IF('Factures - Autres'!D354="","",'Factures - Autres'!D354)</f>
        <v/>
      </c>
      <c r="E354" s="180" t="str">
        <f>IF('Factures - Autres'!E354="","",'Factures - Autres'!E354)</f>
        <v/>
      </c>
      <c r="F354" s="255" t="str">
        <f>IF('Factures - Autres'!H354="","",'Factures - Autres'!F354)</f>
        <v/>
      </c>
      <c r="G354" s="439" t="str">
        <f>IF('Factures - Autres'!H354="","",'Factures - Autres'!G354)</f>
        <v/>
      </c>
      <c r="H354" s="440" t="str">
        <f>IF('Factures - Autres'!H354="","",'Factures - Autres'!H354)</f>
        <v/>
      </c>
      <c r="I354" s="257"/>
      <c r="J354" s="258" t="str">
        <f t="shared" si="15"/>
        <v/>
      </c>
      <c r="K354" s="442" t="str">
        <f t="shared" si="16"/>
        <v/>
      </c>
      <c r="L354" s="443"/>
      <c r="M354" s="182"/>
      <c r="N354" s="185"/>
      <c r="O354" s="266" t="str">
        <f>IF(H354="","",IF(OR(I354="",J354="",K354=""),Listes!$A$69,IF(AND(L354="",I354&lt;&gt;""),Listes!$A$70,IF(AND(H354&lt;L354,N354=""),Listes!$A$71,IF(AND(K354&lt;J354,N354=""),Listes!$A$72,IF(AND(L354&lt;&gt;"",L354&lt;H354,M354=""),Listes!$A$73,IF(AND(P354="",OR(I354&lt;&gt;"",J354&lt;&gt;"",K354&lt;&gt;"")),Listes!$A$74,"")))))))</f>
        <v/>
      </c>
      <c r="P354" s="90"/>
      <c r="Q354" s="158">
        <f t="shared" si="17"/>
        <v>0</v>
      </c>
    </row>
    <row r="355" spans="1:17" ht="20.100000000000001" customHeight="1" x14ac:dyDescent="0.25">
      <c r="A355" s="174">
        <v>349</v>
      </c>
      <c r="B355" s="180" t="str">
        <f>IF('Factures - Autres'!B355="","",'Factures - Autres'!B355)</f>
        <v/>
      </c>
      <c r="C355" s="181" t="str">
        <f>IF('Factures - Autres'!C355="","",'Factures - Autres'!C355)</f>
        <v/>
      </c>
      <c r="D355" s="181" t="str">
        <f>IF('Factures - Autres'!D355="","",'Factures - Autres'!D355)</f>
        <v/>
      </c>
      <c r="E355" s="180" t="str">
        <f>IF('Factures - Autres'!E355="","",'Factures - Autres'!E355)</f>
        <v/>
      </c>
      <c r="F355" s="255" t="str">
        <f>IF('Factures - Autres'!H355="","",'Factures - Autres'!F355)</f>
        <v/>
      </c>
      <c r="G355" s="439" t="str">
        <f>IF('Factures - Autres'!H355="","",'Factures - Autres'!G355)</f>
        <v/>
      </c>
      <c r="H355" s="440" t="str">
        <f>IF('Factures - Autres'!H355="","",'Factures - Autres'!H355)</f>
        <v/>
      </c>
      <c r="I355" s="257"/>
      <c r="J355" s="258" t="str">
        <f t="shared" si="15"/>
        <v/>
      </c>
      <c r="K355" s="442" t="str">
        <f t="shared" si="16"/>
        <v/>
      </c>
      <c r="L355" s="443"/>
      <c r="M355" s="182"/>
      <c r="N355" s="185"/>
      <c r="O355" s="266" t="str">
        <f>IF(H355="","",IF(OR(I355="",J355="",K355=""),Listes!$A$69,IF(AND(L355="",I355&lt;&gt;""),Listes!$A$70,IF(AND(H355&lt;L355,N355=""),Listes!$A$71,IF(AND(K355&lt;J355,N355=""),Listes!$A$72,IF(AND(L355&lt;&gt;"",L355&lt;H355,M355=""),Listes!$A$73,IF(AND(P355="",OR(I355&lt;&gt;"",J355&lt;&gt;"",K355&lt;&gt;"")),Listes!$A$74,"")))))))</f>
        <v/>
      </c>
      <c r="P355" s="90"/>
      <c r="Q355" s="158">
        <f t="shared" si="17"/>
        <v>0</v>
      </c>
    </row>
    <row r="356" spans="1:17" ht="20.100000000000001" customHeight="1" x14ac:dyDescent="0.25">
      <c r="A356" s="174">
        <v>350</v>
      </c>
      <c r="B356" s="180" t="str">
        <f>IF('Factures - Autres'!B356="","",'Factures - Autres'!B356)</f>
        <v/>
      </c>
      <c r="C356" s="181" t="str">
        <f>IF('Factures - Autres'!C356="","",'Factures - Autres'!C356)</f>
        <v/>
      </c>
      <c r="D356" s="181" t="str">
        <f>IF('Factures - Autres'!D356="","",'Factures - Autres'!D356)</f>
        <v/>
      </c>
      <c r="E356" s="180" t="str">
        <f>IF('Factures - Autres'!E356="","",'Factures - Autres'!E356)</f>
        <v/>
      </c>
      <c r="F356" s="255" t="str">
        <f>IF('Factures - Autres'!H356="","",'Factures - Autres'!F356)</f>
        <v/>
      </c>
      <c r="G356" s="439" t="str">
        <f>IF('Factures - Autres'!H356="","",'Factures - Autres'!G356)</f>
        <v/>
      </c>
      <c r="H356" s="440" t="str">
        <f>IF('Factures - Autres'!H356="","",'Factures - Autres'!H356)</f>
        <v/>
      </c>
      <c r="I356" s="257"/>
      <c r="J356" s="258" t="str">
        <f t="shared" si="15"/>
        <v/>
      </c>
      <c r="K356" s="442" t="str">
        <f t="shared" si="16"/>
        <v/>
      </c>
      <c r="L356" s="443"/>
      <c r="M356" s="182"/>
      <c r="N356" s="185"/>
      <c r="O356" s="266" t="str">
        <f>IF(H356="","",IF(OR(I356="",J356="",K356=""),Listes!$A$69,IF(AND(L356="",I356&lt;&gt;""),Listes!$A$70,IF(AND(H356&lt;L356,N356=""),Listes!$A$71,IF(AND(K356&lt;J356,N356=""),Listes!$A$72,IF(AND(L356&lt;&gt;"",L356&lt;H356,M356=""),Listes!$A$73,IF(AND(P356="",OR(I356&lt;&gt;"",J356&lt;&gt;"",K356&lt;&gt;"")),Listes!$A$74,"")))))))</f>
        <v/>
      </c>
      <c r="P356" s="90"/>
      <c r="Q356" s="158">
        <f t="shared" si="17"/>
        <v>0</v>
      </c>
    </row>
    <row r="357" spans="1:17" ht="20.100000000000001" customHeight="1" x14ac:dyDescent="0.25">
      <c r="A357" s="174">
        <v>351</v>
      </c>
      <c r="B357" s="180" t="str">
        <f>IF('Factures - Autres'!B357="","",'Factures - Autres'!B357)</f>
        <v/>
      </c>
      <c r="C357" s="181" t="str">
        <f>IF('Factures - Autres'!C357="","",'Factures - Autres'!C357)</f>
        <v/>
      </c>
      <c r="D357" s="181" t="str">
        <f>IF('Factures - Autres'!D357="","",'Factures - Autres'!D357)</f>
        <v/>
      </c>
      <c r="E357" s="180" t="str">
        <f>IF('Factures - Autres'!E357="","",'Factures - Autres'!E357)</f>
        <v/>
      </c>
      <c r="F357" s="255" t="str">
        <f>IF('Factures - Autres'!H357="","",'Factures - Autres'!F357)</f>
        <v/>
      </c>
      <c r="G357" s="439" t="str">
        <f>IF('Factures - Autres'!H357="","",'Factures - Autres'!G357)</f>
        <v/>
      </c>
      <c r="H357" s="440" t="str">
        <f>IF('Factures - Autres'!H357="","",'Factures - Autres'!H357)</f>
        <v/>
      </c>
      <c r="I357" s="257"/>
      <c r="J357" s="258" t="str">
        <f t="shared" si="15"/>
        <v/>
      </c>
      <c r="K357" s="442" t="str">
        <f t="shared" si="16"/>
        <v/>
      </c>
      <c r="L357" s="443"/>
      <c r="M357" s="182"/>
      <c r="N357" s="185"/>
      <c r="O357" s="266" t="str">
        <f>IF(H357="","",IF(OR(I357="",J357="",K357=""),Listes!$A$69,IF(AND(L357="",I357&lt;&gt;""),Listes!$A$70,IF(AND(H357&lt;L357,N357=""),Listes!$A$71,IF(AND(K357&lt;J357,N357=""),Listes!$A$72,IF(AND(L357&lt;&gt;"",L357&lt;H357,M357=""),Listes!$A$73,IF(AND(P357="",OR(I357&lt;&gt;"",J357&lt;&gt;"",K357&lt;&gt;"")),Listes!$A$74,"")))))))</f>
        <v/>
      </c>
      <c r="P357" s="90"/>
      <c r="Q357" s="158">
        <f t="shared" si="17"/>
        <v>0</v>
      </c>
    </row>
    <row r="358" spans="1:17" ht="20.100000000000001" customHeight="1" x14ac:dyDescent="0.25">
      <c r="A358" s="174">
        <v>352</v>
      </c>
      <c r="B358" s="180" t="str">
        <f>IF('Factures - Autres'!B358="","",'Factures - Autres'!B358)</f>
        <v/>
      </c>
      <c r="C358" s="181" t="str">
        <f>IF('Factures - Autres'!C358="","",'Factures - Autres'!C358)</f>
        <v/>
      </c>
      <c r="D358" s="181" t="str">
        <f>IF('Factures - Autres'!D358="","",'Factures - Autres'!D358)</f>
        <v/>
      </c>
      <c r="E358" s="180" t="str">
        <f>IF('Factures - Autres'!E358="","",'Factures - Autres'!E358)</f>
        <v/>
      </c>
      <c r="F358" s="255" t="str">
        <f>IF('Factures - Autres'!H358="","",'Factures - Autres'!F358)</f>
        <v/>
      </c>
      <c r="G358" s="439" t="str">
        <f>IF('Factures - Autres'!H358="","",'Factures - Autres'!G358)</f>
        <v/>
      </c>
      <c r="H358" s="440" t="str">
        <f>IF('Factures - Autres'!H358="","",'Factures - Autres'!H358)</f>
        <v/>
      </c>
      <c r="I358" s="257"/>
      <c r="J358" s="258" t="str">
        <f t="shared" si="15"/>
        <v/>
      </c>
      <c r="K358" s="442" t="str">
        <f t="shared" si="16"/>
        <v/>
      </c>
      <c r="L358" s="443"/>
      <c r="M358" s="182"/>
      <c r="N358" s="185"/>
      <c r="O358" s="266" t="str">
        <f>IF(H358="","",IF(OR(I358="",J358="",K358=""),Listes!$A$69,IF(AND(L358="",I358&lt;&gt;""),Listes!$A$70,IF(AND(H358&lt;L358,N358=""),Listes!$A$71,IF(AND(K358&lt;J358,N358=""),Listes!$A$72,IF(AND(L358&lt;&gt;"",L358&lt;H358,M358=""),Listes!$A$73,IF(AND(P358="",OR(I358&lt;&gt;"",J358&lt;&gt;"",K358&lt;&gt;"")),Listes!$A$74,"")))))))</f>
        <v/>
      </c>
      <c r="P358" s="90"/>
      <c r="Q358" s="158">
        <f t="shared" si="17"/>
        <v>0</v>
      </c>
    </row>
    <row r="359" spans="1:17" ht="20.100000000000001" customHeight="1" x14ac:dyDescent="0.25">
      <c r="A359" s="174">
        <v>353</v>
      </c>
      <c r="B359" s="180" t="str">
        <f>IF('Factures - Autres'!B359="","",'Factures - Autres'!B359)</f>
        <v/>
      </c>
      <c r="C359" s="181" t="str">
        <f>IF('Factures - Autres'!C359="","",'Factures - Autres'!C359)</f>
        <v/>
      </c>
      <c r="D359" s="181" t="str">
        <f>IF('Factures - Autres'!D359="","",'Factures - Autres'!D359)</f>
        <v/>
      </c>
      <c r="E359" s="180" t="str">
        <f>IF('Factures - Autres'!E359="","",'Factures - Autres'!E359)</f>
        <v/>
      </c>
      <c r="F359" s="255" t="str">
        <f>IF('Factures - Autres'!H359="","",'Factures - Autres'!F359)</f>
        <v/>
      </c>
      <c r="G359" s="439" t="str">
        <f>IF('Factures - Autres'!H359="","",'Factures - Autres'!G359)</f>
        <v/>
      </c>
      <c r="H359" s="440" t="str">
        <f>IF('Factures - Autres'!H359="","",'Factures - Autres'!H359)</f>
        <v/>
      </c>
      <c r="I359" s="257"/>
      <c r="J359" s="258" t="str">
        <f t="shared" si="15"/>
        <v/>
      </c>
      <c r="K359" s="442" t="str">
        <f t="shared" si="16"/>
        <v/>
      </c>
      <c r="L359" s="443"/>
      <c r="M359" s="182"/>
      <c r="N359" s="185"/>
      <c r="O359" s="266" t="str">
        <f>IF(H359="","",IF(OR(I359="",J359="",K359=""),Listes!$A$69,IF(AND(L359="",I359&lt;&gt;""),Listes!$A$70,IF(AND(H359&lt;L359,N359=""),Listes!$A$71,IF(AND(K359&lt;J359,N359=""),Listes!$A$72,IF(AND(L359&lt;&gt;"",L359&lt;H359,M359=""),Listes!$A$73,IF(AND(P359="",OR(I359&lt;&gt;"",J359&lt;&gt;"",K359&lt;&gt;"")),Listes!$A$74,"")))))))</f>
        <v/>
      </c>
      <c r="P359" s="90"/>
      <c r="Q359" s="158">
        <f t="shared" si="17"/>
        <v>0</v>
      </c>
    </row>
    <row r="360" spans="1:17" ht="20.100000000000001" customHeight="1" x14ac:dyDescent="0.25">
      <c r="A360" s="174">
        <v>354</v>
      </c>
      <c r="B360" s="180" t="str">
        <f>IF('Factures - Autres'!B360="","",'Factures - Autres'!B360)</f>
        <v/>
      </c>
      <c r="C360" s="181" t="str">
        <f>IF('Factures - Autres'!C360="","",'Factures - Autres'!C360)</f>
        <v/>
      </c>
      <c r="D360" s="181" t="str">
        <f>IF('Factures - Autres'!D360="","",'Factures - Autres'!D360)</f>
        <v/>
      </c>
      <c r="E360" s="180" t="str">
        <f>IF('Factures - Autres'!E360="","",'Factures - Autres'!E360)</f>
        <v/>
      </c>
      <c r="F360" s="255" t="str">
        <f>IF('Factures - Autres'!H360="","",'Factures - Autres'!F360)</f>
        <v/>
      </c>
      <c r="G360" s="439" t="str">
        <f>IF('Factures - Autres'!H360="","",'Factures - Autres'!G360)</f>
        <v/>
      </c>
      <c r="H360" s="440" t="str">
        <f>IF('Factures - Autres'!H360="","",'Factures - Autres'!H360)</f>
        <v/>
      </c>
      <c r="I360" s="257"/>
      <c r="J360" s="258" t="str">
        <f t="shared" si="15"/>
        <v/>
      </c>
      <c r="K360" s="442" t="str">
        <f t="shared" si="16"/>
        <v/>
      </c>
      <c r="L360" s="443"/>
      <c r="M360" s="182"/>
      <c r="N360" s="185"/>
      <c r="O360" s="266" t="str">
        <f>IF(H360="","",IF(OR(I360="",J360="",K360=""),Listes!$A$69,IF(AND(L360="",I360&lt;&gt;""),Listes!$A$70,IF(AND(H360&lt;L360,N360=""),Listes!$A$71,IF(AND(K360&lt;J360,N360=""),Listes!$A$72,IF(AND(L360&lt;&gt;"",L360&lt;H360,M360=""),Listes!$A$73,IF(AND(P360="",OR(I360&lt;&gt;"",J360&lt;&gt;"",K360&lt;&gt;"")),Listes!$A$74,"")))))))</f>
        <v/>
      </c>
      <c r="P360" s="90"/>
      <c r="Q360" s="158">
        <f t="shared" si="17"/>
        <v>0</v>
      </c>
    </row>
    <row r="361" spans="1:17" ht="20.100000000000001" customHeight="1" x14ac:dyDescent="0.25">
      <c r="A361" s="174">
        <v>355</v>
      </c>
      <c r="B361" s="180" t="str">
        <f>IF('Factures - Autres'!B361="","",'Factures - Autres'!B361)</f>
        <v/>
      </c>
      <c r="C361" s="181" t="str">
        <f>IF('Factures - Autres'!C361="","",'Factures - Autres'!C361)</f>
        <v/>
      </c>
      <c r="D361" s="181" t="str">
        <f>IF('Factures - Autres'!D361="","",'Factures - Autres'!D361)</f>
        <v/>
      </c>
      <c r="E361" s="180" t="str">
        <f>IF('Factures - Autres'!E361="","",'Factures - Autres'!E361)</f>
        <v/>
      </c>
      <c r="F361" s="255" t="str">
        <f>IF('Factures - Autres'!H361="","",'Factures - Autres'!F361)</f>
        <v/>
      </c>
      <c r="G361" s="439" t="str">
        <f>IF('Factures - Autres'!H361="","",'Factures - Autres'!G361)</f>
        <v/>
      </c>
      <c r="H361" s="440" t="str">
        <f>IF('Factures - Autres'!H361="","",'Factures - Autres'!H361)</f>
        <v/>
      </c>
      <c r="I361" s="257"/>
      <c r="J361" s="258" t="str">
        <f t="shared" si="15"/>
        <v/>
      </c>
      <c r="K361" s="442" t="str">
        <f t="shared" si="16"/>
        <v/>
      </c>
      <c r="L361" s="443"/>
      <c r="M361" s="182"/>
      <c r="N361" s="185"/>
      <c r="O361" s="266" t="str">
        <f>IF(H361="","",IF(OR(I361="",J361="",K361=""),Listes!$A$69,IF(AND(L361="",I361&lt;&gt;""),Listes!$A$70,IF(AND(H361&lt;L361,N361=""),Listes!$A$71,IF(AND(K361&lt;J361,N361=""),Listes!$A$72,IF(AND(L361&lt;&gt;"",L361&lt;H361,M361=""),Listes!$A$73,IF(AND(P361="",OR(I361&lt;&gt;"",J361&lt;&gt;"",K361&lt;&gt;"")),Listes!$A$74,"")))))))</f>
        <v/>
      </c>
      <c r="P361" s="90"/>
      <c r="Q361" s="158">
        <f t="shared" si="17"/>
        <v>0</v>
      </c>
    </row>
    <row r="362" spans="1:17" ht="20.100000000000001" customHeight="1" x14ac:dyDescent="0.25">
      <c r="A362" s="174">
        <v>356</v>
      </c>
      <c r="B362" s="180" t="str">
        <f>IF('Factures - Autres'!B362="","",'Factures - Autres'!B362)</f>
        <v/>
      </c>
      <c r="C362" s="181" t="str">
        <f>IF('Factures - Autres'!C362="","",'Factures - Autres'!C362)</f>
        <v/>
      </c>
      <c r="D362" s="181" t="str">
        <f>IF('Factures - Autres'!D362="","",'Factures - Autres'!D362)</f>
        <v/>
      </c>
      <c r="E362" s="180" t="str">
        <f>IF('Factures - Autres'!E362="","",'Factures - Autres'!E362)</f>
        <v/>
      </c>
      <c r="F362" s="255" t="str">
        <f>IF('Factures - Autres'!H362="","",'Factures - Autres'!F362)</f>
        <v/>
      </c>
      <c r="G362" s="439" t="str">
        <f>IF('Factures - Autres'!H362="","",'Factures - Autres'!G362)</f>
        <v/>
      </c>
      <c r="H362" s="440" t="str">
        <f>IF('Factures - Autres'!H362="","",'Factures - Autres'!H362)</f>
        <v/>
      </c>
      <c r="I362" s="257"/>
      <c r="J362" s="258" t="str">
        <f t="shared" si="15"/>
        <v/>
      </c>
      <c r="K362" s="442" t="str">
        <f t="shared" si="16"/>
        <v/>
      </c>
      <c r="L362" s="443"/>
      <c r="M362" s="182"/>
      <c r="N362" s="185"/>
      <c r="O362" s="266" t="str">
        <f>IF(H362="","",IF(OR(I362="",J362="",K362=""),Listes!$A$69,IF(AND(L362="",I362&lt;&gt;""),Listes!$A$70,IF(AND(H362&lt;L362,N362=""),Listes!$A$71,IF(AND(K362&lt;J362,N362=""),Listes!$A$72,IF(AND(L362&lt;&gt;"",L362&lt;H362,M362=""),Listes!$A$73,IF(AND(P362="",OR(I362&lt;&gt;"",J362&lt;&gt;"",K362&lt;&gt;"")),Listes!$A$74,"")))))))</f>
        <v/>
      </c>
      <c r="P362" s="90"/>
      <c r="Q362" s="158">
        <f t="shared" si="17"/>
        <v>0</v>
      </c>
    </row>
    <row r="363" spans="1:17" ht="20.100000000000001" customHeight="1" x14ac:dyDescent="0.25">
      <c r="A363" s="174">
        <v>357</v>
      </c>
      <c r="B363" s="180" t="str">
        <f>IF('Factures - Autres'!B363="","",'Factures - Autres'!B363)</f>
        <v/>
      </c>
      <c r="C363" s="181" t="str">
        <f>IF('Factures - Autres'!C363="","",'Factures - Autres'!C363)</f>
        <v/>
      </c>
      <c r="D363" s="181" t="str">
        <f>IF('Factures - Autres'!D363="","",'Factures - Autres'!D363)</f>
        <v/>
      </c>
      <c r="E363" s="180" t="str">
        <f>IF('Factures - Autres'!E363="","",'Factures - Autres'!E363)</f>
        <v/>
      </c>
      <c r="F363" s="255" t="str">
        <f>IF('Factures - Autres'!H363="","",'Factures - Autres'!F363)</f>
        <v/>
      </c>
      <c r="G363" s="439" t="str">
        <f>IF('Factures - Autres'!H363="","",'Factures - Autres'!G363)</f>
        <v/>
      </c>
      <c r="H363" s="440" t="str">
        <f>IF('Factures - Autres'!H363="","",'Factures - Autres'!H363)</f>
        <v/>
      </c>
      <c r="I363" s="257"/>
      <c r="J363" s="258" t="str">
        <f t="shared" si="15"/>
        <v/>
      </c>
      <c r="K363" s="442" t="str">
        <f t="shared" si="16"/>
        <v/>
      </c>
      <c r="L363" s="443"/>
      <c r="M363" s="182"/>
      <c r="N363" s="185"/>
      <c r="O363" s="266" t="str">
        <f>IF(H363="","",IF(OR(I363="",J363="",K363=""),Listes!$A$69,IF(AND(L363="",I363&lt;&gt;""),Listes!$A$70,IF(AND(H363&lt;L363,N363=""),Listes!$A$71,IF(AND(K363&lt;J363,N363=""),Listes!$A$72,IF(AND(L363&lt;&gt;"",L363&lt;H363,M363=""),Listes!$A$73,IF(AND(P363="",OR(I363&lt;&gt;"",J363&lt;&gt;"",K363&lt;&gt;"")),Listes!$A$74,"")))))))</f>
        <v/>
      </c>
      <c r="P363" s="90"/>
      <c r="Q363" s="158">
        <f t="shared" si="17"/>
        <v>0</v>
      </c>
    </row>
    <row r="364" spans="1:17" ht="20.100000000000001" customHeight="1" x14ac:dyDescent="0.25">
      <c r="A364" s="174">
        <v>358</v>
      </c>
      <c r="B364" s="180" t="str">
        <f>IF('Factures - Autres'!B364="","",'Factures - Autres'!B364)</f>
        <v/>
      </c>
      <c r="C364" s="181" t="str">
        <f>IF('Factures - Autres'!C364="","",'Factures - Autres'!C364)</f>
        <v/>
      </c>
      <c r="D364" s="181" t="str">
        <f>IF('Factures - Autres'!D364="","",'Factures - Autres'!D364)</f>
        <v/>
      </c>
      <c r="E364" s="180" t="str">
        <f>IF('Factures - Autres'!E364="","",'Factures - Autres'!E364)</f>
        <v/>
      </c>
      <c r="F364" s="255" t="str">
        <f>IF('Factures - Autres'!H364="","",'Factures - Autres'!F364)</f>
        <v/>
      </c>
      <c r="G364" s="439" t="str">
        <f>IF('Factures - Autres'!H364="","",'Factures - Autres'!G364)</f>
        <v/>
      </c>
      <c r="H364" s="440" t="str">
        <f>IF('Factures - Autres'!H364="","",'Factures - Autres'!H364)</f>
        <v/>
      </c>
      <c r="I364" s="257"/>
      <c r="J364" s="258" t="str">
        <f t="shared" si="15"/>
        <v/>
      </c>
      <c r="K364" s="442" t="str">
        <f t="shared" si="16"/>
        <v/>
      </c>
      <c r="L364" s="443"/>
      <c r="M364" s="182"/>
      <c r="N364" s="185"/>
      <c r="O364" s="266" t="str">
        <f>IF(H364="","",IF(OR(I364="",J364="",K364=""),Listes!$A$69,IF(AND(L364="",I364&lt;&gt;""),Listes!$A$70,IF(AND(H364&lt;L364,N364=""),Listes!$A$71,IF(AND(K364&lt;J364,N364=""),Listes!$A$72,IF(AND(L364&lt;&gt;"",L364&lt;H364,M364=""),Listes!$A$73,IF(AND(P364="",OR(I364&lt;&gt;"",J364&lt;&gt;"",K364&lt;&gt;"")),Listes!$A$74,"")))))))</f>
        <v/>
      </c>
      <c r="P364" s="90"/>
      <c r="Q364" s="158">
        <f t="shared" si="17"/>
        <v>0</v>
      </c>
    </row>
    <row r="365" spans="1:17" ht="20.100000000000001" customHeight="1" x14ac:dyDescent="0.25">
      <c r="A365" s="174">
        <v>359</v>
      </c>
      <c r="B365" s="180" t="str">
        <f>IF('Factures - Autres'!B365="","",'Factures - Autres'!B365)</f>
        <v/>
      </c>
      <c r="C365" s="181" t="str">
        <f>IF('Factures - Autres'!C365="","",'Factures - Autres'!C365)</f>
        <v/>
      </c>
      <c r="D365" s="181" t="str">
        <f>IF('Factures - Autres'!D365="","",'Factures - Autres'!D365)</f>
        <v/>
      </c>
      <c r="E365" s="180" t="str">
        <f>IF('Factures - Autres'!E365="","",'Factures - Autres'!E365)</f>
        <v/>
      </c>
      <c r="F365" s="255" t="str">
        <f>IF('Factures - Autres'!H365="","",'Factures - Autres'!F365)</f>
        <v/>
      </c>
      <c r="G365" s="439" t="str">
        <f>IF('Factures - Autres'!H365="","",'Factures - Autres'!G365)</f>
        <v/>
      </c>
      <c r="H365" s="440" t="str">
        <f>IF('Factures - Autres'!H365="","",'Factures - Autres'!H365)</f>
        <v/>
      </c>
      <c r="I365" s="257"/>
      <c r="J365" s="258" t="str">
        <f t="shared" si="15"/>
        <v/>
      </c>
      <c r="K365" s="442" t="str">
        <f t="shared" si="16"/>
        <v/>
      </c>
      <c r="L365" s="443"/>
      <c r="M365" s="182"/>
      <c r="N365" s="185"/>
      <c r="O365" s="266" t="str">
        <f>IF(H365="","",IF(OR(I365="",J365="",K365=""),Listes!$A$69,IF(AND(L365="",I365&lt;&gt;""),Listes!$A$70,IF(AND(H365&lt;L365,N365=""),Listes!$A$71,IF(AND(K365&lt;J365,N365=""),Listes!$A$72,IF(AND(L365&lt;&gt;"",L365&lt;H365,M365=""),Listes!$A$73,IF(AND(P365="",OR(I365&lt;&gt;"",J365&lt;&gt;"",K365&lt;&gt;"")),Listes!$A$74,"")))))))</f>
        <v/>
      </c>
      <c r="P365" s="90"/>
      <c r="Q365" s="158">
        <f t="shared" si="17"/>
        <v>0</v>
      </c>
    </row>
    <row r="366" spans="1:17" ht="20.100000000000001" customHeight="1" x14ac:dyDescent="0.25">
      <c r="A366" s="174">
        <v>360</v>
      </c>
      <c r="B366" s="180" t="str">
        <f>IF('Factures - Autres'!B366="","",'Factures - Autres'!B366)</f>
        <v/>
      </c>
      <c r="C366" s="181" t="str">
        <f>IF('Factures - Autres'!C366="","",'Factures - Autres'!C366)</f>
        <v/>
      </c>
      <c r="D366" s="181" t="str">
        <f>IF('Factures - Autres'!D366="","",'Factures - Autres'!D366)</f>
        <v/>
      </c>
      <c r="E366" s="180" t="str">
        <f>IF('Factures - Autres'!E366="","",'Factures - Autres'!E366)</f>
        <v/>
      </c>
      <c r="F366" s="255" t="str">
        <f>IF('Factures - Autres'!H366="","",'Factures - Autres'!F366)</f>
        <v/>
      </c>
      <c r="G366" s="439" t="str">
        <f>IF('Factures - Autres'!H366="","",'Factures - Autres'!G366)</f>
        <v/>
      </c>
      <c r="H366" s="440" t="str">
        <f>IF('Factures - Autres'!H366="","",'Factures - Autres'!H366)</f>
        <v/>
      </c>
      <c r="I366" s="257"/>
      <c r="J366" s="258" t="str">
        <f t="shared" si="15"/>
        <v/>
      </c>
      <c r="K366" s="442" t="str">
        <f t="shared" si="16"/>
        <v/>
      </c>
      <c r="L366" s="443"/>
      <c r="M366" s="182"/>
      <c r="N366" s="185"/>
      <c r="O366" s="266" t="str">
        <f>IF(H366="","",IF(OR(I366="",J366="",K366=""),Listes!$A$69,IF(AND(L366="",I366&lt;&gt;""),Listes!$A$70,IF(AND(H366&lt;L366,N366=""),Listes!$A$71,IF(AND(K366&lt;J366,N366=""),Listes!$A$72,IF(AND(L366&lt;&gt;"",L366&lt;H366,M366=""),Listes!$A$73,IF(AND(P366="",OR(I366&lt;&gt;"",J366&lt;&gt;"",K366&lt;&gt;"")),Listes!$A$74,"")))))))</f>
        <v/>
      </c>
      <c r="P366" s="90"/>
      <c r="Q366" s="158">
        <f t="shared" si="17"/>
        <v>0</v>
      </c>
    </row>
    <row r="367" spans="1:17" ht="20.100000000000001" customHeight="1" x14ac:dyDescent="0.25">
      <c r="A367" s="174">
        <v>361</v>
      </c>
      <c r="B367" s="180" t="str">
        <f>IF('Factures - Autres'!B367="","",'Factures - Autres'!B367)</f>
        <v/>
      </c>
      <c r="C367" s="181" t="str">
        <f>IF('Factures - Autres'!C367="","",'Factures - Autres'!C367)</f>
        <v/>
      </c>
      <c r="D367" s="181" t="str">
        <f>IF('Factures - Autres'!D367="","",'Factures - Autres'!D367)</f>
        <v/>
      </c>
      <c r="E367" s="180" t="str">
        <f>IF('Factures - Autres'!E367="","",'Factures - Autres'!E367)</f>
        <v/>
      </c>
      <c r="F367" s="255" t="str">
        <f>IF('Factures - Autres'!H367="","",'Factures - Autres'!F367)</f>
        <v/>
      </c>
      <c r="G367" s="439" t="str">
        <f>IF('Factures - Autres'!H367="","",'Factures - Autres'!G367)</f>
        <v/>
      </c>
      <c r="H367" s="440" t="str">
        <f>IF('Factures - Autres'!H367="","",'Factures - Autres'!H367)</f>
        <v/>
      </c>
      <c r="I367" s="257"/>
      <c r="J367" s="258" t="str">
        <f t="shared" si="15"/>
        <v/>
      </c>
      <c r="K367" s="442" t="str">
        <f t="shared" si="16"/>
        <v/>
      </c>
      <c r="L367" s="443"/>
      <c r="M367" s="182"/>
      <c r="N367" s="185"/>
      <c r="O367" s="266" t="str">
        <f>IF(H367="","",IF(OR(I367="",J367="",K367=""),Listes!$A$69,IF(AND(L367="",I367&lt;&gt;""),Listes!$A$70,IF(AND(H367&lt;L367,N367=""),Listes!$A$71,IF(AND(K367&lt;J367,N367=""),Listes!$A$72,IF(AND(L367&lt;&gt;"",L367&lt;H367,M367=""),Listes!$A$73,IF(AND(P367="",OR(I367&lt;&gt;"",J367&lt;&gt;"",K367&lt;&gt;"")),Listes!$A$74,"")))))))</f>
        <v/>
      </c>
      <c r="P367" s="90"/>
      <c r="Q367" s="158">
        <f t="shared" si="17"/>
        <v>0</v>
      </c>
    </row>
    <row r="368" spans="1:17" ht="20.100000000000001" customHeight="1" x14ac:dyDescent="0.25">
      <c r="A368" s="174">
        <v>362</v>
      </c>
      <c r="B368" s="180" t="str">
        <f>IF('Factures - Autres'!B368="","",'Factures - Autres'!B368)</f>
        <v/>
      </c>
      <c r="C368" s="181" t="str">
        <f>IF('Factures - Autres'!C368="","",'Factures - Autres'!C368)</f>
        <v/>
      </c>
      <c r="D368" s="181" t="str">
        <f>IF('Factures - Autres'!D368="","",'Factures - Autres'!D368)</f>
        <v/>
      </c>
      <c r="E368" s="180" t="str">
        <f>IF('Factures - Autres'!E368="","",'Factures - Autres'!E368)</f>
        <v/>
      </c>
      <c r="F368" s="255" t="str">
        <f>IF('Factures - Autres'!H368="","",'Factures - Autres'!F368)</f>
        <v/>
      </c>
      <c r="G368" s="439" t="str">
        <f>IF('Factures - Autres'!H368="","",'Factures - Autres'!G368)</f>
        <v/>
      </c>
      <c r="H368" s="440" t="str">
        <f>IF('Factures - Autres'!H368="","",'Factures - Autres'!H368)</f>
        <v/>
      </c>
      <c r="I368" s="257"/>
      <c r="J368" s="258" t="str">
        <f t="shared" si="15"/>
        <v/>
      </c>
      <c r="K368" s="442" t="str">
        <f t="shared" si="16"/>
        <v/>
      </c>
      <c r="L368" s="443"/>
      <c r="M368" s="182"/>
      <c r="N368" s="185"/>
      <c r="O368" s="266" t="str">
        <f>IF(H368="","",IF(OR(I368="",J368="",K368=""),Listes!$A$69,IF(AND(L368="",I368&lt;&gt;""),Listes!$A$70,IF(AND(H368&lt;L368,N368=""),Listes!$A$71,IF(AND(K368&lt;J368,N368=""),Listes!$A$72,IF(AND(L368&lt;&gt;"",L368&lt;H368,M368=""),Listes!$A$73,IF(AND(P368="",OR(I368&lt;&gt;"",J368&lt;&gt;"",K368&lt;&gt;"")),Listes!$A$74,"")))))))</f>
        <v/>
      </c>
      <c r="P368" s="90"/>
      <c r="Q368" s="158">
        <f t="shared" si="17"/>
        <v>0</v>
      </c>
    </row>
    <row r="369" spans="1:17" ht="20.100000000000001" customHeight="1" x14ac:dyDescent="0.25">
      <c r="A369" s="174">
        <v>363</v>
      </c>
      <c r="B369" s="180" t="str">
        <f>IF('Factures - Autres'!B369="","",'Factures - Autres'!B369)</f>
        <v/>
      </c>
      <c r="C369" s="181" t="str">
        <f>IF('Factures - Autres'!C369="","",'Factures - Autres'!C369)</f>
        <v/>
      </c>
      <c r="D369" s="181" t="str">
        <f>IF('Factures - Autres'!D369="","",'Factures - Autres'!D369)</f>
        <v/>
      </c>
      <c r="E369" s="180" t="str">
        <f>IF('Factures - Autres'!E369="","",'Factures - Autres'!E369)</f>
        <v/>
      </c>
      <c r="F369" s="255" t="str">
        <f>IF('Factures - Autres'!H369="","",'Factures - Autres'!F369)</f>
        <v/>
      </c>
      <c r="G369" s="439" t="str">
        <f>IF('Factures - Autres'!H369="","",'Factures - Autres'!G369)</f>
        <v/>
      </c>
      <c r="H369" s="440" t="str">
        <f>IF('Factures - Autres'!H369="","",'Factures - Autres'!H369)</f>
        <v/>
      </c>
      <c r="I369" s="257"/>
      <c r="J369" s="258" t="str">
        <f t="shared" si="15"/>
        <v/>
      </c>
      <c r="K369" s="442" t="str">
        <f t="shared" si="16"/>
        <v/>
      </c>
      <c r="L369" s="443"/>
      <c r="M369" s="182"/>
      <c r="N369" s="185"/>
      <c r="O369" s="266" t="str">
        <f>IF(H369="","",IF(OR(I369="",J369="",K369=""),Listes!$A$69,IF(AND(L369="",I369&lt;&gt;""),Listes!$A$70,IF(AND(H369&lt;L369,N369=""),Listes!$A$71,IF(AND(K369&lt;J369,N369=""),Listes!$A$72,IF(AND(L369&lt;&gt;"",L369&lt;H369,M369=""),Listes!$A$73,IF(AND(P369="",OR(I369&lt;&gt;"",J369&lt;&gt;"",K369&lt;&gt;"")),Listes!$A$74,"")))))))</f>
        <v/>
      </c>
      <c r="P369" s="90"/>
      <c r="Q369" s="158">
        <f t="shared" si="17"/>
        <v>0</v>
      </c>
    </row>
    <row r="370" spans="1:17" ht="20.100000000000001" customHeight="1" x14ac:dyDescent="0.25">
      <c r="A370" s="174">
        <v>364</v>
      </c>
      <c r="B370" s="180" t="str">
        <f>IF('Factures - Autres'!B370="","",'Factures - Autres'!B370)</f>
        <v/>
      </c>
      <c r="C370" s="181" t="str">
        <f>IF('Factures - Autres'!C370="","",'Factures - Autres'!C370)</f>
        <v/>
      </c>
      <c r="D370" s="181" t="str">
        <f>IF('Factures - Autres'!D370="","",'Factures - Autres'!D370)</f>
        <v/>
      </c>
      <c r="E370" s="180" t="str">
        <f>IF('Factures - Autres'!E370="","",'Factures - Autres'!E370)</f>
        <v/>
      </c>
      <c r="F370" s="255" t="str">
        <f>IF('Factures - Autres'!H370="","",'Factures - Autres'!F370)</f>
        <v/>
      </c>
      <c r="G370" s="439" t="str">
        <f>IF('Factures - Autres'!H370="","",'Factures - Autres'!G370)</f>
        <v/>
      </c>
      <c r="H370" s="440" t="str">
        <f>IF('Factures - Autres'!H370="","",'Factures - Autres'!H370)</f>
        <v/>
      </c>
      <c r="I370" s="257"/>
      <c r="J370" s="258" t="str">
        <f t="shared" si="15"/>
        <v/>
      </c>
      <c r="K370" s="442" t="str">
        <f t="shared" si="16"/>
        <v/>
      </c>
      <c r="L370" s="443"/>
      <c r="M370" s="182"/>
      <c r="N370" s="185"/>
      <c r="O370" s="266" t="str">
        <f>IF(H370="","",IF(OR(I370="",J370="",K370=""),Listes!$A$69,IF(AND(L370="",I370&lt;&gt;""),Listes!$A$70,IF(AND(H370&lt;L370,N370=""),Listes!$A$71,IF(AND(K370&lt;J370,N370=""),Listes!$A$72,IF(AND(L370&lt;&gt;"",L370&lt;H370,M370=""),Listes!$A$73,IF(AND(P370="",OR(I370&lt;&gt;"",J370&lt;&gt;"",K370&lt;&gt;"")),Listes!$A$74,"")))))))</f>
        <v/>
      </c>
      <c r="P370" s="90"/>
      <c r="Q370" s="158">
        <f t="shared" si="17"/>
        <v>0</v>
      </c>
    </row>
    <row r="371" spans="1:17" ht="20.100000000000001" customHeight="1" x14ac:dyDescent="0.25">
      <c r="A371" s="174">
        <v>365</v>
      </c>
      <c r="B371" s="180" t="str">
        <f>IF('Factures - Autres'!B371="","",'Factures - Autres'!B371)</f>
        <v/>
      </c>
      <c r="C371" s="181" t="str">
        <f>IF('Factures - Autres'!C371="","",'Factures - Autres'!C371)</f>
        <v/>
      </c>
      <c r="D371" s="181" t="str">
        <f>IF('Factures - Autres'!D371="","",'Factures - Autres'!D371)</f>
        <v/>
      </c>
      <c r="E371" s="180" t="str">
        <f>IF('Factures - Autres'!E371="","",'Factures - Autres'!E371)</f>
        <v/>
      </c>
      <c r="F371" s="255" t="str">
        <f>IF('Factures - Autres'!H371="","",'Factures - Autres'!F371)</f>
        <v/>
      </c>
      <c r="G371" s="439" t="str">
        <f>IF('Factures - Autres'!H371="","",'Factures - Autres'!G371)</f>
        <v/>
      </c>
      <c r="H371" s="440" t="str">
        <f>IF('Factures - Autres'!H371="","",'Factures - Autres'!H371)</f>
        <v/>
      </c>
      <c r="I371" s="257"/>
      <c r="J371" s="258" t="str">
        <f t="shared" si="15"/>
        <v/>
      </c>
      <c r="K371" s="442" t="str">
        <f t="shared" si="16"/>
        <v/>
      </c>
      <c r="L371" s="443"/>
      <c r="M371" s="182"/>
      <c r="N371" s="185"/>
      <c r="O371" s="266" t="str">
        <f>IF(H371="","",IF(OR(I371="",J371="",K371=""),Listes!$A$69,IF(AND(L371="",I371&lt;&gt;""),Listes!$A$70,IF(AND(H371&lt;L371,N371=""),Listes!$A$71,IF(AND(K371&lt;J371,N371=""),Listes!$A$72,IF(AND(L371&lt;&gt;"",L371&lt;H371,M371=""),Listes!$A$73,IF(AND(P371="",OR(I371&lt;&gt;"",J371&lt;&gt;"",K371&lt;&gt;"")),Listes!$A$74,"")))))))</f>
        <v/>
      </c>
      <c r="P371" s="90"/>
      <c r="Q371" s="158">
        <f t="shared" si="17"/>
        <v>0</v>
      </c>
    </row>
    <row r="372" spans="1:17" ht="20.100000000000001" customHeight="1" x14ac:dyDescent="0.25">
      <c r="A372" s="174">
        <v>366</v>
      </c>
      <c r="B372" s="180" t="str">
        <f>IF('Factures - Autres'!B372="","",'Factures - Autres'!B372)</f>
        <v/>
      </c>
      <c r="C372" s="181" t="str">
        <f>IF('Factures - Autres'!C372="","",'Factures - Autres'!C372)</f>
        <v/>
      </c>
      <c r="D372" s="181" t="str">
        <f>IF('Factures - Autres'!D372="","",'Factures - Autres'!D372)</f>
        <v/>
      </c>
      <c r="E372" s="180" t="str">
        <f>IF('Factures - Autres'!E372="","",'Factures - Autres'!E372)</f>
        <v/>
      </c>
      <c r="F372" s="255" t="str">
        <f>IF('Factures - Autres'!H372="","",'Factures - Autres'!F372)</f>
        <v/>
      </c>
      <c r="G372" s="439" t="str">
        <f>IF('Factures - Autres'!H372="","",'Factures - Autres'!G372)</f>
        <v/>
      </c>
      <c r="H372" s="440" t="str">
        <f>IF('Factures - Autres'!H372="","",'Factures - Autres'!H372)</f>
        <v/>
      </c>
      <c r="I372" s="257"/>
      <c r="J372" s="258" t="str">
        <f t="shared" si="15"/>
        <v/>
      </c>
      <c r="K372" s="442" t="str">
        <f t="shared" si="16"/>
        <v/>
      </c>
      <c r="L372" s="443"/>
      <c r="M372" s="182"/>
      <c r="N372" s="185"/>
      <c r="O372" s="266" t="str">
        <f>IF(H372="","",IF(OR(I372="",J372="",K372=""),Listes!$A$69,IF(AND(L372="",I372&lt;&gt;""),Listes!$A$70,IF(AND(H372&lt;L372,N372=""),Listes!$A$71,IF(AND(K372&lt;J372,N372=""),Listes!$A$72,IF(AND(L372&lt;&gt;"",L372&lt;H372,M372=""),Listes!$A$73,IF(AND(P372="",OR(I372&lt;&gt;"",J372&lt;&gt;"",K372&lt;&gt;"")),Listes!$A$74,"")))))))</f>
        <v/>
      </c>
      <c r="P372" s="90"/>
      <c r="Q372" s="158">
        <f t="shared" si="17"/>
        <v>0</v>
      </c>
    </row>
    <row r="373" spans="1:17" ht="20.100000000000001" customHeight="1" x14ac:dyDescent="0.25">
      <c r="A373" s="174">
        <v>367</v>
      </c>
      <c r="B373" s="180" t="str">
        <f>IF('Factures - Autres'!B373="","",'Factures - Autres'!B373)</f>
        <v/>
      </c>
      <c r="C373" s="181" t="str">
        <f>IF('Factures - Autres'!C373="","",'Factures - Autres'!C373)</f>
        <v/>
      </c>
      <c r="D373" s="181" t="str">
        <f>IF('Factures - Autres'!D373="","",'Factures - Autres'!D373)</f>
        <v/>
      </c>
      <c r="E373" s="180" t="str">
        <f>IF('Factures - Autres'!E373="","",'Factures - Autres'!E373)</f>
        <v/>
      </c>
      <c r="F373" s="255" t="str">
        <f>IF('Factures - Autres'!H373="","",'Factures - Autres'!F373)</f>
        <v/>
      </c>
      <c r="G373" s="439" t="str">
        <f>IF('Factures - Autres'!H373="","",'Factures - Autres'!G373)</f>
        <v/>
      </c>
      <c r="H373" s="440" t="str">
        <f>IF('Factures - Autres'!H373="","",'Factures - Autres'!H373)</f>
        <v/>
      </c>
      <c r="I373" s="257"/>
      <c r="J373" s="258" t="str">
        <f t="shared" si="15"/>
        <v/>
      </c>
      <c r="K373" s="442" t="str">
        <f t="shared" si="16"/>
        <v/>
      </c>
      <c r="L373" s="443"/>
      <c r="M373" s="182"/>
      <c r="N373" s="185"/>
      <c r="O373" s="266" t="str">
        <f>IF(H373="","",IF(OR(I373="",J373="",K373=""),Listes!$A$69,IF(AND(L373="",I373&lt;&gt;""),Listes!$A$70,IF(AND(H373&lt;L373,N373=""),Listes!$A$71,IF(AND(K373&lt;J373,N373=""),Listes!$A$72,IF(AND(L373&lt;&gt;"",L373&lt;H373,M373=""),Listes!$A$73,IF(AND(P373="",OR(I373&lt;&gt;"",J373&lt;&gt;"",K373&lt;&gt;"")),Listes!$A$74,"")))))))</f>
        <v/>
      </c>
      <c r="P373" s="90"/>
      <c r="Q373" s="158">
        <f t="shared" si="17"/>
        <v>0</v>
      </c>
    </row>
    <row r="374" spans="1:17" ht="20.100000000000001" customHeight="1" x14ac:dyDescent="0.25">
      <c r="A374" s="174">
        <v>368</v>
      </c>
      <c r="B374" s="180" t="str">
        <f>IF('Factures - Autres'!B374="","",'Factures - Autres'!B374)</f>
        <v/>
      </c>
      <c r="C374" s="181" t="str">
        <f>IF('Factures - Autres'!C374="","",'Factures - Autres'!C374)</f>
        <v/>
      </c>
      <c r="D374" s="181" t="str">
        <f>IF('Factures - Autres'!D374="","",'Factures - Autres'!D374)</f>
        <v/>
      </c>
      <c r="E374" s="180" t="str">
        <f>IF('Factures - Autres'!E374="","",'Factures - Autres'!E374)</f>
        <v/>
      </c>
      <c r="F374" s="255" t="str">
        <f>IF('Factures - Autres'!H374="","",'Factures - Autres'!F374)</f>
        <v/>
      </c>
      <c r="G374" s="439" t="str">
        <f>IF('Factures - Autres'!H374="","",'Factures - Autres'!G374)</f>
        <v/>
      </c>
      <c r="H374" s="440" t="str">
        <f>IF('Factures - Autres'!H374="","",'Factures - Autres'!H374)</f>
        <v/>
      </c>
      <c r="I374" s="257"/>
      <c r="J374" s="258" t="str">
        <f t="shared" si="15"/>
        <v/>
      </c>
      <c r="K374" s="442" t="str">
        <f t="shared" si="16"/>
        <v/>
      </c>
      <c r="L374" s="443"/>
      <c r="M374" s="182"/>
      <c r="N374" s="185"/>
      <c r="O374" s="266" t="str">
        <f>IF(H374="","",IF(OR(I374="",J374="",K374=""),Listes!$A$69,IF(AND(L374="",I374&lt;&gt;""),Listes!$A$70,IF(AND(H374&lt;L374,N374=""),Listes!$A$71,IF(AND(K374&lt;J374,N374=""),Listes!$A$72,IF(AND(L374&lt;&gt;"",L374&lt;H374,M374=""),Listes!$A$73,IF(AND(P374="",OR(I374&lt;&gt;"",J374&lt;&gt;"",K374&lt;&gt;"")),Listes!$A$74,"")))))))</f>
        <v/>
      </c>
      <c r="P374" s="90"/>
      <c r="Q374" s="158">
        <f t="shared" si="17"/>
        <v>0</v>
      </c>
    </row>
    <row r="375" spans="1:17" ht="20.100000000000001" customHeight="1" x14ac:dyDescent="0.25">
      <c r="A375" s="174">
        <v>369</v>
      </c>
      <c r="B375" s="180" t="str">
        <f>IF('Factures - Autres'!B375="","",'Factures - Autres'!B375)</f>
        <v/>
      </c>
      <c r="C375" s="181" t="str">
        <f>IF('Factures - Autres'!C375="","",'Factures - Autres'!C375)</f>
        <v/>
      </c>
      <c r="D375" s="181" t="str">
        <f>IF('Factures - Autres'!D375="","",'Factures - Autres'!D375)</f>
        <v/>
      </c>
      <c r="E375" s="180" t="str">
        <f>IF('Factures - Autres'!E375="","",'Factures - Autres'!E375)</f>
        <v/>
      </c>
      <c r="F375" s="255" t="str">
        <f>IF('Factures - Autres'!H375="","",'Factures - Autres'!F375)</f>
        <v/>
      </c>
      <c r="G375" s="439" t="str">
        <f>IF('Factures - Autres'!H375="","",'Factures - Autres'!G375)</f>
        <v/>
      </c>
      <c r="H375" s="440" t="str">
        <f>IF('Factures - Autres'!H375="","",'Factures - Autres'!H375)</f>
        <v/>
      </c>
      <c r="I375" s="257"/>
      <c r="J375" s="258" t="str">
        <f t="shared" si="15"/>
        <v/>
      </c>
      <c r="K375" s="442" t="str">
        <f t="shared" si="16"/>
        <v/>
      </c>
      <c r="L375" s="443"/>
      <c r="M375" s="182"/>
      <c r="N375" s="185"/>
      <c r="O375" s="266" t="str">
        <f>IF(H375="","",IF(OR(I375="",J375="",K375=""),Listes!$A$69,IF(AND(L375="",I375&lt;&gt;""),Listes!$A$70,IF(AND(H375&lt;L375,N375=""),Listes!$A$71,IF(AND(K375&lt;J375,N375=""),Listes!$A$72,IF(AND(L375&lt;&gt;"",L375&lt;H375,M375=""),Listes!$A$73,IF(AND(P375="",OR(I375&lt;&gt;"",J375&lt;&gt;"",K375&lt;&gt;"")),Listes!$A$74,"")))))))</f>
        <v/>
      </c>
      <c r="P375" s="90"/>
      <c r="Q375" s="158">
        <f t="shared" si="17"/>
        <v>0</v>
      </c>
    </row>
    <row r="376" spans="1:17" ht="20.100000000000001" customHeight="1" x14ac:dyDescent="0.25">
      <c r="A376" s="174">
        <v>370</v>
      </c>
      <c r="B376" s="180" t="str">
        <f>IF('Factures - Autres'!B376="","",'Factures - Autres'!B376)</f>
        <v/>
      </c>
      <c r="C376" s="181" t="str">
        <f>IF('Factures - Autres'!C376="","",'Factures - Autres'!C376)</f>
        <v/>
      </c>
      <c r="D376" s="181" t="str">
        <f>IF('Factures - Autres'!D376="","",'Factures - Autres'!D376)</f>
        <v/>
      </c>
      <c r="E376" s="180" t="str">
        <f>IF('Factures - Autres'!E376="","",'Factures - Autres'!E376)</f>
        <v/>
      </c>
      <c r="F376" s="255" t="str">
        <f>IF('Factures - Autres'!H376="","",'Factures - Autres'!F376)</f>
        <v/>
      </c>
      <c r="G376" s="439" t="str">
        <f>IF('Factures - Autres'!H376="","",'Factures - Autres'!G376)</f>
        <v/>
      </c>
      <c r="H376" s="440" t="str">
        <f>IF('Factures - Autres'!H376="","",'Factures - Autres'!H376)</f>
        <v/>
      </c>
      <c r="I376" s="257"/>
      <c r="J376" s="258" t="str">
        <f t="shared" si="15"/>
        <v/>
      </c>
      <c r="K376" s="442" t="str">
        <f t="shared" si="16"/>
        <v/>
      </c>
      <c r="L376" s="443"/>
      <c r="M376" s="182"/>
      <c r="N376" s="185"/>
      <c r="O376" s="266" t="str">
        <f>IF(H376="","",IF(OR(I376="",J376="",K376=""),Listes!$A$69,IF(AND(L376="",I376&lt;&gt;""),Listes!$A$70,IF(AND(H376&lt;L376,N376=""),Listes!$A$71,IF(AND(K376&lt;J376,N376=""),Listes!$A$72,IF(AND(L376&lt;&gt;"",L376&lt;H376,M376=""),Listes!$A$73,IF(AND(P376="",OR(I376&lt;&gt;"",J376&lt;&gt;"",K376&lt;&gt;"")),Listes!$A$74,"")))))))</f>
        <v/>
      </c>
      <c r="P376" s="90"/>
      <c r="Q376" s="158">
        <f t="shared" si="17"/>
        <v>0</v>
      </c>
    </row>
    <row r="377" spans="1:17" ht="20.100000000000001" customHeight="1" x14ac:dyDescent="0.25">
      <c r="A377" s="174">
        <v>371</v>
      </c>
      <c r="B377" s="180" t="str">
        <f>IF('Factures - Autres'!B377="","",'Factures - Autres'!B377)</f>
        <v/>
      </c>
      <c r="C377" s="181" t="str">
        <f>IF('Factures - Autres'!C377="","",'Factures - Autres'!C377)</f>
        <v/>
      </c>
      <c r="D377" s="181" t="str">
        <f>IF('Factures - Autres'!D377="","",'Factures - Autres'!D377)</f>
        <v/>
      </c>
      <c r="E377" s="180" t="str">
        <f>IF('Factures - Autres'!E377="","",'Factures - Autres'!E377)</f>
        <v/>
      </c>
      <c r="F377" s="255" t="str">
        <f>IF('Factures - Autres'!H377="","",'Factures - Autres'!F377)</f>
        <v/>
      </c>
      <c r="G377" s="439" t="str">
        <f>IF('Factures - Autres'!H377="","",'Factures - Autres'!G377)</f>
        <v/>
      </c>
      <c r="H377" s="440" t="str">
        <f>IF('Factures - Autres'!H377="","",'Factures - Autres'!H377)</f>
        <v/>
      </c>
      <c r="I377" s="257"/>
      <c r="J377" s="258" t="str">
        <f t="shared" si="15"/>
        <v/>
      </c>
      <c r="K377" s="442" t="str">
        <f t="shared" si="16"/>
        <v/>
      </c>
      <c r="L377" s="443"/>
      <c r="M377" s="182"/>
      <c r="N377" s="185"/>
      <c r="O377" s="266" t="str">
        <f>IF(H377="","",IF(OR(I377="",J377="",K377=""),Listes!$A$69,IF(AND(L377="",I377&lt;&gt;""),Listes!$A$70,IF(AND(H377&lt;L377,N377=""),Listes!$A$71,IF(AND(K377&lt;J377,N377=""),Listes!$A$72,IF(AND(L377&lt;&gt;"",L377&lt;H377,M377=""),Listes!$A$73,IF(AND(P377="",OR(I377&lt;&gt;"",J377&lt;&gt;"",K377&lt;&gt;"")),Listes!$A$74,"")))))))</f>
        <v/>
      </c>
      <c r="P377" s="90"/>
      <c r="Q377" s="158">
        <f t="shared" si="17"/>
        <v>0</v>
      </c>
    </row>
    <row r="378" spans="1:17" ht="20.100000000000001" customHeight="1" x14ac:dyDescent="0.25">
      <c r="A378" s="174">
        <v>372</v>
      </c>
      <c r="B378" s="180" t="str">
        <f>IF('Factures - Autres'!B378="","",'Factures - Autres'!B378)</f>
        <v/>
      </c>
      <c r="C378" s="181" t="str">
        <f>IF('Factures - Autres'!C378="","",'Factures - Autres'!C378)</f>
        <v/>
      </c>
      <c r="D378" s="181" t="str">
        <f>IF('Factures - Autres'!D378="","",'Factures - Autres'!D378)</f>
        <v/>
      </c>
      <c r="E378" s="180" t="str">
        <f>IF('Factures - Autres'!E378="","",'Factures - Autres'!E378)</f>
        <v/>
      </c>
      <c r="F378" s="255" t="str">
        <f>IF('Factures - Autres'!H378="","",'Factures - Autres'!F378)</f>
        <v/>
      </c>
      <c r="G378" s="439" t="str">
        <f>IF('Factures - Autres'!H378="","",'Factures - Autres'!G378)</f>
        <v/>
      </c>
      <c r="H378" s="440" t="str">
        <f>IF('Factures - Autres'!H378="","",'Factures - Autres'!H378)</f>
        <v/>
      </c>
      <c r="I378" s="257"/>
      <c r="J378" s="258" t="str">
        <f t="shared" si="15"/>
        <v/>
      </c>
      <c r="K378" s="442" t="str">
        <f t="shared" si="16"/>
        <v/>
      </c>
      <c r="L378" s="443"/>
      <c r="M378" s="182"/>
      <c r="N378" s="185"/>
      <c r="O378" s="266" t="str">
        <f>IF(H378="","",IF(OR(I378="",J378="",K378=""),Listes!$A$69,IF(AND(L378="",I378&lt;&gt;""),Listes!$A$70,IF(AND(H378&lt;L378,N378=""),Listes!$A$71,IF(AND(K378&lt;J378,N378=""),Listes!$A$72,IF(AND(L378&lt;&gt;"",L378&lt;H378,M378=""),Listes!$A$73,IF(AND(P378="",OR(I378&lt;&gt;"",J378&lt;&gt;"",K378&lt;&gt;"")),Listes!$A$74,"")))))))</f>
        <v/>
      </c>
      <c r="P378" s="90"/>
      <c r="Q378" s="158">
        <f t="shared" si="17"/>
        <v>0</v>
      </c>
    </row>
    <row r="379" spans="1:17" ht="20.100000000000001" customHeight="1" x14ac:dyDescent="0.25">
      <c r="A379" s="174">
        <v>373</v>
      </c>
      <c r="B379" s="180" t="str">
        <f>IF('Factures - Autres'!B379="","",'Factures - Autres'!B379)</f>
        <v/>
      </c>
      <c r="C379" s="181" t="str">
        <f>IF('Factures - Autres'!C379="","",'Factures - Autres'!C379)</f>
        <v/>
      </c>
      <c r="D379" s="181" t="str">
        <f>IF('Factures - Autres'!D379="","",'Factures - Autres'!D379)</f>
        <v/>
      </c>
      <c r="E379" s="180" t="str">
        <f>IF('Factures - Autres'!E379="","",'Factures - Autres'!E379)</f>
        <v/>
      </c>
      <c r="F379" s="255" t="str">
        <f>IF('Factures - Autres'!H379="","",'Factures - Autres'!F379)</f>
        <v/>
      </c>
      <c r="G379" s="439" t="str">
        <f>IF('Factures - Autres'!H379="","",'Factures - Autres'!G379)</f>
        <v/>
      </c>
      <c r="H379" s="440" t="str">
        <f>IF('Factures - Autres'!H379="","",'Factures - Autres'!H379)</f>
        <v/>
      </c>
      <c r="I379" s="257"/>
      <c r="J379" s="258" t="str">
        <f t="shared" si="15"/>
        <v/>
      </c>
      <c r="K379" s="442" t="str">
        <f t="shared" si="16"/>
        <v/>
      </c>
      <c r="L379" s="443"/>
      <c r="M379" s="182"/>
      <c r="N379" s="185"/>
      <c r="O379" s="266" t="str">
        <f>IF(H379="","",IF(OR(I379="",J379="",K379=""),Listes!$A$69,IF(AND(L379="",I379&lt;&gt;""),Listes!$A$70,IF(AND(H379&lt;L379,N379=""),Listes!$A$71,IF(AND(K379&lt;J379,N379=""),Listes!$A$72,IF(AND(L379&lt;&gt;"",L379&lt;H379,M379=""),Listes!$A$73,IF(AND(P379="",OR(I379&lt;&gt;"",J379&lt;&gt;"",K379&lt;&gt;"")),Listes!$A$74,"")))))))</f>
        <v/>
      </c>
      <c r="P379" s="90"/>
      <c r="Q379" s="158">
        <f t="shared" si="17"/>
        <v>0</v>
      </c>
    </row>
    <row r="380" spans="1:17" ht="20.100000000000001" customHeight="1" x14ac:dyDescent="0.25">
      <c r="A380" s="174">
        <v>374</v>
      </c>
      <c r="B380" s="180" t="str">
        <f>IF('Factures - Autres'!B380="","",'Factures - Autres'!B380)</f>
        <v/>
      </c>
      <c r="C380" s="181" t="str">
        <f>IF('Factures - Autres'!C380="","",'Factures - Autres'!C380)</f>
        <v/>
      </c>
      <c r="D380" s="181" t="str">
        <f>IF('Factures - Autres'!D380="","",'Factures - Autres'!D380)</f>
        <v/>
      </c>
      <c r="E380" s="180" t="str">
        <f>IF('Factures - Autres'!E380="","",'Factures - Autres'!E380)</f>
        <v/>
      </c>
      <c r="F380" s="255" t="str">
        <f>IF('Factures - Autres'!H380="","",'Factures - Autres'!F380)</f>
        <v/>
      </c>
      <c r="G380" s="439" t="str">
        <f>IF('Factures - Autres'!H380="","",'Factures - Autres'!G380)</f>
        <v/>
      </c>
      <c r="H380" s="440" t="str">
        <f>IF('Factures - Autres'!H380="","",'Factures - Autres'!H380)</f>
        <v/>
      </c>
      <c r="I380" s="257"/>
      <c r="J380" s="258" t="str">
        <f t="shared" si="15"/>
        <v/>
      </c>
      <c r="K380" s="442" t="str">
        <f t="shared" si="16"/>
        <v/>
      </c>
      <c r="L380" s="443"/>
      <c r="M380" s="182"/>
      <c r="N380" s="185"/>
      <c r="O380" s="266" t="str">
        <f>IF(H380="","",IF(OR(I380="",J380="",K380=""),Listes!$A$69,IF(AND(L380="",I380&lt;&gt;""),Listes!$A$70,IF(AND(H380&lt;L380,N380=""),Listes!$A$71,IF(AND(K380&lt;J380,N380=""),Listes!$A$72,IF(AND(L380&lt;&gt;"",L380&lt;H380,M380=""),Listes!$A$73,IF(AND(P380="",OR(I380&lt;&gt;"",J380&lt;&gt;"",K380&lt;&gt;"")),Listes!$A$74,"")))))))</f>
        <v/>
      </c>
      <c r="P380" s="90"/>
      <c r="Q380" s="158">
        <f t="shared" si="17"/>
        <v>0</v>
      </c>
    </row>
    <row r="381" spans="1:17" ht="20.100000000000001" customHeight="1" x14ac:dyDescent="0.25">
      <c r="A381" s="174">
        <v>375</v>
      </c>
      <c r="B381" s="180" t="str">
        <f>IF('Factures - Autres'!B381="","",'Factures - Autres'!B381)</f>
        <v/>
      </c>
      <c r="C381" s="181" t="str">
        <f>IF('Factures - Autres'!C381="","",'Factures - Autres'!C381)</f>
        <v/>
      </c>
      <c r="D381" s="181" t="str">
        <f>IF('Factures - Autres'!D381="","",'Factures - Autres'!D381)</f>
        <v/>
      </c>
      <c r="E381" s="180" t="str">
        <f>IF('Factures - Autres'!E381="","",'Factures - Autres'!E381)</f>
        <v/>
      </c>
      <c r="F381" s="255" t="str">
        <f>IF('Factures - Autres'!H381="","",'Factures - Autres'!F381)</f>
        <v/>
      </c>
      <c r="G381" s="439" t="str">
        <f>IF('Factures - Autres'!H381="","",'Factures - Autres'!G381)</f>
        <v/>
      </c>
      <c r="H381" s="440" t="str">
        <f>IF('Factures - Autres'!H381="","",'Factures - Autres'!H381)</f>
        <v/>
      </c>
      <c r="I381" s="257"/>
      <c r="J381" s="258" t="str">
        <f t="shared" si="15"/>
        <v/>
      </c>
      <c r="K381" s="442" t="str">
        <f t="shared" si="16"/>
        <v/>
      </c>
      <c r="L381" s="443"/>
      <c r="M381" s="182"/>
      <c r="N381" s="185"/>
      <c r="O381" s="266" t="str">
        <f>IF(H381="","",IF(OR(I381="",J381="",K381=""),Listes!$A$69,IF(AND(L381="",I381&lt;&gt;""),Listes!$A$70,IF(AND(H381&lt;L381,N381=""),Listes!$A$71,IF(AND(K381&lt;J381,N381=""),Listes!$A$72,IF(AND(L381&lt;&gt;"",L381&lt;H381,M381=""),Listes!$A$73,IF(AND(P381="",OR(I381&lt;&gt;"",J381&lt;&gt;"",K381&lt;&gt;"")),Listes!$A$74,"")))))))</f>
        <v/>
      </c>
      <c r="P381" s="90"/>
      <c r="Q381" s="158">
        <f t="shared" si="17"/>
        <v>0</v>
      </c>
    </row>
    <row r="382" spans="1:17" ht="20.100000000000001" customHeight="1" x14ac:dyDescent="0.25">
      <c r="A382" s="174">
        <v>376</v>
      </c>
      <c r="B382" s="180" t="str">
        <f>IF('Factures - Autres'!B382="","",'Factures - Autres'!B382)</f>
        <v/>
      </c>
      <c r="C382" s="181" t="str">
        <f>IF('Factures - Autres'!C382="","",'Factures - Autres'!C382)</f>
        <v/>
      </c>
      <c r="D382" s="181" t="str">
        <f>IF('Factures - Autres'!D382="","",'Factures - Autres'!D382)</f>
        <v/>
      </c>
      <c r="E382" s="180" t="str">
        <f>IF('Factures - Autres'!E382="","",'Factures - Autres'!E382)</f>
        <v/>
      </c>
      <c r="F382" s="255" t="str">
        <f>IF('Factures - Autres'!H382="","",'Factures - Autres'!F382)</f>
        <v/>
      </c>
      <c r="G382" s="439" t="str">
        <f>IF('Factures - Autres'!H382="","",'Factures - Autres'!G382)</f>
        <v/>
      </c>
      <c r="H382" s="440" t="str">
        <f>IF('Factures - Autres'!H382="","",'Factures - Autres'!H382)</f>
        <v/>
      </c>
      <c r="I382" s="257"/>
      <c r="J382" s="258" t="str">
        <f t="shared" si="15"/>
        <v/>
      </c>
      <c r="K382" s="442" t="str">
        <f t="shared" si="16"/>
        <v/>
      </c>
      <c r="L382" s="443"/>
      <c r="M382" s="182"/>
      <c r="N382" s="185"/>
      <c r="O382" s="266" t="str">
        <f>IF(H382="","",IF(OR(I382="",J382="",K382=""),Listes!$A$69,IF(AND(L382="",I382&lt;&gt;""),Listes!$A$70,IF(AND(H382&lt;L382,N382=""),Listes!$A$71,IF(AND(K382&lt;J382,N382=""),Listes!$A$72,IF(AND(L382&lt;&gt;"",L382&lt;H382,M382=""),Listes!$A$73,IF(AND(P382="",OR(I382&lt;&gt;"",J382&lt;&gt;"",K382&lt;&gt;"")),Listes!$A$74,"")))))))</f>
        <v/>
      </c>
      <c r="P382" s="90"/>
      <c r="Q382" s="158">
        <f t="shared" si="17"/>
        <v>0</v>
      </c>
    </row>
    <row r="383" spans="1:17" ht="20.100000000000001" customHeight="1" x14ac:dyDescent="0.25">
      <c r="A383" s="174">
        <v>377</v>
      </c>
      <c r="B383" s="180" t="str">
        <f>IF('Factures - Autres'!B383="","",'Factures - Autres'!B383)</f>
        <v/>
      </c>
      <c r="C383" s="181" t="str">
        <f>IF('Factures - Autres'!C383="","",'Factures - Autres'!C383)</f>
        <v/>
      </c>
      <c r="D383" s="181" t="str">
        <f>IF('Factures - Autres'!D383="","",'Factures - Autres'!D383)</f>
        <v/>
      </c>
      <c r="E383" s="180" t="str">
        <f>IF('Factures - Autres'!E383="","",'Factures - Autres'!E383)</f>
        <v/>
      </c>
      <c r="F383" s="255" t="str">
        <f>IF('Factures - Autres'!H383="","",'Factures - Autres'!F383)</f>
        <v/>
      </c>
      <c r="G383" s="439" t="str">
        <f>IF('Factures - Autres'!H383="","",'Factures - Autres'!G383)</f>
        <v/>
      </c>
      <c r="H383" s="440" t="str">
        <f>IF('Factures - Autres'!H383="","",'Factures - Autres'!H383)</f>
        <v/>
      </c>
      <c r="I383" s="257"/>
      <c r="J383" s="258" t="str">
        <f t="shared" si="15"/>
        <v/>
      </c>
      <c r="K383" s="442" t="str">
        <f t="shared" si="16"/>
        <v/>
      </c>
      <c r="L383" s="443"/>
      <c r="M383" s="182"/>
      <c r="N383" s="185"/>
      <c r="O383" s="266" t="str">
        <f>IF(H383="","",IF(OR(I383="",J383="",K383=""),Listes!$A$69,IF(AND(L383="",I383&lt;&gt;""),Listes!$A$70,IF(AND(H383&lt;L383,N383=""),Listes!$A$71,IF(AND(K383&lt;J383,N383=""),Listes!$A$72,IF(AND(L383&lt;&gt;"",L383&lt;H383,M383=""),Listes!$A$73,IF(AND(P383="",OR(I383&lt;&gt;"",J383&lt;&gt;"",K383&lt;&gt;"")),Listes!$A$74,"")))))))</f>
        <v/>
      </c>
      <c r="P383" s="90"/>
      <c r="Q383" s="158">
        <f t="shared" si="17"/>
        <v>0</v>
      </c>
    </row>
    <row r="384" spans="1:17" ht="20.100000000000001" customHeight="1" x14ac:dyDescent="0.25">
      <c r="A384" s="174">
        <v>378</v>
      </c>
      <c r="B384" s="180" t="str">
        <f>IF('Factures - Autres'!B384="","",'Factures - Autres'!B384)</f>
        <v/>
      </c>
      <c r="C384" s="181" t="str">
        <f>IF('Factures - Autres'!C384="","",'Factures - Autres'!C384)</f>
        <v/>
      </c>
      <c r="D384" s="181" t="str">
        <f>IF('Factures - Autres'!D384="","",'Factures - Autres'!D384)</f>
        <v/>
      </c>
      <c r="E384" s="180" t="str">
        <f>IF('Factures - Autres'!E384="","",'Factures - Autres'!E384)</f>
        <v/>
      </c>
      <c r="F384" s="255" t="str">
        <f>IF('Factures - Autres'!H384="","",'Factures - Autres'!F384)</f>
        <v/>
      </c>
      <c r="G384" s="439" t="str">
        <f>IF('Factures - Autres'!H384="","",'Factures - Autres'!G384)</f>
        <v/>
      </c>
      <c r="H384" s="440" t="str">
        <f>IF('Factures - Autres'!H384="","",'Factures - Autres'!H384)</f>
        <v/>
      </c>
      <c r="I384" s="257"/>
      <c r="J384" s="258" t="str">
        <f t="shared" si="15"/>
        <v/>
      </c>
      <c r="K384" s="442" t="str">
        <f t="shared" si="16"/>
        <v/>
      </c>
      <c r="L384" s="443"/>
      <c r="M384" s="182"/>
      <c r="N384" s="185"/>
      <c r="O384" s="266" t="str">
        <f>IF(H384="","",IF(OR(I384="",J384="",K384=""),Listes!$A$69,IF(AND(L384="",I384&lt;&gt;""),Listes!$A$70,IF(AND(H384&lt;L384,N384=""),Listes!$A$71,IF(AND(K384&lt;J384,N384=""),Listes!$A$72,IF(AND(L384&lt;&gt;"",L384&lt;H384,M384=""),Listes!$A$73,IF(AND(P384="",OR(I384&lt;&gt;"",J384&lt;&gt;"",K384&lt;&gt;"")),Listes!$A$74,"")))))))</f>
        <v/>
      </c>
      <c r="P384" s="90"/>
      <c r="Q384" s="158">
        <f t="shared" si="17"/>
        <v>0</v>
      </c>
    </row>
    <row r="385" spans="1:17" ht="20.100000000000001" customHeight="1" x14ac:dyDescent="0.25">
      <c r="A385" s="174">
        <v>379</v>
      </c>
      <c r="B385" s="180" t="str">
        <f>IF('Factures - Autres'!B385="","",'Factures - Autres'!B385)</f>
        <v/>
      </c>
      <c r="C385" s="181" t="str">
        <f>IF('Factures - Autres'!C385="","",'Factures - Autres'!C385)</f>
        <v/>
      </c>
      <c r="D385" s="181" t="str">
        <f>IF('Factures - Autres'!D385="","",'Factures - Autres'!D385)</f>
        <v/>
      </c>
      <c r="E385" s="180" t="str">
        <f>IF('Factures - Autres'!E385="","",'Factures - Autres'!E385)</f>
        <v/>
      </c>
      <c r="F385" s="255" t="str">
        <f>IF('Factures - Autres'!H385="","",'Factures - Autres'!F385)</f>
        <v/>
      </c>
      <c r="G385" s="439" t="str">
        <f>IF('Factures - Autres'!H385="","",'Factures - Autres'!G385)</f>
        <v/>
      </c>
      <c r="H385" s="440" t="str">
        <f>IF('Factures - Autres'!H385="","",'Factures - Autres'!H385)</f>
        <v/>
      </c>
      <c r="I385" s="257"/>
      <c r="J385" s="258" t="str">
        <f t="shared" si="15"/>
        <v/>
      </c>
      <c r="K385" s="442" t="str">
        <f t="shared" si="16"/>
        <v/>
      </c>
      <c r="L385" s="443"/>
      <c r="M385" s="182"/>
      <c r="N385" s="185"/>
      <c r="O385" s="266" t="str">
        <f>IF(H385="","",IF(OR(I385="",J385="",K385=""),Listes!$A$69,IF(AND(L385="",I385&lt;&gt;""),Listes!$A$70,IF(AND(H385&lt;L385,N385=""),Listes!$A$71,IF(AND(K385&lt;J385,N385=""),Listes!$A$72,IF(AND(L385&lt;&gt;"",L385&lt;H385,M385=""),Listes!$A$73,IF(AND(P385="",OR(I385&lt;&gt;"",J385&lt;&gt;"",K385&lt;&gt;"")),Listes!$A$74,"")))))))</f>
        <v/>
      </c>
      <c r="P385" s="90"/>
      <c r="Q385" s="158">
        <f t="shared" si="17"/>
        <v>0</v>
      </c>
    </row>
    <row r="386" spans="1:17" ht="20.100000000000001" customHeight="1" x14ac:dyDescent="0.25">
      <c r="A386" s="174">
        <v>380</v>
      </c>
      <c r="B386" s="180" t="str">
        <f>IF('Factures - Autres'!B386="","",'Factures - Autres'!B386)</f>
        <v/>
      </c>
      <c r="C386" s="181" t="str">
        <f>IF('Factures - Autres'!C386="","",'Factures - Autres'!C386)</f>
        <v/>
      </c>
      <c r="D386" s="181" t="str">
        <f>IF('Factures - Autres'!D386="","",'Factures - Autres'!D386)</f>
        <v/>
      </c>
      <c r="E386" s="180" t="str">
        <f>IF('Factures - Autres'!E386="","",'Factures - Autres'!E386)</f>
        <v/>
      </c>
      <c r="F386" s="255" t="str">
        <f>IF('Factures - Autres'!H386="","",'Factures - Autres'!F386)</f>
        <v/>
      </c>
      <c r="G386" s="439" t="str">
        <f>IF('Factures - Autres'!H386="","",'Factures - Autres'!G386)</f>
        <v/>
      </c>
      <c r="H386" s="440" t="str">
        <f>IF('Factures - Autres'!H386="","",'Factures - Autres'!H386)</f>
        <v/>
      </c>
      <c r="I386" s="257"/>
      <c r="J386" s="258" t="str">
        <f t="shared" si="15"/>
        <v/>
      </c>
      <c r="K386" s="442" t="str">
        <f t="shared" si="16"/>
        <v/>
      </c>
      <c r="L386" s="443"/>
      <c r="M386" s="182"/>
      <c r="N386" s="185"/>
      <c r="O386" s="266" t="str">
        <f>IF(H386="","",IF(OR(I386="",J386="",K386=""),Listes!$A$69,IF(AND(L386="",I386&lt;&gt;""),Listes!$A$70,IF(AND(H386&lt;L386,N386=""),Listes!$A$71,IF(AND(K386&lt;J386,N386=""),Listes!$A$72,IF(AND(L386&lt;&gt;"",L386&lt;H386,M386=""),Listes!$A$73,IF(AND(P386="",OR(I386&lt;&gt;"",J386&lt;&gt;"",K386&lt;&gt;"")),Listes!$A$74,"")))))))</f>
        <v/>
      </c>
      <c r="P386" s="90"/>
      <c r="Q386" s="158">
        <f t="shared" si="17"/>
        <v>0</v>
      </c>
    </row>
    <row r="387" spans="1:17" ht="20.100000000000001" customHeight="1" x14ac:dyDescent="0.25">
      <c r="A387" s="174">
        <v>381</v>
      </c>
      <c r="B387" s="180" t="str">
        <f>IF('Factures - Autres'!B387="","",'Factures - Autres'!B387)</f>
        <v/>
      </c>
      <c r="C387" s="181" t="str">
        <f>IF('Factures - Autres'!C387="","",'Factures - Autres'!C387)</f>
        <v/>
      </c>
      <c r="D387" s="181" t="str">
        <f>IF('Factures - Autres'!D387="","",'Factures - Autres'!D387)</f>
        <v/>
      </c>
      <c r="E387" s="180" t="str">
        <f>IF('Factures - Autres'!E387="","",'Factures - Autres'!E387)</f>
        <v/>
      </c>
      <c r="F387" s="255" t="str">
        <f>IF('Factures - Autres'!H387="","",'Factures - Autres'!F387)</f>
        <v/>
      </c>
      <c r="G387" s="439" t="str">
        <f>IF('Factures - Autres'!H387="","",'Factures - Autres'!G387)</f>
        <v/>
      </c>
      <c r="H387" s="440" t="str">
        <f>IF('Factures - Autres'!H387="","",'Factures - Autres'!H387)</f>
        <v/>
      </c>
      <c r="I387" s="257"/>
      <c r="J387" s="258" t="str">
        <f t="shared" si="15"/>
        <v/>
      </c>
      <c r="K387" s="442" t="str">
        <f t="shared" si="16"/>
        <v/>
      </c>
      <c r="L387" s="443"/>
      <c r="M387" s="182"/>
      <c r="N387" s="185"/>
      <c r="O387" s="266" t="str">
        <f>IF(H387="","",IF(OR(I387="",J387="",K387=""),Listes!$A$69,IF(AND(L387="",I387&lt;&gt;""),Listes!$A$70,IF(AND(H387&lt;L387,N387=""),Listes!$A$71,IF(AND(K387&lt;J387,N387=""),Listes!$A$72,IF(AND(L387&lt;&gt;"",L387&lt;H387,M387=""),Listes!$A$73,IF(AND(P387="",OR(I387&lt;&gt;"",J387&lt;&gt;"",K387&lt;&gt;"")),Listes!$A$74,"")))))))</f>
        <v/>
      </c>
      <c r="P387" s="90"/>
      <c r="Q387" s="158">
        <f t="shared" si="17"/>
        <v>0</v>
      </c>
    </row>
    <row r="388" spans="1:17" ht="20.100000000000001" customHeight="1" x14ac:dyDescent="0.25">
      <c r="A388" s="174">
        <v>382</v>
      </c>
      <c r="B388" s="180" t="str">
        <f>IF('Factures - Autres'!B388="","",'Factures - Autres'!B388)</f>
        <v/>
      </c>
      <c r="C388" s="181" t="str">
        <f>IF('Factures - Autres'!C388="","",'Factures - Autres'!C388)</f>
        <v/>
      </c>
      <c r="D388" s="181" t="str">
        <f>IF('Factures - Autres'!D388="","",'Factures - Autres'!D388)</f>
        <v/>
      </c>
      <c r="E388" s="180" t="str">
        <f>IF('Factures - Autres'!E388="","",'Factures - Autres'!E388)</f>
        <v/>
      </c>
      <c r="F388" s="255" t="str">
        <f>IF('Factures - Autres'!H388="","",'Factures - Autres'!F388)</f>
        <v/>
      </c>
      <c r="G388" s="439" t="str">
        <f>IF('Factures - Autres'!H388="","",'Factures - Autres'!G388)</f>
        <v/>
      </c>
      <c r="H388" s="440" t="str">
        <f>IF('Factures - Autres'!H388="","",'Factures - Autres'!H388)</f>
        <v/>
      </c>
      <c r="I388" s="257"/>
      <c r="J388" s="258" t="str">
        <f t="shared" si="15"/>
        <v/>
      </c>
      <c r="K388" s="442" t="str">
        <f t="shared" si="16"/>
        <v/>
      </c>
      <c r="L388" s="443"/>
      <c r="M388" s="182"/>
      <c r="N388" s="185"/>
      <c r="O388" s="266" t="str">
        <f>IF(H388="","",IF(OR(I388="",J388="",K388=""),Listes!$A$69,IF(AND(L388="",I388&lt;&gt;""),Listes!$A$70,IF(AND(H388&lt;L388,N388=""),Listes!$A$71,IF(AND(K388&lt;J388,N388=""),Listes!$A$72,IF(AND(L388&lt;&gt;"",L388&lt;H388,M388=""),Listes!$A$73,IF(AND(P388="",OR(I388&lt;&gt;"",J388&lt;&gt;"",K388&lt;&gt;"")),Listes!$A$74,"")))))))</f>
        <v/>
      </c>
      <c r="P388" s="90"/>
      <c r="Q388" s="158">
        <f t="shared" si="17"/>
        <v>0</v>
      </c>
    </row>
    <row r="389" spans="1:17" ht="20.100000000000001" customHeight="1" x14ac:dyDescent="0.25">
      <c r="A389" s="174">
        <v>383</v>
      </c>
      <c r="B389" s="180" t="str">
        <f>IF('Factures - Autres'!B389="","",'Factures - Autres'!B389)</f>
        <v/>
      </c>
      <c r="C389" s="181" t="str">
        <f>IF('Factures - Autres'!C389="","",'Factures - Autres'!C389)</f>
        <v/>
      </c>
      <c r="D389" s="181" t="str">
        <f>IF('Factures - Autres'!D389="","",'Factures - Autres'!D389)</f>
        <v/>
      </c>
      <c r="E389" s="180" t="str">
        <f>IF('Factures - Autres'!E389="","",'Factures - Autres'!E389)</f>
        <v/>
      </c>
      <c r="F389" s="255" t="str">
        <f>IF('Factures - Autres'!H389="","",'Factures - Autres'!F389)</f>
        <v/>
      </c>
      <c r="G389" s="439" t="str">
        <f>IF('Factures - Autres'!H389="","",'Factures - Autres'!G389)</f>
        <v/>
      </c>
      <c r="H389" s="440" t="str">
        <f>IF('Factures - Autres'!H389="","",'Factures - Autres'!H389)</f>
        <v/>
      </c>
      <c r="I389" s="257"/>
      <c r="J389" s="258" t="str">
        <f t="shared" si="15"/>
        <v/>
      </c>
      <c r="K389" s="442" t="str">
        <f t="shared" si="16"/>
        <v/>
      </c>
      <c r="L389" s="443"/>
      <c r="M389" s="182"/>
      <c r="N389" s="185"/>
      <c r="O389" s="266" t="str">
        <f>IF(H389="","",IF(OR(I389="",J389="",K389=""),Listes!$A$69,IF(AND(L389="",I389&lt;&gt;""),Listes!$A$70,IF(AND(H389&lt;L389,N389=""),Listes!$A$71,IF(AND(K389&lt;J389,N389=""),Listes!$A$72,IF(AND(L389&lt;&gt;"",L389&lt;H389,M389=""),Listes!$A$73,IF(AND(P389="",OR(I389&lt;&gt;"",J389&lt;&gt;"",K389&lt;&gt;"")),Listes!$A$74,"")))))))</f>
        <v/>
      </c>
      <c r="P389" s="90"/>
      <c r="Q389" s="158">
        <f t="shared" si="17"/>
        <v>0</v>
      </c>
    </row>
    <row r="390" spans="1:17" ht="20.100000000000001" customHeight="1" x14ac:dyDescent="0.25">
      <c r="A390" s="174">
        <v>384</v>
      </c>
      <c r="B390" s="180" t="str">
        <f>IF('Factures - Autres'!B390="","",'Factures - Autres'!B390)</f>
        <v/>
      </c>
      <c r="C390" s="181" t="str">
        <f>IF('Factures - Autres'!C390="","",'Factures - Autres'!C390)</f>
        <v/>
      </c>
      <c r="D390" s="181" t="str">
        <f>IF('Factures - Autres'!D390="","",'Factures - Autres'!D390)</f>
        <v/>
      </c>
      <c r="E390" s="180" t="str">
        <f>IF('Factures - Autres'!E390="","",'Factures - Autres'!E390)</f>
        <v/>
      </c>
      <c r="F390" s="255" t="str">
        <f>IF('Factures - Autres'!H390="","",'Factures - Autres'!F390)</f>
        <v/>
      </c>
      <c r="G390" s="439" t="str">
        <f>IF('Factures - Autres'!H390="","",'Factures - Autres'!G390)</f>
        <v/>
      </c>
      <c r="H390" s="440" t="str">
        <f>IF('Factures - Autres'!H390="","",'Factures - Autres'!H390)</f>
        <v/>
      </c>
      <c r="I390" s="257"/>
      <c r="J390" s="258" t="str">
        <f t="shared" si="15"/>
        <v/>
      </c>
      <c r="K390" s="442" t="str">
        <f t="shared" si="16"/>
        <v/>
      </c>
      <c r="L390" s="443"/>
      <c r="M390" s="182"/>
      <c r="N390" s="185"/>
      <c r="O390" s="266" t="str">
        <f>IF(H390="","",IF(OR(I390="",J390="",K390=""),Listes!$A$69,IF(AND(L390="",I390&lt;&gt;""),Listes!$A$70,IF(AND(H390&lt;L390,N390=""),Listes!$A$71,IF(AND(K390&lt;J390,N390=""),Listes!$A$72,IF(AND(L390&lt;&gt;"",L390&lt;H390,M390=""),Listes!$A$73,IF(AND(P390="",OR(I390&lt;&gt;"",J390&lt;&gt;"",K390&lt;&gt;"")),Listes!$A$74,"")))))))</f>
        <v/>
      </c>
      <c r="P390" s="90"/>
      <c r="Q390" s="158">
        <f t="shared" si="17"/>
        <v>0</v>
      </c>
    </row>
    <row r="391" spans="1:17" ht="20.100000000000001" customHeight="1" x14ac:dyDescent="0.25">
      <c r="A391" s="174">
        <v>385</v>
      </c>
      <c r="B391" s="180" t="str">
        <f>IF('Factures - Autres'!B391="","",'Factures - Autres'!B391)</f>
        <v/>
      </c>
      <c r="C391" s="181" t="str">
        <f>IF('Factures - Autres'!C391="","",'Factures - Autres'!C391)</f>
        <v/>
      </c>
      <c r="D391" s="181" t="str">
        <f>IF('Factures - Autres'!D391="","",'Factures - Autres'!D391)</f>
        <v/>
      </c>
      <c r="E391" s="180" t="str">
        <f>IF('Factures - Autres'!E391="","",'Factures - Autres'!E391)</f>
        <v/>
      </c>
      <c r="F391" s="255" t="str">
        <f>IF('Factures - Autres'!H391="","",'Factures - Autres'!F391)</f>
        <v/>
      </c>
      <c r="G391" s="439" t="str">
        <f>IF('Factures - Autres'!H391="","",'Factures - Autres'!G391)</f>
        <v/>
      </c>
      <c r="H391" s="440" t="str">
        <f>IF('Factures - Autres'!H391="","",'Factures - Autres'!H391)</f>
        <v/>
      </c>
      <c r="I391" s="257"/>
      <c r="J391" s="258" t="str">
        <f t="shared" si="15"/>
        <v/>
      </c>
      <c r="K391" s="442" t="str">
        <f t="shared" si="16"/>
        <v/>
      </c>
      <c r="L391" s="443"/>
      <c r="M391" s="182"/>
      <c r="N391" s="185"/>
      <c r="O391" s="266" t="str">
        <f>IF(H391="","",IF(OR(I391="",J391="",K391=""),Listes!$A$69,IF(AND(L391="",I391&lt;&gt;""),Listes!$A$70,IF(AND(H391&lt;L391,N391=""),Listes!$A$71,IF(AND(K391&lt;J391,N391=""),Listes!$A$72,IF(AND(L391&lt;&gt;"",L391&lt;H391,M391=""),Listes!$A$73,IF(AND(P391="",OR(I391&lt;&gt;"",J391&lt;&gt;"",K391&lt;&gt;"")),Listes!$A$74,"")))))))</f>
        <v/>
      </c>
      <c r="P391" s="90"/>
      <c r="Q391" s="158">
        <f t="shared" si="17"/>
        <v>0</v>
      </c>
    </row>
    <row r="392" spans="1:17" ht="20.100000000000001" customHeight="1" x14ac:dyDescent="0.25">
      <c r="A392" s="174">
        <v>386</v>
      </c>
      <c r="B392" s="180" t="str">
        <f>IF('Factures - Autres'!B392="","",'Factures - Autres'!B392)</f>
        <v/>
      </c>
      <c r="C392" s="181" t="str">
        <f>IF('Factures - Autres'!C392="","",'Factures - Autres'!C392)</f>
        <v/>
      </c>
      <c r="D392" s="181" t="str">
        <f>IF('Factures - Autres'!D392="","",'Factures - Autres'!D392)</f>
        <v/>
      </c>
      <c r="E392" s="180" t="str">
        <f>IF('Factures - Autres'!E392="","",'Factures - Autres'!E392)</f>
        <v/>
      </c>
      <c r="F392" s="255" t="str">
        <f>IF('Factures - Autres'!H392="","",'Factures - Autres'!F392)</f>
        <v/>
      </c>
      <c r="G392" s="439" t="str">
        <f>IF('Factures - Autres'!H392="","",'Factures - Autres'!G392)</f>
        <v/>
      </c>
      <c r="H392" s="440" t="str">
        <f>IF('Factures - Autres'!H392="","",'Factures - Autres'!H392)</f>
        <v/>
      </c>
      <c r="I392" s="257"/>
      <c r="J392" s="258" t="str">
        <f t="shared" ref="J392:J455" si="18">IF(OR($I392="",H392=""),"",IF(I392="KO","",F392))</f>
        <v/>
      </c>
      <c r="K392" s="442" t="str">
        <f t="shared" ref="K392:K455" si="19">IF(OR($I392="",H392=""),"",IF(I392="KO","",G392))</f>
        <v/>
      </c>
      <c r="L392" s="443"/>
      <c r="M392" s="182"/>
      <c r="N392" s="185"/>
      <c r="O392" s="266" t="str">
        <f>IF(H392="","",IF(OR(I392="",J392="",K392=""),Listes!$A$69,IF(AND(L392="",I392&lt;&gt;""),Listes!$A$70,IF(AND(H392&lt;L392,N392=""),Listes!$A$71,IF(AND(K392&lt;J392,N392=""),Listes!$A$72,IF(AND(L392&lt;&gt;"",L392&lt;H392,M392=""),Listes!$A$73,IF(AND(P392="",OR(I392&lt;&gt;"",J392&lt;&gt;"",K392&lt;&gt;"")),Listes!$A$74,"")))))))</f>
        <v/>
      </c>
      <c r="P392" s="90"/>
      <c r="Q392" s="158">
        <f t="shared" ref="Q392:Q455" si="20">IF(AND(B392&lt;&gt;"",P392&lt;&gt;"Oui"),1,0)</f>
        <v>0</v>
      </c>
    </row>
    <row r="393" spans="1:17" ht="20.100000000000001" customHeight="1" x14ac:dyDescent="0.25">
      <c r="A393" s="174">
        <v>387</v>
      </c>
      <c r="B393" s="180" t="str">
        <f>IF('Factures - Autres'!B393="","",'Factures - Autres'!B393)</f>
        <v/>
      </c>
      <c r="C393" s="181" t="str">
        <f>IF('Factures - Autres'!C393="","",'Factures - Autres'!C393)</f>
        <v/>
      </c>
      <c r="D393" s="181" t="str">
        <f>IF('Factures - Autres'!D393="","",'Factures - Autres'!D393)</f>
        <v/>
      </c>
      <c r="E393" s="180" t="str">
        <f>IF('Factures - Autres'!E393="","",'Factures - Autres'!E393)</f>
        <v/>
      </c>
      <c r="F393" s="255" t="str">
        <f>IF('Factures - Autres'!H393="","",'Factures - Autres'!F393)</f>
        <v/>
      </c>
      <c r="G393" s="439" t="str">
        <f>IF('Factures - Autres'!H393="","",'Factures - Autres'!G393)</f>
        <v/>
      </c>
      <c r="H393" s="440" t="str">
        <f>IF('Factures - Autres'!H393="","",'Factures - Autres'!H393)</f>
        <v/>
      </c>
      <c r="I393" s="257"/>
      <c r="J393" s="258" t="str">
        <f t="shared" si="18"/>
        <v/>
      </c>
      <c r="K393" s="442" t="str">
        <f t="shared" si="19"/>
        <v/>
      </c>
      <c r="L393" s="443"/>
      <c r="M393" s="182"/>
      <c r="N393" s="185"/>
      <c r="O393" s="266" t="str">
        <f>IF(H393="","",IF(OR(I393="",J393="",K393=""),Listes!$A$69,IF(AND(L393="",I393&lt;&gt;""),Listes!$A$70,IF(AND(H393&lt;L393,N393=""),Listes!$A$71,IF(AND(K393&lt;J393,N393=""),Listes!$A$72,IF(AND(L393&lt;&gt;"",L393&lt;H393,M393=""),Listes!$A$73,IF(AND(P393="",OR(I393&lt;&gt;"",J393&lt;&gt;"",K393&lt;&gt;"")),Listes!$A$74,"")))))))</f>
        <v/>
      </c>
      <c r="P393" s="90"/>
      <c r="Q393" s="158">
        <f t="shared" si="20"/>
        <v>0</v>
      </c>
    </row>
    <row r="394" spans="1:17" ht="20.100000000000001" customHeight="1" x14ac:dyDescent="0.25">
      <c r="A394" s="174">
        <v>388</v>
      </c>
      <c r="B394" s="180" t="str">
        <f>IF('Factures - Autres'!B394="","",'Factures - Autres'!B394)</f>
        <v/>
      </c>
      <c r="C394" s="181" t="str">
        <f>IF('Factures - Autres'!C394="","",'Factures - Autres'!C394)</f>
        <v/>
      </c>
      <c r="D394" s="181" t="str">
        <f>IF('Factures - Autres'!D394="","",'Factures - Autres'!D394)</f>
        <v/>
      </c>
      <c r="E394" s="180" t="str">
        <f>IF('Factures - Autres'!E394="","",'Factures - Autres'!E394)</f>
        <v/>
      </c>
      <c r="F394" s="255" t="str">
        <f>IF('Factures - Autres'!H394="","",'Factures - Autres'!F394)</f>
        <v/>
      </c>
      <c r="G394" s="439" t="str">
        <f>IF('Factures - Autres'!H394="","",'Factures - Autres'!G394)</f>
        <v/>
      </c>
      <c r="H394" s="440" t="str">
        <f>IF('Factures - Autres'!H394="","",'Factures - Autres'!H394)</f>
        <v/>
      </c>
      <c r="I394" s="257"/>
      <c r="J394" s="258" t="str">
        <f t="shared" si="18"/>
        <v/>
      </c>
      <c r="K394" s="442" t="str">
        <f t="shared" si="19"/>
        <v/>
      </c>
      <c r="L394" s="443"/>
      <c r="M394" s="182"/>
      <c r="N394" s="185"/>
      <c r="O394" s="266" t="str">
        <f>IF(H394="","",IF(OR(I394="",J394="",K394=""),Listes!$A$69,IF(AND(L394="",I394&lt;&gt;""),Listes!$A$70,IF(AND(H394&lt;L394,N394=""),Listes!$A$71,IF(AND(K394&lt;J394,N394=""),Listes!$A$72,IF(AND(L394&lt;&gt;"",L394&lt;H394,M394=""),Listes!$A$73,IF(AND(P394="",OR(I394&lt;&gt;"",J394&lt;&gt;"",K394&lt;&gt;"")),Listes!$A$74,"")))))))</f>
        <v/>
      </c>
      <c r="P394" s="90"/>
      <c r="Q394" s="158">
        <f t="shared" si="20"/>
        <v>0</v>
      </c>
    </row>
    <row r="395" spans="1:17" ht="20.100000000000001" customHeight="1" x14ac:dyDescent="0.25">
      <c r="A395" s="174">
        <v>389</v>
      </c>
      <c r="B395" s="180" t="str">
        <f>IF('Factures - Autres'!B395="","",'Factures - Autres'!B395)</f>
        <v/>
      </c>
      <c r="C395" s="181" t="str">
        <f>IF('Factures - Autres'!C395="","",'Factures - Autres'!C395)</f>
        <v/>
      </c>
      <c r="D395" s="181" t="str">
        <f>IF('Factures - Autres'!D395="","",'Factures - Autres'!D395)</f>
        <v/>
      </c>
      <c r="E395" s="180" t="str">
        <f>IF('Factures - Autres'!E395="","",'Factures - Autres'!E395)</f>
        <v/>
      </c>
      <c r="F395" s="255" t="str">
        <f>IF('Factures - Autres'!H395="","",'Factures - Autres'!F395)</f>
        <v/>
      </c>
      <c r="G395" s="439" t="str">
        <f>IF('Factures - Autres'!H395="","",'Factures - Autres'!G395)</f>
        <v/>
      </c>
      <c r="H395" s="440" t="str">
        <f>IF('Factures - Autres'!H395="","",'Factures - Autres'!H395)</f>
        <v/>
      </c>
      <c r="I395" s="257"/>
      <c r="J395" s="258" t="str">
        <f t="shared" si="18"/>
        <v/>
      </c>
      <c r="K395" s="442" t="str">
        <f t="shared" si="19"/>
        <v/>
      </c>
      <c r="L395" s="443"/>
      <c r="M395" s="182"/>
      <c r="N395" s="185"/>
      <c r="O395" s="266" t="str">
        <f>IF(H395="","",IF(OR(I395="",J395="",K395=""),Listes!$A$69,IF(AND(L395="",I395&lt;&gt;""),Listes!$A$70,IF(AND(H395&lt;L395,N395=""),Listes!$A$71,IF(AND(K395&lt;J395,N395=""),Listes!$A$72,IF(AND(L395&lt;&gt;"",L395&lt;H395,M395=""),Listes!$A$73,IF(AND(P395="",OR(I395&lt;&gt;"",J395&lt;&gt;"",K395&lt;&gt;"")),Listes!$A$74,"")))))))</f>
        <v/>
      </c>
      <c r="P395" s="90"/>
      <c r="Q395" s="158">
        <f t="shared" si="20"/>
        <v>0</v>
      </c>
    </row>
    <row r="396" spans="1:17" ht="20.100000000000001" customHeight="1" x14ac:dyDescent="0.25">
      <c r="A396" s="174">
        <v>390</v>
      </c>
      <c r="B396" s="180" t="str">
        <f>IF('Factures - Autres'!B396="","",'Factures - Autres'!B396)</f>
        <v/>
      </c>
      <c r="C396" s="181" t="str">
        <f>IF('Factures - Autres'!C396="","",'Factures - Autres'!C396)</f>
        <v/>
      </c>
      <c r="D396" s="181" t="str">
        <f>IF('Factures - Autres'!D396="","",'Factures - Autres'!D396)</f>
        <v/>
      </c>
      <c r="E396" s="180" t="str">
        <f>IF('Factures - Autres'!E396="","",'Factures - Autres'!E396)</f>
        <v/>
      </c>
      <c r="F396" s="255" t="str">
        <f>IF('Factures - Autres'!H396="","",'Factures - Autres'!F396)</f>
        <v/>
      </c>
      <c r="G396" s="439" t="str">
        <f>IF('Factures - Autres'!H396="","",'Factures - Autres'!G396)</f>
        <v/>
      </c>
      <c r="H396" s="440" t="str">
        <f>IF('Factures - Autres'!H396="","",'Factures - Autres'!H396)</f>
        <v/>
      </c>
      <c r="I396" s="257"/>
      <c r="J396" s="258" t="str">
        <f t="shared" si="18"/>
        <v/>
      </c>
      <c r="K396" s="442" t="str">
        <f t="shared" si="19"/>
        <v/>
      </c>
      <c r="L396" s="443"/>
      <c r="M396" s="182"/>
      <c r="N396" s="185"/>
      <c r="O396" s="266" t="str">
        <f>IF(H396="","",IF(OR(I396="",J396="",K396=""),Listes!$A$69,IF(AND(L396="",I396&lt;&gt;""),Listes!$A$70,IF(AND(H396&lt;L396,N396=""),Listes!$A$71,IF(AND(K396&lt;J396,N396=""),Listes!$A$72,IF(AND(L396&lt;&gt;"",L396&lt;H396,M396=""),Listes!$A$73,IF(AND(P396="",OR(I396&lt;&gt;"",J396&lt;&gt;"",K396&lt;&gt;"")),Listes!$A$74,"")))))))</f>
        <v/>
      </c>
      <c r="P396" s="90"/>
      <c r="Q396" s="158">
        <f t="shared" si="20"/>
        <v>0</v>
      </c>
    </row>
    <row r="397" spans="1:17" ht="20.100000000000001" customHeight="1" x14ac:dyDescent="0.25">
      <c r="A397" s="174">
        <v>391</v>
      </c>
      <c r="B397" s="180" t="str">
        <f>IF('Factures - Autres'!B397="","",'Factures - Autres'!B397)</f>
        <v/>
      </c>
      <c r="C397" s="181" t="str">
        <f>IF('Factures - Autres'!C397="","",'Factures - Autres'!C397)</f>
        <v/>
      </c>
      <c r="D397" s="181" t="str">
        <f>IF('Factures - Autres'!D397="","",'Factures - Autres'!D397)</f>
        <v/>
      </c>
      <c r="E397" s="180" t="str">
        <f>IF('Factures - Autres'!E397="","",'Factures - Autres'!E397)</f>
        <v/>
      </c>
      <c r="F397" s="255" t="str">
        <f>IF('Factures - Autres'!H397="","",'Factures - Autres'!F397)</f>
        <v/>
      </c>
      <c r="G397" s="439" t="str">
        <f>IF('Factures - Autres'!H397="","",'Factures - Autres'!G397)</f>
        <v/>
      </c>
      <c r="H397" s="440" t="str">
        <f>IF('Factures - Autres'!H397="","",'Factures - Autres'!H397)</f>
        <v/>
      </c>
      <c r="I397" s="257"/>
      <c r="J397" s="258" t="str">
        <f t="shared" si="18"/>
        <v/>
      </c>
      <c r="K397" s="442" t="str">
        <f t="shared" si="19"/>
        <v/>
      </c>
      <c r="L397" s="443"/>
      <c r="M397" s="182"/>
      <c r="N397" s="185"/>
      <c r="O397" s="266" t="str">
        <f>IF(H397="","",IF(OR(I397="",J397="",K397=""),Listes!$A$69,IF(AND(L397="",I397&lt;&gt;""),Listes!$A$70,IF(AND(H397&lt;L397,N397=""),Listes!$A$71,IF(AND(K397&lt;J397,N397=""),Listes!$A$72,IF(AND(L397&lt;&gt;"",L397&lt;H397,M397=""),Listes!$A$73,IF(AND(P397="",OR(I397&lt;&gt;"",J397&lt;&gt;"",K397&lt;&gt;"")),Listes!$A$74,"")))))))</f>
        <v/>
      </c>
      <c r="P397" s="90"/>
      <c r="Q397" s="158">
        <f t="shared" si="20"/>
        <v>0</v>
      </c>
    </row>
    <row r="398" spans="1:17" ht="20.100000000000001" customHeight="1" x14ac:dyDescent="0.25">
      <c r="A398" s="174">
        <v>392</v>
      </c>
      <c r="B398" s="180" t="str">
        <f>IF('Factures - Autres'!B398="","",'Factures - Autres'!B398)</f>
        <v/>
      </c>
      <c r="C398" s="181" t="str">
        <f>IF('Factures - Autres'!C398="","",'Factures - Autres'!C398)</f>
        <v/>
      </c>
      <c r="D398" s="181" t="str">
        <f>IF('Factures - Autres'!D398="","",'Factures - Autres'!D398)</f>
        <v/>
      </c>
      <c r="E398" s="180" t="str">
        <f>IF('Factures - Autres'!E398="","",'Factures - Autres'!E398)</f>
        <v/>
      </c>
      <c r="F398" s="255" t="str">
        <f>IF('Factures - Autres'!H398="","",'Factures - Autres'!F398)</f>
        <v/>
      </c>
      <c r="G398" s="439" t="str">
        <f>IF('Factures - Autres'!H398="","",'Factures - Autres'!G398)</f>
        <v/>
      </c>
      <c r="H398" s="440" t="str">
        <f>IF('Factures - Autres'!H398="","",'Factures - Autres'!H398)</f>
        <v/>
      </c>
      <c r="I398" s="257"/>
      <c r="J398" s="258" t="str">
        <f t="shared" si="18"/>
        <v/>
      </c>
      <c r="K398" s="442" t="str">
        <f t="shared" si="19"/>
        <v/>
      </c>
      <c r="L398" s="443"/>
      <c r="M398" s="182"/>
      <c r="N398" s="185"/>
      <c r="O398" s="266" t="str">
        <f>IF(H398="","",IF(OR(I398="",J398="",K398=""),Listes!$A$69,IF(AND(L398="",I398&lt;&gt;""),Listes!$A$70,IF(AND(H398&lt;L398,N398=""),Listes!$A$71,IF(AND(K398&lt;J398,N398=""),Listes!$A$72,IF(AND(L398&lt;&gt;"",L398&lt;H398,M398=""),Listes!$A$73,IF(AND(P398="",OR(I398&lt;&gt;"",J398&lt;&gt;"",K398&lt;&gt;"")),Listes!$A$74,"")))))))</f>
        <v/>
      </c>
      <c r="P398" s="90"/>
      <c r="Q398" s="158">
        <f t="shared" si="20"/>
        <v>0</v>
      </c>
    </row>
    <row r="399" spans="1:17" ht="20.100000000000001" customHeight="1" x14ac:dyDescent="0.25">
      <c r="A399" s="174">
        <v>393</v>
      </c>
      <c r="B399" s="180" t="str">
        <f>IF('Factures - Autres'!B399="","",'Factures - Autres'!B399)</f>
        <v/>
      </c>
      <c r="C399" s="181" t="str">
        <f>IF('Factures - Autres'!C399="","",'Factures - Autres'!C399)</f>
        <v/>
      </c>
      <c r="D399" s="181" t="str">
        <f>IF('Factures - Autres'!D399="","",'Factures - Autres'!D399)</f>
        <v/>
      </c>
      <c r="E399" s="180" t="str">
        <f>IF('Factures - Autres'!E399="","",'Factures - Autres'!E399)</f>
        <v/>
      </c>
      <c r="F399" s="255" t="str">
        <f>IF('Factures - Autres'!H399="","",'Factures - Autres'!F399)</f>
        <v/>
      </c>
      <c r="G399" s="439" t="str">
        <f>IF('Factures - Autres'!H399="","",'Factures - Autres'!G399)</f>
        <v/>
      </c>
      <c r="H399" s="440" t="str">
        <f>IF('Factures - Autres'!H399="","",'Factures - Autres'!H399)</f>
        <v/>
      </c>
      <c r="I399" s="257"/>
      <c r="J399" s="258" t="str">
        <f t="shared" si="18"/>
        <v/>
      </c>
      <c r="K399" s="442" t="str">
        <f t="shared" si="19"/>
        <v/>
      </c>
      <c r="L399" s="443"/>
      <c r="M399" s="182"/>
      <c r="N399" s="185"/>
      <c r="O399" s="266" t="str">
        <f>IF(H399="","",IF(OR(I399="",J399="",K399=""),Listes!$A$69,IF(AND(L399="",I399&lt;&gt;""),Listes!$A$70,IF(AND(H399&lt;L399,N399=""),Listes!$A$71,IF(AND(K399&lt;J399,N399=""),Listes!$A$72,IF(AND(L399&lt;&gt;"",L399&lt;H399,M399=""),Listes!$A$73,IF(AND(P399="",OR(I399&lt;&gt;"",J399&lt;&gt;"",K399&lt;&gt;"")),Listes!$A$74,"")))))))</f>
        <v/>
      </c>
      <c r="P399" s="90"/>
      <c r="Q399" s="158">
        <f t="shared" si="20"/>
        <v>0</v>
      </c>
    </row>
    <row r="400" spans="1:17" ht="20.100000000000001" customHeight="1" x14ac:dyDescent="0.25">
      <c r="A400" s="174">
        <v>394</v>
      </c>
      <c r="B400" s="180" t="str">
        <f>IF('Factures - Autres'!B400="","",'Factures - Autres'!B400)</f>
        <v/>
      </c>
      <c r="C400" s="181" t="str">
        <f>IF('Factures - Autres'!C400="","",'Factures - Autres'!C400)</f>
        <v/>
      </c>
      <c r="D400" s="181" t="str">
        <f>IF('Factures - Autres'!D400="","",'Factures - Autres'!D400)</f>
        <v/>
      </c>
      <c r="E400" s="180" t="str">
        <f>IF('Factures - Autres'!E400="","",'Factures - Autres'!E400)</f>
        <v/>
      </c>
      <c r="F400" s="255" t="str">
        <f>IF('Factures - Autres'!H400="","",'Factures - Autres'!F400)</f>
        <v/>
      </c>
      <c r="G400" s="439" t="str">
        <f>IF('Factures - Autres'!H400="","",'Factures - Autres'!G400)</f>
        <v/>
      </c>
      <c r="H400" s="440" t="str">
        <f>IF('Factures - Autres'!H400="","",'Factures - Autres'!H400)</f>
        <v/>
      </c>
      <c r="I400" s="257"/>
      <c r="J400" s="258" t="str">
        <f t="shared" si="18"/>
        <v/>
      </c>
      <c r="K400" s="442" t="str">
        <f t="shared" si="19"/>
        <v/>
      </c>
      <c r="L400" s="443"/>
      <c r="M400" s="182"/>
      <c r="N400" s="185"/>
      <c r="O400" s="266" t="str">
        <f>IF(H400="","",IF(OR(I400="",J400="",K400=""),Listes!$A$69,IF(AND(L400="",I400&lt;&gt;""),Listes!$A$70,IF(AND(H400&lt;L400,N400=""),Listes!$A$71,IF(AND(K400&lt;J400,N400=""),Listes!$A$72,IF(AND(L400&lt;&gt;"",L400&lt;H400,M400=""),Listes!$A$73,IF(AND(P400="",OR(I400&lt;&gt;"",J400&lt;&gt;"",K400&lt;&gt;"")),Listes!$A$74,"")))))))</f>
        <v/>
      </c>
      <c r="P400" s="90"/>
      <c r="Q400" s="158">
        <f t="shared" si="20"/>
        <v>0</v>
      </c>
    </row>
    <row r="401" spans="1:17" ht="20.100000000000001" customHeight="1" x14ac:dyDescent="0.25">
      <c r="A401" s="174">
        <v>395</v>
      </c>
      <c r="B401" s="180" t="str">
        <f>IF('Factures - Autres'!B401="","",'Factures - Autres'!B401)</f>
        <v/>
      </c>
      <c r="C401" s="181" t="str">
        <f>IF('Factures - Autres'!C401="","",'Factures - Autres'!C401)</f>
        <v/>
      </c>
      <c r="D401" s="181" t="str">
        <f>IF('Factures - Autres'!D401="","",'Factures - Autres'!D401)</f>
        <v/>
      </c>
      <c r="E401" s="180" t="str">
        <f>IF('Factures - Autres'!E401="","",'Factures - Autres'!E401)</f>
        <v/>
      </c>
      <c r="F401" s="255" t="str">
        <f>IF('Factures - Autres'!H401="","",'Factures - Autres'!F401)</f>
        <v/>
      </c>
      <c r="G401" s="439" t="str">
        <f>IF('Factures - Autres'!H401="","",'Factures - Autres'!G401)</f>
        <v/>
      </c>
      <c r="H401" s="440" t="str">
        <f>IF('Factures - Autres'!H401="","",'Factures - Autres'!H401)</f>
        <v/>
      </c>
      <c r="I401" s="257"/>
      <c r="J401" s="258" t="str">
        <f t="shared" si="18"/>
        <v/>
      </c>
      <c r="K401" s="442" t="str">
        <f t="shared" si="19"/>
        <v/>
      </c>
      <c r="L401" s="443"/>
      <c r="M401" s="182"/>
      <c r="N401" s="185"/>
      <c r="O401" s="266" t="str">
        <f>IF(H401="","",IF(OR(I401="",J401="",K401=""),Listes!$A$69,IF(AND(L401="",I401&lt;&gt;""),Listes!$A$70,IF(AND(H401&lt;L401,N401=""),Listes!$A$71,IF(AND(K401&lt;J401,N401=""),Listes!$A$72,IF(AND(L401&lt;&gt;"",L401&lt;H401,M401=""),Listes!$A$73,IF(AND(P401="",OR(I401&lt;&gt;"",J401&lt;&gt;"",K401&lt;&gt;"")),Listes!$A$74,"")))))))</f>
        <v/>
      </c>
      <c r="P401" s="90"/>
      <c r="Q401" s="158">
        <f t="shared" si="20"/>
        <v>0</v>
      </c>
    </row>
    <row r="402" spans="1:17" ht="20.100000000000001" customHeight="1" x14ac:dyDescent="0.25">
      <c r="A402" s="174">
        <v>396</v>
      </c>
      <c r="B402" s="180" t="str">
        <f>IF('Factures - Autres'!B402="","",'Factures - Autres'!B402)</f>
        <v/>
      </c>
      <c r="C402" s="181" t="str">
        <f>IF('Factures - Autres'!C402="","",'Factures - Autres'!C402)</f>
        <v/>
      </c>
      <c r="D402" s="181" t="str">
        <f>IF('Factures - Autres'!D402="","",'Factures - Autres'!D402)</f>
        <v/>
      </c>
      <c r="E402" s="180" t="str">
        <f>IF('Factures - Autres'!E402="","",'Factures - Autres'!E402)</f>
        <v/>
      </c>
      <c r="F402" s="255" t="str">
        <f>IF('Factures - Autres'!H402="","",'Factures - Autres'!F402)</f>
        <v/>
      </c>
      <c r="G402" s="439" t="str">
        <f>IF('Factures - Autres'!H402="","",'Factures - Autres'!G402)</f>
        <v/>
      </c>
      <c r="H402" s="440" t="str">
        <f>IF('Factures - Autres'!H402="","",'Factures - Autres'!H402)</f>
        <v/>
      </c>
      <c r="I402" s="257"/>
      <c r="J402" s="258" t="str">
        <f t="shared" si="18"/>
        <v/>
      </c>
      <c r="K402" s="442" t="str">
        <f t="shared" si="19"/>
        <v/>
      </c>
      <c r="L402" s="443"/>
      <c r="M402" s="182"/>
      <c r="N402" s="185"/>
      <c r="O402" s="266" t="str">
        <f>IF(H402="","",IF(OR(I402="",J402="",K402=""),Listes!$A$69,IF(AND(L402="",I402&lt;&gt;""),Listes!$A$70,IF(AND(H402&lt;L402,N402=""),Listes!$A$71,IF(AND(K402&lt;J402,N402=""),Listes!$A$72,IF(AND(L402&lt;&gt;"",L402&lt;H402,M402=""),Listes!$A$73,IF(AND(P402="",OR(I402&lt;&gt;"",J402&lt;&gt;"",K402&lt;&gt;"")),Listes!$A$74,"")))))))</f>
        <v/>
      </c>
      <c r="P402" s="90"/>
      <c r="Q402" s="158">
        <f t="shared" si="20"/>
        <v>0</v>
      </c>
    </row>
    <row r="403" spans="1:17" ht="20.100000000000001" customHeight="1" x14ac:dyDescent="0.25">
      <c r="A403" s="174">
        <v>397</v>
      </c>
      <c r="B403" s="180" t="str">
        <f>IF('Factures - Autres'!B403="","",'Factures - Autres'!B403)</f>
        <v/>
      </c>
      <c r="C403" s="181" t="str">
        <f>IF('Factures - Autres'!C403="","",'Factures - Autres'!C403)</f>
        <v/>
      </c>
      <c r="D403" s="181" t="str">
        <f>IF('Factures - Autres'!D403="","",'Factures - Autres'!D403)</f>
        <v/>
      </c>
      <c r="E403" s="180" t="str">
        <f>IF('Factures - Autres'!E403="","",'Factures - Autres'!E403)</f>
        <v/>
      </c>
      <c r="F403" s="255" t="str">
        <f>IF('Factures - Autres'!H403="","",'Factures - Autres'!F403)</f>
        <v/>
      </c>
      <c r="G403" s="439" t="str">
        <f>IF('Factures - Autres'!H403="","",'Factures - Autres'!G403)</f>
        <v/>
      </c>
      <c r="H403" s="440" t="str">
        <f>IF('Factures - Autres'!H403="","",'Factures - Autres'!H403)</f>
        <v/>
      </c>
      <c r="I403" s="257"/>
      <c r="J403" s="258" t="str">
        <f t="shared" si="18"/>
        <v/>
      </c>
      <c r="K403" s="442" t="str">
        <f t="shared" si="19"/>
        <v/>
      </c>
      <c r="L403" s="443"/>
      <c r="M403" s="182"/>
      <c r="N403" s="185"/>
      <c r="O403" s="266" t="str">
        <f>IF(H403="","",IF(OR(I403="",J403="",K403=""),Listes!$A$69,IF(AND(L403="",I403&lt;&gt;""),Listes!$A$70,IF(AND(H403&lt;L403,N403=""),Listes!$A$71,IF(AND(K403&lt;J403,N403=""),Listes!$A$72,IF(AND(L403&lt;&gt;"",L403&lt;H403,M403=""),Listes!$A$73,IF(AND(P403="",OR(I403&lt;&gt;"",J403&lt;&gt;"",K403&lt;&gt;"")),Listes!$A$74,"")))))))</f>
        <v/>
      </c>
      <c r="P403" s="90"/>
      <c r="Q403" s="158">
        <f t="shared" si="20"/>
        <v>0</v>
      </c>
    </row>
    <row r="404" spans="1:17" ht="20.100000000000001" customHeight="1" x14ac:dyDescent="0.25">
      <c r="A404" s="174">
        <v>398</v>
      </c>
      <c r="B404" s="180" t="str">
        <f>IF('Factures - Autres'!B404="","",'Factures - Autres'!B404)</f>
        <v/>
      </c>
      <c r="C404" s="181" t="str">
        <f>IF('Factures - Autres'!C404="","",'Factures - Autres'!C404)</f>
        <v/>
      </c>
      <c r="D404" s="181" t="str">
        <f>IF('Factures - Autres'!D404="","",'Factures - Autres'!D404)</f>
        <v/>
      </c>
      <c r="E404" s="180" t="str">
        <f>IF('Factures - Autres'!E404="","",'Factures - Autres'!E404)</f>
        <v/>
      </c>
      <c r="F404" s="255" t="str">
        <f>IF('Factures - Autres'!H404="","",'Factures - Autres'!F404)</f>
        <v/>
      </c>
      <c r="G404" s="439" t="str">
        <f>IF('Factures - Autres'!H404="","",'Factures - Autres'!G404)</f>
        <v/>
      </c>
      <c r="H404" s="440" t="str">
        <f>IF('Factures - Autres'!H404="","",'Factures - Autres'!H404)</f>
        <v/>
      </c>
      <c r="I404" s="257"/>
      <c r="J404" s="258" t="str">
        <f t="shared" si="18"/>
        <v/>
      </c>
      <c r="K404" s="442" t="str">
        <f t="shared" si="19"/>
        <v/>
      </c>
      <c r="L404" s="443"/>
      <c r="M404" s="182"/>
      <c r="N404" s="185"/>
      <c r="O404" s="266" t="str">
        <f>IF(H404="","",IF(OR(I404="",J404="",K404=""),Listes!$A$69,IF(AND(L404="",I404&lt;&gt;""),Listes!$A$70,IF(AND(H404&lt;L404,N404=""),Listes!$A$71,IF(AND(K404&lt;J404,N404=""),Listes!$A$72,IF(AND(L404&lt;&gt;"",L404&lt;H404,M404=""),Listes!$A$73,IF(AND(P404="",OR(I404&lt;&gt;"",J404&lt;&gt;"",K404&lt;&gt;"")),Listes!$A$74,"")))))))</f>
        <v/>
      </c>
      <c r="P404" s="90"/>
      <c r="Q404" s="158">
        <f t="shared" si="20"/>
        <v>0</v>
      </c>
    </row>
    <row r="405" spans="1:17" ht="20.100000000000001" customHeight="1" x14ac:dyDescent="0.25">
      <c r="A405" s="174">
        <v>399</v>
      </c>
      <c r="B405" s="180" t="str">
        <f>IF('Factures - Autres'!B405="","",'Factures - Autres'!B405)</f>
        <v/>
      </c>
      <c r="C405" s="181" t="str">
        <f>IF('Factures - Autres'!C405="","",'Factures - Autres'!C405)</f>
        <v/>
      </c>
      <c r="D405" s="181" t="str">
        <f>IF('Factures - Autres'!D405="","",'Factures - Autres'!D405)</f>
        <v/>
      </c>
      <c r="E405" s="180" t="str">
        <f>IF('Factures - Autres'!E405="","",'Factures - Autres'!E405)</f>
        <v/>
      </c>
      <c r="F405" s="255" t="str">
        <f>IF('Factures - Autres'!H405="","",'Factures - Autres'!F405)</f>
        <v/>
      </c>
      <c r="G405" s="439" t="str">
        <f>IF('Factures - Autres'!H405="","",'Factures - Autres'!G405)</f>
        <v/>
      </c>
      <c r="H405" s="440" t="str">
        <f>IF('Factures - Autres'!H405="","",'Factures - Autres'!H405)</f>
        <v/>
      </c>
      <c r="I405" s="257"/>
      <c r="J405" s="258" t="str">
        <f t="shared" si="18"/>
        <v/>
      </c>
      <c r="K405" s="442" t="str">
        <f t="shared" si="19"/>
        <v/>
      </c>
      <c r="L405" s="443"/>
      <c r="M405" s="182"/>
      <c r="N405" s="185"/>
      <c r="O405" s="266" t="str">
        <f>IF(H405="","",IF(OR(I405="",J405="",K405=""),Listes!$A$69,IF(AND(L405="",I405&lt;&gt;""),Listes!$A$70,IF(AND(H405&lt;L405,N405=""),Listes!$A$71,IF(AND(K405&lt;J405,N405=""),Listes!$A$72,IF(AND(L405&lt;&gt;"",L405&lt;H405,M405=""),Listes!$A$73,IF(AND(P405="",OR(I405&lt;&gt;"",J405&lt;&gt;"",K405&lt;&gt;"")),Listes!$A$74,"")))))))</f>
        <v/>
      </c>
      <c r="P405" s="90"/>
      <c r="Q405" s="158">
        <f t="shared" si="20"/>
        <v>0</v>
      </c>
    </row>
    <row r="406" spans="1:17" ht="20.100000000000001" customHeight="1" x14ac:dyDescent="0.25">
      <c r="A406" s="174">
        <v>400</v>
      </c>
      <c r="B406" s="180" t="str">
        <f>IF('Factures - Autres'!B406="","",'Factures - Autres'!B406)</f>
        <v/>
      </c>
      <c r="C406" s="181" t="str">
        <f>IF('Factures - Autres'!C406="","",'Factures - Autres'!C406)</f>
        <v/>
      </c>
      <c r="D406" s="181" t="str">
        <f>IF('Factures - Autres'!D406="","",'Factures - Autres'!D406)</f>
        <v/>
      </c>
      <c r="E406" s="180" t="str">
        <f>IF('Factures - Autres'!E406="","",'Factures - Autres'!E406)</f>
        <v/>
      </c>
      <c r="F406" s="255" t="str">
        <f>IF('Factures - Autres'!H406="","",'Factures - Autres'!F406)</f>
        <v/>
      </c>
      <c r="G406" s="439" t="str">
        <f>IF('Factures - Autres'!H406="","",'Factures - Autres'!G406)</f>
        <v/>
      </c>
      <c r="H406" s="440" t="str">
        <f>IF('Factures - Autres'!H406="","",'Factures - Autres'!H406)</f>
        <v/>
      </c>
      <c r="I406" s="257"/>
      <c r="J406" s="258" t="str">
        <f t="shared" si="18"/>
        <v/>
      </c>
      <c r="K406" s="442" t="str">
        <f t="shared" si="19"/>
        <v/>
      </c>
      <c r="L406" s="443"/>
      <c r="M406" s="182"/>
      <c r="N406" s="185"/>
      <c r="O406" s="266" t="str">
        <f>IF(H406="","",IF(OR(I406="",J406="",K406=""),Listes!$A$69,IF(AND(L406="",I406&lt;&gt;""),Listes!$A$70,IF(AND(H406&lt;L406,N406=""),Listes!$A$71,IF(AND(K406&lt;J406,N406=""),Listes!$A$72,IF(AND(L406&lt;&gt;"",L406&lt;H406,M406=""),Listes!$A$73,IF(AND(P406="",OR(I406&lt;&gt;"",J406&lt;&gt;"",K406&lt;&gt;"")),Listes!$A$74,"")))))))</f>
        <v/>
      </c>
      <c r="P406" s="90"/>
      <c r="Q406" s="158">
        <f t="shared" si="20"/>
        <v>0</v>
      </c>
    </row>
    <row r="407" spans="1:17" ht="20.100000000000001" customHeight="1" x14ac:dyDescent="0.25">
      <c r="A407" s="174">
        <v>401</v>
      </c>
      <c r="B407" s="180" t="str">
        <f>IF('Factures - Autres'!B407="","",'Factures - Autres'!B407)</f>
        <v/>
      </c>
      <c r="C407" s="181" t="str">
        <f>IF('Factures - Autres'!C407="","",'Factures - Autres'!C407)</f>
        <v/>
      </c>
      <c r="D407" s="181" t="str">
        <f>IF('Factures - Autres'!D407="","",'Factures - Autres'!D407)</f>
        <v/>
      </c>
      <c r="E407" s="180" t="str">
        <f>IF('Factures - Autres'!E407="","",'Factures - Autres'!E407)</f>
        <v/>
      </c>
      <c r="F407" s="255" t="str">
        <f>IF('Factures - Autres'!H407="","",'Factures - Autres'!F407)</f>
        <v/>
      </c>
      <c r="G407" s="439" t="str">
        <f>IF('Factures - Autres'!H407="","",'Factures - Autres'!G407)</f>
        <v/>
      </c>
      <c r="H407" s="440" t="str">
        <f>IF('Factures - Autres'!H407="","",'Factures - Autres'!H407)</f>
        <v/>
      </c>
      <c r="I407" s="257"/>
      <c r="J407" s="258" t="str">
        <f t="shared" si="18"/>
        <v/>
      </c>
      <c r="K407" s="442" t="str">
        <f t="shared" si="19"/>
        <v/>
      </c>
      <c r="L407" s="443"/>
      <c r="M407" s="182"/>
      <c r="N407" s="185"/>
      <c r="O407" s="266" t="str">
        <f>IF(H407="","",IF(OR(I407="",J407="",K407=""),Listes!$A$69,IF(AND(L407="",I407&lt;&gt;""),Listes!$A$70,IF(AND(H407&lt;L407,N407=""),Listes!$A$71,IF(AND(K407&lt;J407,N407=""),Listes!$A$72,IF(AND(L407&lt;&gt;"",L407&lt;H407,M407=""),Listes!$A$73,IF(AND(P407="",OR(I407&lt;&gt;"",J407&lt;&gt;"",K407&lt;&gt;"")),Listes!$A$74,"")))))))</f>
        <v/>
      </c>
      <c r="P407" s="90"/>
      <c r="Q407" s="158">
        <f t="shared" si="20"/>
        <v>0</v>
      </c>
    </row>
    <row r="408" spans="1:17" ht="20.100000000000001" customHeight="1" x14ac:dyDescent="0.25">
      <c r="A408" s="174">
        <v>402</v>
      </c>
      <c r="B408" s="180" t="str">
        <f>IF('Factures - Autres'!B408="","",'Factures - Autres'!B408)</f>
        <v/>
      </c>
      <c r="C408" s="181" t="str">
        <f>IF('Factures - Autres'!C408="","",'Factures - Autres'!C408)</f>
        <v/>
      </c>
      <c r="D408" s="181" t="str">
        <f>IF('Factures - Autres'!D408="","",'Factures - Autres'!D408)</f>
        <v/>
      </c>
      <c r="E408" s="180" t="str">
        <f>IF('Factures - Autres'!E408="","",'Factures - Autres'!E408)</f>
        <v/>
      </c>
      <c r="F408" s="255" t="str">
        <f>IF('Factures - Autres'!H408="","",'Factures - Autres'!F408)</f>
        <v/>
      </c>
      <c r="G408" s="439" t="str">
        <f>IF('Factures - Autres'!H408="","",'Factures - Autres'!G408)</f>
        <v/>
      </c>
      <c r="H408" s="440" t="str">
        <f>IF('Factures - Autres'!H408="","",'Factures - Autres'!H408)</f>
        <v/>
      </c>
      <c r="I408" s="257"/>
      <c r="J408" s="258" t="str">
        <f t="shared" si="18"/>
        <v/>
      </c>
      <c r="K408" s="442" t="str">
        <f t="shared" si="19"/>
        <v/>
      </c>
      <c r="L408" s="443"/>
      <c r="M408" s="182"/>
      <c r="N408" s="185"/>
      <c r="O408" s="266" t="str">
        <f>IF(H408="","",IF(OR(I408="",J408="",K408=""),Listes!$A$69,IF(AND(L408="",I408&lt;&gt;""),Listes!$A$70,IF(AND(H408&lt;L408,N408=""),Listes!$A$71,IF(AND(K408&lt;J408,N408=""),Listes!$A$72,IF(AND(L408&lt;&gt;"",L408&lt;H408,M408=""),Listes!$A$73,IF(AND(P408="",OR(I408&lt;&gt;"",J408&lt;&gt;"",K408&lt;&gt;"")),Listes!$A$74,"")))))))</f>
        <v/>
      </c>
      <c r="P408" s="90"/>
      <c r="Q408" s="158">
        <f t="shared" si="20"/>
        <v>0</v>
      </c>
    </row>
    <row r="409" spans="1:17" ht="20.100000000000001" customHeight="1" x14ac:dyDescent="0.25">
      <c r="A409" s="174">
        <v>403</v>
      </c>
      <c r="B409" s="180" t="str">
        <f>IF('Factures - Autres'!B409="","",'Factures - Autres'!B409)</f>
        <v/>
      </c>
      <c r="C409" s="181" t="str">
        <f>IF('Factures - Autres'!C409="","",'Factures - Autres'!C409)</f>
        <v/>
      </c>
      <c r="D409" s="181" t="str">
        <f>IF('Factures - Autres'!D409="","",'Factures - Autres'!D409)</f>
        <v/>
      </c>
      <c r="E409" s="180" t="str">
        <f>IF('Factures - Autres'!E409="","",'Factures - Autres'!E409)</f>
        <v/>
      </c>
      <c r="F409" s="255" t="str">
        <f>IF('Factures - Autres'!H409="","",'Factures - Autres'!F409)</f>
        <v/>
      </c>
      <c r="G409" s="439" t="str">
        <f>IF('Factures - Autres'!H409="","",'Factures - Autres'!G409)</f>
        <v/>
      </c>
      <c r="H409" s="440" t="str">
        <f>IF('Factures - Autres'!H409="","",'Factures - Autres'!H409)</f>
        <v/>
      </c>
      <c r="I409" s="257"/>
      <c r="J409" s="258" t="str">
        <f t="shared" si="18"/>
        <v/>
      </c>
      <c r="K409" s="442" t="str">
        <f t="shared" si="19"/>
        <v/>
      </c>
      <c r="L409" s="443"/>
      <c r="M409" s="182"/>
      <c r="N409" s="185"/>
      <c r="O409" s="266" t="str">
        <f>IF(H409="","",IF(OR(I409="",J409="",K409=""),Listes!$A$69,IF(AND(L409="",I409&lt;&gt;""),Listes!$A$70,IF(AND(H409&lt;L409,N409=""),Listes!$A$71,IF(AND(K409&lt;J409,N409=""),Listes!$A$72,IF(AND(L409&lt;&gt;"",L409&lt;H409,M409=""),Listes!$A$73,IF(AND(P409="",OR(I409&lt;&gt;"",J409&lt;&gt;"",K409&lt;&gt;"")),Listes!$A$74,"")))))))</f>
        <v/>
      </c>
      <c r="P409" s="90"/>
      <c r="Q409" s="158">
        <f t="shared" si="20"/>
        <v>0</v>
      </c>
    </row>
    <row r="410" spans="1:17" ht="20.100000000000001" customHeight="1" x14ac:dyDescent="0.25">
      <c r="A410" s="174">
        <v>404</v>
      </c>
      <c r="B410" s="180" t="str">
        <f>IF('Factures - Autres'!B410="","",'Factures - Autres'!B410)</f>
        <v/>
      </c>
      <c r="C410" s="181" t="str">
        <f>IF('Factures - Autres'!C410="","",'Factures - Autres'!C410)</f>
        <v/>
      </c>
      <c r="D410" s="181" t="str">
        <f>IF('Factures - Autres'!D410="","",'Factures - Autres'!D410)</f>
        <v/>
      </c>
      <c r="E410" s="180" t="str">
        <f>IF('Factures - Autres'!E410="","",'Factures - Autres'!E410)</f>
        <v/>
      </c>
      <c r="F410" s="255" t="str">
        <f>IF('Factures - Autres'!H410="","",'Factures - Autres'!F410)</f>
        <v/>
      </c>
      <c r="G410" s="439" t="str">
        <f>IF('Factures - Autres'!H410="","",'Factures - Autres'!G410)</f>
        <v/>
      </c>
      <c r="H410" s="440" t="str">
        <f>IF('Factures - Autres'!H410="","",'Factures - Autres'!H410)</f>
        <v/>
      </c>
      <c r="I410" s="257"/>
      <c r="J410" s="258" t="str">
        <f t="shared" si="18"/>
        <v/>
      </c>
      <c r="K410" s="442" t="str">
        <f t="shared" si="19"/>
        <v/>
      </c>
      <c r="L410" s="443"/>
      <c r="M410" s="182"/>
      <c r="N410" s="185"/>
      <c r="O410" s="266" t="str">
        <f>IF(H410="","",IF(OR(I410="",J410="",K410=""),Listes!$A$69,IF(AND(L410="",I410&lt;&gt;""),Listes!$A$70,IF(AND(H410&lt;L410,N410=""),Listes!$A$71,IF(AND(K410&lt;J410,N410=""),Listes!$A$72,IF(AND(L410&lt;&gt;"",L410&lt;H410,M410=""),Listes!$A$73,IF(AND(P410="",OR(I410&lt;&gt;"",J410&lt;&gt;"",K410&lt;&gt;"")),Listes!$A$74,"")))))))</f>
        <v/>
      </c>
      <c r="P410" s="90"/>
      <c r="Q410" s="158">
        <f t="shared" si="20"/>
        <v>0</v>
      </c>
    </row>
    <row r="411" spans="1:17" ht="20.100000000000001" customHeight="1" x14ac:dyDescent="0.25">
      <c r="A411" s="174">
        <v>405</v>
      </c>
      <c r="B411" s="180" t="str">
        <f>IF('Factures - Autres'!B411="","",'Factures - Autres'!B411)</f>
        <v/>
      </c>
      <c r="C411" s="181" t="str">
        <f>IF('Factures - Autres'!C411="","",'Factures - Autres'!C411)</f>
        <v/>
      </c>
      <c r="D411" s="181" t="str">
        <f>IF('Factures - Autres'!D411="","",'Factures - Autres'!D411)</f>
        <v/>
      </c>
      <c r="E411" s="180" t="str">
        <f>IF('Factures - Autres'!E411="","",'Factures - Autres'!E411)</f>
        <v/>
      </c>
      <c r="F411" s="255" t="str">
        <f>IF('Factures - Autres'!H411="","",'Factures - Autres'!F411)</f>
        <v/>
      </c>
      <c r="G411" s="439" t="str">
        <f>IF('Factures - Autres'!H411="","",'Factures - Autres'!G411)</f>
        <v/>
      </c>
      <c r="H411" s="440" t="str">
        <f>IF('Factures - Autres'!H411="","",'Factures - Autres'!H411)</f>
        <v/>
      </c>
      <c r="I411" s="257"/>
      <c r="J411" s="258" t="str">
        <f t="shared" si="18"/>
        <v/>
      </c>
      <c r="K411" s="442" t="str">
        <f t="shared" si="19"/>
        <v/>
      </c>
      <c r="L411" s="443"/>
      <c r="M411" s="182"/>
      <c r="N411" s="185"/>
      <c r="O411" s="266" t="str">
        <f>IF(H411="","",IF(OR(I411="",J411="",K411=""),Listes!$A$69,IF(AND(L411="",I411&lt;&gt;""),Listes!$A$70,IF(AND(H411&lt;L411,N411=""),Listes!$A$71,IF(AND(K411&lt;J411,N411=""),Listes!$A$72,IF(AND(L411&lt;&gt;"",L411&lt;H411,M411=""),Listes!$A$73,IF(AND(P411="",OR(I411&lt;&gt;"",J411&lt;&gt;"",K411&lt;&gt;"")),Listes!$A$74,"")))))))</f>
        <v/>
      </c>
      <c r="P411" s="90"/>
      <c r="Q411" s="158">
        <f t="shared" si="20"/>
        <v>0</v>
      </c>
    </row>
    <row r="412" spans="1:17" ht="20.100000000000001" customHeight="1" x14ac:dyDescent="0.25">
      <c r="A412" s="174">
        <v>406</v>
      </c>
      <c r="B412" s="180" t="str">
        <f>IF('Factures - Autres'!B412="","",'Factures - Autres'!B412)</f>
        <v/>
      </c>
      <c r="C412" s="181" t="str">
        <f>IF('Factures - Autres'!C412="","",'Factures - Autres'!C412)</f>
        <v/>
      </c>
      <c r="D412" s="181" t="str">
        <f>IF('Factures - Autres'!D412="","",'Factures - Autres'!D412)</f>
        <v/>
      </c>
      <c r="E412" s="180" t="str">
        <f>IF('Factures - Autres'!E412="","",'Factures - Autres'!E412)</f>
        <v/>
      </c>
      <c r="F412" s="255" t="str">
        <f>IF('Factures - Autres'!H412="","",'Factures - Autres'!F412)</f>
        <v/>
      </c>
      <c r="G412" s="439" t="str">
        <f>IF('Factures - Autres'!H412="","",'Factures - Autres'!G412)</f>
        <v/>
      </c>
      <c r="H412" s="440" t="str">
        <f>IF('Factures - Autres'!H412="","",'Factures - Autres'!H412)</f>
        <v/>
      </c>
      <c r="I412" s="257"/>
      <c r="J412" s="258" t="str">
        <f t="shared" si="18"/>
        <v/>
      </c>
      <c r="K412" s="442" t="str">
        <f t="shared" si="19"/>
        <v/>
      </c>
      <c r="L412" s="443"/>
      <c r="M412" s="182"/>
      <c r="N412" s="185"/>
      <c r="O412" s="266" t="str">
        <f>IF(H412="","",IF(OR(I412="",J412="",K412=""),Listes!$A$69,IF(AND(L412="",I412&lt;&gt;""),Listes!$A$70,IF(AND(H412&lt;L412,N412=""),Listes!$A$71,IF(AND(K412&lt;J412,N412=""),Listes!$A$72,IF(AND(L412&lt;&gt;"",L412&lt;H412,M412=""),Listes!$A$73,IF(AND(P412="",OR(I412&lt;&gt;"",J412&lt;&gt;"",K412&lt;&gt;"")),Listes!$A$74,"")))))))</f>
        <v/>
      </c>
      <c r="P412" s="90"/>
      <c r="Q412" s="158">
        <f t="shared" si="20"/>
        <v>0</v>
      </c>
    </row>
    <row r="413" spans="1:17" ht="20.100000000000001" customHeight="1" x14ac:dyDescent="0.25">
      <c r="A413" s="174">
        <v>407</v>
      </c>
      <c r="B413" s="180" t="str">
        <f>IF('Factures - Autres'!B413="","",'Factures - Autres'!B413)</f>
        <v/>
      </c>
      <c r="C413" s="181" t="str">
        <f>IF('Factures - Autres'!C413="","",'Factures - Autres'!C413)</f>
        <v/>
      </c>
      <c r="D413" s="181" t="str">
        <f>IF('Factures - Autres'!D413="","",'Factures - Autres'!D413)</f>
        <v/>
      </c>
      <c r="E413" s="180" t="str">
        <f>IF('Factures - Autres'!E413="","",'Factures - Autres'!E413)</f>
        <v/>
      </c>
      <c r="F413" s="255" t="str">
        <f>IF('Factures - Autres'!H413="","",'Factures - Autres'!F413)</f>
        <v/>
      </c>
      <c r="G413" s="439" t="str">
        <f>IF('Factures - Autres'!H413="","",'Factures - Autres'!G413)</f>
        <v/>
      </c>
      <c r="H413" s="440" t="str">
        <f>IF('Factures - Autres'!H413="","",'Factures - Autres'!H413)</f>
        <v/>
      </c>
      <c r="I413" s="257"/>
      <c r="J413" s="258" t="str">
        <f t="shared" si="18"/>
        <v/>
      </c>
      <c r="K413" s="442" t="str">
        <f t="shared" si="19"/>
        <v/>
      </c>
      <c r="L413" s="443"/>
      <c r="M413" s="182"/>
      <c r="N413" s="185"/>
      <c r="O413" s="266" t="str">
        <f>IF(H413="","",IF(OR(I413="",J413="",K413=""),Listes!$A$69,IF(AND(L413="",I413&lt;&gt;""),Listes!$A$70,IF(AND(H413&lt;L413,N413=""),Listes!$A$71,IF(AND(K413&lt;J413,N413=""),Listes!$A$72,IF(AND(L413&lt;&gt;"",L413&lt;H413,M413=""),Listes!$A$73,IF(AND(P413="",OR(I413&lt;&gt;"",J413&lt;&gt;"",K413&lt;&gt;"")),Listes!$A$74,"")))))))</f>
        <v/>
      </c>
      <c r="P413" s="90"/>
      <c r="Q413" s="158">
        <f t="shared" si="20"/>
        <v>0</v>
      </c>
    </row>
    <row r="414" spans="1:17" ht="20.100000000000001" customHeight="1" x14ac:dyDescent="0.25">
      <c r="A414" s="174">
        <v>408</v>
      </c>
      <c r="B414" s="180" t="str">
        <f>IF('Factures - Autres'!B414="","",'Factures - Autres'!B414)</f>
        <v/>
      </c>
      <c r="C414" s="181" t="str">
        <f>IF('Factures - Autres'!C414="","",'Factures - Autres'!C414)</f>
        <v/>
      </c>
      <c r="D414" s="181" t="str">
        <f>IF('Factures - Autres'!D414="","",'Factures - Autres'!D414)</f>
        <v/>
      </c>
      <c r="E414" s="180" t="str">
        <f>IF('Factures - Autres'!E414="","",'Factures - Autres'!E414)</f>
        <v/>
      </c>
      <c r="F414" s="255" t="str">
        <f>IF('Factures - Autres'!H414="","",'Factures - Autres'!F414)</f>
        <v/>
      </c>
      <c r="G414" s="439" t="str">
        <f>IF('Factures - Autres'!H414="","",'Factures - Autres'!G414)</f>
        <v/>
      </c>
      <c r="H414" s="440" t="str">
        <f>IF('Factures - Autres'!H414="","",'Factures - Autres'!H414)</f>
        <v/>
      </c>
      <c r="I414" s="257"/>
      <c r="J414" s="258" t="str">
        <f t="shared" si="18"/>
        <v/>
      </c>
      <c r="K414" s="442" t="str">
        <f t="shared" si="19"/>
        <v/>
      </c>
      <c r="L414" s="443"/>
      <c r="M414" s="182"/>
      <c r="N414" s="185"/>
      <c r="O414" s="266" t="str">
        <f>IF(H414="","",IF(OR(I414="",J414="",K414=""),Listes!$A$69,IF(AND(L414="",I414&lt;&gt;""),Listes!$A$70,IF(AND(H414&lt;L414,N414=""),Listes!$A$71,IF(AND(K414&lt;J414,N414=""),Listes!$A$72,IF(AND(L414&lt;&gt;"",L414&lt;H414,M414=""),Listes!$A$73,IF(AND(P414="",OR(I414&lt;&gt;"",J414&lt;&gt;"",K414&lt;&gt;"")),Listes!$A$74,"")))))))</f>
        <v/>
      </c>
      <c r="P414" s="90"/>
      <c r="Q414" s="158">
        <f t="shared" si="20"/>
        <v>0</v>
      </c>
    </row>
    <row r="415" spans="1:17" ht="20.100000000000001" customHeight="1" x14ac:dyDescent="0.25">
      <c r="A415" s="174">
        <v>409</v>
      </c>
      <c r="B415" s="180" t="str">
        <f>IF('Factures - Autres'!B415="","",'Factures - Autres'!B415)</f>
        <v/>
      </c>
      <c r="C415" s="181" t="str">
        <f>IF('Factures - Autres'!C415="","",'Factures - Autres'!C415)</f>
        <v/>
      </c>
      <c r="D415" s="181" t="str">
        <f>IF('Factures - Autres'!D415="","",'Factures - Autres'!D415)</f>
        <v/>
      </c>
      <c r="E415" s="180" t="str">
        <f>IF('Factures - Autres'!E415="","",'Factures - Autres'!E415)</f>
        <v/>
      </c>
      <c r="F415" s="255" t="str">
        <f>IF('Factures - Autres'!H415="","",'Factures - Autres'!F415)</f>
        <v/>
      </c>
      <c r="G415" s="439" t="str">
        <f>IF('Factures - Autres'!H415="","",'Factures - Autres'!G415)</f>
        <v/>
      </c>
      <c r="H415" s="440" t="str">
        <f>IF('Factures - Autres'!H415="","",'Factures - Autres'!H415)</f>
        <v/>
      </c>
      <c r="I415" s="257"/>
      <c r="J415" s="258" t="str">
        <f t="shared" si="18"/>
        <v/>
      </c>
      <c r="K415" s="442" t="str">
        <f t="shared" si="19"/>
        <v/>
      </c>
      <c r="L415" s="443"/>
      <c r="M415" s="182"/>
      <c r="N415" s="185"/>
      <c r="O415" s="266" t="str">
        <f>IF(H415="","",IF(OR(I415="",J415="",K415=""),Listes!$A$69,IF(AND(L415="",I415&lt;&gt;""),Listes!$A$70,IF(AND(H415&lt;L415,N415=""),Listes!$A$71,IF(AND(K415&lt;J415,N415=""),Listes!$A$72,IF(AND(L415&lt;&gt;"",L415&lt;H415,M415=""),Listes!$A$73,IF(AND(P415="",OR(I415&lt;&gt;"",J415&lt;&gt;"",K415&lt;&gt;"")),Listes!$A$74,"")))))))</f>
        <v/>
      </c>
      <c r="P415" s="90"/>
      <c r="Q415" s="158">
        <f t="shared" si="20"/>
        <v>0</v>
      </c>
    </row>
    <row r="416" spans="1:17" ht="20.100000000000001" customHeight="1" x14ac:dyDescent="0.25">
      <c r="A416" s="174">
        <v>410</v>
      </c>
      <c r="B416" s="180" t="str">
        <f>IF('Factures - Autres'!B416="","",'Factures - Autres'!B416)</f>
        <v/>
      </c>
      <c r="C416" s="181" t="str">
        <f>IF('Factures - Autres'!C416="","",'Factures - Autres'!C416)</f>
        <v/>
      </c>
      <c r="D416" s="181" t="str">
        <f>IF('Factures - Autres'!D416="","",'Factures - Autres'!D416)</f>
        <v/>
      </c>
      <c r="E416" s="180" t="str">
        <f>IF('Factures - Autres'!E416="","",'Factures - Autres'!E416)</f>
        <v/>
      </c>
      <c r="F416" s="255" t="str">
        <f>IF('Factures - Autres'!H416="","",'Factures - Autres'!F416)</f>
        <v/>
      </c>
      <c r="G416" s="439" t="str">
        <f>IF('Factures - Autres'!H416="","",'Factures - Autres'!G416)</f>
        <v/>
      </c>
      <c r="H416" s="440" t="str">
        <f>IF('Factures - Autres'!H416="","",'Factures - Autres'!H416)</f>
        <v/>
      </c>
      <c r="I416" s="257"/>
      <c r="J416" s="258" t="str">
        <f t="shared" si="18"/>
        <v/>
      </c>
      <c r="K416" s="442" t="str">
        <f t="shared" si="19"/>
        <v/>
      </c>
      <c r="L416" s="443"/>
      <c r="M416" s="182"/>
      <c r="N416" s="185"/>
      <c r="O416" s="266" t="str">
        <f>IF(H416="","",IF(OR(I416="",J416="",K416=""),Listes!$A$69,IF(AND(L416="",I416&lt;&gt;""),Listes!$A$70,IF(AND(H416&lt;L416,N416=""),Listes!$A$71,IF(AND(K416&lt;J416,N416=""),Listes!$A$72,IF(AND(L416&lt;&gt;"",L416&lt;H416,M416=""),Listes!$A$73,IF(AND(P416="",OR(I416&lt;&gt;"",J416&lt;&gt;"",K416&lt;&gt;"")),Listes!$A$74,"")))))))</f>
        <v/>
      </c>
      <c r="P416" s="90"/>
      <c r="Q416" s="158">
        <f t="shared" si="20"/>
        <v>0</v>
      </c>
    </row>
    <row r="417" spans="1:17" ht="20.100000000000001" customHeight="1" x14ac:dyDescent="0.25">
      <c r="A417" s="174">
        <v>411</v>
      </c>
      <c r="B417" s="180" t="str">
        <f>IF('Factures - Autres'!B417="","",'Factures - Autres'!B417)</f>
        <v/>
      </c>
      <c r="C417" s="181" t="str">
        <f>IF('Factures - Autres'!C417="","",'Factures - Autres'!C417)</f>
        <v/>
      </c>
      <c r="D417" s="181" t="str">
        <f>IF('Factures - Autres'!D417="","",'Factures - Autres'!D417)</f>
        <v/>
      </c>
      <c r="E417" s="180" t="str">
        <f>IF('Factures - Autres'!E417="","",'Factures - Autres'!E417)</f>
        <v/>
      </c>
      <c r="F417" s="255" t="str">
        <f>IF('Factures - Autres'!H417="","",'Factures - Autres'!F417)</f>
        <v/>
      </c>
      <c r="G417" s="439" t="str">
        <f>IF('Factures - Autres'!H417="","",'Factures - Autres'!G417)</f>
        <v/>
      </c>
      <c r="H417" s="440" t="str">
        <f>IF('Factures - Autres'!H417="","",'Factures - Autres'!H417)</f>
        <v/>
      </c>
      <c r="I417" s="257"/>
      <c r="J417" s="258" t="str">
        <f t="shared" si="18"/>
        <v/>
      </c>
      <c r="K417" s="442" t="str">
        <f t="shared" si="19"/>
        <v/>
      </c>
      <c r="L417" s="443"/>
      <c r="M417" s="182"/>
      <c r="N417" s="185"/>
      <c r="O417" s="266" t="str">
        <f>IF(H417="","",IF(OR(I417="",J417="",K417=""),Listes!$A$69,IF(AND(L417="",I417&lt;&gt;""),Listes!$A$70,IF(AND(H417&lt;L417,N417=""),Listes!$A$71,IF(AND(K417&lt;J417,N417=""),Listes!$A$72,IF(AND(L417&lt;&gt;"",L417&lt;H417,M417=""),Listes!$A$73,IF(AND(P417="",OR(I417&lt;&gt;"",J417&lt;&gt;"",K417&lt;&gt;"")),Listes!$A$74,"")))))))</f>
        <v/>
      </c>
      <c r="P417" s="90"/>
      <c r="Q417" s="158">
        <f t="shared" si="20"/>
        <v>0</v>
      </c>
    </row>
    <row r="418" spans="1:17" ht="20.100000000000001" customHeight="1" x14ac:dyDescent="0.25">
      <c r="A418" s="174">
        <v>412</v>
      </c>
      <c r="B418" s="180" t="str">
        <f>IF('Factures - Autres'!B418="","",'Factures - Autres'!B418)</f>
        <v/>
      </c>
      <c r="C418" s="181" t="str">
        <f>IF('Factures - Autres'!C418="","",'Factures - Autres'!C418)</f>
        <v/>
      </c>
      <c r="D418" s="181" t="str">
        <f>IF('Factures - Autres'!D418="","",'Factures - Autres'!D418)</f>
        <v/>
      </c>
      <c r="E418" s="180" t="str">
        <f>IF('Factures - Autres'!E418="","",'Factures - Autres'!E418)</f>
        <v/>
      </c>
      <c r="F418" s="255" t="str">
        <f>IF('Factures - Autres'!H418="","",'Factures - Autres'!F418)</f>
        <v/>
      </c>
      <c r="G418" s="439" t="str">
        <f>IF('Factures - Autres'!H418="","",'Factures - Autres'!G418)</f>
        <v/>
      </c>
      <c r="H418" s="440" t="str">
        <f>IF('Factures - Autres'!H418="","",'Factures - Autres'!H418)</f>
        <v/>
      </c>
      <c r="I418" s="257"/>
      <c r="J418" s="258" t="str">
        <f t="shared" si="18"/>
        <v/>
      </c>
      <c r="K418" s="442" t="str">
        <f t="shared" si="19"/>
        <v/>
      </c>
      <c r="L418" s="443"/>
      <c r="M418" s="182"/>
      <c r="N418" s="185"/>
      <c r="O418" s="266" t="str">
        <f>IF(H418="","",IF(OR(I418="",J418="",K418=""),Listes!$A$69,IF(AND(L418="",I418&lt;&gt;""),Listes!$A$70,IF(AND(H418&lt;L418,N418=""),Listes!$A$71,IF(AND(K418&lt;J418,N418=""),Listes!$A$72,IF(AND(L418&lt;&gt;"",L418&lt;H418,M418=""),Listes!$A$73,IF(AND(P418="",OR(I418&lt;&gt;"",J418&lt;&gt;"",K418&lt;&gt;"")),Listes!$A$74,"")))))))</f>
        <v/>
      </c>
      <c r="P418" s="90"/>
      <c r="Q418" s="158">
        <f t="shared" si="20"/>
        <v>0</v>
      </c>
    </row>
    <row r="419" spans="1:17" ht="20.100000000000001" customHeight="1" x14ac:dyDescent="0.25">
      <c r="A419" s="174">
        <v>413</v>
      </c>
      <c r="B419" s="180" t="str">
        <f>IF('Factures - Autres'!B419="","",'Factures - Autres'!B419)</f>
        <v/>
      </c>
      <c r="C419" s="181" t="str">
        <f>IF('Factures - Autres'!C419="","",'Factures - Autres'!C419)</f>
        <v/>
      </c>
      <c r="D419" s="181" t="str">
        <f>IF('Factures - Autres'!D419="","",'Factures - Autres'!D419)</f>
        <v/>
      </c>
      <c r="E419" s="180" t="str">
        <f>IF('Factures - Autres'!E419="","",'Factures - Autres'!E419)</f>
        <v/>
      </c>
      <c r="F419" s="255" t="str">
        <f>IF('Factures - Autres'!H419="","",'Factures - Autres'!F419)</f>
        <v/>
      </c>
      <c r="G419" s="439" t="str">
        <f>IF('Factures - Autres'!H419="","",'Factures - Autres'!G419)</f>
        <v/>
      </c>
      <c r="H419" s="440" t="str">
        <f>IF('Factures - Autres'!H419="","",'Factures - Autres'!H419)</f>
        <v/>
      </c>
      <c r="I419" s="257"/>
      <c r="J419" s="258" t="str">
        <f t="shared" si="18"/>
        <v/>
      </c>
      <c r="K419" s="442" t="str">
        <f t="shared" si="19"/>
        <v/>
      </c>
      <c r="L419" s="443"/>
      <c r="M419" s="182"/>
      <c r="N419" s="185"/>
      <c r="O419" s="266" t="str">
        <f>IF(H419="","",IF(OR(I419="",J419="",K419=""),Listes!$A$69,IF(AND(L419="",I419&lt;&gt;""),Listes!$A$70,IF(AND(H419&lt;L419,N419=""),Listes!$A$71,IF(AND(K419&lt;J419,N419=""),Listes!$A$72,IF(AND(L419&lt;&gt;"",L419&lt;H419,M419=""),Listes!$A$73,IF(AND(P419="",OR(I419&lt;&gt;"",J419&lt;&gt;"",K419&lt;&gt;"")),Listes!$A$74,"")))))))</f>
        <v/>
      </c>
      <c r="P419" s="90"/>
      <c r="Q419" s="158">
        <f t="shared" si="20"/>
        <v>0</v>
      </c>
    </row>
    <row r="420" spans="1:17" ht="20.100000000000001" customHeight="1" x14ac:dyDescent="0.25">
      <c r="A420" s="174">
        <v>414</v>
      </c>
      <c r="B420" s="180" t="str">
        <f>IF('Factures - Autres'!B420="","",'Factures - Autres'!B420)</f>
        <v/>
      </c>
      <c r="C420" s="181" t="str">
        <f>IF('Factures - Autres'!C420="","",'Factures - Autres'!C420)</f>
        <v/>
      </c>
      <c r="D420" s="181" t="str">
        <f>IF('Factures - Autres'!D420="","",'Factures - Autres'!D420)</f>
        <v/>
      </c>
      <c r="E420" s="180" t="str">
        <f>IF('Factures - Autres'!E420="","",'Factures - Autres'!E420)</f>
        <v/>
      </c>
      <c r="F420" s="255" t="str">
        <f>IF('Factures - Autres'!H420="","",'Factures - Autres'!F420)</f>
        <v/>
      </c>
      <c r="G420" s="439" t="str">
        <f>IF('Factures - Autres'!H420="","",'Factures - Autres'!G420)</f>
        <v/>
      </c>
      <c r="H420" s="440" t="str">
        <f>IF('Factures - Autres'!H420="","",'Factures - Autres'!H420)</f>
        <v/>
      </c>
      <c r="I420" s="257"/>
      <c r="J420" s="258" t="str">
        <f t="shared" si="18"/>
        <v/>
      </c>
      <c r="K420" s="442" t="str">
        <f t="shared" si="19"/>
        <v/>
      </c>
      <c r="L420" s="443"/>
      <c r="M420" s="182"/>
      <c r="N420" s="185"/>
      <c r="O420" s="266" t="str">
        <f>IF(H420="","",IF(OR(I420="",J420="",K420=""),Listes!$A$69,IF(AND(L420="",I420&lt;&gt;""),Listes!$A$70,IF(AND(H420&lt;L420,N420=""),Listes!$A$71,IF(AND(K420&lt;J420,N420=""),Listes!$A$72,IF(AND(L420&lt;&gt;"",L420&lt;H420,M420=""),Listes!$A$73,IF(AND(P420="",OR(I420&lt;&gt;"",J420&lt;&gt;"",K420&lt;&gt;"")),Listes!$A$74,"")))))))</f>
        <v/>
      </c>
      <c r="P420" s="90"/>
      <c r="Q420" s="158">
        <f t="shared" si="20"/>
        <v>0</v>
      </c>
    </row>
    <row r="421" spans="1:17" ht="20.100000000000001" customHeight="1" x14ac:dyDescent="0.25">
      <c r="A421" s="174">
        <v>415</v>
      </c>
      <c r="B421" s="180" t="str">
        <f>IF('Factures - Autres'!B421="","",'Factures - Autres'!B421)</f>
        <v/>
      </c>
      <c r="C421" s="181" t="str">
        <f>IF('Factures - Autres'!C421="","",'Factures - Autres'!C421)</f>
        <v/>
      </c>
      <c r="D421" s="181" t="str">
        <f>IF('Factures - Autres'!D421="","",'Factures - Autres'!D421)</f>
        <v/>
      </c>
      <c r="E421" s="180" t="str">
        <f>IF('Factures - Autres'!E421="","",'Factures - Autres'!E421)</f>
        <v/>
      </c>
      <c r="F421" s="255" t="str">
        <f>IF('Factures - Autres'!H421="","",'Factures - Autres'!F421)</f>
        <v/>
      </c>
      <c r="G421" s="439" t="str">
        <f>IF('Factures - Autres'!H421="","",'Factures - Autres'!G421)</f>
        <v/>
      </c>
      <c r="H421" s="440" t="str">
        <f>IF('Factures - Autres'!H421="","",'Factures - Autres'!H421)</f>
        <v/>
      </c>
      <c r="I421" s="257"/>
      <c r="J421" s="258" t="str">
        <f t="shared" si="18"/>
        <v/>
      </c>
      <c r="K421" s="442" t="str">
        <f t="shared" si="19"/>
        <v/>
      </c>
      <c r="L421" s="443"/>
      <c r="M421" s="182"/>
      <c r="N421" s="185"/>
      <c r="O421" s="266" t="str">
        <f>IF(H421="","",IF(OR(I421="",J421="",K421=""),Listes!$A$69,IF(AND(L421="",I421&lt;&gt;""),Listes!$A$70,IF(AND(H421&lt;L421,N421=""),Listes!$A$71,IF(AND(K421&lt;J421,N421=""),Listes!$A$72,IF(AND(L421&lt;&gt;"",L421&lt;H421,M421=""),Listes!$A$73,IF(AND(P421="",OR(I421&lt;&gt;"",J421&lt;&gt;"",K421&lt;&gt;"")),Listes!$A$74,"")))))))</f>
        <v/>
      </c>
      <c r="P421" s="90"/>
      <c r="Q421" s="158">
        <f t="shared" si="20"/>
        <v>0</v>
      </c>
    </row>
    <row r="422" spans="1:17" ht="20.100000000000001" customHeight="1" x14ac:dyDescent="0.25">
      <c r="A422" s="174">
        <v>416</v>
      </c>
      <c r="B422" s="180" t="str">
        <f>IF('Factures - Autres'!B422="","",'Factures - Autres'!B422)</f>
        <v/>
      </c>
      <c r="C422" s="181" t="str">
        <f>IF('Factures - Autres'!C422="","",'Factures - Autres'!C422)</f>
        <v/>
      </c>
      <c r="D422" s="181" t="str">
        <f>IF('Factures - Autres'!D422="","",'Factures - Autres'!D422)</f>
        <v/>
      </c>
      <c r="E422" s="180" t="str">
        <f>IF('Factures - Autres'!E422="","",'Factures - Autres'!E422)</f>
        <v/>
      </c>
      <c r="F422" s="255" t="str">
        <f>IF('Factures - Autres'!H422="","",'Factures - Autres'!F422)</f>
        <v/>
      </c>
      <c r="G422" s="439" t="str">
        <f>IF('Factures - Autres'!H422="","",'Factures - Autres'!G422)</f>
        <v/>
      </c>
      <c r="H422" s="440" t="str">
        <f>IF('Factures - Autres'!H422="","",'Factures - Autres'!H422)</f>
        <v/>
      </c>
      <c r="I422" s="257"/>
      <c r="J422" s="258" t="str">
        <f t="shared" si="18"/>
        <v/>
      </c>
      <c r="K422" s="442" t="str">
        <f t="shared" si="19"/>
        <v/>
      </c>
      <c r="L422" s="443"/>
      <c r="M422" s="182"/>
      <c r="N422" s="185"/>
      <c r="O422" s="266" t="str">
        <f>IF(H422="","",IF(OR(I422="",J422="",K422=""),Listes!$A$69,IF(AND(L422="",I422&lt;&gt;""),Listes!$A$70,IF(AND(H422&lt;L422,N422=""),Listes!$A$71,IF(AND(K422&lt;J422,N422=""),Listes!$A$72,IF(AND(L422&lt;&gt;"",L422&lt;H422,M422=""),Listes!$A$73,IF(AND(P422="",OR(I422&lt;&gt;"",J422&lt;&gt;"",K422&lt;&gt;"")),Listes!$A$74,"")))))))</f>
        <v/>
      </c>
      <c r="P422" s="90"/>
      <c r="Q422" s="158">
        <f t="shared" si="20"/>
        <v>0</v>
      </c>
    </row>
    <row r="423" spans="1:17" ht="20.100000000000001" customHeight="1" x14ac:dyDescent="0.25">
      <c r="A423" s="174">
        <v>417</v>
      </c>
      <c r="B423" s="180" t="str">
        <f>IF('Factures - Autres'!B423="","",'Factures - Autres'!B423)</f>
        <v/>
      </c>
      <c r="C423" s="181" t="str">
        <f>IF('Factures - Autres'!C423="","",'Factures - Autres'!C423)</f>
        <v/>
      </c>
      <c r="D423" s="181" t="str">
        <f>IF('Factures - Autres'!D423="","",'Factures - Autres'!D423)</f>
        <v/>
      </c>
      <c r="E423" s="180" t="str">
        <f>IF('Factures - Autres'!E423="","",'Factures - Autres'!E423)</f>
        <v/>
      </c>
      <c r="F423" s="255" t="str">
        <f>IF('Factures - Autres'!H423="","",'Factures - Autres'!F423)</f>
        <v/>
      </c>
      <c r="G423" s="439" t="str">
        <f>IF('Factures - Autres'!H423="","",'Factures - Autres'!G423)</f>
        <v/>
      </c>
      <c r="H423" s="440" t="str">
        <f>IF('Factures - Autres'!H423="","",'Factures - Autres'!H423)</f>
        <v/>
      </c>
      <c r="I423" s="257"/>
      <c r="J423" s="258" t="str">
        <f t="shared" si="18"/>
        <v/>
      </c>
      <c r="K423" s="442" t="str">
        <f t="shared" si="19"/>
        <v/>
      </c>
      <c r="L423" s="443"/>
      <c r="M423" s="182"/>
      <c r="N423" s="185"/>
      <c r="O423" s="266" t="str">
        <f>IF(H423="","",IF(OR(I423="",J423="",K423=""),Listes!$A$69,IF(AND(L423="",I423&lt;&gt;""),Listes!$A$70,IF(AND(H423&lt;L423,N423=""),Listes!$A$71,IF(AND(K423&lt;J423,N423=""),Listes!$A$72,IF(AND(L423&lt;&gt;"",L423&lt;H423,M423=""),Listes!$A$73,IF(AND(P423="",OR(I423&lt;&gt;"",J423&lt;&gt;"",K423&lt;&gt;"")),Listes!$A$74,"")))))))</f>
        <v/>
      </c>
      <c r="P423" s="90"/>
      <c r="Q423" s="158">
        <f t="shared" si="20"/>
        <v>0</v>
      </c>
    </row>
    <row r="424" spans="1:17" ht="20.100000000000001" customHeight="1" x14ac:dyDescent="0.25">
      <c r="A424" s="174">
        <v>418</v>
      </c>
      <c r="B424" s="180" t="str">
        <f>IF('Factures - Autres'!B424="","",'Factures - Autres'!B424)</f>
        <v/>
      </c>
      <c r="C424" s="181" t="str">
        <f>IF('Factures - Autres'!C424="","",'Factures - Autres'!C424)</f>
        <v/>
      </c>
      <c r="D424" s="181" t="str">
        <f>IF('Factures - Autres'!D424="","",'Factures - Autres'!D424)</f>
        <v/>
      </c>
      <c r="E424" s="180" t="str">
        <f>IF('Factures - Autres'!E424="","",'Factures - Autres'!E424)</f>
        <v/>
      </c>
      <c r="F424" s="255" t="str">
        <f>IF('Factures - Autres'!H424="","",'Factures - Autres'!F424)</f>
        <v/>
      </c>
      <c r="G424" s="439" t="str">
        <f>IF('Factures - Autres'!H424="","",'Factures - Autres'!G424)</f>
        <v/>
      </c>
      <c r="H424" s="440" t="str">
        <f>IF('Factures - Autres'!H424="","",'Factures - Autres'!H424)</f>
        <v/>
      </c>
      <c r="I424" s="257"/>
      <c r="J424" s="258" t="str">
        <f t="shared" si="18"/>
        <v/>
      </c>
      <c r="K424" s="442" t="str">
        <f t="shared" si="19"/>
        <v/>
      </c>
      <c r="L424" s="443"/>
      <c r="M424" s="182"/>
      <c r="N424" s="185"/>
      <c r="O424" s="266" t="str">
        <f>IF(H424="","",IF(OR(I424="",J424="",K424=""),Listes!$A$69,IF(AND(L424="",I424&lt;&gt;""),Listes!$A$70,IF(AND(H424&lt;L424,N424=""),Listes!$A$71,IF(AND(K424&lt;J424,N424=""),Listes!$A$72,IF(AND(L424&lt;&gt;"",L424&lt;H424,M424=""),Listes!$A$73,IF(AND(P424="",OR(I424&lt;&gt;"",J424&lt;&gt;"",K424&lt;&gt;"")),Listes!$A$74,"")))))))</f>
        <v/>
      </c>
      <c r="P424" s="90"/>
      <c r="Q424" s="158">
        <f t="shared" si="20"/>
        <v>0</v>
      </c>
    </row>
    <row r="425" spans="1:17" ht="20.100000000000001" customHeight="1" x14ac:dyDescent="0.25">
      <c r="A425" s="174">
        <v>419</v>
      </c>
      <c r="B425" s="180" t="str">
        <f>IF('Factures - Autres'!B425="","",'Factures - Autres'!B425)</f>
        <v/>
      </c>
      <c r="C425" s="181" t="str">
        <f>IF('Factures - Autres'!C425="","",'Factures - Autres'!C425)</f>
        <v/>
      </c>
      <c r="D425" s="181" t="str">
        <f>IF('Factures - Autres'!D425="","",'Factures - Autres'!D425)</f>
        <v/>
      </c>
      <c r="E425" s="180" t="str">
        <f>IF('Factures - Autres'!E425="","",'Factures - Autres'!E425)</f>
        <v/>
      </c>
      <c r="F425" s="255" t="str">
        <f>IF('Factures - Autres'!H425="","",'Factures - Autres'!F425)</f>
        <v/>
      </c>
      <c r="G425" s="439" t="str">
        <f>IF('Factures - Autres'!H425="","",'Factures - Autres'!G425)</f>
        <v/>
      </c>
      <c r="H425" s="440" t="str">
        <f>IF('Factures - Autres'!H425="","",'Factures - Autres'!H425)</f>
        <v/>
      </c>
      <c r="I425" s="257"/>
      <c r="J425" s="258" t="str">
        <f t="shared" si="18"/>
        <v/>
      </c>
      <c r="K425" s="442" t="str">
        <f t="shared" si="19"/>
        <v/>
      </c>
      <c r="L425" s="443"/>
      <c r="M425" s="182"/>
      <c r="N425" s="185"/>
      <c r="O425" s="266" t="str">
        <f>IF(H425="","",IF(OR(I425="",J425="",K425=""),Listes!$A$69,IF(AND(L425="",I425&lt;&gt;""),Listes!$A$70,IF(AND(H425&lt;L425,N425=""),Listes!$A$71,IF(AND(K425&lt;J425,N425=""),Listes!$A$72,IF(AND(L425&lt;&gt;"",L425&lt;H425,M425=""),Listes!$A$73,IF(AND(P425="",OR(I425&lt;&gt;"",J425&lt;&gt;"",K425&lt;&gt;"")),Listes!$A$74,"")))))))</f>
        <v/>
      </c>
      <c r="P425" s="90"/>
      <c r="Q425" s="158">
        <f t="shared" si="20"/>
        <v>0</v>
      </c>
    </row>
    <row r="426" spans="1:17" ht="20.100000000000001" customHeight="1" x14ac:dyDescent="0.25">
      <c r="A426" s="174">
        <v>420</v>
      </c>
      <c r="B426" s="180" t="str">
        <f>IF('Factures - Autres'!B426="","",'Factures - Autres'!B426)</f>
        <v/>
      </c>
      <c r="C426" s="181" t="str">
        <f>IF('Factures - Autres'!C426="","",'Factures - Autres'!C426)</f>
        <v/>
      </c>
      <c r="D426" s="181" t="str">
        <f>IF('Factures - Autres'!D426="","",'Factures - Autres'!D426)</f>
        <v/>
      </c>
      <c r="E426" s="180" t="str">
        <f>IF('Factures - Autres'!E426="","",'Factures - Autres'!E426)</f>
        <v/>
      </c>
      <c r="F426" s="255" t="str">
        <f>IF('Factures - Autres'!H426="","",'Factures - Autres'!F426)</f>
        <v/>
      </c>
      <c r="G426" s="439" t="str">
        <f>IF('Factures - Autres'!H426="","",'Factures - Autres'!G426)</f>
        <v/>
      </c>
      <c r="H426" s="440" t="str">
        <f>IF('Factures - Autres'!H426="","",'Factures - Autres'!H426)</f>
        <v/>
      </c>
      <c r="I426" s="257"/>
      <c r="J426" s="258" t="str">
        <f t="shared" si="18"/>
        <v/>
      </c>
      <c r="K426" s="442" t="str">
        <f t="shared" si="19"/>
        <v/>
      </c>
      <c r="L426" s="443"/>
      <c r="M426" s="182"/>
      <c r="N426" s="185"/>
      <c r="O426" s="266" t="str">
        <f>IF(H426="","",IF(OR(I426="",J426="",K426=""),Listes!$A$69,IF(AND(L426="",I426&lt;&gt;""),Listes!$A$70,IF(AND(H426&lt;L426,N426=""),Listes!$A$71,IF(AND(K426&lt;J426,N426=""),Listes!$A$72,IF(AND(L426&lt;&gt;"",L426&lt;H426,M426=""),Listes!$A$73,IF(AND(P426="",OR(I426&lt;&gt;"",J426&lt;&gt;"",K426&lt;&gt;"")),Listes!$A$74,"")))))))</f>
        <v/>
      </c>
      <c r="P426" s="90"/>
      <c r="Q426" s="158">
        <f t="shared" si="20"/>
        <v>0</v>
      </c>
    </row>
    <row r="427" spans="1:17" ht="20.100000000000001" customHeight="1" x14ac:dyDescent="0.25">
      <c r="A427" s="174">
        <v>421</v>
      </c>
      <c r="B427" s="180" t="str">
        <f>IF('Factures - Autres'!B427="","",'Factures - Autres'!B427)</f>
        <v/>
      </c>
      <c r="C427" s="181" t="str">
        <f>IF('Factures - Autres'!C427="","",'Factures - Autres'!C427)</f>
        <v/>
      </c>
      <c r="D427" s="181" t="str">
        <f>IF('Factures - Autres'!D427="","",'Factures - Autres'!D427)</f>
        <v/>
      </c>
      <c r="E427" s="180" t="str">
        <f>IF('Factures - Autres'!E427="","",'Factures - Autres'!E427)</f>
        <v/>
      </c>
      <c r="F427" s="255" t="str">
        <f>IF('Factures - Autres'!H427="","",'Factures - Autres'!F427)</f>
        <v/>
      </c>
      <c r="G427" s="439" t="str">
        <f>IF('Factures - Autres'!H427="","",'Factures - Autres'!G427)</f>
        <v/>
      </c>
      <c r="H427" s="440" t="str">
        <f>IF('Factures - Autres'!H427="","",'Factures - Autres'!H427)</f>
        <v/>
      </c>
      <c r="I427" s="257"/>
      <c r="J427" s="258" t="str">
        <f t="shared" si="18"/>
        <v/>
      </c>
      <c r="K427" s="442" t="str">
        <f t="shared" si="19"/>
        <v/>
      </c>
      <c r="L427" s="443"/>
      <c r="M427" s="182"/>
      <c r="N427" s="185"/>
      <c r="O427" s="266" t="str">
        <f>IF(H427="","",IF(OR(I427="",J427="",K427=""),Listes!$A$69,IF(AND(L427="",I427&lt;&gt;""),Listes!$A$70,IF(AND(H427&lt;L427,N427=""),Listes!$A$71,IF(AND(K427&lt;J427,N427=""),Listes!$A$72,IF(AND(L427&lt;&gt;"",L427&lt;H427,M427=""),Listes!$A$73,IF(AND(P427="",OR(I427&lt;&gt;"",J427&lt;&gt;"",K427&lt;&gt;"")),Listes!$A$74,"")))))))</f>
        <v/>
      </c>
      <c r="P427" s="90"/>
      <c r="Q427" s="158">
        <f t="shared" si="20"/>
        <v>0</v>
      </c>
    </row>
    <row r="428" spans="1:17" ht="20.100000000000001" customHeight="1" x14ac:dyDescent="0.25">
      <c r="A428" s="174">
        <v>422</v>
      </c>
      <c r="B428" s="180" t="str">
        <f>IF('Factures - Autres'!B428="","",'Factures - Autres'!B428)</f>
        <v/>
      </c>
      <c r="C428" s="181" t="str">
        <f>IF('Factures - Autres'!C428="","",'Factures - Autres'!C428)</f>
        <v/>
      </c>
      <c r="D428" s="181" t="str">
        <f>IF('Factures - Autres'!D428="","",'Factures - Autres'!D428)</f>
        <v/>
      </c>
      <c r="E428" s="180" t="str">
        <f>IF('Factures - Autres'!E428="","",'Factures - Autres'!E428)</f>
        <v/>
      </c>
      <c r="F428" s="255" t="str">
        <f>IF('Factures - Autres'!H428="","",'Factures - Autres'!F428)</f>
        <v/>
      </c>
      <c r="G428" s="439" t="str">
        <f>IF('Factures - Autres'!H428="","",'Factures - Autres'!G428)</f>
        <v/>
      </c>
      <c r="H428" s="440" t="str">
        <f>IF('Factures - Autres'!H428="","",'Factures - Autres'!H428)</f>
        <v/>
      </c>
      <c r="I428" s="257"/>
      <c r="J428" s="258" t="str">
        <f t="shared" si="18"/>
        <v/>
      </c>
      <c r="K428" s="442" t="str">
        <f t="shared" si="19"/>
        <v/>
      </c>
      <c r="L428" s="443"/>
      <c r="M428" s="182"/>
      <c r="N428" s="185"/>
      <c r="O428" s="266" t="str">
        <f>IF(H428="","",IF(OR(I428="",J428="",K428=""),Listes!$A$69,IF(AND(L428="",I428&lt;&gt;""),Listes!$A$70,IF(AND(H428&lt;L428,N428=""),Listes!$A$71,IF(AND(K428&lt;J428,N428=""),Listes!$A$72,IF(AND(L428&lt;&gt;"",L428&lt;H428,M428=""),Listes!$A$73,IF(AND(P428="",OR(I428&lt;&gt;"",J428&lt;&gt;"",K428&lt;&gt;"")),Listes!$A$74,"")))))))</f>
        <v/>
      </c>
      <c r="P428" s="90"/>
      <c r="Q428" s="158">
        <f t="shared" si="20"/>
        <v>0</v>
      </c>
    </row>
    <row r="429" spans="1:17" ht="20.100000000000001" customHeight="1" x14ac:dyDescent="0.25">
      <c r="A429" s="174">
        <v>423</v>
      </c>
      <c r="B429" s="180" t="str">
        <f>IF('Factures - Autres'!B429="","",'Factures - Autres'!B429)</f>
        <v/>
      </c>
      <c r="C429" s="181" t="str">
        <f>IF('Factures - Autres'!C429="","",'Factures - Autres'!C429)</f>
        <v/>
      </c>
      <c r="D429" s="181" t="str">
        <f>IF('Factures - Autres'!D429="","",'Factures - Autres'!D429)</f>
        <v/>
      </c>
      <c r="E429" s="180" t="str">
        <f>IF('Factures - Autres'!E429="","",'Factures - Autres'!E429)</f>
        <v/>
      </c>
      <c r="F429" s="255" t="str">
        <f>IF('Factures - Autres'!H429="","",'Factures - Autres'!F429)</f>
        <v/>
      </c>
      <c r="G429" s="439" t="str">
        <f>IF('Factures - Autres'!H429="","",'Factures - Autres'!G429)</f>
        <v/>
      </c>
      <c r="H429" s="440" t="str">
        <f>IF('Factures - Autres'!H429="","",'Factures - Autres'!H429)</f>
        <v/>
      </c>
      <c r="I429" s="257"/>
      <c r="J429" s="258" t="str">
        <f t="shared" si="18"/>
        <v/>
      </c>
      <c r="K429" s="442" t="str">
        <f t="shared" si="19"/>
        <v/>
      </c>
      <c r="L429" s="443"/>
      <c r="M429" s="182"/>
      <c r="N429" s="185"/>
      <c r="O429" s="266" t="str">
        <f>IF(H429="","",IF(OR(I429="",J429="",K429=""),Listes!$A$69,IF(AND(L429="",I429&lt;&gt;""),Listes!$A$70,IF(AND(H429&lt;L429,N429=""),Listes!$A$71,IF(AND(K429&lt;J429,N429=""),Listes!$A$72,IF(AND(L429&lt;&gt;"",L429&lt;H429,M429=""),Listes!$A$73,IF(AND(P429="",OR(I429&lt;&gt;"",J429&lt;&gt;"",K429&lt;&gt;"")),Listes!$A$74,"")))))))</f>
        <v/>
      </c>
      <c r="P429" s="90"/>
      <c r="Q429" s="158">
        <f t="shared" si="20"/>
        <v>0</v>
      </c>
    </row>
    <row r="430" spans="1:17" ht="20.100000000000001" customHeight="1" x14ac:dyDescent="0.25">
      <c r="A430" s="174">
        <v>424</v>
      </c>
      <c r="B430" s="180" t="str">
        <f>IF('Factures - Autres'!B430="","",'Factures - Autres'!B430)</f>
        <v/>
      </c>
      <c r="C430" s="181" t="str">
        <f>IF('Factures - Autres'!C430="","",'Factures - Autres'!C430)</f>
        <v/>
      </c>
      <c r="D430" s="181" t="str">
        <f>IF('Factures - Autres'!D430="","",'Factures - Autres'!D430)</f>
        <v/>
      </c>
      <c r="E430" s="180" t="str">
        <f>IF('Factures - Autres'!E430="","",'Factures - Autres'!E430)</f>
        <v/>
      </c>
      <c r="F430" s="255" t="str">
        <f>IF('Factures - Autres'!H430="","",'Factures - Autres'!F430)</f>
        <v/>
      </c>
      <c r="G430" s="439" t="str">
        <f>IF('Factures - Autres'!H430="","",'Factures - Autres'!G430)</f>
        <v/>
      </c>
      <c r="H430" s="440" t="str">
        <f>IF('Factures - Autres'!H430="","",'Factures - Autres'!H430)</f>
        <v/>
      </c>
      <c r="I430" s="257"/>
      <c r="J430" s="258" t="str">
        <f t="shared" si="18"/>
        <v/>
      </c>
      <c r="K430" s="442" t="str">
        <f t="shared" si="19"/>
        <v/>
      </c>
      <c r="L430" s="443"/>
      <c r="M430" s="182"/>
      <c r="N430" s="185"/>
      <c r="O430" s="266" t="str">
        <f>IF(H430="","",IF(OR(I430="",J430="",K430=""),Listes!$A$69,IF(AND(L430="",I430&lt;&gt;""),Listes!$A$70,IF(AND(H430&lt;L430,N430=""),Listes!$A$71,IF(AND(K430&lt;J430,N430=""),Listes!$A$72,IF(AND(L430&lt;&gt;"",L430&lt;H430,M430=""),Listes!$A$73,IF(AND(P430="",OR(I430&lt;&gt;"",J430&lt;&gt;"",K430&lt;&gt;"")),Listes!$A$74,"")))))))</f>
        <v/>
      </c>
      <c r="P430" s="90"/>
      <c r="Q430" s="158">
        <f t="shared" si="20"/>
        <v>0</v>
      </c>
    </row>
    <row r="431" spans="1:17" ht="20.100000000000001" customHeight="1" x14ac:dyDescent="0.25">
      <c r="A431" s="174">
        <v>425</v>
      </c>
      <c r="B431" s="180" t="str">
        <f>IF('Factures - Autres'!B431="","",'Factures - Autres'!B431)</f>
        <v/>
      </c>
      <c r="C431" s="181" t="str">
        <f>IF('Factures - Autres'!C431="","",'Factures - Autres'!C431)</f>
        <v/>
      </c>
      <c r="D431" s="181" t="str">
        <f>IF('Factures - Autres'!D431="","",'Factures - Autres'!D431)</f>
        <v/>
      </c>
      <c r="E431" s="180" t="str">
        <f>IF('Factures - Autres'!E431="","",'Factures - Autres'!E431)</f>
        <v/>
      </c>
      <c r="F431" s="255" t="str">
        <f>IF('Factures - Autres'!H431="","",'Factures - Autres'!F431)</f>
        <v/>
      </c>
      <c r="G431" s="439" t="str">
        <f>IF('Factures - Autres'!H431="","",'Factures - Autres'!G431)</f>
        <v/>
      </c>
      <c r="H431" s="440" t="str">
        <f>IF('Factures - Autres'!H431="","",'Factures - Autres'!H431)</f>
        <v/>
      </c>
      <c r="I431" s="257"/>
      <c r="J431" s="258" t="str">
        <f t="shared" si="18"/>
        <v/>
      </c>
      <c r="K431" s="442" t="str">
        <f t="shared" si="19"/>
        <v/>
      </c>
      <c r="L431" s="443"/>
      <c r="M431" s="182"/>
      <c r="N431" s="185"/>
      <c r="O431" s="266" t="str">
        <f>IF(H431="","",IF(OR(I431="",J431="",K431=""),Listes!$A$69,IF(AND(L431="",I431&lt;&gt;""),Listes!$A$70,IF(AND(H431&lt;L431,N431=""),Listes!$A$71,IF(AND(K431&lt;J431,N431=""),Listes!$A$72,IF(AND(L431&lt;&gt;"",L431&lt;H431,M431=""),Listes!$A$73,IF(AND(P431="",OR(I431&lt;&gt;"",J431&lt;&gt;"",K431&lt;&gt;"")),Listes!$A$74,"")))))))</f>
        <v/>
      </c>
      <c r="P431" s="90"/>
      <c r="Q431" s="158">
        <f t="shared" si="20"/>
        <v>0</v>
      </c>
    </row>
    <row r="432" spans="1:17" ht="20.100000000000001" customHeight="1" x14ac:dyDescent="0.25">
      <c r="A432" s="174">
        <v>426</v>
      </c>
      <c r="B432" s="180" t="str">
        <f>IF('Factures - Autres'!B432="","",'Factures - Autres'!B432)</f>
        <v/>
      </c>
      <c r="C432" s="181" t="str">
        <f>IF('Factures - Autres'!C432="","",'Factures - Autres'!C432)</f>
        <v/>
      </c>
      <c r="D432" s="181" t="str">
        <f>IF('Factures - Autres'!D432="","",'Factures - Autres'!D432)</f>
        <v/>
      </c>
      <c r="E432" s="180" t="str">
        <f>IF('Factures - Autres'!E432="","",'Factures - Autres'!E432)</f>
        <v/>
      </c>
      <c r="F432" s="255" t="str">
        <f>IF('Factures - Autres'!H432="","",'Factures - Autres'!F432)</f>
        <v/>
      </c>
      <c r="G432" s="439" t="str">
        <f>IF('Factures - Autres'!H432="","",'Factures - Autres'!G432)</f>
        <v/>
      </c>
      <c r="H432" s="440" t="str">
        <f>IF('Factures - Autres'!H432="","",'Factures - Autres'!H432)</f>
        <v/>
      </c>
      <c r="I432" s="257"/>
      <c r="J432" s="258" t="str">
        <f t="shared" si="18"/>
        <v/>
      </c>
      <c r="K432" s="442" t="str">
        <f t="shared" si="19"/>
        <v/>
      </c>
      <c r="L432" s="443"/>
      <c r="M432" s="182"/>
      <c r="N432" s="185"/>
      <c r="O432" s="266" t="str">
        <f>IF(H432="","",IF(OR(I432="",J432="",K432=""),Listes!$A$69,IF(AND(L432="",I432&lt;&gt;""),Listes!$A$70,IF(AND(H432&lt;L432,N432=""),Listes!$A$71,IF(AND(K432&lt;J432,N432=""),Listes!$A$72,IF(AND(L432&lt;&gt;"",L432&lt;H432,M432=""),Listes!$A$73,IF(AND(P432="",OR(I432&lt;&gt;"",J432&lt;&gt;"",K432&lt;&gt;"")),Listes!$A$74,"")))))))</f>
        <v/>
      </c>
      <c r="P432" s="90"/>
      <c r="Q432" s="158">
        <f t="shared" si="20"/>
        <v>0</v>
      </c>
    </row>
    <row r="433" spans="1:17" ht="20.100000000000001" customHeight="1" x14ac:dyDescent="0.25">
      <c r="A433" s="174">
        <v>427</v>
      </c>
      <c r="B433" s="180" t="str">
        <f>IF('Factures - Autres'!B433="","",'Factures - Autres'!B433)</f>
        <v/>
      </c>
      <c r="C433" s="181" t="str">
        <f>IF('Factures - Autres'!C433="","",'Factures - Autres'!C433)</f>
        <v/>
      </c>
      <c r="D433" s="181" t="str">
        <f>IF('Factures - Autres'!D433="","",'Factures - Autres'!D433)</f>
        <v/>
      </c>
      <c r="E433" s="180" t="str">
        <f>IF('Factures - Autres'!E433="","",'Factures - Autres'!E433)</f>
        <v/>
      </c>
      <c r="F433" s="255" t="str">
        <f>IF('Factures - Autres'!H433="","",'Factures - Autres'!F433)</f>
        <v/>
      </c>
      <c r="G433" s="439" t="str">
        <f>IF('Factures - Autres'!H433="","",'Factures - Autres'!G433)</f>
        <v/>
      </c>
      <c r="H433" s="440" t="str">
        <f>IF('Factures - Autres'!H433="","",'Factures - Autres'!H433)</f>
        <v/>
      </c>
      <c r="I433" s="257"/>
      <c r="J433" s="258" t="str">
        <f t="shared" si="18"/>
        <v/>
      </c>
      <c r="K433" s="442" t="str">
        <f t="shared" si="19"/>
        <v/>
      </c>
      <c r="L433" s="443"/>
      <c r="M433" s="182"/>
      <c r="N433" s="185"/>
      <c r="O433" s="266" t="str">
        <f>IF(H433="","",IF(OR(I433="",J433="",K433=""),Listes!$A$69,IF(AND(L433="",I433&lt;&gt;""),Listes!$A$70,IF(AND(H433&lt;L433,N433=""),Listes!$A$71,IF(AND(K433&lt;J433,N433=""),Listes!$A$72,IF(AND(L433&lt;&gt;"",L433&lt;H433,M433=""),Listes!$A$73,IF(AND(P433="",OR(I433&lt;&gt;"",J433&lt;&gt;"",K433&lt;&gt;"")),Listes!$A$74,"")))))))</f>
        <v/>
      </c>
      <c r="P433" s="90"/>
      <c r="Q433" s="158">
        <f t="shared" si="20"/>
        <v>0</v>
      </c>
    </row>
    <row r="434" spans="1:17" ht="20.100000000000001" customHeight="1" x14ac:dyDescent="0.25">
      <c r="A434" s="174">
        <v>428</v>
      </c>
      <c r="B434" s="180" t="str">
        <f>IF('Factures - Autres'!B434="","",'Factures - Autres'!B434)</f>
        <v/>
      </c>
      <c r="C434" s="181" t="str">
        <f>IF('Factures - Autres'!C434="","",'Factures - Autres'!C434)</f>
        <v/>
      </c>
      <c r="D434" s="181" t="str">
        <f>IF('Factures - Autres'!D434="","",'Factures - Autres'!D434)</f>
        <v/>
      </c>
      <c r="E434" s="180" t="str">
        <f>IF('Factures - Autres'!E434="","",'Factures - Autres'!E434)</f>
        <v/>
      </c>
      <c r="F434" s="255" t="str">
        <f>IF('Factures - Autres'!H434="","",'Factures - Autres'!F434)</f>
        <v/>
      </c>
      <c r="G434" s="439" t="str">
        <f>IF('Factures - Autres'!H434="","",'Factures - Autres'!G434)</f>
        <v/>
      </c>
      <c r="H434" s="440" t="str">
        <f>IF('Factures - Autres'!H434="","",'Factures - Autres'!H434)</f>
        <v/>
      </c>
      <c r="I434" s="257"/>
      <c r="J434" s="258" t="str">
        <f t="shared" si="18"/>
        <v/>
      </c>
      <c r="K434" s="442" t="str">
        <f t="shared" si="19"/>
        <v/>
      </c>
      <c r="L434" s="443"/>
      <c r="M434" s="182"/>
      <c r="N434" s="185"/>
      <c r="O434" s="266" t="str">
        <f>IF(H434="","",IF(OR(I434="",J434="",K434=""),Listes!$A$69,IF(AND(L434="",I434&lt;&gt;""),Listes!$A$70,IF(AND(H434&lt;L434,N434=""),Listes!$A$71,IF(AND(K434&lt;J434,N434=""),Listes!$A$72,IF(AND(L434&lt;&gt;"",L434&lt;H434,M434=""),Listes!$A$73,IF(AND(P434="",OR(I434&lt;&gt;"",J434&lt;&gt;"",K434&lt;&gt;"")),Listes!$A$74,"")))))))</f>
        <v/>
      </c>
      <c r="P434" s="90"/>
      <c r="Q434" s="158">
        <f t="shared" si="20"/>
        <v>0</v>
      </c>
    </row>
    <row r="435" spans="1:17" ht="20.100000000000001" customHeight="1" x14ac:dyDescent="0.25">
      <c r="A435" s="174">
        <v>429</v>
      </c>
      <c r="B435" s="180" t="str">
        <f>IF('Factures - Autres'!B435="","",'Factures - Autres'!B435)</f>
        <v/>
      </c>
      <c r="C435" s="181" t="str">
        <f>IF('Factures - Autres'!C435="","",'Factures - Autres'!C435)</f>
        <v/>
      </c>
      <c r="D435" s="181" t="str">
        <f>IF('Factures - Autres'!D435="","",'Factures - Autres'!D435)</f>
        <v/>
      </c>
      <c r="E435" s="180" t="str">
        <f>IF('Factures - Autres'!E435="","",'Factures - Autres'!E435)</f>
        <v/>
      </c>
      <c r="F435" s="255" t="str">
        <f>IF('Factures - Autres'!H435="","",'Factures - Autres'!F435)</f>
        <v/>
      </c>
      <c r="G435" s="439" t="str">
        <f>IF('Factures - Autres'!H435="","",'Factures - Autres'!G435)</f>
        <v/>
      </c>
      <c r="H435" s="440" t="str">
        <f>IF('Factures - Autres'!H435="","",'Factures - Autres'!H435)</f>
        <v/>
      </c>
      <c r="I435" s="257"/>
      <c r="J435" s="258" t="str">
        <f t="shared" si="18"/>
        <v/>
      </c>
      <c r="K435" s="442" t="str">
        <f t="shared" si="19"/>
        <v/>
      </c>
      <c r="L435" s="443"/>
      <c r="M435" s="182"/>
      <c r="N435" s="185"/>
      <c r="O435" s="266" t="str">
        <f>IF(H435="","",IF(OR(I435="",J435="",K435=""),Listes!$A$69,IF(AND(L435="",I435&lt;&gt;""),Listes!$A$70,IF(AND(H435&lt;L435,N435=""),Listes!$A$71,IF(AND(K435&lt;J435,N435=""),Listes!$A$72,IF(AND(L435&lt;&gt;"",L435&lt;H435,M435=""),Listes!$A$73,IF(AND(P435="",OR(I435&lt;&gt;"",J435&lt;&gt;"",K435&lt;&gt;"")),Listes!$A$74,"")))))))</f>
        <v/>
      </c>
      <c r="P435" s="90"/>
      <c r="Q435" s="158">
        <f t="shared" si="20"/>
        <v>0</v>
      </c>
    </row>
    <row r="436" spans="1:17" ht="20.100000000000001" customHeight="1" x14ac:dyDescent="0.25">
      <c r="A436" s="174">
        <v>430</v>
      </c>
      <c r="B436" s="180" t="str">
        <f>IF('Factures - Autres'!B436="","",'Factures - Autres'!B436)</f>
        <v/>
      </c>
      <c r="C436" s="181" t="str">
        <f>IF('Factures - Autres'!C436="","",'Factures - Autres'!C436)</f>
        <v/>
      </c>
      <c r="D436" s="181" t="str">
        <f>IF('Factures - Autres'!D436="","",'Factures - Autres'!D436)</f>
        <v/>
      </c>
      <c r="E436" s="180" t="str">
        <f>IF('Factures - Autres'!E436="","",'Factures - Autres'!E436)</f>
        <v/>
      </c>
      <c r="F436" s="255" t="str">
        <f>IF('Factures - Autres'!H436="","",'Factures - Autres'!F436)</f>
        <v/>
      </c>
      <c r="G436" s="439" t="str">
        <f>IF('Factures - Autres'!H436="","",'Factures - Autres'!G436)</f>
        <v/>
      </c>
      <c r="H436" s="440" t="str">
        <f>IF('Factures - Autres'!H436="","",'Factures - Autres'!H436)</f>
        <v/>
      </c>
      <c r="I436" s="257"/>
      <c r="J436" s="258" t="str">
        <f t="shared" si="18"/>
        <v/>
      </c>
      <c r="K436" s="442" t="str">
        <f t="shared" si="19"/>
        <v/>
      </c>
      <c r="L436" s="443"/>
      <c r="M436" s="182"/>
      <c r="N436" s="185"/>
      <c r="O436" s="266" t="str">
        <f>IF(H436="","",IF(OR(I436="",J436="",K436=""),Listes!$A$69,IF(AND(L436="",I436&lt;&gt;""),Listes!$A$70,IF(AND(H436&lt;L436,N436=""),Listes!$A$71,IF(AND(K436&lt;J436,N436=""),Listes!$A$72,IF(AND(L436&lt;&gt;"",L436&lt;H436,M436=""),Listes!$A$73,IF(AND(P436="",OR(I436&lt;&gt;"",J436&lt;&gt;"",K436&lt;&gt;"")),Listes!$A$74,"")))))))</f>
        <v/>
      </c>
      <c r="P436" s="90"/>
      <c r="Q436" s="158">
        <f t="shared" si="20"/>
        <v>0</v>
      </c>
    </row>
    <row r="437" spans="1:17" ht="20.100000000000001" customHeight="1" x14ac:dyDescent="0.25">
      <c r="A437" s="174">
        <v>431</v>
      </c>
      <c r="B437" s="180" t="str">
        <f>IF('Factures - Autres'!B437="","",'Factures - Autres'!B437)</f>
        <v/>
      </c>
      <c r="C437" s="181" t="str">
        <f>IF('Factures - Autres'!C437="","",'Factures - Autres'!C437)</f>
        <v/>
      </c>
      <c r="D437" s="181" t="str">
        <f>IF('Factures - Autres'!D437="","",'Factures - Autres'!D437)</f>
        <v/>
      </c>
      <c r="E437" s="180" t="str">
        <f>IF('Factures - Autres'!E437="","",'Factures - Autres'!E437)</f>
        <v/>
      </c>
      <c r="F437" s="255" t="str">
        <f>IF('Factures - Autres'!H437="","",'Factures - Autres'!F437)</f>
        <v/>
      </c>
      <c r="G437" s="439" t="str">
        <f>IF('Factures - Autres'!H437="","",'Factures - Autres'!G437)</f>
        <v/>
      </c>
      <c r="H437" s="440" t="str">
        <f>IF('Factures - Autres'!H437="","",'Factures - Autres'!H437)</f>
        <v/>
      </c>
      <c r="I437" s="257"/>
      <c r="J437" s="258" t="str">
        <f t="shared" si="18"/>
        <v/>
      </c>
      <c r="K437" s="442" t="str">
        <f t="shared" si="19"/>
        <v/>
      </c>
      <c r="L437" s="443"/>
      <c r="M437" s="182"/>
      <c r="N437" s="185"/>
      <c r="O437" s="266" t="str">
        <f>IF(H437="","",IF(OR(I437="",J437="",K437=""),Listes!$A$69,IF(AND(L437="",I437&lt;&gt;""),Listes!$A$70,IF(AND(H437&lt;L437,N437=""),Listes!$A$71,IF(AND(K437&lt;J437,N437=""),Listes!$A$72,IF(AND(L437&lt;&gt;"",L437&lt;H437,M437=""),Listes!$A$73,IF(AND(P437="",OR(I437&lt;&gt;"",J437&lt;&gt;"",K437&lt;&gt;"")),Listes!$A$74,"")))))))</f>
        <v/>
      </c>
      <c r="P437" s="90"/>
      <c r="Q437" s="158">
        <f t="shared" si="20"/>
        <v>0</v>
      </c>
    </row>
    <row r="438" spans="1:17" ht="20.100000000000001" customHeight="1" x14ac:dyDescent="0.25">
      <c r="A438" s="174">
        <v>432</v>
      </c>
      <c r="B438" s="180" t="str">
        <f>IF('Factures - Autres'!B438="","",'Factures - Autres'!B438)</f>
        <v/>
      </c>
      <c r="C438" s="181" t="str">
        <f>IF('Factures - Autres'!C438="","",'Factures - Autres'!C438)</f>
        <v/>
      </c>
      <c r="D438" s="181" t="str">
        <f>IF('Factures - Autres'!D438="","",'Factures - Autres'!D438)</f>
        <v/>
      </c>
      <c r="E438" s="180" t="str">
        <f>IF('Factures - Autres'!E438="","",'Factures - Autres'!E438)</f>
        <v/>
      </c>
      <c r="F438" s="255" t="str">
        <f>IF('Factures - Autres'!H438="","",'Factures - Autres'!F438)</f>
        <v/>
      </c>
      <c r="G438" s="439" t="str">
        <f>IF('Factures - Autres'!H438="","",'Factures - Autres'!G438)</f>
        <v/>
      </c>
      <c r="H438" s="440" t="str">
        <f>IF('Factures - Autres'!H438="","",'Factures - Autres'!H438)</f>
        <v/>
      </c>
      <c r="I438" s="257"/>
      <c r="J438" s="258" t="str">
        <f t="shared" si="18"/>
        <v/>
      </c>
      <c r="K438" s="442" t="str">
        <f t="shared" si="19"/>
        <v/>
      </c>
      <c r="L438" s="443"/>
      <c r="M438" s="182"/>
      <c r="N438" s="185"/>
      <c r="O438" s="266" t="str">
        <f>IF(H438="","",IF(OR(I438="",J438="",K438=""),Listes!$A$69,IF(AND(L438="",I438&lt;&gt;""),Listes!$A$70,IF(AND(H438&lt;L438,N438=""),Listes!$A$71,IF(AND(K438&lt;J438,N438=""),Listes!$A$72,IF(AND(L438&lt;&gt;"",L438&lt;H438,M438=""),Listes!$A$73,IF(AND(P438="",OR(I438&lt;&gt;"",J438&lt;&gt;"",K438&lt;&gt;"")),Listes!$A$74,"")))))))</f>
        <v/>
      </c>
      <c r="P438" s="90"/>
      <c r="Q438" s="158">
        <f t="shared" si="20"/>
        <v>0</v>
      </c>
    </row>
    <row r="439" spans="1:17" ht="20.100000000000001" customHeight="1" x14ac:dyDescent="0.25">
      <c r="A439" s="174">
        <v>433</v>
      </c>
      <c r="B439" s="180" t="str">
        <f>IF('Factures - Autres'!B439="","",'Factures - Autres'!B439)</f>
        <v/>
      </c>
      <c r="C439" s="181" t="str">
        <f>IF('Factures - Autres'!C439="","",'Factures - Autres'!C439)</f>
        <v/>
      </c>
      <c r="D439" s="181" t="str">
        <f>IF('Factures - Autres'!D439="","",'Factures - Autres'!D439)</f>
        <v/>
      </c>
      <c r="E439" s="180" t="str">
        <f>IF('Factures - Autres'!E439="","",'Factures - Autres'!E439)</f>
        <v/>
      </c>
      <c r="F439" s="255" t="str">
        <f>IF('Factures - Autres'!H439="","",'Factures - Autres'!F439)</f>
        <v/>
      </c>
      <c r="G439" s="439" t="str">
        <f>IF('Factures - Autres'!H439="","",'Factures - Autres'!G439)</f>
        <v/>
      </c>
      <c r="H439" s="440" t="str">
        <f>IF('Factures - Autres'!H439="","",'Factures - Autres'!H439)</f>
        <v/>
      </c>
      <c r="I439" s="257"/>
      <c r="J439" s="258" t="str">
        <f t="shared" si="18"/>
        <v/>
      </c>
      <c r="K439" s="442" t="str">
        <f t="shared" si="19"/>
        <v/>
      </c>
      <c r="L439" s="443"/>
      <c r="M439" s="182"/>
      <c r="N439" s="185"/>
      <c r="O439" s="266" t="str">
        <f>IF(H439="","",IF(OR(I439="",J439="",K439=""),Listes!$A$69,IF(AND(L439="",I439&lt;&gt;""),Listes!$A$70,IF(AND(H439&lt;L439,N439=""),Listes!$A$71,IF(AND(K439&lt;J439,N439=""),Listes!$A$72,IF(AND(L439&lt;&gt;"",L439&lt;H439,M439=""),Listes!$A$73,IF(AND(P439="",OR(I439&lt;&gt;"",J439&lt;&gt;"",K439&lt;&gt;"")),Listes!$A$74,"")))))))</f>
        <v/>
      </c>
      <c r="P439" s="90"/>
      <c r="Q439" s="158">
        <f t="shared" si="20"/>
        <v>0</v>
      </c>
    </row>
    <row r="440" spans="1:17" ht="20.100000000000001" customHeight="1" x14ac:dyDescent="0.25">
      <c r="A440" s="174">
        <v>434</v>
      </c>
      <c r="B440" s="180" t="str">
        <f>IF('Factures - Autres'!B440="","",'Factures - Autres'!B440)</f>
        <v/>
      </c>
      <c r="C440" s="181" t="str">
        <f>IF('Factures - Autres'!C440="","",'Factures - Autres'!C440)</f>
        <v/>
      </c>
      <c r="D440" s="181" t="str">
        <f>IF('Factures - Autres'!D440="","",'Factures - Autres'!D440)</f>
        <v/>
      </c>
      <c r="E440" s="180" t="str">
        <f>IF('Factures - Autres'!E440="","",'Factures - Autres'!E440)</f>
        <v/>
      </c>
      <c r="F440" s="255" t="str">
        <f>IF('Factures - Autres'!H440="","",'Factures - Autres'!F440)</f>
        <v/>
      </c>
      <c r="G440" s="439" t="str">
        <f>IF('Factures - Autres'!H440="","",'Factures - Autres'!G440)</f>
        <v/>
      </c>
      <c r="H440" s="440" t="str">
        <f>IF('Factures - Autres'!H440="","",'Factures - Autres'!H440)</f>
        <v/>
      </c>
      <c r="I440" s="257"/>
      <c r="J440" s="258" t="str">
        <f t="shared" si="18"/>
        <v/>
      </c>
      <c r="K440" s="442" t="str">
        <f t="shared" si="19"/>
        <v/>
      </c>
      <c r="L440" s="443"/>
      <c r="M440" s="182"/>
      <c r="N440" s="185"/>
      <c r="O440" s="266" t="str">
        <f>IF(H440="","",IF(OR(I440="",J440="",K440=""),Listes!$A$69,IF(AND(L440="",I440&lt;&gt;""),Listes!$A$70,IF(AND(H440&lt;L440,N440=""),Listes!$A$71,IF(AND(K440&lt;J440,N440=""),Listes!$A$72,IF(AND(L440&lt;&gt;"",L440&lt;H440,M440=""),Listes!$A$73,IF(AND(P440="",OR(I440&lt;&gt;"",J440&lt;&gt;"",K440&lt;&gt;"")),Listes!$A$74,"")))))))</f>
        <v/>
      </c>
      <c r="P440" s="90"/>
      <c r="Q440" s="158">
        <f t="shared" si="20"/>
        <v>0</v>
      </c>
    </row>
    <row r="441" spans="1:17" ht="20.100000000000001" customHeight="1" x14ac:dyDescent="0.25">
      <c r="A441" s="174">
        <v>435</v>
      </c>
      <c r="B441" s="180" t="str">
        <f>IF('Factures - Autres'!B441="","",'Factures - Autres'!B441)</f>
        <v/>
      </c>
      <c r="C441" s="181" t="str">
        <f>IF('Factures - Autres'!C441="","",'Factures - Autres'!C441)</f>
        <v/>
      </c>
      <c r="D441" s="181" t="str">
        <f>IF('Factures - Autres'!D441="","",'Factures - Autres'!D441)</f>
        <v/>
      </c>
      <c r="E441" s="180" t="str">
        <f>IF('Factures - Autres'!E441="","",'Factures - Autres'!E441)</f>
        <v/>
      </c>
      <c r="F441" s="255" t="str">
        <f>IF('Factures - Autres'!H441="","",'Factures - Autres'!F441)</f>
        <v/>
      </c>
      <c r="G441" s="439" t="str">
        <f>IF('Factures - Autres'!H441="","",'Factures - Autres'!G441)</f>
        <v/>
      </c>
      <c r="H441" s="440" t="str">
        <f>IF('Factures - Autres'!H441="","",'Factures - Autres'!H441)</f>
        <v/>
      </c>
      <c r="I441" s="257"/>
      <c r="J441" s="258" t="str">
        <f t="shared" si="18"/>
        <v/>
      </c>
      <c r="K441" s="442" t="str">
        <f t="shared" si="19"/>
        <v/>
      </c>
      <c r="L441" s="443"/>
      <c r="M441" s="182"/>
      <c r="N441" s="185"/>
      <c r="O441" s="266" t="str">
        <f>IF(H441="","",IF(OR(I441="",J441="",K441=""),Listes!$A$69,IF(AND(L441="",I441&lt;&gt;""),Listes!$A$70,IF(AND(H441&lt;L441,N441=""),Listes!$A$71,IF(AND(K441&lt;J441,N441=""),Listes!$A$72,IF(AND(L441&lt;&gt;"",L441&lt;H441,M441=""),Listes!$A$73,IF(AND(P441="",OR(I441&lt;&gt;"",J441&lt;&gt;"",K441&lt;&gt;"")),Listes!$A$74,"")))))))</f>
        <v/>
      </c>
      <c r="P441" s="90"/>
      <c r="Q441" s="158">
        <f t="shared" si="20"/>
        <v>0</v>
      </c>
    </row>
    <row r="442" spans="1:17" ht="20.100000000000001" customHeight="1" x14ac:dyDescent="0.25">
      <c r="A442" s="174">
        <v>436</v>
      </c>
      <c r="B442" s="180" t="str">
        <f>IF('Factures - Autres'!B442="","",'Factures - Autres'!B442)</f>
        <v/>
      </c>
      <c r="C442" s="181" t="str">
        <f>IF('Factures - Autres'!C442="","",'Factures - Autres'!C442)</f>
        <v/>
      </c>
      <c r="D442" s="181" t="str">
        <f>IF('Factures - Autres'!D442="","",'Factures - Autres'!D442)</f>
        <v/>
      </c>
      <c r="E442" s="180" t="str">
        <f>IF('Factures - Autres'!E442="","",'Factures - Autres'!E442)</f>
        <v/>
      </c>
      <c r="F442" s="255" t="str">
        <f>IF('Factures - Autres'!H442="","",'Factures - Autres'!F442)</f>
        <v/>
      </c>
      <c r="G442" s="439" t="str">
        <f>IF('Factures - Autres'!H442="","",'Factures - Autres'!G442)</f>
        <v/>
      </c>
      <c r="H442" s="440" t="str">
        <f>IF('Factures - Autres'!H442="","",'Factures - Autres'!H442)</f>
        <v/>
      </c>
      <c r="I442" s="257"/>
      <c r="J442" s="258" t="str">
        <f t="shared" si="18"/>
        <v/>
      </c>
      <c r="K442" s="442" t="str">
        <f t="shared" si="19"/>
        <v/>
      </c>
      <c r="L442" s="443"/>
      <c r="M442" s="182"/>
      <c r="N442" s="185"/>
      <c r="O442" s="266" t="str">
        <f>IF(H442="","",IF(OR(I442="",J442="",K442=""),Listes!$A$69,IF(AND(L442="",I442&lt;&gt;""),Listes!$A$70,IF(AND(H442&lt;L442,N442=""),Listes!$A$71,IF(AND(K442&lt;J442,N442=""),Listes!$A$72,IF(AND(L442&lt;&gt;"",L442&lt;H442,M442=""),Listes!$A$73,IF(AND(P442="",OR(I442&lt;&gt;"",J442&lt;&gt;"",K442&lt;&gt;"")),Listes!$A$74,"")))))))</f>
        <v/>
      </c>
      <c r="P442" s="90"/>
      <c r="Q442" s="158">
        <f t="shared" si="20"/>
        <v>0</v>
      </c>
    </row>
    <row r="443" spans="1:17" ht="20.100000000000001" customHeight="1" x14ac:dyDescent="0.25">
      <c r="A443" s="174">
        <v>437</v>
      </c>
      <c r="B443" s="180" t="str">
        <f>IF('Factures - Autres'!B443="","",'Factures - Autres'!B443)</f>
        <v/>
      </c>
      <c r="C443" s="181" t="str">
        <f>IF('Factures - Autres'!C443="","",'Factures - Autres'!C443)</f>
        <v/>
      </c>
      <c r="D443" s="181" t="str">
        <f>IF('Factures - Autres'!D443="","",'Factures - Autres'!D443)</f>
        <v/>
      </c>
      <c r="E443" s="180" t="str">
        <f>IF('Factures - Autres'!E443="","",'Factures - Autres'!E443)</f>
        <v/>
      </c>
      <c r="F443" s="255" t="str">
        <f>IF('Factures - Autres'!H443="","",'Factures - Autres'!F443)</f>
        <v/>
      </c>
      <c r="G443" s="439" t="str">
        <f>IF('Factures - Autres'!H443="","",'Factures - Autres'!G443)</f>
        <v/>
      </c>
      <c r="H443" s="440" t="str">
        <f>IF('Factures - Autres'!H443="","",'Factures - Autres'!H443)</f>
        <v/>
      </c>
      <c r="I443" s="257"/>
      <c r="J443" s="258" t="str">
        <f t="shared" si="18"/>
        <v/>
      </c>
      <c r="K443" s="442" t="str">
        <f t="shared" si="19"/>
        <v/>
      </c>
      <c r="L443" s="443"/>
      <c r="M443" s="182"/>
      <c r="N443" s="185"/>
      <c r="O443" s="266" t="str">
        <f>IF(H443="","",IF(OR(I443="",J443="",K443=""),Listes!$A$69,IF(AND(L443="",I443&lt;&gt;""),Listes!$A$70,IF(AND(H443&lt;L443,N443=""),Listes!$A$71,IF(AND(K443&lt;J443,N443=""),Listes!$A$72,IF(AND(L443&lt;&gt;"",L443&lt;H443,M443=""),Listes!$A$73,IF(AND(P443="",OR(I443&lt;&gt;"",J443&lt;&gt;"",K443&lt;&gt;"")),Listes!$A$74,"")))))))</f>
        <v/>
      </c>
      <c r="P443" s="90"/>
      <c r="Q443" s="158">
        <f t="shared" si="20"/>
        <v>0</v>
      </c>
    </row>
    <row r="444" spans="1:17" ht="20.100000000000001" customHeight="1" x14ac:dyDescent="0.25">
      <c r="A444" s="174">
        <v>438</v>
      </c>
      <c r="B444" s="180" t="str">
        <f>IF('Factures - Autres'!B444="","",'Factures - Autres'!B444)</f>
        <v/>
      </c>
      <c r="C444" s="181" t="str">
        <f>IF('Factures - Autres'!C444="","",'Factures - Autres'!C444)</f>
        <v/>
      </c>
      <c r="D444" s="181" t="str">
        <f>IF('Factures - Autres'!D444="","",'Factures - Autres'!D444)</f>
        <v/>
      </c>
      <c r="E444" s="180" t="str">
        <f>IF('Factures - Autres'!E444="","",'Factures - Autres'!E444)</f>
        <v/>
      </c>
      <c r="F444" s="255" t="str">
        <f>IF('Factures - Autres'!H444="","",'Factures - Autres'!F444)</f>
        <v/>
      </c>
      <c r="G444" s="439" t="str">
        <f>IF('Factures - Autres'!H444="","",'Factures - Autres'!G444)</f>
        <v/>
      </c>
      <c r="H444" s="440" t="str">
        <f>IF('Factures - Autres'!H444="","",'Factures - Autres'!H444)</f>
        <v/>
      </c>
      <c r="I444" s="257"/>
      <c r="J444" s="258" t="str">
        <f t="shared" si="18"/>
        <v/>
      </c>
      <c r="K444" s="442" t="str">
        <f t="shared" si="19"/>
        <v/>
      </c>
      <c r="L444" s="443"/>
      <c r="M444" s="182"/>
      <c r="N444" s="185"/>
      <c r="O444" s="266" t="str">
        <f>IF(H444="","",IF(OR(I444="",J444="",K444=""),Listes!$A$69,IF(AND(L444="",I444&lt;&gt;""),Listes!$A$70,IF(AND(H444&lt;L444,N444=""),Listes!$A$71,IF(AND(K444&lt;J444,N444=""),Listes!$A$72,IF(AND(L444&lt;&gt;"",L444&lt;H444,M444=""),Listes!$A$73,IF(AND(P444="",OR(I444&lt;&gt;"",J444&lt;&gt;"",K444&lt;&gt;"")),Listes!$A$74,"")))))))</f>
        <v/>
      </c>
      <c r="P444" s="90"/>
      <c r="Q444" s="158">
        <f t="shared" si="20"/>
        <v>0</v>
      </c>
    </row>
    <row r="445" spans="1:17" ht="20.100000000000001" customHeight="1" x14ac:dyDescent="0.25">
      <c r="A445" s="174">
        <v>439</v>
      </c>
      <c r="B445" s="180" t="str">
        <f>IF('Factures - Autres'!B445="","",'Factures - Autres'!B445)</f>
        <v/>
      </c>
      <c r="C445" s="181" t="str">
        <f>IF('Factures - Autres'!C445="","",'Factures - Autres'!C445)</f>
        <v/>
      </c>
      <c r="D445" s="181" t="str">
        <f>IF('Factures - Autres'!D445="","",'Factures - Autres'!D445)</f>
        <v/>
      </c>
      <c r="E445" s="180" t="str">
        <f>IF('Factures - Autres'!E445="","",'Factures - Autres'!E445)</f>
        <v/>
      </c>
      <c r="F445" s="255" t="str">
        <f>IF('Factures - Autres'!H445="","",'Factures - Autres'!F445)</f>
        <v/>
      </c>
      <c r="G445" s="439" t="str">
        <f>IF('Factures - Autres'!H445="","",'Factures - Autres'!G445)</f>
        <v/>
      </c>
      <c r="H445" s="440" t="str">
        <f>IF('Factures - Autres'!H445="","",'Factures - Autres'!H445)</f>
        <v/>
      </c>
      <c r="I445" s="257"/>
      <c r="J445" s="258" t="str">
        <f t="shared" si="18"/>
        <v/>
      </c>
      <c r="K445" s="442" t="str">
        <f t="shared" si="19"/>
        <v/>
      </c>
      <c r="L445" s="443"/>
      <c r="M445" s="182"/>
      <c r="N445" s="185"/>
      <c r="O445" s="266" t="str">
        <f>IF(H445="","",IF(OR(I445="",J445="",K445=""),Listes!$A$69,IF(AND(L445="",I445&lt;&gt;""),Listes!$A$70,IF(AND(H445&lt;L445,N445=""),Listes!$A$71,IF(AND(K445&lt;J445,N445=""),Listes!$A$72,IF(AND(L445&lt;&gt;"",L445&lt;H445,M445=""),Listes!$A$73,IF(AND(P445="",OR(I445&lt;&gt;"",J445&lt;&gt;"",K445&lt;&gt;"")),Listes!$A$74,"")))))))</f>
        <v/>
      </c>
      <c r="P445" s="90"/>
      <c r="Q445" s="158">
        <f t="shared" si="20"/>
        <v>0</v>
      </c>
    </row>
    <row r="446" spans="1:17" ht="20.100000000000001" customHeight="1" x14ac:dyDescent="0.25">
      <c r="A446" s="174">
        <v>440</v>
      </c>
      <c r="B446" s="180" t="str">
        <f>IF('Factures - Autres'!B446="","",'Factures - Autres'!B446)</f>
        <v/>
      </c>
      <c r="C446" s="181" t="str">
        <f>IF('Factures - Autres'!C446="","",'Factures - Autres'!C446)</f>
        <v/>
      </c>
      <c r="D446" s="181" t="str">
        <f>IF('Factures - Autres'!D446="","",'Factures - Autres'!D446)</f>
        <v/>
      </c>
      <c r="E446" s="180" t="str">
        <f>IF('Factures - Autres'!E446="","",'Factures - Autres'!E446)</f>
        <v/>
      </c>
      <c r="F446" s="255" t="str">
        <f>IF('Factures - Autres'!H446="","",'Factures - Autres'!F446)</f>
        <v/>
      </c>
      <c r="G446" s="439" t="str">
        <f>IF('Factures - Autres'!H446="","",'Factures - Autres'!G446)</f>
        <v/>
      </c>
      <c r="H446" s="440" t="str">
        <f>IF('Factures - Autres'!H446="","",'Factures - Autres'!H446)</f>
        <v/>
      </c>
      <c r="I446" s="257"/>
      <c r="J446" s="258" t="str">
        <f t="shared" si="18"/>
        <v/>
      </c>
      <c r="K446" s="442" t="str">
        <f t="shared" si="19"/>
        <v/>
      </c>
      <c r="L446" s="443"/>
      <c r="M446" s="182"/>
      <c r="N446" s="185"/>
      <c r="O446" s="266" t="str">
        <f>IF(H446="","",IF(OR(I446="",J446="",K446=""),Listes!$A$69,IF(AND(L446="",I446&lt;&gt;""),Listes!$A$70,IF(AND(H446&lt;L446,N446=""),Listes!$A$71,IF(AND(K446&lt;J446,N446=""),Listes!$A$72,IF(AND(L446&lt;&gt;"",L446&lt;H446,M446=""),Listes!$A$73,IF(AND(P446="",OR(I446&lt;&gt;"",J446&lt;&gt;"",K446&lt;&gt;"")),Listes!$A$74,"")))))))</f>
        <v/>
      </c>
      <c r="P446" s="90"/>
      <c r="Q446" s="158">
        <f t="shared" si="20"/>
        <v>0</v>
      </c>
    </row>
    <row r="447" spans="1:17" ht="20.100000000000001" customHeight="1" x14ac:dyDescent="0.25">
      <c r="A447" s="174">
        <v>441</v>
      </c>
      <c r="B447" s="180" t="str">
        <f>IF('Factures - Autres'!B447="","",'Factures - Autres'!B447)</f>
        <v/>
      </c>
      <c r="C447" s="181" t="str">
        <f>IF('Factures - Autres'!C447="","",'Factures - Autres'!C447)</f>
        <v/>
      </c>
      <c r="D447" s="181" t="str">
        <f>IF('Factures - Autres'!D447="","",'Factures - Autres'!D447)</f>
        <v/>
      </c>
      <c r="E447" s="180" t="str">
        <f>IF('Factures - Autres'!E447="","",'Factures - Autres'!E447)</f>
        <v/>
      </c>
      <c r="F447" s="255" t="str">
        <f>IF('Factures - Autres'!H447="","",'Factures - Autres'!F447)</f>
        <v/>
      </c>
      <c r="G447" s="439" t="str">
        <f>IF('Factures - Autres'!H447="","",'Factures - Autres'!G447)</f>
        <v/>
      </c>
      <c r="H447" s="440" t="str">
        <f>IF('Factures - Autres'!H447="","",'Factures - Autres'!H447)</f>
        <v/>
      </c>
      <c r="I447" s="257"/>
      <c r="J447" s="258" t="str">
        <f t="shared" si="18"/>
        <v/>
      </c>
      <c r="K447" s="442" t="str">
        <f t="shared" si="19"/>
        <v/>
      </c>
      <c r="L447" s="443"/>
      <c r="M447" s="182"/>
      <c r="N447" s="185"/>
      <c r="O447" s="266" t="str">
        <f>IF(H447="","",IF(OR(I447="",J447="",K447=""),Listes!$A$69,IF(AND(L447="",I447&lt;&gt;""),Listes!$A$70,IF(AND(H447&lt;L447,N447=""),Listes!$A$71,IF(AND(K447&lt;J447,N447=""),Listes!$A$72,IF(AND(L447&lt;&gt;"",L447&lt;H447,M447=""),Listes!$A$73,IF(AND(P447="",OR(I447&lt;&gt;"",J447&lt;&gt;"",K447&lt;&gt;"")),Listes!$A$74,"")))))))</f>
        <v/>
      </c>
      <c r="P447" s="90"/>
      <c r="Q447" s="158">
        <f t="shared" si="20"/>
        <v>0</v>
      </c>
    </row>
    <row r="448" spans="1:17" ht="20.100000000000001" customHeight="1" x14ac:dyDescent="0.25">
      <c r="A448" s="174">
        <v>442</v>
      </c>
      <c r="B448" s="180" t="str">
        <f>IF('Factures - Autres'!B448="","",'Factures - Autres'!B448)</f>
        <v/>
      </c>
      <c r="C448" s="181" t="str">
        <f>IF('Factures - Autres'!C448="","",'Factures - Autres'!C448)</f>
        <v/>
      </c>
      <c r="D448" s="181" t="str">
        <f>IF('Factures - Autres'!D448="","",'Factures - Autres'!D448)</f>
        <v/>
      </c>
      <c r="E448" s="180" t="str">
        <f>IF('Factures - Autres'!E448="","",'Factures - Autres'!E448)</f>
        <v/>
      </c>
      <c r="F448" s="255" t="str">
        <f>IF('Factures - Autres'!H448="","",'Factures - Autres'!F448)</f>
        <v/>
      </c>
      <c r="G448" s="439" t="str">
        <f>IF('Factures - Autres'!H448="","",'Factures - Autres'!G448)</f>
        <v/>
      </c>
      <c r="H448" s="440" t="str">
        <f>IF('Factures - Autres'!H448="","",'Factures - Autres'!H448)</f>
        <v/>
      </c>
      <c r="I448" s="257"/>
      <c r="J448" s="258" t="str">
        <f t="shared" si="18"/>
        <v/>
      </c>
      <c r="K448" s="442" t="str">
        <f t="shared" si="19"/>
        <v/>
      </c>
      <c r="L448" s="443"/>
      <c r="M448" s="182"/>
      <c r="N448" s="185"/>
      <c r="O448" s="266" t="str">
        <f>IF(H448="","",IF(OR(I448="",J448="",K448=""),Listes!$A$69,IF(AND(L448="",I448&lt;&gt;""),Listes!$A$70,IF(AND(H448&lt;L448,N448=""),Listes!$A$71,IF(AND(K448&lt;J448,N448=""),Listes!$A$72,IF(AND(L448&lt;&gt;"",L448&lt;H448,M448=""),Listes!$A$73,IF(AND(P448="",OR(I448&lt;&gt;"",J448&lt;&gt;"",K448&lt;&gt;"")),Listes!$A$74,"")))))))</f>
        <v/>
      </c>
      <c r="P448" s="90"/>
      <c r="Q448" s="158">
        <f t="shared" si="20"/>
        <v>0</v>
      </c>
    </row>
    <row r="449" spans="1:17" ht="20.100000000000001" customHeight="1" x14ac:dyDescent="0.25">
      <c r="A449" s="174">
        <v>443</v>
      </c>
      <c r="B449" s="180" t="str">
        <f>IF('Factures - Autres'!B449="","",'Factures - Autres'!B449)</f>
        <v/>
      </c>
      <c r="C449" s="181" t="str">
        <f>IF('Factures - Autres'!C449="","",'Factures - Autres'!C449)</f>
        <v/>
      </c>
      <c r="D449" s="181" t="str">
        <f>IF('Factures - Autres'!D449="","",'Factures - Autres'!D449)</f>
        <v/>
      </c>
      <c r="E449" s="180" t="str">
        <f>IF('Factures - Autres'!E449="","",'Factures - Autres'!E449)</f>
        <v/>
      </c>
      <c r="F449" s="255" t="str">
        <f>IF('Factures - Autres'!H449="","",'Factures - Autres'!F449)</f>
        <v/>
      </c>
      <c r="G449" s="439" t="str">
        <f>IF('Factures - Autres'!H449="","",'Factures - Autres'!G449)</f>
        <v/>
      </c>
      <c r="H449" s="440" t="str">
        <f>IF('Factures - Autres'!H449="","",'Factures - Autres'!H449)</f>
        <v/>
      </c>
      <c r="I449" s="257"/>
      <c r="J449" s="258" t="str">
        <f t="shared" si="18"/>
        <v/>
      </c>
      <c r="K449" s="442" t="str">
        <f t="shared" si="19"/>
        <v/>
      </c>
      <c r="L449" s="443"/>
      <c r="M449" s="182"/>
      <c r="N449" s="185"/>
      <c r="O449" s="266" t="str">
        <f>IF(H449="","",IF(OR(I449="",J449="",K449=""),Listes!$A$69,IF(AND(L449="",I449&lt;&gt;""),Listes!$A$70,IF(AND(H449&lt;L449,N449=""),Listes!$A$71,IF(AND(K449&lt;J449,N449=""),Listes!$A$72,IF(AND(L449&lt;&gt;"",L449&lt;H449,M449=""),Listes!$A$73,IF(AND(P449="",OR(I449&lt;&gt;"",J449&lt;&gt;"",K449&lt;&gt;"")),Listes!$A$74,"")))))))</f>
        <v/>
      </c>
      <c r="P449" s="90"/>
      <c r="Q449" s="158">
        <f t="shared" si="20"/>
        <v>0</v>
      </c>
    </row>
    <row r="450" spans="1:17" ht="20.100000000000001" customHeight="1" x14ac:dyDescent="0.25">
      <c r="A450" s="174">
        <v>444</v>
      </c>
      <c r="B450" s="180" t="str">
        <f>IF('Factures - Autres'!B450="","",'Factures - Autres'!B450)</f>
        <v/>
      </c>
      <c r="C450" s="181" t="str">
        <f>IF('Factures - Autres'!C450="","",'Factures - Autres'!C450)</f>
        <v/>
      </c>
      <c r="D450" s="181" t="str">
        <f>IF('Factures - Autres'!D450="","",'Factures - Autres'!D450)</f>
        <v/>
      </c>
      <c r="E450" s="180" t="str">
        <f>IF('Factures - Autres'!E450="","",'Factures - Autres'!E450)</f>
        <v/>
      </c>
      <c r="F450" s="255" t="str">
        <f>IF('Factures - Autres'!H450="","",'Factures - Autres'!F450)</f>
        <v/>
      </c>
      <c r="G450" s="439" t="str">
        <f>IF('Factures - Autres'!H450="","",'Factures - Autres'!G450)</f>
        <v/>
      </c>
      <c r="H450" s="440" t="str">
        <f>IF('Factures - Autres'!H450="","",'Factures - Autres'!H450)</f>
        <v/>
      </c>
      <c r="I450" s="257"/>
      <c r="J450" s="258" t="str">
        <f t="shared" si="18"/>
        <v/>
      </c>
      <c r="K450" s="442" t="str">
        <f t="shared" si="19"/>
        <v/>
      </c>
      <c r="L450" s="443"/>
      <c r="M450" s="182"/>
      <c r="N450" s="185"/>
      <c r="O450" s="266" t="str">
        <f>IF(H450="","",IF(OR(I450="",J450="",K450=""),Listes!$A$69,IF(AND(L450="",I450&lt;&gt;""),Listes!$A$70,IF(AND(H450&lt;L450,N450=""),Listes!$A$71,IF(AND(K450&lt;J450,N450=""),Listes!$A$72,IF(AND(L450&lt;&gt;"",L450&lt;H450,M450=""),Listes!$A$73,IF(AND(P450="",OR(I450&lt;&gt;"",J450&lt;&gt;"",K450&lt;&gt;"")),Listes!$A$74,"")))))))</f>
        <v/>
      </c>
      <c r="P450" s="90"/>
      <c r="Q450" s="158">
        <f t="shared" si="20"/>
        <v>0</v>
      </c>
    </row>
    <row r="451" spans="1:17" ht="20.100000000000001" customHeight="1" x14ac:dyDescent="0.25">
      <c r="A451" s="174">
        <v>445</v>
      </c>
      <c r="B451" s="180" t="str">
        <f>IF('Factures - Autres'!B451="","",'Factures - Autres'!B451)</f>
        <v/>
      </c>
      <c r="C451" s="181" t="str">
        <f>IF('Factures - Autres'!C451="","",'Factures - Autres'!C451)</f>
        <v/>
      </c>
      <c r="D451" s="181" t="str">
        <f>IF('Factures - Autres'!D451="","",'Factures - Autres'!D451)</f>
        <v/>
      </c>
      <c r="E451" s="180" t="str">
        <f>IF('Factures - Autres'!E451="","",'Factures - Autres'!E451)</f>
        <v/>
      </c>
      <c r="F451" s="255" t="str">
        <f>IF('Factures - Autres'!H451="","",'Factures - Autres'!F451)</f>
        <v/>
      </c>
      <c r="G451" s="439" t="str">
        <f>IF('Factures - Autres'!H451="","",'Factures - Autres'!G451)</f>
        <v/>
      </c>
      <c r="H451" s="440" t="str">
        <f>IF('Factures - Autres'!H451="","",'Factures - Autres'!H451)</f>
        <v/>
      </c>
      <c r="I451" s="257"/>
      <c r="J451" s="258" t="str">
        <f t="shared" si="18"/>
        <v/>
      </c>
      <c r="K451" s="442" t="str">
        <f t="shared" si="19"/>
        <v/>
      </c>
      <c r="L451" s="443"/>
      <c r="M451" s="182"/>
      <c r="N451" s="185"/>
      <c r="O451" s="266" t="str">
        <f>IF(H451="","",IF(OR(I451="",J451="",K451=""),Listes!$A$69,IF(AND(L451="",I451&lt;&gt;""),Listes!$A$70,IF(AND(H451&lt;L451,N451=""),Listes!$A$71,IF(AND(K451&lt;J451,N451=""),Listes!$A$72,IF(AND(L451&lt;&gt;"",L451&lt;H451,M451=""),Listes!$A$73,IF(AND(P451="",OR(I451&lt;&gt;"",J451&lt;&gt;"",K451&lt;&gt;"")),Listes!$A$74,"")))))))</f>
        <v/>
      </c>
      <c r="P451" s="90"/>
      <c r="Q451" s="158">
        <f t="shared" si="20"/>
        <v>0</v>
      </c>
    </row>
    <row r="452" spans="1:17" ht="20.100000000000001" customHeight="1" x14ac:dyDescent="0.25">
      <c r="A452" s="174">
        <v>446</v>
      </c>
      <c r="B452" s="180" t="str">
        <f>IF('Factures - Autres'!B452="","",'Factures - Autres'!B452)</f>
        <v/>
      </c>
      <c r="C452" s="181" t="str">
        <f>IF('Factures - Autres'!C452="","",'Factures - Autres'!C452)</f>
        <v/>
      </c>
      <c r="D452" s="181" t="str">
        <f>IF('Factures - Autres'!D452="","",'Factures - Autres'!D452)</f>
        <v/>
      </c>
      <c r="E452" s="180" t="str">
        <f>IF('Factures - Autres'!E452="","",'Factures - Autres'!E452)</f>
        <v/>
      </c>
      <c r="F452" s="255" t="str">
        <f>IF('Factures - Autres'!H452="","",'Factures - Autres'!F452)</f>
        <v/>
      </c>
      <c r="G452" s="439" t="str">
        <f>IF('Factures - Autres'!H452="","",'Factures - Autres'!G452)</f>
        <v/>
      </c>
      <c r="H452" s="440" t="str">
        <f>IF('Factures - Autres'!H452="","",'Factures - Autres'!H452)</f>
        <v/>
      </c>
      <c r="I452" s="257"/>
      <c r="J452" s="258" t="str">
        <f t="shared" si="18"/>
        <v/>
      </c>
      <c r="K452" s="442" t="str">
        <f t="shared" si="19"/>
        <v/>
      </c>
      <c r="L452" s="443"/>
      <c r="M452" s="182"/>
      <c r="N452" s="185"/>
      <c r="O452" s="266" t="str">
        <f>IF(H452="","",IF(OR(I452="",J452="",K452=""),Listes!$A$69,IF(AND(L452="",I452&lt;&gt;""),Listes!$A$70,IF(AND(H452&lt;L452,N452=""),Listes!$A$71,IF(AND(K452&lt;J452,N452=""),Listes!$A$72,IF(AND(L452&lt;&gt;"",L452&lt;H452,M452=""),Listes!$A$73,IF(AND(P452="",OR(I452&lt;&gt;"",J452&lt;&gt;"",K452&lt;&gt;"")),Listes!$A$74,"")))))))</f>
        <v/>
      </c>
      <c r="P452" s="90"/>
      <c r="Q452" s="158">
        <f t="shared" si="20"/>
        <v>0</v>
      </c>
    </row>
    <row r="453" spans="1:17" ht="20.100000000000001" customHeight="1" x14ac:dyDescent="0.25">
      <c r="A453" s="174">
        <v>447</v>
      </c>
      <c r="B453" s="180" t="str">
        <f>IF('Factures - Autres'!B453="","",'Factures - Autres'!B453)</f>
        <v/>
      </c>
      <c r="C453" s="181" t="str">
        <f>IF('Factures - Autres'!C453="","",'Factures - Autres'!C453)</f>
        <v/>
      </c>
      <c r="D453" s="181" t="str">
        <f>IF('Factures - Autres'!D453="","",'Factures - Autres'!D453)</f>
        <v/>
      </c>
      <c r="E453" s="180" t="str">
        <f>IF('Factures - Autres'!E453="","",'Factures - Autres'!E453)</f>
        <v/>
      </c>
      <c r="F453" s="255" t="str">
        <f>IF('Factures - Autres'!H453="","",'Factures - Autres'!F453)</f>
        <v/>
      </c>
      <c r="G453" s="439" t="str">
        <f>IF('Factures - Autres'!H453="","",'Factures - Autres'!G453)</f>
        <v/>
      </c>
      <c r="H453" s="440" t="str">
        <f>IF('Factures - Autres'!H453="","",'Factures - Autres'!H453)</f>
        <v/>
      </c>
      <c r="I453" s="257"/>
      <c r="J453" s="258" t="str">
        <f t="shared" si="18"/>
        <v/>
      </c>
      <c r="K453" s="442" t="str">
        <f t="shared" si="19"/>
        <v/>
      </c>
      <c r="L453" s="443"/>
      <c r="M453" s="182"/>
      <c r="N453" s="185"/>
      <c r="O453" s="266" t="str">
        <f>IF(H453="","",IF(OR(I453="",J453="",K453=""),Listes!$A$69,IF(AND(L453="",I453&lt;&gt;""),Listes!$A$70,IF(AND(H453&lt;L453,N453=""),Listes!$A$71,IF(AND(K453&lt;J453,N453=""),Listes!$A$72,IF(AND(L453&lt;&gt;"",L453&lt;H453,M453=""),Listes!$A$73,IF(AND(P453="",OR(I453&lt;&gt;"",J453&lt;&gt;"",K453&lt;&gt;"")),Listes!$A$74,"")))))))</f>
        <v/>
      </c>
      <c r="P453" s="90"/>
      <c r="Q453" s="158">
        <f t="shared" si="20"/>
        <v>0</v>
      </c>
    </row>
    <row r="454" spans="1:17" ht="20.100000000000001" customHeight="1" x14ac:dyDescent="0.25">
      <c r="A454" s="174">
        <v>448</v>
      </c>
      <c r="B454" s="180" t="str">
        <f>IF('Factures - Autres'!B454="","",'Factures - Autres'!B454)</f>
        <v/>
      </c>
      <c r="C454" s="181" t="str">
        <f>IF('Factures - Autres'!C454="","",'Factures - Autres'!C454)</f>
        <v/>
      </c>
      <c r="D454" s="181" t="str">
        <f>IF('Factures - Autres'!D454="","",'Factures - Autres'!D454)</f>
        <v/>
      </c>
      <c r="E454" s="180" t="str">
        <f>IF('Factures - Autres'!E454="","",'Factures - Autres'!E454)</f>
        <v/>
      </c>
      <c r="F454" s="255" t="str">
        <f>IF('Factures - Autres'!H454="","",'Factures - Autres'!F454)</f>
        <v/>
      </c>
      <c r="G454" s="439" t="str">
        <f>IF('Factures - Autres'!H454="","",'Factures - Autres'!G454)</f>
        <v/>
      </c>
      <c r="H454" s="440" t="str">
        <f>IF('Factures - Autres'!H454="","",'Factures - Autres'!H454)</f>
        <v/>
      </c>
      <c r="I454" s="257"/>
      <c r="J454" s="258" t="str">
        <f t="shared" si="18"/>
        <v/>
      </c>
      <c r="K454" s="442" t="str">
        <f t="shared" si="19"/>
        <v/>
      </c>
      <c r="L454" s="443"/>
      <c r="M454" s="182"/>
      <c r="N454" s="185"/>
      <c r="O454" s="266" t="str">
        <f>IF(H454="","",IF(OR(I454="",J454="",K454=""),Listes!$A$69,IF(AND(L454="",I454&lt;&gt;""),Listes!$A$70,IF(AND(H454&lt;L454,N454=""),Listes!$A$71,IF(AND(K454&lt;J454,N454=""),Listes!$A$72,IF(AND(L454&lt;&gt;"",L454&lt;H454,M454=""),Listes!$A$73,IF(AND(P454="",OR(I454&lt;&gt;"",J454&lt;&gt;"",K454&lt;&gt;"")),Listes!$A$74,"")))))))</f>
        <v/>
      </c>
      <c r="P454" s="90"/>
      <c r="Q454" s="158">
        <f t="shared" si="20"/>
        <v>0</v>
      </c>
    </row>
    <row r="455" spans="1:17" ht="20.100000000000001" customHeight="1" x14ac:dyDescent="0.25">
      <c r="A455" s="174">
        <v>449</v>
      </c>
      <c r="B455" s="180" t="str">
        <f>IF('Factures - Autres'!B455="","",'Factures - Autres'!B455)</f>
        <v/>
      </c>
      <c r="C455" s="181" t="str">
        <f>IF('Factures - Autres'!C455="","",'Factures - Autres'!C455)</f>
        <v/>
      </c>
      <c r="D455" s="181" t="str">
        <f>IF('Factures - Autres'!D455="","",'Factures - Autres'!D455)</f>
        <v/>
      </c>
      <c r="E455" s="180" t="str">
        <f>IF('Factures - Autres'!E455="","",'Factures - Autres'!E455)</f>
        <v/>
      </c>
      <c r="F455" s="255" t="str">
        <f>IF('Factures - Autres'!H455="","",'Factures - Autres'!F455)</f>
        <v/>
      </c>
      <c r="G455" s="439" t="str">
        <f>IF('Factures - Autres'!H455="","",'Factures - Autres'!G455)</f>
        <v/>
      </c>
      <c r="H455" s="440" t="str">
        <f>IF('Factures - Autres'!H455="","",'Factures - Autres'!H455)</f>
        <v/>
      </c>
      <c r="I455" s="257"/>
      <c r="J455" s="258" t="str">
        <f t="shared" si="18"/>
        <v/>
      </c>
      <c r="K455" s="442" t="str">
        <f t="shared" si="19"/>
        <v/>
      </c>
      <c r="L455" s="443"/>
      <c r="M455" s="182"/>
      <c r="N455" s="185"/>
      <c r="O455" s="266" t="str">
        <f>IF(H455="","",IF(OR(I455="",J455="",K455=""),Listes!$A$69,IF(AND(L455="",I455&lt;&gt;""),Listes!$A$70,IF(AND(H455&lt;L455,N455=""),Listes!$A$71,IF(AND(K455&lt;J455,N455=""),Listes!$A$72,IF(AND(L455&lt;&gt;"",L455&lt;H455,M455=""),Listes!$A$73,IF(AND(P455="",OR(I455&lt;&gt;"",J455&lt;&gt;"",K455&lt;&gt;"")),Listes!$A$74,"")))))))</f>
        <v/>
      </c>
      <c r="P455" s="90"/>
      <c r="Q455" s="158">
        <f t="shared" si="20"/>
        <v>0</v>
      </c>
    </row>
    <row r="456" spans="1:17" ht="20.100000000000001" customHeight="1" x14ac:dyDescent="0.25">
      <c r="A456" s="174">
        <v>450</v>
      </c>
      <c r="B456" s="180" t="str">
        <f>IF('Factures - Autres'!B456="","",'Factures - Autres'!B456)</f>
        <v/>
      </c>
      <c r="C456" s="181" t="str">
        <f>IF('Factures - Autres'!C456="","",'Factures - Autres'!C456)</f>
        <v/>
      </c>
      <c r="D456" s="181" t="str">
        <f>IF('Factures - Autres'!D456="","",'Factures - Autres'!D456)</f>
        <v/>
      </c>
      <c r="E456" s="180" t="str">
        <f>IF('Factures - Autres'!E456="","",'Factures - Autres'!E456)</f>
        <v/>
      </c>
      <c r="F456" s="255" t="str">
        <f>IF('Factures - Autres'!H456="","",'Factures - Autres'!F456)</f>
        <v/>
      </c>
      <c r="G456" s="439" t="str">
        <f>IF('Factures - Autres'!H456="","",'Factures - Autres'!G456)</f>
        <v/>
      </c>
      <c r="H456" s="440" t="str">
        <f>IF('Factures - Autres'!H456="","",'Factures - Autres'!H456)</f>
        <v/>
      </c>
      <c r="I456" s="257"/>
      <c r="J456" s="258" t="str">
        <f t="shared" ref="J456:J506" si="21">IF(OR($I456="",H456=""),"",IF(I456="KO","",F456))</f>
        <v/>
      </c>
      <c r="K456" s="442" t="str">
        <f t="shared" ref="K456:K506" si="22">IF(OR($I456="",H456=""),"",IF(I456="KO","",G456))</f>
        <v/>
      </c>
      <c r="L456" s="443"/>
      <c r="M456" s="182"/>
      <c r="N456" s="185"/>
      <c r="O456" s="266" t="str">
        <f>IF(H456="","",IF(OR(I456="",J456="",K456=""),Listes!$A$69,IF(AND(L456="",I456&lt;&gt;""),Listes!$A$70,IF(AND(H456&lt;L456,N456=""),Listes!$A$71,IF(AND(K456&lt;J456,N456=""),Listes!$A$72,IF(AND(L456&lt;&gt;"",L456&lt;H456,M456=""),Listes!$A$73,IF(AND(P456="",OR(I456&lt;&gt;"",J456&lt;&gt;"",K456&lt;&gt;"")),Listes!$A$74,"")))))))</f>
        <v/>
      </c>
      <c r="P456" s="90"/>
      <c r="Q456" s="158">
        <f t="shared" ref="Q456:Q506" si="23">IF(AND(B456&lt;&gt;"",P456&lt;&gt;"Oui"),1,0)</f>
        <v>0</v>
      </c>
    </row>
    <row r="457" spans="1:17" ht="20.100000000000001" customHeight="1" x14ac:dyDescent="0.25">
      <c r="A457" s="174">
        <v>451</v>
      </c>
      <c r="B457" s="180" t="str">
        <f>IF('Factures - Autres'!B457="","",'Factures - Autres'!B457)</f>
        <v/>
      </c>
      <c r="C457" s="181" t="str">
        <f>IF('Factures - Autres'!C457="","",'Factures - Autres'!C457)</f>
        <v/>
      </c>
      <c r="D457" s="181" t="str">
        <f>IF('Factures - Autres'!D457="","",'Factures - Autres'!D457)</f>
        <v/>
      </c>
      <c r="E457" s="180" t="str">
        <f>IF('Factures - Autres'!E457="","",'Factures - Autres'!E457)</f>
        <v/>
      </c>
      <c r="F457" s="255" t="str">
        <f>IF('Factures - Autres'!H457="","",'Factures - Autres'!F457)</f>
        <v/>
      </c>
      <c r="G457" s="439" t="str">
        <f>IF('Factures - Autres'!H457="","",'Factures - Autres'!G457)</f>
        <v/>
      </c>
      <c r="H457" s="440" t="str">
        <f>IF('Factures - Autres'!H457="","",'Factures - Autres'!H457)</f>
        <v/>
      </c>
      <c r="I457" s="257"/>
      <c r="J457" s="258" t="str">
        <f t="shared" si="21"/>
        <v/>
      </c>
      <c r="K457" s="442" t="str">
        <f t="shared" si="22"/>
        <v/>
      </c>
      <c r="L457" s="443"/>
      <c r="M457" s="182"/>
      <c r="N457" s="185"/>
      <c r="O457" s="266" t="str">
        <f>IF(H457="","",IF(OR(I457="",J457="",K457=""),Listes!$A$69,IF(AND(L457="",I457&lt;&gt;""),Listes!$A$70,IF(AND(H457&lt;L457,N457=""),Listes!$A$71,IF(AND(K457&lt;J457,N457=""),Listes!$A$72,IF(AND(L457&lt;&gt;"",L457&lt;H457,M457=""),Listes!$A$73,IF(AND(P457="",OR(I457&lt;&gt;"",J457&lt;&gt;"",K457&lt;&gt;"")),Listes!$A$74,"")))))))</f>
        <v/>
      </c>
      <c r="P457" s="90"/>
      <c r="Q457" s="158">
        <f t="shared" si="23"/>
        <v>0</v>
      </c>
    </row>
    <row r="458" spans="1:17" ht="20.100000000000001" customHeight="1" x14ac:dyDescent="0.25">
      <c r="A458" s="174">
        <v>452</v>
      </c>
      <c r="B458" s="180" t="str">
        <f>IF('Factures - Autres'!B458="","",'Factures - Autres'!B458)</f>
        <v/>
      </c>
      <c r="C458" s="181" t="str">
        <f>IF('Factures - Autres'!C458="","",'Factures - Autres'!C458)</f>
        <v/>
      </c>
      <c r="D458" s="181" t="str">
        <f>IF('Factures - Autres'!D458="","",'Factures - Autres'!D458)</f>
        <v/>
      </c>
      <c r="E458" s="180" t="str">
        <f>IF('Factures - Autres'!E458="","",'Factures - Autres'!E458)</f>
        <v/>
      </c>
      <c r="F458" s="255" t="str">
        <f>IF('Factures - Autres'!H458="","",'Factures - Autres'!F458)</f>
        <v/>
      </c>
      <c r="G458" s="439" t="str">
        <f>IF('Factures - Autres'!H458="","",'Factures - Autres'!G458)</f>
        <v/>
      </c>
      <c r="H458" s="440" t="str">
        <f>IF('Factures - Autres'!H458="","",'Factures - Autres'!H458)</f>
        <v/>
      </c>
      <c r="I458" s="257"/>
      <c r="J458" s="258" t="str">
        <f t="shared" si="21"/>
        <v/>
      </c>
      <c r="K458" s="442" t="str">
        <f t="shared" si="22"/>
        <v/>
      </c>
      <c r="L458" s="443"/>
      <c r="M458" s="182"/>
      <c r="N458" s="185"/>
      <c r="O458" s="266" t="str">
        <f>IF(H458="","",IF(OR(I458="",J458="",K458=""),Listes!$A$69,IF(AND(L458="",I458&lt;&gt;""),Listes!$A$70,IF(AND(H458&lt;L458,N458=""),Listes!$A$71,IF(AND(K458&lt;J458,N458=""),Listes!$A$72,IF(AND(L458&lt;&gt;"",L458&lt;H458,M458=""),Listes!$A$73,IF(AND(P458="",OR(I458&lt;&gt;"",J458&lt;&gt;"",K458&lt;&gt;"")),Listes!$A$74,"")))))))</f>
        <v/>
      </c>
      <c r="P458" s="90"/>
      <c r="Q458" s="158">
        <f t="shared" si="23"/>
        <v>0</v>
      </c>
    </row>
    <row r="459" spans="1:17" ht="20.100000000000001" customHeight="1" x14ac:dyDescent="0.25">
      <c r="A459" s="174">
        <v>453</v>
      </c>
      <c r="B459" s="180" t="str">
        <f>IF('Factures - Autres'!B459="","",'Factures - Autres'!B459)</f>
        <v/>
      </c>
      <c r="C459" s="181" t="str">
        <f>IF('Factures - Autres'!C459="","",'Factures - Autres'!C459)</f>
        <v/>
      </c>
      <c r="D459" s="181" t="str">
        <f>IF('Factures - Autres'!D459="","",'Factures - Autres'!D459)</f>
        <v/>
      </c>
      <c r="E459" s="180" t="str">
        <f>IF('Factures - Autres'!E459="","",'Factures - Autres'!E459)</f>
        <v/>
      </c>
      <c r="F459" s="255" t="str">
        <f>IF('Factures - Autres'!H459="","",'Factures - Autres'!F459)</f>
        <v/>
      </c>
      <c r="G459" s="439" t="str">
        <f>IF('Factures - Autres'!H459="","",'Factures - Autres'!G459)</f>
        <v/>
      </c>
      <c r="H459" s="440" t="str">
        <f>IF('Factures - Autres'!H459="","",'Factures - Autres'!H459)</f>
        <v/>
      </c>
      <c r="I459" s="257"/>
      <c r="J459" s="258" t="str">
        <f t="shared" si="21"/>
        <v/>
      </c>
      <c r="K459" s="442" t="str">
        <f t="shared" si="22"/>
        <v/>
      </c>
      <c r="L459" s="443"/>
      <c r="M459" s="182"/>
      <c r="N459" s="185"/>
      <c r="O459" s="266" t="str">
        <f>IF(H459="","",IF(OR(I459="",J459="",K459=""),Listes!$A$69,IF(AND(L459="",I459&lt;&gt;""),Listes!$A$70,IF(AND(H459&lt;L459,N459=""),Listes!$A$71,IF(AND(K459&lt;J459,N459=""),Listes!$A$72,IF(AND(L459&lt;&gt;"",L459&lt;H459,M459=""),Listes!$A$73,IF(AND(P459="",OR(I459&lt;&gt;"",J459&lt;&gt;"",K459&lt;&gt;"")),Listes!$A$74,"")))))))</f>
        <v/>
      </c>
      <c r="P459" s="90"/>
      <c r="Q459" s="158">
        <f t="shared" si="23"/>
        <v>0</v>
      </c>
    </row>
    <row r="460" spans="1:17" ht="20.100000000000001" customHeight="1" x14ac:dyDescent="0.25">
      <c r="A460" s="174">
        <v>454</v>
      </c>
      <c r="B460" s="180" t="str">
        <f>IF('Factures - Autres'!B460="","",'Factures - Autres'!B460)</f>
        <v/>
      </c>
      <c r="C460" s="181" t="str">
        <f>IF('Factures - Autres'!C460="","",'Factures - Autres'!C460)</f>
        <v/>
      </c>
      <c r="D460" s="181" t="str">
        <f>IF('Factures - Autres'!D460="","",'Factures - Autres'!D460)</f>
        <v/>
      </c>
      <c r="E460" s="180" t="str">
        <f>IF('Factures - Autres'!E460="","",'Factures - Autres'!E460)</f>
        <v/>
      </c>
      <c r="F460" s="255" t="str">
        <f>IF('Factures - Autres'!H460="","",'Factures - Autres'!F460)</f>
        <v/>
      </c>
      <c r="G460" s="439" t="str">
        <f>IF('Factures - Autres'!H460="","",'Factures - Autres'!G460)</f>
        <v/>
      </c>
      <c r="H460" s="440" t="str">
        <f>IF('Factures - Autres'!H460="","",'Factures - Autres'!H460)</f>
        <v/>
      </c>
      <c r="I460" s="257"/>
      <c r="J460" s="258" t="str">
        <f t="shared" si="21"/>
        <v/>
      </c>
      <c r="K460" s="442" t="str">
        <f t="shared" si="22"/>
        <v/>
      </c>
      <c r="L460" s="443"/>
      <c r="M460" s="182"/>
      <c r="N460" s="185"/>
      <c r="O460" s="266" t="str">
        <f>IF(H460="","",IF(OR(I460="",J460="",K460=""),Listes!$A$69,IF(AND(L460="",I460&lt;&gt;""),Listes!$A$70,IF(AND(H460&lt;L460,N460=""),Listes!$A$71,IF(AND(K460&lt;J460,N460=""),Listes!$A$72,IF(AND(L460&lt;&gt;"",L460&lt;H460,M460=""),Listes!$A$73,IF(AND(P460="",OR(I460&lt;&gt;"",J460&lt;&gt;"",K460&lt;&gt;"")),Listes!$A$74,"")))))))</f>
        <v/>
      </c>
      <c r="P460" s="90"/>
      <c r="Q460" s="158">
        <f t="shared" si="23"/>
        <v>0</v>
      </c>
    </row>
    <row r="461" spans="1:17" ht="20.100000000000001" customHeight="1" x14ac:dyDescent="0.25">
      <c r="A461" s="174">
        <v>455</v>
      </c>
      <c r="B461" s="180" t="str">
        <f>IF('Factures - Autres'!B461="","",'Factures - Autres'!B461)</f>
        <v/>
      </c>
      <c r="C461" s="181" t="str">
        <f>IF('Factures - Autres'!C461="","",'Factures - Autres'!C461)</f>
        <v/>
      </c>
      <c r="D461" s="181" t="str">
        <f>IF('Factures - Autres'!D461="","",'Factures - Autres'!D461)</f>
        <v/>
      </c>
      <c r="E461" s="180" t="str">
        <f>IF('Factures - Autres'!E461="","",'Factures - Autres'!E461)</f>
        <v/>
      </c>
      <c r="F461" s="255" t="str">
        <f>IF('Factures - Autres'!H461="","",'Factures - Autres'!F461)</f>
        <v/>
      </c>
      <c r="G461" s="439" t="str">
        <f>IF('Factures - Autres'!H461="","",'Factures - Autres'!G461)</f>
        <v/>
      </c>
      <c r="H461" s="440" t="str">
        <f>IF('Factures - Autres'!H461="","",'Factures - Autres'!H461)</f>
        <v/>
      </c>
      <c r="I461" s="257"/>
      <c r="J461" s="258" t="str">
        <f t="shared" si="21"/>
        <v/>
      </c>
      <c r="K461" s="442" t="str">
        <f t="shared" si="22"/>
        <v/>
      </c>
      <c r="L461" s="443"/>
      <c r="M461" s="182"/>
      <c r="N461" s="185"/>
      <c r="O461" s="266" t="str">
        <f>IF(H461="","",IF(OR(I461="",J461="",K461=""),Listes!$A$69,IF(AND(L461="",I461&lt;&gt;""),Listes!$A$70,IF(AND(H461&lt;L461,N461=""),Listes!$A$71,IF(AND(K461&lt;J461,N461=""),Listes!$A$72,IF(AND(L461&lt;&gt;"",L461&lt;H461,M461=""),Listes!$A$73,IF(AND(P461="",OR(I461&lt;&gt;"",J461&lt;&gt;"",K461&lt;&gt;"")),Listes!$A$74,"")))))))</f>
        <v/>
      </c>
      <c r="P461" s="90"/>
      <c r="Q461" s="158">
        <f t="shared" si="23"/>
        <v>0</v>
      </c>
    </row>
    <row r="462" spans="1:17" ht="20.100000000000001" customHeight="1" x14ac:dyDescent="0.25">
      <c r="A462" s="174">
        <v>456</v>
      </c>
      <c r="B462" s="180" t="str">
        <f>IF('Factures - Autres'!B462="","",'Factures - Autres'!B462)</f>
        <v/>
      </c>
      <c r="C462" s="181" t="str">
        <f>IF('Factures - Autres'!C462="","",'Factures - Autres'!C462)</f>
        <v/>
      </c>
      <c r="D462" s="181" t="str">
        <f>IF('Factures - Autres'!D462="","",'Factures - Autres'!D462)</f>
        <v/>
      </c>
      <c r="E462" s="180" t="str">
        <f>IF('Factures - Autres'!E462="","",'Factures - Autres'!E462)</f>
        <v/>
      </c>
      <c r="F462" s="255" t="str">
        <f>IF('Factures - Autres'!H462="","",'Factures - Autres'!F462)</f>
        <v/>
      </c>
      <c r="G462" s="439" t="str">
        <f>IF('Factures - Autres'!H462="","",'Factures - Autres'!G462)</f>
        <v/>
      </c>
      <c r="H462" s="440" t="str">
        <f>IF('Factures - Autres'!H462="","",'Factures - Autres'!H462)</f>
        <v/>
      </c>
      <c r="I462" s="257"/>
      <c r="J462" s="258" t="str">
        <f t="shared" si="21"/>
        <v/>
      </c>
      <c r="K462" s="442" t="str">
        <f t="shared" si="22"/>
        <v/>
      </c>
      <c r="L462" s="443"/>
      <c r="M462" s="182"/>
      <c r="N462" s="185"/>
      <c r="O462" s="266" t="str">
        <f>IF(H462="","",IF(OR(I462="",J462="",K462=""),Listes!$A$69,IF(AND(L462="",I462&lt;&gt;""),Listes!$A$70,IF(AND(H462&lt;L462,N462=""),Listes!$A$71,IF(AND(K462&lt;J462,N462=""),Listes!$A$72,IF(AND(L462&lt;&gt;"",L462&lt;H462,M462=""),Listes!$A$73,IF(AND(P462="",OR(I462&lt;&gt;"",J462&lt;&gt;"",K462&lt;&gt;"")),Listes!$A$74,"")))))))</f>
        <v/>
      </c>
      <c r="P462" s="90"/>
      <c r="Q462" s="158">
        <f t="shared" si="23"/>
        <v>0</v>
      </c>
    </row>
    <row r="463" spans="1:17" ht="20.100000000000001" customHeight="1" x14ac:dyDescent="0.25">
      <c r="A463" s="174">
        <v>457</v>
      </c>
      <c r="B463" s="180" t="str">
        <f>IF('Factures - Autres'!B463="","",'Factures - Autres'!B463)</f>
        <v/>
      </c>
      <c r="C463" s="181" t="str">
        <f>IF('Factures - Autres'!C463="","",'Factures - Autres'!C463)</f>
        <v/>
      </c>
      <c r="D463" s="181" t="str">
        <f>IF('Factures - Autres'!D463="","",'Factures - Autres'!D463)</f>
        <v/>
      </c>
      <c r="E463" s="180" t="str">
        <f>IF('Factures - Autres'!E463="","",'Factures - Autres'!E463)</f>
        <v/>
      </c>
      <c r="F463" s="255" t="str">
        <f>IF('Factures - Autres'!H463="","",'Factures - Autres'!F463)</f>
        <v/>
      </c>
      <c r="G463" s="439" t="str">
        <f>IF('Factures - Autres'!H463="","",'Factures - Autres'!G463)</f>
        <v/>
      </c>
      <c r="H463" s="440" t="str">
        <f>IF('Factures - Autres'!H463="","",'Factures - Autres'!H463)</f>
        <v/>
      </c>
      <c r="I463" s="257"/>
      <c r="J463" s="258" t="str">
        <f t="shared" si="21"/>
        <v/>
      </c>
      <c r="K463" s="442" t="str">
        <f t="shared" si="22"/>
        <v/>
      </c>
      <c r="L463" s="443"/>
      <c r="M463" s="182"/>
      <c r="N463" s="185"/>
      <c r="O463" s="266" t="str">
        <f>IF(H463="","",IF(OR(I463="",J463="",K463=""),Listes!$A$69,IF(AND(L463="",I463&lt;&gt;""),Listes!$A$70,IF(AND(H463&lt;L463,N463=""),Listes!$A$71,IF(AND(K463&lt;J463,N463=""),Listes!$A$72,IF(AND(L463&lt;&gt;"",L463&lt;H463,M463=""),Listes!$A$73,IF(AND(P463="",OR(I463&lt;&gt;"",J463&lt;&gt;"",K463&lt;&gt;"")),Listes!$A$74,"")))))))</f>
        <v/>
      </c>
      <c r="P463" s="90"/>
      <c r="Q463" s="158">
        <f t="shared" si="23"/>
        <v>0</v>
      </c>
    </row>
    <row r="464" spans="1:17" ht="20.100000000000001" customHeight="1" x14ac:dyDescent="0.25">
      <c r="A464" s="174">
        <v>458</v>
      </c>
      <c r="B464" s="180" t="str">
        <f>IF('Factures - Autres'!B464="","",'Factures - Autres'!B464)</f>
        <v/>
      </c>
      <c r="C464" s="181" t="str">
        <f>IF('Factures - Autres'!C464="","",'Factures - Autres'!C464)</f>
        <v/>
      </c>
      <c r="D464" s="181" t="str">
        <f>IF('Factures - Autres'!D464="","",'Factures - Autres'!D464)</f>
        <v/>
      </c>
      <c r="E464" s="180" t="str">
        <f>IF('Factures - Autres'!E464="","",'Factures - Autres'!E464)</f>
        <v/>
      </c>
      <c r="F464" s="255" t="str">
        <f>IF('Factures - Autres'!H464="","",'Factures - Autres'!F464)</f>
        <v/>
      </c>
      <c r="G464" s="439" t="str">
        <f>IF('Factures - Autres'!H464="","",'Factures - Autres'!G464)</f>
        <v/>
      </c>
      <c r="H464" s="440" t="str">
        <f>IF('Factures - Autres'!H464="","",'Factures - Autres'!H464)</f>
        <v/>
      </c>
      <c r="I464" s="257"/>
      <c r="J464" s="258" t="str">
        <f t="shared" si="21"/>
        <v/>
      </c>
      <c r="K464" s="442" t="str">
        <f t="shared" si="22"/>
        <v/>
      </c>
      <c r="L464" s="443"/>
      <c r="M464" s="182"/>
      <c r="N464" s="185"/>
      <c r="O464" s="266" t="str">
        <f>IF(H464="","",IF(OR(I464="",J464="",K464=""),Listes!$A$69,IF(AND(L464="",I464&lt;&gt;""),Listes!$A$70,IF(AND(H464&lt;L464,N464=""),Listes!$A$71,IF(AND(K464&lt;J464,N464=""),Listes!$A$72,IF(AND(L464&lt;&gt;"",L464&lt;H464,M464=""),Listes!$A$73,IF(AND(P464="",OR(I464&lt;&gt;"",J464&lt;&gt;"",K464&lt;&gt;"")),Listes!$A$74,"")))))))</f>
        <v/>
      </c>
      <c r="P464" s="90"/>
      <c r="Q464" s="158">
        <f t="shared" si="23"/>
        <v>0</v>
      </c>
    </row>
    <row r="465" spans="1:17" ht="20.100000000000001" customHeight="1" x14ac:dyDescent="0.25">
      <c r="A465" s="174">
        <v>459</v>
      </c>
      <c r="B465" s="180" t="str">
        <f>IF('Factures - Autres'!B465="","",'Factures - Autres'!B465)</f>
        <v/>
      </c>
      <c r="C465" s="181" t="str">
        <f>IF('Factures - Autres'!C465="","",'Factures - Autres'!C465)</f>
        <v/>
      </c>
      <c r="D465" s="181" t="str">
        <f>IF('Factures - Autres'!D465="","",'Factures - Autres'!D465)</f>
        <v/>
      </c>
      <c r="E465" s="180" t="str">
        <f>IF('Factures - Autres'!E465="","",'Factures - Autres'!E465)</f>
        <v/>
      </c>
      <c r="F465" s="255" t="str">
        <f>IF('Factures - Autres'!H465="","",'Factures - Autres'!F465)</f>
        <v/>
      </c>
      <c r="G465" s="439" t="str">
        <f>IF('Factures - Autres'!H465="","",'Factures - Autres'!G465)</f>
        <v/>
      </c>
      <c r="H465" s="440" t="str">
        <f>IF('Factures - Autres'!H465="","",'Factures - Autres'!H465)</f>
        <v/>
      </c>
      <c r="I465" s="257"/>
      <c r="J465" s="258" t="str">
        <f t="shared" si="21"/>
        <v/>
      </c>
      <c r="K465" s="442" t="str">
        <f t="shared" si="22"/>
        <v/>
      </c>
      <c r="L465" s="443"/>
      <c r="M465" s="182"/>
      <c r="N465" s="185"/>
      <c r="O465" s="266" t="str">
        <f>IF(H465="","",IF(OR(I465="",J465="",K465=""),Listes!$A$69,IF(AND(L465="",I465&lt;&gt;""),Listes!$A$70,IF(AND(H465&lt;L465,N465=""),Listes!$A$71,IF(AND(K465&lt;J465,N465=""),Listes!$A$72,IF(AND(L465&lt;&gt;"",L465&lt;H465,M465=""),Listes!$A$73,IF(AND(P465="",OR(I465&lt;&gt;"",J465&lt;&gt;"",K465&lt;&gt;"")),Listes!$A$74,"")))))))</f>
        <v/>
      </c>
      <c r="P465" s="90"/>
      <c r="Q465" s="158">
        <f t="shared" si="23"/>
        <v>0</v>
      </c>
    </row>
    <row r="466" spans="1:17" ht="20.100000000000001" customHeight="1" x14ac:dyDescent="0.25">
      <c r="A466" s="174">
        <v>460</v>
      </c>
      <c r="B466" s="180" t="str">
        <f>IF('Factures - Autres'!B466="","",'Factures - Autres'!B466)</f>
        <v/>
      </c>
      <c r="C466" s="181" t="str">
        <f>IF('Factures - Autres'!C466="","",'Factures - Autres'!C466)</f>
        <v/>
      </c>
      <c r="D466" s="181" t="str">
        <f>IF('Factures - Autres'!D466="","",'Factures - Autres'!D466)</f>
        <v/>
      </c>
      <c r="E466" s="180" t="str">
        <f>IF('Factures - Autres'!E466="","",'Factures - Autres'!E466)</f>
        <v/>
      </c>
      <c r="F466" s="255" t="str">
        <f>IF('Factures - Autres'!H466="","",'Factures - Autres'!F466)</f>
        <v/>
      </c>
      <c r="G466" s="439" t="str">
        <f>IF('Factures - Autres'!H466="","",'Factures - Autres'!G466)</f>
        <v/>
      </c>
      <c r="H466" s="440" t="str">
        <f>IF('Factures - Autres'!H466="","",'Factures - Autres'!H466)</f>
        <v/>
      </c>
      <c r="I466" s="257"/>
      <c r="J466" s="258" t="str">
        <f t="shared" si="21"/>
        <v/>
      </c>
      <c r="K466" s="442" t="str">
        <f t="shared" si="22"/>
        <v/>
      </c>
      <c r="L466" s="443"/>
      <c r="M466" s="182"/>
      <c r="N466" s="185"/>
      <c r="O466" s="266" t="str">
        <f>IF(H466="","",IF(OR(I466="",J466="",K466=""),Listes!$A$69,IF(AND(L466="",I466&lt;&gt;""),Listes!$A$70,IF(AND(H466&lt;L466,N466=""),Listes!$A$71,IF(AND(K466&lt;J466,N466=""),Listes!$A$72,IF(AND(L466&lt;&gt;"",L466&lt;H466,M466=""),Listes!$A$73,IF(AND(P466="",OR(I466&lt;&gt;"",J466&lt;&gt;"",K466&lt;&gt;"")),Listes!$A$74,"")))))))</f>
        <v/>
      </c>
      <c r="P466" s="90"/>
      <c r="Q466" s="158">
        <f t="shared" si="23"/>
        <v>0</v>
      </c>
    </row>
    <row r="467" spans="1:17" ht="20.100000000000001" customHeight="1" x14ac:dyDescent="0.25">
      <c r="A467" s="174">
        <v>461</v>
      </c>
      <c r="B467" s="180" t="str">
        <f>IF('Factures - Autres'!B467="","",'Factures - Autres'!B467)</f>
        <v/>
      </c>
      <c r="C467" s="181" t="str">
        <f>IF('Factures - Autres'!C467="","",'Factures - Autres'!C467)</f>
        <v/>
      </c>
      <c r="D467" s="181" t="str">
        <f>IF('Factures - Autres'!D467="","",'Factures - Autres'!D467)</f>
        <v/>
      </c>
      <c r="E467" s="180" t="str">
        <f>IF('Factures - Autres'!E467="","",'Factures - Autres'!E467)</f>
        <v/>
      </c>
      <c r="F467" s="255" t="str">
        <f>IF('Factures - Autres'!H467="","",'Factures - Autres'!F467)</f>
        <v/>
      </c>
      <c r="G467" s="439" t="str">
        <f>IF('Factures - Autres'!H467="","",'Factures - Autres'!G467)</f>
        <v/>
      </c>
      <c r="H467" s="440" t="str">
        <f>IF('Factures - Autres'!H467="","",'Factures - Autres'!H467)</f>
        <v/>
      </c>
      <c r="I467" s="257"/>
      <c r="J467" s="258" t="str">
        <f t="shared" si="21"/>
        <v/>
      </c>
      <c r="K467" s="442" t="str">
        <f t="shared" si="22"/>
        <v/>
      </c>
      <c r="L467" s="443"/>
      <c r="M467" s="182"/>
      <c r="N467" s="185"/>
      <c r="O467" s="266" t="str">
        <f>IF(H467="","",IF(OR(I467="",J467="",K467=""),Listes!$A$69,IF(AND(L467="",I467&lt;&gt;""),Listes!$A$70,IF(AND(H467&lt;L467,N467=""),Listes!$A$71,IF(AND(K467&lt;J467,N467=""),Listes!$A$72,IF(AND(L467&lt;&gt;"",L467&lt;H467,M467=""),Listes!$A$73,IF(AND(P467="",OR(I467&lt;&gt;"",J467&lt;&gt;"",K467&lt;&gt;"")),Listes!$A$74,"")))))))</f>
        <v/>
      </c>
      <c r="P467" s="90"/>
      <c r="Q467" s="158">
        <f t="shared" si="23"/>
        <v>0</v>
      </c>
    </row>
    <row r="468" spans="1:17" ht="20.100000000000001" customHeight="1" x14ac:dyDescent="0.25">
      <c r="A468" s="174">
        <v>462</v>
      </c>
      <c r="B468" s="180" t="str">
        <f>IF('Factures - Autres'!B468="","",'Factures - Autres'!B468)</f>
        <v/>
      </c>
      <c r="C468" s="181" t="str">
        <f>IF('Factures - Autres'!C468="","",'Factures - Autres'!C468)</f>
        <v/>
      </c>
      <c r="D468" s="181" t="str">
        <f>IF('Factures - Autres'!D468="","",'Factures - Autres'!D468)</f>
        <v/>
      </c>
      <c r="E468" s="180" t="str">
        <f>IF('Factures - Autres'!E468="","",'Factures - Autres'!E468)</f>
        <v/>
      </c>
      <c r="F468" s="255" t="str">
        <f>IF('Factures - Autres'!H468="","",'Factures - Autres'!F468)</f>
        <v/>
      </c>
      <c r="G468" s="439" t="str">
        <f>IF('Factures - Autres'!H468="","",'Factures - Autres'!G468)</f>
        <v/>
      </c>
      <c r="H468" s="440" t="str">
        <f>IF('Factures - Autres'!H468="","",'Factures - Autres'!H468)</f>
        <v/>
      </c>
      <c r="I468" s="257"/>
      <c r="J468" s="258" t="str">
        <f t="shared" si="21"/>
        <v/>
      </c>
      <c r="K468" s="442" t="str">
        <f t="shared" si="22"/>
        <v/>
      </c>
      <c r="L468" s="443"/>
      <c r="M468" s="182"/>
      <c r="N468" s="185"/>
      <c r="O468" s="266" t="str">
        <f>IF(H468="","",IF(OR(I468="",J468="",K468=""),Listes!$A$69,IF(AND(L468="",I468&lt;&gt;""),Listes!$A$70,IF(AND(H468&lt;L468,N468=""),Listes!$A$71,IF(AND(K468&lt;J468,N468=""),Listes!$A$72,IF(AND(L468&lt;&gt;"",L468&lt;H468,M468=""),Listes!$A$73,IF(AND(P468="",OR(I468&lt;&gt;"",J468&lt;&gt;"",K468&lt;&gt;"")),Listes!$A$74,"")))))))</f>
        <v/>
      </c>
      <c r="P468" s="90"/>
      <c r="Q468" s="158">
        <f t="shared" si="23"/>
        <v>0</v>
      </c>
    </row>
    <row r="469" spans="1:17" ht="20.100000000000001" customHeight="1" x14ac:dyDescent="0.25">
      <c r="A469" s="174">
        <v>463</v>
      </c>
      <c r="B469" s="180" t="str">
        <f>IF('Factures - Autres'!B469="","",'Factures - Autres'!B469)</f>
        <v/>
      </c>
      <c r="C469" s="181" t="str">
        <f>IF('Factures - Autres'!C469="","",'Factures - Autres'!C469)</f>
        <v/>
      </c>
      <c r="D469" s="181" t="str">
        <f>IF('Factures - Autres'!D469="","",'Factures - Autres'!D469)</f>
        <v/>
      </c>
      <c r="E469" s="180" t="str">
        <f>IF('Factures - Autres'!E469="","",'Factures - Autres'!E469)</f>
        <v/>
      </c>
      <c r="F469" s="255" t="str">
        <f>IF('Factures - Autres'!H469="","",'Factures - Autres'!F469)</f>
        <v/>
      </c>
      <c r="G469" s="439" t="str">
        <f>IF('Factures - Autres'!H469="","",'Factures - Autres'!G469)</f>
        <v/>
      </c>
      <c r="H469" s="440" t="str">
        <f>IF('Factures - Autres'!H469="","",'Factures - Autres'!H469)</f>
        <v/>
      </c>
      <c r="I469" s="257"/>
      <c r="J469" s="258" t="str">
        <f t="shared" si="21"/>
        <v/>
      </c>
      <c r="K469" s="442" t="str">
        <f t="shared" si="22"/>
        <v/>
      </c>
      <c r="L469" s="443"/>
      <c r="M469" s="182"/>
      <c r="N469" s="185"/>
      <c r="O469" s="266" t="str">
        <f>IF(H469="","",IF(OR(I469="",J469="",K469=""),Listes!$A$69,IF(AND(L469="",I469&lt;&gt;""),Listes!$A$70,IF(AND(H469&lt;L469,N469=""),Listes!$A$71,IF(AND(K469&lt;J469,N469=""),Listes!$A$72,IF(AND(L469&lt;&gt;"",L469&lt;H469,M469=""),Listes!$A$73,IF(AND(P469="",OR(I469&lt;&gt;"",J469&lt;&gt;"",K469&lt;&gt;"")),Listes!$A$74,"")))))))</f>
        <v/>
      </c>
      <c r="P469" s="90"/>
      <c r="Q469" s="158">
        <f t="shared" si="23"/>
        <v>0</v>
      </c>
    </row>
    <row r="470" spans="1:17" ht="20.100000000000001" customHeight="1" x14ac:dyDescent="0.25">
      <c r="A470" s="174">
        <v>464</v>
      </c>
      <c r="B470" s="180" t="str">
        <f>IF('Factures - Autres'!B470="","",'Factures - Autres'!B470)</f>
        <v/>
      </c>
      <c r="C470" s="181" t="str">
        <f>IF('Factures - Autres'!C470="","",'Factures - Autres'!C470)</f>
        <v/>
      </c>
      <c r="D470" s="181" t="str">
        <f>IF('Factures - Autres'!D470="","",'Factures - Autres'!D470)</f>
        <v/>
      </c>
      <c r="E470" s="180" t="str">
        <f>IF('Factures - Autres'!E470="","",'Factures - Autres'!E470)</f>
        <v/>
      </c>
      <c r="F470" s="255" t="str">
        <f>IF('Factures - Autres'!H470="","",'Factures - Autres'!F470)</f>
        <v/>
      </c>
      <c r="G470" s="439" t="str">
        <f>IF('Factures - Autres'!H470="","",'Factures - Autres'!G470)</f>
        <v/>
      </c>
      <c r="H470" s="440" t="str">
        <f>IF('Factures - Autres'!H470="","",'Factures - Autres'!H470)</f>
        <v/>
      </c>
      <c r="I470" s="257"/>
      <c r="J470" s="258" t="str">
        <f t="shared" si="21"/>
        <v/>
      </c>
      <c r="K470" s="442" t="str">
        <f t="shared" si="22"/>
        <v/>
      </c>
      <c r="L470" s="443"/>
      <c r="M470" s="182"/>
      <c r="N470" s="185"/>
      <c r="O470" s="266" t="str">
        <f>IF(H470="","",IF(OR(I470="",J470="",K470=""),Listes!$A$69,IF(AND(L470="",I470&lt;&gt;""),Listes!$A$70,IF(AND(H470&lt;L470,N470=""),Listes!$A$71,IF(AND(K470&lt;J470,N470=""),Listes!$A$72,IF(AND(L470&lt;&gt;"",L470&lt;H470,M470=""),Listes!$A$73,IF(AND(P470="",OR(I470&lt;&gt;"",J470&lt;&gt;"",K470&lt;&gt;"")),Listes!$A$74,"")))))))</f>
        <v/>
      </c>
      <c r="P470" s="90"/>
      <c r="Q470" s="158">
        <f t="shared" si="23"/>
        <v>0</v>
      </c>
    </row>
    <row r="471" spans="1:17" ht="20.100000000000001" customHeight="1" x14ac:dyDescent="0.25">
      <c r="A471" s="174">
        <v>465</v>
      </c>
      <c r="B471" s="180" t="str">
        <f>IF('Factures - Autres'!B471="","",'Factures - Autres'!B471)</f>
        <v/>
      </c>
      <c r="C471" s="181" t="str">
        <f>IF('Factures - Autres'!C471="","",'Factures - Autres'!C471)</f>
        <v/>
      </c>
      <c r="D471" s="181" t="str">
        <f>IF('Factures - Autres'!D471="","",'Factures - Autres'!D471)</f>
        <v/>
      </c>
      <c r="E471" s="180" t="str">
        <f>IF('Factures - Autres'!E471="","",'Factures - Autres'!E471)</f>
        <v/>
      </c>
      <c r="F471" s="255" t="str">
        <f>IF('Factures - Autres'!H471="","",'Factures - Autres'!F471)</f>
        <v/>
      </c>
      <c r="G471" s="439" t="str">
        <f>IF('Factures - Autres'!H471="","",'Factures - Autres'!G471)</f>
        <v/>
      </c>
      <c r="H471" s="440" t="str">
        <f>IF('Factures - Autres'!H471="","",'Factures - Autres'!H471)</f>
        <v/>
      </c>
      <c r="I471" s="257"/>
      <c r="J471" s="258" t="str">
        <f t="shared" si="21"/>
        <v/>
      </c>
      <c r="K471" s="442" t="str">
        <f t="shared" si="22"/>
        <v/>
      </c>
      <c r="L471" s="443"/>
      <c r="M471" s="182"/>
      <c r="N471" s="185"/>
      <c r="O471" s="266" t="str">
        <f>IF(H471="","",IF(OR(I471="",J471="",K471=""),Listes!$A$69,IF(AND(L471="",I471&lt;&gt;""),Listes!$A$70,IF(AND(H471&lt;L471,N471=""),Listes!$A$71,IF(AND(K471&lt;J471,N471=""),Listes!$A$72,IF(AND(L471&lt;&gt;"",L471&lt;H471,M471=""),Listes!$A$73,IF(AND(P471="",OR(I471&lt;&gt;"",J471&lt;&gt;"",K471&lt;&gt;"")),Listes!$A$74,"")))))))</f>
        <v/>
      </c>
      <c r="P471" s="90"/>
      <c r="Q471" s="158">
        <f t="shared" si="23"/>
        <v>0</v>
      </c>
    </row>
    <row r="472" spans="1:17" ht="20.100000000000001" customHeight="1" x14ac:dyDescent="0.25">
      <c r="A472" s="174">
        <v>466</v>
      </c>
      <c r="B472" s="180" t="str">
        <f>IF('Factures - Autres'!B472="","",'Factures - Autres'!B472)</f>
        <v/>
      </c>
      <c r="C472" s="181" t="str">
        <f>IF('Factures - Autres'!C472="","",'Factures - Autres'!C472)</f>
        <v/>
      </c>
      <c r="D472" s="181" t="str">
        <f>IF('Factures - Autres'!D472="","",'Factures - Autres'!D472)</f>
        <v/>
      </c>
      <c r="E472" s="180" t="str">
        <f>IF('Factures - Autres'!E472="","",'Factures - Autres'!E472)</f>
        <v>Publicité européenne</v>
      </c>
      <c r="F472" s="255" t="str">
        <f>IF('Factures - Autres'!H472="","",'Factures - Autres'!F472)</f>
        <v/>
      </c>
      <c r="G472" s="439" t="str">
        <f>IF('Factures - Autres'!H472="","",'Factures - Autres'!G472)</f>
        <v/>
      </c>
      <c r="H472" s="440" t="str">
        <f>IF('Factures - Autres'!H472="","",'Factures - Autres'!H472)</f>
        <v/>
      </c>
      <c r="I472" s="257"/>
      <c r="J472" s="258" t="str">
        <f t="shared" si="21"/>
        <v/>
      </c>
      <c r="K472" s="442" t="str">
        <f t="shared" si="22"/>
        <v/>
      </c>
      <c r="L472" s="443"/>
      <c r="M472" s="182"/>
      <c r="N472" s="185"/>
      <c r="O472" s="266" t="str">
        <f>IF(H472="","",IF(OR(I472="",J472="",K472=""),Listes!$A$69,IF(AND(L472="",I472&lt;&gt;""),Listes!$A$70,IF(AND(H472&lt;L472,N472=""),Listes!$A$71,IF(AND(K472&lt;J472,N472=""),Listes!$A$72,IF(AND(L472&lt;&gt;"",L472&lt;H472,M472=""),Listes!$A$73,IF(AND(P472="",OR(I472&lt;&gt;"",J472&lt;&gt;"",K472&lt;&gt;"")),Listes!$A$74,"")))))))</f>
        <v/>
      </c>
      <c r="P472" s="90"/>
      <c r="Q472" s="158">
        <f t="shared" si="23"/>
        <v>0</v>
      </c>
    </row>
    <row r="473" spans="1:17" ht="20.100000000000001" customHeight="1" x14ac:dyDescent="0.25">
      <c r="A473" s="174">
        <v>467</v>
      </c>
      <c r="B473" s="180" t="str">
        <f>IF('Factures - Autres'!B473="","",'Factures - Autres'!B473)</f>
        <v/>
      </c>
      <c r="C473" s="181" t="str">
        <f>IF('Factures - Autres'!C473="","",'Factures - Autres'!C473)</f>
        <v/>
      </c>
      <c r="D473" s="181" t="str">
        <f>IF('Factures - Autres'!D473="","",'Factures - Autres'!D473)</f>
        <v/>
      </c>
      <c r="E473" s="180" t="str">
        <f>IF('Factures - Autres'!E473="","",'Factures - Autres'!E473)</f>
        <v>Achat de prestation</v>
      </c>
      <c r="F473" s="255" t="str">
        <f>IF('Factures - Autres'!H473="","",'Factures - Autres'!F473)</f>
        <v/>
      </c>
      <c r="G473" s="439" t="str">
        <f>IF('Factures - Autres'!H473="","",'Factures - Autres'!G473)</f>
        <v/>
      </c>
      <c r="H473" s="440" t="str">
        <f>IF('Factures - Autres'!H473="","",'Factures - Autres'!H473)</f>
        <v/>
      </c>
      <c r="I473" s="257"/>
      <c r="J473" s="258" t="str">
        <f t="shared" si="21"/>
        <v/>
      </c>
      <c r="K473" s="442" t="str">
        <f t="shared" si="22"/>
        <v/>
      </c>
      <c r="L473" s="443"/>
      <c r="M473" s="182"/>
      <c r="N473" s="185"/>
      <c r="O473" s="266" t="str">
        <f>IF(H473="","",IF(OR(I473="",J473="",K473=""),Listes!$A$69,IF(AND(L473="",I473&lt;&gt;""),Listes!$A$70,IF(AND(H473&lt;L473,N473=""),Listes!$A$71,IF(AND(K473&lt;J473,N473=""),Listes!$A$72,IF(AND(L473&lt;&gt;"",L473&lt;H473,M473=""),Listes!$A$73,IF(AND(P473="",OR(I473&lt;&gt;"",J473&lt;&gt;"",K473&lt;&gt;"")),Listes!$A$74,"")))))))</f>
        <v/>
      </c>
      <c r="P473" s="90"/>
      <c r="Q473" s="158">
        <f t="shared" si="23"/>
        <v>0</v>
      </c>
    </row>
    <row r="474" spans="1:17" ht="20.100000000000001" customHeight="1" x14ac:dyDescent="0.25">
      <c r="A474" s="174">
        <v>468</v>
      </c>
      <c r="B474" s="180" t="str">
        <f>IF('Factures - Autres'!B474="","",'Factures - Autres'!B474)</f>
        <v/>
      </c>
      <c r="C474" s="181" t="str">
        <f>IF('Factures - Autres'!C474="","",'Factures - Autres'!C474)</f>
        <v/>
      </c>
      <c r="D474" s="181" t="str">
        <f>IF('Factures - Autres'!D474="","",'Factures - Autres'!D474)</f>
        <v/>
      </c>
      <c r="E474" s="180" t="str">
        <f>IF('Factures - Autres'!E474="","",'Factures - Autres'!E474)</f>
        <v>Achat de matériel</v>
      </c>
      <c r="F474" s="255" t="str">
        <f>IF('Factures - Autres'!H474="","",'Factures - Autres'!F474)</f>
        <v/>
      </c>
      <c r="G474" s="439" t="str">
        <f>IF('Factures - Autres'!H474="","",'Factures - Autres'!G474)</f>
        <v/>
      </c>
      <c r="H474" s="440" t="str">
        <f>IF('Factures - Autres'!H474="","",'Factures - Autres'!H474)</f>
        <v/>
      </c>
      <c r="I474" s="257"/>
      <c r="J474" s="258" t="str">
        <f t="shared" si="21"/>
        <v/>
      </c>
      <c r="K474" s="442" t="str">
        <f t="shared" si="22"/>
        <v/>
      </c>
      <c r="L474" s="443"/>
      <c r="M474" s="182"/>
      <c r="N474" s="185"/>
      <c r="O474" s="266" t="str">
        <f>IF(H474="","",IF(OR(I474="",J474="",K474=""),Listes!$A$69,IF(AND(L474="",I474&lt;&gt;""),Listes!$A$70,IF(AND(H474&lt;L474,N474=""),Listes!$A$71,IF(AND(K474&lt;J474,N474=""),Listes!$A$72,IF(AND(L474&lt;&gt;"",L474&lt;H474,M474=""),Listes!$A$73,IF(AND(P474="",OR(I474&lt;&gt;"",J474&lt;&gt;"",K474&lt;&gt;"")),Listes!$A$74,"")))))))</f>
        <v/>
      </c>
      <c r="P474" s="90"/>
      <c r="Q474" s="158">
        <f t="shared" si="23"/>
        <v>0</v>
      </c>
    </row>
    <row r="475" spans="1:17" ht="20.100000000000001" customHeight="1" x14ac:dyDescent="0.25">
      <c r="A475" s="174">
        <v>469</v>
      </c>
      <c r="B475" s="180" t="str">
        <f>IF('Factures - Autres'!B475="","",'Factures - Autres'!B475)</f>
        <v/>
      </c>
      <c r="C475" s="181" t="str">
        <f>IF('Factures - Autres'!C475="","",'Factures - Autres'!C475)</f>
        <v/>
      </c>
      <c r="D475" s="181" t="str">
        <f>IF('Factures - Autres'!D475="","",'Factures - Autres'!D475)</f>
        <v/>
      </c>
      <c r="E475" s="180" t="str">
        <f>IF('Factures - Autres'!E475="","",'Factures - Autres'!E475)</f>
        <v>Equipement de bureau</v>
      </c>
      <c r="F475" s="255" t="str">
        <f>IF('Factures - Autres'!H475="","",'Factures - Autres'!F475)</f>
        <v/>
      </c>
      <c r="G475" s="439" t="str">
        <f>IF('Factures - Autres'!H475="","",'Factures - Autres'!G475)</f>
        <v/>
      </c>
      <c r="H475" s="440" t="str">
        <f>IF('Factures - Autres'!H475="","",'Factures - Autres'!H475)</f>
        <v/>
      </c>
      <c r="I475" s="257"/>
      <c r="J475" s="258" t="str">
        <f t="shared" si="21"/>
        <v/>
      </c>
      <c r="K475" s="442" t="str">
        <f t="shared" si="22"/>
        <v/>
      </c>
      <c r="L475" s="443"/>
      <c r="M475" s="182"/>
      <c r="N475" s="185"/>
      <c r="O475" s="266" t="str">
        <f>IF(H475="","",IF(OR(I475="",J475="",K475=""),Listes!$A$69,IF(AND(L475="",I475&lt;&gt;""),Listes!$A$70,IF(AND(H475&lt;L475,N475=""),Listes!$A$71,IF(AND(K475&lt;J475,N475=""),Listes!$A$72,IF(AND(L475&lt;&gt;"",L475&lt;H475,M475=""),Listes!$A$73,IF(AND(P475="",OR(I475&lt;&gt;"",J475&lt;&gt;"",K475&lt;&gt;"")),Listes!$A$74,"")))))))</f>
        <v/>
      </c>
      <c r="P475" s="90"/>
      <c r="Q475" s="158">
        <f t="shared" si="23"/>
        <v>0</v>
      </c>
    </row>
    <row r="476" spans="1:17" ht="20.100000000000001" customHeight="1" x14ac:dyDescent="0.25">
      <c r="A476" s="174">
        <v>470</v>
      </c>
      <c r="B476" s="180" t="str">
        <f>IF('Factures - Autres'!B476="","",'Factures - Autres'!B476)</f>
        <v/>
      </c>
      <c r="C476" s="181" t="str">
        <f>IF('Factures - Autres'!C476="","",'Factures - Autres'!C476)</f>
        <v/>
      </c>
      <c r="D476" s="181" t="str">
        <f>IF('Factures - Autres'!D476="","",'Factures - Autres'!D476)</f>
        <v/>
      </c>
      <c r="E476" s="180" t="str">
        <f>IF('Factures - Autres'!E476="","",'Factures - Autres'!E476)</f>
        <v>Etude préalable</v>
      </c>
      <c r="F476" s="255" t="str">
        <f>IF('Factures - Autres'!H476="","",'Factures - Autres'!F476)</f>
        <v/>
      </c>
      <c r="G476" s="439" t="str">
        <f>IF('Factures - Autres'!H476="","",'Factures - Autres'!G476)</f>
        <v/>
      </c>
      <c r="H476" s="440" t="str">
        <f>IF('Factures - Autres'!H476="","",'Factures - Autres'!H476)</f>
        <v/>
      </c>
      <c r="I476" s="257"/>
      <c r="J476" s="258" t="str">
        <f t="shared" si="21"/>
        <v/>
      </c>
      <c r="K476" s="442" t="str">
        <f t="shared" si="22"/>
        <v/>
      </c>
      <c r="L476" s="443"/>
      <c r="M476" s="182"/>
      <c r="N476" s="185"/>
      <c r="O476" s="266" t="str">
        <f>IF(H476="","",IF(OR(I476="",J476="",K476=""),Listes!$A$69,IF(AND(L476="",I476&lt;&gt;""),Listes!$A$70,IF(AND(H476&lt;L476,N476=""),Listes!$A$71,IF(AND(K476&lt;J476,N476=""),Listes!$A$72,IF(AND(L476&lt;&gt;"",L476&lt;H476,M476=""),Listes!$A$73,IF(AND(P476="",OR(I476&lt;&gt;"",J476&lt;&gt;"",K476&lt;&gt;"")),Listes!$A$74,"")))))))</f>
        <v/>
      </c>
      <c r="P476" s="90"/>
      <c r="Q476" s="158">
        <f t="shared" si="23"/>
        <v>0</v>
      </c>
    </row>
    <row r="477" spans="1:17" ht="20.100000000000001" customHeight="1" x14ac:dyDescent="0.25">
      <c r="A477" s="174">
        <v>471</v>
      </c>
      <c r="B477" s="180" t="str">
        <f>IF('Factures - Autres'!B477="","",'Factures - Autres'!B477)</f>
        <v/>
      </c>
      <c r="C477" s="181" t="str">
        <f>IF('Factures - Autres'!C477="","",'Factures - Autres'!C477)</f>
        <v/>
      </c>
      <c r="D477" s="181" t="str">
        <f>IF('Factures - Autres'!D477="","",'Factures - Autres'!D477)</f>
        <v/>
      </c>
      <c r="E477" s="180" t="str">
        <f>IF('Factures - Autres'!E477="","",'Factures - Autres'!E477)</f>
        <v/>
      </c>
      <c r="F477" s="255" t="str">
        <f>IF('Factures - Autres'!H477="","",'Factures - Autres'!F477)</f>
        <v/>
      </c>
      <c r="G477" s="439" t="str">
        <f>IF('Factures - Autres'!H477="","",'Factures - Autres'!G477)</f>
        <v/>
      </c>
      <c r="H477" s="440" t="str">
        <f>IF('Factures - Autres'!H477="","",'Factures - Autres'!H477)</f>
        <v/>
      </c>
      <c r="I477" s="257"/>
      <c r="J477" s="258" t="str">
        <f t="shared" si="21"/>
        <v/>
      </c>
      <c r="K477" s="442" t="str">
        <f t="shared" si="22"/>
        <v/>
      </c>
      <c r="L477" s="443"/>
      <c r="M477" s="182"/>
      <c r="N477" s="185"/>
      <c r="O477" s="266" t="str">
        <f>IF(H477="","",IF(OR(I477="",J477="",K477=""),Listes!$A$69,IF(AND(L477="",I477&lt;&gt;""),Listes!$A$70,IF(AND(H477&lt;L477,N477=""),Listes!$A$71,IF(AND(K477&lt;J477,N477=""),Listes!$A$72,IF(AND(L477&lt;&gt;"",L477&lt;H477,M477=""),Listes!$A$73,IF(AND(P477="",OR(I477&lt;&gt;"",J477&lt;&gt;"",K477&lt;&gt;"")),Listes!$A$74,"")))))))</f>
        <v/>
      </c>
      <c r="P477" s="90"/>
      <c r="Q477" s="158">
        <f t="shared" si="23"/>
        <v>0</v>
      </c>
    </row>
    <row r="478" spans="1:17" ht="20.100000000000001" customHeight="1" x14ac:dyDescent="0.25">
      <c r="A478" s="174">
        <v>472</v>
      </c>
      <c r="B478" s="180" t="str">
        <f>IF('Factures - Autres'!B478="","",'Factures - Autres'!B478)</f>
        <v/>
      </c>
      <c r="C478" s="181" t="str">
        <f>IF('Factures - Autres'!C478="","",'Factures - Autres'!C478)</f>
        <v/>
      </c>
      <c r="D478" s="181" t="str">
        <f>IF('Factures - Autres'!D478="","",'Factures - Autres'!D478)</f>
        <v/>
      </c>
      <c r="E478" s="180" t="str">
        <f>IF('Factures - Autres'!E478="","",'Factures - Autres'!E478)</f>
        <v/>
      </c>
      <c r="F478" s="255" t="str">
        <f>IF('Factures - Autres'!H478="","",'Factures - Autres'!F478)</f>
        <v/>
      </c>
      <c r="G478" s="439" t="str">
        <f>IF('Factures - Autres'!H478="","",'Factures - Autres'!G478)</f>
        <v/>
      </c>
      <c r="H478" s="440" t="str">
        <f>IF('Factures - Autres'!H478="","",'Factures - Autres'!H478)</f>
        <v/>
      </c>
      <c r="I478" s="257"/>
      <c r="J478" s="258" t="str">
        <f t="shared" si="21"/>
        <v/>
      </c>
      <c r="K478" s="442" t="str">
        <f t="shared" si="22"/>
        <v/>
      </c>
      <c r="L478" s="443"/>
      <c r="M478" s="182"/>
      <c r="N478" s="185"/>
      <c r="O478" s="266" t="str">
        <f>IF(H478="","",IF(OR(I478="",J478="",K478=""),Listes!$A$69,IF(AND(L478="",I478&lt;&gt;""),Listes!$A$70,IF(AND(H478&lt;L478,N478=""),Listes!$A$71,IF(AND(K478&lt;J478,N478=""),Listes!$A$72,IF(AND(L478&lt;&gt;"",L478&lt;H478,M478=""),Listes!$A$73,IF(AND(P478="",OR(I478&lt;&gt;"",J478&lt;&gt;"",K478&lt;&gt;"")),Listes!$A$74,"")))))))</f>
        <v/>
      </c>
      <c r="P478" s="90"/>
      <c r="Q478" s="158">
        <f t="shared" si="23"/>
        <v>0</v>
      </c>
    </row>
    <row r="479" spans="1:17" ht="20.100000000000001" customHeight="1" x14ac:dyDescent="0.25">
      <c r="A479" s="174">
        <v>473</v>
      </c>
      <c r="B479" s="180" t="str">
        <f>IF('Factures - Autres'!B479="","",'Factures - Autres'!B479)</f>
        <v/>
      </c>
      <c r="C479" s="181" t="str">
        <f>IF('Factures - Autres'!C479="","",'Factures - Autres'!C479)</f>
        <v/>
      </c>
      <c r="D479" s="181" t="str">
        <f>IF('Factures - Autres'!D479="","",'Factures - Autres'!D479)</f>
        <v/>
      </c>
      <c r="E479" s="180" t="str">
        <f>IF('Factures - Autres'!E479="","",'Factures - Autres'!E479)</f>
        <v/>
      </c>
      <c r="F479" s="255" t="str">
        <f>IF('Factures - Autres'!H479="","",'Factures - Autres'!F479)</f>
        <v/>
      </c>
      <c r="G479" s="439" t="str">
        <f>IF('Factures - Autres'!H479="","",'Factures - Autres'!G479)</f>
        <v/>
      </c>
      <c r="H479" s="440" t="str">
        <f>IF('Factures - Autres'!H479="","",'Factures - Autres'!H479)</f>
        <v/>
      </c>
      <c r="I479" s="257"/>
      <c r="J479" s="258" t="str">
        <f t="shared" si="21"/>
        <v/>
      </c>
      <c r="K479" s="442" t="str">
        <f t="shared" si="22"/>
        <v/>
      </c>
      <c r="L479" s="443"/>
      <c r="M479" s="182"/>
      <c r="N479" s="185"/>
      <c r="O479" s="266" t="str">
        <f>IF(H479="","",IF(OR(I479="",J479="",K479=""),Listes!$A$69,IF(AND(L479="",I479&lt;&gt;""),Listes!$A$70,IF(AND(H479&lt;L479,N479=""),Listes!$A$71,IF(AND(K479&lt;J479,N479=""),Listes!$A$72,IF(AND(L479&lt;&gt;"",L479&lt;H479,M479=""),Listes!$A$73,IF(AND(P479="",OR(I479&lt;&gt;"",J479&lt;&gt;"",K479&lt;&gt;"")),Listes!$A$74,"")))))))</f>
        <v/>
      </c>
      <c r="P479" s="90"/>
      <c r="Q479" s="158">
        <f t="shared" si="23"/>
        <v>0</v>
      </c>
    </row>
    <row r="480" spans="1:17" ht="20.100000000000001" customHeight="1" x14ac:dyDescent="0.25">
      <c r="A480" s="174">
        <v>474</v>
      </c>
      <c r="B480" s="180" t="str">
        <f>IF('Factures - Autres'!B480="","",'Factures - Autres'!B480)</f>
        <v/>
      </c>
      <c r="C480" s="181" t="str">
        <f>IF('Factures - Autres'!C480="","",'Factures - Autres'!C480)</f>
        <v/>
      </c>
      <c r="D480" s="181" t="str">
        <f>IF('Factures - Autres'!D480="","",'Factures - Autres'!D480)</f>
        <v/>
      </c>
      <c r="E480" s="180" t="str">
        <f>IF('Factures - Autres'!E480="","",'Factures - Autres'!E480)</f>
        <v/>
      </c>
      <c r="F480" s="255" t="str">
        <f>IF('Factures - Autres'!H480="","",'Factures - Autres'!F480)</f>
        <v/>
      </c>
      <c r="G480" s="439" t="str">
        <f>IF('Factures - Autres'!H480="","",'Factures - Autres'!G480)</f>
        <v/>
      </c>
      <c r="H480" s="440" t="str">
        <f>IF('Factures - Autres'!H480="","",'Factures - Autres'!H480)</f>
        <v/>
      </c>
      <c r="I480" s="257"/>
      <c r="J480" s="258" t="str">
        <f t="shared" si="21"/>
        <v/>
      </c>
      <c r="K480" s="442" t="str">
        <f t="shared" si="22"/>
        <v/>
      </c>
      <c r="L480" s="443"/>
      <c r="M480" s="182"/>
      <c r="N480" s="185"/>
      <c r="O480" s="266" t="str">
        <f>IF(H480="","",IF(OR(I480="",J480="",K480=""),Listes!$A$69,IF(AND(L480="",I480&lt;&gt;""),Listes!$A$70,IF(AND(H480&lt;L480,N480=""),Listes!$A$71,IF(AND(K480&lt;J480,N480=""),Listes!$A$72,IF(AND(L480&lt;&gt;"",L480&lt;H480,M480=""),Listes!$A$73,IF(AND(P480="",OR(I480&lt;&gt;"",J480&lt;&gt;"",K480&lt;&gt;"")),Listes!$A$74,"")))))))</f>
        <v/>
      </c>
      <c r="P480" s="90"/>
      <c r="Q480" s="158">
        <f t="shared" si="23"/>
        <v>0</v>
      </c>
    </row>
    <row r="481" spans="1:17" ht="20.100000000000001" customHeight="1" x14ac:dyDescent="0.25">
      <c r="A481" s="174">
        <v>475</v>
      </c>
      <c r="B481" s="180" t="str">
        <f>IF('Factures - Autres'!B481="","",'Factures - Autres'!B481)</f>
        <v/>
      </c>
      <c r="C481" s="181" t="str">
        <f>IF('Factures - Autres'!C481="","",'Factures - Autres'!C481)</f>
        <v/>
      </c>
      <c r="D481" s="181" t="str">
        <f>IF('Factures - Autres'!D481="","",'Factures - Autres'!D481)</f>
        <v/>
      </c>
      <c r="E481" s="180" t="str">
        <f>IF('Factures - Autres'!E481="","",'Factures - Autres'!E481)</f>
        <v/>
      </c>
      <c r="F481" s="255" t="str">
        <f>IF('Factures - Autres'!H481="","",'Factures - Autres'!F481)</f>
        <v/>
      </c>
      <c r="G481" s="439" t="str">
        <f>IF('Factures - Autres'!H481="","",'Factures - Autres'!G481)</f>
        <v/>
      </c>
      <c r="H481" s="440" t="str">
        <f>IF('Factures - Autres'!H481="","",'Factures - Autres'!H481)</f>
        <v/>
      </c>
      <c r="I481" s="257"/>
      <c r="J481" s="258" t="str">
        <f t="shared" si="21"/>
        <v/>
      </c>
      <c r="K481" s="442" t="str">
        <f t="shared" si="22"/>
        <v/>
      </c>
      <c r="L481" s="443"/>
      <c r="M481" s="182"/>
      <c r="N481" s="185"/>
      <c r="O481" s="266" t="str">
        <f>IF(H481="","",IF(OR(I481="",J481="",K481=""),Listes!$A$69,IF(AND(L481="",I481&lt;&gt;""),Listes!$A$70,IF(AND(H481&lt;L481,N481=""),Listes!$A$71,IF(AND(K481&lt;J481,N481=""),Listes!$A$72,IF(AND(L481&lt;&gt;"",L481&lt;H481,M481=""),Listes!$A$73,IF(AND(P481="",OR(I481&lt;&gt;"",J481&lt;&gt;"",K481&lt;&gt;"")),Listes!$A$74,"")))))))</f>
        <v/>
      </c>
      <c r="P481" s="90"/>
      <c r="Q481" s="158">
        <f t="shared" si="23"/>
        <v>0</v>
      </c>
    </row>
    <row r="482" spans="1:17" ht="20.100000000000001" customHeight="1" x14ac:dyDescent="0.25">
      <c r="A482" s="174">
        <v>476</v>
      </c>
      <c r="B482" s="180" t="str">
        <f>IF('Factures - Autres'!B482="","",'Factures - Autres'!B482)</f>
        <v/>
      </c>
      <c r="C482" s="181" t="str">
        <f>IF('Factures - Autres'!C482="","",'Factures - Autres'!C482)</f>
        <v/>
      </c>
      <c r="D482" s="181" t="str">
        <f>IF('Factures - Autres'!D482="","",'Factures - Autres'!D482)</f>
        <v/>
      </c>
      <c r="E482" s="180" t="str">
        <f>IF('Factures - Autres'!E482="","",'Factures - Autres'!E482)</f>
        <v/>
      </c>
      <c r="F482" s="255" t="str">
        <f>IF('Factures - Autres'!H482="","",'Factures - Autres'!F482)</f>
        <v/>
      </c>
      <c r="G482" s="439" t="str">
        <f>IF('Factures - Autres'!H482="","",'Factures - Autres'!G482)</f>
        <v/>
      </c>
      <c r="H482" s="440" t="str">
        <f>IF('Factures - Autres'!H482="","",'Factures - Autres'!H482)</f>
        <v/>
      </c>
      <c r="I482" s="257"/>
      <c r="J482" s="258" t="str">
        <f t="shared" si="21"/>
        <v/>
      </c>
      <c r="K482" s="442" t="str">
        <f t="shared" si="22"/>
        <v/>
      </c>
      <c r="L482" s="443"/>
      <c r="M482" s="182"/>
      <c r="N482" s="185"/>
      <c r="O482" s="266" t="str">
        <f>IF(H482="","",IF(OR(I482="",J482="",K482=""),Listes!$A$69,IF(AND(L482="",I482&lt;&gt;""),Listes!$A$70,IF(AND(H482&lt;L482,N482=""),Listes!$A$71,IF(AND(K482&lt;J482,N482=""),Listes!$A$72,IF(AND(L482&lt;&gt;"",L482&lt;H482,M482=""),Listes!$A$73,IF(AND(P482="",OR(I482&lt;&gt;"",J482&lt;&gt;"",K482&lt;&gt;"")),Listes!$A$74,"")))))))</f>
        <v/>
      </c>
      <c r="P482" s="90"/>
      <c r="Q482" s="158">
        <f t="shared" si="23"/>
        <v>0</v>
      </c>
    </row>
    <row r="483" spans="1:17" ht="20.100000000000001" customHeight="1" x14ac:dyDescent="0.25">
      <c r="A483" s="174">
        <v>477</v>
      </c>
      <c r="B483" s="180" t="str">
        <f>IF('Factures - Autres'!B483="","",'Factures - Autres'!B483)</f>
        <v/>
      </c>
      <c r="C483" s="181" t="str">
        <f>IF('Factures - Autres'!C483="","",'Factures - Autres'!C483)</f>
        <v/>
      </c>
      <c r="D483" s="181" t="str">
        <f>IF('Factures - Autres'!D483="","",'Factures - Autres'!D483)</f>
        <v/>
      </c>
      <c r="E483" s="180" t="str">
        <f>IF('Factures - Autres'!E483="","",'Factures - Autres'!E483)</f>
        <v/>
      </c>
      <c r="F483" s="255" t="str">
        <f>IF('Factures - Autres'!H483="","",'Factures - Autres'!F483)</f>
        <v/>
      </c>
      <c r="G483" s="439" t="str">
        <f>IF('Factures - Autres'!H483="","",'Factures - Autres'!G483)</f>
        <v/>
      </c>
      <c r="H483" s="440" t="str">
        <f>IF('Factures - Autres'!H483="","",'Factures - Autres'!H483)</f>
        <v/>
      </c>
      <c r="I483" s="257"/>
      <c r="J483" s="258" t="str">
        <f t="shared" si="21"/>
        <v/>
      </c>
      <c r="K483" s="442" t="str">
        <f t="shared" si="22"/>
        <v/>
      </c>
      <c r="L483" s="443"/>
      <c r="M483" s="182"/>
      <c r="N483" s="185"/>
      <c r="O483" s="266" t="str">
        <f>IF(H483="","",IF(OR(I483="",J483="",K483=""),Listes!$A$69,IF(AND(L483="",I483&lt;&gt;""),Listes!$A$70,IF(AND(H483&lt;L483,N483=""),Listes!$A$71,IF(AND(K483&lt;J483,N483=""),Listes!$A$72,IF(AND(L483&lt;&gt;"",L483&lt;H483,M483=""),Listes!$A$73,IF(AND(P483="",OR(I483&lt;&gt;"",J483&lt;&gt;"",K483&lt;&gt;"")),Listes!$A$74,"")))))))</f>
        <v/>
      </c>
      <c r="P483" s="90"/>
      <c r="Q483" s="158">
        <f t="shared" si="23"/>
        <v>0</v>
      </c>
    </row>
    <row r="484" spans="1:17" ht="20.100000000000001" customHeight="1" x14ac:dyDescent="0.25">
      <c r="A484" s="174">
        <v>478</v>
      </c>
      <c r="B484" s="180" t="str">
        <f>IF('Factures - Autres'!B484="","",'Factures - Autres'!B484)</f>
        <v/>
      </c>
      <c r="C484" s="181" t="str">
        <f>IF('Factures - Autres'!C484="","",'Factures - Autres'!C484)</f>
        <v/>
      </c>
      <c r="D484" s="181" t="str">
        <f>IF('Factures - Autres'!D484="","",'Factures - Autres'!D484)</f>
        <v/>
      </c>
      <c r="E484" s="180" t="str">
        <f>IF('Factures - Autres'!E484="","",'Factures - Autres'!E484)</f>
        <v/>
      </c>
      <c r="F484" s="255" t="str">
        <f>IF('Factures - Autres'!H484="","",'Factures - Autres'!F484)</f>
        <v/>
      </c>
      <c r="G484" s="439" t="str">
        <f>IF('Factures - Autres'!H484="","",'Factures - Autres'!G484)</f>
        <v/>
      </c>
      <c r="H484" s="440" t="str">
        <f>IF('Factures - Autres'!H484="","",'Factures - Autres'!H484)</f>
        <v/>
      </c>
      <c r="I484" s="257"/>
      <c r="J484" s="258" t="str">
        <f t="shared" si="21"/>
        <v/>
      </c>
      <c r="K484" s="442" t="str">
        <f t="shared" si="22"/>
        <v/>
      </c>
      <c r="L484" s="443"/>
      <c r="M484" s="182"/>
      <c r="N484" s="185"/>
      <c r="O484" s="266" t="str">
        <f>IF(H484="","",IF(OR(I484="",J484="",K484=""),Listes!$A$69,IF(AND(L484="",I484&lt;&gt;""),Listes!$A$70,IF(AND(H484&lt;L484,N484=""),Listes!$A$71,IF(AND(K484&lt;J484,N484=""),Listes!$A$72,IF(AND(L484&lt;&gt;"",L484&lt;H484,M484=""),Listes!$A$73,IF(AND(P484="",OR(I484&lt;&gt;"",J484&lt;&gt;"",K484&lt;&gt;"")),Listes!$A$74,"")))))))</f>
        <v/>
      </c>
      <c r="P484" s="90"/>
      <c r="Q484" s="158">
        <f t="shared" si="23"/>
        <v>0</v>
      </c>
    </row>
    <row r="485" spans="1:17" ht="20.100000000000001" customHeight="1" x14ac:dyDescent="0.25">
      <c r="A485" s="174">
        <v>479</v>
      </c>
      <c r="B485" s="180" t="str">
        <f>IF('Factures - Autres'!B485="","",'Factures - Autres'!B485)</f>
        <v/>
      </c>
      <c r="C485" s="181" t="str">
        <f>IF('Factures - Autres'!C485="","",'Factures - Autres'!C485)</f>
        <v/>
      </c>
      <c r="D485" s="181" t="str">
        <f>IF('Factures - Autres'!D485="","",'Factures - Autres'!D485)</f>
        <v/>
      </c>
      <c r="E485" s="180" t="str">
        <f>IF('Factures - Autres'!E485="","",'Factures - Autres'!E485)</f>
        <v/>
      </c>
      <c r="F485" s="255" t="str">
        <f>IF('Factures - Autres'!H485="","",'Factures - Autres'!F485)</f>
        <v/>
      </c>
      <c r="G485" s="439" t="str">
        <f>IF('Factures - Autres'!H485="","",'Factures - Autres'!G485)</f>
        <v/>
      </c>
      <c r="H485" s="440" t="str">
        <f>IF('Factures - Autres'!H485="","",'Factures - Autres'!H485)</f>
        <v/>
      </c>
      <c r="I485" s="257"/>
      <c r="J485" s="258" t="str">
        <f t="shared" si="21"/>
        <v/>
      </c>
      <c r="K485" s="442" t="str">
        <f t="shared" si="22"/>
        <v/>
      </c>
      <c r="L485" s="443"/>
      <c r="M485" s="182"/>
      <c r="N485" s="185"/>
      <c r="O485" s="266" t="str">
        <f>IF(H485="","",IF(OR(I485="",J485="",K485=""),Listes!$A$69,IF(AND(L485="",I485&lt;&gt;""),Listes!$A$70,IF(AND(H485&lt;L485,N485=""),Listes!$A$71,IF(AND(K485&lt;J485,N485=""),Listes!$A$72,IF(AND(L485&lt;&gt;"",L485&lt;H485,M485=""),Listes!$A$73,IF(AND(P485="",OR(I485&lt;&gt;"",J485&lt;&gt;"",K485&lt;&gt;"")),Listes!$A$74,"")))))))</f>
        <v/>
      </c>
      <c r="P485" s="90"/>
      <c r="Q485" s="158">
        <f t="shared" si="23"/>
        <v>0</v>
      </c>
    </row>
    <row r="486" spans="1:17" ht="20.100000000000001" customHeight="1" x14ac:dyDescent="0.25">
      <c r="A486" s="174">
        <v>480</v>
      </c>
      <c r="B486" s="180" t="str">
        <f>IF('Factures - Autres'!B486="","",'Factures - Autres'!B486)</f>
        <v/>
      </c>
      <c r="C486" s="181" t="str">
        <f>IF('Factures - Autres'!C486="","",'Factures - Autres'!C486)</f>
        <v/>
      </c>
      <c r="D486" s="181" t="str">
        <f>IF('Factures - Autres'!D486="","",'Factures - Autres'!D486)</f>
        <v/>
      </c>
      <c r="E486" s="180" t="str">
        <f>IF('Factures - Autres'!E486="","",'Factures - Autres'!E486)</f>
        <v/>
      </c>
      <c r="F486" s="255" t="str">
        <f>IF('Factures - Autres'!H486="","",'Factures - Autres'!F486)</f>
        <v/>
      </c>
      <c r="G486" s="439" t="str">
        <f>IF('Factures - Autres'!H486="","",'Factures - Autres'!G486)</f>
        <v/>
      </c>
      <c r="H486" s="440" t="str">
        <f>IF('Factures - Autres'!H486="","",'Factures - Autres'!H486)</f>
        <v/>
      </c>
      <c r="I486" s="257"/>
      <c r="J486" s="258" t="str">
        <f t="shared" si="21"/>
        <v/>
      </c>
      <c r="K486" s="442" t="str">
        <f t="shared" si="22"/>
        <v/>
      </c>
      <c r="L486" s="443"/>
      <c r="M486" s="182"/>
      <c r="N486" s="185"/>
      <c r="O486" s="266" t="str">
        <f>IF(H486="","",IF(OR(I486="",J486="",K486=""),Listes!$A$69,IF(AND(L486="",I486&lt;&gt;""),Listes!$A$70,IF(AND(H486&lt;L486,N486=""),Listes!$A$71,IF(AND(K486&lt;J486,N486=""),Listes!$A$72,IF(AND(L486&lt;&gt;"",L486&lt;H486,M486=""),Listes!$A$73,IF(AND(P486="",OR(I486&lt;&gt;"",J486&lt;&gt;"",K486&lt;&gt;"")),Listes!$A$74,"")))))))</f>
        <v/>
      </c>
      <c r="P486" s="90"/>
      <c r="Q486" s="158">
        <f t="shared" si="23"/>
        <v>0</v>
      </c>
    </row>
    <row r="487" spans="1:17" ht="20.100000000000001" customHeight="1" x14ac:dyDescent="0.25">
      <c r="A487" s="174">
        <v>481</v>
      </c>
      <c r="B487" s="180" t="str">
        <f>IF('Factures - Autres'!B487="","",'Factures - Autres'!B487)</f>
        <v/>
      </c>
      <c r="C487" s="181" t="str">
        <f>IF('Factures - Autres'!C487="","",'Factures - Autres'!C487)</f>
        <v/>
      </c>
      <c r="D487" s="181" t="str">
        <f>IF('Factures - Autres'!D487="","",'Factures - Autres'!D487)</f>
        <v/>
      </c>
      <c r="E487" s="180" t="str">
        <f>IF('Factures - Autres'!E487="","",'Factures - Autres'!E487)</f>
        <v/>
      </c>
      <c r="F487" s="255" t="str">
        <f>IF('Factures - Autres'!H487="","",'Factures - Autres'!F487)</f>
        <v/>
      </c>
      <c r="G487" s="439" t="str">
        <f>IF('Factures - Autres'!H487="","",'Factures - Autres'!G487)</f>
        <v/>
      </c>
      <c r="H487" s="440" t="str">
        <f>IF('Factures - Autres'!H487="","",'Factures - Autres'!H487)</f>
        <v/>
      </c>
      <c r="I487" s="257"/>
      <c r="J487" s="258" t="str">
        <f t="shared" si="21"/>
        <v/>
      </c>
      <c r="K487" s="442" t="str">
        <f t="shared" si="22"/>
        <v/>
      </c>
      <c r="L487" s="443"/>
      <c r="M487" s="182"/>
      <c r="N487" s="185"/>
      <c r="O487" s="266" t="str">
        <f>IF(H487="","",IF(OR(I487="",J487="",K487=""),Listes!$A$69,IF(AND(L487="",I487&lt;&gt;""),Listes!$A$70,IF(AND(H487&lt;L487,N487=""),Listes!$A$71,IF(AND(K487&lt;J487,N487=""),Listes!$A$72,IF(AND(L487&lt;&gt;"",L487&lt;H487,M487=""),Listes!$A$73,IF(AND(P487="",OR(I487&lt;&gt;"",J487&lt;&gt;"",K487&lt;&gt;"")),Listes!$A$74,"")))))))</f>
        <v/>
      </c>
      <c r="P487" s="90"/>
      <c r="Q487" s="158">
        <f t="shared" si="23"/>
        <v>0</v>
      </c>
    </row>
    <row r="488" spans="1:17" ht="20.100000000000001" customHeight="1" x14ac:dyDescent="0.25">
      <c r="A488" s="174">
        <v>482</v>
      </c>
      <c r="B488" s="180" t="str">
        <f>IF('Factures - Autres'!B488="","",'Factures - Autres'!B488)</f>
        <v/>
      </c>
      <c r="C488" s="181" t="str">
        <f>IF('Factures - Autres'!C488="","",'Factures - Autres'!C488)</f>
        <v/>
      </c>
      <c r="D488" s="181" t="str">
        <f>IF('Factures - Autres'!D488="","",'Factures - Autres'!D488)</f>
        <v/>
      </c>
      <c r="E488" s="180" t="str">
        <f>IF('Factures - Autres'!E488="","",'Factures - Autres'!E488)</f>
        <v/>
      </c>
      <c r="F488" s="255" t="str">
        <f>IF('Factures - Autres'!H488="","",'Factures - Autres'!F488)</f>
        <v/>
      </c>
      <c r="G488" s="439" t="str">
        <f>IF('Factures - Autres'!H488="","",'Factures - Autres'!G488)</f>
        <v/>
      </c>
      <c r="H488" s="440" t="str">
        <f>IF('Factures - Autres'!H488="","",'Factures - Autres'!H488)</f>
        <v/>
      </c>
      <c r="I488" s="257"/>
      <c r="J488" s="258" t="str">
        <f t="shared" si="21"/>
        <v/>
      </c>
      <c r="K488" s="442" t="str">
        <f t="shared" si="22"/>
        <v/>
      </c>
      <c r="L488" s="443"/>
      <c r="M488" s="182"/>
      <c r="N488" s="185"/>
      <c r="O488" s="266" t="str">
        <f>IF(H488="","",IF(OR(I488="",J488="",K488=""),Listes!$A$69,IF(AND(L488="",I488&lt;&gt;""),Listes!$A$70,IF(AND(H488&lt;L488,N488=""),Listes!$A$71,IF(AND(K488&lt;J488,N488=""),Listes!$A$72,IF(AND(L488&lt;&gt;"",L488&lt;H488,M488=""),Listes!$A$73,IF(AND(P488="",OR(I488&lt;&gt;"",J488&lt;&gt;"",K488&lt;&gt;"")),Listes!$A$74,"")))))))</f>
        <v/>
      </c>
      <c r="P488" s="90"/>
      <c r="Q488" s="158">
        <f t="shared" si="23"/>
        <v>0</v>
      </c>
    </row>
    <row r="489" spans="1:17" ht="20.100000000000001" customHeight="1" x14ac:dyDescent="0.25">
      <c r="A489" s="174">
        <v>483</v>
      </c>
      <c r="B489" s="180" t="str">
        <f>IF('Factures - Autres'!B489="","",'Factures - Autres'!B489)</f>
        <v/>
      </c>
      <c r="C489" s="181" t="str">
        <f>IF('Factures - Autres'!C489="","",'Factures - Autres'!C489)</f>
        <v/>
      </c>
      <c r="D489" s="181" t="str">
        <f>IF('Factures - Autres'!D489="","",'Factures - Autres'!D489)</f>
        <v/>
      </c>
      <c r="E489" s="180" t="str">
        <f>IF('Factures - Autres'!E489="","",'Factures - Autres'!E489)</f>
        <v/>
      </c>
      <c r="F489" s="255" t="str">
        <f>IF('Factures - Autres'!H489="","",'Factures - Autres'!F489)</f>
        <v/>
      </c>
      <c r="G489" s="439" t="str">
        <f>IF('Factures - Autres'!H489="","",'Factures - Autres'!G489)</f>
        <v/>
      </c>
      <c r="H489" s="440" t="str">
        <f>IF('Factures - Autres'!H489="","",'Factures - Autres'!H489)</f>
        <v/>
      </c>
      <c r="I489" s="257"/>
      <c r="J489" s="258" t="str">
        <f t="shared" si="21"/>
        <v/>
      </c>
      <c r="K489" s="442" t="str">
        <f t="shared" si="22"/>
        <v/>
      </c>
      <c r="L489" s="443"/>
      <c r="M489" s="182"/>
      <c r="N489" s="185"/>
      <c r="O489" s="266" t="str">
        <f>IF(H489="","",IF(OR(I489="",J489="",K489=""),Listes!$A$69,IF(AND(L489="",I489&lt;&gt;""),Listes!$A$70,IF(AND(H489&lt;L489,N489=""),Listes!$A$71,IF(AND(K489&lt;J489,N489=""),Listes!$A$72,IF(AND(L489&lt;&gt;"",L489&lt;H489,M489=""),Listes!$A$73,IF(AND(P489="",OR(I489&lt;&gt;"",J489&lt;&gt;"",K489&lt;&gt;"")),Listes!$A$74,"")))))))</f>
        <v/>
      </c>
      <c r="P489" s="90"/>
      <c r="Q489" s="158">
        <f t="shared" si="23"/>
        <v>0</v>
      </c>
    </row>
    <row r="490" spans="1:17" ht="20.100000000000001" customHeight="1" x14ac:dyDescent="0.25">
      <c r="A490" s="174">
        <v>484</v>
      </c>
      <c r="B490" s="180" t="str">
        <f>IF('Factures - Autres'!B490="","",'Factures - Autres'!B490)</f>
        <v/>
      </c>
      <c r="C490" s="181" t="str">
        <f>IF('Factures - Autres'!C490="","",'Factures - Autres'!C490)</f>
        <v/>
      </c>
      <c r="D490" s="181" t="str">
        <f>IF('Factures - Autres'!D490="","",'Factures - Autres'!D490)</f>
        <v/>
      </c>
      <c r="E490" s="180" t="str">
        <f>IF('Factures - Autres'!E490="","",'Factures - Autres'!E490)</f>
        <v/>
      </c>
      <c r="F490" s="255" t="str">
        <f>IF('Factures - Autres'!H490="","",'Factures - Autres'!F490)</f>
        <v/>
      </c>
      <c r="G490" s="439" t="str">
        <f>IF('Factures - Autres'!H490="","",'Factures - Autres'!G490)</f>
        <v/>
      </c>
      <c r="H490" s="440" t="str">
        <f>IF('Factures - Autres'!H490="","",'Factures - Autres'!H490)</f>
        <v/>
      </c>
      <c r="I490" s="257"/>
      <c r="J490" s="258" t="str">
        <f t="shared" si="21"/>
        <v/>
      </c>
      <c r="K490" s="442" t="str">
        <f t="shared" si="22"/>
        <v/>
      </c>
      <c r="L490" s="443"/>
      <c r="M490" s="182"/>
      <c r="N490" s="185"/>
      <c r="O490" s="266" t="str">
        <f>IF(H490="","",IF(OR(I490="",J490="",K490=""),Listes!$A$69,IF(AND(L490="",I490&lt;&gt;""),Listes!$A$70,IF(AND(H490&lt;L490,N490=""),Listes!$A$71,IF(AND(K490&lt;J490,N490=""),Listes!$A$72,IF(AND(L490&lt;&gt;"",L490&lt;H490,M490=""),Listes!$A$73,IF(AND(P490="",OR(I490&lt;&gt;"",J490&lt;&gt;"",K490&lt;&gt;"")),Listes!$A$74,"")))))))</f>
        <v/>
      </c>
      <c r="P490" s="90"/>
      <c r="Q490" s="158">
        <f t="shared" si="23"/>
        <v>0</v>
      </c>
    </row>
    <row r="491" spans="1:17" ht="20.100000000000001" customHeight="1" x14ac:dyDescent="0.25">
      <c r="A491" s="174">
        <v>485</v>
      </c>
      <c r="B491" s="180" t="str">
        <f>IF('Factures - Autres'!B491="","",'Factures - Autres'!B491)</f>
        <v/>
      </c>
      <c r="C491" s="181" t="str">
        <f>IF('Factures - Autres'!C491="","",'Factures - Autres'!C491)</f>
        <v/>
      </c>
      <c r="D491" s="181" t="str">
        <f>IF('Factures - Autres'!D491="","",'Factures - Autres'!D491)</f>
        <v/>
      </c>
      <c r="E491" s="180" t="str">
        <f>IF('Factures - Autres'!E491="","",'Factures - Autres'!E491)</f>
        <v/>
      </c>
      <c r="F491" s="255" t="str">
        <f>IF('Factures - Autres'!H491="","",'Factures - Autres'!F491)</f>
        <v/>
      </c>
      <c r="G491" s="439" t="str">
        <f>IF('Factures - Autres'!H491="","",'Factures - Autres'!G491)</f>
        <v/>
      </c>
      <c r="H491" s="440" t="str">
        <f>IF('Factures - Autres'!H491="","",'Factures - Autres'!H491)</f>
        <v/>
      </c>
      <c r="I491" s="257"/>
      <c r="J491" s="258" t="str">
        <f t="shared" si="21"/>
        <v/>
      </c>
      <c r="K491" s="442" t="str">
        <f t="shared" si="22"/>
        <v/>
      </c>
      <c r="L491" s="443"/>
      <c r="M491" s="182"/>
      <c r="N491" s="185"/>
      <c r="O491" s="266" t="str">
        <f>IF(H491="","",IF(OR(I491="",J491="",K491=""),Listes!$A$69,IF(AND(L491="",I491&lt;&gt;""),Listes!$A$70,IF(AND(H491&lt;L491,N491=""),Listes!$A$71,IF(AND(K491&lt;J491,N491=""),Listes!$A$72,IF(AND(L491&lt;&gt;"",L491&lt;H491,M491=""),Listes!$A$73,IF(AND(P491="",OR(I491&lt;&gt;"",J491&lt;&gt;"",K491&lt;&gt;"")),Listes!$A$74,"")))))))</f>
        <v/>
      </c>
      <c r="P491" s="90"/>
      <c r="Q491" s="158">
        <f t="shared" si="23"/>
        <v>0</v>
      </c>
    </row>
    <row r="492" spans="1:17" ht="20.100000000000001" customHeight="1" x14ac:dyDescent="0.25">
      <c r="A492" s="174">
        <v>486</v>
      </c>
      <c r="B492" s="180" t="str">
        <f>IF('Factures - Autres'!B492="","",'Factures - Autres'!B492)</f>
        <v/>
      </c>
      <c r="C492" s="181" t="str">
        <f>IF('Factures - Autres'!C492="","",'Factures - Autres'!C492)</f>
        <v/>
      </c>
      <c r="D492" s="181" t="str">
        <f>IF('Factures - Autres'!D492="","",'Factures - Autres'!D492)</f>
        <v/>
      </c>
      <c r="E492" s="180" t="str">
        <f>IF('Factures - Autres'!E492="","",'Factures - Autres'!E492)</f>
        <v/>
      </c>
      <c r="F492" s="255" t="str">
        <f>IF('Factures - Autres'!H492="","",'Factures - Autres'!F492)</f>
        <v/>
      </c>
      <c r="G492" s="439" t="str">
        <f>IF('Factures - Autres'!H492="","",'Factures - Autres'!G492)</f>
        <v/>
      </c>
      <c r="H492" s="440" t="str">
        <f>IF('Factures - Autres'!H492="","",'Factures - Autres'!H492)</f>
        <v/>
      </c>
      <c r="I492" s="257"/>
      <c r="J492" s="258" t="str">
        <f t="shared" si="21"/>
        <v/>
      </c>
      <c r="K492" s="442" t="str">
        <f t="shared" si="22"/>
        <v/>
      </c>
      <c r="L492" s="443"/>
      <c r="M492" s="182"/>
      <c r="N492" s="185"/>
      <c r="O492" s="266" t="str">
        <f>IF(H492="","",IF(OR(I492="",J492="",K492=""),Listes!$A$69,IF(AND(L492="",I492&lt;&gt;""),Listes!$A$70,IF(AND(H492&lt;L492,N492=""),Listes!$A$71,IF(AND(K492&lt;J492,N492=""),Listes!$A$72,IF(AND(L492&lt;&gt;"",L492&lt;H492,M492=""),Listes!$A$73,IF(AND(P492="",OR(I492&lt;&gt;"",J492&lt;&gt;"",K492&lt;&gt;"")),Listes!$A$74,"")))))))</f>
        <v/>
      </c>
      <c r="P492" s="90"/>
      <c r="Q492" s="158">
        <f t="shared" si="23"/>
        <v>0</v>
      </c>
    </row>
    <row r="493" spans="1:17" ht="20.100000000000001" customHeight="1" x14ac:dyDescent="0.25">
      <c r="A493" s="174">
        <v>487</v>
      </c>
      <c r="B493" s="180" t="str">
        <f>IF('Factures - Autres'!B493="","",'Factures - Autres'!B493)</f>
        <v/>
      </c>
      <c r="C493" s="181" t="str">
        <f>IF('Factures - Autres'!C493="","",'Factures - Autres'!C493)</f>
        <v/>
      </c>
      <c r="D493" s="181" t="str">
        <f>IF('Factures - Autres'!D493="","",'Factures - Autres'!D493)</f>
        <v/>
      </c>
      <c r="E493" s="180" t="str">
        <f>IF('Factures - Autres'!E493="","",'Factures - Autres'!E493)</f>
        <v/>
      </c>
      <c r="F493" s="255" t="str">
        <f>IF('Factures - Autres'!H493="","",'Factures - Autres'!F493)</f>
        <v/>
      </c>
      <c r="G493" s="439" t="str">
        <f>IF('Factures - Autres'!H493="","",'Factures - Autres'!G493)</f>
        <v/>
      </c>
      <c r="H493" s="440" t="str">
        <f>IF('Factures - Autres'!H493="","",'Factures - Autres'!H493)</f>
        <v/>
      </c>
      <c r="I493" s="257"/>
      <c r="J493" s="258" t="str">
        <f t="shared" si="21"/>
        <v/>
      </c>
      <c r="K493" s="442" t="str">
        <f t="shared" si="22"/>
        <v/>
      </c>
      <c r="L493" s="443"/>
      <c r="M493" s="182"/>
      <c r="N493" s="185"/>
      <c r="O493" s="266" t="str">
        <f>IF(H493="","",IF(OR(I493="",J493="",K493=""),Listes!$A$69,IF(AND(L493="",I493&lt;&gt;""),Listes!$A$70,IF(AND(H493&lt;L493,N493=""),Listes!$A$71,IF(AND(K493&lt;J493,N493=""),Listes!$A$72,IF(AND(L493&lt;&gt;"",L493&lt;H493,M493=""),Listes!$A$73,IF(AND(P493="",OR(I493&lt;&gt;"",J493&lt;&gt;"",K493&lt;&gt;"")),Listes!$A$74,"")))))))</f>
        <v/>
      </c>
      <c r="P493" s="90"/>
      <c r="Q493" s="158">
        <f t="shared" si="23"/>
        <v>0</v>
      </c>
    </row>
    <row r="494" spans="1:17" ht="20.100000000000001" customHeight="1" x14ac:dyDescent="0.25">
      <c r="A494" s="174">
        <v>488</v>
      </c>
      <c r="B494" s="180" t="str">
        <f>IF('Factures - Autres'!B494="","",'Factures - Autres'!B494)</f>
        <v/>
      </c>
      <c r="C494" s="181" t="str">
        <f>IF('Factures - Autres'!C494="","",'Factures - Autres'!C494)</f>
        <v/>
      </c>
      <c r="D494" s="181" t="str">
        <f>IF('Factures - Autres'!D494="","",'Factures - Autres'!D494)</f>
        <v/>
      </c>
      <c r="E494" s="180" t="str">
        <f>IF('Factures - Autres'!E494="","",'Factures - Autres'!E494)</f>
        <v/>
      </c>
      <c r="F494" s="255" t="str">
        <f>IF('Factures - Autres'!H494="","",'Factures - Autres'!F494)</f>
        <v/>
      </c>
      <c r="G494" s="439" t="str">
        <f>IF('Factures - Autres'!H494="","",'Factures - Autres'!G494)</f>
        <v/>
      </c>
      <c r="H494" s="440" t="str">
        <f>IF('Factures - Autres'!H494="","",'Factures - Autres'!H494)</f>
        <v/>
      </c>
      <c r="I494" s="257"/>
      <c r="J494" s="258" t="str">
        <f t="shared" si="21"/>
        <v/>
      </c>
      <c r="K494" s="442" t="str">
        <f t="shared" si="22"/>
        <v/>
      </c>
      <c r="L494" s="443"/>
      <c r="M494" s="182"/>
      <c r="N494" s="185"/>
      <c r="O494" s="266" t="str">
        <f>IF(H494="","",IF(OR(I494="",J494="",K494=""),Listes!$A$69,IF(AND(L494="",I494&lt;&gt;""),Listes!$A$70,IF(AND(H494&lt;L494,N494=""),Listes!$A$71,IF(AND(K494&lt;J494,N494=""),Listes!$A$72,IF(AND(L494&lt;&gt;"",L494&lt;H494,M494=""),Listes!$A$73,IF(AND(P494="",OR(I494&lt;&gt;"",J494&lt;&gt;"",K494&lt;&gt;"")),Listes!$A$74,"")))))))</f>
        <v/>
      </c>
      <c r="P494" s="90"/>
      <c r="Q494" s="158">
        <f t="shared" si="23"/>
        <v>0</v>
      </c>
    </row>
    <row r="495" spans="1:17" ht="20.100000000000001" customHeight="1" x14ac:dyDescent="0.25">
      <c r="A495" s="174">
        <v>489</v>
      </c>
      <c r="B495" s="180" t="str">
        <f>IF('Factures - Autres'!B495="","",'Factures - Autres'!B495)</f>
        <v/>
      </c>
      <c r="C495" s="181" t="str">
        <f>IF('Factures - Autres'!C495="","",'Factures - Autres'!C495)</f>
        <v/>
      </c>
      <c r="D495" s="181" t="str">
        <f>IF('Factures - Autres'!D495="","",'Factures - Autres'!D495)</f>
        <v/>
      </c>
      <c r="E495" s="180" t="str">
        <f>IF('Factures - Autres'!E495="","",'Factures - Autres'!E495)</f>
        <v/>
      </c>
      <c r="F495" s="255" t="str">
        <f>IF('Factures - Autres'!H495="","",'Factures - Autres'!F495)</f>
        <v/>
      </c>
      <c r="G495" s="439" t="str">
        <f>IF('Factures - Autres'!H495="","",'Factures - Autres'!G495)</f>
        <v/>
      </c>
      <c r="H495" s="440" t="str">
        <f>IF('Factures - Autres'!H495="","",'Factures - Autres'!H495)</f>
        <v/>
      </c>
      <c r="I495" s="257"/>
      <c r="J495" s="258" t="str">
        <f t="shared" si="21"/>
        <v/>
      </c>
      <c r="K495" s="442" t="str">
        <f t="shared" si="22"/>
        <v/>
      </c>
      <c r="L495" s="443"/>
      <c r="M495" s="182"/>
      <c r="N495" s="185"/>
      <c r="O495" s="266" t="str">
        <f>IF(H495="","",IF(OR(I495="",J495="",K495=""),Listes!$A$69,IF(AND(L495="",I495&lt;&gt;""),Listes!$A$70,IF(AND(H495&lt;L495,N495=""),Listes!$A$71,IF(AND(K495&lt;J495,N495=""),Listes!$A$72,IF(AND(L495&lt;&gt;"",L495&lt;H495,M495=""),Listes!$A$73,IF(AND(P495="",OR(I495&lt;&gt;"",J495&lt;&gt;"",K495&lt;&gt;"")),Listes!$A$74,"")))))))</f>
        <v/>
      </c>
      <c r="P495" s="90"/>
      <c r="Q495" s="158">
        <f t="shared" si="23"/>
        <v>0</v>
      </c>
    </row>
    <row r="496" spans="1:17" ht="20.100000000000001" customHeight="1" x14ac:dyDescent="0.25">
      <c r="A496" s="174">
        <v>490</v>
      </c>
      <c r="B496" s="180" t="str">
        <f>IF('Factures - Autres'!B496="","",'Factures - Autres'!B496)</f>
        <v/>
      </c>
      <c r="C496" s="181" t="str">
        <f>IF('Factures - Autres'!C496="","",'Factures - Autres'!C496)</f>
        <v/>
      </c>
      <c r="D496" s="181" t="str">
        <f>IF('Factures - Autres'!D496="","",'Factures - Autres'!D496)</f>
        <v/>
      </c>
      <c r="E496" s="180" t="str">
        <f>IF('Factures - Autres'!E496="","",'Factures - Autres'!E496)</f>
        <v/>
      </c>
      <c r="F496" s="255" t="str">
        <f>IF('Factures - Autres'!H496="","",'Factures - Autres'!F496)</f>
        <v/>
      </c>
      <c r="G496" s="439" t="str">
        <f>IF('Factures - Autres'!H496="","",'Factures - Autres'!G496)</f>
        <v/>
      </c>
      <c r="H496" s="440" t="str">
        <f>IF('Factures - Autres'!H496="","",'Factures - Autres'!H496)</f>
        <v/>
      </c>
      <c r="I496" s="257"/>
      <c r="J496" s="258" t="str">
        <f t="shared" si="21"/>
        <v/>
      </c>
      <c r="K496" s="442" t="str">
        <f t="shared" si="22"/>
        <v/>
      </c>
      <c r="L496" s="443"/>
      <c r="M496" s="182"/>
      <c r="N496" s="185"/>
      <c r="O496" s="266" t="str">
        <f>IF(H496="","",IF(OR(I496="",J496="",K496=""),Listes!$A$69,IF(AND(L496="",I496&lt;&gt;""),Listes!$A$70,IF(AND(H496&lt;L496,N496=""),Listes!$A$71,IF(AND(K496&lt;J496,N496=""),Listes!$A$72,IF(AND(L496&lt;&gt;"",L496&lt;H496,M496=""),Listes!$A$73,IF(AND(P496="",OR(I496&lt;&gt;"",J496&lt;&gt;"",K496&lt;&gt;"")),Listes!$A$74,"")))))))</f>
        <v/>
      </c>
      <c r="P496" s="90"/>
      <c r="Q496" s="158">
        <f t="shared" si="23"/>
        <v>0</v>
      </c>
    </row>
    <row r="497" spans="1:17" ht="20.100000000000001" customHeight="1" x14ac:dyDescent="0.25">
      <c r="A497" s="174">
        <v>491</v>
      </c>
      <c r="B497" s="180" t="str">
        <f>IF('Factures - Autres'!B497="","",'Factures - Autres'!B497)</f>
        <v/>
      </c>
      <c r="C497" s="181" t="str">
        <f>IF('Factures - Autres'!C497="","",'Factures - Autres'!C497)</f>
        <v/>
      </c>
      <c r="D497" s="181" t="str">
        <f>IF('Factures - Autres'!D497="","",'Factures - Autres'!D497)</f>
        <v/>
      </c>
      <c r="E497" s="180" t="str">
        <f>IF('Factures - Autres'!E497="","",'Factures - Autres'!E497)</f>
        <v/>
      </c>
      <c r="F497" s="255" t="str">
        <f>IF('Factures - Autres'!H497="","",'Factures - Autres'!F497)</f>
        <v/>
      </c>
      <c r="G497" s="439" t="str">
        <f>IF('Factures - Autres'!H497="","",'Factures - Autres'!G497)</f>
        <v/>
      </c>
      <c r="H497" s="440" t="str">
        <f>IF('Factures - Autres'!H497="","",'Factures - Autres'!H497)</f>
        <v/>
      </c>
      <c r="I497" s="257"/>
      <c r="J497" s="258" t="str">
        <f t="shared" si="21"/>
        <v/>
      </c>
      <c r="K497" s="442" t="str">
        <f t="shared" si="22"/>
        <v/>
      </c>
      <c r="L497" s="443"/>
      <c r="M497" s="182"/>
      <c r="N497" s="185"/>
      <c r="O497" s="266" t="str">
        <f>IF(H497="","",IF(OR(I497="",J497="",K497=""),Listes!$A$69,IF(AND(L497="",I497&lt;&gt;""),Listes!$A$70,IF(AND(H497&lt;L497,N497=""),Listes!$A$71,IF(AND(K497&lt;J497,N497=""),Listes!$A$72,IF(AND(L497&lt;&gt;"",L497&lt;H497,M497=""),Listes!$A$73,IF(AND(P497="",OR(I497&lt;&gt;"",J497&lt;&gt;"",K497&lt;&gt;"")),Listes!$A$74,"")))))))</f>
        <v/>
      </c>
      <c r="P497" s="90"/>
      <c r="Q497" s="158">
        <f t="shared" si="23"/>
        <v>0</v>
      </c>
    </row>
    <row r="498" spans="1:17" ht="20.100000000000001" customHeight="1" x14ac:dyDescent="0.25">
      <c r="A498" s="174">
        <v>492</v>
      </c>
      <c r="B498" s="180" t="str">
        <f>IF('Factures - Autres'!B498="","",'Factures - Autres'!B498)</f>
        <v/>
      </c>
      <c r="C498" s="181" t="str">
        <f>IF('Factures - Autres'!C498="","",'Factures - Autres'!C498)</f>
        <v/>
      </c>
      <c r="D498" s="181" t="str">
        <f>IF('Factures - Autres'!D498="","",'Factures - Autres'!D498)</f>
        <v/>
      </c>
      <c r="E498" s="180" t="str">
        <f>IF('Factures - Autres'!E498="","",'Factures - Autres'!E498)</f>
        <v/>
      </c>
      <c r="F498" s="255" t="str">
        <f>IF('Factures - Autres'!H498="","",'Factures - Autres'!F498)</f>
        <v/>
      </c>
      <c r="G498" s="439" t="str">
        <f>IF('Factures - Autres'!H498="","",'Factures - Autres'!G498)</f>
        <v/>
      </c>
      <c r="H498" s="440" t="str">
        <f>IF('Factures - Autres'!H498="","",'Factures - Autres'!H498)</f>
        <v/>
      </c>
      <c r="I498" s="257"/>
      <c r="J498" s="258" t="str">
        <f t="shared" si="21"/>
        <v/>
      </c>
      <c r="K498" s="442" t="str">
        <f t="shared" si="22"/>
        <v/>
      </c>
      <c r="L498" s="443"/>
      <c r="M498" s="182"/>
      <c r="N498" s="185"/>
      <c r="O498" s="266" t="str">
        <f>IF(H498="","",IF(OR(I498="",J498="",K498=""),Listes!$A$69,IF(AND(L498="",I498&lt;&gt;""),Listes!$A$70,IF(AND(H498&lt;L498,N498=""),Listes!$A$71,IF(AND(K498&lt;J498,N498=""),Listes!$A$72,IF(AND(L498&lt;&gt;"",L498&lt;H498,M498=""),Listes!$A$73,IF(AND(P498="",OR(I498&lt;&gt;"",J498&lt;&gt;"",K498&lt;&gt;"")),Listes!$A$74,"")))))))</f>
        <v/>
      </c>
      <c r="P498" s="90"/>
      <c r="Q498" s="158">
        <f t="shared" si="23"/>
        <v>0</v>
      </c>
    </row>
    <row r="499" spans="1:17" ht="20.100000000000001" customHeight="1" x14ac:dyDescent="0.25">
      <c r="A499" s="174">
        <v>493</v>
      </c>
      <c r="B499" s="180" t="str">
        <f>IF('Factures - Autres'!B499="","",'Factures - Autres'!B499)</f>
        <v/>
      </c>
      <c r="C499" s="181" t="str">
        <f>IF('Factures - Autres'!C499="","",'Factures - Autres'!C499)</f>
        <v/>
      </c>
      <c r="D499" s="181" t="str">
        <f>IF('Factures - Autres'!D499="","",'Factures - Autres'!D499)</f>
        <v/>
      </c>
      <c r="E499" s="180" t="str">
        <f>IF('Factures - Autres'!E499="","",'Factures - Autres'!E499)</f>
        <v/>
      </c>
      <c r="F499" s="255" t="str">
        <f>IF('Factures - Autres'!H499="","",'Factures - Autres'!F499)</f>
        <v/>
      </c>
      <c r="G499" s="439" t="str">
        <f>IF('Factures - Autres'!H499="","",'Factures - Autres'!G499)</f>
        <v/>
      </c>
      <c r="H499" s="440" t="str">
        <f>IF('Factures - Autres'!H499="","",'Factures - Autres'!H499)</f>
        <v/>
      </c>
      <c r="I499" s="257"/>
      <c r="J499" s="258" t="str">
        <f t="shared" si="21"/>
        <v/>
      </c>
      <c r="K499" s="442" t="str">
        <f t="shared" si="22"/>
        <v/>
      </c>
      <c r="L499" s="443"/>
      <c r="M499" s="182"/>
      <c r="N499" s="185"/>
      <c r="O499" s="266" t="str">
        <f>IF(H499="","",IF(OR(I499="",J499="",K499=""),Listes!$A$69,IF(AND(L499="",I499&lt;&gt;""),Listes!$A$70,IF(AND(H499&lt;L499,N499=""),Listes!$A$71,IF(AND(K499&lt;J499,N499=""),Listes!$A$72,IF(AND(L499&lt;&gt;"",L499&lt;H499,M499=""),Listes!$A$73,IF(AND(P499="",OR(I499&lt;&gt;"",J499&lt;&gt;"",K499&lt;&gt;"")),Listes!$A$74,"")))))))</f>
        <v/>
      </c>
      <c r="P499" s="90"/>
      <c r="Q499" s="158">
        <f t="shared" si="23"/>
        <v>0</v>
      </c>
    </row>
    <row r="500" spans="1:17" ht="20.100000000000001" customHeight="1" x14ac:dyDescent="0.25">
      <c r="A500" s="174">
        <v>494</v>
      </c>
      <c r="B500" s="180" t="str">
        <f>IF('Factures - Autres'!B500="","",'Factures - Autres'!B500)</f>
        <v/>
      </c>
      <c r="C500" s="181" t="str">
        <f>IF('Factures - Autres'!C500="","",'Factures - Autres'!C500)</f>
        <v/>
      </c>
      <c r="D500" s="181" t="str">
        <f>IF('Factures - Autres'!D500="","",'Factures - Autres'!D500)</f>
        <v/>
      </c>
      <c r="E500" s="180" t="str">
        <f>IF('Factures - Autres'!E500="","",'Factures - Autres'!E500)</f>
        <v/>
      </c>
      <c r="F500" s="255" t="str">
        <f>IF('Factures - Autres'!H500="","",'Factures - Autres'!F500)</f>
        <v/>
      </c>
      <c r="G500" s="439" t="str">
        <f>IF('Factures - Autres'!H500="","",'Factures - Autres'!G500)</f>
        <v/>
      </c>
      <c r="H500" s="440" t="str">
        <f>IF('Factures - Autres'!H500="","",'Factures - Autres'!H500)</f>
        <v/>
      </c>
      <c r="I500" s="257"/>
      <c r="J500" s="258" t="str">
        <f t="shared" si="21"/>
        <v/>
      </c>
      <c r="K500" s="442" t="str">
        <f t="shared" si="22"/>
        <v/>
      </c>
      <c r="L500" s="443"/>
      <c r="M500" s="182"/>
      <c r="N500" s="185"/>
      <c r="O500" s="266" t="str">
        <f>IF(H500="","",IF(OR(I500="",J500="",K500=""),Listes!$A$69,IF(AND(L500="",I500&lt;&gt;""),Listes!$A$70,IF(AND(H500&lt;L500,N500=""),Listes!$A$71,IF(AND(K500&lt;J500,N500=""),Listes!$A$72,IF(AND(L500&lt;&gt;"",L500&lt;H500,M500=""),Listes!$A$73,IF(AND(P500="",OR(I500&lt;&gt;"",J500&lt;&gt;"",K500&lt;&gt;"")),Listes!$A$74,"")))))))</f>
        <v/>
      </c>
      <c r="P500" s="90"/>
      <c r="Q500" s="158">
        <f t="shared" si="23"/>
        <v>0</v>
      </c>
    </row>
    <row r="501" spans="1:17" ht="20.100000000000001" customHeight="1" x14ac:dyDescent="0.25">
      <c r="A501" s="174">
        <v>495</v>
      </c>
      <c r="B501" s="180" t="str">
        <f>IF('Factures - Autres'!B501="","",'Factures - Autres'!B501)</f>
        <v/>
      </c>
      <c r="C501" s="181" t="str">
        <f>IF('Factures - Autres'!C501="","",'Factures - Autres'!C501)</f>
        <v/>
      </c>
      <c r="D501" s="181" t="str">
        <f>IF('Factures - Autres'!D501="","",'Factures - Autres'!D501)</f>
        <v/>
      </c>
      <c r="E501" s="180" t="str">
        <f>IF('Factures - Autres'!E501="","",'Factures - Autres'!E501)</f>
        <v/>
      </c>
      <c r="F501" s="255" t="str">
        <f>IF('Factures - Autres'!H501="","",'Factures - Autres'!F501)</f>
        <v/>
      </c>
      <c r="G501" s="439" t="str">
        <f>IF('Factures - Autres'!H501="","",'Factures - Autres'!G501)</f>
        <v/>
      </c>
      <c r="H501" s="440" t="str">
        <f>IF('Factures - Autres'!H501="","",'Factures - Autres'!H501)</f>
        <v/>
      </c>
      <c r="I501" s="257"/>
      <c r="J501" s="258" t="str">
        <f t="shared" si="21"/>
        <v/>
      </c>
      <c r="K501" s="442" t="str">
        <f t="shared" si="22"/>
        <v/>
      </c>
      <c r="L501" s="443"/>
      <c r="M501" s="182"/>
      <c r="N501" s="185"/>
      <c r="O501" s="266" t="str">
        <f>IF(H501="","",IF(OR(I501="",J501="",K501=""),Listes!$A$69,IF(AND(L501="",I501&lt;&gt;""),Listes!$A$70,IF(AND(H501&lt;L501,N501=""),Listes!$A$71,IF(AND(K501&lt;J501,N501=""),Listes!$A$72,IF(AND(L501&lt;&gt;"",L501&lt;H501,M501=""),Listes!$A$73,IF(AND(P501="",OR(I501&lt;&gt;"",J501&lt;&gt;"",K501&lt;&gt;"")),Listes!$A$74,"")))))))</f>
        <v/>
      </c>
      <c r="P501" s="90"/>
      <c r="Q501" s="158">
        <f t="shared" si="23"/>
        <v>0</v>
      </c>
    </row>
    <row r="502" spans="1:17" ht="20.100000000000001" customHeight="1" x14ac:dyDescent="0.25">
      <c r="A502" s="174">
        <v>496</v>
      </c>
      <c r="B502" s="180" t="str">
        <f>IF('Factures - Autres'!B502="","",'Factures - Autres'!B502)</f>
        <v/>
      </c>
      <c r="C502" s="181" t="str">
        <f>IF('Factures - Autres'!C502="","",'Factures - Autres'!C502)</f>
        <v/>
      </c>
      <c r="D502" s="181" t="str">
        <f>IF('Factures - Autres'!D502="","",'Factures - Autres'!D502)</f>
        <v/>
      </c>
      <c r="E502" s="180" t="str">
        <f>IF('Factures - Autres'!E502="","",'Factures - Autres'!E502)</f>
        <v/>
      </c>
      <c r="F502" s="255" t="str">
        <f>IF('Factures - Autres'!H502="","",'Factures - Autres'!F502)</f>
        <v/>
      </c>
      <c r="G502" s="439" t="str">
        <f>IF('Factures - Autres'!H502="","",'Factures - Autres'!G502)</f>
        <v/>
      </c>
      <c r="H502" s="440" t="str">
        <f>IF('Factures - Autres'!H502="","",'Factures - Autres'!H502)</f>
        <v/>
      </c>
      <c r="I502" s="257"/>
      <c r="J502" s="258" t="str">
        <f t="shared" si="21"/>
        <v/>
      </c>
      <c r="K502" s="442" t="str">
        <f t="shared" si="22"/>
        <v/>
      </c>
      <c r="L502" s="443"/>
      <c r="M502" s="182"/>
      <c r="N502" s="185"/>
      <c r="O502" s="266" t="str">
        <f>IF(H502="","",IF(OR(I502="",J502="",K502=""),Listes!$A$69,IF(AND(L502="",I502&lt;&gt;""),Listes!$A$70,IF(AND(H502&lt;L502,N502=""),Listes!$A$71,IF(AND(K502&lt;J502,N502=""),Listes!$A$72,IF(AND(L502&lt;&gt;"",L502&lt;H502,M502=""),Listes!$A$73,IF(AND(P502="",OR(I502&lt;&gt;"",J502&lt;&gt;"",K502&lt;&gt;"")),Listes!$A$74,"")))))))</f>
        <v/>
      </c>
      <c r="P502" s="90"/>
      <c r="Q502" s="158">
        <f t="shared" si="23"/>
        <v>0</v>
      </c>
    </row>
    <row r="503" spans="1:17" ht="20.100000000000001" customHeight="1" x14ac:dyDescent="0.25">
      <c r="A503" s="174">
        <v>497</v>
      </c>
      <c r="B503" s="180" t="str">
        <f>IF('Factures - Autres'!B503="","",'Factures - Autres'!B503)</f>
        <v/>
      </c>
      <c r="C503" s="181" t="str">
        <f>IF('Factures - Autres'!C503="","",'Factures - Autres'!C503)</f>
        <v/>
      </c>
      <c r="D503" s="181" t="str">
        <f>IF('Factures - Autres'!D503="","",'Factures - Autres'!D503)</f>
        <v/>
      </c>
      <c r="E503" s="180" t="str">
        <f>IF('Factures - Autres'!E503="","",'Factures - Autres'!E503)</f>
        <v/>
      </c>
      <c r="F503" s="255" t="str">
        <f>IF('Factures - Autres'!H503="","",'Factures - Autres'!F503)</f>
        <v/>
      </c>
      <c r="G503" s="439" t="str">
        <f>IF('Factures - Autres'!H503="","",'Factures - Autres'!G503)</f>
        <v/>
      </c>
      <c r="H503" s="440" t="str">
        <f>IF('Factures - Autres'!H503="","",'Factures - Autres'!H503)</f>
        <v/>
      </c>
      <c r="I503" s="257"/>
      <c r="J503" s="258" t="str">
        <f t="shared" si="21"/>
        <v/>
      </c>
      <c r="K503" s="442" t="str">
        <f t="shared" si="22"/>
        <v/>
      </c>
      <c r="L503" s="443"/>
      <c r="M503" s="182"/>
      <c r="N503" s="185"/>
      <c r="O503" s="266" t="str">
        <f>IF(H503="","",IF(OR(I503="",J503="",K503=""),Listes!$A$69,IF(AND(L503="",I503&lt;&gt;""),Listes!$A$70,IF(AND(H503&lt;L503,N503=""),Listes!$A$71,IF(AND(K503&lt;J503,N503=""),Listes!$A$72,IF(AND(L503&lt;&gt;"",L503&lt;H503,M503=""),Listes!$A$73,IF(AND(P503="",OR(I503&lt;&gt;"",J503&lt;&gt;"",K503&lt;&gt;"")),Listes!$A$74,"")))))))</f>
        <v/>
      </c>
      <c r="P503" s="90"/>
      <c r="Q503" s="158">
        <f t="shared" si="23"/>
        <v>0</v>
      </c>
    </row>
    <row r="504" spans="1:17" ht="20.100000000000001" customHeight="1" x14ac:dyDescent="0.25">
      <c r="A504" s="174">
        <v>498</v>
      </c>
      <c r="B504" s="180" t="str">
        <f>IF('Factures - Autres'!B504="","",'Factures - Autres'!B504)</f>
        <v/>
      </c>
      <c r="C504" s="181" t="str">
        <f>IF('Factures - Autres'!C504="","",'Factures - Autres'!C504)</f>
        <v/>
      </c>
      <c r="D504" s="181" t="str">
        <f>IF('Factures - Autres'!D504="","",'Factures - Autres'!D504)</f>
        <v/>
      </c>
      <c r="E504" s="180" t="str">
        <f>IF('Factures - Autres'!E504="","",'Factures - Autres'!E504)</f>
        <v/>
      </c>
      <c r="F504" s="255" t="str">
        <f>IF('Factures - Autres'!H504="","",'Factures - Autres'!F504)</f>
        <v/>
      </c>
      <c r="G504" s="439" t="str">
        <f>IF('Factures - Autres'!H504="","",'Factures - Autres'!G504)</f>
        <v/>
      </c>
      <c r="H504" s="440" t="str">
        <f>IF('Factures - Autres'!H504="","",'Factures - Autres'!H504)</f>
        <v/>
      </c>
      <c r="I504" s="257"/>
      <c r="J504" s="258" t="str">
        <f t="shared" si="21"/>
        <v/>
      </c>
      <c r="K504" s="442" t="str">
        <f t="shared" si="22"/>
        <v/>
      </c>
      <c r="L504" s="443"/>
      <c r="M504" s="182"/>
      <c r="N504" s="185"/>
      <c r="O504" s="266" t="str">
        <f>IF(H504="","",IF(OR(I504="",J504="",K504=""),Listes!$A$69,IF(AND(L504="",I504&lt;&gt;""),Listes!$A$70,IF(AND(H504&lt;L504,N504=""),Listes!$A$71,IF(AND(K504&lt;J504,N504=""),Listes!$A$72,IF(AND(L504&lt;&gt;"",L504&lt;H504,M504=""),Listes!$A$73,IF(AND(P504="",OR(I504&lt;&gt;"",J504&lt;&gt;"",K504&lt;&gt;"")),Listes!$A$74,"")))))))</f>
        <v/>
      </c>
      <c r="P504" s="90"/>
      <c r="Q504" s="158">
        <f t="shared" si="23"/>
        <v>0</v>
      </c>
    </row>
    <row r="505" spans="1:17" ht="20.100000000000001" customHeight="1" x14ac:dyDescent="0.25">
      <c r="A505" s="174">
        <v>499</v>
      </c>
      <c r="B505" s="180" t="str">
        <f>IF('Factures - Autres'!B505="","",'Factures - Autres'!B505)</f>
        <v/>
      </c>
      <c r="C505" s="181" t="str">
        <f>IF('Factures - Autres'!C505="","",'Factures - Autres'!C505)</f>
        <v/>
      </c>
      <c r="D505" s="181" t="str">
        <f>IF('Factures - Autres'!D505="","",'Factures - Autres'!D505)</f>
        <v/>
      </c>
      <c r="E505" s="180" t="str">
        <f>IF('Factures - Autres'!E505="","",'Factures - Autres'!E505)</f>
        <v/>
      </c>
      <c r="F505" s="255" t="str">
        <f>IF('Factures - Autres'!H505="","",'Factures - Autres'!F505)</f>
        <v/>
      </c>
      <c r="G505" s="439" t="str">
        <f>IF('Factures - Autres'!H505="","",'Factures - Autres'!G505)</f>
        <v/>
      </c>
      <c r="H505" s="440" t="str">
        <f>IF('Factures - Autres'!H505="","",'Factures - Autres'!H505)</f>
        <v/>
      </c>
      <c r="I505" s="257"/>
      <c r="J505" s="258" t="str">
        <f t="shared" si="21"/>
        <v/>
      </c>
      <c r="K505" s="442" t="str">
        <f t="shared" si="22"/>
        <v/>
      </c>
      <c r="L505" s="443"/>
      <c r="M505" s="182"/>
      <c r="N505" s="185"/>
      <c r="O505" s="266" t="str">
        <f>IF(H505="","",IF(OR(I505="",J505="",K505=""),Listes!$A$69,IF(AND(L505="",I505&lt;&gt;""),Listes!$A$70,IF(AND(H505&lt;L505,N505=""),Listes!$A$71,IF(AND(K505&lt;J505,N505=""),Listes!$A$72,IF(AND(L505&lt;&gt;"",L505&lt;H505,M505=""),Listes!$A$73,IF(AND(P505="",OR(I505&lt;&gt;"",J505&lt;&gt;"",K505&lt;&gt;"")),Listes!$A$74,"")))))))</f>
        <v/>
      </c>
      <c r="P505" s="90"/>
      <c r="Q505" s="158">
        <f t="shared" si="23"/>
        <v>0</v>
      </c>
    </row>
    <row r="506" spans="1:17" ht="20.100000000000001" customHeight="1" thickBot="1" x14ac:dyDescent="0.3">
      <c r="A506" s="175">
        <v>500</v>
      </c>
      <c r="B506" s="183" t="str">
        <f>IF('Factures - Autres'!B506="","",'Factures - Autres'!B506)</f>
        <v/>
      </c>
      <c r="C506" s="513" t="str">
        <f>IF('Factures - Autres'!C506="","",'Factures - Autres'!C506)</f>
        <v/>
      </c>
      <c r="D506" s="513" t="str">
        <f>IF('Factures - Autres'!D506="","",'Factures - Autres'!D506)</f>
        <v/>
      </c>
      <c r="E506" s="183" t="str">
        <f>IF('Factures - Autres'!E506="","",'Factures - Autres'!E506)</f>
        <v/>
      </c>
      <c r="F506" s="514" t="str">
        <f>IF('Factures - Autres'!H506="","",'Factures - Autres'!F506)</f>
        <v/>
      </c>
      <c r="G506" s="515" t="str">
        <f>IF('Factures - Autres'!H506="","",'Factures - Autres'!G506)</f>
        <v/>
      </c>
      <c r="H506" s="516" t="str">
        <f>IF('Factures - Autres'!H506="","",'Factures - Autres'!H506)</f>
        <v/>
      </c>
      <c r="I506" s="517"/>
      <c r="J506" s="518" t="str">
        <f t="shared" si="21"/>
        <v/>
      </c>
      <c r="K506" s="519" t="str">
        <f t="shared" si="22"/>
        <v/>
      </c>
      <c r="L506" s="520"/>
      <c r="M506" s="184"/>
      <c r="N506" s="521"/>
      <c r="O506" s="522" t="str">
        <f>IF(H506="","",IF(OR(I506="",J506="",K506=""),Listes!$A$69,IF(AND(L506="",I506&lt;&gt;""),Listes!$A$70,IF(AND(H506&lt;L506,N506=""),Listes!$A$71,IF(AND(K506&lt;J506,N506=""),Listes!$A$72,IF(AND(L506&lt;&gt;"",L506&lt;H506,M506=""),Listes!$A$73,IF(AND(P506="",OR(I506&lt;&gt;"",J506&lt;&gt;"",K506&lt;&gt;"")),Listes!$A$74,"")))))))</f>
        <v/>
      </c>
      <c r="P506" s="523"/>
      <c r="Q506" s="158">
        <f t="shared" si="23"/>
        <v>0</v>
      </c>
    </row>
    <row r="507" spans="1:17" s="177" customFormat="1" ht="20.100000000000001" customHeight="1" thickBot="1" x14ac:dyDescent="0.35">
      <c r="F507" s="158"/>
      <c r="L507" s="81">
        <f>SUM(L7:L506)</f>
        <v>0</v>
      </c>
      <c r="M507" s="178"/>
      <c r="P507" s="179"/>
    </row>
  </sheetData>
  <sheetProtection algorithmName="SHA-512" hashValue="SzXUuhS2qAELRJ+WqQmxLsmJz4CiQbNyw99Q065HFH0iciI5Hi3qxnor7FsQSrfjdTv49TJnUDnt2o/3Ya+9fw==" saltValue="p2DPIr3zBrHgbcCUDxJK1g==" spinCount="100000" sheet="1" objects="1" scenarios="1"/>
  <mergeCells count="5">
    <mergeCell ref="A3:A4"/>
    <mergeCell ref="A1:P1"/>
    <mergeCell ref="A2:P2"/>
    <mergeCell ref="G6:H6"/>
    <mergeCell ref="K6:L6"/>
  </mergeCells>
  <conditionalFormatting sqref="A7:P506">
    <cfRule type="expression" dxfId="28" priority="289">
      <formula>$P7="Oui"</formula>
    </cfRule>
  </conditionalFormatting>
  <conditionalFormatting sqref="H7:H506">
    <cfRule type="expression" dxfId="27" priority="1">
      <formula>$H7&lt;51</formula>
    </cfRule>
  </conditionalFormatting>
  <dataValidations count="3">
    <dataValidation type="list" allowBlank="1" showInputMessage="1" showErrorMessage="1" sqref="P7:P506">
      <formula1>"Oui"</formula1>
    </dataValidation>
    <dataValidation operator="greaterThan" allowBlank="1" showInputMessage="1" showErrorMessage="1" sqref="F7:H506 J7:L506"/>
    <dataValidation type="list" operator="greaterThan" allowBlank="1" showInputMessage="1" showErrorMessage="1" sqref="I7:I506">
      <formula1>"OK,KO"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Listes!$A$11:$A$28</xm:f>
          </x14:formula1>
          <xm:sqref>M7:M506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21</vt:i4>
      </vt:variant>
      <vt:variant>
        <vt:lpstr>Plages nommées</vt:lpstr>
      </vt:variant>
      <vt:variant>
        <vt:i4>3</vt:i4>
      </vt:variant>
    </vt:vector>
  </HeadingPairs>
  <TitlesOfParts>
    <vt:vector size="24" baseType="lpstr">
      <vt:lpstr>Notice</vt:lpstr>
      <vt:lpstr>Synthèse dépenses bénéficiaire</vt:lpstr>
      <vt:lpstr>Factures - Autres</vt:lpstr>
      <vt:lpstr>Frais de personnel</vt:lpstr>
      <vt:lpstr>Frais réels</vt:lpstr>
      <vt:lpstr>Barèmes</vt:lpstr>
      <vt:lpstr>OCS</vt:lpstr>
      <vt:lpstr>IDP_Synthèse dépenses SI</vt:lpstr>
      <vt:lpstr>IDP_Factures - Autres</vt:lpstr>
      <vt:lpstr>IDP_Frais de personnel</vt:lpstr>
      <vt:lpstr>IDP_Frais réels</vt:lpstr>
      <vt:lpstr>IDP_Barèmes</vt:lpstr>
      <vt:lpstr>IDP_OCS</vt:lpstr>
      <vt:lpstr>version </vt:lpstr>
      <vt:lpstr>IDP_Synthèse Réinstruction SI</vt:lpstr>
      <vt:lpstr>IDP_Factures- Autres_RX</vt:lpstr>
      <vt:lpstr>IDP_Frais personnel_RX</vt:lpstr>
      <vt:lpstr>IDP_Frais réels_RX</vt:lpstr>
      <vt:lpstr>IDP_Barèmes_RX</vt:lpstr>
      <vt:lpstr>IDP_OCS_RX</vt:lpstr>
      <vt:lpstr>Listes</vt:lpstr>
      <vt:lpstr>'IDP_Synthèse dépenses SI'!Zone_d_impression</vt:lpstr>
      <vt:lpstr>'IDP_Synthèse Réinstruction SI'!Zone_d_impression</vt:lpstr>
      <vt:lpstr>'Synthèse dépenses bénéficiaire'!Zone_d_impression</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Gauvain Meulle</dc:creator>
  <cp:lastModifiedBy>sephora.lutonadio</cp:lastModifiedBy>
  <cp:lastPrinted>2024-03-19T05:15:32Z</cp:lastPrinted>
  <dcterms:created xsi:type="dcterms:W3CDTF">2015-12-18T05:22:04Z</dcterms:created>
  <dcterms:modified xsi:type="dcterms:W3CDTF">2026-06-29T07:03:03Z</dcterms:modified>
</cp:coreProperties>
</file>